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3.xml" ContentType="application/vnd.openxmlformats-officedocument.drawingml.chartshapes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4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leip/Web/Data/Published/Senate General County/"/>
    </mc:Choice>
  </mc:AlternateContent>
  <xr:revisionPtr revIDLastSave="0" documentId="13_ncr:1_{C747B245-C28D-D243-8725-43B9FFCE5395}" xr6:coauthVersionLast="46" xr6:coauthVersionMax="46" xr10:uidLastSave="{00000000-0000-0000-0000-000000000000}"/>
  <bookViews>
    <workbookView xWindow="0" yWindow="460" windowWidth="37520" windowHeight="23540" tabRatio="856" xr2:uid="{00000000-000D-0000-FFFF-FFFF00000000}"/>
  </bookViews>
  <sheets>
    <sheet name="Copyright" sheetId="20" r:id="rId1"/>
    <sheet name="State" sheetId="1" r:id="rId2"/>
    <sheet name="County" sheetId="2" r:id="rId3"/>
    <sheet name="Town" sheetId="3" r:id="rId4"/>
    <sheet name="Party" sheetId="5" r:id="rId5"/>
    <sheet name="Graphs" sheetId="4" r:id="rId6"/>
    <sheet name="Statistics" sheetId="7" r:id="rId7"/>
    <sheet name="Candidates" sheetId="8" r:id="rId8"/>
    <sheet name="Notes" sheetId="10" r:id="rId9"/>
    <sheet name="Data Sources" sheetId="19" r:id="rId10"/>
    <sheet name="Update Log" sheetId="21" r:id="rId11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X1465" i="2" l="1"/>
  <c r="X1464" i="2"/>
  <c r="X1463" i="2"/>
  <c r="X1462" i="2"/>
  <c r="X1461" i="2"/>
  <c r="X1460" i="2"/>
  <c r="X1459" i="2"/>
  <c r="X1458" i="2"/>
  <c r="X1457" i="2"/>
  <c r="X1456" i="2"/>
  <c r="X1455" i="2"/>
  <c r="X1454" i="2"/>
  <c r="X1453" i="2"/>
  <c r="X1452" i="2"/>
  <c r="X1451" i="2"/>
  <c r="X1450" i="2"/>
  <c r="X1449" i="2"/>
  <c r="X1448" i="2"/>
  <c r="X1447" i="2"/>
  <c r="X1446" i="2"/>
  <c r="X1445" i="2"/>
  <c r="O1466" i="2"/>
  <c r="S485" i="2"/>
  <c r="P485" i="2"/>
  <c r="O485" i="2"/>
  <c r="N485" i="2"/>
  <c r="BG439" i="2"/>
  <c r="AS439" i="2"/>
  <c r="AR439" i="2"/>
  <c r="AQ439" i="2"/>
  <c r="AP439" i="2"/>
  <c r="O439" i="2"/>
  <c r="N439" i="2"/>
  <c r="F439" i="2"/>
  <c r="BF438" i="2"/>
  <c r="BG438" i="2" s="1"/>
  <c r="AS438" i="2"/>
  <c r="AR438" i="2"/>
  <c r="AQ438" i="2"/>
  <c r="AP438" i="2"/>
  <c r="F438" i="2"/>
  <c r="E438" i="2"/>
  <c r="D438" i="2"/>
  <c r="C438" i="2"/>
  <c r="L438" i="2" s="1"/>
  <c r="BF437" i="2"/>
  <c r="BG437" i="2" s="1"/>
  <c r="AS437" i="2"/>
  <c r="AR437" i="2"/>
  <c r="AQ437" i="2"/>
  <c r="AP437" i="2"/>
  <c r="F437" i="2"/>
  <c r="E437" i="2"/>
  <c r="D437" i="2"/>
  <c r="C437" i="2"/>
  <c r="AV437" i="2" s="1"/>
  <c r="BF436" i="2"/>
  <c r="BG436" i="2" s="1"/>
  <c r="AS436" i="2"/>
  <c r="AR436" i="2"/>
  <c r="AQ436" i="2"/>
  <c r="AP436" i="2"/>
  <c r="F436" i="2"/>
  <c r="E436" i="2"/>
  <c r="D436" i="2"/>
  <c r="C436" i="2"/>
  <c r="AT436" i="2" s="1"/>
  <c r="BF435" i="2"/>
  <c r="BG435" i="2" s="1"/>
  <c r="AS435" i="2"/>
  <c r="AR435" i="2"/>
  <c r="AQ435" i="2"/>
  <c r="AP435" i="2"/>
  <c r="F435" i="2"/>
  <c r="E435" i="2"/>
  <c r="D435" i="2"/>
  <c r="C435" i="2"/>
  <c r="L435" i="2" s="1"/>
  <c r="BF434" i="2"/>
  <c r="BG434" i="2" s="1"/>
  <c r="AS434" i="2"/>
  <c r="AR434" i="2"/>
  <c r="AQ434" i="2"/>
  <c r="AP434" i="2"/>
  <c r="F434" i="2"/>
  <c r="E434" i="2"/>
  <c r="D434" i="2"/>
  <c r="C434" i="2"/>
  <c r="AV434" i="2" s="1"/>
  <c r="BF433" i="2"/>
  <c r="BG433" i="2" s="1"/>
  <c r="AS433" i="2"/>
  <c r="AR433" i="2"/>
  <c r="AQ433" i="2"/>
  <c r="AP433" i="2"/>
  <c r="F433" i="2"/>
  <c r="E433" i="2"/>
  <c r="D433" i="2"/>
  <c r="C433" i="2"/>
  <c r="J433" i="2" s="1"/>
  <c r="BF432" i="2"/>
  <c r="BG432" i="2" s="1"/>
  <c r="AS432" i="2"/>
  <c r="AR432" i="2"/>
  <c r="AQ432" i="2"/>
  <c r="AP432" i="2"/>
  <c r="F432" i="2"/>
  <c r="E432" i="2"/>
  <c r="D432" i="2"/>
  <c r="C432" i="2"/>
  <c r="L432" i="2" s="1"/>
  <c r="BG431" i="2"/>
  <c r="BF431" i="2"/>
  <c r="AS431" i="2"/>
  <c r="AR431" i="2"/>
  <c r="AQ431" i="2"/>
  <c r="AP431" i="2"/>
  <c r="F431" i="2"/>
  <c r="E431" i="2"/>
  <c r="D431" i="2"/>
  <c r="C431" i="2"/>
  <c r="AV431" i="2" s="1"/>
  <c r="BF430" i="2"/>
  <c r="BG430" i="2" s="1"/>
  <c r="AS430" i="2"/>
  <c r="AR430" i="2"/>
  <c r="AQ430" i="2"/>
  <c r="AP430" i="2"/>
  <c r="F430" i="2"/>
  <c r="E430" i="2"/>
  <c r="D430" i="2"/>
  <c r="C430" i="2"/>
  <c r="K430" i="2" s="1"/>
  <c r="BF429" i="2"/>
  <c r="BG429" i="2" s="1"/>
  <c r="AS429" i="2"/>
  <c r="AR429" i="2"/>
  <c r="AQ429" i="2"/>
  <c r="AP429" i="2"/>
  <c r="F429" i="2"/>
  <c r="E429" i="2"/>
  <c r="D429" i="2"/>
  <c r="C429" i="2"/>
  <c r="L429" i="2" s="1"/>
  <c r="BF428" i="2"/>
  <c r="BG428" i="2" s="1"/>
  <c r="AS428" i="2"/>
  <c r="AR428" i="2"/>
  <c r="AQ428" i="2"/>
  <c r="AP428" i="2"/>
  <c r="F428" i="2"/>
  <c r="E428" i="2"/>
  <c r="D428" i="2"/>
  <c r="C428" i="2"/>
  <c r="AV428" i="2" s="1"/>
  <c r="BF427" i="2"/>
  <c r="BG427" i="2" s="1"/>
  <c r="AS427" i="2"/>
  <c r="AR427" i="2"/>
  <c r="AQ427" i="2"/>
  <c r="AP427" i="2"/>
  <c r="F427" i="2"/>
  <c r="E427" i="2"/>
  <c r="D427" i="2"/>
  <c r="C427" i="2"/>
  <c r="K427" i="2" s="1"/>
  <c r="BF426" i="2"/>
  <c r="BG426" i="2" s="1"/>
  <c r="AS426" i="2"/>
  <c r="AR426" i="2"/>
  <c r="AQ426" i="2"/>
  <c r="AP426" i="2"/>
  <c r="F426" i="2"/>
  <c r="E426" i="2"/>
  <c r="D426" i="2"/>
  <c r="C426" i="2"/>
  <c r="L426" i="2" s="1"/>
  <c r="BF425" i="2"/>
  <c r="BG425" i="2" s="1"/>
  <c r="AS425" i="2"/>
  <c r="AR425" i="2"/>
  <c r="AQ425" i="2"/>
  <c r="AP425" i="2"/>
  <c r="F425" i="2"/>
  <c r="E425" i="2"/>
  <c r="D425" i="2"/>
  <c r="C425" i="2"/>
  <c r="AV425" i="2" s="1"/>
  <c r="BF424" i="2"/>
  <c r="BG424" i="2" s="1"/>
  <c r="AS424" i="2"/>
  <c r="AR424" i="2"/>
  <c r="AQ424" i="2"/>
  <c r="AP424" i="2"/>
  <c r="F424" i="2"/>
  <c r="E424" i="2"/>
  <c r="D424" i="2"/>
  <c r="C424" i="2"/>
  <c r="K424" i="2" s="1"/>
  <c r="BF423" i="2"/>
  <c r="BG423" i="2" s="1"/>
  <c r="AS423" i="2"/>
  <c r="AR423" i="2"/>
  <c r="AQ423" i="2"/>
  <c r="AP423" i="2"/>
  <c r="F423" i="2"/>
  <c r="E423" i="2"/>
  <c r="D423" i="2"/>
  <c r="C423" i="2"/>
  <c r="BF422" i="2"/>
  <c r="BG422" i="2" s="1"/>
  <c r="AS422" i="2"/>
  <c r="AR422" i="2"/>
  <c r="AQ422" i="2"/>
  <c r="AP422" i="2"/>
  <c r="F422" i="2"/>
  <c r="E422" i="2"/>
  <c r="D422" i="2"/>
  <c r="C422" i="2"/>
  <c r="AV422" i="2" s="1"/>
  <c r="BF421" i="2"/>
  <c r="BG421" i="2" s="1"/>
  <c r="AS421" i="2"/>
  <c r="AR421" i="2"/>
  <c r="AQ421" i="2"/>
  <c r="AP421" i="2"/>
  <c r="F421" i="2"/>
  <c r="E421" i="2"/>
  <c r="D421" i="2"/>
  <c r="C421" i="2"/>
  <c r="K421" i="2" s="1"/>
  <c r="BF420" i="2"/>
  <c r="BG420" i="2" s="1"/>
  <c r="AS420" i="2"/>
  <c r="AR420" i="2"/>
  <c r="AQ420" i="2"/>
  <c r="AP420" i="2"/>
  <c r="F420" i="2"/>
  <c r="E420" i="2"/>
  <c r="D420" i="2"/>
  <c r="C420" i="2"/>
  <c r="BF419" i="2"/>
  <c r="BG419" i="2" s="1"/>
  <c r="AS419" i="2"/>
  <c r="AR419" i="2"/>
  <c r="AQ419" i="2"/>
  <c r="AP419" i="2"/>
  <c r="F419" i="2"/>
  <c r="E419" i="2"/>
  <c r="D419" i="2"/>
  <c r="C419" i="2"/>
  <c r="AV419" i="2" s="1"/>
  <c r="BF418" i="2"/>
  <c r="BG418" i="2" s="1"/>
  <c r="AS418" i="2"/>
  <c r="AR418" i="2"/>
  <c r="AQ418" i="2"/>
  <c r="AP418" i="2"/>
  <c r="F418" i="2"/>
  <c r="E418" i="2"/>
  <c r="D418" i="2"/>
  <c r="C418" i="2"/>
  <c r="K418" i="2" s="1"/>
  <c r="BF417" i="2"/>
  <c r="BG417" i="2" s="1"/>
  <c r="AS417" i="2"/>
  <c r="AR417" i="2"/>
  <c r="AQ417" i="2"/>
  <c r="AP417" i="2"/>
  <c r="F417" i="2"/>
  <c r="E417" i="2"/>
  <c r="D417" i="2"/>
  <c r="C417" i="2"/>
  <c r="BF416" i="2"/>
  <c r="BG416" i="2" s="1"/>
  <c r="AS416" i="2"/>
  <c r="AR416" i="2"/>
  <c r="AQ416" i="2"/>
  <c r="AP416" i="2"/>
  <c r="F416" i="2"/>
  <c r="E416" i="2"/>
  <c r="D416" i="2"/>
  <c r="C416" i="2"/>
  <c r="AV416" i="2" s="1"/>
  <c r="BF415" i="2"/>
  <c r="BG415" i="2" s="1"/>
  <c r="AS415" i="2"/>
  <c r="AR415" i="2"/>
  <c r="AQ415" i="2"/>
  <c r="AP415" i="2"/>
  <c r="F415" i="2"/>
  <c r="E415" i="2"/>
  <c r="D415" i="2"/>
  <c r="C415" i="2"/>
  <c r="K415" i="2" s="1"/>
  <c r="BF414" i="2"/>
  <c r="BG414" i="2" s="1"/>
  <c r="AS414" i="2"/>
  <c r="AR414" i="2"/>
  <c r="AQ414" i="2"/>
  <c r="AP414" i="2"/>
  <c r="F414" i="2"/>
  <c r="E414" i="2"/>
  <c r="D414" i="2"/>
  <c r="C414" i="2"/>
  <c r="BF413" i="2"/>
  <c r="BG413" i="2" s="1"/>
  <c r="AS413" i="2"/>
  <c r="AR413" i="2"/>
  <c r="AQ413" i="2"/>
  <c r="AP413" i="2"/>
  <c r="F413" i="2"/>
  <c r="E413" i="2"/>
  <c r="D413" i="2"/>
  <c r="C413" i="2"/>
  <c r="AV413" i="2" s="1"/>
  <c r="BF412" i="2"/>
  <c r="BG412" i="2" s="1"/>
  <c r="AS412" i="2"/>
  <c r="AR412" i="2"/>
  <c r="AQ412" i="2"/>
  <c r="AP412" i="2"/>
  <c r="F412" i="2"/>
  <c r="E412" i="2"/>
  <c r="D412" i="2"/>
  <c r="C412" i="2"/>
  <c r="K412" i="2" s="1"/>
  <c r="BF411" i="2"/>
  <c r="BG411" i="2" s="1"/>
  <c r="AS411" i="2"/>
  <c r="AR411" i="2"/>
  <c r="AQ411" i="2"/>
  <c r="AP411" i="2"/>
  <c r="F411" i="2"/>
  <c r="E411" i="2"/>
  <c r="D411" i="2"/>
  <c r="C411" i="2"/>
  <c r="BF410" i="2"/>
  <c r="BG410" i="2" s="1"/>
  <c r="AS410" i="2"/>
  <c r="AR410" i="2"/>
  <c r="AQ410" i="2"/>
  <c r="AP410" i="2"/>
  <c r="F410" i="2"/>
  <c r="E410" i="2"/>
  <c r="D410" i="2"/>
  <c r="C410" i="2"/>
  <c r="AV410" i="2" s="1"/>
  <c r="BF409" i="2"/>
  <c r="BG409" i="2" s="1"/>
  <c r="AS409" i="2"/>
  <c r="AR409" i="2"/>
  <c r="AQ409" i="2"/>
  <c r="AP409" i="2"/>
  <c r="F409" i="2"/>
  <c r="E409" i="2"/>
  <c r="D409" i="2"/>
  <c r="C409" i="2"/>
  <c r="K409" i="2" s="1"/>
  <c r="BF408" i="2"/>
  <c r="BG408" i="2" s="1"/>
  <c r="AS408" i="2"/>
  <c r="AR408" i="2"/>
  <c r="AQ408" i="2"/>
  <c r="AP408" i="2"/>
  <c r="F408" i="2"/>
  <c r="E408" i="2"/>
  <c r="D408" i="2"/>
  <c r="C408" i="2"/>
  <c r="BF407" i="2"/>
  <c r="BG407" i="2" s="1"/>
  <c r="AS407" i="2"/>
  <c r="AR407" i="2"/>
  <c r="AQ407" i="2"/>
  <c r="AP407" i="2"/>
  <c r="F407" i="2"/>
  <c r="E407" i="2"/>
  <c r="D407" i="2"/>
  <c r="C407" i="2"/>
  <c r="AV407" i="2" s="1"/>
  <c r="BF406" i="2"/>
  <c r="BG406" i="2" s="1"/>
  <c r="AS406" i="2"/>
  <c r="AR406" i="2"/>
  <c r="AQ406" i="2"/>
  <c r="AP406" i="2"/>
  <c r="F406" i="2"/>
  <c r="E406" i="2"/>
  <c r="D406" i="2"/>
  <c r="C406" i="2"/>
  <c r="K406" i="2" s="1"/>
  <c r="BF405" i="2"/>
  <c r="BG405" i="2" s="1"/>
  <c r="AS405" i="2"/>
  <c r="AR405" i="2"/>
  <c r="AQ405" i="2"/>
  <c r="AP405" i="2"/>
  <c r="F405" i="2"/>
  <c r="E405" i="2"/>
  <c r="D405" i="2"/>
  <c r="C405" i="2"/>
  <c r="BF404" i="2"/>
  <c r="BG404" i="2" s="1"/>
  <c r="AS404" i="2"/>
  <c r="AR404" i="2"/>
  <c r="AQ404" i="2"/>
  <c r="AP404" i="2"/>
  <c r="F404" i="2"/>
  <c r="E404" i="2"/>
  <c r="D404" i="2"/>
  <c r="C404" i="2"/>
  <c r="AV404" i="2" s="1"/>
  <c r="BF403" i="2"/>
  <c r="BG403" i="2" s="1"/>
  <c r="AS403" i="2"/>
  <c r="AR403" i="2"/>
  <c r="AQ403" i="2"/>
  <c r="AP403" i="2"/>
  <c r="F403" i="2"/>
  <c r="E403" i="2"/>
  <c r="D403" i="2"/>
  <c r="C403" i="2"/>
  <c r="G403" i="2" s="1"/>
  <c r="H403" i="2" s="1"/>
  <c r="BF402" i="2"/>
  <c r="BG402" i="2" s="1"/>
  <c r="AS402" i="2"/>
  <c r="AR402" i="2"/>
  <c r="AQ402" i="2"/>
  <c r="AP402" i="2"/>
  <c r="F402" i="2"/>
  <c r="E402" i="2"/>
  <c r="D402" i="2"/>
  <c r="C402" i="2"/>
  <c r="BF401" i="2"/>
  <c r="BG401" i="2" s="1"/>
  <c r="AS401" i="2"/>
  <c r="AR401" i="2"/>
  <c r="AQ401" i="2"/>
  <c r="AP401" i="2"/>
  <c r="F401" i="2"/>
  <c r="E401" i="2"/>
  <c r="D401" i="2"/>
  <c r="C401" i="2"/>
  <c r="AV401" i="2" s="1"/>
  <c r="BF400" i="2"/>
  <c r="BG400" i="2" s="1"/>
  <c r="AS400" i="2"/>
  <c r="AR400" i="2"/>
  <c r="AQ400" i="2"/>
  <c r="AP400" i="2"/>
  <c r="F400" i="2"/>
  <c r="E400" i="2"/>
  <c r="D400" i="2"/>
  <c r="C400" i="2"/>
  <c r="K400" i="2" s="1"/>
  <c r="BF399" i="2"/>
  <c r="BG399" i="2" s="1"/>
  <c r="AS399" i="2"/>
  <c r="AR399" i="2"/>
  <c r="AQ399" i="2"/>
  <c r="AP399" i="2"/>
  <c r="F399" i="2"/>
  <c r="E399" i="2"/>
  <c r="D399" i="2"/>
  <c r="C399" i="2"/>
  <c r="AT399" i="2" s="1"/>
  <c r="BF398" i="2"/>
  <c r="BG398" i="2" s="1"/>
  <c r="AS398" i="2"/>
  <c r="AR398" i="2"/>
  <c r="AQ398" i="2"/>
  <c r="AP398" i="2"/>
  <c r="F398" i="2"/>
  <c r="E398" i="2"/>
  <c r="D398" i="2"/>
  <c r="C398" i="2"/>
  <c r="AV398" i="2" s="1"/>
  <c r="BF397" i="2"/>
  <c r="BG397" i="2" s="1"/>
  <c r="AS397" i="2"/>
  <c r="AR397" i="2"/>
  <c r="AQ397" i="2"/>
  <c r="AP397" i="2"/>
  <c r="F397" i="2"/>
  <c r="E397" i="2"/>
  <c r="D397" i="2"/>
  <c r="C397" i="2"/>
  <c r="AV397" i="2" s="1"/>
  <c r="BF396" i="2"/>
  <c r="BG396" i="2" s="1"/>
  <c r="AS396" i="2"/>
  <c r="AR396" i="2"/>
  <c r="AQ396" i="2"/>
  <c r="AP396" i="2"/>
  <c r="F396" i="2"/>
  <c r="E396" i="2"/>
  <c r="D396" i="2"/>
  <c r="C396" i="2"/>
  <c r="AT396" i="2" s="1"/>
  <c r="BF395" i="2"/>
  <c r="BG395" i="2" s="1"/>
  <c r="AS395" i="2"/>
  <c r="AR395" i="2"/>
  <c r="AQ395" i="2"/>
  <c r="AP395" i="2"/>
  <c r="F395" i="2"/>
  <c r="E395" i="2"/>
  <c r="D395" i="2"/>
  <c r="C395" i="2"/>
  <c r="AV395" i="2" s="1"/>
  <c r="BF394" i="2"/>
  <c r="BG394" i="2" s="1"/>
  <c r="AS394" i="2"/>
  <c r="AR394" i="2"/>
  <c r="AQ394" i="2"/>
  <c r="AP394" i="2"/>
  <c r="F394" i="2"/>
  <c r="E394" i="2"/>
  <c r="D394" i="2"/>
  <c r="C394" i="2"/>
  <c r="L394" i="2" s="1"/>
  <c r="BF393" i="2"/>
  <c r="BG393" i="2" s="1"/>
  <c r="AS393" i="2"/>
  <c r="AR393" i="2"/>
  <c r="AQ393" i="2"/>
  <c r="AP393" i="2"/>
  <c r="F393" i="2"/>
  <c r="E393" i="2"/>
  <c r="D393" i="2"/>
  <c r="C393" i="2"/>
  <c r="J393" i="2" s="1"/>
  <c r="BF392" i="2"/>
  <c r="BG392" i="2" s="1"/>
  <c r="AS392" i="2"/>
  <c r="AR392" i="2"/>
  <c r="AQ392" i="2"/>
  <c r="AP392" i="2"/>
  <c r="F392" i="2"/>
  <c r="E392" i="2"/>
  <c r="D392" i="2"/>
  <c r="C392" i="2"/>
  <c r="AV392" i="2" s="1"/>
  <c r="BF391" i="2"/>
  <c r="BG391" i="2" s="1"/>
  <c r="AS391" i="2"/>
  <c r="AR391" i="2"/>
  <c r="AQ391" i="2"/>
  <c r="AP391" i="2"/>
  <c r="F391" i="2"/>
  <c r="E391" i="2"/>
  <c r="D391" i="2"/>
  <c r="C391" i="2"/>
  <c r="K391" i="2" s="1"/>
  <c r="BF390" i="2"/>
  <c r="BG390" i="2" s="1"/>
  <c r="AS390" i="2"/>
  <c r="AR390" i="2"/>
  <c r="AQ390" i="2"/>
  <c r="AP390" i="2"/>
  <c r="F390" i="2"/>
  <c r="E390" i="2"/>
  <c r="D390" i="2"/>
  <c r="C390" i="2"/>
  <c r="AT390" i="2" s="1"/>
  <c r="BF389" i="2"/>
  <c r="BG389" i="2" s="1"/>
  <c r="AS389" i="2"/>
  <c r="AR389" i="2"/>
  <c r="AQ389" i="2"/>
  <c r="AP389" i="2"/>
  <c r="F389" i="2"/>
  <c r="E389" i="2"/>
  <c r="D389" i="2"/>
  <c r="C389" i="2"/>
  <c r="AV389" i="2" s="1"/>
  <c r="BF388" i="2"/>
  <c r="BG388" i="2" s="1"/>
  <c r="AS388" i="2"/>
  <c r="AR388" i="2"/>
  <c r="AQ388" i="2"/>
  <c r="AP388" i="2"/>
  <c r="F388" i="2"/>
  <c r="E388" i="2"/>
  <c r="D388" i="2"/>
  <c r="C388" i="2"/>
  <c r="K388" i="2" s="1"/>
  <c r="BF387" i="2"/>
  <c r="BG387" i="2" s="1"/>
  <c r="AS387" i="2"/>
  <c r="AR387" i="2"/>
  <c r="AQ387" i="2"/>
  <c r="AP387" i="2"/>
  <c r="F387" i="2"/>
  <c r="E387" i="2"/>
  <c r="D387" i="2"/>
  <c r="C387" i="2"/>
  <c r="BF386" i="2"/>
  <c r="BG386" i="2" s="1"/>
  <c r="AS386" i="2"/>
  <c r="AR386" i="2"/>
  <c r="AQ386" i="2"/>
  <c r="AP386" i="2"/>
  <c r="F386" i="2"/>
  <c r="E386" i="2"/>
  <c r="D386" i="2"/>
  <c r="C386" i="2"/>
  <c r="AV386" i="2" s="1"/>
  <c r="BF385" i="2"/>
  <c r="BG385" i="2" s="1"/>
  <c r="AS385" i="2"/>
  <c r="AR385" i="2"/>
  <c r="AQ385" i="2"/>
  <c r="AP385" i="2"/>
  <c r="F385" i="2"/>
  <c r="E385" i="2"/>
  <c r="D385" i="2"/>
  <c r="C385" i="2"/>
  <c r="K385" i="2" s="1"/>
  <c r="BF384" i="2"/>
  <c r="BG384" i="2" s="1"/>
  <c r="AS384" i="2"/>
  <c r="AR384" i="2"/>
  <c r="AQ384" i="2"/>
  <c r="AP384" i="2"/>
  <c r="F384" i="2"/>
  <c r="E384" i="2"/>
  <c r="D384" i="2"/>
  <c r="C384" i="2"/>
  <c r="AT384" i="2" s="1"/>
  <c r="BF383" i="2"/>
  <c r="BG383" i="2" s="1"/>
  <c r="AS383" i="2"/>
  <c r="AR383" i="2"/>
  <c r="AQ383" i="2"/>
  <c r="AP383" i="2"/>
  <c r="F383" i="2"/>
  <c r="E383" i="2"/>
  <c r="D383" i="2"/>
  <c r="C383" i="2"/>
  <c r="AV383" i="2" s="1"/>
  <c r="BF382" i="2"/>
  <c r="BG382" i="2" s="1"/>
  <c r="AS382" i="2"/>
  <c r="AR382" i="2"/>
  <c r="AQ382" i="2"/>
  <c r="AP382" i="2"/>
  <c r="F382" i="2"/>
  <c r="E382" i="2"/>
  <c r="D382" i="2"/>
  <c r="C382" i="2"/>
  <c r="K382" i="2" s="1"/>
  <c r="BF381" i="2"/>
  <c r="BG381" i="2" s="1"/>
  <c r="AS381" i="2"/>
  <c r="AR381" i="2"/>
  <c r="AQ381" i="2"/>
  <c r="AP381" i="2"/>
  <c r="F381" i="2"/>
  <c r="E381" i="2"/>
  <c r="D381" i="2"/>
  <c r="C381" i="2"/>
  <c r="AT381" i="2" s="1"/>
  <c r="BG380" i="2"/>
  <c r="BF380" i="2"/>
  <c r="AS380" i="2"/>
  <c r="AR380" i="2"/>
  <c r="AQ380" i="2"/>
  <c r="AP380" i="2"/>
  <c r="F380" i="2"/>
  <c r="E380" i="2"/>
  <c r="D380" i="2"/>
  <c r="C380" i="2"/>
  <c r="AV380" i="2" s="1"/>
  <c r="BF379" i="2"/>
  <c r="BG379" i="2" s="1"/>
  <c r="AS379" i="2"/>
  <c r="AR379" i="2"/>
  <c r="AQ379" i="2"/>
  <c r="AP379" i="2"/>
  <c r="F379" i="2"/>
  <c r="E379" i="2"/>
  <c r="D379" i="2"/>
  <c r="C379" i="2"/>
  <c r="K379" i="2" s="1"/>
  <c r="BF378" i="2"/>
  <c r="BG378" i="2" s="1"/>
  <c r="AS378" i="2"/>
  <c r="AR378" i="2"/>
  <c r="AQ378" i="2"/>
  <c r="AP378" i="2"/>
  <c r="F378" i="2"/>
  <c r="E378" i="2"/>
  <c r="D378" i="2"/>
  <c r="C378" i="2"/>
  <c r="AT378" i="2" s="1"/>
  <c r="BF377" i="2"/>
  <c r="BG377" i="2" s="1"/>
  <c r="AS377" i="2"/>
  <c r="AR377" i="2"/>
  <c r="AQ377" i="2"/>
  <c r="AP377" i="2"/>
  <c r="F377" i="2"/>
  <c r="E377" i="2"/>
  <c r="D377" i="2"/>
  <c r="C377" i="2"/>
  <c r="AV377" i="2" s="1"/>
  <c r="BF376" i="2"/>
  <c r="BG376" i="2" s="1"/>
  <c r="AS376" i="2"/>
  <c r="AR376" i="2"/>
  <c r="AQ376" i="2"/>
  <c r="AP376" i="2"/>
  <c r="F376" i="2"/>
  <c r="E376" i="2"/>
  <c r="D376" i="2"/>
  <c r="C376" i="2"/>
  <c r="K376" i="2" s="1"/>
  <c r="BF375" i="2"/>
  <c r="BG375" i="2" s="1"/>
  <c r="AS375" i="2"/>
  <c r="AR375" i="2"/>
  <c r="AQ375" i="2"/>
  <c r="AP375" i="2"/>
  <c r="F375" i="2"/>
  <c r="E375" i="2"/>
  <c r="D375" i="2"/>
  <c r="C375" i="2"/>
  <c r="AT375" i="2" s="1"/>
  <c r="BF374" i="2"/>
  <c r="BG374" i="2" s="1"/>
  <c r="AS374" i="2"/>
  <c r="AR374" i="2"/>
  <c r="AQ374" i="2"/>
  <c r="AP374" i="2"/>
  <c r="F374" i="2"/>
  <c r="E374" i="2"/>
  <c r="D374" i="2"/>
  <c r="C374" i="2"/>
  <c r="AV374" i="2" s="1"/>
  <c r="BF373" i="2"/>
  <c r="BG373" i="2" s="1"/>
  <c r="AS373" i="2"/>
  <c r="AR373" i="2"/>
  <c r="AQ373" i="2"/>
  <c r="AP373" i="2"/>
  <c r="F373" i="2"/>
  <c r="E373" i="2"/>
  <c r="D373" i="2"/>
  <c r="C373" i="2"/>
  <c r="K373" i="2" s="1"/>
  <c r="BF372" i="2"/>
  <c r="BG372" i="2" s="1"/>
  <c r="AS372" i="2"/>
  <c r="AR372" i="2"/>
  <c r="AQ372" i="2"/>
  <c r="AP372" i="2"/>
  <c r="F372" i="2"/>
  <c r="E372" i="2"/>
  <c r="D372" i="2"/>
  <c r="C372" i="2"/>
  <c r="AT372" i="2" s="1"/>
  <c r="BF371" i="2"/>
  <c r="BG371" i="2" s="1"/>
  <c r="AS371" i="2"/>
  <c r="AR371" i="2"/>
  <c r="AQ371" i="2"/>
  <c r="AP371" i="2"/>
  <c r="F371" i="2"/>
  <c r="E371" i="2"/>
  <c r="D371" i="2"/>
  <c r="C371" i="2"/>
  <c r="AV371" i="2" s="1"/>
  <c r="BF370" i="2"/>
  <c r="BG370" i="2" s="1"/>
  <c r="AS370" i="2"/>
  <c r="AR370" i="2"/>
  <c r="AQ370" i="2"/>
  <c r="AP370" i="2"/>
  <c r="F370" i="2"/>
  <c r="E370" i="2"/>
  <c r="D370" i="2"/>
  <c r="C370" i="2"/>
  <c r="K370" i="2" s="1"/>
  <c r="BF369" i="2"/>
  <c r="BG369" i="2" s="1"/>
  <c r="AS369" i="2"/>
  <c r="AR369" i="2"/>
  <c r="AQ369" i="2"/>
  <c r="AP369" i="2"/>
  <c r="F369" i="2"/>
  <c r="E369" i="2"/>
  <c r="D369" i="2"/>
  <c r="C369" i="2"/>
  <c r="BF368" i="2"/>
  <c r="BG368" i="2" s="1"/>
  <c r="AS368" i="2"/>
  <c r="AR368" i="2"/>
  <c r="AQ368" i="2"/>
  <c r="AP368" i="2"/>
  <c r="F368" i="2"/>
  <c r="E368" i="2"/>
  <c r="D368" i="2"/>
  <c r="C368" i="2"/>
  <c r="AV368" i="2" s="1"/>
  <c r="BF367" i="2"/>
  <c r="BG367" i="2" s="1"/>
  <c r="AS367" i="2"/>
  <c r="AR367" i="2"/>
  <c r="AQ367" i="2"/>
  <c r="AP367" i="2"/>
  <c r="F367" i="2"/>
  <c r="E367" i="2"/>
  <c r="D367" i="2"/>
  <c r="C367" i="2"/>
  <c r="K367" i="2" s="1"/>
  <c r="BF366" i="2"/>
  <c r="BG366" i="2" s="1"/>
  <c r="AS366" i="2"/>
  <c r="AR366" i="2"/>
  <c r="AQ366" i="2"/>
  <c r="AP366" i="2"/>
  <c r="F366" i="2"/>
  <c r="E366" i="2"/>
  <c r="D366" i="2"/>
  <c r="C366" i="2"/>
  <c r="AW366" i="2" s="1"/>
  <c r="BF365" i="2"/>
  <c r="BG365" i="2" s="1"/>
  <c r="AS365" i="2"/>
  <c r="AR365" i="2"/>
  <c r="AQ365" i="2"/>
  <c r="AP365" i="2"/>
  <c r="F365" i="2"/>
  <c r="E365" i="2"/>
  <c r="D365" i="2"/>
  <c r="C365" i="2"/>
  <c r="AV365" i="2" s="1"/>
  <c r="BF364" i="2"/>
  <c r="BG364" i="2" s="1"/>
  <c r="AS364" i="2"/>
  <c r="AR364" i="2"/>
  <c r="AQ364" i="2"/>
  <c r="AP364" i="2"/>
  <c r="F364" i="2"/>
  <c r="E364" i="2"/>
  <c r="D364" i="2"/>
  <c r="C364" i="2"/>
  <c r="K364" i="2" s="1"/>
  <c r="BF363" i="2"/>
  <c r="BG363" i="2" s="1"/>
  <c r="AS363" i="2"/>
  <c r="AR363" i="2"/>
  <c r="AQ363" i="2"/>
  <c r="AP363" i="2"/>
  <c r="F363" i="2"/>
  <c r="E363" i="2"/>
  <c r="D363" i="2"/>
  <c r="C363" i="2"/>
  <c r="AW363" i="2" s="1"/>
  <c r="BF362" i="2"/>
  <c r="BG362" i="2" s="1"/>
  <c r="AS362" i="2"/>
  <c r="AR362" i="2"/>
  <c r="AQ362" i="2"/>
  <c r="AP362" i="2"/>
  <c r="F362" i="2"/>
  <c r="E362" i="2"/>
  <c r="D362" i="2"/>
  <c r="C362" i="2"/>
  <c r="AV362" i="2" s="1"/>
  <c r="BF361" i="2"/>
  <c r="BG361" i="2" s="1"/>
  <c r="AS361" i="2"/>
  <c r="AR361" i="2"/>
  <c r="AQ361" i="2"/>
  <c r="AP361" i="2"/>
  <c r="F361" i="2"/>
  <c r="E361" i="2"/>
  <c r="D361" i="2"/>
  <c r="C361" i="2"/>
  <c r="K361" i="2" s="1"/>
  <c r="BF360" i="2"/>
  <c r="BG360" i="2" s="1"/>
  <c r="AS360" i="2"/>
  <c r="AR360" i="2"/>
  <c r="AQ360" i="2"/>
  <c r="AP360" i="2"/>
  <c r="F360" i="2"/>
  <c r="E360" i="2"/>
  <c r="D360" i="2"/>
  <c r="C360" i="2"/>
  <c r="J360" i="2" s="1"/>
  <c r="BF359" i="2"/>
  <c r="BG359" i="2" s="1"/>
  <c r="AS359" i="2"/>
  <c r="AR359" i="2"/>
  <c r="AQ359" i="2"/>
  <c r="AP359" i="2"/>
  <c r="F359" i="2"/>
  <c r="E359" i="2"/>
  <c r="D359" i="2"/>
  <c r="C359" i="2"/>
  <c r="BF358" i="2"/>
  <c r="BG358" i="2" s="1"/>
  <c r="AS358" i="2"/>
  <c r="AR358" i="2"/>
  <c r="AQ358" i="2"/>
  <c r="AP358" i="2"/>
  <c r="F358" i="2"/>
  <c r="E358" i="2"/>
  <c r="D358" i="2"/>
  <c r="C358" i="2"/>
  <c r="K358" i="2" s="1"/>
  <c r="BF357" i="2"/>
  <c r="BG357" i="2" s="1"/>
  <c r="AS357" i="2"/>
  <c r="AR357" i="2"/>
  <c r="AQ357" i="2"/>
  <c r="AP357" i="2"/>
  <c r="F357" i="2"/>
  <c r="E357" i="2"/>
  <c r="D357" i="2"/>
  <c r="C357" i="2"/>
  <c r="K357" i="2" s="1"/>
  <c r="BG356" i="2"/>
  <c r="BF356" i="2"/>
  <c r="AS356" i="2"/>
  <c r="AR356" i="2"/>
  <c r="AQ356" i="2"/>
  <c r="AP356" i="2"/>
  <c r="F356" i="2"/>
  <c r="E356" i="2"/>
  <c r="D356" i="2"/>
  <c r="C356" i="2"/>
  <c r="L356" i="2" s="1"/>
  <c r="BG355" i="2"/>
  <c r="BF355" i="2"/>
  <c r="AS355" i="2"/>
  <c r="AR355" i="2"/>
  <c r="AQ355" i="2"/>
  <c r="AP355" i="2"/>
  <c r="F355" i="2"/>
  <c r="E355" i="2"/>
  <c r="D355" i="2"/>
  <c r="C355" i="2"/>
  <c r="L355" i="2" s="1"/>
  <c r="BF354" i="2"/>
  <c r="BG354" i="2" s="1"/>
  <c r="AS354" i="2"/>
  <c r="AR354" i="2"/>
  <c r="AQ354" i="2"/>
  <c r="AP354" i="2"/>
  <c r="F354" i="2"/>
  <c r="E354" i="2"/>
  <c r="D354" i="2"/>
  <c r="C354" i="2"/>
  <c r="AV354" i="2" s="1"/>
  <c r="BF353" i="2"/>
  <c r="BG353" i="2" s="1"/>
  <c r="AS353" i="2"/>
  <c r="AR353" i="2"/>
  <c r="AQ353" i="2"/>
  <c r="AP353" i="2"/>
  <c r="F353" i="2"/>
  <c r="E353" i="2"/>
  <c r="D353" i="2"/>
  <c r="C353" i="2"/>
  <c r="AT353" i="2" s="1"/>
  <c r="BF352" i="2"/>
  <c r="BG352" i="2" s="1"/>
  <c r="AS352" i="2"/>
  <c r="AR352" i="2"/>
  <c r="AQ352" i="2"/>
  <c r="AP352" i="2"/>
  <c r="F352" i="2"/>
  <c r="E352" i="2"/>
  <c r="D352" i="2"/>
  <c r="C352" i="2"/>
  <c r="L352" i="2" s="1"/>
  <c r="BF351" i="2"/>
  <c r="BG351" i="2" s="1"/>
  <c r="AS351" i="2"/>
  <c r="AR351" i="2"/>
  <c r="AQ351" i="2"/>
  <c r="AP351" i="2"/>
  <c r="F351" i="2"/>
  <c r="E351" i="2"/>
  <c r="D351" i="2"/>
  <c r="C351" i="2"/>
  <c r="AV351" i="2" s="1"/>
  <c r="BF350" i="2"/>
  <c r="BG350" i="2" s="1"/>
  <c r="AS350" i="2"/>
  <c r="AR350" i="2"/>
  <c r="AQ350" i="2"/>
  <c r="AP350" i="2"/>
  <c r="F350" i="2"/>
  <c r="E350" i="2"/>
  <c r="D350" i="2"/>
  <c r="C350" i="2"/>
  <c r="L350" i="2" s="1"/>
  <c r="BF349" i="2"/>
  <c r="BG349" i="2" s="1"/>
  <c r="AS349" i="2"/>
  <c r="AR349" i="2"/>
  <c r="AQ349" i="2"/>
  <c r="AP349" i="2"/>
  <c r="F349" i="2"/>
  <c r="E349" i="2"/>
  <c r="D349" i="2"/>
  <c r="C349" i="2"/>
  <c r="L349" i="2" s="1"/>
  <c r="BF348" i="2"/>
  <c r="BG348" i="2" s="1"/>
  <c r="AS348" i="2"/>
  <c r="AR348" i="2"/>
  <c r="AQ348" i="2"/>
  <c r="AP348" i="2"/>
  <c r="F348" i="2"/>
  <c r="E348" i="2"/>
  <c r="D348" i="2"/>
  <c r="C348" i="2"/>
  <c r="AV348" i="2" s="1"/>
  <c r="BF347" i="2"/>
  <c r="BG347" i="2" s="1"/>
  <c r="AS347" i="2"/>
  <c r="AR347" i="2"/>
  <c r="AQ347" i="2"/>
  <c r="AP347" i="2"/>
  <c r="F347" i="2"/>
  <c r="E347" i="2"/>
  <c r="D347" i="2"/>
  <c r="C347" i="2"/>
  <c r="AU347" i="2" s="1"/>
  <c r="BF346" i="2"/>
  <c r="BG346" i="2" s="1"/>
  <c r="AS346" i="2"/>
  <c r="AR346" i="2"/>
  <c r="AQ346" i="2"/>
  <c r="AP346" i="2"/>
  <c r="F346" i="2"/>
  <c r="E346" i="2"/>
  <c r="D346" i="2"/>
  <c r="C346" i="2"/>
  <c r="L346" i="2" s="1"/>
  <c r="BF345" i="2"/>
  <c r="BG345" i="2" s="1"/>
  <c r="AS345" i="2"/>
  <c r="AR345" i="2"/>
  <c r="AQ345" i="2"/>
  <c r="AP345" i="2"/>
  <c r="F345" i="2"/>
  <c r="E345" i="2"/>
  <c r="D345" i="2"/>
  <c r="C345" i="2"/>
  <c r="AV345" i="2" s="1"/>
  <c r="BF344" i="2"/>
  <c r="BG344" i="2" s="1"/>
  <c r="AS344" i="2"/>
  <c r="AR344" i="2"/>
  <c r="AQ344" i="2"/>
  <c r="AP344" i="2"/>
  <c r="F344" i="2"/>
  <c r="E344" i="2"/>
  <c r="D344" i="2"/>
  <c r="C344" i="2"/>
  <c r="L344" i="2" s="1"/>
  <c r="BF343" i="2"/>
  <c r="BG343" i="2" s="1"/>
  <c r="AS343" i="2"/>
  <c r="AR343" i="2"/>
  <c r="AQ343" i="2"/>
  <c r="AP343" i="2"/>
  <c r="F343" i="2"/>
  <c r="E343" i="2"/>
  <c r="D343" i="2"/>
  <c r="C343" i="2"/>
  <c r="BF342" i="2"/>
  <c r="BG342" i="2" s="1"/>
  <c r="AS342" i="2"/>
  <c r="AR342" i="2"/>
  <c r="AQ342" i="2"/>
  <c r="AP342" i="2"/>
  <c r="F342" i="2"/>
  <c r="E342" i="2"/>
  <c r="D342" i="2"/>
  <c r="C342" i="2"/>
  <c r="AV342" i="2" s="1"/>
  <c r="BF341" i="2"/>
  <c r="BG341" i="2" s="1"/>
  <c r="AS341" i="2"/>
  <c r="AR341" i="2"/>
  <c r="AQ341" i="2"/>
  <c r="AP341" i="2"/>
  <c r="F341" i="2"/>
  <c r="E341" i="2"/>
  <c r="D341" i="2"/>
  <c r="C341" i="2"/>
  <c r="AU341" i="2" s="1"/>
  <c r="BF340" i="2"/>
  <c r="BG340" i="2" s="1"/>
  <c r="AS340" i="2"/>
  <c r="AR340" i="2"/>
  <c r="AQ340" i="2"/>
  <c r="AP340" i="2"/>
  <c r="F340" i="2"/>
  <c r="E340" i="2"/>
  <c r="D340" i="2"/>
  <c r="C340" i="2"/>
  <c r="AT340" i="2" s="1"/>
  <c r="BF339" i="2"/>
  <c r="BG339" i="2" s="1"/>
  <c r="AS339" i="2"/>
  <c r="AR339" i="2"/>
  <c r="AQ339" i="2"/>
  <c r="AP339" i="2"/>
  <c r="F339" i="2"/>
  <c r="E339" i="2"/>
  <c r="D339" i="2"/>
  <c r="C339" i="2"/>
  <c r="AV339" i="2" s="1"/>
  <c r="BF338" i="2"/>
  <c r="BG338" i="2" s="1"/>
  <c r="AS338" i="2"/>
  <c r="AR338" i="2"/>
  <c r="AQ338" i="2"/>
  <c r="AP338" i="2"/>
  <c r="F338" i="2"/>
  <c r="E338" i="2"/>
  <c r="D338" i="2"/>
  <c r="C338" i="2"/>
  <c r="L338" i="2" s="1"/>
  <c r="BF337" i="2"/>
  <c r="BG337" i="2" s="1"/>
  <c r="AS337" i="2"/>
  <c r="AR337" i="2"/>
  <c r="AQ337" i="2"/>
  <c r="AP337" i="2"/>
  <c r="F337" i="2"/>
  <c r="E337" i="2"/>
  <c r="D337" i="2"/>
  <c r="C337" i="2"/>
  <c r="AT337" i="2" s="1"/>
  <c r="BF336" i="2"/>
  <c r="BG336" i="2" s="1"/>
  <c r="AS336" i="2"/>
  <c r="AR336" i="2"/>
  <c r="AQ336" i="2"/>
  <c r="AP336" i="2"/>
  <c r="F336" i="2"/>
  <c r="E336" i="2"/>
  <c r="D336" i="2"/>
  <c r="C336" i="2"/>
  <c r="AV336" i="2" s="1"/>
  <c r="BF335" i="2"/>
  <c r="BG335" i="2" s="1"/>
  <c r="AS335" i="2"/>
  <c r="AR335" i="2"/>
  <c r="AQ335" i="2"/>
  <c r="AP335" i="2"/>
  <c r="F335" i="2"/>
  <c r="E335" i="2"/>
  <c r="D335" i="2"/>
  <c r="C335" i="2"/>
  <c r="AT335" i="2" s="1"/>
  <c r="BF334" i="2"/>
  <c r="BG334" i="2" s="1"/>
  <c r="AS334" i="2"/>
  <c r="AR334" i="2"/>
  <c r="AQ334" i="2"/>
  <c r="AP334" i="2"/>
  <c r="F334" i="2"/>
  <c r="E334" i="2"/>
  <c r="D334" i="2"/>
  <c r="C334" i="2"/>
  <c r="AU334" i="2" s="1"/>
  <c r="BF333" i="2"/>
  <c r="BG333" i="2" s="1"/>
  <c r="AS333" i="2"/>
  <c r="AR333" i="2"/>
  <c r="AQ333" i="2"/>
  <c r="AP333" i="2"/>
  <c r="F333" i="2"/>
  <c r="E333" i="2"/>
  <c r="D333" i="2"/>
  <c r="C333" i="2"/>
  <c r="AV333" i="2" s="1"/>
  <c r="BF332" i="2"/>
  <c r="BG332" i="2" s="1"/>
  <c r="AS332" i="2"/>
  <c r="AR332" i="2"/>
  <c r="AQ332" i="2"/>
  <c r="AP332" i="2"/>
  <c r="F332" i="2"/>
  <c r="E332" i="2"/>
  <c r="D332" i="2"/>
  <c r="C332" i="2"/>
  <c r="AT332" i="2" s="1"/>
  <c r="BF331" i="2"/>
  <c r="BG331" i="2" s="1"/>
  <c r="AS331" i="2"/>
  <c r="AR331" i="2"/>
  <c r="AQ331" i="2"/>
  <c r="AP331" i="2"/>
  <c r="F331" i="2"/>
  <c r="E331" i="2"/>
  <c r="D331" i="2"/>
  <c r="C331" i="2"/>
  <c r="AU331" i="2" s="1"/>
  <c r="BF330" i="2"/>
  <c r="BG330" i="2" s="1"/>
  <c r="AS330" i="2"/>
  <c r="AR330" i="2"/>
  <c r="AQ330" i="2"/>
  <c r="AP330" i="2"/>
  <c r="F330" i="2"/>
  <c r="E330" i="2"/>
  <c r="D330" i="2"/>
  <c r="C330" i="2"/>
  <c r="AV330" i="2" s="1"/>
  <c r="BF329" i="2"/>
  <c r="BG329" i="2" s="1"/>
  <c r="AS329" i="2"/>
  <c r="AR329" i="2"/>
  <c r="AQ329" i="2"/>
  <c r="AP329" i="2"/>
  <c r="F329" i="2"/>
  <c r="E329" i="2"/>
  <c r="D329" i="2"/>
  <c r="C329" i="2"/>
  <c r="L329" i="2" s="1"/>
  <c r="BF328" i="2"/>
  <c r="BG328" i="2" s="1"/>
  <c r="AS328" i="2"/>
  <c r="AR328" i="2"/>
  <c r="AQ328" i="2"/>
  <c r="AP328" i="2"/>
  <c r="F328" i="2"/>
  <c r="E328" i="2"/>
  <c r="D328" i="2"/>
  <c r="C328" i="2"/>
  <c r="AU328" i="2" s="1"/>
  <c r="BF327" i="2"/>
  <c r="BG327" i="2" s="1"/>
  <c r="AS327" i="2"/>
  <c r="AR327" i="2"/>
  <c r="AQ327" i="2"/>
  <c r="AP327" i="2"/>
  <c r="F327" i="2"/>
  <c r="E327" i="2"/>
  <c r="D327" i="2"/>
  <c r="C327" i="2"/>
  <c r="AV327" i="2" s="1"/>
  <c r="BF326" i="2"/>
  <c r="BG326" i="2" s="1"/>
  <c r="AS326" i="2"/>
  <c r="AR326" i="2"/>
  <c r="AQ326" i="2"/>
  <c r="AP326" i="2"/>
  <c r="F326" i="2"/>
  <c r="E326" i="2"/>
  <c r="D326" i="2"/>
  <c r="C326" i="2"/>
  <c r="AT326" i="2" s="1"/>
  <c r="BF325" i="2"/>
  <c r="BG325" i="2" s="1"/>
  <c r="AS325" i="2"/>
  <c r="AR325" i="2"/>
  <c r="AQ325" i="2"/>
  <c r="AP325" i="2"/>
  <c r="F325" i="2"/>
  <c r="E325" i="2"/>
  <c r="D325" i="2"/>
  <c r="C325" i="2"/>
  <c r="AU325" i="2" s="1"/>
  <c r="BF324" i="2"/>
  <c r="BG324" i="2" s="1"/>
  <c r="AS324" i="2"/>
  <c r="AR324" i="2"/>
  <c r="AQ324" i="2"/>
  <c r="AP324" i="2"/>
  <c r="F324" i="2"/>
  <c r="E324" i="2"/>
  <c r="D324" i="2"/>
  <c r="C324" i="2"/>
  <c r="AV324" i="2" s="1"/>
  <c r="BF323" i="2"/>
  <c r="BG323" i="2" s="1"/>
  <c r="AS323" i="2"/>
  <c r="AR323" i="2"/>
  <c r="AQ323" i="2"/>
  <c r="AP323" i="2"/>
  <c r="F323" i="2"/>
  <c r="E323" i="2"/>
  <c r="D323" i="2"/>
  <c r="C323" i="2"/>
  <c r="AT323" i="2" s="1"/>
  <c r="BF322" i="2"/>
  <c r="BG322" i="2" s="1"/>
  <c r="AS322" i="2"/>
  <c r="AR322" i="2"/>
  <c r="AQ322" i="2"/>
  <c r="AP322" i="2"/>
  <c r="F322" i="2"/>
  <c r="E322" i="2"/>
  <c r="D322" i="2"/>
  <c r="C322" i="2"/>
  <c r="AU322" i="2" s="1"/>
  <c r="BF321" i="2"/>
  <c r="BG321" i="2" s="1"/>
  <c r="AS321" i="2"/>
  <c r="AR321" i="2"/>
  <c r="AQ321" i="2"/>
  <c r="AP321" i="2"/>
  <c r="F321" i="2"/>
  <c r="E321" i="2"/>
  <c r="D321" i="2"/>
  <c r="C321" i="2"/>
  <c r="AV321" i="2" s="1"/>
  <c r="BF320" i="2"/>
  <c r="BG320" i="2" s="1"/>
  <c r="AS320" i="2"/>
  <c r="AR320" i="2"/>
  <c r="AQ320" i="2"/>
  <c r="AP320" i="2"/>
  <c r="F320" i="2"/>
  <c r="E320" i="2"/>
  <c r="D320" i="2"/>
  <c r="C320" i="2"/>
  <c r="L320" i="2" s="1"/>
  <c r="BF319" i="2"/>
  <c r="BG319" i="2" s="1"/>
  <c r="AS319" i="2"/>
  <c r="AR319" i="2"/>
  <c r="AQ319" i="2"/>
  <c r="AP319" i="2"/>
  <c r="F319" i="2"/>
  <c r="E319" i="2"/>
  <c r="D319" i="2"/>
  <c r="C319" i="2"/>
  <c r="AU319" i="2" s="1"/>
  <c r="BF318" i="2"/>
  <c r="BG318" i="2" s="1"/>
  <c r="AS318" i="2"/>
  <c r="AR318" i="2"/>
  <c r="AQ318" i="2"/>
  <c r="AP318" i="2"/>
  <c r="F318" i="2"/>
  <c r="E318" i="2"/>
  <c r="D318" i="2"/>
  <c r="C318" i="2"/>
  <c r="AV318" i="2" s="1"/>
  <c r="BF317" i="2"/>
  <c r="BG317" i="2" s="1"/>
  <c r="AS317" i="2"/>
  <c r="AR317" i="2"/>
  <c r="AQ317" i="2"/>
  <c r="AP317" i="2"/>
  <c r="F317" i="2"/>
  <c r="E317" i="2"/>
  <c r="D317" i="2"/>
  <c r="C317" i="2"/>
  <c r="AT317" i="2" s="1"/>
  <c r="BF316" i="2"/>
  <c r="BG316" i="2" s="1"/>
  <c r="AS316" i="2"/>
  <c r="AR316" i="2"/>
  <c r="AQ316" i="2"/>
  <c r="AP316" i="2"/>
  <c r="F316" i="2"/>
  <c r="E316" i="2"/>
  <c r="D316" i="2"/>
  <c r="C316" i="2"/>
  <c r="AU316" i="2" s="1"/>
  <c r="BF315" i="2"/>
  <c r="BG315" i="2" s="1"/>
  <c r="AS315" i="2"/>
  <c r="AR315" i="2"/>
  <c r="AQ315" i="2"/>
  <c r="AP315" i="2"/>
  <c r="F315" i="2"/>
  <c r="E315" i="2"/>
  <c r="D315" i="2"/>
  <c r="C315" i="2"/>
  <c r="AV315" i="2" s="1"/>
  <c r="BF314" i="2"/>
  <c r="BG314" i="2" s="1"/>
  <c r="AS314" i="2"/>
  <c r="AR314" i="2"/>
  <c r="AQ314" i="2"/>
  <c r="AP314" i="2"/>
  <c r="F314" i="2"/>
  <c r="E314" i="2"/>
  <c r="D314" i="2"/>
  <c r="C314" i="2"/>
  <c r="AV314" i="2" s="1"/>
  <c r="BF313" i="2"/>
  <c r="BG313" i="2" s="1"/>
  <c r="AS313" i="2"/>
  <c r="AR313" i="2"/>
  <c r="AQ313" i="2"/>
  <c r="AP313" i="2"/>
  <c r="F313" i="2"/>
  <c r="E313" i="2"/>
  <c r="D313" i="2"/>
  <c r="C313" i="2"/>
  <c r="AU313" i="2" s="1"/>
  <c r="BF312" i="2"/>
  <c r="BG312" i="2" s="1"/>
  <c r="AS312" i="2"/>
  <c r="AR312" i="2"/>
  <c r="AQ312" i="2"/>
  <c r="AP312" i="2"/>
  <c r="F312" i="2"/>
  <c r="E312" i="2"/>
  <c r="D312" i="2"/>
  <c r="C312" i="2"/>
  <c r="AV312" i="2" s="1"/>
  <c r="BF311" i="2"/>
  <c r="BG311" i="2" s="1"/>
  <c r="AS311" i="2"/>
  <c r="AR311" i="2"/>
  <c r="AQ311" i="2"/>
  <c r="AP311" i="2"/>
  <c r="F311" i="2"/>
  <c r="E311" i="2"/>
  <c r="D311" i="2"/>
  <c r="C311" i="2"/>
  <c r="L311" i="2" s="1"/>
  <c r="BG310" i="2"/>
  <c r="BF310" i="2"/>
  <c r="AS310" i="2"/>
  <c r="AR310" i="2"/>
  <c r="AQ310" i="2"/>
  <c r="AP310" i="2"/>
  <c r="F310" i="2"/>
  <c r="E310" i="2"/>
  <c r="D310" i="2"/>
  <c r="C310" i="2"/>
  <c r="AU310" i="2" s="1"/>
  <c r="BF309" i="2"/>
  <c r="BG309" i="2" s="1"/>
  <c r="AS309" i="2"/>
  <c r="AR309" i="2"/>
  <c r="AQ309" i="2"/>
  <c r="AP309" i="2"/>
  <c r="F309" i="2"/>
  <c r="E309" i="2"/>
  <c r="D309" i="2"/>
  <c r="C309" i="2"/>
  <c r="AV309" i="2" s="1"/>
  <c r="BF308" i="2"/>
  <c r="BG308" i="2" s="1"/>
  <c r="AS308" i="2"/>
  <c r="AR308" i="2"/>
  <c r="AQ308" i="2"/>
  <c r="AP308" i="2"/>
  <c r="F308" i="2"/>
  <c r="E308" i="2"/>
  <c r="D308" i="2"/>
  <c r="C308" i="2"/>
  <c r="AT308" i="2" s="1"/>
  <c r="BF307" i="2"/>
  <c r="BG307" i="2" s="1"/>
  <c r="AS307" i="2"/>
  <c r="AR307" i="2"/>
  <c r="AQ307" i="2"/>
  <c r="AP307" i="2"/>
  <c r="F307" i="2"/>
  <c r="E307" i="2"/>
  <c r="D307" i="2"/>
  <c r="C307" i="2"/>
  <c r="AU307" i="2" s="1"/>
  <c r="BF306" i="2"/>
  <c r="BG306" i="2" s="1"/>
  <c r="AS306" i="2"/>
  <c r="AR306" i="2"/>
  <c r="AQ306" i="2"/>
  <c r="AP306" i="2"/>
  <c r="F306" i="2"/>
  <c r="E306" i="2"/>
  <c r="D306" i="2"/>
  <c r="C306" i="2"/>
  <c r="AV306" i="2" s="1"/>
  <c r="BF305" i="2"/>
  <c r="BG305" i="2" s="1"/>
  <c r="AS305" i="2"/>
  <c r="AR305" i="2"/>
  <c r="AQ305" i="2"/>
  <c r="AP305" i="2"/>
  <c r="F305" i="2"/>
  <c r="E305" i="2"/>
  <c r="D305" i="2"/>
  <c r="C305" i="2"/>
  <c r="AV305" i="2" s="1"/>
  <c r="BF304" i="2"/>
  <c r="BG304" i="2" s="1"/>
  <c r="AS304" i="2"/>
  <c r="AR304" i="2"/>
  <c r="AQ304" i="2"/>
  <c r="AP304" i="2"/>
  <c r="F304" i="2"/>
  <c r="E304" i="2"/>
  <c r="D304" i="2"/>
  <c r="C304" i="2"/>
  <c r="AU304" i="2" s="1"/>
  <c r="BF303" i="2"/>
  <c r="BG303" i="2" s="1"/>
  <c r="AS303" i="2"/>
  <c r="AR303" i="2"/>
  <c r="AQ303" i="2"/>
  <c r="AP303" i="2"/>
  <c r="F303" i="2"/>
  <c r="E303" i="2"/>
  <c r="D303" i="2"/>
  <c r="C303" i="2"/>
  <c r="AV303" i="2" s="1"/>
  <c r="BF302" i="2"/>
  <c r="BG302" i="2" s="1"/>
  <c r="AS302" i="2"/>
  <c r="AR302" i="2"/>
  <c r="AQ302" i="2"/>
  <c r="AP302" i="2"/>
  <c r="F302" i="2"/>
  <c r="E302" i="2"/>
  <c r="D302" i="2"/>
  <c r="C302" i="2"/>
  <c r="L302" i="2" s="1"/>
  <c r="BF301" i="2"/>
  <c r="BG301" i="2" s="1"/>
  <c r="AS301" i="2"/>
  <c r="AR301" i="2"/>
  <c r="AQ301" i="2"/>
  <c r="AP301" i="2"/>
  <c r="F301" i="2"/>
  <c r="E301" i="2"/>
  <c r="D301" i="2"/>
  <c r="C301" i="2"/>
  <c r="AU301" i="2" s="1"/>
  <c r="BF300" i="2"/>
  <c r="BG300" i="2" s="1"/>
  <c r="AS300" i="2"/>
  <c r="AR300" i="2"/>
  <c r="AQ300" i="2"/>
  <c r="AP300" i="2"/>
  <c r="F300" i="2"/>
  <c r="E300" i="2"/>
  <c r="D300" i="2"/>
  <c r="C300" i="2"/>
  <c r="AV300" i="2" s="1"/>
  <c r="BF299" i="2"/>
  <c r="BG299" i="2" s="1"/>
  <c r="AS299" i="2"/>
  <c r="AR299" i="2"/>
  <c r="AQ299" i="2"/>
  <c r="AP299" i="2"/>
  <c r="F299" i="2"/>
  <c r="E299" i="2"/>
  <c r="D299" i="2"/>
  <c r="C299" i="2"/>
  <c r="AT299" i="2" s="1"/>
  <c r="BF298" i="2"/>
  <c r="BG298" i="2" s="1"/>
  <c r="AS298" i="2"/>
  <c r="AR298" i="2"/>
  <c r="AQ298" i="2"/>
  <c r="AP298" i="2"/>
  <c r="F298" i="2"/>
  <c r="E298" i="2"/>
  <c r="D298" i="2"/>
  <c r="C298" i="2"/>
  <c r="AU298" i="2" s="1"/>
  <c r="BF297" i="2"/>
  <c r="BG297" i="2" s="1"/>
  <c r="AS297" i="2"/>
  <c r="AR297" i="2"/>
  <c r="AQ297" i="2"/>
  <c r="AP297" i="2"/>
  <c r="F297" i="2"/>
  <c r="E297" i="2"/>
  <c r="D297" i="2"/>
  <c r="C297" i="2"/>
  <c r="AV297" i="2" s="1"/>
  <c r="BF296" i="2"/>
  <c r="BG296" i="2" s="1"/>
  <c r="AS296" i="2"/>
  <c r="AR296" i="2"/>
  <c r="AQ296" i="2"/>
  <c r="AP296" i="2"/>
  <c r="F296" i="2"/>
  <c r="E296" i="2"/>
  <c r="D296" i="2"/>
  <c r="C296" i="2"/>
  <c r="AV296" i="2" s="1"/>
  <c r="BF295" i="2"/>
  <c r="BG295" i="2" s="1"/>
  <c r="AS295" i="2"/>
  <c r="AR295" i="2"/>
  <c r="AQ295" i="2"/>
  <c r="AP295" i="2"/>
  <c r="F295" i="2"/>
  <c r="E295" i="2"/>
  <c r="D295" i="2"/>
  <c r="C295" i="2"/>
  <c r="AU295" i="2" s="1"/>
  <c r="BF294" i="2"/>
  <c r="BG294" i="2" s="1"/>
  <c r="AS294" i="2"/>
  <c r="AR294" i="2"/>
  <c r="AQ294" i="2"/>
  <c r="AP294" i="2"/>
  <c r="F294" i="2"/>
  <c r="E294" i="2"/>
  <c r="D294" i="2"/>
  <c r="C294" i="2"/>
  <c r="AV294" i="2" s="1"/>
  <c r="BF293" i="2"/>
  <c r="BG293" i="2" s="1"/>
  <c r="AS293" i="2"/>
  <c r="AR293" i="2"/>
  <c r="AQ293" i="2"/>
  <c r="AP293" i="2"/>
  <c r="F293" i="2"/>
  <c r="E293" i="2"/>
  <c r="D293" i="2"/>
  <c r="C293" i="2"/>
  <c r="L293" i="2" s="1"/>
  <c r="BF292" i="2"/>
  <c r="BG292" i="2" s="1"/>
  <c r="AS292" i="2"/>
  <c r="AR292" i="2"/>
  <c r="AQ292" i="2"/>
  <c r="AP292" i="2"/>
  <c r="F292" i="2"/>
  <c r="E292" i="2"/>
  <c r="D292" i="2"/>
  <c r="C292" i="2"/>
  <c r="AU292" i="2" s="1"/>
  <c r="BF291" i="2"/>
  <c r="BG291" i="2" s="1"/>
  <c r="AS291" i="2"/>
  <c r="AR291" i="2"/>
  <c r="AQ291" i="2"/>
  <c r="AP291" i="2"/>
  <c r="F291" i="2"/>
  <c r="E291" i="2"/>
  <c r="D291" i="2"/>
  <c r="C291" i="2"/>
  <c r="AV291" i="2" s="1"/>
  <c r="BF290" i="2"/>
  <c r="BG290" i="2" s="1"/>
  <c r="AS290" i="2"/>
  <c r="AR290" i="2"/>
  <c r="AQ290" i="2"/>
  <c r="AP290" i="2"/>
  <c r="F290" i="2"/>
  <c r="E290" i="2"/>
  <c r="D290" i="2"/>
  <c r="C290" i="2"/>
  <c r="AT290" i="2" s="1"/>
  <c r="BF289" i="2"/>
  <c r="BG289" i="2" s="1"/>
  <c r="AS289" i="2"/>
  <c r="AR289" i="2"/>
  <c r="AQ289" i="2"/>
  <c r="AP289" i="2"/>
  <c r="F289" i="2"/>
  <c r="E289" i="2"/>
  <c r="D289" i="2"/>
  <c r="C289" i="2"/>
  <c r="AU289" i="2" s="1"/>
  <c r="BF288" i="2"/>
  <c r="BG288" i="2" s="1"/>
  <c r="AS288" i="2"/>
  <c r="AR288" i="2"/>
  <c r="AQ288" i="2"/>
  <c r="AP288" i="2"/>
  <c r="F288" i="2"/>
  <c r="E288" i="2"/>
  <c r="D288" i="2"/>
  <c r="C288" i="2"/>
  <c r="AV288" i="2" s="1"/>
  <c r="BF287" i="2"/>
  <c r="BG287" i="2" s="1"/>
  <c r="AS287" i="2"/>
  <c r="AR287" i="2"/>
  <c r="AQ287" i="2"/>
  <c r="AP287" i="2"/>
  <c r="F287" i="2"/>
  <c r="E287" i="2"/>
  <c r="D287" i="2"/>
  <c r="C287" i="2"/>
  <c r="AV287" i="2" s="1"/>
  <c r="BF286" i="2"/>
  <c r="BG286" i="2" s="1"/>
  <c r="AS286" i="2"/>
  <c r="AR286" i="2"/>
  <c r="AQ286" i="2"/>
  <c r="AP286" i="2"/>
  <c r="F286" i="2"/>
  <c r="E286" i="2"/>
  <c r="D286" i="2"/>
  <c r="C286" i="2"/>
  <c r="BF285" i="2"/>
  <c r="BG285" i="2" s="1"/>
  <c r="AS285" i="2"/>
  <c r="AR285" i="2"/>
  <c r="AQ285" i="2"/>
  <c r="AP285" i="2"/>
  <c r="F285" i="2"/>
  <c r="E285" i="2"/>
  <c r="D285" i="2"/>
  <c r="C285" i="2"/>
  <c r="AV285" i="2" s="1"/>
  <c r="BF284" i="2"/>
  <c r="BG284" i="2" s="1"/>
  <c r="AS284" i="2"/>
  <c r="AR284" i="2"/>
  <c r="AQ284" i="2"/>
  <c r="AP284" i="2"/>
  <c r="F284" i="2"/>
  <c r="E284" i="2"/>
  <c r="D284" i="2"/>
  <c r="C284" i="2"/>
  <c r="L284" i="2" s="1"/>
  <c r="BF283" i="2"/>
  <c r="BG283" i="2" s="1"/>
  <c r="AS283" i="2"/>
  <c r="AR283" i="2"/>
  <c r="AQ283" i="2"/>
  <c r="AP283" i="2"/>
  <c r="F283" i="2"/>
  <c r="E283" i="2"/>
  <c r="D283" i="2"/>
  <c r="C283" i="2"/>
  <c r="J283" i="2" s="1"/>
  <c r="BF282" i="2"/>
  <c r="BG282" i="2" s="1"/>
  <c r="AS282" i="2"/>
  <c r="AR282" i="2"/>
  <c r="AQ282" i="2"/>
  <c r="AP282" i="2"/>
  <c r="F282" i="2"/>
  <c r="E282" i="2"/>
  <c r="D282" i="2"/>
  <c r="C282" i="2"/>
  <c r="AV282" i="2" s="1"/>
  <c r="BF281" i="2"/>
  <c r="BG281" i="2" s="1"/>
  <c r="AS281" i="2"/>
  <c r="AR281" i="2"/>
  <c r="AQ281" i="2"/>
  <c r="AP281" i="2"/>
  <c r="F281" i="2"/>
  <c r="E281" i="2"/>
  <c r="D281" i="2"/>
  <c r="C281" i="2"/>
  <c r="AT281" i="2" s="1"/>
  <c r="BF280" i="2"/>
  <c r="BG280" i="2" s="1"/>
  <c r="AS280" i="2"/>
  <c r="AR280" i="2"/>
  <c r="AQ280" i="2"/>
  <c r="AP280" i="2"/>
  <c r="F280" i="2"/>
  <c r="E280" i="2"/>
  <c r="D280" i="2"/>
  <c r="C280" i="2"/>
  <c r="AT280" i="2" s="1"/>
  <c r="BG2578" i="2"/>
  <c r="AS2578" i="2"/>
  <c r="AR2578" i="2"/>
  <c r="AQ2578" i="2"/>
  <c r="AP2578" i="2"/>
  <c r="O2578" i="2"/>
  <c r="N2578" i="2"/>
  <c r="F2578" i="2"/>
  <c r="BF2577" i="2"/>
  <c r="BG2577" i="2" s="1"/>
  <c r="AS2577" i="2"/>
  <c r="AR2577" i="2"/>
  <c r="AQ2577" i="2"/>
  <c r="AP2577" i="2"/>
  <c r="F2577" i="2"/>
  <c r="E2577" i="2"/>
  <c r="D2577" i="2"/>
  <c r="C2577" i="2"/>
  <c r="AV2577" i="2" s="1"/>
  <c r="BF2576" i="2"/>
  <c r="BG2576" i="2" s="1"/>
  <c r="AW2576" i="2"/>
  <c r="AS2576" i="2"/>
  <c r="AR2576" i="2"/>
  <c r="AQ2576" i="2"/>
  <c r="AP2576" i="2"/>
  <c r="F2576" i="2"/>
  <c r="E2576" i="2"/>
  <c r="D2576" i="2"/>
  <c r="C2576" i="2"/>
  <c r="AT2576" i="2" s="1"/>
  <c r="BF2575" i="2"/>
  <c r="BG2575" i="2" s="1"/>
  <c r="AS2575" i="2"/>
  <c r="AR2575" i="2"/>
  <c r="AQ2575" i="2"/>
  <c r="AP2575" i="2"/>
  <c r="F2575" i="2"/>
  <c r="E2575" i="2"/>
  <c r="D2575" i="2"/>
  <c r="C2575" i="2"/>
  <c r="L2575" i="2" s="1"/>
  <c r="BF2574" i="2"/>
  <c r="BG2574" i="2" s="1"/>
  <c r="AS2574" i="2"/>
  <c r="AR2574" i="2"/>
  <c r="AQ2574" i="2"/>
  <c r="AP2574" i="2"/>
  <c r="F2574" i="2"/>
  <c r="E2574" i="2"/>
  <c r="D2574" i="2"/>
  <c r="C2574" i="2"/>
  <c r="AV2574" i="2" s="1"/>
  <c r="BF2573" i="2"/>
  <c r="BG2573" i="2" s="1"/>
  <c r="AS2573" i="2"/>
  <c r="AR2573" i="2"/>
  <c r="AQ2573" i="2"/>
  <c r="AP2573" i="2"/>
  <c r="F2573" i="2"/>
  <c r="E2573" i="2"/>
  <c r="D2573" i="2"/>
  <c r="C2573" i="2"/>
  <c r="G2573" i="2" s="1"/>
  <c r="H2573" i="2" s="1"/>
  <c r="BF2572" i="2"/>
  <c r="BG2572" i="2" s="1"/>
  <c r="AS2572" i="2"/>
  <c r="AR2572" i="2"/>
  <c r="AQ2572" i="2"/>
  <c r="AP2572" i="2"/>
  <c r="F2572" i="2"/>
  <c r="E2572" i="2"/>
  <c r="D2572" i="2"/>
  <c r="C2572" i="2"/>
  <c r="L2572" i="2" s="1"/>
  <c r="BF2571" i="2"/>
  <c r="BG2571" i="2" s="1"/>
  <c r="AS2571" i="2"/>
  <c r="AR2571" i="2"/>
  <c r="AQ2571" i="2"/>
  <c r="AP2571" i="2"/>
  <c r="F2571" i="2"/>
  <c r="E2571" i="2"/>
  <c r="D2571" i="2"/>
  <c r="C2571" i="2"/>
  <c r="AV2571" i="2" s="1"/>
  <c r="BF2570" i="2"/>
  <c r="BG2570" i="2" s="1"/>
  <c r="AS2570" i="2"/>
  <c r="AR2570" i="2"/>
  <c r="AQ2570" i="2"/>
  <c r="AP2570" i="2"/>
  <c r="F2570" i="2"/>
  <c r="E2570" i="2"/>
  <c r="D2570" i="2"/>
  <c r="C2570" i="2"/>
  <c r="AT2570" i="2" s="1"/>
  <c r="BF2569" i="2"/>
  <c r="BG2569" i="2" s="1"/>
  <c r="AS2569" i="2"/>
  <c r="AR2569" i="2"/>
  <c r="AQ2569" i="2"/>
  <c r="AP2569" i="2"/>
  <c r="F2569" i="2"/>
  <c r="E2569" i="2"/>
  <c r="D2569" i="2"/>
  <c r="C2569" i="2"/>
  <c r="L2569" i="2" s="1"/>
  <c r="BF2568" i="2"/>
  <c r="BG2568" i="2" s="1"/>
  <c r="AS2568" i="2"/>
  <c r="AR2568" i="2"/>
  <c r="AQ2568" i="2"/>
  <c r="AP2568" i="2"/>
  <c r="F2568" i="2"/>
  <c r="E2568" i="2"/>
  <c r="D2568" i="2"/>
  <c r="C2568" i="2"/>
  <c r="BF2567" i="2"/>
  <c r="BG2567" i="2" s="1"/>
  <c r="AS2567" i="2"/>
  <c r="AR2567" i="2"/>
  <c r="AQ2567" i="2"/>
  <c r="AP2567" i="2"/>
  <c r="F2567" i="2"/>
  <c r="E2567" i="2"/>
  <c r="D2567" i="2"/>
  <c r="C2567" i="2"/>
  <c r="G2567" i="2" s="1"/>
  <c r="H2567" i="2" s="1"/>
  <c r="BF2566" i="2"/>
  <c r="BG2566" i="2" s="1"/>
  <c r="AS2566" i="2"/>
  <c r="AR2566" i="2"/>
  <c r="AQ2566" i="2"/>
  <c r="AP2566" i="2"/>
  <c r="F2566" i="2"/>
  <c r="E2566" i="2"/>
  <c r="D2566" i="2"/>
  <c r="C2566" i="2"/>
  <c r="L2566" i="2" s="1"/>
  <c r="BF2565" i="2"/>
  <c r="BG2565" i="2" s="1"/>
  <c r="AS2565" i="2"/>
  <c r="AR2565" i="2"/>
  <c r="AQ2565" i="2"/>
  <c r="AP2565" i="2"/>
  <c r="F2565" i="2"/>
  <c r="E2565" i="2"/>
  <c r="D2565" i="2"/>
  <c r="C2565" i="2"/>
  <c r="AV2565" i="2" s="1"/>
  <c r="BF2564" i="2"/>
  <c r="BG2564" i="2" s="1"/>
  <c r="AS2564" i="2"/>
  <c r="AR2564" i="2"/>
  <c r="AQ2564" i="2"/>
  <c r="AP2564" i="2"/>
  <c r="F2564" i="2"/>
  <c r="E2564" i="2"/>
  <c r="D2564" i="2"/>
  <c r="C2564" i="2"/>
  <c r="AU2564" i="2" s="1"/>
  <c r="BF2563" i="2"/>
  <c r="BG2563" i="2" s="1"/>
  <c r="AS2563" i="2"/>
  <c r="AR2563" i="2"/>
  <c r="AQ2563" i="2"/>
  <c r="AP2563" i="2"/>
  <c r="F2563" i="2"/>
  <c r="E2563" i="2"/>
  <c r="D2563" i="2"/>
  <c r="C2563" i="2"/>
  <c r="BF2562" i="2"/>
  <c r="BG2562" i="2" s="1"/>
  <c r="AS2562" i="2"/>
  <c r="AR2562" i="2"/>
  <c r="AQ2562" i="2"/>
  <c r="AP2562" i="2"/>
  <c r="F2562" i="2"/>
  <c r="E2562" i="2"/>
  <c r="D2562" i="2"/>
  <c r="C2562" i="2"/>
  <c r="AV2562" i="2" s="1"/>
  <c r="BF2561" i="2"/>
  <c r="BG2561" i="2" s="1"/>
  <c r="AS2561" i="2"/>
  <c r="AR2561" i="2"/>
  <c r="AQ2561" i="2"/>
  <c r="AP2561" i="2"/>
  <c r="F2561" i="2"/>
  <c r="E2561" i="2"/>
  <c r="D2561" i="2"/>
  <c r="C2561" i="2"/>
  <c r="K2561" i="2" s="1"/>
  <c r="BF2560" i="2"/>
  <c r="BG2560" i="2" s="1"/>
  <c r="AS2560" i="2"/>
  <c r="AR2560" i="2"/>
  <c r="AQ2560" i="2"/>
  <c r="AP2560" i="2"/>
  <c r="F2560" i="2"/>
  <c r="E2560" i="2"/>
  <c r="D2560" i="2"/>
  <c r="C2560" i="2"/>
  <c r="L2560" i="2" s="1"/>
  <c r="BF2559" i="2"/>
  <c r="BG2559" i="2" s="1"/>
  <c r="AS2559" i="2"/>
  <c r="AR2559" i="2"/>
  <c r="AQ2559" i="2"/>
  <c r="AP2559" i="2"/>
  <c r="F2559" i="2"/>
  <c r="E2559" i="2"/>
  <c r="D2559" i="2"/>
  <c r="C2559" i="2"/>
  <c r="AV2559" i="2" s="1"/>
  <c r="BF2558" i="2"/>
  <c r="BG2558" i="2" s="1"/>
  <c r="AS2558" i="2"/>
  <c r="AR2558" i="2"/>
  <c r="AQ2558" i="2"/>
  <c r="AP2558" i="2"/>
  <c r="F2558" i="2"/>
  <c r="E2558" i="2"/>
  <c r="D2558" i="2"/>
  <c r="C2558" i="2"/>
  <c r="AT2558" i="2" s="1"/>
  <c r="BF2557" i="2"/>
  <c r="BG2557" i="2" s="1"/>
  <c r="AS2557" i="2"/>
  <c r="AR2557" i="2"/>
  <c r="AQ2557" i="2"/>
  <c r="AP2557" i="2"/>
  <c r="F2557" i="2"/>
  <c r="E2557" i="2"/>
  <c r="D2557" i="2"/>
  <c r="C2557" i="2"/>
  <c r="L2557" i="2" s="1"/>
  <c r="BF2556" i="2"/>
  <c r="BG2556" i="2" s="1"/>
  <c r="AS2556" i="2"/>
  <c r="AR2556" i="2"/>
  <c r="AQ2556" i="2"/>
  <c r="AP2556" i="2"/>
  <c r="F2556" i="2"/>
  <c r="E2556" i="2"/>
  <c r="D2556" i="2"/>
  <c r="C2556" i="2"/>
  <c r="AV2556" i="2" s="1"/>
  <c r="BF2555" i="2"/>
  <c r="BG2555" i="2" s="1"/>
  <c r="AS2555" i="2"/>
  <c r="AR2555" i="2"/>
  <c r="AQ2555" i="2"/>
  <c r="AP2555" i="2"/>
  <c r="F2555" i="2"/>
  <c r="E2555" i="2"/>
  <c r="D2555" i="2"/>
  <c r="C2555" i="2"/>
  <c r="L2555" i="2" s="1"/>
  <c r="BF2554" i="2"/>
  <c r="BG2554" i="2" s="1"/>
  <c r="AS2554" i="2"/>
  <c r="AR2554" i="2"/>
  <c r="AQ2554" i="2"/>
  <c r="AP2554" i="2"/>
  <c r="F2554" i="2"/>
  <c r="E2554" i="2"/>
  <c r="D2554" i="2"/>
  <c r="C2554" i="2"/>
  <c r="L2554" i="2" s="1"/>
  <c r="BF2553" i="2"/>
  <c r="BG2553" i="2" s="1"/>
  <c r="AS2553" i="2"/>
  <c r="AR2553" i="2"/>
  <c r="AQ2553" i="2"/>
  <c r="AP2553" i="2"/>
  <c r="F2553" i="2"/>
  <c r="E2553" i="2"/>
  <c r="D2553" i="2"/>
  <c r="C2553" i="2"/>
  <c r="BF2552" i="2"/>
  <c r="BG2552" i="2" s="1"/>
  <c r="AS2552" i="2"/>
  <c r="AR2552" i="2"/>
  <c r="AQ2552" i="2"/>
  <c r="AP2552" i="2"/>
  <c r="F2552" i="2"/>
  <c r="E2552" i="2"/>
  <c r="D2552" i="2"/>
  <c r="C2552" i="2"/>
  <c r="AU2552" i="2" s="1"/>
  <c r="BF2551" i="2"/>
  <c r="BG2551" i="2" s="1"/>
  <c r="AS2551" i="2"/>
  <c r="AR2551" i="2"/>
  <c r="AQ2551" i="2"/>
  <c r="AP2551" i="2"/>
  <c r="F2551" i="2"/>
  <c r="E2551" i="2"/>
  <c r="D2551" i="2"/>
  <c r="C2551" i="2"/>
  <c r="L2551" i="2" s="1"/>
  <c r="BF2550" i="2"/>
  <c r="BG2550" i="2" s="1"/>
  <c r="AS2550" i="2"/>
  <c r="AR2550" i="2"/>
  <c r="AQ2550" i="2"/>
  <c r="AP2550" i="2"/>
  <c r="F2550" i="2"/>
  <c r="E2550" i="2"/>
  <c r="D2550" i="2"/>
  <c r="C2550" i="2"/>
  <c r="AV2550" i="2" s="1"/>
  <c r="BF2549" i="2"/>
  <c r="BG2549" i="2" s="1"/>
  <c r="AS2549" i="2"/>
  <c r="AR2549" i="2"/>
  <c r="AQ2549" i="2"/>
  <c r="AP2549" i="2"/>
  <c r="F2549" i="2"/>
  <c r="E2549" i="2"/>
  <c r="D2549" i="2"/>
  <c r="C2549" i="2"/>
  <c r="AU2549" i="2" s="1"/>
  <c r="BG2548" i="2"/>
  <c r="BF2548" i="2"/>
  <c r="AS2548" i="2"/>
  <c r="AR2548" i="2"/>
  <c r="AQ2548" i="2"/>
  <c r="AP2548" i="2"/>
  <c r="F2548" i="2"/>
  <c r="E2548" i="2"/>
  <c r="D2548" i="2"/>
  <c r="C2548" i="2"/>
  <c r="BF2547" i="2"/>
  <c r="BG2547" i="2" s="1"/>
  <c r="AS2547" i="2"/>
  <c r="AR2547" i="2"/>
  <c r="AQ2547" i="2"/>
  <c r="AP2547" i="2"/>
  <c r="F2547" i="2"/>
  <c r="E2547" i="2"/>
  <c r="D2547" i="2"/>
  <c r="C2547" i="2"/>
  <c r="AV2547" i="2" s="1"/>
  <c r="BF2546" i="2"/>
  <c r="BG2546" i="2" s="1"/>
  <c r="AW2546" i="2"/>
  <c r="AS2546" i="2"/>
  <c r="AR2546" i="2"/>
  <c r="AQ2546" i="2"/>
  <c r="AP2546" i="2"/>
  <c r="F2546" i="2"/>
  <c r="E2546" i="2"/>
  <c r="D2546" i="2"/>
  <c r="C2546" i="2"/>
  <c r="L2546" i="2" s="1"/>
  <c r="BF2545" i="2"/>
  <c r="BG2545" i="2" s="1"/>
  <c r="AS2545" i="2"/>
  <c r="AR2545" i="2"/>
  <c r="AQ2545" i="2"/>
  <c r="AP2545" i="2"/>
  <c r="F2545" i="2"/>
  <c r="E2545" i="2"/>
  <c r="D2545" i="2"/>
  <c r="C2545" i="2"/>
  <c r="K2545" i="2" s="1"/>
  <c r="BF2544" i="2"/>
  <c r="BG2544" i="2" s="1"/>
  <c r="AS2544" i="2"/>
  <c r="AR2544" i="2"/>
  <c r="AQ2544" i="2"/>
  <c r="AP2544" i="2"/>
  <c r="F2544" i="2"/>
  <c r="E2544" i="2"/>
  <c r="D2544" i="2"/>
  <c r="C2544" i="2"/>
  <c r="AV2544" i="2" s="1"/>
  <c r="BF2543" i="2"/>
  <c r="BG2543" i="2" s="1"/>
  <c r="AS2543" i="2"/>
  <c r="AR2543" i="2"/>
  <c r="AQ2543" i="2"/>
  <c r="AP2543" i="2"/>
  <c r="F2543" i="2"/>
  <c r="E2543" i="2"/>
  <c r="D2543" i="2"/>
  <c r="C2543" i="2"/>
  <c r="J2543" i="2" s="1"/>
  <c r="BF2542" i="2"/>
  <c r="BG2542" i="2" s="1"/>
  <c r="AS2542" i="2"/>
  <c r="AR2542" i="2"/>
  <c r="AQ2542" i="2"/>
  <c r="AP2542" i="2"/>
  <c r="F2542" i="2"/>
  <c r="E2542" i="2"/>
  <c r="D2542" i="2"/>
  <c r="C2542" i="2"/>
  <c r="K2542" i="2" s="1"/>
  <c r="BF2541" i="2"/>
  <c r="BG2541" i="2" s="1"/>
  <c r="AS2541" i="2"/>
  <c r="AR2541" i="2"/>
  <c r="AQ2541" i="2"/>
  <c r="AP2541" i="2"/>
  <c r="F2541" i="2"/>
  <c r="E2541" i="2"/>
  <c r="D2541" i="2"/>
  <c r="C2541" i="2"/>
  <c r="AV2541" i="2" s="1"/>
  <c r="BF2540" i="2"/>
  <c r="BG2540" i="2" s="1"/>
  <c r="AS2540" i="2"/>
  <c r="AR2540" i="2"/>
  <c r="AQ2540" i="2"/>
  <c r="AP2540" i="2"/>
  <c r="F2540" i="2"/>
  <c r="E2540" i="2"/>
  <c r="D2540" i="2"/>
  <c r="C2540" i="2"/>
  <c r="AV2540" i="2" s="1"/>
  <c r="BF2539" i="2"/>
  <c r="BG2539" i="2" s="1"/>
  <c r="AS2539" i="2"/>
  <c r="AR2539" i="2"/>
  <c r="AQ2539" i="2"/>
  <c r="AP2539" i="2"/>
  <c r="F2539" i="2"/>
  <c r="E2539" i="2"/>
  <c r="D2539" i="2"/>
  <c r="C2539" i="2"/>
  <c r="BF2538" i="2"/>
  <c r="BG2538" i="2" s="1"/>
  <c r="AS2538" i="2"/>
  <c r="AR2538" i="2"/>
  <c r="AQ2538" i="2"/>
  <c r="AP2538" i="2"/>
  <c r="F2538" i="2"/>
  <c r="E2538" i="2"/>
  <c r="D2538" i="2"/>
  <c r="C2538" i="2"/>
  <c r="AV2538" i="2" s="1"/>
  <c r="BF2537" i="2"/>
  <c r="BG2537" i="2" s="1"/>
  <c r="AS2537" i="2"/>
  <c r="AR2537" i="2"/>
  <c r="AQ2537" i="2"/>
  <c r="AP2537" i="2"/>
  <c r="F2537" i="2"/>
  <c r="E2537" i="2"/>
  <c r="D2537" i="2"/>
  <c r="C2537" i="2"/>
  <c r="L2537" i="2" s="1"/>
  <c r="BG2536" i="2"/>
  <c r="BF2536" i="2"/>
  <c r="AS2536" i="2"/>
  <c r="AR2536" i="2"/>
  <c r="AQ2536" i="2"/>
  <c r="AP2536" i="2"/>
  <c r="F2536" i="2"/>
  <c r="E2536" i="2"/>
  <c r="D2536" i="2"/>
  <c r="C2536" i="2"/>
  <c r="BF2535" i="2"/>
  <c r="BG2535" i="2" s="1"/>
  <c r="AS2535" i="2"/>
  <c r="AR2535" i="2"/>
  <c r="AQ2535" i="2"/>
  <c r="AP2535" i="2"/>
  <c r="F2535" i="2"/>
  <c r="E2535" i="2"/>
  <c r="D2535" i="2"/>
  <c r="C2535" i="2"/>
  <c r="AV2535" i="2" s="1"/>
  <c r="BF2534" i="2"/>
  <c r="BG2534" i="2" s="1"/>
  <c r="AS2534" i="2"/>
  <c r="AR2534" i="2"/>
  <c r="AQ2534" i="2"/>
  <c r="AP2534" i="2"/>
  <c r="F2534" i="2"/>
  <c r="E2534" i="2"/>
  <c r="D2534" i="2"/>
  <c r="C2534" i="2"/>
  <c r="AV2534" i="2" s="1"/>
  <c r="BF2533" i="2"/>
  <c r="BG2533" i="2" s="1"/>
  <c r="AS2533" i="2"/>
  <c r="AR2533" i="2"/>
  <c r="AQ2533" i="2"/>
  <c r="AP2533" i="2"/>
  <c r="F2533" i="2"/>
  <c r="E2533" i="2"/>
  <c r="D2533" i="2"/>
  <c r="C2533" i="2"/>
  <c r="BF2532" i="2"/>
  <c r="BG2532" i="2" s="1"/>
  <c r="AS2532" i="2"/>
  <c r="AR2532" i="2"/>
  <c r="AQ2532" i="2"/>
  <c r="AP2532" i="2"/>
  <c r="F2532" i="2"/>
  <c r="E2532" i="2"/>
  <c r="D2532" i="2"/>
  <c r="C2532" i="2"/>
  <c r="BF2531" i="2"/>
  <c r="BG2531" i="2" s="1"/>
  <c r="AS2531" i="2"/>
  <c r="AR2531" i="2"/>
  <c r="AQ2531" i="2"/>
  <c r="AP2531" i="2"/>
  <c r="F2531" i="2"/>
  <c r="E2531" i="2"/>
  <c r="D2531" i="2"/>
  <c r="C2531" i="2"/>
  <c r="AV2531" i="2" s="1"/>
  <c r="BF2530" i="2"/>
  <c r="BG2530" i="2" s="1"/>
  <c r="AS2530" i="2"/>
  <c r="AR2530" i="2"/>
  <c r="AQ2530" i="2"/>
  <c r="AP2530" i="2"/>
  <c r="F2530" i="2"/>
  <c r="E2530" i="2"/>
  <c r="D2530" i="2"/>
  <c r="C2530" i="2"/>
  <c r="AT2530" i="2" s="1"/>
  <c r="BF2529" i="2"/>
  <c r="BG2529" i="2" s="1"/>
  <c r="AS2529" i="2"/>
  <c r="AR2529" i="2"/>
  <c r="AQ2529" i="2"/>
  <c r="AP2529" i="2"/>
  <c r="F2529" i="2"/>
  <c r="E2529" i="2"/>
  <c r="D2529" i="2"/>
  <c r="C2529" i="2"/>
  <c r="AV2529" i="2" s="1"/>
  <c r="BF2528" i="2"/>
  <c r="BG2528" i="2" s="1"/>
  <c r="AS2528" i="2"/>
  <c r="AR2528" i="2"/>
  <c r="AQ2528" i="2"/>
  <c r="AP2528" i="2"/>
  <c r="F2528" i="2"/>
  <c r="E2528" i="2"/>
  <c r="D2528" i="2"/>
  <c r="C2528" i="2"/>
  <c r="J2528" i="2" s="1"/>
  <c r="BF2527" i="2"/>
  <c r="BG2527" i="2" s="1"/>
  <c r="AS2527" i="2"/>
  <c r="AR2527" i="2"/>
  <c r="AQ2527" i="2"/>
  <c r="AP2527" i="2"/>
  <c r="F2527" i="2"/>
  <c r="E2527" i="2"/>
  <c r="D2527" i="2"/>
  <c r="C2527" i="2"/>
  <c r="AT2527" i="2" s="1"/>
  <c r="BF2526" i="2"/>
  <c r="BG2526" i="2" s="1"/>
  <c r="AS2526" i="2"/>
  <c r="AR2526" i="2"/>
  <c r="AQ2526" i="2"/>
  <c r="AP2526" i="2"/>
  <c r="F2526" i="2"/>
  <c r="E2526" i="2"/>
  <c r="D2526" i="2"/>
  <c r="C2526" i="2"/>
  <c r="AU2526" i="2" s="1"/>
  <c r="BF2525" i="2"/>
  <c r="BG2525" i="2" s="1"/>
  <c r="AS2525" i="2"/>
  <c r="AR2525" i="2"/>
  <c r="AQ2525" i="2"/>
  <c r="AP2525" i="2"/>
  <c r="F2525" i="2"/>
  <c r="E2525" i="2"/>
  <c r="D2525" i="2"/>
  <c r="C2525" i="2"/>
  <c r="AU2525" i="2" s="1"/>
  <c r="BF2524" i="2"/>
  <c r="BG2524" i="2" s="1"/>
  <c r="AS2524" i="2"/>
  <c r="AR2524" i="2"/>
  <c r="AQ2524" i="2"/>
  <c r="AP2524" i="2"/>
  <c r="F2524" i="2"/>
  <c r="E2524" i="2"/>
  <c r="D2524" i="2"/>
  <c r="C2524" i="2"/>
  <c r="K2524" i="2" s="1"/>
  <c r="BF2523" i="2"/>
  <c r="BG2523" i="2" s="1"/>
  <c r="AS2523" i="2"/>
  <c r="AR2523" i="2"/>
  <c r="AQ2523" i="2"/>
  <c r="AP2523" i="2"/>
  <c r="F2523" i="2"/>
  <c r="E2523" i="2"/>
  <c r="D2523" i="2"/>
  <c r="C2523" i="2"/>
  <c r="J2523" i="2" s="1"/>
  <c r="BF2522" i="2"/>
  <c r="BG2522" i="2" s="1"/>
  <c r="AS2522" i="2"/>
  <c r="AR2522" i="2"/>
  <c r="AQ2522" i="2"/>
  <c r="AP2522" i="2"/>
  <c r="F2522" i="2"/>
  <c r="E2522" i="2"/>
  <c r="D2522" i="2"/>
  <c r="C2522" i="2"/>
  <c r="AT2522" i="2" s="1"/>
  <c r="BF2521" i="2"/>
  <c r="BG2521" i="2" s="1"/>
  <c r="AS2521" i="2"/>
  <c r="AR2521" i="2"/>
  <c r="AQ2521" i="2"/>
  <c r="AP2521" i="2"/>
  <c r="F2521" i="2"/>
  <c r="E2521" i="2"/>
  <c r="D2521" i="2"/>
  <c r="C2521" i="2"/>
  <c r="L2521" i="2" s="1"/>
  <c r="BF2520" i="2"/>
  <c r="BG2520" i="2" s="1"/>
  <c r="AS2520" i="2"/>
  <c r="AR2520" i="2"/>
  <c r="AQ2520" i="2"/>
  <c r="AP2520" i="2"/>
  <c r="F2520" i="2"/>
  <c r="E2520" i="2"/>
  <c r="D2520" i="2"/>
  <c r="C2520" i="2"/>
  <c r="J2520" i="2" s="1"/>
  <c r="BF2519" i="2"/>
  <c r="BG2519" i="2" s="1"/>
  <c r="AS2519" i="2"/>
  <c r="AR2519" i="2"/>
  <c r="AQ2519" i="2"/>
  <c r="AP2519" i="2"/>
  <c r="F2519" i="2"/>
  <c r="E2519" i="2"/>
  <c r="D2519" i="2"/>
  <c r="C2519" i="2"/>
  <c r="AU2519" i="2" s="1"/>
  <c r="BF2518" i="2"/>
  <c r="BG2518" i="2" s="1"/>
  <c r="AS2518" i="2"/>
  <c r="AR2518" i="2"/>
  <c r="AQ2518" i="2"/>
  <c r="AP2518" i="2"/>
  <c r="F2518" i="2"/>
  <c r="E2518" i="2"/>
  <c r="D2518" i="2"/>
  <c r="C2518" i="2"/>
  <c r="L2518" i="2" s="1"/>
  <c r="BF2517" i="2"/>
  <c r="BG2517" i="2" s="1"/>
  <c r="AS2517" i="2"/>
  <c r="AR2517" i="2"/>
  <c r="AQ2517" i="2"/>
  <c r="AP2517" i="2"/>
  <c r="F2517" i="2"/>
  <c r="E2517" i="2"/>
  <c r="D2517" i="2"/>
  <c r="C2517" i="2"/>
  <c r="L2517" i="2" s="1"/>
  <c r="BF2516" i="2"/>
  <c r="BG2516" i="2" s="1"/>
  <c r="AS2516" i="2"/>
  <c r="AR2516" i="2"/>
  <c r="AQ2516" i="2"/>
  <c r="AP2516" i="2"/>
  <c r="F2516" i="2"/>
  <c r="E2516" i="2"/>
  <c r="D2516" i="2"/>
  <c r="C2516" i="2"/>
  <c r="AT2516" i="2" s="1"/>
  <c r="BF2515" i="2"/>
  <c r="BG2515" i="2" s="1"/>
  <c r="AS2515" i="2"/>
  <c r="AR2515" i="2"/>
  <c r="AQ2515" i="2"/>
  <c r="AP2515" i="2"/>
  <c r="F2515" i="2"/>
  <c r="E2515" i="2"/>
  <c r="D2515" i="2"/>
  <c r="C2515" i="2"/>
  <c r="BF2514" i="2"/>
  <c r="BG2514" i="2" s="1"/>
  <c r="AS2514" i="2"/>
  <c r="AR2514" i="2"/>
  <c r="AQ2514" i="2"/>
  <c r="AP2514" i="2"/>
  <c r="F2514" i="2"/>
  <c r="E2514" i="2"/>
  <c r="D2514" i="2"/>
  <c r="C2514" i="2"/>
  <c r="AV2514" i="2" s="1"/>
  <c r="BF2513" i="2"/>
  <c r="BG2513" i="2" s="1"/>
  <c r="AS2513" i="2"/>
  <c r="AR2513" i="2"/>
  <c r="AQ2513" i="2"/>
  <c r="AP2513" i="2"/>
  <c r="F2513" i="2"/>
  <c r="E2513" i="2"/>
  <c r="D2513" i="2"/>
  <c r="C2513" i="2"/>
  <c r="J2513" i="2" s="1"/>
  <c r="BF2512" i="2"/>
  <c r="BG2512" i="2" s="1"/>
  <c r="AS2512" i="2"/>
  <c r="AR2512" i="2"/>
  <c r="AQ2512" i="2"/>
  <c r="AP2512" i="2"/>
  <c r="F2512" i="2"/>
  <c r="E2512" i="2"/>
  <c r="D2512" i="2"/>
  <c r="C2512" i="2"/>
  <c r="L2512" i="2" s="1"/>
  <c r="BF2511" i="2"/>
  <c r="BG2511" i="2" s="1"/>
  <c r="AS2511" i="2"/>
  <c r="AR2511" i="2"/>
  <c r="AQ2511" i="2"/>
  <c r="AP2511" i="2"/>
  <c r="F2511" i="2"/>
  <c r="E2511" i="2"/>
  <c r="D2511" i="2"/>
  <c r="C2511" i="2"/>
  <c r="L2511" i="2" s="1"/>
  <c r="BF2510" i="2"/>
  <c r="BG2510" i="2" s="1"/>
  <c r="AS2510" i="2"/>
  <c r="AR2510" i="2"/>
  <c r="AQ2510" i="2"/>
  <c r="AP2510" i="2"/>
  <c r="F2510" i="2"/>
  <c r="E2510" i="2"/>
  <c r="D2510" i="2"/>
  <c r="C2510" i="2"/>
  <c r="BF2509" i="2"/>
  <c r="BG2509" i="2" s="1"/>
  <c r="AS2509" i="2"/>
  <c r="AR2509" i="2"/>
  <c r="AQ2509" i="2"/>
  <c r="AP2509" i="2"/>
  <c r="F2509" i="2"/>
  <c r="E2509" i="2"/>
  <c r="D2509" i="2"/>
  <c r="C2509" i="2"/>
  <c r="BF2508" i="2"/>
  <c r="BG2508" i="2" s="1"/>
  <c r="AS2508" i="2"/>
  <c r="AR2508" i="2"/>
  <c r="AQ2508" i="2"/>
  <c r="AP2508" i="2"/>
  <c r="F2508" i="2"/>
  <c r="E2508" i="2"/>
  <c r="D2508" i="2"/>
  <c r="C2508" i="2"/>
  <c r="AV2508" i="2" s="1"/>
  <c r="BF2507" i="2"/>
  <c r="BG2507" i="2" s="1"/>
  <c r="AS2507" i="2"/>
  <c r="AR2507" i="2"/>
  <c r="AQ2507" i="2"/>
  <c r="AP2507" i="2"/>
  <c r="F2507" i="2"/>
  <c r="E2507" i="2"/>
  <c r="D2507" i="2"/>
  <c r="C2507" i="2"/>
  <c r="G2507" i="2" s="1"/>
  <c r="BF2506" i="2"/>
  <c r="BG2506" i="2" s="1"/>
  <c r="AS2506" i="2"/>
  <c r="AR2506" i="2"/>
  <c r="AQ2506" i="2"/>
  <c r="AP2506" i="2"/>
  <c r="F2506" i="2"/>
  <c r="E2506" i="2"/>
  <c r="D2506" i="2"/>
  <c r="C2506" i="2"/>
  <c r="J2506" i="2" s="1"/>
  <c r="BF2505" i="2"/>
  <c r="BG2505" i="2" s="1"/>
  <c r="AS2505" i="2"/>
  <c r="AR2505" i="2"/>
  <c r="AQ2505" i="2"/>
  <c r="AP2505" i="2"/>
  <c r="F2505" i="2"/>
  <c r="E2505" i="2"/>
  <c r="D2505" i="2"/>
  <c r="C2505" i="2"/>
  <c r="AT2505" i="2" s="1"/>
  <c r="BF2504" i="2"/>
  <c r="BG2504" i="2" s="1"/>
  <c r="AS2504" i="2"/>
  <c r="AR2504" i="2"/>
  <c r="AQ2504" i="2"/>
  <c r="AP2504" i="2"/>
  <c r="F2504" i="2"/>
  <c r="E2504" i="2"/>
  <c r="D2504" i="2"/>
  <c r="C2504" i="2"/>
  <c r="AU2504" i="2" s="1"/>
  <c r="BF2503" i="2"/>
  <c r="BG2503" i="2" s="1"/>
  <c r="AS2503" i="2"/>
  <c r="AR2503" i="2"/>
  <c r="AQ2503" i="2"/>
  <c r="AP2503" i="2"/>
  <c r="F2503" i="2"/>
  <c r="E2503" i="2"/>
  <c r="D2503" i="2"/>
  <c r="C2503" i="2"/>
  <c r="BF2502" i="2"/>
  <c r="BG2502" i="2" s="1"/>
  <c r="AS2502" i="2"/>
  <c r="AR2502" i="2"/>
  <c r="AQ2502" i="2"/>
  <c r="AP2502" i="2"/>
  <c r="F2502" i="2"/>
  <c r="E2502" i="2"/>
  <c r="D2502" i="2"/>
  <c r="C2502" i="2"/>
  <c r="AT2502" i="2" s="1"/>
  <c r="BF2501" i="2"/>
  <c r="BG2501" i="2" s="1"/>
  <c r="AS2501" i="2"/>
  <c r="AR2501" i="2"/>
  <c r="AQ2501" i="2"/>
  <c r="AP2501" i="2"/>
  <c r="F2501" i="2"/>
  <c r="E2501" i="2"/>
  <c r="D2501" i="2"/>
  <c r="C2501" i="2"/>
  <c r="J2501" i="2" s="1"/>
  <c r="BF2500" i="2"/>
  <c r="BG2500" i="2" s="1"/>
  <c r="AS2500" i="2"/>
  <c r="AR2500" i="2"/>
  <c r="AQ2500" i="2"/>
  <c r="AP2500" i="2"/>
  <c r="F2500" i="2"/>
  <c r="E2500" i="2"/>
  <c r="D2500" i="2"/>
  <c r="C2500" i="2"/>
  <c r="J2500" i="2" s="1"/>
  <c r="BF2499" i="2"/>
  <c r="BG2499" i="2" s="1"/>
  <c r="AS2499" i="2"/>
  <c r="AR2499" i="2"/>
  <c r="AQ2499" i="2"/>
  <c r="AP2499" i="2"/>
  <c r="F2499" i="2"/>
  <c r="E2499" i="2"/>
  <c r="D2499" i="2"/>
  <c r="C2499" i="2"/>
  <c r="G2499" i="2" s="1"/>
  <c r="H2499" i="2" s="1"/>
  <c r="BF2498" i="2"/>
  <c r="BG2498" i="2" s="1"/>
  <c r="AS2498" i="2"/>
  <c r="AR2498" i="2"/>
  <c r="AQ2498" i="2"/>
  <c r="AP2498" i="2"/>
  <c r="F2498" i="2"/>
  <c r="E2498" i="2"/>
  <c r="D2498" i="2"/>
  <c r="C2498" i="2"/>
  <c r="J2498" i="2" s="1"/>
  <c r="BF2497" i="2"/>
  <c r="BG2497" i="2" s="1"/>
  <c r="AS2497" i="2"/>
  <c r="AR2497" i="2"/>
  <c r="AQ2497" i="2"/>
  <c r="AP2497" i="2"/>
  <c r="F2497" i="2"/>
  <c r="E2497" i="2"/>
  <c r="D2497" i="2"/>
  <c r="C2497" i="2"/>
  <c r="K2497" i="2" s="1"/>
  <c r="BF2496" i="2"/>
  <c r="BG2496" i="2" s="1"/>
  <c r="AS2496" i="2"/>
  <c r="AR2496" i="2"/>
  <c r="AQ2496" i="2"/>
  <c r="AP2496" i="2"/>
  <c r="F2496" i="2"/>
  <c r="E2496" i="2"/>
  <c r="D2496" i="2"/>
  <c r="C2496" i="2"/>
  <c r="BF2495" i="2"/>
  <c r="BG2495" i="2" s="1"/>
  <c r="AS2495" i="2"/>
  <c r="AR2495" i="2"/>
  <c r="AQ2495" i="2"/>
  <c r="AP2495" i="2"/>
  <c r="F2495" i="2"/>
  <c r="E2495" i="2"/>
  <c r="D2495" i="2"/>
  <c r="C2495" i="2"/>
  <c r="BF2494" i="2"/>
  <c r="BG2494" i="2" s="1"/>
  <c r="AS2494" i="2"/>
  <c r="AR2494" i="2"/>
  <c r="AQ2494" i="2"/>
  <c r="AP2494" i="2"/>
  <c r="F2494" i="2"/>
  <c r="E2494" i="2"/>
  <c r="D2494" i="2"/>
  <c r="C2494" i="2"/>
  <c r="AT2494" i="2" s="1"/>
  <c r="BF2493" i="2"/>
  <c r="BG2493" i="2" s="1"/>
  <c r="AS2493" i="2"/>
  <c r="AR2493" i="2"/>
  <c r="AQ2493" i="2"/>
  <c r="AP2493" i="2"/>
  <c r="F2493" i="2"/>
  <c r="E2493" i="2"/>
  <c r="D2493" i="2"/>
  <c r="C2493" i="2"/>
  <c r="K2493" i="2" s="1"/>
  <c r="BF2492" i="2"/>
  <c r="BG2492" i="2" s="1"/>
  <c r="AS2492" i="2"/>
  <c r="AR2492" i="2"/>
  <c r="AQ2492" i="2"/>
  <c r="AP2492" i="2"/>
  <c r="F2492" i="2"/>
  <c r="E2492" i="2"/>
  <c r="D2492" i="2"/>
  <c r="C2492" i="2"/>
  <c r="AW2492" i="2" s="1"/>
  <c r="BG2491" i="2"/>
  <c r="BF2491" i="2"/>
  <c r="AS2491" i="2"/>
  <c r="AR2491" i="2"/>
  <c r="AQ2491" i="2"/>
  <c r="AP2491" i="2"/>
  <c r="F2491" i="2"/>
  <c r="E2491" i="2"/>
  <c r="D2491" i="2"/>
  <c r="C2491" i="2"/>
  <c r="AV2491" i="2" s="1"/>
  <c r="BF2490" i="2"/>
  <c r="BG2490" i="2" s="1"/>
  <c r="AS2490" i="2"/>
  <c r="AR2490" i="2"/>
  <c r="AQ2490" i="2"/>
  <c r="AP2490" i="2"/>
  <c r="F2490" i="2"/>
  <c r="E2490" i="2"/>
  <c r="D2490" i="2"/>
  <c r="C2490" i="2"/>
  <c r="AT2490" i="2" s="1"/>
  <c r="BF2489" i="2"/>
  <c r="BG2489" i="2" s="1"/>
  <c r="AS2489" i="2"/>
  <c r="AR2489" i="2"/>
  <c r="AQ2489" i="2"/>
  <c r="AP2489" i="2"/>
  <c r="F2489" i="2"/>
  <c r="E2489" i="2"/>
  <c r="D2489" i="2"/>
  <c r="C2489" i="2"/>
  <c r="AW2489" i="2" s="1"/>
  <c r="BF2488" i="2"/>
  <c r="BG2488" i="2" s="1"/>
  <c r="AS2488" i="2"/>
  <c r="AR2488" i="2"/>
  <c r="AQ2488" i="2"/>
  <c r="AP2488" i="2"/>
  <c r="F2488" i="2"/>
  <c r="E2488" i="2"/>
  <c r="D2488" i="2"/>
  <c r="C2488" i="2"/>
  <c r="BF2487" i="2"/>
  <c r="BG2487" i="2" s="1"/>
  <c r="AS2487" i="2"/>
  <c r="AR2487" i="2"/>
  <c r="AQ2487" i="2"/>
  <c r="AP2487" i="2"/>
  <c r="F2487" i="2"/>
  <c r="E2487" i="2"/>
  <c r="D2487" i="2"/>
  <c r="C2487" i="2"/>
  <c r="J2487" i="2" s="1"/>
  <c r="BF2486" i="2"/>
  <c r="BG2486" i="2" s="1"/>
  <c r="AS2486" i="2"/>
  <c r="AR2486" i="2"/>
  <c r="AQ2486" i="2"/>
  <c r="AP2486" i="2"/>
  <c r="F2486" i="2"/>
  <c r="E2486" i="2"/>
  <c r="D2486" i="2"/>
  <c r="C2486" i="2"/>
  <c r="AT2486" i="2" s="1"/>
  <c r="BF2485" i="2"/>
  <c r="BG2485" i="2" s="1"/>
  <c r="AS2485" i="2"/>
  <c r="AR2485" i="2"/>
  <c r="AQ2485" i="2"/>
  <c r="AP2485" i="2"/>
  <c r="F2485" i="2"/>
  <c r="E2485" i="2"/>
  <c r="D2485" i="2"/>
  <c r="C2485" i="2"/>
  <c r="AV2485" i="2" s="1"/>
  <c r="BF2484" i="2"/>
  <c r="BG2484" i="2" s="1"/>
  <c r="AS2484" i="2"/>
  <c r="AR2484" i="2"/>
  <c r="AQ2484" i="2"/>
  <c r="AP2484" i="2"/>
  <c r="F2484" i="2"/>
  <c r="E2484" i="2"/>
  <c r="D2484" i="2"/>
  <c r="C2484" i="2"/>
  <c r="L2484" i="2" s="1"/>
  <c r="BF2483" i="2"/>
  <c r="BG2483" i="2" s="1"/>
  <c r="AS2483" i="2"/>
  <c r="AR2483" i="2"/>
  <c r="AQ2483" i="2"/>
  <c r="AP2483" i="2"/>
  <c r="F2483" i="2"/>
  <c r="E2483" i="2"/>
  <c r="D2483" i="2"/>
  <c r="C2483" i="2"/>
  <c r="AW2483" i="2" s="1"/>
  <c r="BF2482" i="2"/>
  <c r="BG2482" i="2" s="1"/>
  <c r="AS2482" i="2"/>
  <c r="AR2482" i="2"/>
  <c r="AQ2482" i="2"/>
  <c r="AP2482" i="2"/>
  <c r="F2482" i="2"/>
  <c r="E2482" i="2"/>
  <c r="D2482" i="2"/>
  <c r="C2482" i="2"/>
  <c r="AV2482" i="2" s="1"/>
  <c r="BF2481" i="2"/>
  <c r="BG2481" i="2" s="1"/>
  <c r="AS2481" i="2"/>
  <c r="AR2481" i="2"/>
  <c r="AQ2481" i="2"/>
  <c r="AP2481" i="2"/>
  <c r="F2481" i="2"/>
  <c r="E2481" i="2"/>
  <c r="D2481" i="2"/>
  <c r="C2481" i="2"/>
  <c r="AU2481" i="2" s="1"/>
  <c r="BF2480" i="2"/>
  <c r="BG2480" i="2" s="1"/>
  <c r="AS2480" i="2"/>
  <c r="AR2480" i="2"/>
  <c r="AQ2480" i="2"/>
  <c r="AP2480" i="2"/>
  <c r="F2480" i="2"/>
  <c r="E2480" i="2"/>
  <c r="D2480" i="2"/>
  <c r="C2480" i="2"/>
  <c r="AW2480" i="2" s="1"/>
  <c r="BF2479" i="2"/>
  <c r="BG2479" i="2" s="1"/>
  <c r="AS2479" i="2"/>
  <c r="AR2479" i="2"/>
  <c r="AQ2479" i="2"/>
  <c r="AP2479" i="2"/>
  <c r="F2479" i="2"/>
  <c r="E2479" i="2"/>
  <c r="D2479" i="2"/>
  <c r="C2479" i="2"/>
  <c r="AV2479" i="2" s="1"/>
  <c r="BF2478" i="2"/>
  <c r="BG2478" i="2" s="1"/>
  <c r="AS2478" i="2"/>
  <c r="AR2478" i="2"/>
  <c r="AQ2478" i="2"/>
  <c r="AP2478" i="2"/>
  <c r="F2478" i="2"/>
  <c r="E2478" i="2"/>
  <c r="D2478" i="2"/>
  <c r="C2478" i="2"/>
  <c r="K2478" i="2" s="1"/>
  <c r="BF2477" i="2"/>
  <c r="BG2477" i="2" s="1"/>
  <c r="AS2477" i="2"/>
  <c r="AR2477" i="2"/>
  <c r="AQ2477" i="2"/>
  <c r="AP2477" i="2"/>
  <c r="F2477" i="2"/>
  <c r="E2477" i="2"/>
  <c r="D2477" i="2"/>
  <c r="C2477" i="2"/>
  <c r="AW2477" i="2" s="1"/>
  <c r="BF2476" i="2"/>
  <c r="BG2476" i="2" s="1"/>
  <c r="AS2476" i="2"/>
  <c r="AR2476" i="2"/>
  <c r="AQ2476" i="2"/>
  <c r="AP2476" i="2"/>
  <c r="F2476" i="2"/>
  <c r="E2476" i="2"/>
  <c r="D2476" i="2"/>
  <c r="C2476" i="2"/>
  <c r="AV2476" i="2" s="1"/>
  <c r="BF2475" i="2"/>
  <c r="BG2475" i="2" s="1"/>
  <c r="AS2475" i="2"/>
  <c r="AR2475" i="2"/>
  <c r="AQ2475" i="2"/>
  <c r="AP2475" i="2"/>
  <c r="F2475" i="2"/>
  <c r="E2475" i="2"/>
  <c r="D2475" i="2"/>
  <c r="C2475" i="2"/>
  <c r="AU2475" i="2" s="1"/>
  <c r="BF2474" i="2"/>
  <c r="BG2474" i="2" s="1"/>
  <c r="AS2474" i="2"/>
  <c r="AR2474" i="2"/>
  <c r="AQ2474" i="2"/>
  <c r="AP2474" i="2"/>
  <c r="F2474" i="2"/>
  <c r="E2474" i="2"/>
  <c r="D2474" i="2"/>
  <c r="C2474" i="2"/>
  <c r="AW2474" i="2" s="1"/>
  <c r="BG2473" i="2"/>
  <c r="BF2473" i="2"/>
  <c r="AS2473" i="2"/>
  <c r="AR2473" i="2"/>
  <c r="AQ2473" i="2"/>
  <c r="AP2473" i="2"/>
  <c r="F2473" i="2"/>
  <c r="E2473" i="2"/>
  <c r="D2473" i="2"/>
  <c r="C2473" i="2"/>
  <c r="AW2473" i="2" s="1"/>
  <c r="BF2472" i="2"/>
  <c r="BG2472" i="2" s="1"/>
  <c r="AS2472" i="2"/>
  <c r="AR2472" i="2"/>
  <c r="AQ2472" i="2"/>
  <c r="AP2472" i="2"/>
  <c r="F2472" i="2"/>
  <c r="E2472" i="2"/>
  <c r="D2472" i="2"/>
  <c r="C2472" i="2"/>
  <c r="AV2472" i="2" s="1"/>
  <c r="BF2471" i="2"/>
  <c r="BG2471" i="2" s="1"/>
  <c r="AS2471" i="2"/>
  <c r="AR2471" i="2"/>
  <c r="AQ2471" i="2"/>
  <c r="AP2471" i="2"/>
  <c r="F2471" i="2"/>
  <c r="E2471" i="2"/>
  <c r="D2471" i="2"/>
  <c r="C2471" i="2"/>
  <c r="AW2471" i="2" s="1"/>
  <c r="BF2470" i="2"/>
  <c r="BG2470" i="2" s="1"/>
  <c r="AS2470" i="2"/>
  <c r="AR2470" i="2"/>
  <c r="AQ2470" i="2"/>
  <c r="AP2470" i="2"/>
  <c r="F2470" i="2"/>
  <c r="E2470" i="2"/>
  <c r="D2470" i="2"/>
  <c r="C2470" i="2"/>
  <c r="AV2470" i="2" s="1"/>
  <c r="BF2469" i="2"/>
  <c r="BG2469" i="2" s="1"/>
  <c r="AS2469" i="2"/>
  <c r="AR2469" i="2"/>
  <c r="AQ2469" i="2"/>
  <c r="AP2469" i="2"/>
  <c r="F2469" i="2"/>
  <c r="E2469" i="2"/>
  <c r="D2469" i="2"/>
  <c r="C2469" i="2"/>
  <c r="AT2469" i="2" s="1"/>
  <c r="BF2468" i="2"/>
  <c r="BG2468" i="2" s="1"/>
  <c r="AS2468" i="2"/>
  <c r="AR2468" i="2"/>
  <c r="AQ2468" i="2"/>
  <c r="AP2468" i="2"/>
  <c r="F2468" i="2"/>
  <c r="E2468" i="2"/>
  <c r="D2468" i="2"/>
  <c r="C2468" i="2"/>
  <c r="BF2467" i="2"/>
  <c r="BG2467" i="2" s="1"/>
  <c r="AS2467" i="2"/>
  <c r="AR2467" i="2"/>
  <c r="AQ2467" i="2"/>
  <c r="AP2467" i="2"/>
  <c r="F2467" i="2"/>
  <c r="E2467" i="2"/>
  <c r="D2467" i="2"/>
  <c r="C2467" i="2"/>
  <c r="AV2467" i="2" s="1"/>
  <c r="BF2466" i="2"/>
  <c r="BG2466" i="2" s="1"/>
  <c r="AS2466" i="2"/>
  <c r="AR2466" i="2"/>
  <c r="AQ2466" i="2"/>
  <c r="AP2466" i="2"/>
  <c r="F2466" i="2"/>
  <c r="E2466" i="2"/>
  <c r="D2466" i="2"/>
  <c r="C2466" i="2"/>
  <c r="AT2466" i="2" s="1"/>
  <c r="BF2465" i="2"/>
  <c r="BG2465" i="2" s="1"/>
  <c r="AS2465" i="2"/>
  <c r="AR2465" i="2"/>
  <c r="AQ2465" i="2"/>
  <c r="AP2465" i="2"/>
  <c r="F2465" i="2"/>
  <c r="E2465" i="2"/>
  <c r="D2465" i="2"/>
  <c r="C2465" i="2"/>
  <c r="AW2465" i="2" s="1"/>
  <c r="BF2464" i="2"/>
  <c r="BG2464" i="2" s="1"/>
  <c r="AS2464" i="2"/>
  <c r="AR2464" i="2"/>
  <c r="AQ2464" i="2"/>
  <c r="AP2464" i="2"/>
  <c r="F2464" i="2"/>
  <c r="E2464" i="2"/>
  <c r="D2464" i="2"/>
  <c r="C2464" i="2"/>
  <c r="K2464" i="2" s="1"/>
  <c r="BF2463" i="2"/>
  <c r="BG2463" i="2" s="1"/>
  <c r="AS2463" i="2"/>
  <c r="AR2463" i="2"/>
  <c r="AQ2463" i="2"/>
  <c r="AP2463" i="2"/>
  <c r="F2463" i="2"/>
  <c r="E2463" i="2"/>
  <c r="D2463" i="2"/>
  <c r="C2463" i="2"/>
  <c r="J2463" i="2" s="1"/>
  <c r="BF2462" i="2"/>
  <c r="BG2462" i="2" s="1"/>
  <c r="AS2462" i="2"/>
  <c r="AR2462" i="2"/>
  <c r="AQ2462" i="2"/>
  <c r="AP2462" i="2"/>
  <c r="F2462" i="2"/>
  <c r="E2462" i="2"/>
  <c r="D2462" i="2"/>
  <c r="C2462" i="2"/>
  <c r="AW2462" i="2" s="1"/>
  <c r="BF2461" i="2"/>
  <c r="BG2461" i="2" s="1"/>
  <c r="AS2461" i="2"/>
  <c r="AR2461" i="2"/>
  <c r="AQ2461" i="2"/>
  <c r="AP2461" i="2"/>
  <c r="F2461" i="2"/>
  <c r="E2461" i="2"/>
  <c r="D2461" i="2"/>
  <c r="C2461" i="2"/>
  <c r="BF2460" i="2"/>
  <c r="BG2460" i="2" s="1"/>
  <c r="AS2460" i="2"/>
  <c r="AR2460" i="2"/>
  <c r="AQ2460" i="2"/>
  <c r="AP2460" i="2"/>
  <c r="F2460" i="2"/>
  <c r="E2460" i="2"/>
  <c r="D2460" i="2"/>
  <c r="C2460" i="2"/>
  <c r="AW2460" i="2" s="1"/>
  <c r="BF2459" i="2"/>
  <c r="BG2459" i="2" s="1"/>
  <c r="AS2459" i="2"/>
  <c r="AR2459" i="2"/>
  <c r="AQ2459" i="2"/>
  <c r="AP2459" i="2"/>
  <c r="F2459" i="2"/>
  <c r="E2459" i="2"/>
  <c r="D2459" i="2"/>
  <c r="C2459" i="2"/>
  <c r="AT2459" i="2" s="1"/>
  <c r="BG2458" i="2"/>
  <c r="BF2458" i="2"/>
  <c r="AS2458" i="2"/>
  <c r="AR2458" i="2"/>
  <c r="AQ2458" i="2"/>
  <c r="AP2458" i="2"/>
  <c r="F2458" i="2"/>
  <c r="E2458" i="2"/>
  <c r="D2458" i="2"/>
  <c r="C2458" i="2"/>
  <c r="BF2457" i="2"/>
  <c r="BG2457" i="2" s="1"/>
  <c r="AS2457" i="2"/>
  <c r="AR2457" i="2"/>
  <c r="AQ2457" i="2"/>
  <c r="AP2457" i="2"/>
  <c r="F2457" i="2"/>
  <c r="E2457" i="2"/>
  <c r="D2457" i="2"/>
  <c r="C2457" i="2"/>
  <c r="J2457" i="2" s="1"/>
  <c r="BF2456" i="2"/>
  <c r="BG2456" i="2" s="1"/>
  <c r="AS2456" i="2"/>
  <c r="AR2456" i="2"/>
  <c r="AQ2456" i="2"/>
  <c r="AP2456" i="2"/>
  <c r="F2456" i="2"/>
  <c r="E2456" i="2"/>
  <c r="D2456" i="2"/>
  <c r="C2456" i="2"/>
  <c r="BF2455" i="2"/>
  <c r="BG2455" i="2" s="1"/>
  <c r="AS2455" i="2"/>
  <c r="AR2455" i="2"/>
  <c r="AQ2455" i="2"/>
  <c r="AP2455" i="2"/>
  <c r="F2455" i="2"/>
  <c r="E2455" i="2"/>
  <c r="D2455" i="2"/>
  <c r="C2455" i="2"/>
  <c r="J2455" i="2" s="1"/>
  <c r="BF2454" i="2"/>
  <c r="BG2454" i="2" s="1"/>
  <c r="AS2454" i="2"/>
  <c r="AR2454" i="2"/>
  <c r="AQ2454" i="2"/>
  <c r="AP2454" i="2"/>
  <c r="F2454" i="2"/>
  <c r="E2454" i="2"/>
  <c r="D2454" i="2"/>
  <c r="C2454" i="2"/>
  <c r="BF2453" i="2"/>
  <c r="BG2453" i="2" s="1"/>
  <c r="AS2453" i="2"/>
  <c r="AR2453" i="2"/>
  <c r="AQ2453" i="2"/>
  <c r="AP2453" i="2"/>
  <c r="F2453" i="2"/>
  <c r="E2453" i="2"/>
  <c r="D2453" i="2"/>
  <c r="C2453" i="2"/>
  <c r="AU2453" i="2" s="1"/>
  <c r="BF2452" i="2"/>
  <c r="BG2452" i="2" s="1"/>
  <c r="AS2452" i="2"/>
  <c r="AR2452" i="2"/>
  <c r="AQ2452" i="2"/>
  <c r="AP2452" i="2"/>
  <c r="F2452" i="2"/>
  <c r="E2452" i="2"/>
  <c r="D2452" i="2"/>
  <c r="C2452" i="2"/>
  <c r="K2452" i="2" s="1"/>
  <c r="BF2451" i="2"/>
  <c r="BG2451" i="2" s="1"/>
  <c r="AS2451" i="2"/>
  <c r="AR2451" i="2"/>
  <c r="AQ2451" i="2"/>
  <c r="AP2451" i="2"/>
  <c r="F2451" i="2"/>
  <c r="E2451" i="2"/>
  <c r="D2451" i="2"/>
  <c r="C2451" i="2"/>
  <c r="AU2451" i="2" s="1"/>
  <c r="BF2450" i="2"/>
  <c r="BG2450" i="2" s="1"/>
  <c r="AS2450" i="2"/>
  <c r="AR2450" i="2"/>
  <c r="AQ2450" i="2"/>
  <c r="AP2450" i="2"/>
  <c r="F2450" i="2"/>
  <c r="E2450" i="2"/>
  <c r="D2450" i="2"/>
  <c r="C2450" i="2"/>
  <c r="BF2449" i="2"/>
  <c r="BG2449" i="2" s="1"/>
  <c r="AS2449" i="2"/>
  <c r="AR2449" i="2"/>
  <c r="AQ2449" i="2"/>
  <c r="AP2449" i="2"/>
  <c r="F2449" i="2"/>
  <c r="E2449" i="2"/>
  <c r="D2449" i="2"/>
  <c r="C2449" i="2"/>
  <c r="J2449" i="2" s="1"/>
  <c r="BG2448" i="2"/>
  <c r="BF2448" i="2"/>
  <c r="AS2448" i="2"/>
  <c r="AR2448" i="2"/>
  <c r="AQ2448" i="2"/>
  <c r="AP2448" i="2"/>
  <c r="F2448" i="2"/>
  <c r="E2448" i="2"/>
  <c r="D2448" i="2"/>
  <c r="C2448" i="2"/>
  <c r="AW2448" i="2" s="1"/>
  <c r="BF2447" i="2"/>
  <c r="BG2447" i="2" s="1"/>
  <c r="AS2447" i="2"/>
  <c r="AR2447" i="2"/>
  <c r="AQ2447" i="2"/>
  <c r="AP2447" i="2"/>
  <c r="F2447" i="2"/>
  <c r="E2447" i="2"/>
  <c r="D2447" i="2"/>
  <c r="C2447" i="2"/>
  <c r="G2447" i="2" s="1"/>
  <c r="H2447" i="2" s="1"/>
  <c r="BF2446" i="2"/>
  <c r="BG2446" i="2" s="1"/>
  <c r="AS2446" i="2"/>
  <c r="AR2446" i="2"/>
  <c r="AQ2446" i="2"/>
  <c r="AP2446" i="2"/>
  <c r="F2446" i="2"/>
  <c r="E2446" i="2"/>
  <c r="D2446" i="2"/>
  <c r="C2446" i="2"/>
  <c r="K2446" i="2" s="1"/>
  <c r="BF2445" i="2"/>
  <c r="BG2445" i="2" s="1"/>
  <c r="AS2445" i="2"/>
  <c r="AR2445" i="2"/>
  <c r="AQ2445" i="2"/>
  <c r="AP2445" i="2"/>
  <c r="F2445" i="2"/>
  <c r="E2445" i="2"/>
  <c r="D2445" i="2"/>
  <c r="C2445" i="2"/>
  <c r="L2445" i="2" s="1"/>
  <c r="BF2444" i="2"/>
  <c r="BG2444" i="2" s="1"/>
  <c r="AS2444" i="2"/>
  <c r="AR2444" i="2"/>
  <c r="AQ2444" i="2"/>
  <c r="AP2444" i="2"/>
  <c r="F2444" i="2"/>
  <c r="E2444" i="2"/>
  <c r="D2444" i="2"/>
  <c r="C2444" i="2"/>
  <c r="L2444" i="2" s="1"/>
  <c r="BF2443" i="2"/>
  <c r="BG2443" i="2" s="1"/>
  <c r="AS2443" i="2"/>
  <c r="AR2443" i="2"/>
  <c r="AQ2443" i="2"/>
  <c r="AP2443" i="2"/>
  <c r="F2443" i="2"/>
  <c r="E2443" i="2"/>
  <c r="D2443" i="2"/>
  <c r="C2443" i="2"/>
  <c r="L2443" i="2" s="1"/>
  <c r="BF2442" i="2"/>
  <c r="BG2442" i="2" s="1"/>
  <c r="AS2442" i="2"/>
  <c r="AR2442" i="2"/>
  <c r="AQ2442" i="2"/>
  <c r="AP2442" i="2"/>
  <c r="F2442" i="2"/>
  <c r="E2442" i="2"/>
  <c r="D2442" i="2"/>
  <c r="C2442" i="2"/>
  <c r="AT2442" i="2" s="1"/>
  <c r="BF2441" i="2"/>
  <c r="BG2441" i="2" s="1"/>
  <c r="AS2441" i="2"/>
  <c r="AR2441" i="2"/>
  <c r="AQ2441" i="2"/>
  <c r="AP2441" i="2"/>
  <c r="F2441" i="2"/>
  <c r="E2441" i="2"/>
  <c r="D2441" i="2"/>
  <c r="C2441" i="2"/>
  <c r="BF2440" i="2"/>
  <c r="BG2440" i="2" s="1"/>
  <c r="AS2440" i="2"/>
  <c r="AR2440" i="2"/>
  <c r="AQ2440" i="2"/>
  <c r="AP2440" i="2"/>
  <c r="F2440" i="2"/>
  <c r="E2440" i="2"/>
  <c r="D2440" i="2"/>
  <c r="C2440" i="2"/>
  <c r="BF2439" i="2"/>
  <c r="BG2439" i="2" s="1"/>
  <c r="AS2439" i="2"/>
  <c r="AR2439" i="2"/>
  <c r="AQ2439" i="2"/>
  <c r="AP2439" i="2"/>
  <c r="K2439" i="2"/>
  <c r="F2439" i="2"/>
  <c r="E2439" i="2"/>
  <c r="D2439" i="2"/>
  <c r="C2439" i="2"/>
  <c r="AW2439" i="2" s="1"/>
  <c r="BF2438" i="2"/>
  <c r="BG2438" i="2" s="1"/>
  <c r="AS2438" i="2"/>
  <c r="AR2438" i="2"/>
  <c r="AQ2438" i="2"/>
  <c r="AP2438" i="2"/>
  <c r="F2438" i="2"/>
  <c r="E2438" i="2"/>
  <c r="D2438" i="2"/>
  <c r="C2438" i="2"/>
  <c r="L2438" i="2" s="1"/>
  <c r="BF2437" i="2"/>
  <c r="BG2437" i="2" s="1"/>
  <c r="AS2437" i="2"/>
  <c r="AR2437" i="2"/>
  <c r="AQ2437" i="2"/>
  <c r="AP2437" i="2"/>
  <c r="F2437" i="2"/>
  <c r="E2437" i="2"/>
  <c r="D2437" i="2"/>
  <c r="C2437" i="2"/>
  <c r="BF2436" i="2"/>
  <c r="BG2436" i="2" s="1"/>
  <c r="AS2436" i="2"/>
  <c r="AR2436" i="2"/>
  <c r="AQ2436" i="2"/>
  <c r="AP2436" i="2"/>
  <c r="F2436" i="2"/>
  <c r="E2436" i="2"/>
  <c r="D2436" i="2"/>
  <c r="C2436" i="2"/>
  <c r="AT2436" i="2" s="1"/>
  <c r="BF2435" i="2"/>
  <c r="BG2435" i="2" s="1"/>
  <c r="AS2435" i="2"/>
  <c r="AR2435" i="2"/>
  <c r="AQ2435" i="2"/>
  <c r="AP2435" i="2"/>
  <c r="F2435" i="2"/>
  <c r="E2435" i="2"/>
  <c r="D2435" i="2"/>
  <c r="C2435" i="2"/>
  <c r="BF2434" i="2"/>
  <c r="BG2434" i="2" s="1"/>
  <c r="AS2434" i="2"/>
  <c r="AR2434" i="2"/>
  <c r="AQ2434" i="2"/>
  <c r="AP2434" i="2"/>
  <c r="F2434" i="2"/>
  <c r="E2434" i="2"/>
  <c r="D2434" i="2"/>
  <c r="C2434" i="2"/>
  <c r="K2434" i="2" s="1"/>
  <c r="BF2433" i="2"/>
  <c r="BG2433" i="2" s="1"/>
  <c r="AS2433" i="2"/>
  <c r="AR2433" i="2"/>
  <c r="AQ2433" i="2"/>
  <c r="AP2433" i="2"/>
  <c r="F2433" i="2"/>
  <c r="E2433" i="2"/>
  <c r="D2433" i="2"/>
  <c r="C2433" i="2"/>
  <c r="AU2433" i="2" s="1"/>
  <c r="BG2432" i="2"/>
  <c r="BF2432" i="2"/>
  <c r="AS2432" i="2"/>
  <c r="AR2432" i="2"/>
  <c r="AQ2432" i="2"/>
  <c r="AP2432" i="2"/>
  <c r="F2432" i="2"/>
  <c r="E2432" i="2"/>
  <c r="D2432" i="2"/>
  <c r="C2432" i="2"/>
  <c r="L2432" i="2" s="1"/>
  <c r="BF2431" i="2"/>
  <c r="BG2431" i="2" s="1"/>
  <c r="AS2431" i="2"/>
  <c r="AR2431" i="2"/>
  <c r="AQ2431" i="2"/>
  <c r="AP2431" i="2"/>
  <c r="F2431" i="2"/>
  <c r="E2431" i="2"/>
  <c r="D2431" i="2"/>
  <c r="C2431" i="2"/>
  <c r="AW2431" i="2" s="1"/>
  <c r="BF2430" i="2"/>
  <c r="BG2430" i="2" s="1"/>
  <c r="AS2430" i="2"/>
  <c r="AR2430" i="2"/>
  <c r="AQ2430" i="2"/>
  <c r="AP2430" i="2"/>
  <c r="F2430" i="2"/>
  <c r="E2430" i="2"/>
  <c r="D2430" i="2"/>
  <c r="C2430" i="2"/>
  <c r="K2430" i="2" s="1"/>
  <c r="BF2429" i="2"/>
  <c r="BG2429" i="2" s="1"/>
  <c r="AS2429" i="2"/>
  <c r="AR2429" i="2"/>
  <c r="AQ2429" i="2"/>
  <c r="AP2429" i="2"/>
  <c r="F2429" i="2"/>
  <c r="E2429" i="2"/>
  <c r="D2429" i="2"/>
  <c r="C2429" i="2"/>
  <c r="BF2428" i="2"/>
  <c r="BG2428" i="2" s="1"/>
  <c r="AS2428" i="2"/>
  <c r="AR2428" i="2"/>
  <c r="AQ2428" i="2"/>
  <c r="AP2428" i="2"/>
  <c r="F2428" i="2"/>
  <c r="E2428" i="2"/>
  <c r="D2428" i="2"/>
  <c r="C2428" i="2"/>
  <c r="AW2428" i="2" s="1"/>
  <c r="BF2427" i="2"/>
  <c r="BG2427" i="2" s="1"/>
  <c r="AS2427" i="2"/>
  <c r="AR2427" i="2"/>
  <c r="AQ2427" i="2"/>
  <c r="AP2427" i="2"/>
  <c r="F2427" i="2"/>
  <c r="E2427" i="2"/>
  <c r="D2427" i="2"/>
  <c r="C2427" i="2"/>
  <c r="AT2427" i="2" s="1"/>
  <c r="BF2426" i="2"/>
  <c r="BG2426" i="2" s="1"/>
  <c r="AS2426" i="2"/>
  <c r="AR2426" i="2"/>
  <c r="AQ2426" i="2"/>
  <c r="AP2426" i="2"/>
  <c r="F2426" i="2"/>
  <c r="E2426" i="2"/>
  <c r="D2426" i="2"/>
  <c r="C2426" i="2"/>
  <c r="BF2425" i="2"/>
  <c r="BG2425" i="2" s="1"/>
  <c r="AS2425" i="2"/>
  <c r="AR2425" i="2"/>
  <c r="AQ2425" i="2"/>
  <c r="AP2425" i="2"/>
  <c r="F2425" i="2"/>
  <c r="E2425" i="2"/>
  <c r="D2425" i="2"/>
  <c r="C2425" i="2"/>
  <c r="AW2425" i="2" s="1"/>
  <c r="BF2424" i="2"/>
  <c r="BG2424" i="2" s="1"/>
  <c r="AS2424" i="2"/>
  <c r="AR2424" i="2"/>
  <c r="AQ2424" i="2"/>
  <c r="AP2424" i="2"/>
  <c r="F2424" i="2"/>
  <c r="E2424" i="2"/>
  <c r="D2424" i="2"/>
  <c r="C2424" i="2"/>
  <c r="G2424" i="2" s="1"/>
  <c r="H2424" i="2" s="1"/>
  <c r="BF2423" i="2"/>
  <c r="BG2423" i="2" s="1"/>
  <c r="AS2423" i="2"/>
  <c r="AR2423" i="2"/>
  <c r="AQ2423" i="2"/>
  <c r="AP2423" i="2"/>
  <c r="F2423" i="2"/>
  <c r="E2423" i="2"/>
  <c r="D2423" i="2"/>
  <c r="C2423" i="2"/>
  <c r="BF2422" i="2"/>
  <c r="BG2422" i="2" s="1"/>
  <c r="AS2422" i="2"/>
  <c r="AR2422" i="2"/>
  <c r="AQ2422" i="2"/>
  <c r="AP2422" i="2"/>
  <c r="F2422" i="2"/>
  <c r="E2422" i="2"/>
  <c r="D2422" i="2"/>
  <c r="C2422" i="2"/>
  <c r="AW2422" i="2" s="1"/>
  <c r="BF2421" i="2"/>
  <c r="BG2421" i="2" s="1"/>
  <c r="AS2421" i="2"/>
  <c r="AR2421" i="2"/>
  <c r="AQ2421" i="2"/>
  <c r="AP2421" i="2"/>
  <c r="F2421" i="2"/>
  <c r="E2421" i="2"/>
  <c r="D2421" i="2"/>
  <c r="C2421" i="2"/>
  <c r="BF2420" i="2"/>
  <c r="BG2420" i="2" s="1"/>
  <c r="AS2420" i="2"/>
  <c r="AR2420" i="2"/>
  <c r="AQ2420" i="2"/>
  <c r="AP2420" i="2"/>
  <c r="F2420" i="2"/>
  <c r="E2420" i="2"/>
  <c r="D2420" i="2"/>
  <c r="C2420" i="2"/>
  <c r="BF2419" i="2"/>
  <c r="BG2419" i="2" s="1"/>
  <c r="AS2419" i="2"/>
  <c r="AR2419" i="2"/>
  <c r="AQ2419" i="2"/>
  <c r="AP2419" i="2"/>
  <c r="F2419" i="2"/>
  <c r="E2419" i="2"/>
  <c r="D2419" i="2"/>
  <c r="C2419" i="2"/>
  <c r="AU2419" i="2" s="1"/>
  <c r="BG2903" i="2"/>
  <c r="AS2903" i="2"/>
  <c r="AR2903" i="2"/>
  <c r="AM2903" i="2"/>
  <c r="AL2903" i="2"/>
  <c r="AK2903" i="2"/>
  <c r="AJ2903" i="2"/>
  <c r="AI2903" i="2"/>
  <c r="AH2903" i="2"/>
  <c r="AG2903" i="2"/>
  <c r="AF2903" i="2"/>
  <c r="AE2903" i="2"/>
  <c r="AD2903" i="2"/>
  <c r="AC2903" i="2"/>
  <c r="AB2903" i="2"/>
  <c r="AA2903" i="2"/>
  <c r="Z2903" i="2"/>
  <c r="Y2903" i="2"/>
  <c r="X2903" i="2"/>
  <c r="R2903" i="2"/>
  <c r="Q2903" i="2"/>
  <c r="P2903" i="2"/>
  <c r="F2903" i="2" s="1"/>
  <c r="O2903" i="2"/>
  <c r="E2903" i="2" s="1"/>
  <c r="N2903" i="2"/>
  <c r="D2903" i="2" s="1"/>
  <c r="BF2902" i="2"/>
  <c r="BG2902" i="2" s="1"/>
  <c r="AT2902" i="2"/>
  <c r="AS2902" i="2"/>
  <c r="AR2902" i="2"/>
  <c r="AQ2902" i="2"/>
  <c r="AP2902" i="2"/>
  <c r="F2902" i="2"/>
  <c r="E2902" i="2"/>
  <c r="D2902" i="2"/>
  <c r="C2902" i="2"/>
  <c r="BF2901" i="2"/>
  <c r="BG2901" i="2" s="1"/>
  <c r="AS2901" i="2"/>
  <c r="AR2901" i="2"/>
  <c r="AQ2901" i="2"/>
  <c r="AP2901" i="2"/>
  <c r="L2901" i="2"/>
  <c r="F2901" i="2"/>
  <c r="E2901" i="2"/>
  <c r="D2901" i="2"/>
  <c r="C2901" i="2"/>
  <c r="K2901" i="2" s="1"/>
  <c r="BF2900" i="2"/>
  <c r="BG2900" i="2" s="1"/>
  <c r="AW2900" i="2"/>
  <c r="AV2900" i="2"/>
  <c r="AS2900" i="2"/>
  <c r="AR2900" i="2"/>
  <c r="AQ2900" i="2"/>
  <c r="AP2900" i="2"/>
  <c r="L2900" i="2"/>
  <c r="K2900" i="2"/>
  <c r="J2900" i="2"/>
  <c r="M2900" i="2" s="1"/>
  <c r="G2900" i="2"/>
  <c r="H2900" i="2" s="1"/>
  <c r="F2900" i="2"/>
  <c r="E2900" i="2"/>
  <c r="D2900" i="2"/>
  <c r="C2900" i="2"/>
  <c r="AU2900" i="2" s="1"/>
  <c r="BF2899" i="2"/>
  <c r="BG2899" i="2" s="1"/>
  <c r="AT2899" i="2"/>
  <c r="AS2899" i="2"/>
  <c r="AR2899" i="2"/>
  <c r="AQ2899" i="2"/>
  <c r="AP2899" i="2"/>
  <c r="F2899" i="2"/>
  <c r="E2899" i="2"/>
  <c r="D2899" i="2"/>
  <c r="C2899" i="2"/>
  <c r="BF2898" i="2"/>
  <c r="BG2898" i="2" s="1"/>
  <c r="AS2898" i="2"/>
  <c r="AR2898" i="2"/>
  <c r="AQ2898" i="2"/>
  <c r="AP2898" i="2"/>
  <c r="L2898" i="2"/>
  <c r="F2898" i="2"/>
  <c r="E2898" i="2"/>
  <c r="D2898" i="2"/>
  <c r="C2898" i="2"/>
  <c r="K2898" i="2" s="1"/>
  <c r="BF2897" i="2"/>
  <c r="BG2897" i="2" s="1"/>
  <c r="AW2897" i="2"/>
  <c r="AV2897" i="2"/>
  <c r="AS2897" i="2"/>
  <c r="AR2897" i="2"/>
  <c r="AQ2897" i="2"/>
  <c r="AP2897" i="2"/>
  <c r="L2897" i="2"/>
  <c r="K2897" i="2"/>
  <c r="J2897" i="2"/>
  <c r="M2897" i="2" s="1"/>
  <c r="H2897" i="2"/>
  <c r="G2897" i="2"/>
  <c r="F2897" i="2"/>
  <c r="E2897" i="2"/>
  <c r="D2897" i="2"/>
  <c r="C2897" i="2"/>
  <c r="AU2897" i="2" s="1"/>
  <c r="BF2896" i="2"/>
  <c r="BG2896" i="2" s="1"/>
  <c r="AT2896" i="2"/>
  <c r="AS2896" i="2"/>
  <c r="AR2896" i="2"/>
  <c r="AQ2896" i="2"/>
  <c r="AP2896" i="2"/>
  <c r="F2896" i="2"/>
  <c r="E2896" i="2"/>
  <c r="D2896" i="2"/>
  <c r="C2896" i="2"/>
  <c r="BF2895" i="2"/>
  <c r="BG2895" i="2" s="1"/>
  <c r="AS2895" i="2"/>
  <c r="AR2895" i="2"/>
  <c r="AQ2895" i="2"/>
  <c r="AP2895" i="2"/>
  <c r="L2895" i="2"/>
  <c r="F2895" i="2"/>
  <c r="E2895" i="2"/>
  <c r="D2895" i="2"/>
  <c r="C2895" i="2"/>
  <c r="K2895" i="2" s="1"/>
  <c r="BF2894" i="2"/>
  <c r="BG2894" i="2" s="1"/>
  <c r="AW2894" i="2"/>
  <c r="AV2894" i="2"/>
  <c r="AU2894" i="2"/>
  <c r="AT2894" i="2"/>
  <c r="AS2894" i="2"/>
  <c r="AR2894" i="2"/>
  <c r="AQ2894" i="2"/>
  <c r="AP2894" i="2"/>
  <c r="L2894" i="2"/>
  <c r="K2894" i="2"/>
  <c r="J2894" i="2"/>
  <c r="M2894" i="2" s="1"/>
  <c r="H2894" i="2"/>
  <c r="G2894" i="2"/>
  <c r="F2894" i="2"/>
  <c r="E2894" i="2"/>
  <c r="D2894" i="2"/>
  <c r="C2894" i="2"/>
  <c r="BF2893" i="2"/>
  <c r="BG2893" i="2" s="1"/>
  <c r="AT2893" i="2"/>
  <c r="AS2893" i="2"/>
  <c r="AR2893" i="2"/>
  <c r="AQ2893" i="2"/>
  <c r="AP2893" i="2"/>
  <c r="F2893" i="2"/>
  <c r="E2893" i="2"/>
  <c r="D2893" i="2"/>
  <c r="C2893" i="2"/>
  <c r="BF2892" i="2"/>
  <c r="BG2892" i="2" s="1"/>
  <c r="AS2892" i="2"/>
  <c r="AR2892" i="2"/>
  <c r="AQ2892" i="2"/>
  <c r="AP2892" i="2"/>
  <c r="L2892" i="2"/>
  <c r="F2892" i="2"/>
  <c r="E2892" i="2"/>
  <c r="D2892" i="2"/>
  <c r="C2892" i="2"/>
  <c r="K2892" i="2" s="1"/>
  <c r="BF2891" i="2"/>
  <c r="BG2891" i="2" s="1"/>
  <c r="AW2891" i="2"/>
  <c r="AV2891" i="2"/>
  <c r="AU2891" i="2"/>
  <c r="AT2891" i="2"/>
  <c r="AS2891" i="2"/>
  <c r="AR2891" i="2"/>
  <c r="AQ2891" i="2"/>
  <c r="AP2891" i="2"/>
  <c r="L2891" i="2"/>
  <c r="K2891" i="2"/>
  <c r="J2891" i="2"/>
  <c r="M2891" i="2" s="1"/>
  <c r="G2891" i="2"/>
  <c r="H2891" i="2" s="1"/>
  <c r="F2891" i="2"/>
  <c r="E2891" i="2"/>
  <c r="D2891" i="2"/>
  <c r="C2891" i="2"/>
  <c r="BF2890" i="2"/>
  <c r="BG2890" i="2" s="1"/>
  <c r="AS2890" i="2"/>
  <c r="AR2890" i="2"/>
  <c r="AQ2890" i="2"/>
  <c r="AP2890" i="2"/>
  <c r="F2890" i="2"/>
  <c r="E2890" i="2"/>
  <c r="D2890" i="2"/>
  <c r="C2890" i="2"/>
  <c r="BF2889" i="2"/>
  <c r="BG2889" i="2" s="1"/>
  <c r="AS2889" i="2"/>
  <c r="AR2889" i="2"/>
  <c r="AQ2889" i="2"/>
  <c r="AP2889" i="2"/>
  <c r="L2889" i="2"/>
  <c r="F2889" i="2"/>
  <c r="E2889" i="2"/>
  <c r="D2889" i="2"/>
  <c r="C2889" i="2"/>
  <c r="K2889" i="2" s="1"/>
  <c r="BF2888" i="2"/>
  <c r="BG2888" i="2" s="1"/>
  <c r="AW2888" i="2"/>
  <c r="AV2888" i="2"/>
  <c r="AU2888" i="2"/>
  <c r="AT2888" i="2"/>
  <c r="AS2888" i="2"/>
  <c r="AR2888" i="2"/>
  <c r="AQ2888" i="2"/>
  <c r="AP2888" i="2"/>
  <c r="L2888" i="2"/>
  <c r="K2888" i="2"/>
  <c r="J2888" i="2"/>
  <c r="M2888" i="2" s="1"/>
  <c r="G2888" i="2"/>
  <c r="H2888" i="2" s="1"/>
  <c r="F2888" i="2"/>
  <c r="E2888" i="2"/>
  <c r="D2888" i="2"/>
  <c r="C2888" i="2"/>
  <c r="BF2887" i="2"/>
  <c r="BG2887" i="2" s="1"/>
  <c r="AS2887" i="2"/>
  <c r="AR2887" i="2"/>
  <c r="AQ2887" i="2"/>
  <c r="AP2887" i="2"/>
  <c r="F2887" i="2"/>
  <c r="E2887" i="2"/>
  <c r="D2887" i="2"/>
  <c r="C2887" i="2"/>
  <c r="BF2886" i="2"/>
  <c r="BG2886" i="2" s="1"/>
  <c r="AS2886" i="2"/>
  <c r="AR2886" i="2"/>
  <c r="AQ2886" i="2"/>
  <c r="AP2886" i="2"/>
  <c r="L2886" i="2"/>
  <c r="F2886" i="2"/>
  <c r="E2886" i="2"/>
  <c r="D2886" i="2"/>
  <c r="C2886" i="2"/>
  <c r="K2886" i="2" s="1"/>
  <c r="BF2885" i="2"/>
  <c r="BG2885" i="2" s="1"/>
  <c r="AW2885" i="2"/>
  <c r="AV2885" i="2"/>
  <c r="AU2885" i="2"/>
  <c r="AT2885" i="2"/>
  <c r="AS2885" i="2"/>
  <c r="AR2885" i="2"/>
  <c r="AQ2885" i="2"/>
  <c r="AP2885" i="2"/>
  <c r="L2885" i="2"/>
  <c r="K2885" i="2"/>
  <c r="J2885" i="2"/>
  <c r="M2885" i="2" s="1"/>
  <c r="H2885" i="2"/>
  <c r="G2885" i="2"/>
  <c r="F2885" i="2"/>
  <c r="E2885" i="2"/>
  <c r="D2885" i="2"/>
  <c r="C2885" i="2"/>
  <c r="BF2884" i="2"/>
  <c r="BG2884" i="2" s="1"/>
  <c r="AT2884" i="2"/>
  <c r="AS2884" i="2"/>
  <c r="AR2884" i="2"/>
  <c r="AQ2884" i="2"/>
  <c r="AP2884" i="2"/>
  <c r="F2884" i="2"/>
  <c r="E2884" i="2"/>
  <c r="D2884" i="2"/>
  <c r="C2884" i="2"/>
  <c r="BF2883" i="2"/>
  <c r="BG2883" i="2" s="1"/>
  <c r="AS2883" i="2"/>
  <c r="AR2883" i="2"/>
  <c r="AQ2883" i="2"/>
  <c r="AP2883" i="2"/>
  <c r="L2883" i="2"/>
  <c r="F2883" i="2"/>
  <c r="E2883" i="2"/>
  <c r="D2883" i="2"/>
  <c r="C2883" i="2"/>
  <c r="K2883" i="2" s="1"/>
  <c r="BF2882" i="2"/>
  <c r="BG2882" i="2" s="1"/>
  <c r="AW2882" i="2"/>
  <c r="AV2882" i="2"/>
  <c r="AU2882" i="2"/>
  <c r="AT2882" i="2"/>
  <c r="AS2882" i="2"/>
  <c r="AR2882" i="2"/>
  <c r="AQ2882" i="2"/>
  <c r="AP2882" i="2"/>
  <c r="L2882" i="2"/>
  <c r="K2882" i="2"/>
  <c r="J2882" i="2"/>
  <c r="M2882" i="2" s="1"/>
  <c r="H2882" i="2"/>
  <c r="G2882" i="2"/>
  <c r="F2882" i="2"/>
  <c r="E2882" i="2"/>
  <c r="D2882" i="2"/>
  <c r="C2882" i="2"/>
  <c r="BF2881" i="2"/>
  <c r="BG2881" i="2" s="1"/>
  <c r="AT2881" i="2"/>
  <c r="AS2881" i="2"/>
  <c r="AR2881" i="2"/>
  <c r="AQ2881" i="2"/>
  <c r="AP2881" i="2"/>
  <c r="F2881" i="2"/>
  <c r="E2881" i="2"/>
  <c r="D2881" i="2"/>
  <c r="C2881" i="2"/>
  <c r="BF2880" i="2"/>
  <c r="BG2880" i="2" s="1"/>
  <c r="AS2880" i="2"/>
  <c r="AR2880" i="2"/>
  <c r="AQ2880" i="2"/>
  <c r="AP2880" i="2"/>
  <c r="L2880" i="2"/>
  <c r="F2880" i="2"/>
  <c r="E2880" i="2"/>
  <c r="D2880" i="2"/>
  <c r="C2880" i="2"/>
  <c r="K2880" i="2" s="1"/>
  <c r="BF2879" i="2"/>
  <c r="BG2879" i="2" s="1"/>
  <c r="AW2879" i="2"/>
  <c r="AV2879" i="2"/>
  <c r="AU2879" i="2"/>
  <c r="AT2879" i="2"/>
  <c r="AS2879" i="2"/>
  <c r="AR2879" i="2"/>
  <c r="AQ2879" i="2"/>
  <c r="AP2879" i="2"/>
  <c r="L2879" i="2"/>
  <c r="K2879" i="2"/>
  <c r="J2879" i="2"/>
  <c r="M2879" i="2" s="1"/>
  <c r="G2879" i="2"/>
  <c r="H2879" i="2" s="1"/>
  <c r="F2879" i="2"/>
  <c r="E2879" i="2"/>
  <c r="D2879" i="2"/>
  <c r="C2879" i="2"/>
  <c r="BF2878" i="2"/>
  <c r="BG2878" i="2" s="1"/>
  <c r="AS2878" i="2"/>
  <c r="AR2878" i="2"/>
  <c r="AQ2878" i="2"/>
  <c r="AP2878" i="2"/>
  <c r="F2878" i="2"/>
  <c r="E2878" i="2"/>
  <c r="D2878" i="2"/>
  <c r="C2878" i="2"/>
  <c r="BF2877" i="2"/>
  <c r="BG2877" i="2" s="1"/>
  <c r="AS2877" i="2"/>
  <c r="AR2877" i="2"/>
  <c r="AQ2877" i="2"/>
  <c r="AP2877" i="2"/>
  <c r="L2877" i="2"/>
  <c r="F2877" i="2"/>
  <c r="E2877" i="2"/>
  <c r="D2877" i="2"/>
  <c r="C2877" i="2"/>
  <c r="K2877" i="2" s="1"/>
  <c r="BF2876" i="2"/>
  <c r="BG2876" i="2" s="1"/>
  <c r="AW2876" i="2"/>
  <c r="AV2876" i="2"/>
  <c r="AU2876" i="2"/>
  <c r="AT2876" i="2"/>
  <c r="AS2876" i="2"/>
  <c r="AR2876" i="2"/>
  <c r="AQ2876" i="2"/>
  <c r="AP2876" i="2"/>
  <c r="L2876" i="2"/>
  <c r="K2876" i="2"/>
  <c r="J2876" i="2"/>
  <c r="M2876" i="2" s="1"/>
  <c r="G2876" i="2"/>
  <c r="H2876" i="2" s="1"/>
  <c r="F2876" i="2"/>
  <c r="E2876" i="2"/>
  <c r="D2876" i="2"/>
  <c r="C2876" i="2"/>
  <c r="BF2875" i="2"/>
  <c r="BG2875" i="2" s="1"/>
  <c r="AS2875" i="2"/>
  <c r="AR2875" i="2"/>
  <c r="AQ2875" i="2"/>
  <c r="AP2875" i="2"/>
  <c r="F2875" i="2"/>
  <c r="E2875" i="2"/>
  <c r="D2875" i="2"/>
  <c r="C2875" i="2"/>
  <c r="BF2874" i="2"/>
  <c r="BG2874" i="2" s="1"/>
  <c r="AS2874" i="2"/>
  <c r="AR2874" i="2"/>
  <c r="AQ2874" i="2"/>
  <c r="AP2874" i="2"/>
  <c r="L2874" i="2"/>
  <c r="F2874" i="2"/>
  <c r="E2874" i="2"/>
  <c r="D2874" i="2"/>
  <c r="C2874" i="2"/>
  <c r="K2874" i="2" s="1"/>
  <c r="BF2873" i="2"/>
  <c r="BG2873" i="2" s="1"/>
  <c r="AW2873" i="2"/>
  <c r="AV2873" i="2"/>
  <c r="AU2873" i="2"/>
  <c r="AT2873" i="2"/>
  <c r="AS2873" i="2"/>
  <c r="AR2873" i="2"/>
  <c r="AQ2873" i="2"/>
  <c r="AP2873" i="2"/>
  <c r="L2873" i="2"/>
  <c r="K2873" i="2"/>
  <c r="J2873" i="2"/>
  <c r="M2873" i="2" s="1"/>
  <c r="H2873" i="2"/>
  <c r="G2873" i="2"/>
  <c r="F2873" i="2"/>
  <c r="E2873" i="2"/>
  <c r="D2873" i="2"/>
  <c r="C2873" i="2"/>
  <c r="BF2872" i="2"/>
  <c r="BG2872" i="2" s="1"/>
  <c r="AT2872" i="2"/>
  <c r="AS2872" i="2"/>
  <c r="AR2872" i="2"/>
  <c r="AQ2872" i="2"/>
  <c r="AP2872" i="2"/>
  <c r="F2872" i="2"/>
  <c r="E2872" i="2"/>
  <c r="D2872" i="2"/>
  <c r="C2872" i="2"/>
  <c r="BF2871" i="2"/>
  <c r="BG2871" i="2" s="1"/>
  <c r="AS2871" i="2"/>
  <c r="AR2871" i="2"/>
  <c r="AQ2871" i="2"/>
  <c r="AP2871" i="2"/>
  <c r="L2871" i="2"/>
  <c r="F2871" i="2"/>
  <c r="E2871" i="2"/>
  <c r="D2871" i="2"/>
  <c r="C2871" i="2"/>
  <c r="K2871" i="2" s="1"/>
  <c r="BF2870" i="2"/>
  <c r="BG2870" i="2" s="1"/>
  <c r="AW2870" i="2"/>
  <c r="AV2870" i="2"/>
  <c r="AU2870" i="2"/>
  <c r="AT2870" i="2"/>
  <c r="AS2870" i="2"/>
  <c r="AR2870" i="2"/>
  <c r="AQ2870" i="2"/>
  <c r="AP2870" i="2"/>
  <c r="L2870" i="2"/>
  <c r="K2870" i="2"/>
  <c r="J2870" i="2"/>
  <c r="M2870" i="2" s="1"/>
  <c r="H2870" i="2"/>
  <c r="G2870" i="2"/>
  <c r="F2870" i="2"/>
  <c r="E2870" i="2"/>
  <c r="D2870" i="2"/>
  <c r="C2870" i="2"/>
  <c r="BF2869" i="2"/>
  <c r="BG2869" i="2" s="1"/>
  <c r="AT2869" i="2"/>
  <c r="AS2869" i="2"/>
  <c r="AR2869" i="2"/>
  <c r="AQ2869" i="2"/>
  <c r="AP2869" i="2"/>
  <c r="F2869" i="2"/>
  <c r="E2869" i="2"/>
  <c r="D2869" i="2"/>
  <c r="C2869" i="2"/>
  <c r="BF2868" i="2"/>
  <c r="BG2868" i="2" s="1"/>
  <c r="AS2868" i="2"/>
  <c r="AR2868" i="2"/>
  <c r="AQ2868" i="2"/>
  <c r="AP2868" i="2"/>
  <c r="L2868" i="2"/>
  <c r="F2868" i="2"/>
  <c r="E2868" i="2"/>
  <c r="D2868" i="2"/>
  <c r="C2868" i="2"/>
  <c r="K2868" i="2" s="1"/>
  <c r="BF2867" i="2"/>
  <c r="BG2867" i="2" s="1"/>
  <c r="AW2867" i="2"/>
  <c r="AV2867" i="2"/>
  <c r="AU2867" i="2"/>
  <c r="AT2867" i="2"/>
  <c r="AS2867" i="2"/>
  <c r="AR2867" i="2"/>
  <c r="AQ2867" i="2"/>
  <c r="AP2867" i="2"/>
  <c r="L2867" i="2"/>
  <c r="K2867" i="2"/>
  <c r="J2867" i="2"/>
  <c r="M2867" i="2" s="1"/>
  <c r="G2867" i="2"/>
  <c r="H2867" i="2" s="1"/>
  <c r="F2867" i="2"/>
  <c r="E2867" i="2"/>
  <c r="D2867" i="2"/>
  <c r="C2867" i="2"/>
  <c r="BF2866" i="2"/>
  <c r="BG2866" i="2" s="1"/>
  <c r="AS2866" i="2"/>
  <c r="AR2866" i="2"/>
  <c r="AQ2866" i="2"/>
  <c r="AP2866" i="2"/>
  <c r="F2866" i="2"/>
  <c r="E2866" i="2"/>
  <c r="D2866" i="2"/>
  <c r="C2866" i="2"/>
  <c r="BF2865" i="2"/>
  <c r="BG2865" i="2" s="1"/>
  <c r="AS2865" i="2"/>
  <c r="AR2865" i="2"/>
  <c r="AQ2865" i="2"/>
  <c r="AP2865" i="2"/>
  <c r="L2865" i="2"/>
  <c r="F2865" i="2"/>
  <c r="E2865" i="2"/>
  <c r="D2865" i="2"/>
  <c r="C2865" i="2"/>
  <c r="K2865" i="2" s="1"/>
  <c r="BF2864" i="2"/>
  <c r="BG2864" i="2" s="1"/>
  <c r="AW2864" i="2"/>
  <c r="AV2864" i="2"/>
  <c r="AU2864" i="2"/>
  <c r="AT2864" i="2"/>
  <c r="AS2864" i="2"/>
  <c r="AR2864" i="2"/>
  <c r="AQ2864" i="2"/>
  <c r="AP2864" i="2"/>
  <c r="L2864" i="2"/>
  <c r="K2864" i="2"/>
  <c r="J2864" i="2"/>
  <c r="M2864" i="2" s="1"/>
  <c r="G2864" i="2"/>
  <c r="H2864" i="2" s="1"/>
  <c r="F2864" i="2"/>
  <c r="E2864" i="2"/>
  <c r="D2864" i="2"/>
  <c r="C2864" i="2"/>
  <c r="BG2863" i="2"/>
  <c r="BF2863" i="2"/>
  <c r="AT2863" i="2"/>
  <c r="AS2863" i="2"/>
  <c r="AR2863" i="2"/>
  <c r="AQ2863" i="2"/>
  <c r="AP2863" i="2"/>
  <c r="F2863" i="2"/>
  <c r="E2863" i="2"/>
  <c r="D2863" i="2"/>
  <c r="C2863" i="2"/>
  <c r="BF2862" i="2"/>
  <c r="BG2862" i="2" s="1"/>
  <c r="AS2862" i="2"/>
  <c r="AR2862" i="2"/>
  <c r="AQ2862" i="2"/>
  <c r="AP2862" i="2"/>
  <c r="L2862" i="2"/>
  <c r="F2862" i="2"/>
  <c r="E2862" i="2"/>
  <c r="D2862" i="2"/>
  <c r="C2862" i="2"/>
  <c r="K2862" i="2" s="1"/>
  <c r="BF2861" i="2"/>
  <c r="BG2861" i="2" s="1"/>
  <c r="AW2861" i="2"/>
  <c r="AV2861" i="2"/>
  <c r="AU2861" i="2"/>
  <c r="AT2861" i="2"/>
  <c r="AS2861" i="2"/>
  <c r="AR2861" i="2"/>
  <c r="AQ2861" i="2"/>
  <c r="AP2861" i="2"/>
  <c r="L2861" i="2"/>
  <c r="K2861" i="2"/>
  <c r="J2861" i="2"/>
  <c r="M2861" i="2" s="1"/>
  <c r="G2861" i="2"/>
  <c r="H2861" i="2" s="1"/>
  <c r="F2861" i="2"/>
  <c r="E2861" i="2"/>
  <c r="D2861" i="2"/>
  <c r="C2861" i="2"/>
  <c r="BG2860" i="2"/>
  <c r="BF2860" i="2"/>
  <c r="AT2860" i="2"/>
  <c r="AS2860" i="2"/>
  <c r="AR2860" i="2"/>
  <c r="AQ2860" i="2"/>
  <c r="AP2860" i="2"/>
  <c r="F2860" i="2"/>
  <c r="E2860" i="2"/>
  <c r="D2860" i="2"/>
  <c r="C2860" i="2"/>
  <c r="BF2859" i="2"/>
  <c r="BG2859" i="2" s="1"/>
  <c r="AS2859" i="2"/>
  <c r="AR2859" i="2"/>
  <c r="AQ2859" i="2"/>
  <c r="AP2859" i="2"/>
  <c r="L2859" i="2"/>
  <c r="F2859" i="2"/>
  <c r="E2859" i="2"/>
  <c r="D2859" i="2"/>
  <c r="C2859" i="2"/>
  <c r="K2859" i="2" s="1"/>
  <c r="BF2858" i="2"/>
  <c r="BG2858" i="2" s="1"/>
  <c r="AW2858" i="2"/>
  <c r="AV2858" i="2"/>
  <c r="AU2858" i="2"/>
  <c r="AT2858" i="2"/>
  <c r="AS2858" i="2"/>
  <c r="AR2858" i="2"/>
  <c r="AQ2858" i="2"/>
  <c r="AP2858" i="2"/>
  <c r="L2858" i="2"/>
  <c r="K2858" i="2"/>
  <c r="J2858" i="2"/>
  <c r="M2858" i="2" s="1"/>
  <c r="H2858" i="2"/>
  <c r="G2858" i="2"/>
  <c r="F2858" i="2"/>
  <c r="E2858" i="2"/>
  <c r="D2858" i="2"/>
  <c r="C2858" i="2"/>
  <c r="BG2857" i="2"/>
  <c r="BF2857" i="2"/>
  <c r="AS2857" i="2"/>
  <c r="AR2857" i="2"/>
  <c r="AQ2857" i="2"/>
  <c r="AP2857" i="2"/>
  <c r="F2857" i="2"/>
  <c r="E2857" i="2"/>
  <c r="D2857" i="2"/>
  <c r="C2857" i="2"/>
  <c r="BF2856" i="2"/>
  <c r="BG2856" i="2" s="1"/>
  <c r="AS2856" i="2"/>
  <c r="AR2856" i="2"/>
  <c r="AQ2856" i="2"/>
  <c r="AP2856" i="2"/>
  <c r="M2856" i="2"/>
  <c r="L2856" i="2"/>
  <c r="K2856" i="2"/>
  <c r="J2856" i="2"/>
  <c r="F2856" i="2"/>
  <c r="E2856" i="2"/>
  <c r="D2856" i="2"/>
  <c r="C2856" i="2"/>
  <c r="AW2856" i="2" s="1"/>
  <c r="BF2855" i="2"/>
  <c r="BG2855" i="2" s="1"/>
  <c r="AW2855" i="2"/>
  <c r="AV2855" i="2"/>
  <c r="AU2855" i="2"/>
  <c r="AT2855" i="2"/>
  <c r="AS2855" i="2"/>
  <c r="AR2855" i="2"/>
  <c r="AQ2855" i="2"/>
  <c r="AP2855" i="2"/>
  <c r="L2855" i="2"/>
  <c r="K2855" i="2"/>
  <c r="J2855" i="2"/>
  <c r="G2855" i="2"/>
  <c r="H2855" i="2" s="1"/>
  <c r="F2855" i="2"/>
  <c r="E2855" i="2"/>
  <c r="D2855" i="2"/>
  <c r="C2855" i="2"/>
  <c r="BG2854" i="2"/>
  <c r="BF2854" i="2"/>
  <c r="AT2854" i="2"/>
  <c r="AS2854" i="2"/>
  <c r="AR2854" i="2"/>
  <c r="AQ2854" i="2"/>
  <c r="AP2854" i="2"/>
  <c r="F2854" i="2"/>
  <c r="E2854" i="2"/>
  <c r="D2854" i="2"/>
  <c r="C2854" i="2"/>
  <c r="BF2853" i="2"/>
  <c r="BG2853" i="2" s="1"/>
  <c r="AS2853" i="2"/>
  <c r="AR2853" i="2"/>
  <c r="AQ2853" i="2"/>
  <c r="AP2853" i="2"/>
  <c r="L2853" i="2"/>
  <c r="M2853" i="2" s="1"/>
  <c r="K2853" i="2"/>
  <c r="J2853" i="2"/>
  <c r="F2853" i="2"/>
  <c r="E2853" i="2"/>
  <c r="D2853" i="2"/>
  <c r="C2853" i="2"/>
  <c r="AW2853" i="2" s="1"/>
  <c r="BF2852" i="2"/>
  <c r="BG2852" i="2" s="1"/>
  <c r="AW2852" i="2"/>
  <c r="AV2852" i="2"/>
  <c r="AU2852" i="2"/>
  <c r="AT2852" i="2"/>
  <c r="AS2852" i="2"/>
  <c r="AR2852" i="2"/>
  <c r="AQ2852" i="2"/>
  <c r="AP2852" i="2"/>
  <c r="L2852" i="2"/>
  <c r="K2852" i="2"/>
  <c r="J2852" i="2"/>
  <c r="H2852" i="2"/>
  <c r="G2852" i="2"/>
  <c r="F2852" i="2"/>
  <c r="E2852" i="2"/>
  <c r="D2852" i="2"/>
  <c r="C2852" i="2"/>
  <c r="M2852" i="2" s="1"/>
  <c r="BF2851" i="2"/>
  <c r="BG2851" i="2" s="1"/>
  <c r="AT2851" i="2"/>
  <c r="AS2851" i="2"/>
  <c r="AR2851" i="2"/>
  <c r="AQ2851" i="2"/>
  <c r="AP2851" i="2"/>
  <c r="F2851" i="2"/>
  <c r="E2851" i="2"/>
  <c r="D2851" i="2"/>
  <c r="C2851" i="2"/>
  <c r="BG2850" i="2"/>
  <c r="BF2850" i="2"/>
  <c r="AS2850" i="2"/>
  <c r="AR2850" i="2"/>
  <c r="AQ2850" i="2"/>
  <c r="AP2850" i="2"/>
  <c r="M2850" i="2"/>
  <c r="L2850" i="2"/>
  <c r="K2850" i="2"/>
  <c r="J2850" i="2"/>
  <c r="F2850" i="2"/>
  <c r="E2850" i="2"/>
  <c r="D2850" i="2"/>
  <c r="C2850" i="2"/>
  <c r="AW2850" i="2" s="1"/>
  <c r="BF2849" i="2"/>
  <c r="BG2849" i="2" s="1"/>
  <c r="AW2849" i="2"/>
  <c r="AV2849" i="2"/>
  <c r="AU2849" i="2"/>
  <c r="AT2849" i="2"/>
  <c r="AS2849" i="2"/>
  <c r="AR2849" i="2"/>
  <c r="AQ2849" i="2"/>
  <c r="AP2849" i="2"/>
  <c r="L2849" i="2"/>
  <c r="K2849" i="2"/>
  <c r="J2849" i="2"/>
  <c r="G2849" i="2"/>
  <c r="H2849" i="2" s="1"/>
  <c r="F2849" i="2"/>
  <c r="E2849" i="2"/>
  <c r="D2849" i="2"/>
  <c r="C2849" i="2"/>
  <c r="BG2848" i="2"/>
  <c r="BF2848" i="2"/>
  <c r="AT2848" i="2"/>
  <c r="AS2848" i="2"/>
  <c r="AR2848" i="2"/>
  <c r="AQ2848" i="2"/>
  <c r="AP2848" i="2"/>
  <c r="F2848" i="2"/>
  <c r="E2848" i="2"/>
  <c r="D2848" i="2"/>
  <c r="C2848" i="2"/>
  <c r="BF2847" i="2"/>
  <c r="BG2847" i="2" s="1"/>
  <c r="AS2847" i="2"/>
  <c r="AR2847" i="2"/>
  <c r="AQ2847" i="2"/>
  <c r="AP2847" i="2"/>
  <c r="L2847" i="2"/>
  <c r="M2847" i="2" s="1"/>
  <c r="K2847" i="2"/>
  <c r="J2847" i="2"/>
  <c r="F2847" i="2"/>
  <c r="E2847" i="2"/>
  <c r="D2847" i="2"/>
  <c r="C2847" i="2"/>
  <c r="AW2847" i="2" s="1"/>
  <c r="BF2846" i="2"/>
  <c r="BG2846" i="2" s="1"/>
  <c r="AW2846" i="2"/>
  <c r="AV2846" i="2"/>
  <c r="AU2846" i="2"/>
  <c r="AT2846" i="2"/>
  <c r="AS2846" i="2"/>
  <c r="AR2846" i="2"/>
  <c r="AQ2846" i="2"/>
  <c r="AP2846" i="2"/>
  <c r="L2846" i="2"/>
  <c r="K2846" i="2"/>
  <c r="J2846" i="2"/>
  <c r="M2846" i="2" s="1"/>
  <c r="H2846" i="2"/>
  <c r="G2846" i="2"/>
  <c r="F2846" i="2"/>
  <c r="E2846" i="2"/>
  <c r="D2846" i="2"/>
  <c r="C2846" i="2"/>
  <c r="BG2845" i="2"/>
  <c r="BF2845" i="2"/>
  <c r="AS2845" i="2"/>
  <c r="AR2845" i="2"/>
  <c r="AQ2845" i="2"/>
  <c r="AP2845" i="2"/>
  <c r="F2845" i="2"/>
  <c r="E2845" i="2"/>
  <c r="D2845" i="2"/>
  <c r="C2845" i="2"/>
  <c r="BF2844" i="2"/>
  <c r="BG2844" i="2" s="1"/>
  <c r="AU2844" i="2"/>
  <c r="AS2844" i="2"/>
  <c r="AR2844" i="2"/>
  <c r="AQ2844" i="2"/>
  <c r="AP2844" i="2"/>
  <c r="M2844" i="2"/>
  <c r="L2844" i="2"/>
  <c r="K2844" i="2"/>
  <c r="J2844" i="2"/>
  <c r="F2844" i="2"/>
  <c r="E2844" i="2"/>
  <c r="D2844" i="2"/>
  <c r="C2844" i="2"/>
  <c r="AW2844" i="2" s="1"/>
  <c r="BG2843" i="2"/>
  <c r="BF2843" i="2"/>
  <c r="AW2843" i="2"/>
  <c r="AV2843" i="2"/>
  <c r="AU2843" i="2"/>
  <c r="AT2843" i="2"/>
  <c r="AS2843" i="2"/>
  <c r="AR2843" i="2"/>
  <c r="AQ2843" i="2"/>
  <c r="AP2843" i="2"/>
  <c r="L2843" i="2"/>
  <c r="K2843" i="2"/>
  <c r="J2843" i="2"/>
  <c r="G2843" i="2"/>
  <c r="H2843" i="2" s="1"/>
  <c r="F2843" i="2"/>
  <c r="E2843" i="2"/>
  <c r="D2843" i="2"/>
  <c r="C2843" i="2"/>
  <c r="BG2842" i="2"/>
  <c r="BF2842" i="2"/>
  <c r="AU2842" i="2"/>
  <c r="AT2842" i="2"/>
  <c r="AS2842" i="2"/>
  <c r="AR2842" i="2"/>
  <c r="AQ2842" i="2"/>
  <c r="AP2842" i="2"/>
  <c r="F2842" i="2"/>
  <c r="E2842" i="2"/>
  <c r="D2842" i="2"/>
  <c r="C2842" i="2"/>
  <c r="BF2841" i="2"/>
  <c r="BG2841" i="2" s="1"/>
  <c r="AU2841" i="2"/>
  <c r="AT2841" i="2"/>
  <c r="AS2841" i="2"/>
  <c r="AR2841" i="2"/>
  <c r="AQ2841" i="2"/>
  <c r="AP2841" i="2"/>
  <c r="L2841" i="2"/>
  <c r="M2841" i="2" s="1"/>
  <c r="K2841" i="2"/>
  <c r="J2841" i="2"/>
  <c r="F2841" i="2"/>
  <c r="E2841" i="2"/>
  <c r="D2841" i="2"/>
  <c r="C2841" i="2"/>
  <c r="AW2841" i="2" s="1"/>
  <c r="BF2840" i="2"/>
  <c r="BG2840" i="2" s="1"/>
  <c r="AW2840" i="2"/>
  <c r="AV2840" i="2"/>
  <c r="AU2840" i="2"/>
  <c r="AT2840" i="2"/>
  <c r="AS2840" i="2"/>
  <c r="AR2840" i="2"/>
  <c r="AQ2840" i="2"/>
  <c r="AP2840" i="2"/>
  <c r="L2840" i="2"/>
  <c r="K2840" i="2"/>
  <c r="J2840" i="2"/>
  <c r="H2840" i="2"/>
  <c r="G2840" i="2"/>
  <c r="F2840" i="2"/>
  <c r="E2840" i="2"/>
  <c r="D2840" i="2"/>
  <c r="C2840" i="2"/>
  <c r="BG2839" i="2"/>
  <c r="BF2839" i="2"/>
  <c r="AU2839" i="2"/>
  <c r="AT2839" i="2"/>
  <c r="AS2839" i="2"/>
  <c r="AR2839" i="2"/>
  <c r="AQ2839" i="2"/>
  <c r="AP2839" i="2"/>
  <c r="F2839" i="2"/>
  <c r="E2839" i="2"/>
  <c r="D2839" i="2"/>
  <c r="C2839" i="2"/>
  <c r="BG2838" i="2"/>
  <c r="BF2838" i="2"/>
  <c r="AU2838" i="2"/>
  <c r="AT2838" i="2"/>
  <c r="AS2838" i="2"/>
  <c r="AR2838" i="2"/>
  <c r="AQ2838" i="2"/>
  <c r="AP2838" i="2"/>
  <c r="L2838" i="2"/>
  <c r="K2838" i="2"/>
  <c r="J2838" i="2"/>
  <c r="M2838" i="2" s="1"/>
  <c r="F2838" i="2"/>
  <c r="E2838" i="2"/>
  <c r="D2838" i="2"/>
  <c r="C2838" i="2"/>
  <c r="AW2838" i="2" s="1"/>
  <c r="BF2837" i="2"/>
  <c r="BG2837" i="2" s="1"/>
  <c r="AW2837" i="2"/>
  <c r="AV2837" i="2"/>
  <c r="AU2837" i="2"/>
  <c r="AT2837" i="2"/>
  <c r="AS2837" i="2"/>
  <c r="AR2837" i="2"/>
  <c r="AQ2837" i="2"/>
  <c r="AP2837" i="2"/>
  <c r="L2837" i="2"/>
  <c r="K2837" i="2"/>
  <c r="J2837" i="2"/>
  <c r="H2837" i="2"/>
  <c r="G2837" i="2"/>
  <c r="F2837" i="2"/>
  <c r="E2837" i="2"/>
  <c r="D2837" i="2"/>
  <c r="C2837" i="2"/>
  <c r="BG2836" i="2"/>
  <c r="BF2836" i="2"/>
  <c r="AT2836" i="2"/>
  <c r="AS2836" i="2"/>
  <c r="AR2836" i="2"/>
  <c r="AQ2836" i="2"/>
  <c r="AP2836" i="2"/>
  <c r="K2836" i="2"/>
  <c r="F2836" i="2"/>
  <c r="E2836" i="2"/>
  <c r="D2836" i="2"/>
  <c r="C2836" i="2"/>
  <c r="AU2836" i="2" s="1"/>
  <c r="BF2835" i="2"/>
  <c r="BG2835" i="2" s="1"/>
  <c r="AU2835" i="2"/>
  <c r="AT2835" i="2"/>
  <c r="AS2835" i="2"/>
  <c r="AR2835" i="2"/>
  <c r="AQ2835" i="2"/>
  <c r="AP2835" i="2"/>
  <c r="L2835" i="2"/>
  <c r="K2835" i="2"/>
  <c r="M2835" i="2" s="1"/>
  <c r="J2835" i="2"/>
  <c r="F2835" i="2"/>
  <c r="E2835" i="2"/>
  <c r="D2835" i="2"/>
  <c r="C2835" i="2"/>
  <c r="AW2835" i="2" s="1"/>
  <c r="BF2834" i="2"/>
  <c r="BG2834" i="2" s="1"/>
  <c r="AW2834" i="2"/>
  <c r="AV2834" i="2"/>
  <c r="AU2834" i="2"/>
  <c r="AT2834" i="2"/>
  <c r="AS2834" i="2"/>
  <c r="AR2834" i="2"/>
  <c r="AQ2834" i="2"/>
  <c r="AP2834" i="2"/>
  <c r="L2834" i="2"/>
  <c r="K2834" i="2"/>
  <c r="J2834" i="2"/>
  <c r="G2834" i="2"/>
  <c r="H2834" i="2" s="1"/>
  <c r="F2834" i="2"/>
  <c r="E2834" i="2"/>
  <c r="D2834" i="2"/>
  <c r="C2834" i="2"/>
  <c r="BG2833" i="2"/>
  <c r="BF2833" i="2"/>
  <c r="AU2833" i="2"/>
  <c r="AT2833" i="2"/>
  <c r="AS2833" i="2"/>
  <c r="AR2833" i="2"/>
  <c r="AQ2833" i="2"/>
  <c r="AP2833" i="2"/>
  <c r="K2833" i="2"/>
  <c r="J2833" i="2"/>
  <c r="F2833" i="2"/>
  <c r="E2833" i="2"/>
  <c r="D2833" i="2"/>
  <c r="C2833" i="2"/>
  <c r="BF2832" i="2"/>
  <c r="BG2832" i="2" s="1"/>
  <c r="AU2832" i="2"/>
  <c r="AT2832" i="2"/>
  <c r="AS2832" i="2"/>
  <c r="AR2832" i="2"/>
  <c r="AQ2832" i="2"/>
  <c r="AP2832" i="2"/>
  <c r="M2832" i="2"/>
  <c r="L2832" i="2"/>
  <c r="K2832" i="2"/>
  <c r="J2832" i="2"/>
  <c r="F2832" i="2"/>
  <c r="E2832" i="2"/>
  <c r="D2832" i="2"/>
  <c r="C2832" i="2"/>
  <c r="AW2832" i="2" s="1"/>
  <c r="BF2831" i="2"/>
  <c r="BG2831" i="2" s="1"/>
  <c r="AW2831" i="2"/>
  <c r="AV2831" i="2"/>
  <c r="AU2831" i="2"/>
  <c r="AT2831" i="2"/>
  <c r="AS2831" i="2"/>
  <c r="AR2831" i="2"/>
  <c r="AQ2831" i="2"/>
  <c r="AP2831" i="2"/>
  <c r="L2831" i="2"/>
  <c r="K2831" i="2"/>
  <c r="J2831" i="2"/>
  <c r="M2831" i="2" s="1"/>
  <c r="H2831" i="2"/>
  <c r="G2831" i="2"/>
  <c r="F2831" i="2"/>
  <c r="E2831" i="2"/>
  <c r="D2831" i="2"/>
  <c r="C2831" i="2"/>
  <c r="BF2830" i="2"/>
  <c r="BG2830" i="2" s="1"/>
  <c r="AV2830" i="2"/>
  <c r="AT2830" i="2"/>
  <c r="AS2830" i="2"/>
  <c r="AR2830" i="2"/>
  <c r="AQ2830" i="2"/>
  <c r="AP2830" i="2"/>
  <c r="F2830" i="2"/>
  <c r="E2830" i="2"/>
  <c r="D2830" i="2"/>
  <c r="C2830" i="2"/>
  <c r="BF2829" i="2"/>
  <c r="BG2829" i="2" s="1"/>
  <c r="AU2829" i="2"/>
  <c r="AS2829" i="2"/>
  <c r="AR2829" i="2"/>
  <c r="AQ2829" i="2"/>
  <c r="AP2829" i="2"/>
  <c r="L2829" i="2"/>
  <c r="K2829" i="2"/>
  <c r="J2829" i="2"/>
  <c r="F2829" i="2"/>
  <c r="E2829" i="2"/>
  <c r="D2829" i="2"/>
  <c r="C2829" i="2"/>
  <c r="M2829" i="2" s="1"/>
  <c r="BF2828" i="2"/>
  <c r="BG2828" i="2" s="1"/>
  <c r="AW2828" i="2"/>
  <c r="AV2828" i="2"/>
  <c r="AU2828" i="2"/>
  <c r="AT2828" i="2"/>
  <c r="AS2828" i="2"/>
  <c r="AR2828" i="2"/>
  <c r="AQ2828" i="2"/>
  <c r="AP2828" i="2"/>
  <c r="L2828" i="2"/>
  <c r="K2828" i="2"/>
  <c r="J2828" i="2"/>
  <c r="H2828" i="2"/>
  <c r="G2828" i="2"/>
  <c r="F2828" i="2"/>
  <c r="E2828" i="2"/>
  <c r="D2828" i="2"/>
  <c r="C2828" i="2"/>
  <c r="BF2827" i="2"/>
  <c r="BG2827" i="2" s="1"/>
  <c r="AV2827" i="2"/>
  <c r="AU2827" i="2"/>
  <c r="AS2827" i="2"/>
  <c r="AR2827" i="2"/>
  <c r="AQ2827" i="2"/>
  <c r="AP2827" i="2"/>
  <c r="F2827" i="2"/>
  <c r="E2827" i="2"/>
  <c r="D2827" i="2"/>
  <c r="C2827" i="2"/>
  <c r="BF2826" i="2"/>
  <c r="BG2826" i="2" s="1"/>
  <c r="AU2826" i="2"/>
  <c r="AS2826" i="2"/>
  <c r="AR2826" i="2"/>
  <c r="AQ2826" i="2"/>
  <c r="AP2826" i="2"/>
  <c r="L2826" i="2"/>
  <c r="K2826" i="2"/>
  <c r="J2826" i="2"/>
  <c r="F2826" i="2"/>
  <c r="E2826" i="2"/>
  <c r="D2826" i="2"/>
  <c r="C2826" i="2"/>
  <c r="BG2825" i="2"/>
  <c r="BF2825" i="2"/>
  <c r="AW2825" i="2"/>
  <c r="AV2825" i="2"/>
  <c r="AU2825" i="2"/>
  <c r="AT2825" i="2"/>
  <c r="AS2825" i="2"/>
  <c r="AR2825" i="2"/>
  <c r="AQ2825" i="2"/>
  <c r="AP2825" i="2"/>
  <c r="L2825" i="2"/>
  <c r="K2825" i="2"/>
  <c r="J2825" i="2"/>
  <c r="G2825" i="2"/>
  <c r="H2825" i="2" s="1"/>
  <c r="F2825" i="2"/>
  <c r="E2825" i="2"/>
  <c r="D2825" i="2"/>
  <c r="C2825" i="2"/>
  <c r="M2825" i="2" s="1"/>
  <c r="BG2824" i="2"/>
  <c r="BF2824" i="2"/>
  <c r="AS2824" i="2"/>
  <c r="AR2824" i="2"/>
  <c r="AQ2824" i="2"/>
  <c r="AP2824" i="2"/>
  <c r="K2824" i="2"/>
  <c r="J2824" i="2"/>
  <c r="G2824" i="2"/>
  <c r="F2824" i="2"/>
  <c r="E2824" i="2"/>
  <c r="D2824" i="2"/>
  <c r="C2824" i="2"/>
  <c r="AT2824" i="2" s="1"/>
  <c r="BG2823" i="2"/>
  <c r="BF2823" i="2"/>
  <c r="AS2823" i="2"/>
  <c r="AR2823" i="2"/>
  <c r="AQ2823" i="2"/>
  <c r="AP2823" i="2"/>
  <c r="F2823" i="2"/>
  <c r="E2823" i="2"/>
  <c r="D2823" i="2"/>
  <c r="C2823" i="2"/>
  <c r="BG2822" i="2"/>
  <c r="BF2822" i="2"/>
  <c r="AW2822" i="2"/>
  <c r="AV2822" i="2"/>
  <c r="AU2822" i="2"/>
  <c r="AT2822" i="2"/>
  <c r="AS2822" i="2"/>
  <c r="AR2822" i="2"/>
  <c r="AQ2822" i="2"/>
  <c r="AP2822" i="2"/>
  <c r="L2822" i="2"/>
  <c r="K2822" i="2"/>
  <c r="J2822" i="2"/>
  <c r="G2822" i="2"/>
  <c r="H2822" i="2" s="1"/>
  <c r="F2822" i="2"/>
  <c r="E2822" i="2"/>
  <c r="D2822" i="2"/>
  <c r="C2822" i="2"/>
  <c r="BG2821" i="2"/>
  <c r="BF2821" i="2"/>
  <c r="AV2821" i="2"/>
  <c r="AT2821" i="2"/>
  <c r="AS2821" i="2"/>
  <c r="AR2821" i="2"/>
  <c r="AQ2821" i="2"/>
  <c r="AP2821" i="2"/>
  <c r="K2821" i="2"/>
  <c r="J2821" i="2"/>
  <c r="G2821" i="2"/>
  <c r="F2821" i="2"/>
  <c r="E2821" i="2"/>
  <c r="D2821" i="2"/>
  <c r="C2821" i="2"/>
  <c r="BF2820" i="2"/>
  <c r="BG2820" i="2" s="1"/>
  <c r="AS2820" i="2"/>
  <c r="AR2820" i="2"/>
  <c r="AQ2820" i="2"/>
  <c r="AP2820" i="2"/>
  <c r="F2820" i="2"/>
  <c r="E2820" i="2"/>
  <c r="D2820" i="2"/>
  <c r="C2820" i="2"/>
  <c r="BF2819" i="2"/>
  <c r="BG2819" i="2" s="1"/>
  <c r="AS2819" i="2"/>
  <c r="AR2819" i="2"/>
  <c r="AQ2819" i="2"/>
  <c r="AP2819" i="2"/>
  <c r="L2819" i="2"/>
  <c r="F2819" i="2"/>
  <c r="E2819" i="2"/>
  <c r="D2819" i="2"/>
  <c r="C2819" i="2"/>
  <c r="K2819" i="2" s="1"/>
  <c r="BF2818" i="2"/>
  <c r="BG2818" i="2" s="1"/>
  <c r="AW2818" i="2"/>
  <c r="AV2818" i="2"/>
  <c r="AS2818" i="2"/>
  <c r="AR2818" i="2"/>
  <c r="AQ2818" i="2"/>
  <c r="AP2818" i="2"/>
  <c r="L2818" i="2"/>
  <c r="K2818" i="2"/>
  <c r="J2818" i="2"/>
  <c r="M2818" i="2" s="1"/>
  <c r="G2818" i="2"/>
  <c r="H2818" i="2" s="1"/>
  <c r="F2818" i="2"/>
  <c r="E2818" i="2"/>
  <c r="D2818" i="2"/>
  <c r="C2818" i="2"/>
  <c r="AU2818" i="2" s="1"/>
  <c r="BG2817" i="2"/>
  <c r="BF2817" i="2"/>
  <c r="AS2817" i="2"/>
  <c r="AR2817" i="2"/>
  <c r="AQ2817" i="2"/>
  <c r="AP2817" i="2"/>
  <c r="F2817" i="2"/>
  <c r="E2817" i="2"/>
  <c r="D2817" i="2"/>
  <c r="C2817" i="2"/>
  <c r="BF2816" i="2"/>
  <c r="BG2816" i="2" s="1"/>
  <c r="AS2816" i="2"/>
  <c r="AR2816" i="2"/>
  <c r="AQ2816" i="2"/>
  <c r="AP2816" i="2"/>
  <c r="L2816" i="2"/>
  <c r="F2816" i="2"/>
  <c r="E2816" i="2"/>
  <c r="D2816" i="2"/>
  <c r="C2816" i="2"/>
  <c r="K2816" i="2" s="1"/>
  <c r="BF2815" i="2"/>
  <c r="BG2815" i="2" s="1"/>
  <c r="AW2815" i="2"/>
  <c r="AV2815" i="2"/>
  <c r="AS2815" i="2"/>
  <c r="AR2815" i="2"/>
  <c r="AQ2815" i="2"/>
  <c r="AP2815" i="2"/>
  <c r="L2815" i="2"/>
  <c r="K2815" i="2"/>
  <c r="J2815" i="2"/>
  <c r="M2815" i="2" s="1"/>
  <c r="G2815" i="2"/>
  <c r="H2815" i="2" s="1"/>
  <c r="F2815" i="2"/>
  <c r="E2815" i="2"/>
  <c r="D2815" i="2"/>
  <c r="C2815" i="2"/>
  <c r="AU2815" i="2" s="1"/>
  <c r="BG2814" i="2"/>
  <c r="BF2814" i="2"/>
  <c r="AT2814" i="2"/>
  <c r="AS2814" i="2"/>
  <c r="AR2814" i="2"/>
  <c r="AQ2814" i="2"/>
  <c r="AP2814" i="2"/>
  <c r="F2814" i="2"/>
  <c r="E2814" i="2"/>
  <c r="D2814" i="2"/>
  <c r="C2814" i="2"/>
  <c r="BG2813" i="2"/>
  <c r="BF2813" i="2"/>
  <c r="AS2813" i="2"/>
  <c r="AR2813" i="2"/>
  <c r="AQ2813" i="2"/>
  <c r="AP2813" i="2"/>
  <c r="L2813" i="2"/>
  <c r="F2813" i="2"/>
  <c r="E2813" i="2"/>
  <c r="D2813" i="2"/>
  <c r="C2813" i="2"/>
  <c r="K2813" i="2" s="1"/>
  <c r="BF2812" i="2"/>
  <c r="BG2812" i="2" s="1"/>
  <c r="AW2812" i="2"/>
  <c r="AV2812" i="2"/>
  <c r="AS2812" i="2"/>
  <c r="AR2812" i="2"/>
  <c r="AQ2812" i="2"/>
  <c r="AP2812" i="2"/>
  <c r="L2812" i="2"/>
  <c r="K2812" i="2"/>
  <c r="J2812" i="2"/>
  <c r="M2812" i="2" s="1"/>
  <c r="G2812" i="2"/>
  <c r="H2812" i="2" s="1"/>
  <c r="F2812" i="2"/>
  <c r="E2812" i="2"/>
  <c r="D2812" i="2"/>
  <c r="C2812" i="2"/>
  <c r="AU2812" i="2" s="1"/>
  <c r="BG2811" i="2"/>
  <c r="BF2811" i="2"/>
  <c r="AT2811" i="2"/>
  <c r="AS2811" i="2"/>
  <c r="AR2811" i="2"/>
  <c r="AQ2811" i="2"/>
  <c r="AP2811" i="2"/>
  <c r="F2811" i="2"/>
  <c r="E2811" i="2"/>
  <c r="D2811" i="2"/>
  <c r="C2811" i="2"/>
  <c r="BG2810" i="2"/>
  <c r="BF2810" i="2"/>
  <c r="AS2810" i="2"/>
  <c r="AR2810" i="2"/>
  <c r="AQ2810" i="2"/>
  <c r="AP2810" i="2"/>
  <c r="L2810" i="2"/>
  <c r="F2810" i="2"/>
  <c r="E2810" i="2"/>
  <c r="D2810" i="2"/>
  <c r="C2810" i="2"/>
  <c r="K2810" i="2" s="1"/>
  <c r="BF2809" i="2"/>
  <c r="BG2809" i="2" s="1"/>
  <c r="AW2809" i="2"/>
  <c r="AV2809" i="2"/>
  <c r="AS2809" i="2"/>
  <c r="AR2809" i="2"/>
  <c r="AQ2809" i="2"/>
  <c r="AP2809" i="2"/>
  <c r="L2809" i="2"/>
  <c r="K2809" i="2"/>
  <c r="J2809" i="2"/>
  <c r="M2809" i="2" s="1"/>
  <c r="G2809" i="2"/>
  <c r="H2809" i="2" s="1"/>
  <c r="F2809" i="2"/>
  <c r="E2809" i="2"/>
  <c r="D2809" i="2"/>
  <c r="C2809" i="2"/>
  <c r="AU2809" i="2" s="1"/>
  <c r="BG2808" i="2"/>
  <c r="BF2808" i="2"/>
  <c r="AT2808" i="2"/>
  <c r="AS2808" i="2"/>
  <c r="AR2808" i="2"/>
  <c r="AQ2808" i="2"/>
  <c r="AP2808" i="2"/>
  <c r="F2808" i="2"/>
  <c r="E2808" i="2"/>
  <c r="D2808" i="2"/>
  <c r="C2808" i="2"/>
  <c r="BG2807" i="2"/>
  <c r="BF2807" i="2"/>
  <c r="AS2807" i="2"/>
  <c r="AR2807" i="2"/>
  <c r="AQ2807" i="2"/>
  <c r="AP2807" i="2"/>
  <c r="L2807" i="2"/>
  <c r="F2807" i="2"/>
  <c r="E2807" i="2"/>
  <c r="D2807" i="2"/>
  <c r="C2807" i="2"/>
  <c r="K2807" i="2" s="1"/>
  <c r="BF2806" i="2"/>
  <c r="BG2806" i="2" s="1"/>
  <c r="AW2806" i="2"/>
  <c r="AV2806" i="2"/>
  <c r="AS2806" i="2"/>
  <c r="AR2806" i="2"/>
  <c r="AQ2806" i="2"/>
  <c r="AP2806" i="2"/>
  <c r="L2806" i="2"/>
  <c r="K2806" i="2"/>
  <c r="J2806" i="2"/>
  <c r="M2806" i="2" s="1"/>
  <c r="G2806" i="2"/>
  <c r="H2806" i="2" s="1"/>
  <c r="F2806" i="2"/>
  <c r="E2806" i="2"/>
  <c r="D2806" i="2"/>
  <c r="C2806" i="2"/>
  <c r="AU2806" i="2" s="1"/>
  <c r="BG2805" i="2"/>
  <c r="BF2805" i="2"/>
  <c r="AS2805" i="2"/>
  <c r="AR2805" i="2"/>
  <c r="AQ2805" i="2"/>
  <c r="AP2805" i="2"/>
  <c r="F2805" i="2"/>
  <c r="E2805" i="2"/>
  <c r="D2805" i="2"/>
  <c r="C2805" i="2"/>
  <c r="BG2804" i="2"/>
  <c r="BF2804" i="2"/>
  <c r="AS2804" i="2"/>
  <c r="AR2804" i="2"/>
  <c r="AQ2804" i="2"/>
  <c r="AP2804" i="2"/>
  <c r="L2804" i="2"/>
  <c r="F2804" i="2"/>
  <c r="E2804" i="2"/>
  <c r="D2804" i="2"/>
  <c r="C2804" i="2"/>
  <c r="K2804" i="2" s="1"/>
  <c r="BF2803" i="2"/>
  <c r="BG2803" i="2" s="1"/>
  <c r="AW2803" i="2"/>
  <c r="AV2803" i="2"/>
  <c r="AS2803" i="2"/>
  <c r="AR2803" i="2"/>
  <c r="AQ2803" i="2"/>
  <c r="AP2803" i="2"/>
  <c r="L2803" i="2"/>
  <c r="K2803" i="2"/>
  <c r="J2803" i="2"/>
  <c r="M2803" i="2" s="1"/>
  <c r="G2803" i="2"/>
  <c r="H2803" i="2" s="1"/>
  <c r="F2803" i="2"/>
  <c r="E2803" i="2"/>
  <c r="D2803" i="2"/>
  <c r="C2803" i="2"/>
  <c r="AU2803" i="2" s="1"/>
  <c r="BG2802" i="2"/>
  <c r="BF2802" i="2"/>
  <c r="AT2802" i="2"/>
  <c r="AS2802" i="2"/>
  <c r="AR2802" i="2"/>
  <c r="AQ2802" i="2"/>
  <c r="AP2802" i="2"/>
  <c r="F2802" i="2"/>
  <c r="E2802" i="2"/>
  <c r="D2802" i="2"/>
  <c r="C2802" i="2"/>
  <c r="BG2801" i="2"/>
  <c r="BF2801" i="2"/>
  <c r="AS2801" i="2"/>
  <c r="AR2801" i="2"/>
  <c r="AQ2801" i="2"/>
  <c r="AP2801" i="2"/>
  <c r="L2801" i="2"/>
  <c r="F2801" i="2"/>
  <c r="E2801" i="2"/>
  <c r="D2801" i="2"/>
  <c r="C2801" i="2"/>
  <c r="K2801" i="2" s="1"/>
  <c r="BF2800" i="2"/>
  <c r="BG2800" i="2" s="1"/>
  <c r="AW2800" i="2"/>
  <c r="AV2800" i="2"/>
  <c r="AS2800" i="2"/>
  <c r="AR2800" i="2"/>
  <c r="AQ2800" i="2"/>
  <c r="AP2800" i="2"/>
  <c r="L2800" i="2"/>
  <c r="K2800" i="2"/>
  <c r="J2800" i="2"/>
  <c r="M2800" i="2" s="1"/>
  <c r="G2800" i="2"/>
  <c r="H2800" i="2" s="1"/>
  <c r="F2800" i="2"/>
  <c r="E2800" i="2"/>
  <c r="D2800" i="2"/>
  <c r="C2800" i="2"/>
  <c r="AU2800" i="2" s="1"/>
  <c r="BG2799" i="2"/>
  <c r="BF2799" i="2"/>
  <c r="AT2799" i="2"/>
  <c r="AS2799" i="2"/>
  <c r="AR2799" i="2"/>
  <c r="AQ2799" i="2"/>
  <c r="AP2799" i="2"/>
  <c r="F2799" i="2"/>
  <c r="E2799" i="2"/>
  <c r="D2799" i="2"/>
  <c r="C2799" i="2"/>
  <c r="BG2798" i="2"/>
  <c r="BF2798" i="2"/>
  <c r="AS2798" i="2"/>
  <c r="AR2798" i="2"/>
  <c r="AQ2798" i="2"/>
  <c r="AP2798" i="2"/>
  <c r="L2798" i="2"/>
  <c r="F2798" i="2"/>
  <c r="E2798" i="2"/>
  <c r="D2798" i="2"/>
  <c r="C2798" i="2"/>
  <c r="K2798" i="2" s="1"/>
  <c r="BF2797" i="2"/>
  <c r="BG2797" i="2" s="1"/>
  <c r="AW2797" i="2"/>
  <c r="AV2797" i="2"/>
  <c r="AS2797" i="2"/>
  <c r="AR2797" i="2"/>
  <c r="AQ2797" i="2"/>
  <c r="AP2797" i="2"/>
  <c r="L2797" i="2"/>
  <c r="K2797" i="2"/>
  <c r="J2797" i="2"/>
  <c r="M2797" i="2" s="1"/>
  <c r="G2797" i="2"/>
  <c r="H2797" i="2" s="1"/>
  <c r="F2797" i="2"/>
  <c r="E2797" i="2"/>
  <c r="D2797" i="2"/>
  <c r="C2797" i="2"/>
  <c r="AU2797" i="2" s="1"/>
  <c r="BG2796" i="2"/>
  <c r="BF2796" i="2"/>
  <c r="AT2796" i="2"/>
  <c r="AS2796" i="2"/>
  <c r="AR2796" i="2"/>
  <c r="AQ2796" i="2"/>
  <c r="AP2796" i="2"/>
  <c r="F2796" i="2"/>
  <c r="E2796" i="2"/>
  <c r="D2796" i="2"/>
  <c r="C2796" i="2"/>
  <c r="BG2795" i="2"/>
  <c r="BF2795" i="2"/>
  <c r="AS2795" i="2"/>
  <c r="AR2795" i="2"/>
  <c r="AQ2795" i="2"/>
  <c r="AP2795" i="2"/>
  <c r="L2795" i="2"/>
  <c r="F2795" i="2"/>
  <c r="E2795" i="2"/>
  <c r="D2795" i="2"/>
  <c r="C2795" i="2"/>
  <c r="K2795" i="2" s="1"/>
  <c r="BG2794" i="2"/>
  <c r="BF2794" i="2"/>
  <c r="AW2794" i="2"/>
  <c r="AV2794" i="2"/>
  <c r="AS2794" i="2"/>
  <c r="AR2794" i="2"/>
  <c r="AQ2794" i="2"/>
  <c r="AP2794" i="2"/>
  <c r="L2794" i="2"/>
  <c r="K2794" i="2"/>
  <c r="J2794" i="2"/>
  <c r="M2794" i="2" s="1"/>
  <c r="G2794" i="2"/>
  <c r="H2794" i="2" s="1"/>
  <c r="F2794" i="2"/>
  <c r="E2794" i="2"/>
  <c r="D2794" i="2"/>
  <c r="C2794" i="2"/>
  <c r="AU2794" i="2" s="1"/>
  <c r="BG2793" i="2"/>
  <c r="BF2793" i="2"/>
  <c r="AU2793" i="2"/>
  <c r="AT2793" i="2"/>
  <c r="AS2793" i="2"/>
  <c r="AR2793" i="2"/>
  <c r="AQ2793" i="2"/>
  <c r="AP2793" i="2"/>
  <c r="F2793" i="2"/>
  <c r="E2793" i="2"/>
  <c r="D2793" i="2"/>
  <c r="C2793" i="2"/>
  <c r="BG2792" i="2"/>
  <c r="BF2792" i="2"/>
  <c r="AS2792" i="2"/>
  <c r="AR2792" i="2"/>
  <c r="AQ2792" i="2"/>
  <c r="AP2792" i="2"/>
  <c r="L2792" i="2"/>
  <c r="F2792" i="2"/>
  <c r="E2792" i="2"/>
  <c r="D2792" i="2"/>
  <c r="C2792" i="2"/>
  <c r="K2792" i="2" s="1"/>
  <c r="BF2791" i="2"/>
  <c r="BG2791" i="2" s="1"/>
  <c r="AW2791" i="2"/>
  <c r="AV2791" i="2"/>
  <c r="AS2791" i="2"/>
  <c r="AR2791" i="2"/>
  <c r="AQ2791" i="2"/>
  <c r="AP2791" i="2"/>
  <c r="L2791" i="2"/>
  <c r="K2791" i="2"/>
  <c r="J2791" i="2"/>
  <c r="M2791" i="2" s="1"/>
  <c r="G2791" i="2"/>
  <c r="H2791" i="2" s="1"/>
  <c r="F2791" i="2"/>
  <c r="E2791" i="2"/>
  <c r="D2791" i="2"/>
  <c r="C2791" i="2"/>
  <c r="AU2791" i="2" s="1"/>
  <c r="BG2790" i="2"/>
  <c r="BF2790" i="2"/>
  <c r="AV2790" i="2"/>
  <c r="AU2790" i="2"/>
  <c r="AT2790" i="2"/>
  <c r="AS2790" i="2"/>
  <c r="AR2790" i="2"/>
  <c r="AQ2790" i="2"/>
  <c r="AP2790" i="2"/>
  <c r="F2790" i="2"/>
  <c r="E2790" i="2"/>
  <c r="D2790" i="2"/>
  <c r="C2790" i="2"/>
  <c r="BG2789" i="2"/>
  <c r="BF2789" i="2"/>
  <c r="AS2789" i="2"/>
  <c r="AR2789" i="2"/>
  <c r="AQ2789" i="2"/>
  <c r="AP2789" i="2"/>
  <c r="F2789" i="2"/>
  <c r="E2789" i="2"/>
  <c r="D2789" i="2"/>
  <c r="C2789" i="2"/>
  <c r="BG2788" i="2"/>
  <c r="BF2788" i="2"/>
  <c r="AW2788" i="2"/>
  <c r="AV2788" i="2"/>
  <c r="AS2788" i="2"/>
  <c r="AR2788" i="2"/>
  <c r="AQ2788" i="2"/>
  <c r="AP2788" i="2"/>
  <c r="L2788" i="2"/>
  <c r="K2788" i="2"/>
  <c r="J2788" i="2"/>
  <c r="M2788" i="2" s="1"/>
  <c r="G2788" i="2"/>
  <c r="H2788" i="2" s="1"/>
  <c r="F2788" i="2"/>
  <c r="E2788" i="2"/>
  <c r="D2788" i="2"/>
  <c r="C2788" i="2"/>
  <c r="AU2788" i="2" s="1"/>
  <c r="BG2787" i="2"/>
  <c r="BF2787" i="2"/>
  <c r="AU2787" i="2"/>
  <c r="AS2787" i="2"/>
  <c r="AR2787" i="2"/>
  <c r="AQ2787" i="2"/>
  <c r="AP2787" i="2"/>
  <c r="G2787" i="2"/>
  <c r="F2787" i="2"/>
  <c r="E2787" i="2"/>
  <c r="D2787" i="2"/>
  <c r="C2787" i="2"/>
  <c r="AV2787" i="2" s="1"/>
  <c r="BG2786" i="2"/>
  <c r="BF2786" i="2"/>
  <c r="AS2786" i="2"/>
  <c r="AR2786" i="2"/>
  <c r="AQ2786" i="2"/>
  <c r="AP2786" i="2"/>
  <c r="L2786" i="2"/>
  <c r="F2786" i="2"/>
  <c r="E2786" i="2"/>
  <c r="D2786" i="2"/>
  <c r="C2786" i="2"/>
  <c r="BF2785" i="2"/>
  <c r="BG2785" i="2" s="1"/>
  <c r="AW2785" i="2"/>
  <c r="AV2785" i="2"/>
  <c r="AS2785" i="2"/>
  <c r="AR2785" i="2"/>
  <c r="AQ2785" i="2"/>
  <c r="AP2785" i="2"/>
  <c r="L2785" i="2"/>
  <c r="K2785" i="2"/>
  <c r="J2785" i="2"/>
  <c r="H2785" i="2"/>
  <c r="G2785" i="2"/>
  <c r="F2785" i="2"/>
  <c r="E2785" i="2"/>
  <c r="D2785" i="2"/>
  <c r="C2785" i="2"/>
  <c r="AU2785" i="2" s="1"/>
  <c r="BG2784" i="2"/>
  <c r="BF2784" i="2"/>
  <c r="AV2784" i="2"/>
  <c r="AU2784" i="2"/>
  <c r="AS2784" i="2"/>
  <c r="AR2784" i="2"/>
  <c r="AQ2784" i="2"/>
  <c r="AP2784" i="2"/>
  <c r="F2784" i="2"/>
  <c r="E2784" i="2"/>
  <c r="D2784" i="2"/>
  <c r="C2784" i="2"/>
  <c r="BG2783" i="2"/>
  <c r="BF2783" i="2"/>
  <c r="AS2783" i="2"/>
  <c r="AR2783" i="2"/>
  <c r="AQ2783" i="2"/>
  <c r="AP2783" i="2"/>
  <c r="F2783" i="2"/>
  <c r="E2783" i="2"/>
  <c r="D2783" i="2"/>
  <c r="C2783" i="2"/>
  <c r="BF2782" i="2"/>
  <c r="BG2782" i="2" s="1"/>
  <c r="AW2782" i="2"/>
  <c r="AV2782" i="2"/>
  <c r="AS2782" i="2"/>
  <c r="AR2782" i="2"/>
  <c r="AQ2782" i="2"/>
  <c r="AP2782" i="2"/>
  <c r="L2782" i="2"/>
  <c r="K2782" i="2"/>
  <c r="J2782" i="2"/>
  <c r="M2782" i="2" s="1"/>
  <c r="G2782" i="2"/>
  <c r="H2782" i="2" s="1"/>
  <c r="F2782" i="2"/>
  <c r="E2782" i="2"/>
  <c r="D2782" i="2"/>
  <c r="C2782" i="2"/>
  <c r="AU2782" i="2" s="1"/>
  <c r="BG2781" i="2"/>
  <c r="BF2781" i="2"/>
  <c r="AU2781" i="2"/>
  <c r="AT2781" i="2"/>
  <c r="AS2781" i="2"/>
  <c r="AR2781" i="2"/>
  <c r="AQ2781" i="2"/>
  <c r="AP2781" i="2"/>
  <c r="F2781" i="2"/>
  <c r="E2781" i="2"/>
  <c r="D2781" i="2"/>
  <c r="C2781" i="2"/>
  <c r="AV2781" i="2" s="1"/>
  <c r="BG2780" i="2"/>
  <c r="BF2780" i="2"/>
  <c r="AS2780" i="2"/>
  <c r="AR2780" i="2"/>
  <c r="AQ2780" i="2"/>
  <c r="AP2780" i="2"/>
  <c r="F2780" i="2"/>
  <c r="E2780" i="2"/>
  <c r="D2780" i="2"/>
  <c r="C2780" i="2"/>
  <c r="BF2779" i="2"/>
  <c r="BG2779" i="2" s="1"/>
  <c r="AW2779" i="2"/>
  <c r="AV2779" i="2"/>
  <c r="AS2779" i="2"/>
  <c r="AR2779" i="2"/>
  <c r="AQ2779" i="2"/>
  <c r="AP2779" i="2"/>
  <c r="L2779" i="2"/>
  <c r="K2779" i="2"/>
  <c r="J2779" i="2"/>
  <c r="H2779" i="2"/>
  <c r="G2779" i="2"/>
  <c r="F2779" i="2"/>
  <c r="E2779" i="2"/>
  <c r="D2779" i="2"/>
  <c r="C2779" i="2"/>
  <c r="AU2779" i="2" s="1"/>
  <c r="BG2778" i="2"/>
  <c r="BF2778" i="2"/>
  <c r="AS2778" i="2"/>
  <c r="AR2778" i="2"/>
  <c r="AQ2778" i="2"/>
  <c r="AP2778" i="2"/>
  <c r="F2778" i="2"/>
  <c r="E2778" i="2"/>
  <c r="D2778" i="2"/>
  <c r="C2778" i="2"/>
  <c r="BG2777" i="2"/>
  <c r="BF2777" i="2"/>
  <c r="AS2777" i="2"/>
  <c r="AR2777" i="2"/>
  <c r="AQ2777" i="2"/>
  <c r="AP2777" i="2"/>
  <c r="F2777" i="2"/>
  <c r="E2777" i="2"/>
  <c r="D2777" i="2"/>
  <c r="C2777" i="2"/>
  <c r="BF2776" i="2"/>
  <c r="BG2776" i="2" s="1"/>
  <c r="AW2776" i="2"/>
  <c r="AV2776" i="2"/>
  <c r="AS2776" i="2"/>
  <c r="AR2776" i="2"/>
  <c r="AQ2776" i="2"/>
  <c r="AP2776" i="2"/>
  <c r="L2776" i="2"/>
  <c r="K2776" i="2"/>
  <c r="J2776" i="2"/>
  <c r="M2776" i="2" s="1"/>
  <c r="H2776" i="2"/>
  <c r="G2776" i="2"/>
  <c r="F2776" i="2"/>
  <c r="E2776" i="2"/>
  <c r="D2776" i="2"/>
  <c r="C2776" i="2"/>
  <c r="AU2776" i="2" s="1"/>
  <c r="BG2775" i="2"/>
  <c r="BF2775" i="2"/>
  <c r="AU2775" i="2"/>
  <c r="AT2775" i="2"/>
  <c r="AS2775" i="2"/>
  <c r="AR2775" i="2"/>
  <c r="AQ2775" i="2"/>
  <c r="AP2775" i="2"/>
  <c r="F2775" i="2"/>
  <c r="E2775" i="2"/>
  <c r="D2775" i="2"/>
  <c r="C2775" i="2"/>
  <c r="AV2775" i="2" s="1"/>
  <c r="BG2774" i="2"/>
  <c r="BF2774" i="2"/>
  <c r="AS2774" i="2"/>
  <c r="AR2774" i="2"/>
  <c r="AQ2774" i="2"/>
  <c r="AP2774" i="2"/>
  <c r="F2774" i="2"/>
  <c r="E2774" i="2"/>
  <c r="D2774" i="2"/>
  <c r="C2774" i="2"/>
  <c r="BF2773" i="2"/>
  <c r="BG2773" i="2" s="1"/>
  <c r="AW2773" i="2"/>
  <c r="AV2773" i="2"/>
  <c r="AS2773" i="2"/>
  <c r="AR2773" i="2"/>
  <c r="AQ2773" i="2"/>
  <c r="AP2773" i="2"/>
  <c r="L2773" i="2"/>
  <c r="K2773" i="2"/>
  <c r="J2773" i="2"/>
  <c r="G2773" i="2"/>
  <c r="H2773" i="2" s="1"/>
  <c r="F2773" i="2"/>
  <c r="E2773" i="2"/>
  <c r="D2773" i="2"/>
  <c r="C2773" i="2"/>
  <c r="AU2773" i="2" s="1"/>
  <c r="BG2772" i="2"/>
  <c r="BF2772" i="2"/>
  <c r="AV2772" i="2"/>
  <c r="AT2772" i="2"/>
  <c r="AS2772" i="2"/>
  <c r="AR2772" i="2"/>
  <c r="AQ2772" i="2"/>
  <c r="AP2772" i="2"/>
  <c r="G2772" i="2"/>
  <c r="F2772" i="2"/>
  <c r="E2772" i="2"/>
  <c r="D2772" i="2"/>
  <c r="C2772" i="2"/>
  <c r="AU2772" i="2" s="1"/>
  <c r="BG2771" i="2"/>
  <c r="BF2771" i="2"/>
  <c r="AS2771" i="2"/>
  <c r="AR2771" i="2"/>
  <c r="AQ2771" i="2"/>
  <c r="AP2771" i="2"/>
  <c r="L2771" i="2"/>
  <c r="F2771" i="2"/>
  <c r="E2771" i="2"/>
  <c r="D2771" i="2"/>
  <c r="C2771" i="2"/>
  <c r="BG2770" i="2"/>
  <c r="BF2770" i="2"/>
  <c r="AW2770" i="2"/>
  <c r="AV2770" i="2"/>
  <c r="AS2770" i="2"/>
  <c r="AR2770" i="2"/>
  <c r="AQ2770" i="2"/>
  <c r="AP2770" i="2"/>
  <c r="L2770" i="2"/>
  <c r="K2770" i="2"/>
  <c r="J2770" i="2"/>
  <c r="G2770" i="2"/>
  <c r="H2770" i="2" s="1"/>
  <c r="F2770" i="2"/>
  <c r="E2770" i="2"/>
  <c r="D2770" i="2"/>
  <c r="C2770" i="2"/>
  <c r="AU2770" i="2" s="1"/>
  <c r="BG2769" i="2"/>
  <c r="BF2769" i="2"/>
  <c r="AV2769" i="2"/>
  <c r="AU2769" i="2"/>
  <c r="AS2769" i="2"/>
  <c r="AR2769" i="2"/>
  <c r="AQ2769" i="2"/>
  <c r="AP2769" i="2"/>
  <c r="F2769" i="2"/>
  <c r="E2769" i="2"/>
  <c r="D2769" i="2"/>
  <c r="C2769" i="2"/>
  <c r="BG2768" i="2"/>
  <c r="BF2768" i="2"/>
  <c r="AW2768" i="2"/>
  <c r="AS2768" i="2"/>
  <c r="AR2768" i="2"/>
  <c r="AQ2768" i="2"/>
  <c r="AP2768" i="2"/>
  <c r="L2768" i="2"/>
  <c r="F2768" i="2"/>
  <c r="E2768" i="2"/>
  <c r="D2768" i="2"/>
  <c r="C2768" i="2"/>
  <c r="BG2767" i="2"/>
  <c r="BF2767" i="2"/>
  <c r="AW2767" i="2"/>
  <c r="AV2767" i="2"/>
  <c r="AS2767" i="2"/>
  <c r="AR2767" i="2"/>
  <c r="AQ2767" i="2"/>
  <c r="AP2767" i="2"/>
  <c r="M2767" i="2"/>
  <c r="L2767" i="2"/>
  <c r="K2767" i="2"/>
  <c r="J2767" i="2"/>
  <c r="H2767" i="2"/>
  <c r="G2767" i="2"/>
  <c r="F2767" i="2"/>
  <c r="E2767" i="2"/>
  <c r="D2767" i="2"/>
  <c r="C2767" i="2"/>
  <c r="AU2767" i="2" s="1"/>
  <c r="BG2766" i="2"/>
  <c r="BF2766" i="2"/>
  <c r="AW2766" i="2"/>
  <c r="AV2766" i="2"/>
  <c r="AT2766" i="2"/>
  <c r="AS2766" i="2"/>
  <c r="AR2766" i="2"/>
  <c r="AQ2766" i="2"/>
  <c r="AP2766" i="2"/>
  <c r="G2766" i="2"/>
  <c r="H2766" i="2" s="1"/>
  <c r="F2766" i="2"/>
  <c r="E2766" i="2"/>
  <c r="D2766" i="2"/>
  <c r="C2766" i="2"/>
  <c r="BG2765" i="2"/>
  <c r="BF2765" i="2"/>
  <c r="AS2765" i="2"/>
  <c r="AR2765" i="2"/>
  <c r="AQ2765" i="2"/>
  <c r="AP2765" i="2"/>
  <c r="L2765" i="2"/>
  <c r="F2765" i="2"/>
  <c r="E2765" i="2"/>
  <c r="D2765" i="2"/>
  <c r="C2765" i="2"/>
  <c r="AW2765" i="2" s="1"/>
  <c r="BF2764" i="2"/>
  <c r="BG2764" i="2" s="1"/>
  <c r="AW2764" i="2"/>
  <c r="AV2764" i="2"/>
  <c r="AS2764" i="2"/>
  <c r="AR2764" i="2"/>
  <c r="AQ2764" i="2"/>
  <c r="AP2764" i="2"/>
  <c r="M2764" i="2"/>
  <c r="L2764" i="2"/>
  <c r="K2764" i="2"/>
  <c r="J2764" i="2"/>
  <c r="G2764" i="2"/>
  <c r="H2764" i="2" s="1"/>
  <c r="F2764" i="2"/>
  <c r="E2764" i="2"/>
  <c r="D2764" i="2"/>
  <c r="C2764" i="2"/>
  <c r="AU2764" i="2" s="1"/>
  <c r="BG2763" i="2"/>
  <c r="BF2763" i="2"/>
  <c r="AW2763" i="2"/>
  <c r="AT2763" i="2"/>
  <c r="AS2763" i="2"/>
  <c r="AR2763" i="2"/>
  <c r="AQ2763" i="2"/>
  <c r="AP2763" i="2"/>
  <c r="G2763" i="2"/>
  <c r="H2763" i="2" s="1"/>
  <c r="F2763" i="2"/>
  <c r="E2763" i="2"/>
  <c r="D2763" i="2"/>
  <c r="C2763" i="2"/>
  <c r="BG2762" i="2"/>
  <c r="BF2762" i="2"/>
  <c r="AW2762" i="2"/>
  <c r="AS2762" i="2"/>
  <c r="AR2762" i="2"/>
  <c r="AQ2762" i="2"/>
  <c r="AP2762" i="2"/>
  <c r="L2762" i="2"/>
  <c r="F2762" i="2"/>
  <c r="E2762" i="2"/>
  <c r="D2762" i="2"/>
  <c r="C2762" i="2"/>
  <c r="BG2761" i="2"/>
  <c r="BF2761" i="2"/>
  <c r="AW2761" i="2"/>
  <c r="AV2761" i="2"/>
  <c r="AS2761" i="2"/>
  <c r="AR2761" i="2"/>
  <c r="AQ2761" i="2"/>
  <c r="AP2761" i="2"/>
  <c r="L2761" i="2"/>
  <c r="K2761" i="2"/>
  <c r="J2761" i="2"/>
  <c r="M2761" i="2" s="1"/>
  <c r="H2761" i="2"/>
  <c r="G2761" i="2"/>
  <c r="F2761" i="2"/>
  <c r="E2761" i="2"/>
  <c r="D2761" i="2"/>
  <c r="C2761" i="2"/>
  <c r="AU2761" i="2" s="1"/>
  <c r="BG2760" i="2"/>
  <c r="BF2760" i="2"/>
  <c r="AS2760" i="2"/>
  <c r="AR2760" i="2"/>
  <c r="AQ2760" i="2"/>
  <c r="AP2760" i="2"/>
  <c r="G2760" i="2"/>
  <c r="H2760" i="2" s="1"/>
  <c r="F2760" i="2"/>
  <c r="E2760" i="2"/>
  <c r="D2760" i="2"/>
  <c r="C2760" i="2"/>
  <c r="AT2760" i="2" s="1"/>
  <c r="BG2759" i="2"/>
  <c r="BF2759" i="2"/>
  <c r="AS2759" i="2"/>
  <c r="AR2759" i="2"/>
  <c r="AQ2759" i="2"/>
  <c r="AP2759" i="2"/>
  <c r="L2759" i="2"/>
  <c r="F2759" i="2"/>
  <c r="E2759" i="2"/>
  <c r="D2759" i="2"/>
  <c r="C2759" i="2"/>
  <c r="AW2759" i="2" s="1"/>
  <c r="BF2758" i="2"/>
  <c r="BG2758" i="2" s="1"/>
  <c r="AW2758" i="2"/>
  <c r="AV2758" i="2"/>
  <c r="AS2758" i="2"/>
  <c r="AR2758" i="2"/>
  <c r="AQ2758" i="2"/>
  <c r="AP2758" i="2"/>
  <c r="L2758" i="2"/>
  <c r="K2758" i="2"/>
  <c r="J2758" i="2"/>
  <c r="M2758" i="2" s="1"/>
  <c r="G2758" i="2"/>
  <c r="H2758" i="2" s="1"/>
  <c r="F2758" i="2"/>
  <c r="E2758" i="2"/>
  <c r="D2758" i="2"/>
  <c r="C2758" i="2"/>
  <c r="AU2758" i="2" s="1"/>
  <c r="BG2757" i="2"/>
  <c r="BF2757" i="2"/>
  <c r="AW2757" i="2"/>
  <c r="AV2757" i="2"/>
  <c r="AT2757" i="2"/>
  <c r="AS2757" i="2"/>
  <c r="AR2757" i="2"/>
  <c r="AQ2757" i="2"/>
  <c r="AP2757" i="2"/>
  <c r="H2757" i="2"/>
  <c r="G2757" i="2"/>
  <c r="F2757" i="2"/>
  <c r="E2757" i="2"/>
  <c r="D2757" i="2"/>
  <c r="C2757" i="2"/>
  <c r="BG2756" i="2"/>
  <c r="BF2756" i="2"/>
  <c r="AW2756" i="2"/>
  <c r="AS2756" i="2"/>
  <c r="AR2756" i="2"/>
  <c r="AQ2756" i="2"/>
  <c r="AP2756" i="2"/>
  <c r="F2756" i="2"/>
  <c r="E2756" i="2"/>
  <c r="D2756" i="2"/>
  <c r="C2756" i="2"/>
  <c r="BG2755" i="2"/>
  <c r="BF2755" i="2"/>
  <c r="AW2755" i="2"/>
  <c r="AV2755" i="2"/>
  <c r="AS2755" i="2"/>
  <c r="AR2755" i="2"/>
  <c r="AQ2755" i="2"/>
  <c r="AP2755" i="2"/>
  <c r="L2755" i="2"/>
  <c r="K2755" i="2"/>
  <c r="M2755" i="2" s="1"/>
  <c r="J2755" i="2"/>
  <c r="H2755" i="2"/>
  <c r="G2755" i="2"/>
  <c r="F2755" i="2"/>
  <c r="E2755" i="2"/>
  <c r="D2755" i="2"/>
  <c r="C2755" i="2"/>
  <c r="AU2755" i="2" s="1"/>
  <c r="BG2754" i="2"/>
  <c r="BF2754" i="2"/>
  <c r="AS2754" i="2"/>
  <c r="AR2754" i="2"/>
  <c r="AQ2754" i="2"/>
  <c r="AP2754" i="2"/>
  <c r="F2754" i="2"/>
  <c r="E2754" i="2"/>
  <c r="D2754" i="2"/>
  <c r="C2754" i="2"/>
  <c r="AT2754" i="2" s="1"/>
  <c r="BG2753" i="2"/>
  <c r="BF2753" i="2"/>
  <c r="AS2753" i="2"/>
  <c r="AR2753" i="2"/>
  <c r="AQ2753" i="2"/>
  <c r="AP2753" i="2"/>
  <c r="F2753" i="2"/>
  <c r="E2753" i="2"/>
  <c r="D2753" i="2"/>
  <c r="C2753" i="2"/>
  <c r="AW2753" i="2" s="1"/>
  <c r="BF2752" i="2"/>
  <c r="BG2752" i="2" s="1"/>
  <c r="AW2752" i="2"/>
  <c r="AV2752" i="2"/>
  <c r="AS2752" i="2"/>
  <c r="AR2752" i="2"/>
  <c r="AQ2752" i="2"/>
  <c r="AP2752" i="2"/>
  <c r="L2752" i="2"/>
  <c r="K2752" i="2"/>
  <c r="J2752" i="2"/>
  <c r="M2752" i="2" s="1"/>
  <c r="G2752" i="2"/>
  <c r="H2752" i="2" s="1"/>
  <c r="F2752" i="2"/>
  <c r="E2752" i="2"/>
  <c r="D2752" i="2"/>
  <c r="C2752" i="2"/>
  <c r="AU2752" i="2" s="1"/>
  <c r="BG2751" i="2"/>
  <c r="BF2751" i="2"/>
  <c r="AV2751" i="2"/>
  <c r="AT2751" i="2"/>
  <c r="AS2751" i="2"/>
  <c r="AR2751" i="2"/>
  <c r="AQ2751" i="2"/>
  <c r="AP2751" i="2"/>
  <c r="F2751" i="2"/>
  <c r="E2751" i="2"/>
  <c r="D2751" i="2"/>
  <c r="C2751" i="2"/>
  <c r="BG2750" i="2"/>
  <c r="BF2750" i="2"/>
  <c r="AW2750" i="2"/>
  <c r="AS2750" i="2"/>
  <c r="AR2750" i="2"/>
  <c r="AQ2750" i="2"/>
  <c r="AP2750" i="2"/>
  <c r="F2750" i="2"/>
  <c r="E2750" i="2"/>
  <c r="D2750" i="2"/>
  <c r="C2750" i="2"/>
  <c r="BG2749" i="2"/>
  <c r="BF2749" i="2"/>
  <c r="AW2749" i="2"/>
  <c r="AV2749" i="2"/>
  <c r="AS2749" i="2"/>
  <c r="AR2749" i="2"/>
  <c r="AQ2749" i="2"/>
  <c r="AP2749" i="2"/>
  <c r="L2749" i="2"/>
  <c r="K2749" i="2"/>
  <c r="J2749" i="2"/>
  <c r="M2749" i="2" s="1"/>
  <c r="G2749" i="2"/>
  <c r="H2749" i="2" s="1"/>
  <c r="F2749" i="2"/>
  <c r="E2749" i="2"/>
  <c r="D2749" i="2"/>
  <c r="C2749" i="2"/>
  <c r="AU2749" i="2" s="1"/>
  <c r="BG2748" i="2"/>
  <c r="BF2748" i="2"/>
  <c r="AU2748" i="2"/>
  <c r="AS2748" i="2"/>
  <c r="AR2748" i="2"/>
  <c r="AQ2748" i="2"/>
  <c r="AP2748" i="2"/>
  <c r="F2748" i="2"/>
  <c r="E2748" i="2"/>
  <c r="D2748" i="2"/>
  <c r="C2748" i="2"/>
  <c r="BG2747" i="2"/>
  <c r="BF2747" i="2"/>
  <c r="AW2747" i="2"/>
  <c r="AS2747" i="2"/>
  <c r="AR2747" i="2"/>
  <c r="AQ2747" i="2"/>
  <c r="AP2747" i="2"/>
  <c r="F2747" i="2"/>
  <c r="E2747" i="2"/>
  <c r="D2747" i="2"/>
  <c r="C2747" i="2"/>
  <c r="BF2746" i="2"/>
  <c r="BG2746" i="2" s="1"/>
  <c r="AW2746" i="2"/>
  <c r="AS2746" i="2"/>
  <c r="AR2746" i="2"/>
  <c r="AQ2746" i="2"/>
  <c r="AP2746" i="2"/>
  <c r="L2746" i="2"/>
  <c r="K2746" i="2"/>
  <c r="J2746" i="2"/>
  <c r="H2746" i="2"/>
  <c r="G2746" i="2"/>
  <c r="F2746" i="2"/>
  <c r="E2746" i="2"/>
  <c r="D2746" i="2"/>
  <c r="C2746" i="2"/>
  <c r="BG2745" i="2"/>
  <c r="BF2745" i="2"/>
  <c r="AV2745" i="2"/>
  <c r="AU2745" i="2"/>
  <c r="AT2745" i="2"/>
  <c r="AS2745" i="2"/>
  <c r="AR2745" i="2"/>
  <c r="AQ2745" i="2"/>
  <c r="AP2745" i="2"/>
  <c r="F2745" i="2"/>
  <c r="E2745" i="2"/>
  <c r="D2745" i="2"/>
  <c r="C2745" i="2"/>
  <c r="BG2744" i="2"/>
  <c r="BF2744" i="2"/>
  <c r="AV2744" i="2"/>
  <c r="AU2744" i="2"/>
  <c r="AS2744" i="2"/>
  <c r="AR2744" i="2"/>
  <c r="AQ2744" i="2"/>
  <c r="AP2744" i="2"/>
  <c r="L2744" i="2"/>
  <c r="K2744" i="2"/>
  <c r="H2744" i="2"/>
  <c r="G2744" i="2"/>
  <c r="F2744" i="2"/>
  <c r="E2744" i="2"/>
  <c r="D2744" i="2"/>
  <c r="C2744" i="2"/>
  <c r="BG2741" i="2"/>
  <c r="AS2741" i="2"/>
  <c r="AR2741" i="2"/>
  <c r="AQ2741" i="2"/>
  <c r="Q2741" i="2"/>
  <c r="O2741" i="2"/>
  <c r="N2741" i="2"/>
  <c r="AP2741" i="2" s="1"/>
  <c r="F2741" i="2"/>
  <c r="E2741" i="2"/>
  <c r="D2741" i="2"/>
  <c r="BF2740" i="2"/>
  <c r="BG2740" i="2" s="1"/>
  <c r="AW2740" i="2"/>
  <c r="AV2740" i="2"/>
  <c r="AU2740" i="2"/>
  <c r="AT2740" i="2"/>
  <c r="AS2740" i="2"/>
  <c r="AR2740" i="2"/>
  <c r="AQ2740" i="2"/>
  <c r="AP2740" i="2"/>
  <c r="M2740" i="2"/>
  <c r="L2740" i="2"/>
  <c r="K2740" i="2"/>
  <c r="J2740" i="2"/>
  <c r="G2740" i="2"/>
  <c r="H2740" i="2" s="1"/>
  <c r="F2740" i="2"/>
  <c r="E2740" i="2"/>
  <c r="D2740" i="2"/>
  <c r="C2740" i="2"/>
  <c r="BF2739" i="2"/>
  <c r="BG2739" i="2" s="1"/>
  <c r="AW2739" i="2"/>
  <c r="AU2739" i="2"/>
  <c r="AT2739" i="2"/>
  <c r="AS2739" i="2"/>
  <c r="AR2739" i="2"/>
  <c r="AQ2739" i="2"/>
  <c r="AP2739" i="2"/>
  <c r="K2739" i="2"/>
  <c r="J2739" i="2"/>
  <c r="M2739" i="2" s="1"/>
  <c r="G2739" i="2"/>
  <c r="H2739" i="2" s="1"/>
  <c r="F2739" i="2"/>
  <c r="E2739" i="2"/>
  <c r="D2739" i="2"/>
  <c r="C2739" i="2"/>
  <c r="L2739" i="2" s="1"/>
  <c r="BG2738" i="2"/>
  <c r="BF2738" i="2"/>
  <c r="AW2738" i="2"/>
  <c r="AU2738" i="2"/>
  <c r="AT2738" i="2"/>
  <c r="AS2738" i="2"/>
  <c r="AR2738" i="2"/>
  <c r="AQ2738" i="2"/>
  <c r="AP2738" i="2"/>
  <c r="F2738" i="2"/>
  <c r="E2738" i="2"/>
  <c r="D2738" i="2"/>
  <c r="C2738" i="2"/>
  <c r="BF2737" i="2"/>
  <c r="BG2737" i="2" s="1"/>
  <c r="AW2737" i="2"/>
  <c r="AV2737" i="2"/>
  <c r="AU2737" i="2"/>
  <c r="AT2737" i="2"/>
  <c r="AS2737" i="2"/>
  <c r="AR2737" i="2"/>
  <c r="AQ2737" i="2"/>
  <c r="AP2737" i="2"/>
  <c r="L2737" i="2"/>
  <c r="K2737" i="2"/>
  <c r="J2737" i="2"/>
  <c r="M2737" i="2" s="1"/>
  <c r="G2737" i="2"/>
  <c r="H2737" i="2" s="1"/>
  <c r="F2737" i="2"/>
  <c r="E2737" i="2"/>
  <c r="D2737" i="2"/>
  <c r="C2737" i="2"/>
  <c r="BG2736" i="2"/>
  <c r="BF2736" i="2"/>
  <c r="AW2736" i="2"/>
  <c r="AV2736" i="2"/>
  <c r="AU2736" i="2"/>
  <c r="AT2736" i="2"/>
  <c r="AS2736" i="2"/>
  <c r="AR2736" i="2"/>
  <c r="AQ2736" i="2"/>
  <c r="AP2736" i="2"/>
  <c r="K2736" i="2"/>
  <c r="J2736" i="2"/>
  <c r="M2736" i="2" s="1"/>
  <c r="H2736" i="2"/>
  <c r="G2736" i="2"/>
  <c r="F2736" i="2"/>
  <c r="E2736" i="2"/>
  <c r="D2736" i="2"/>
  <c r="C2736" i="2"/>
  <c r="L2736" i="2" s="1"/>
  <c r="BF2735" i="2"/>
  <c r="BG2735" i="2" s="1"/>
  <c r="AT2735" i="2"/>
  <c r="AS2735" i="2"/>
  <c r="AR2735" i="2"/>
  <c r="AQ2735" i="2"/>
  <c r="AP2735" i="2"/>
  <c r="F2735" i="2"/>
  <c r="E2735" i="2"/>
  <c r="D2735" i="2"/>
  <c r="C2735" i="2"/>
  <c r="BF2734" i="2"/>
  <c r="BG2734" i="2" s="1"/>
  <c r="AW2734" i="2"/>
  <c r="AT2734" i="2"/>
  <c r="AS2734" i="2"/>
  <c r="AR2734" i="2"/>
  <c r="AQ2734" i="2"/>
  <c r="AP2734" i="2"/>
  <c r="L2734" i="2"/>
  <c r="K2734" i="2"/>
  <c r="J2734" i="2"/>
  <c r="M2734" i="2" s="1"/>
  <c r="F2734" i="2"/>
  <c r="E2734" i="2"/>
  <c r="D2734" i="2"/>
  <c r="C2734" i="2"/>
  <c r="AV2734" i="2" s="1"/>
  <c r="BF2733" i="2"/>
  <c r="BG2733" i="2" s="1"/>
  <c r="AW2733" i="2"/>
  <c r="AV2733" i="2"/>
  <c r="AU2733" i="2"/>
  <c r="AT2733" i="2"/>
  <c r="AS2733" i="2"/>
  <c r="AR2733" i="2"/>
  <c r="AQ2733" i="2"/>
  <c r="AP2733" i="2"/>
  <c r="L2733" i="2"/>
  <c r="K2733" i="2"/>
  <c r="J2733" i="2"/>
  <c r="M2733" i="2" s="1"/>
  <c r="G2733" i="2"/>
  <c r="H2733" i="2" s="1"/>
  <c r="F2733" i="2"/>
  <c r="E2733" i="2"/>
  <c r="D2733" i="2"/>
  <c r="C2733" i="2"/>
  <c r="BF2732" i="2"/>
  <c r="BG2732" i="2" s="1"/>
  <c r="AT2732" i="2"/>
  <c r="AS2732" i="2"/>
  <c r="AR2732" i="2"/>
  <c r="AQ2732" i="2"/>
  <c r="AP2732" i="2"/>
  <c r="F2732" i="2"/>
  <c r="E2732" i="2"/>
  <c r="D2732" i="2"/>
  <c r="C2732" i="2"/>
  <c r="BF2731" i="2"/>
  <c r="BG2731" i="2" s="1"/>
  <c r="AW2731" i="2"/>
  <c r="AT2731" i="2"/>
  <c r="AS2731" i="2"/>
  <c r="AR2731" i="2"/>
  <c r="AQ2731" i="2"/>
  <c r="AP2731" i="2"/>
  <c r="M2731" i="2"/>
  <c r="L2731" i="2"/>
  <c r="K2731" i="2"/>
  <c r="J2731" i="2"/>
  <c r="F2731" i="2"/>
  <c r="E2731" i="2"/>
  <c r="D2731" i="2"/>
  <c r="C2731" i="2"/>
  <c r="AV2731" i="2" s="1"/>
  <c r="BF2730" i="2"/>
  <c r="BG2730" i="2" s="1"/>
  <c r="AW2730" i="2"/>
  <c r="AV2730" i="2"/>
  <c r="AU2730" i="2"/>
  <c r="AT2730" i="2"/>
  <c r="AS2730" i="2"/>
  <c r="AR2730" i="2"/>
  <c r="AQ2730" i="2"/>
  <c r="AP2730" i="2"/>
  <c r="L2730" i="2"/>
  <c r="K2730" i="2"/>
  <c r="J2730" i="2"/>
  <c r="M2730" i="2" s="1"/>
  <c r="G2730" i="2"/>
  <c r="H2730" i="2" s="1"/>
  <c r="F2730" i="2"/>
  <c r="E2730" i="2"/>
  <c r="D2730" i="2"/>
  <c r="C2730" i="2"/>
  <c r="BF2729" i="2"/>
  <c r="BG2729" i="2" s="1"/>
  <c r="AT2729" i="2"/>
  <c r="AS2729" i="2"/>
  <c r="AR2729" i="2"/>
  <c r="AQ2729" i="2"/>
  <c r="AP2729" i="2"/>
  <c r="F2729" i="2"/>
  <c r="E2729" i="2"/>
  <c r="D2729" i="2"/>
  <c r="C2729" i="2"/>
  <c r="BF2728" i="2"/>
  <c r="BG2728" i="2" s="1"/>
  <c r="AW2728" i="2"/>
  <c r="AT2728" i="2"/>
  <c r="AS2728" i="2"/>
  <c r="AR2728" i="2"/>
  <c r="AQ2728" i="2"/>
  <c r="AP2728" i="2"/>
  <c r="L2728" i="2"/>
  <c r="K2728" i="2"/>
  <c r="M2728" i="2" s="1"/>
  <c r="J2728" i="2"/>
  <c r="F2728" i="2"/>
  <c r="E2728" i="2"/>
  <c r="D2728" i="2"/>
  <c r="C2728" i="2"/>
  <c r="AV2728" i="2" s="1"/>
  <c r="BF2727" i="2"/>
  <c r="BG2727" i="2" s="1"/>
  <c r="AW2727" i="2"/>
  <c r="AV2727" i="2"/>
  <c r="AU2727" i="2"/>
  <c r="AT2727" i="2"/>
  <c r="AS2727" i="2"/>
  <c r="AR2727" i="2"/>
  <c r="AQ2727" i="2"/>
  <c r="AP2727" i="2"/>
  <c r="L2727" i="2"/>
  <c r="K2727" i="2"/>
  <c r="J2727" i="2"/>
  <c r="M2727" i="2" s="1"/>
  <c r="H2727" i="2"/>
  <c r="G2727" i="2"/>
  <c r="F2727" i="2"/>
  <c r="E2727" i="2"/>
  <c r="D2727" i="2"/>
  <c r="C2727" i="2"/>
  <c r="BF2726" i="2"/>
  <c r="BG2726" i="2" s="1"/>
  <c r="AS2726" i="2"/>
  <c r="AR2726" i="2"/>
  <c r="AQ2726" i="2"/>
  <c r="AP2726" i="2"/>
  <c r="F2726" i="2"/>
  <c r="E2726" i="2"/>
  <c r="D2726" i="2"/>
  <c r="C2726" i="2"/>
  <c r="BG2725" i="2"/>
  <c r="BF2725" i="2"/>
  <c r="AW2725" i="2"/>
  <c r="AT2725" i="2"/>
  <c r="AS2725" i="2"/>
  <c r="AR2725" i="2"/>
  <c r="AQ2725" i="2"/>
  <c r="AP2725" i="2"/>
  <c r="L2725" i="2"/>
  <c r="K2725" i="2"/>
  <c r="J2725" i="2"/>
  <c r="M2725" i="2" s="1"/>
  <c r="F2725" i="2"/>
  <c r="E2725" i="2"/>
  <c r="D2725" i="2"/>
  <c r="C2725" i="2"/>
  <c r="AV2725" i="2" s="1"/>
  <c r="BF2724" i="2"/>
  <c r="BG2724" i="2" s="1"/>
  <c r="AW2724" i="2"/>
  <c r="AV2724" i="2"/>
  <c r="AU2724" i="2"/>
  <c r="AT2724" i="2"/>
  <c r="AS2724" i="2"/>
  <c r="AR2724" i="2"/>
  <c r="AQ2724" i="2"/>
  <c r="AP2724" i="2"/>
  <c r="L2724" i="2"/>
  <c r="K2724" i="2"/>
  <c r="J2724" i="2"/>
  <c r="M2724" i="2" s="1"/>
  <c r="G2724" i="2"/>
  <c r="H2724" i="2" s="1"/>
  <c r="F2724" i="2"/>
  <c r="E2724" i="2"/>
  <c r="D2724" i="2"/>
  <c r="C2724" i="2"/>
  <c r="BF2723" i="2"/>
  <c r="BG2723" i="2" s="1"/>
  <c r="AT2723" i="2"/>
  <c r="AS2723" i="2"/>
  <c r="AR2723" i="2"/>
  <c r="AQ2723" i="2"/>
  <c r="AP2723" i="2"/>
  <c r="F2723" i="2"/>
  <c r="E2723" i="2"/>
  <c r="D2723" i="2"/>
  <c r="C2723" i="2"/>
  <c r="BG2722" i="2"/>
  <c r="BF2722" i="2"/>
  <c r="AW2722" i="2"/>
  <c r="AT2722" i="2"/>
  <c r="AS2722" i="2"/>
  <c r="AR2722" i="2"/>
  <c r="AQ2722" i="2"/>
  <c r="AP2722" i="2"/>
  <c r="L2722" i="2"/>
  <c r="K2722" i="2"/>
  <c r="J2722" i="2"/>
  <c r="M2722" i="2" s="1"/>
  <c r="F2722" i="2"/>
  <c r="E2722" i="2"/>
  <c r="D2722" i="2"/>
  <c r="C2722" i="2"/>
  <c r="AV2722" i="2" s="1"/>
  <c r="BF2721" i="2"/>
  <c r="BG2721" i="2" s="1"/>
  <c r="AW2721" i="2"/>
  <c r="AV2721" i="2"/>
  <c r="AU2721" i="2"/>
  <c r="AT2721" i="2"/>
  <c r="AS2721" i="2"/>
  <c r="AR2721" i="2"/>
  <c r="AQ2721" i="2"/>
  <c r="AP2721" i="2"/>
  <c r="L2721" i="2"/>
  <c r="K2721" i="2"/>
  <c r="J2721" i="2"/>
  <c r="M2721" i="2" s="1"/>
  <c r="G2721" i="2"/>
  <c r="H2721" i="2" s="1"/>
  <c r="F2721" i="2"/>
  <c r="E2721" i="2"/>
  <c r="D2721" i="2"/>
  <c r="C2721" i="2"/>
  <c r="BF2720" i="2"/>
  <c r="BG2720" i="2" s="1"/>
  <c r="AT2720" i="2"/>
  <c r="AS2720" i="2"/>
  <c r="AR2720" i="2"/>
  <c r="AQ2720" i="2"/>
  <c r="AP2720" i="2"/>
  <c r="F2720" i="2"/>
  <c r="E2720" i="2"/>
  <c r="D2720" i="2"/>
  <c r="C2720" i="2"/>
  <c r="BF2719" i="2"/>
  <c r="BG2719" i="2" s="1"/>
  <c r="AW2719" i="2"/>
  <c r="AT2719" i="2"/>
  <c r="AS2719" i="2"/>
  <c r="AR2719" i="2"/>
  <c r="AQ2719" i="2"/>
  <c r="AP2719" i="2"/>
  <c r="L2719" i="2"/>
  <c r="K2719" i="2"/>
  <c r="J2719" i="2"/>
  <c r="M2719" i="2" s="1"/>
  <c r="F2719" i="2"/>
  <c r="E2719" i="2"/>
  <c r="D2719" i="2"/>
  <c r="C2719" i="2"/>
  <c r="AV2719" i="2" s="1"/>
  <c r="BF2718" i="2"/>
  <c r="BG2718" i="2" s="1"/>
  <c r="AW2718" i="2"/>
  <c r="AV2718" i="2"/>
  <c r="AU2718" i="2"/>
  <c r="AT2718" i="2"/>
  <c r="AS2718" i="2"/>
  <c r="AR2718" i="2"/>
  <c r="AQ2718" i="2"/>
  <c r="AP2718" i="2"/>
  <c r="L2718" i="2"/>
  <c r="K2718" i="2"/>
  <c r="J2718" i="2"/>
  <c r="M2718" i="2" s="1"/>
  <c r="G2718" i="2"/>
  <c r="H2718" i="2" s="1"/>
  <c r="F2718" i="2"/>
  <c r="E2718" i="2"/>
  <c r="D2718" i="2"/>
  <c r="C2718" i="2"/>
  <c r="BF2717" i="2"/>
  <c r="BG2717" i="2" s="1"/>
  <c r="AT2717" i="2"/>
  <c r="AS2717" i="2"/>
  <c r="AR2717" i="2"/>
  <c r="AQ2717" i="2"/>
  <c r="AP2717" i="2"/>
  <c r="F2717" i="2"/>
  <c r="E2717" i="2"/>
  <c r="D2717" i="2"/>
  <c r="C2717" i="2"/>
  <c r="BF2716" i="2"/>
  <c r="BG2716" i="2" s="1"/>
  <c r="AW2716" i="2"/>
  <c r="AT2716" i="2"/>
  <c r="AS2716" i="2"/>
  <c r="AR2716" i="2"/>
  <c r="AQ2716" i="2"/>
  <c r="AP2716" i="2"/>
  <c r="L2716" i="2"/>
  <c r="K2716" i="2"/>
  <c r="J2716" i="2"/>
  <c r="M2716" i="2" s="1"/>
  <c r="F2716" i="2"/>
  <c r="E2716" i="2"/>
  <c r="D2716" i="2"/>
  <c r="C2716" i="2"/>
  <c r="AV2716" i="2" s="1"/>
  <c r="BF2715" i="2"/>
  <c r="BG2715" i="2" s="1"/>
  <c r="AW2715" i="2"/>
  <c r="AV2715" i="2"/>
  <c r="AU2715" i="2"/>
  <c r="AT2715" i="2"/>
  <c r="AS2715" i="2"/>
  <c r="AR2715" i="2"/>
  <c r="AQ2715" i="2"/>
  <c r="AP2715" i="2"/>
  <c r="L2715" i="2"/>
  <c r="K2715" i="2"/>
  <c r="J2715" i="2"/>
  <c r="M2715" i="2" s="1"/>
  <c r="H2715" i="2"/>
  <c r="G2715" i="2"/>
  <c r="F2715" i="2"/>
  <c r="E2715" i="2"/>
  <c r="D2715" i="2"/>
  <c r="C2715" i="2"/>
  <c r="BF2714" i="2"/>
  <c r="BG2714" i="2" s="1"/>
  <c r="AS2714" i="2"/>
  <c r="AR2714" i="2"/>
  <c r="AQ2714" i="2"/>
  <c r="AP2714" i="2"/>
  <c r="F2714" i="2"/>
  <c r="E2714" i="2"/>
  <c r="D2714" i="2"/>
  <c r="C2714" i="2"/>
  <c r="AT2714" i="2" s="1"/>
  <c r="BG2713" i="2"/>
  <c r="BF2713" i="2"/>
  <c r="AT2713" i="2"/>
  <c r="AS2713" i="2"/>
  <c r="AR2713" i="2"/>
  <c r="AQ2713" i="2"/>
  <c r="AP2713" i="2"/>
  <c r="F2713" i="2"/>
  <c r="E2713" i="2"/>
  <c r="D2713" i="2"/>
  <c r="C2713" i="2"/>
  <c r="BF2712" i="2"/>
  <c r="BG2712" i="2" s="1"/>
  <c r="AW2712" i="2"/>
  <c r="AV2712" i="2"/>
  <c r="AU2712" i="2"/>
  <c r="AT2712" i="2"/>
  <c r="AS2712" i="2"/>
  <c r="AR2712" i="2"/>
  <c r="AQ2712" i="2"/>
  <c r="AP2712" i="2"/>
  <c r="L2712" i="2"/>
  <c r="K2712" i="2"/>
  <c r="J2712" i="2"/>
  <c r="M2712" i="2" s="1"/>
  <c r="H2712" i="2"/>
  <c r="G2712" i="2"/>
  <c r="F2712" i="2"/>
  <c r="E2712" i="2"/>
  <c r="D2712" i="2"/>
  <c r="C2712" i="2"/>
  <c r="BF2711" i="2"/>
  <c r="BG2711" i="2" s="1"/>
  <c r="AS2711" i="2"/>
  <c r="AR2711" i="2"/>
  <c r="AQ2711" i="2"/>
  <c r="AP2711" i="2"/>
  <c r="F2711" i="2"/>
  <c r="E2711" i="2"/>
  <c r="D2711" i="2"/>
  <c r="C2711" i="2"/>
  <c r="AT2711" i="2" s="1"/>
  <c r="BF2710" i="2"/>
  <c r="BG2710" i="2" s="1"/>
  <c r="AS2710" i="2"/>
  <c r="AR2710" i="2"/>
  <c r="AQ2710" i="2"/>
  <c r="AP2710" i="2"/>
  <c r="F2710" i="2"/>
  <c r="E2710" i="2"/>
  <c r="D2710" i="2"/>
  <c r="C2710" i="2"/>
  <c r="BF2709" i="2"/>
  <c r="BG2709" i="2" s="1"/>
  <c r="AW2709" i="2"/>
  <c r="AV2709" i="2"/>
  <c r="AU2709" i="2"/>
  <c r="AT2709" i="2"/>
  <c r="AS2709" i="2"/>
  <c r="AR2709" i="2"/>
  <c r="AQ2709" i="2"/>
  <c r="AP2709" i="2"/>
  <c r="L2709" i="2"/>
  <c r="K2709" i="2"/>
  <c r="J2709" i="2"/>
  <c r="M2709" i="2" s="1"/>
  <c r="H2709" i="2"/>
  <c r="G2709" i="2"/>
  <c r="F2709" i="2"/>
  <c r="E2709" i="2"/>
  <c r="D2709" i="2"/>
  <c r="C2709" i="2"/>
  <c r="BF2708" i="2"/>
  <c r="BG2708" i="2" s="1"/>
  <c r="AT2708" i="2"/>
  <c r="AS2708" i="2"/>
  <c r="AR2708" i="2"/>
  <c r="AQ2708" i="2"/>
  <c r="AP2708" i="2"/>
  <c r="F2708" i="2"/>
  <c r="E2708" i="2"/>
  <c r="D2708" i="2"/>
  <c r="C2708" i="2"/>
  <c r="BF2707" i="2"/>
  <c r="BG2707" i="2" s="1"/>
  <c r="AW2707" i="2"/>
  <c r="AT2707" i="2"/>
  <c r="AS2707" i="2"/>
  <c r="AR2707" i="2"/>
  <c r="AQ2707" i="2"/>
  <c r="AP2707" i="2"/>
  <c r="L2707" i="2"/>
  <c r="K2707" i="2"/>
  <c r="J2707" i="2"/>
  <c r="M2707" i="2" s="1"/>
  <c r="F2707" i="2"/>
  <c r="E2707" i="2"/>
  <c r="D2707" i="2"/>
  <c r="C2707" i="2"/>
  <c r="BF2706" i="2"/>
  <c r="BG2706" i="2" s="1"/>
  <c r="AW2706" i="2"/>
  <c r="AV2706" i="2"/>
  <c r="AU2706" i="2"/>
  <c r="AT2706" i="2"/>
  <c r="AS2706" i="2"/>
  <c r="AR2706" i="2"/>
  <c r="AQ2706" i="2"/>
  <c r="AP2706" i="2"/>
  <c r="L2706" i="2"/>
  <c r="K2706" i="2"/>
  <c r="J2706" i="2"/>
  <c r="G2706" i="2"/>
  <c r="H2706" i="2" s="1"/>
  <c r="F2706" i="2"/>
  <c r="E2706" i="2"/>
  <c r="D2706" i="2"/>
  <c r="C2706" i="2"/>
  <c r="BF2705" i="2"/>
  <c r="BG2705" i="2" s="1"/>
  <c r="AT2705" i="2"/>
  <c r="AS2705" i="2"/>
  <c r="AR2705" i="2"/>
  <c r="AQ2705" i="2"/>
  <c r="AP2705" i="2"/>
  <c r="F2705" i="2"/>
  <c r="E2705" i="2"/>
  <c r="D2705" i="2"/>
  <c r="C2705" i="2"/>
  <c r="BG2704" i="2"/>
  <c r="BF2704" i="2"/>
  <c r="AW2704" i="2"/>
  <c r="AT2704" i="2"/>
  <c r="AS2704" i="2"/>
  <c r="AR2704" i="2"/>
  <c r="AQ2704" i="2"/>
  <c r="AP2704" i="2"/>
  <c r="L2704" i="2"/>
  <c r="K2704" i="2"/>
  <c r="J2704" i="2"/>
  <c r="M2704" i="2" s="1"/>
  <c r="F2704" i="2"/>
  <c r="E2704" i="2"/>
  <c r="D2704" i="2"/>
  <c r="C2704" i="2"/>
  <c r="BF2703" i="2"/>
  <c r="BG2703" i="2" s="1"/>
  <c r="AW2703" i="2"/>
  <c r="AV2703" i="2"/>
  <c r="AU2703" i="2"/>
  <c r="AT2703" i="2"/>
  <c r="AS2703" i="2"/>
  <c r="AR2703" i="2"/>
  <c r="AQ2703" i="2"/>
  <c r="AP2703" i="2"/>
  <c r="L2703" i="2"/>
  <c r="K2703" i="2"/>
  <c r="J2703" i="2"/>
  <c r="H2703" i="2"/>
  <c r="G2703" i="2"/>
  <c r="F2703" i="2"/>
  <c r="E2703" i="2"/>
  <c r="D2703" i="2"/>
  <c r="C2703" i="2"/>
  <c r="BF2702" i="2"/>
  <c r="BG2702" i="2" s="1"/>
  <c r="AS2702" i="2"/>
  <c r="AR2702" i="2"/>
  <c r="AQ2702" i="2"/>
  <c r="AP2702" i="2"/>
  <c r="F2702" i="2"/>
  <c r="E2702" i="2"/>
  <c r="D2702" i="2"/>
  <c r="C2702" i="2"/>
  <c r="BF2701" i="2"/>
  <c r="BG2701" i="2" s="1"/>
  <c r="AS2701" i="2"/>
  <c r="AR2701" i="2"/>
  <c r="AQ2701" i="2"/>
  <c r="AP2701" i="2"/>
  <c r="L2701" i="2"/>
  <c r="K2701" i="2"/>
  <c r="J2701" i="2"/>
  <c r="M2701" i="2" s="1"/>
  <c r="F2701" i="2"/>
  <c r="E2701" i="2"/>
  <c r="D2701" i="2"/>
  <c r="C2701" i="2"/>
  <c r="BF2700" i="2"/>
  <c r="BG2700" i="2" s="1"/>
  <c r="AW2700" i="2"/>
  <c r="AV2700" i="2"/>
  <c r="AU2700" i="2"/>
  <c r="AT2700" i="2"/>
  <c r="AS2700" i="2"/>
  <c r="AR2700" i="2"/>
  <c r="AQ2700" i="2"/>
  <c r="AP2700" i="2"/>
  <c r="L2700" i="2"/>
  <c r="K2700" i="2"/>
  <c r="J2700" i="2"/>
  <c r="G2700" i="2"/>
  <c r="H2700" i="2" s="1"/>
  <c r="F2700" i="2"/>
  <c r="E2700" i="2"/>
  <c r="D2700" i="2"/>
  <c r="C2700" i="2"/>
  <c r="BF2699" i="2"/>
  <c r="BG2699" i="2" s="1"/>
  <c r="AV2699" i="2"/>
  <c r="AS2699" i="2"/>
  <c r="AR2699" i="2"/>
  <c r="AQ2699" i="2"/>
  <c r="AP2699" i="2"/>
  <c r="J2699" i="2"/>
  <c r="G2699" i="2"/>
  <c r="F2699" i="2"/>
  <c r="E2699" i="2"/>
  <c r="D2699" i="2"/>
  <c r="C2699" i="2"/>
  <c r="AT2699" i="2" s="1"/>
  <c r="BF2698" i="2"/>
  <c r="BG2698" i="2" s="1"/>
  <c r="AS2698" i="2"/>
  <c r="AR2698" i="2"/>
  <c r="AQ2698" i="2"/>
  <c r="AP2698" i="2"/>
  <c r="L2698" i="2"/>
  <c r="K2698" i="2"/>
  <c r="F2698" i="2"/>
  <c r="E2698" i="2"/>
  <c r="D2698" i="2"/>
  <c r="C2698" i="2"/>
  <c r="BG2697" i="2"/>
  <c r="BF2697" i="2"/>
  <c r="AW2697" i="2"/>
  <c r="AV2697" i="2"/>
  <c r="AU2697" i="2"/>
  <c r="AT2697" i="2"/>
  <c r="AS2697" i="2"/>
  <c r="AR2697" i="2"/>
  <c r="AQ2697" i="2"/>
  <c r="AP2697" i="2"/>
  <c r="L2697" i="2"/>
  <c r="K2697" i="2"/>
  <c r="J2697" i="2"/>
  <c r="M2697" i="2" s="1"/>
  <c r="G2697" i="2"/>
  <c r="H2697" i="2" s="1"/>
  <c r="F2697" i="2"/>
  <c r="E2697" i="2"/>
  <c r="D2697" i="2"/>
  <c r="C2697" i="2"/>
  <c r="BF2696" i="2"/>
  <c r="BG2696" i="2" s="1"/>
  <c r="AS2696" i="2"/>
  <c r="AR2696" i="2"/>
  <c r="AQ2696" i="2"/>
  <c r="AP2696" i="2"/>
  <c r="K2696" i="2"/>
  <c r="F2696" i="2"/>
  <c r="E2696" i="2"/>
  <c r="D2696" i="2"/>
  <c r="C2696" i="2"/>
  <c r="BG2695" i="2"/>
  <c r="BF2695" i="2"/>
  <c r="AU2695" i="2"/>
  <c r="AS2695" i="2"/>
  <c r="AR2695" i="2"/>
  <c r="AQ2695" i="2"/>
  <c r="AP2695" i="2"/>
  <c r="F2695" i="2"/>
  <c r="E2695" i="2"/>
  <c r="D2695" i="2"/>
  <c r="C2695" i="2"/>
  <c r="BG2694" i="2"/>
  <c r="BF2694" i="2"/>
  <c r="AW2694" i="2"/>
  <c r="AV2694" i="2"/>
  <c r="AU2694" i="2"/>
  <c r="AT2694" i="2"/>
  <c r="AS2694" i="2"/>
  <c r="AR2694" i="2"/>
  <c r="AQ2694" i="2"/>
  <c r="AP2694" i="2"/>
  <c r="L2694" i="2"/>
  <c r="K2694" i="2"/>
  <c r="J2694" i="2"/>
  <c r="G2694" i="2"/>
  <c r="H2694" i="2" s="1"/>
  <c r="F2694" i="2"/>
  <c r="E2694" i="2"/>
  <c r="D2694" i="2"/>
  <c r="C2694" i="2"/>
  <c r="BF2693" i="2"/>
  <c r="BG2693" i="2" s="1"/>
  <c r="AW2693" i="2"/>
  <c r="AV2693" i="2"/>
  <c r="AU2693" i="2"/>
  <c r="AT2693" i="2"/>
  <c r="AS2693" i="2"/>
  <c r="AR2693" i="2"/>
  <c r="AQ2693" i="2"/>
  <c r="AP2693" i="2"/>
  <c r="K2693" i="2"/>
  <c r="M2693" i="2" s="1"/>
  <c r="J2693" i="2"/>
  <c r="G2693" i="2"/>
  <c r="H2693" i="2" s="1"/>
  <c r="F2693" i="2"/>
  <c r="E2693" i="2"/>
  <c r="D2693" i="2"/>
  <c r="C2693" i="2"/>
  <c r="L2693" i="2" s="1"/>
  <c r="BG2692" i="2"/>
  <c r="BF2692" i="2"/>
  <c r="AU2692" i="2"/>
  <c r="AT2692" i="2"/>
  <c r="AS2692" i="2"/>
  <c r="AR2692" i="2"/>
  <c r="AQ2692" i="2"/>
  <c r="AP2692" i="2"/>
  <c r="F2692" i="2"/>
  <c r="E2692" i="2"/>
  <c r="D2692" i="2"/>
  <c r="C2692" i="2"/>
  <c r="BF2691" i="2"/>
  <c r="BG2691" i="2" s="1"/>
  <c r="AW2691" i="2"/>
  <c r="AV2691" i="2"/>
  <c r="AU2691" i="2"/>
  <c r="AT2691" i="2"/>
  <c r="AS2691" i="2"/>
  <c r="AR2691" i="2"/>
  <c r="AQ2691" i="2"/>
  <c r="AP2691" i="2"/>
  <c r="L2691" i="2"/>
  <c r="K2691" i="2"/>
  <c r="J2691" i="2"/>
  <c r="M2691" i="2" s="1"/>
  <c r="G2691" i="2"/>
  <c r="H2691" i="2" s="1"/>
  <c r="F2691" i="2"/>
  <c r="E2691" i="2"/>
  <c r="D2691" i="2"/>
  <c r="C2691" i="2"/>
  <c r="BF2690" i="2"/>
  <c r="BG2690" i="2" s="1"/>
  <c r="AT2690" i="2"/>
  <c r="AS2690" i="2"/>
  <c r="AR2690" i="2"/>
  <c r="AQ2690" i="2"/>
  <c r="AP2690" i="2"/>
  <c r="F2690" i="2"/>
  <c r="E2690" i="2"/>
  <c r="D2690" i="2"/>
  <c r="C2690" i="2"/>
  <c r="L2690" i="2" s="1"/>
  <c r="BG2689" i="2"/>
  <c r="BF2689" i="2"/>
  <c r="AS2689" i="2"/>
  <c r="AR2689" i="2"/>
  <c r="AQ2689" i="2"/>
  <c r="AP2689" i="2"/>
  <c r="L2689" i="2"/>
  <c r="K2689" i="2"/>
  <c r="J2689" i="2"/>
  <c r="F2689" i="2"/>
  <c r="E2689" i="2"/>
  <c r="D2689" i="2"/>
  <c r="C2689" i="2"/>
  <c r="BF2688" i="2"/>
  <c r="BG2688" i="2" s="1"/>
  <c r="AW2688" i="2"/>
  <c r="AV2688" i="2"/>
  <c r="AU2688" i="2"/>
  <c r="AT2688" i="2"/>
  <c r="AS2688" i="2"/>
  <c r="AR2688" i="2"/>
  <c r="AQ2688" i="2"/>
  <c r="AP2688" i="2"/>
  <c r="L2688" i="2"/>
  <c r="K2688" i="2"/>
  <c r="J2688" i="2"/>
  <c r="M2688" i="2" s="1"/>
  <c r="G2688" i="2"/>
  <c r="H2688" i="2" s="1"/>
  <c r="F2688" i="2"/>
  <c r="E2688" i="2"/>
  <c r="D2688" i="2"/>
  <c r="C2688" i="2"/>
  <c r="BF2687" i="2"/>
  <c r="BG2687" i="2" s="1"/>
  <c r="AU2687" i="2"/>
  <c r="AT2687" i="2"/>
  <c r="AS2687" i="2"/>
  <c r="AR2687" i="2"/>
  <c r="AQ2687" i="2"/>
  <c r="AP2687" i="2"/>
  <c r="F2687" i="2"/>
  <c r="E2687" i="2"/>
  <c r="D2687" i="2"/>
  <c r="C2687" i="2"/>
  <c r="L2687" i="2" s="1"/>
  <c r="BF2686" i="2"/>
  <c r="BG2686" i="2" s="1"/>
  <c r="AW2686" i="2"/>
  <c r="AU2686" i="2"/>
  <c r="AS2686" i="2"/>
  <c r="AR2686" i="2"/>
  <c r="AQ2686" i="2"/>
  <c r="AP2686" i="2"/>
  <c r="L2686" i="2"/>
  <c r="K2686" i="2"/>
  <c r="J2686" i="2"/>
  <c r="M2686" i="2" s="1"/>
  <c r="F2686" i="2"/>
  <c r="E2686" i="2"/>
  <c r="D2686" i="2"/>
  <c r="C2686" i="2"/>
  <c r="BG2685" i="2"/>
  <c r="BF2685" i="2"/>
  <c r="AW2685" i="2"/>
  <c r="AV2685" i="2"/>
  <c r="AU2685" i="2"/>
  <c r="AT2685" i="2"/>
  <c r="AS2685" i="2"/>
  <c r="AR2685" i="2"/>
  <c r="AQ2685" i="2"/>
  <c r="AP2685" i="2"/>
  <c r="L2685" i="2"/>
  <c r="K2685" i="2"/>
  <c r="J2685" i="2"/>
  <c r="M2685" i="2" s="1"/>
  <c r="G2685" i="2"/>
  <c r="H2685" i="2" s="1"/>
  <c r="F2685" i="2"/>
  <c r="E2685" i="2"/>
  <c r="D2685" i="2"/>
  <c r="C2685" i="2"/>
  <c r="BF2684" i="2"/>
  <c r="BG2684" i="2" s="1"/>
  <c r="AS2684" i="2"/>
  <c r="AR2684" i="2"/>
  <c r="AQ2684" i="2"/>
  <c r="AP2684" i="2"/>
  <c r="K2684" i="2"/>
  <c r="J2684" i="2"/>
  <c r="M2684" i="2" s="1"/>
  <c r="F2684" i="2"/>
  <c r="E2684" i="2"/>
  <c r="D2684" i="2"/>
  <c r="C2684" i="2"/>
  <c r="L2684" i="2" s="1"/>
  <c r="BF2683" i="2"/>
  <c r="BG2683" i="2" s="1"/>
  <c r="AT2683" i="2"/>
  <c r="AS2683" i="2"/>
  <c r="AR2683" i="2"/>
  <c r="AQ2683" i="2"/>
  <c r="AP2683" i="2"/>
  <c r="F2683" i="2"/>
  <c r="E2683" i="2"/>
  <c r="D2683" i="2"/>
  <c r="C2683" i="2"/>
  <c r="BG2682" i="2"/>
  <c r="BF2682" i="2"/>
  <c r="AW2682" i="2"/>
  <c r="AV2682" i="2"/>
  <c r="AU2682" i="2"/>
  <c r="AT2682" i="2"/>
  <c r="AS2682" i="2"/>
  <c r="AR2682" i="2"/>
  <c r="AQ2682" i="2"/>
  <c r="AP2682" i="2"/>
  <c r="L2682" i="2"/>
  <c r="K2682" i="2"/>
  <c r="M2682" i="2" s="1"/>
  <c r="J2682" i="2"/>
  <c r="G2682" i="2"/>
  <c r="H2682" i="2" s="1"/>
  <c r="F2682" i="2"/>
  <c r="E2682" i="2"/>
  <c r="D2682" i="2"/>
  <c r="C2682" i="2"/>
  <c r="BF2681" i="2"/>
  <c r="BG2681" i="2" s="1"/>
  <c r="AW2681" i="2"/>
  <c r="AV2681" i="2"/>
  <c r="AU2681" i="2"/>
  <c r="AS2681" i="2"/>
  <c r="AR2681" i="2"/>
  <c r="AQ2681" i="2"/>
  <c r="AP2681" i="2"/>
  <c r="K2681" i="2"/>
  <c r="M2681" i="2" s="1"/>
  <c r="J2681" i="2"/>
  <c r="G2681" i="2"/>
  <c r="H2681" i="2" s="1"/>
  <c r="F2681" i="2"/>
  <c r="E2681" i="2"/>
  <c r="D2681" i="2"/>
  <c r="C2681" i="2"/>
  <c r="L2681" i="2" s="1"/>
  <c r="BG2680" i="2"/>
  <c r="BF2680" i="2"/>
  <c r="AU2680" i="2"/>
  <c r="AT2680" i="2"/>
  <c r="AS2680" i="2"/>
  <c r="AR2680" i="2"/>
  <c r="AQ2680" i="2"/>
  <c r="AP2680" i="2"/>
  <c r="F2680" i="2"/>
  <c r="E2680" i="2"/>
  <c r="D2680" i="2"/>
  <c r="C2680" i="2"/>
  <c r="BF2679" i="2"/>
  <c r="BG2679" i="2" s="1"/>
  <c r="AW2679" i="2"/>
  <c r="AV2679" i="2"/>
  <c r="AU2679" i="2"/>
  <c r="AT2679" i="2"/>
  <c r="AS2679" i="2"/>
  <c r="AR2679" i="2"/>
  <c r="AQ2679" i="2"/>
  <c r="AP2679" i="2"/>
  <c r="L2679" i="2"/>
  <c r="K2679" i="2"/>
  <c r="J2679" i="2"/>
  <c r="M2679" i="2" s="1"/>
  <c r="G2679" i="2"/>
  <c r="H2679" i="2" s="1"/>
  <c r="F2679" i="2"/>
  <c r="E2679" i="2"/>
  <c r="D2679" i="2"/>
  <c r="C2679" i="2"/>
  <c r="BF2678" i="2"/>
  <c r="BG2678" i="2" s="1"/>
  <c r="AT2678" i="2"/>
  <c r="AS2678" i="2"/>
  <c r="AR2678" i="2"/>
  <c r="AQ2678" i="2"/>
  <c r="AP2678" i="2"/>
  <c r="F2678" i="2"/>
  <c r="E2678" i="2"/>
  <c r="D2678" i="2"/>
  <c r="C2678" i="2"/>
  <c r="BG2677" i="2"/>
  <c r="BF2677" i="2"/>
  <c r="AS2677" i="2"/>
  <c r="AR2677" i="2"/>
  <c r="AQ2677" i="2"/>
  <c r="AP2677" i="2"/>
  <c r="L2677" i="2"/>
  <c r="K2677" i="2"/>
  <c r="F2677" i="2"/>
  <c r="E2677" i="2"/>
  <c r="D2677" i="2"/>
  <c r="C2677" i="2"/>
  <c r="J2677" i="2" s="1"/>
  <c r="M2677" i="2" s="1"/>
  <c r="BF2676" i="2"/>
  <c r="BG2676" i="2" s="1"/>
  <c r="AW2676" i="2"/>
  <c r="AV2676" i="2"/>
  <c r="AU2676" i="2"/>
  <c r="AS2676" i="2"/>
  <c r="AR2676" i="2"/>
  <c r="AQ2676" i="2"/>
  <c r="AP2676" i="2"/>
  <c r="L2676" i="2"/>
  <c r="K2676" i="2"/>
  <c r="J2676" i="2"/>
  <c r="M2676" i="2" s="1"/>
  <c r="H2676" i="2"/>
  <c r="G2676" i="2"/>
  <c r="F2676" i="2"/>
  <c r="E2676" i="2"/>
  <c r="D2676" i="2"/>
  <c r="C2676" i="2"/>
  <c r="AT2676" i="2" s="1"/>
  <c r="BF2675" i="2"/>
  <c r="BG2675" i="2" s="1"/>
  <c r="AS2675" i="2"/>
  <c r="AR2675" i="2"/>
  <c r="AQ2675" i="2"/>
  <c r="AP2675" i="2"/>
  <c r="F2675" i="2"/>
  <c r="E2675" i="2"/>
  <c r="D2675" i="2"/>
  <c r="C2675" i="2"/>
  <c r="AT2675" i="2" s="1"/>
  <c r="BG2674" i="2"/>
  <c r="BF2674" i="2"/>
  <c r="AS2674" i="2"/>
  <c r="AR2674" i="2"/>
  <c r="AQ2674" i="2"/>
  <c r="AP2674" i="2"/>
  <c r="L2674" i="2"/>
  <c r="K2674" i="2"/>
  <c r="M2674" i="2" s="1"/>
  <c r="F2674" i="2"/>
  <c r="E2674" i="2"/>
  <c r="D2674" i="2"/>
  <c r="C2674" i="2"/>
  <c r="J2674" i="2" s="1"/>
  <c r="BF2673" i="2"/>
  <c r="BG2673" i="2" s="1"/>
  <c r="AW2673" i="2"/>
  <c r="AV2673" i="2"/>
  <c r="AU2673" i="2"/>
  <c r="AS2673" i="2"/>
  <c r="AR2673" i="2"/>
  <c r="AQ2673" i="2"/>
  <c r="AP2673" i="2"/>
  <c r="L2673" i="2"/>
  <c r="K2673" i="2"/>
  <c r="J2673" i="2"/>
  <c r="M2673" i="2" s="1"/>
  <c r="G2673" i="2"/>
  <c r="H2673" i="2" s="1"/>
  <c r="F2673" i="2"/>
  <c r="E2673" i="2"/>
  <c r="D2673" i="2"/>
  <c r="C2673" i="2"/>
  <c r="AT2673" i="2" s="1"/>
  <c r="BF2672" i="2"/>
  <c r="BG2672" i="2" s="1"/>
  <c r="AT2672" i="2"/>
  <c r="AS2672" i="2"/>
  <c r="AR2672" i="2"/>
  <c r="AQ2672" i="2"/>
  <c r="AP2672" i="2"/>
  <c r="F2672" i="2"/>
  <c r="E2672" i="2"/>
  <c r="D2672" i="2"/>
  <c r="C2672" i="2"/>
  <c r="BG2671" i="2"/>
  <c r="BF2671" i="2"/>
  <c r="AS2671" i="2"/>
  <c r="AR2671" i="2"/>
  <c r="AQ2671" i="2"/>
  <c r="AP2671" i="2"/>
  <c r="L2671" i="2"/>
  <c r="M2671" i="2" s="1"/>
  <c r="K2671" i="2"/>
  <c r="F2671" i="2"/>
  <c r="E2671" i="2"/>
  <c r="D2671" i="2"/>
  <c r="C2671" i="2"/>
  <c r="J2671" i="2" s="1"/>
  <c r="BF2670" i="2"/>
  <c r="BG2670" i="2" s="1"/>
  <c r="AW2670" i="2"/>
  <c r="AV2670" i="2"/>
  <c r="AU2670" i="2"/>
  <c r="AS2670" i="2"/>
  <c r="AR2670" i="2"/>
  <c r="AQ2670" i="2"/>
  <c r="AP2670" i="2"/>
  <c r="L2670" i="2"/>
  <c r="K2670" i="2"/>
  <c r="J2670" i="2"/>
  <c r="M2670" i="2" s="1"/>
  <c r="G2670" i="2"/>
  <c r="H2670" i="2" s="1"/>
  <c r="F2670" i="2"/>
  <c r="E2670" i="2"/>
  <c r="D2670" i="2"/>
  <c r="C2670" i="2"/>
  <c r="AT2670" i="2" s="1"/>
  <c r="BF2669" i="2"/>
  <c r="BG2669" i="2" s="1"/>
  <c r="AT2669" i="2"/>
  <c r="AS2669" i="2"/>
  <c r="AR2669" i="2"/>
  <c r="AQ2669" i="2"/>
  <c r="AP2669" i="2"/>
  <c r="F2669" i="2"/>
  <c r="E2669" i="2"/>
  <c r="D2669" i="2"/>
  <c r="C2669" i="2"/>
  <c r="BG2668" i="2"/>
  <c r="BF2668" i="2"/>
  <c r="AS2668" i="2"/>
  <c r="AR2668" i="2"/>
  <c r="AQ2668" i="2"/>
  <c r="AP2668" i="2"/>
  <c r="L2668" i="2"/>
  <c r="K2668" i="2"/>
  <c r="F2668" i="2"/>
  <c r="E2668" i="2"/>
  <c r="D2668" i="2"/>
  <c r="C2668" i="2"/>
  <c r="J2668" i="2" s="1"/>
  <c r="M2668" i="2" s="1"/>
  <c r="BF2667" i="2"/>
  <c r="BG2667" i="2" s="1"/>
  <c r="AW2667" i="2"/>
  <c r="AV2667" i="2"/>
  <c r="AU2667" i="2"/>
  <c r="AS2667" i="2"/>
  <c r="AR2667" i="2"/>
  <c r="AQ2667" i="2"/>
  <c r="AP2667" i="2"/>
  <c r="L2667" i="2"/>
  <c r="K2667" i="2"/>
  <c r="J2667" i="2"/>
  <c r="M2667" i="2" s="1"/>
  <c r="G2667" i="2"/>
  <c r="H2667" i="2" s="1"/>
  <c r="F2667" i="2"/>
  <c r="E2667" i="2"/>
  <c r="D2667" i="2"/>
  <c r="C2667" i="2"/>
  <c r="AT2667" i="2" s="1"/>
  <c r="BF2666" i="2"/>
  <c r="BG2666" i="2" s="1"/>
  <c r="AS2666" i="2"/>
  <c r="AR2666" i="2"/>
  <c r="AQ2666" i="2"/>
  <c r="AP2666" i="2"/>
  <c r="F2666" i="2"/>
  <c r="E2666" i="2"/>
  <c r="D2666" i="2"/>
  <c r="C2666" i="2"/>
  <c r="BG2665" i="2"/>
  <c r="BF2665" i="2"/>
  <c r="AS2665" i="2"/>
  <c r="AR2665" i="2"/>
  <c r="AQ2665" i="2"/>
  <c r="AP2665" i="2"/>
  <c r="L2665" i="2"/>
  <c r="K2665" i="2"/>
  <c r="M2665" i="2" s="1"/>
  <c r="F2665" i="2"/>
  <c r="E2665" i="2"/>
  <c r="D2665" i="2"/>
  <c r="C2665" i="2"/>
  <c r="J2665" i="2" s="1"/>
  <c r="BF2664" i="2"/>
  <c r="BG2664" i="2" s="1"/>
  <c r="AW2664" i="2"/>
  <c r="AV2664" i="2"/>
  <c r="AU2664" i="2"/>
  <c r="AS2664" i="2"/>
  <c r="AR2664" i="2"/>
  <c r="AQ2664" i="2"/>
  <c r="AP2664" i="2"/>
  <c r="L2664" i="2"/>
  <c r="K2664" i="2"/>
  <c r="J2664" i="2"/>
  <c r="M2664" i="2" s="1"/>
  <c r="G2664" i="2"/>
  <c r="H2664" i="2" s="1"/>
  <c r="F2664" i="2"/>
  <c r="E2664" i="2"/>
  <c r="D2664" i="2"/>
  <c r="C2664" i="2"/>
  <c r="AT2664" i="2" s="1"/>
  <c r="BF2663" i="2"/>
  <c r="BG2663" i="2" s="1"/>
  <c r="AT2663" i="2"/>
  <c r="AS2663" i="2"/>
  <c r="AR2663" i="2"/>
  <c r="AQ2663" i="2"/>
  <c r="AP2663" i="2"/>
  <c r="F2663" i="2"/>
  <c r="E2663" i="2"/>
  <c r="D2663" i="2"/>
  <c r="C2663" i="2"/>
  <c r="BG2662" i="2"/>
  <c r="BF2662" i="2"/>
  <c r="AS2662" i="2"/>
  <c r="AR2662" i="2"/>
  <c r="AQ2662" i="2"/>
  <c r="AP2662" i="2"/>
  <c r="L2662" i="2"/>
  <c r="M2662" i="2" s="1"/>
  <c r="K2662" i="2"/>
  <c r="F2662" i="2"/>
  <c r="E2662" i="2"/>
  <c r="D2662" i="2"/>
  <c r="C2662" i="2"/>
  <c r="J2662" i="2" s="1"/>
  <c r="BF2661" i="2"/>
  <c r="BG2661" i="2" s="1"/>
  <c r="AW2661" i="2"/>
  <c r="AV2661" i="2"/>
  <c r="AU2661" i="2"/>
  <c r="AS2661" i="2"/>
  <c r="AR2661" i="2"/>
  <c r="AQ2661" i="2"/>
  <c r="AP2661" i="2"/>
  <c r="L2661" i="2"/>
  <c r="K2661" i="2"/>
  <c r="J2661" i="2"/>
  <c r="M2661" i="2" s="1"/>
  <c r="G2661" i="2"/>
  <c r="H2661" i="2" s="1"/>
  <c r="F2661" i="2"/>
  <c r="E2661" i="2"/>
  <c r="D2661" i="2"/>
  <c r="C2661" i="2"/>
  <c r="AT2661" i="2" s="1"/>
  <c r="BF2660" i="2"/>
  <c r="BG2660" i="2" s="1"/>
  <c r="AT2660" i="2"/>
  <c r="AS2660" i="2"/>
  <c r="AR2660" i="2"/>
  <c r="AQ2660" i="2"/>
  <c r="AP2660" i="2"/>
  <c r="F2660" i="2"/>
  <c r="E2660" i="2"/>
  <c r="D2660" i="2"/>
  <c r="C2660" i="2"/>
  <c r="BG2659" i="2"/>
  <c r="BF2659" i="2"/>
  <c r="AS2659" i="2"/>
  <c r="AR2659" i="2"/>
  <c r="AQ2659" i="2"/>
  <c r="AP2659" i="2"/>
  <c r="L2659" i="2"/>
  <c r="K2659" i="2"/>
  <c r="F2659" i="2"/>
  <c r="E2659" i="2"/>
  <c r="D2659" i="2"/>
  <c r="C2659" i="2"/>
  <c r="J2659" i="2" s="1"/>
  <c r="M2659" i="2" s="1"/>
  <c r="BF2658" i="2"/>
  <c r="BG2658" i="2" s="1"/>
  <c r="AW2658" i="2"/>
  <c r="AV2658" i="2"/>
  <c r="AU2658" i="2"/>
  <c r="AS2658" i="2"/>
  <c r="AR2658" i="2"/>
  <c r="AQ2658" i="2"/>
  <c r="AP2658" i="2"/>
  <c r="L2658" i="2"/>
  <c r="K2658" i="2"/>
  <c r="J2658" i="2"/>
  <c r="M2658" i="2" s="1"/>
  <c r="G2658" i="2"/>
  <c r="H2658" i="2" s="1"/>
  <c r="F2658" i="2"/>
  <c r="E2658" i="2"/>
  <c r="D2658" i="2"/>
  <c r="C2658" i="2"/>
  <c r="AT2658" i="2" s="1"/>
  <c r="BF2657" i="2"/>
  <c r="BG2657" i="2" s="1"/>
  <c r="AS2657" i="2"/>
  <c r="AR2657" i="2"/>
  <c r="AQ2657" i="2"/>
  <c r="AP2657" i="2"/>
  <c r="F2657" i="2"/>
  <c r="E2657" i="2"/>
  <c r="D2657" i="2"/>
  <c r="C2657" i="2"/>
  <c r="AT2657" i="2" s="1"/>
  <c r="BG2656" i="2"/>
  <c r="BF2656" i="2"/>
  <c r="AS2656" i="2"/>
  <c r="AR2656" i="2"/>
  <c r="AQ2656" i="2"/>
  <c r="AP2656" i="2"/>
  <c r="L2656" i="2"/>
  <c r="K2656" i="2"/>
  <c r="M2656" i="2" s="1"/>
  <c r="F2656" i="2"/>
  <c r="E2656" i="2"/>
  <c r="D2656" i="2"/>
  <c r="C2656" i="2"/>
  <c r="J2656" i="2" s="1"/>
  <c r="BF2655" i="2"/>
  <c r="BG2655" i="2" s="1"/>
  <c r="AW2655" i="2"/>
  <c r="AV2655" i="2"/>
  <c r="AU2655" i="2"/>
  <c r="AS2655" i="2"/>
  <c r="AR2655" i="2"/>
  <c r="AQ2655" i="2"/>
  <c r="AP2655" i="2"/>
  <c r="L2655" i="2"/>
  <c r="K2655" i="2"/>
  <c r="J2655" i="2"/>
  <c r="M2655" i="2" s="1"/>
  <c r="G2655" i="2"/>
  <c r="H2655" i="2" s="1"/>
  <c r="F2655" i="2"/>
  <c r="E2655" i="2"/>
  <c r="D2655" i="2"/>
  <c r="C2655" i="2"/>
  <c r="AT2655" i="2" s="1"/>
  <c r="BF2654" i="2"/>
  <c r="BG2654" i="2" s="1"/>
  <c r="AT2654" i="2"/>
  <c r="AS2654" i="2"/>
  <c r="AR2654" i="2"/>
  <c r="AQ2654" i="2"/>
  <c r="AP2654" i="2"/>
  <c r="F2654" i="2"/>
  <c r="E2654" i="2"/>
  <c r="D2654" i="2"/>
  <c r="C2654" i="2"/>
  <c r="BG2653" i="2"/>
  <c r="BF2653" i="2"/>
  <c r="AS2653" i="2"/>
  <c r="AR2653" i="2"/>
  <c r="AQ2653" i="2"/>
  <c r="AP2653" i="2"/>
  <c r="L2653" i="2"/>
  <c r="M2653" i="2" s="1"/>
  <c r="K2653" i="2"/>
  <c r="F2653" i="2"/>
  <c r="E2653" i="2"/>
  <c r="D2653" i="2"/>
  <c r="C2653" i="2"/>
  <c r="J2653" i="2" s="1"/>
  <c r="BF2652" i="2"/>
  <c r="BG2652" i="2" s="1"/>
  <c r="AW2652" i="2"/>
  <c r="AV2652" i="2"/>
  <c r="AU2652" i="2"/>
  <c r="AS2652" i="2"/>
  <c r="AR2652" i="2"/>
  <c r="AQ2652" i="2"/>
  <c r="AP2652" i="2"/>
  <c r="L2652" i="2"/>
  <c r="K2652" i="2"/>
  <c r="J2652" i="2"/>
  <c r="M2652" i="2" s="1"/>
  <c r="G2652" i="2"/>
  <c r="H2652" i="2" s="1"/>
  <c r="F2652" i="2"/>
  <c r="E2652" i="2"/>
  <c r="D2652" i="2"/>
  <c r="C2652" i="2"/>
  <c r="AT2652" i="2" s="1"/>
  <c r="BF2651" i="2"/>
  <c r="BG2651" i="2" s="1"/>
  <c r="AW2651" i="2"/>
  <c r="AS2651" i="2"/>
  <c r="AR2651" i="2"/>
  <c r="AQ2651" i="2"/>
  <c r="AP2651" i="2"/>
  <c r="F2651" i="2"/>
  <c r="E2651" i="2"/>
  <c r="D2651" i="2"/>
  <c r="C2651" i="2"/>
  <c r="BG2650" i="2"/>
  <c r="BF2650" i="2"/>
  <c r="AS2650" i="2"/>
  <c r="AR2650" i="2"/>
  <c r="AQ2650" i="2"/>
  <c r="AP2650" i="2"/>
  <c r="L2650" i="2"/>
  <c r="K2650" i="2"/>
  <c r="F2650" i="2"/>
  <c r="E2650" i="2"/>
  <c r="D2650" i="2"/>
  <c r="C2650" i="2"/>
  <c r="J2650" i="2" s="1"/>
  <c r="M2650" i="2" s="1"/>
  <c r="BF2649" i="2"/>
  <c r="BG2649" i="2" s="1"/>
  <c r="AW2649" i="2"/>
  <c r="AV2649" i="2"/>
  <c r="AU2649" i="2"/>
  <c r="AS2649" i="2"/>
  <c r="AR2649" i="2"/>
  <c r="AQ2649" i="2"/>
  <c r="AP2649" i="2"/>
  <c r="L2649" i="2"/>
  <c r="K2649" i="2"/>
  <c r="J2649" i="2"/>
  <c r="M2649" i="2" s="1"/>
  <c r="H2649" i="2"/>
  <c r="G2649" i="2"/>
  <c r="F2649" i="2"/>
  <c r="E2649" i="2"/>
  <c r="D2649" i="2"/>
  <c r="C2649" i="2"/>
  <c r="AT2649" i="2" s="1"/>
  <c r="BF2648" i="2"/>
  <c r="BG2648" i="2" s="1"/>
  <c r="AT2648" i="2"/>
  <c r="AS2648" i="2"/>
  <c r="AR2648" i="2"/>
  <c r="AQ2648" i="2"/>
  <c r="AP2648" i="2"/>
  <c r="F2648" i="2"/>
  <c r="E2648" i="2"/>
  <c r="D2648" i="2"/>
  <c r="C2648" i="2"/>
  <c r="AV2648" i="2" s="1"/>
  <c r="BG2647" i="2"/>
  <c r="BF2647" i="2"/>
  <c r="AS2647" i="2"/>
  <c r="AR2647" i="2"/>
  <c r="AQ2647" i="2"/>
  <c r="AP2647" i="2"/>
  <c r="F2647" i="2"/>
  <c r="E2647" i="2"/>
  <c r="D2647" i="2"/>
  <c r="C2647" i="2"/>
  <c r="BF2646" i="2"/>
  <c r="BG2646" i="2" s="1"/>
  <c r="AW2646" i="2"/>
  <c r="AV2646" i="2"/>
  <c r="AU2646" i="2"/>
  <c r="AT2646" i="2"/>
  <c r="AS2646" i="2"/>
  <c r="AR2646" i="2"/>
  <c r="AQ2646" i="2"/>
  <c r="AP2646" i="2"/>
  <c r="L2646" i="2"/>
  <c r="K2646" i="2"/>
  <c r="J2646" i="2"/>
  <c r="M2646" i="2" s="1"/>
  <c r="G2646" i="2"/>
  <c r="H2646" i="2" s="1"/>
  <c r="F2646" i="2"/>
  <c r="E2646" i="2"/>
  <c r="D2646" i="2"/>
  <c r="C2646" i="2"/>
  <c r="BF2645" i="2"/>
  <c r="BG2645" i="2" s="1"/>
  <c r="AV2645" i="2"/>
  <c r="AT2645" i="2"/>
  <c r="AS2645" i="2"/>
  <c r="AR2645" i="2"/>
  <c r="AQ2645" i="2"/>
  <c r="AP2645" i="2"/>
  <c r="F2645" i="2"/>
  <c r="E2645" i="2"/>
  <c r="D2645" i="2"/>
  <c r="C2645" i="2"/>
  <c r="BG2644" i="2"/>
  <c r="BF2644" i="2"/>
  <c r="AS2644" i="2"/>
  <c r="AR2644" i="2"/>
  <c r="AQ2644" i="2"/>
  <c r="AP2644" i="2"/>
  <c r="F2644" i="2"/>
  <c r="E2644" i="2"/>
  <c r="D2644" i="2"/>
  <c r="C2644" i="2"/>
  <c r="BF2643" i="2"/>
  <c r="BG2643" i="2" s="1"/>
  <c r="AW2643" i="2"/>
  <c r="AV2643" i="2"/>
  <c r="AU2643" i="2"/>
  <c r="AT2643" i="2"/>
  <c r="AS2643" i="2"/>
  <c r="AR2643" i="2"/>
  <c r="AQ2643" i="2"/>
  <c r="AP2643" i="2"/>
  <c r="L2643" i="2"/>
  <c r="K2643" i="2"/>
  <c r="J2643" i="2"/>
  <c r="M2643" i="2" s="1"/>
  <c r="G2643" i="2"/>
  <c r="H2643" i="2" s="1"/>
  <c r="F2643" i="2"/>
  <c r="E2643" i="2"/>
  <c r="D2643" i="2"/>
  <c r="C2643" i="2"/>
  <c r="BF2642" i="2"/>
  <c r="BG2642" i="2" s="1"/>
  <c r="AV2642" i="2"/>
  <c r="AT2642" i="2"/>
  <c r="AS2642" i="2"/>
  <c r="AR2642" i="2"/>
  <c r="AQ2642" i="2"/>
  <c r="AP2642" i="2"/>
  <c r="G2642" i="2"/>
  <c r="H2642" i="2" s="1"/>
  <c r="F2642" i="2"/>
  <c r="E2642" i="2"/>
  <c r="D2642" i="2"/>
  <c r="C2642" i="2"/>
  <c r="BG2641" i="2"/>
  <c r="BF2641" i="2"/>
  <c r="AS2641" i="2"/>
  <c r="AR2641" i="2"/>
  <c r="AQ2641" i="2"/>
  <c r="AP2641" i="2"/>
  <c r="L2641" i="2"/>
  <c r="K2641" i="2"/>
  <c r="F2641" i="2"/>
  <c r="E2641" i="2"/>
  <c r="D2641" i="2"/>
  <c r="C2641" i="2"/>
  <c r="BF2640" i="2"/>
  <c r="BG2640" i="2" s="1"/>
  <c r="AW2640" i="2"/>
  <c r="AV2640" i="2"/>
  <c r="AU2640" i="2"/>
  <c r="AT2640" i="2"/>
  <c r="AS2640" i="2"/>
  <c r="AR2640" i="2"/>
  <c r="AQ2640" i="2"/>
  <c r="AP2640" i="2"/>
  <c r="L2640" i="2"/>
  <c r="K2640" i="2"/>
  <c r="J2640" i="2"/>
  <c r="M2640" i="2" s="1"/>
  <c r="G2640" i="2"/>
  <c r="H2640" i="2" s="1"/>
  <c r="F2640" i="2"/>
  <c r="E2640" i="2"/>
  <c r="D2640" i="2"/>
  <c r="C2640" i="2"/>
  <c r="BF2639" i="2"/>
  <c r="BG2639" i="2" s="1"/>
  <c r="AV2639" i="2"/>
  <c r="AT2639" i="2"/>
  <c r="AS2639" i="2"/>
  <c r="AR2639" i="2"/>
  <c r="AQ2639" i="2"/>
  <c r="AP2639" i="2"/>
  <c r="G2639" i="2"/>
  <c r="H2639" i="2" s="1"/>
  <c r="F2639" i="2"/>
  <c r="E2639" i="2"/>
  <c r="D2639" i="2"/>
  <c r="C2639" i="2"/>
  <c r="BG2638" i="2"/>
  <c r="BF2638" i="2"/>
  <c r="AS2638" i="2"/>
  <c r="AR2638" i="2"/>
  <c r="AQ2638" i="2"/>
  <c r="AP2638" i="2"/>
  <c r="L2638" i="2"/>
  <c r="K2638" i="2"/>
  <c r="F2638" i="2"/>
  <c r="E2638" i="2"/>
  <c r="D2638" i="2"/>
  <c r="C2638" i="2"/>
  <c r="BF2637" i="2"/>
  <c r="BG2637" i="2" s="1"/>
  <c r="AW2637" i="2"/>
  <c r="AV2637" i="2"/>
  <c r="AU2637" i="2"/>
  <c r="AT2637" i="2"/>
  <c r="AS2637" i="2"/>
  <c r="AR2637" i="2"/>
  <c r="AQ2637" i="2"/>
  <c r="AP2637" i="2"/>
  <c r="M2637" i="2"/>
  <c r="L2637" i="2"/>
  <c r="K2637" i="2"/>
  <c r="J2637" i="2"/>
  <c r="G2637" i="2"/>
  <c r="H2637" i="2" s="1"/>
  <c r="F2637" i="2"/>
  <c r="E2637" i="2"/>
  <c r="D2637" i="2"/>
  <c r="C2637" i="2"/>
  <c r="BF2636" i="2"/>
  <c r="BG2636" i="2" s="1"/>
  <c r="AW2636" i="2"/>
  <c r="AV2636" i="2"/>
  <c r="AS2636" i="2"/>
  <c r="AR2636" i="2"/>
  <c r="AQ2636" i="2"/>
  <c r="AP2636" i="2"/>
  <c r="F2636" i="2"/>
  <c r="E2636" i="2"/>
  <c r="D2636" i="2"/>
  <c r="C2636" i="2"/>
  <c r="BG2635" i="2"/>
  <c r="BF2635" i="2"/>
  <c r="AS2635" i="2"/>
  <c r="AR2635" i="2"/>
  <c r="AQ2635" i="2"/>
  <c r="AP2635" i="2"/>
  <c r="F2635" i="2"/>
  <c r="E2635" i="2"/>
  <c r="D2635" i="2"/>
  <c r="C2635" i="2"/>
  <c r="BF2634" i="2"/>
  <c r="BG2634" i="2" s="1"/>
  <c r="AW2634" i="2"/>
  <c r="AV2634" i="2"/>
  <c r="AU2634" i="2"/>
  <c r="AT2634" i="2"/>
  <c r="AS2634" i="2"/>
  <c r="AR2634" i="2"/>
  <c r="AQ2634" i="2"/>
  <c r="AP2634" i="2"/>
  <c r="L2634" i="2"/>
  <c r="M2634" i="2" s="1"/>
  <c r="K2634" i="2"/>
  <c r="J2634" i="2"/>
  <c r="G2634" i="2"/>
  <c r="H2634" i="2" s="1"/>
  <c r="F2634" i="2"/>
  <c r="E2634" i="2"/>
  <c r="D2634" i="2"/>
  <c r="C2634" i="2"/>
  <c r="BF2633" i="2"/>
  <c r="BG2633" i="2" s="1"/>
  <c r="AT2633" i="2"/>
  <c r="AS2633" i="2"/>
  <c r="AR2633" i="2"/>
  <c r="AQ2633" i="2"/>
  <c r="AP2633" i="2"/>
  <c r="F2633" i="2"/>
  <c r="E2633" i="2"/>
  <c r="D2633" i="2"/>
  <c r="C2633" i="2"/>
  <c r="BG2632" i="2"/>
  <c r="BF2632" i="2"/>
  <c r="AS2632" i="2"/>
  <c r="AR2632" i="2"/>
  <c r="AQ2632" i="2"/>
  <c r="AP2632" i="2"/>
  <c r="F2632" i="2"/>
  <c r="E2632" i="2"/>
  <c r="D2632" i="2"/>
  <c r="C2632" i="2"/>
  <c r="BF2631" i="2"/>
  <c r="BG2631" i="2" s="1"/>
  <c r="AW2631" i="2"/>
  <c r="AV2631" i="2"/>
  <c r="AU2631" i="2"/>
  <c r="AT2631" i="2"/>
  <c r="AS2631" i="2"/>
  <c r="AR2631" i="2"/>
  <c r="AQ2631" i="2"/>
  <c r="AP2631" i="2"/>
  <c r="L2631" i="2"/>
  <c r="M2631" i="2" s="1"/>
  <c r="K2631" i="2"/>
  <c r="J2631" i="2"/>
  <c r="G2631" i="2"/>
  <c r="H2631" i="2" s="1"/>
  <c r="F2631" i="2"/>
  <c r="E2631" i="2"/>
  <c r="D2631" i="2"/>
  <c r="C2631" i="2"/>
  <c r="BF2630" i="2"/>
  <c r="BG2630" i="2" s="1"/>
  <c r="AT2630" i="2"/>
  <c r="AS2630" i="2"/>
  <c r="AR2630" i="2"/>
  <c r="AQ2630" i="2"/>
  <c r="AP2630" i="2"/>
  <c r="F2630" i="2"/>
  <c r="E2630" i="2"/>
  <c r="D2630" i="2"/>
  <c r="C2630" i="2"/>
  <c r="BG2629" i="2"/>
  <c r="BF2629" i="2"/>
  <c r="AS2629" i="2"/>
  <c r="AR2629" i="2"/>
  <c r="AQ2629" i="2"/>
  <c r="AP2629" i="2"/>
  <c r="F2629" i="2"/>
  <c r="E2629" i="2"/>
  <c r="D2629" i="2"/>
  <c r="C2629" i="2"/>
  <c r="BF2628" i="2"/>
  <c r="BG2628" i="2" s="1"/>
  <c r="AW2628" i="2"/>
  <c r="AV2628" i="2"/>
  <c r="AU2628" i="2"/>
  <c r="AT2628" i="2"/>
  <c r="AS2628" i="2"/>
  <c r="AR2628" i="2"/>
  <c r="AQ2628" i="2"/>
  <c r="AP2628" i="2"/>
  <c r="L2628" i="2"/>
  <c r="M2628" i="2" s="1"/>
  <c r="K2628" i="2"/>
  <c r="J2628" i="2"/>
  <c r="G2628" i="2"/>
  <c r="H2628" i="2" s="1"/>
  <c r="F2628" i="2"/>
  <c r="E2628" i="2"/>
  <c r="D2628" i="2"/>
  <c r="C2628" i="2"/>
  <c r="BF2627" i="2"/>
  <c r="BG2627" i="2" s="1"/>
  <c r="AW2627" i="2"/>
  <c r="AT2627" i="2"/>
  <c r="AS2627" i="2"/>
  <c r="AR2627" i="2"/>
  <c r="AQ2627" i="2"/>
  <c r="AP2627" i="2"/>
  <c r="F2627" i="2"/>
  <c r="E2627" i="2"/>
  <c r="D2627" i="2"/>
  <c r="C2627" i="2"/>
  <c r="BG2626" i="2"/>
  <c r="BF2626" i="2"/>
  <c r="AS2626" i="2"/>
  <c r="AR2626" i="2"/>
  <c r="AQ2626" i="2"/>
  <c r="AP2626" i="2"/>
  <c r="F2626" i="2"/>
  <c r="E2626" i="2"/>
  <c r="D2626" i="2"/>
  <c r="C2626" i="2"/>
  <c r="BF2625" i="2"/>
  <c r="BG2625" i="2" s="1"/>
  <c r="AW2625" i="2"/>
  <c r="AV2625" i="2"/>
  <c r="AU2625" i="2"/>
  <c r="AT2625" i="2"/>
  <c r="AS2625" i="2"/>
  <c r="AR2625" i="2"/>
  <c r="AQ2625" i="2"/>
  <c r="AP2625" i="2"/>
  <c r="L2625" i="2"/>
  <c r="M2625" i="2" s="1"/>
  <c r="K2625" i="2"/>
  <c r="J2625" i="2"/>
  <c r="G2625" i="2"/>
  <c r="H2625" i="2" s="1"/>
  <c r="F2625" i="2"/>
  <c r="E2625" i="2"/>
  <c r="D2625" i="2"/>
  <c r="C2625" i="2"/>
  <c r="BF2624" i="2"/>
  <c r="BG2624" i="2" s="1"/>
  <c r="AU2624" i="2"/>
  <c r="AT2624" i="2"/>
  <c r="AS2624" i="2"/>
  <c r="AR2624" i="2"/>
  <c r="AQ2624" i="2"/>
  <c r="AP2624" i="2"/>
  <c r="F2624" i="2"/>
  <c r="E2624" i="2"/>
  <c r="D2624" i="2"/>
  <c r="C2624" i="2"/>
  <c r="BG2623" i="2"/>
  <c r="BF2623" i="2"/>
  <c r="AS2623" i="2"/>
  <c r="AR2623" i="2"/>
  <c r="AQ2623" i="2"/>
  <c r="AP2623" i="2"/>
  <c r="L2623" i="2"/>
  <c r="K2623" i="2"/>
  <c r="J2623" i="2"/>
  <c r="M2623" i="2" s="1"/>
  <c r="F2623" i="2"/>
  <c r="E2623" i="2"/>
  <c r="D2623" i="2"/>
  <c r="C2623" i="2"/>
  <c r="BF2622" i="2"/>
  <c r="BG2622" i="2" s="1"/>
  <c r="AW2622" i="2"/>
  <c r="AV2622" i="2"/>
  <c r="AU2622" i="2"/>
  <c r="AT2622" i="2"/>
  <c r="AS2622" i="2"/>
  <c r="AR2622" i="2"/>
  <c r="AQ2622" i="2"/>
  <c r="AP2622" i="2"/>
  <c r="L2622" i="2"/>
  <c r="K2622" i="2"/>
  <c r="J2622" i="2"/>
  <c r="M2622" i="2" s="1"/>
  <c r="G2622" i="2"/>
  <c r="H2622" i="2" s="1"/>
  <c r="F2622" i="2"/>
  <c r="E2622" i="2"/>
  <c r="D2622" i="2"/>
  <c r="C2622" i="2"/>
  <c r="BF2621" i="2"/>
  <c r="BG2621" i="2" s="1"/>
  <c r="AW2621" i="2"/>
  <c r="AT2621" i="2"/>
  <c r="AS2621" i="2"/>
  <c r="AR2621" i="2"/>
  <c r="AQ2621" i="2"/>
  <c r="AP2621" i="2"/>
  <c r="J2621" i="2"/>
  <c r="G2621" i="2"/>
  <c r="H2621" i="2" s="1"/>
  <c r="F2621" i="2"/>
  <c r="E2621" i="2"/>
  <c r="D2621" i="2"/>
  <c r="C2621" i="2"/>
  <c r="BF2620" i="2"/>
  <c r="BG2620" i="2" s="1"/>
  <c r="AS2620" i="2"/>
  <c r="AR2620" i="2"/>
  <c r="AQ2620" i="2"/>
  <c r="AP2620" i="2"/>
  <c r="L2620" i="2"/>
  <c r="F2620" i="2"/>
  <c r="E2620" i="2"/>
  <c r="D2620" i="2"/>
  <c r="C2620" i="2"/>
  <c r="BF2619" i="2"/>
  <c r="BG2619" i="2" s="1"/>
  <c r="AW2619" i="2"/>
  <c r="AV2619" i="2"/>
  <c r="AU2619" i="2"/>
  <c r="AS2619" i="2"/>
  <c r="AR2619" i="2"/>
  <c r="AQ2619" i="2"/>
  <c r="AP2619" i="2"/>
  <c r="L2619" i="2"/>
  <c r="K2619" i="2"/>
  <c r="J2619" i="2"/>
  <c r="M2619" i="2" s="1"/>
  <c r="G2619" i="2"/>
  <c r="H2619" i="2" s="1"/>
  <c r="F2619" i="2"/>
  <c r="E2619" i="2"/>
  <c r="D2619" i="2"/>
  <c r="C2619" i="2"/>
  <c r="AT2619" i="2" s="1"/>
  <c r="BF2618" i="2"/>
  <c r="BG2618" i="2" s="1"/>
  <c r="AS2618" i="2"/>
  <c r="AR2618" i="2"/>
  <c r="AQ2618" i="2"/>
  <c r="AP2618" i="2"/>
  <c r="F2618" i="2"/>
  <c r="E2618" i="2"/>
  <c r="D2618" i="2"/>
  <c r="C2618" i="2"/>
  <c r="BG2617" i="2"/>
  <c r="BF2617" i="2"/>
  <c r="AS2617" i="2"/>
  <c r="AR2617" i="2"/>
  <c r="AQ2617" i="2"/>
  <c r="AP2617" i="2"/>
  <c r="L2617" i="2"/>
  <c r="K2617" i="2"/>
  <c r="F2617" i="2"/>
  <c r="E2617" i="2"/>
  <c r="D2617" i="2"/>
  <c r="C2617" i="2"/>
  <c r="J2617" i="2" s="1"/>
  <c r="M2617" i="2" s="1"/>
  <c r="BF2616" i="2"/>
  <c r="BG2616" i="2" s="1"/>
  <c r="AW2616" i="2"/>
  <c r="AV2616" i="2"/>
  <c r="AU2616" i="2"/>
  <c r="AS2616" i="2"/>
  <c r="AR2616" i="2"/>
  <c r="AQ2616" i="2"/>
  <c r="AP2616" i="2"/>
  <c r="L2616" i="2"/>
  <c r="K2616" i="2"/>
  <c r="J2616" i="2"/>
  <c r="M2616" i="2" s="1"/>
  <c r="G2616" i="2"/>
  <c r="H2616" i="2" s="1"/>
  <c r="F2616" i="2"/>
  <c r="E2616" i="2"/>
  <c r="D2616" i="2"/>
  <c r="C2616" i="2"/>
  <c r="AT2616" i="2" s="1"/>
  <c r="BF2615" i="2"/>
  <c r="BG2615" i="2" s="1"/>
  <c r="AS2615" i="2"/>
  <c r="AR2615" i="2"/>
  <c r="AQ2615" i="2"/>
  <c r="AP2615" i="2"/>
  <c r="F2615" i="2"/>
  <c r="E2615" i="2"/>
  <c r="D2615" i="2"/>
  <c r="C2615" i="2"/>
  <c r="BG2614" i="2"/>
  <c r="BF2614" i="2"/>
  <c r="AS2614" i="2"/>
  <c r="AR2614" i="2"/>
  <c r="AQ2614" i="2"/>
  <c r="AP2614" i="2"/>
  <c r="L2614" i="2"/>
  <c r="K2614" i="2"/>
  <c r="F2614" i="2"/>
  <c r="E2614" i="2"/>
  <c r="D2614" i="2"/>
  <c r="C2614" i="2"/>
  <c r="J2614" i="2" s="1"/>
  <c r="M2614" i="2" s="1"/>
  <c r="BF2613" i="2"/>
  <c r="BG2613" i="2" s="1"/>
  <c r="AW2613" i="2"/>
  <c r="AV2613" i="2"/>
  <c r="AU2613" i="2"/>
  <c r="AS2613" i="2"/>
  <c r="AR2613" i="2"/>
  <c r="AQ2613" i="2"/>
  <c r="AP2613" i="2"/>
  <c r="L2613" i="2"/>
  <c r="K2613" i="2"/>
  <c r="J2613" i="2"/>
  <c r="M2613" i="2" s="1"/>
  <c r="G2613" i="2"/>
  <c r="H2613" i="2" s="1"/>
  <c r="F2613" i="2"/>
  <c r="E2613" i="2"/>
  <c r="D2613" i="2"/>
  <c r="C2613" i="2"/>
  <c r="AT2613" i="2" s="1"/>
  <c r="BF2612" i="2"/>
  <c r="BG2612" i="2" s="1"/>
  <c r="AS2612" i="2"/>
  <c r="AR2612" i="2"/>
  <c r="AQ2612" i="2"/>
  <c r="AP2612" i="2"/>
  <c r="F2612" i="2"/>
  <c r="E2612" i="2"/>
  <c r="D2612" i="2"/>
  <c r="C2612" i="2"/>
  <c r="BG2611" i="2"/>
  <c r="BF2611" i="2"/>
  <c r="AS2611" i="2"/>
  <c r="AR2611" i="2"/>
  <c r="AQ2611" i="2"/>
  <c r="AP2611" i="2"/>
  <c r="L2611" i="2"/>
  <c r="K2611" i="2"/>
  <c r="F2611" i="2"/>
  <c r="E2611" i="2"/>
  <c r="D2611" i="2"/>
  <c r="C2611" i="2"/>
  <c r="J2611" i="2" s="1"/>
  <c r="M2611" i="2" s="1"/>
  <c r="BF2610" i="2"/>
  <c r="BG2610" i="2" s="1"/>
  <c r="AW2610" i="2"/>
  <c r="AV2610" i="2"/>
  <c r="AU2610" i="2"/>
  <c r="AS2610" i="2"/>
  <c r="AR2610" i="2"/>
  <c r="AQ2610" i="2"/>
  <c r="AP2610" i="2"/>
  <c r="L2610" i="2"/>
  <c r="K2610" i="2"/>
  <c r="J2610" i="2"/>
  <c r="M2610" i="2" s="1"/>
  <c r="G2610" i="2"/>
  <c r="H2610" i="2" s="1"/>
  <c r="F2610" i="2"/>
  <c r="E2610" i="2"/>
  <c r="D2610" i="2"/>
  <c r="C2610" i="2"/>
  <c r="AT2610" i="2" s="1"/>
  <c r="BF2609" i="2"/>
  <c r="BG2609" i="2" s="1"/>
  <c r="AS2609" i="2"/>
  <c r="AR2609" i="2"/>
  <c r="AQ2609" i="2"/>
  <c r="AP2609" i="2"/>
  <c r="F2609" i="2"/>
  <c r="E2609" i="2"/>
  <c r="D2609" i="2"/>
  <c r="C2609" i="2"/>
  <c r="BG2608" i="2"/>
  <c r="BF2608" i="2"/>
  <c r="AS2608" i="2"/>
  <c r="AR2608" i="2"/>
  <c r="AQ2608" i="2"/>
  <c r="AP2608" i="2"/>
  <c r="L2608" i="2"/>
  <c r="K2608" i="2"/>
  <c r="F2608" i="2"/>
  <c r="E2608" i="2"/>
  <c r="D2608" i="2"/>
  <c r="C2608" i="2"/>
  <c r="J2608" i="2" s="1"/>
  <c r="M2608" i="2" s="1"/>
  <c r="BF2607" i="2"/>
  <c r="BG2607" i="2" s="1"/>
  <c r="AW2607" i="2"/>
  <c r="AV2607" i="2"/>
  <c r="AU2607" i="2"/>
  <c r="AS2607" i="2"/>
  <c r="AR2607" i="2"/>
  <c r="AQ2607" i="2"/>
  <c r="AP2607" i="2"/>
  <c r="L2607" i="2"/>
  <c r="K2607" i="2"/>
  <c r="J2607" i="2"/>
  <c r="M2607" i="2" s="1"/>
  <c r="G2607" i="2"/>
  <c r="H2607" i="2" s="1"/>
  <c r="F2607" i="2"/>
  <c r="E2607" i="2"/>
  <c r="D2607" i="2"/>
  <c r="C2607" i="2"/>
  <c r="AT2607" i="2" s="1"/>
  <c r="BF2606" i="2"/>
  <c r="BG2606" i="2" s="1"/>
  <c r="AS2606" i="2"/>
  <c r="AR2606" i="2"/>
  <c r="AQ2606" i="2"/>
  <c r="AP2606" i="2"/>
  <c r="F2606" i="2"/>
  <c r="E2606" i="2"/>
  <c r="D2606" i="2"/>
  <c r="C2606" i="2"/>
  <c r="BG2605" i="2"/>
  <c r="BF2605" i="2"/>
  <c r="AS2605" i="2"/>
  <c r="AR2605" i="2"/>
  <c r="AQ2605" i="2"/>
  <c r="AP2605" i="2"/>
  <c r="L2605" i="2"/>
  <c r="K2605" i="2"/>
  <c r="F2605" i="2"/>
  <c r="E2605" i="2"/>
  <c r="D2605" i="2"/>
  <c r="C2605" i="2"/>
  <c r="J2605" i="2" s="1"/>
  <c r="M2605" i="2" s="1"/>
  <c r="BF2604" i="2"/>
  <c r="BG2604" i="2" s="1"/>
  <c r="AW2604" i="2"/>
  <c r="AV2604" i="2"/>
  <c r="AU2604" i="2"/>
  <c r="AT2604" i="2"/>
  <c r="AS2604" i="2"/>
  <c r="AR2604" i="2"/>
  <c r="AQ2604" i="2"/>
  <c r="AP2604" i="2"/>
  <c r="L2604" i="2"/>
  <c r="K2604" i="2"/>
  <c r="J2604" i="2"/>
  <c r="M2604" i="2" s="1"/>
  <c r="G2604" i="2"/>
  <c r="H2604" i="2" s="1"/>
  <c r="F2604" i="2"/>
  <c r="E2604" i="2"/>
  <c r="D2604" i="2"/>
  <c r="C2604" i="2"/>
  <c r="BF2603" i="2"/>
  <c r="BG2603" i="2" s="1"/>
  <c r="AS2603" i="2"/>
  <c r="AR2603" i="2"/>
  <c r="AQ2603" i="2"/>
  <c r="AP2603" i="2"/>
  <c r="F2603" i="2"/>
  <c r="E2603" i="2"/>
  <c r="D2603" i="2"/>
  <c r="C2603" i="2"/>
  <c r="AW2603" i="2" s="1"/>
  <c r="BG2602" i="2"/>
  <c r="BF2602" i="2"/>
  <c r="AS2602" i="2"/>
  <c r="AR2602" i="2"/>
  <c r="AQ2602" i="2"/>
  <c r="AP2602" i="2"/>
  <c r="L2602" i="2"/>
  <c r="K2602" i="2"/>
  <c r="F2602" i="2"/>
  <c r="E2602" i="2"/>
  <c r="D2602" i="2"/>
  <c r="C2602" i="2"/>
  <c r="J2602" i="2" s="1"/>
  <c r="M2602" i="2" s="1"/>
  <c r="BF2601" i="2"/>
  <c r="BG2601" i="2" s="1"/>
  <c r="AW2601" i="2"/>
  <c r="AV2601" i="2"/>
  <c r="AU2601" i="2"/>
  <c r="AT2601" i="2"/>
  <c r="AS2601" i="2"/>
  <c r="AR2601" i="2"/>
  <c r="AQ2601" i="2"/>
  <c r="AP2601" i="2"/>
  <c r="L2601" i="2"/>
  <c r="K2601" i="2"/>
  <c r="J2601" i="2"/>
  <c r="M2601" i="2" s="1"/>
  <c r="G2601" i="2"/>
  <c r="H2601" i="2" s="1"/>
  <c r="F2601" i="2"/>
  <c r="E2601" i="2"/>
  <c r="D2601" i="2"/>
  <c r="C2601" i="2"/>
  <c r="BF2600" i="2"/>
  <c r="BG2600" i="2" s="1"/>
  <c r="AS2600" i="2"/>
  <c r="AR2600" i="2"/>
  <c r="AQ2600" i="2"/>
  <c r="AP2600" i="2"/>
  <c r="F2600" i="2"/>
  <c r="E2600" i="2"/>
  <c r="D2600" i="2"/>
  <c r="C2600" i="2"/>
  <c r="BG2599" i="2"/>
  <c r="BF2599" i="2"/>
  <c r="AS2599" i="2"/>
  <c r="AR2599" i="2"/>
  <c r="AQ2599" i="2"/>
  <c r="AP2599" i="2"/>
  <c r="L2599" i="2"/>
  <c r="K2599" i="2"/>
  <c r="F2599" i="2"/>
  <c r="E2599" i="2"/>
  <c r="D2599" i="2"/>
  <c r="C2599" i="2"/>
  <c r="J2599" i="2" s="1"/>
  <c r="M2599" i="2" s="1"/>
  <c r="BF2598" i="2"/>
  <c r="BG2598" i="2" s="1"/>
  <c r="AW2598" i="2"/>
  <c r="AV2598" i="2"/>
  <c r="AU2598" i="2"/>
  <c r="AT2598" i="2"/>
  <c r="AS2598" i="2"/>
  <c r="AR2598" i="2"/>
  <c r="AQ2598" i="2"/>
  <c r="AP2598" i="2"/>
  <c r="L2598" i="2"/>
  <c r="K2598" i="2"/>
  <c r="J2598" i="2"/>
  <c r="M2598" i="2" s="1"/>
  <c r="G2598" i="2"/>
  <c r="H2598" i="2" s="1"/>
  <c r="F2598" i="2"/>
  <c r="E2598" i="2"/>
  <c r="D2598" i="2"/>
  <c r="C2598" i="2"/>
  <c r="BF2597" i="2"/>
  <c r="BG2597" i="2" s="1"/>
  <c r="AS2597" i="2"/>
  <c r="AR2597" i="2"/>
  <c r="AQ2597" i="2"/>
  <c r="AP2597" i="2"/>
  <c r="F2597" i="2"/>
  <c r="E2597" i="2"/>
  <c r="D2597" i="2"/>
  <c r="C2597" i="2"/>
  <c r="AW2597" i="2" s="1"/>
  <c r="BG2596" i="2"/>
  <c r="BF2596" i="2"/>
  <c r="AS2596" i="2"/>
  <c r="AR2596" i="2"/>
  <c r="AQ2596" i="2"/>
  <c r="AP2596" i="2"/>
  <c r="L2596" i="2"/>
  <c r="K2596" i="2"/>
  <c r="F2596" i="2"/>
  <c r="E2596" i="2"/>
  <c r="D2596" i="2"/>
  <c r="C2596" i="2"/>
  <c r="J2596" i="2" s="1"/>
  <c r="M2596" i="2" s="1"/>
  <c r="BF2595" i="2"/>
  <c r="BG2595" i="2" s="1"/>
  <c r="AW2595" i="2"/>
  <c r="AV2595" i="2"/>
  <c r="AU2595" i="2"/>
  <c r="AT2595" i="2"/>
  <c r="AS2595" i="2"/>
  <c r="AR2595" i="2"/>
  <c r="AQ2595" i="2"/>
  <c r="AP2595" i="2"/>
  <c r="L2595" i="2"/>
  <c r="K2595" i="2"/>
  <c r="J2595" i="2"/>
  <c r="M2595" i="2" s="1"/>
  <c r="G2595" i="2"/>
  <c r="H2595" i="2" s="1"/>
  <c r="F2595" i="2"/>
  <c r="E2595" i="2"/>
  <c r="D2595" i="2"/>
  <c r="C2595" i="2"/>
  <c r="BF2594" i="2"/>
  <c r="BG2594" i="2" s="1"/>
  <c r="AS2594" i="2"/>
  <c r="AR2594" i="2"/>
  <c r="AQ2594" i="2"/>
  <c r="AP2594" i="2"/>
  <c r="F2594" i="2"/>
  <c r="E2594" i="2"/>
  <c r="D2594" i="2"/>
  <c r="C2594" i="2"/>
  <c r="BG2593" i="2"/>
  <c r="BF2593" i="2"/>
  <c r="AS2593" i="2"/>
  <c r="AR2593" i="2"/>
  <c r="AQ2593" i="2"/>
  <c r="AP2593" i="2"/>
  <c r="L2593" i="2"/>
  <c r="K2593" i="2"/>
  <c r="F2593" i="2"/>
  <c r="E2593" i="2"/>
  <c r="D2593" i="2"/>
  <c r="C2593" i="2"/>
  <c r="J2593" i="2" s="1"/>
  <c r="M2593" i="2" s="1"/>
  <c r="BF2592" i="2"/>
  <c r="BG2592" i="2" s="1"/>
  <c r="AW2592" i="2"/>
  <c r="AV2592" i="2"/>
  <c r="AU2592" i="2"/>
  <c r="AT2592" i="2"/>
  <c r="AS2592" i="2"/>
  <c r="AR2592" i="2"/>
  <c r="AQ2592" i="2"/>
  <c r="AP2592" i="2"/>
  <c r="L2592" i="2"/>
  <c r="K2592" i="2"/>
  <c r="J2592" i="2"/>
  <c r="M2592" i="2" s="1"/>
  <c r="G2592" i="2"/>
  <c r="H2592" i="2" s="1"/>
  <c r="F2592" i="2"/>
  <c r="E2592" i="2"/>
  <c r="D2592" i="2"/>
  <c r="C2592" i="2"/>
  <c r="BF2591" i="2"/>
  <c r="BG2591" i="2" s="1"/>
  <c r="AS2591" i="2"/>
  <c r="AR2591" i="2"/>
  <c r="AQ2591" i="2"/>
  <c r="AP2591" i="2"/>
  <c r="F2591" i="2"/>
  <c r="E2591" i="2"/>
  <c r="D2591" i="2"/>
  <c r="C2591" i="2"/>
  <c r="AW2591" i="2" s="1"/>
  <c r="BG2590" i="2"/>
  <c r="BF2590" i="2"/>
  <c r="AS2590" i="2"/>
  <c r="AR2590" i="2"/>
  <c r="AQ2590" i="2"/>
  <c r="AP2590" i="2"/>
  <c r="L2590" i="2"/>
  <c r="K2590" i="2"/>
  <c r="F2590" i="2"/>
  <c r="E2590" i="2"/>
  <c r="D2590" i="2"/>
  <c r="C2590" i="2"/>
  <c r="J2590" i="2" s="1"/>
  <c r="M2590" i="2" s="1"/>
  <c r="BF2589" i="2"/>
  <c r="BG2589" i="2" s="1"/>
  <c r="AW2589" i="2"/>
  <c r="AV2589" i="2"/>
  <c r="AU2589" i="2"/>
  <c r="AT2589" i="2"/>
  <c r="AS2589" i="2"/>
  <c r="AR2589" i="2"/>
  <c r="AQ2589" i="2"/>
  <c r="AP2589" i="2"/>
  <c r="L2589" i="2"/>
  <c r="K2589" i="2"/>
  <c r="J2589" i="2"/>
  <c r="M2589" i="2" s="1"/>
  <c r="G2589" i="2"/>
  <c r="H2589" i="2" s="1"/>
  <c r="F2589" i="2"/>
  <c r="E2589" i="2"/>
  <c r="D2589" i="2"/>
  <c r="C2589" i="2"/>
  <c r="BF2588" i="2"/>
  <c r="BG2588" i="2" s="1"/>
  <c r="AS2588" i="2"/>
  <c r="AR2588" i="2"/>
  <c r="AQ2588" i="2"/>
  <c r="AP2588" i="2"/>
  <c r="F2588" i="2"/>
  <c r="E2588" i="2"/>
  <c r="D2588" i="2"/>
  <c r="C2588" i="2"/>
  <c r="AT2588" i="2" s="1"/>
  <c r="BG2587" i="2"/>
  <c r="BF2587" i="2"/>
  <c r="AS2587" i="2"/>
  <c r="AR2587" i="2"/>
  <c r="AQ2587" i="2"/>
  <c r="AP2587" i="2"/>
  <c r="L2587" i="2"/>
  <c r="K2587" i="2"/>
  <c r="F2587" i="2"/>
  <c r="E2587" i="2"/>
  <c r="D2587" i="2"/>
  <c r="C2587" i="2"/>
  <c r="J2587" i="2" s="1"/>
  <c r="M2587" i="2" s="1"/>
  <c r="BF2586" i="2"/>
  <c r="BG2586" i="2" s="1"/>
  <c r="AW2586" i="2"/>
  <c r="AV2586" i="2"/>
  <c r="AU2586" i="2"/>
  <c r="AT2586" i="2"/>
  <c r="AS2586" i="2"/>
  <c r="AR2586" i="2"/>
  <c r="AQ2586" i="2"/>
  <c r="AP2586" i="2"/>
  <c r="L2586" i="2"/>
  <c r="K2586" i="2"/>
  <c r="J2586" i="2"/>
  <c r="M2586" i="2" s="1"/>
  <c r="G2586" i="2"/>
  <c r="H2586" i="2" s="1"/>
  <c r="F2586" i="2"/>
  <c r="E2586" i="2"/>
  <c r="D2586" i="2"/>
  <c r="C2586" i="2"/>
  <c r="BF2585" i="2"/>
  <c r="BG2585" i="2" s="1"/>
  <c r="AS2585" i="2"/>
  <c r="AR2585" i="2"/>
  <c r="AQ2585" i="2"/>
  <c r="AP2585" i="2"/>
  <c r="F2585" i="2"/>
  <c r="E2585" i="2"/>
  <c r="D2585" i="2"/>
  <c r="C2585" i="2"/>
  <c r="AU2585" i="2" s="1"/>
  <c r="BG2584" i="2"/>
  <c r="BF2584" i="2"/>
  <c r="AS2584" i="2"/>
  <c r="AR2584" i="2"/>
  <c r="AQ2584" i="2"/>
  <c r="AP2584" i="2"/>
  <c r="L2584" i="2"/>
  <c r="K2584" i="2"/>
  <c r="F2584" i="2"/>
  <c r="E2584" i="2"/>
  <c r="D2584" i="2"/>
  <c r="C2584" i="2"/>
  <c r="J2584" i="2" s="1"/>
  <c r="M2584" i="2" s="1"/>
  <c r="BF2583" i="2"/>
  <c r="BG2583" i="2" s="1"/>
  <c r="AW2583" i="2"/>
  <c r="AV2583" i="2"/>
  <c r="AU2583" i="2"/>
  <c r="AT2583" i="2"/>
  <c r="AS2583" i="2"/>
  <c r="AR2583" i="2"/>
  <c r="AQ2583" i="2"/>
  <c r="AP2583" i="2"/>
  <c r="L2583" i="2"/>
  <c r="K2583" i="2"/>
  <c r="J2583" i="2"/>
  <c r="M2583" i="2" s="1"/>
  <c r="G2583" i="2"/>
  <c r="H2583" i="2" s="1"/>
  <c r="F2583" i="2"/>
  <c r="E2583" i="2"/>
  <c r="D2583" i="2"/>
  <c r="C2583" i="2"/>
  <c r="BF2582" i="2"/>
  <c r="BG2582" i="2" s="1"/>
  <c r="AS2582" i="2"/>
  <c r="AR2582" i="2"/>
  <c r="AQ2582" i="2"/>
  <c r="AP2582" i="2"/>
  <c r="F2582" i="2"/>
  <c r="E2582" i="2"/>
  <c r="D2582" i="2"/>
  <c r="C2582" i="2"/>
  <c r="K2438" i="2" l="1"/>
  <c r="L2535" i="2"/>
  <c r="J2529" i="2"/>
  <c r="J2479" i="2"/>
  <c r="G2520" i="2"/>
  <c r="H2520" i="2" s="1"/>
  <c r="AT2480" i="2"/>
  <c r="J2428" i="2"/>
  <c r="J2507" i="2"/>
  <c r="L2520" i="2"/>
  <c r="K2529" i="2"/>
  <c r="G2472" i="2"/>
  <c r="H2472" i="2" s="1"/>
  <c r="AW2531" i="2"/>
  <c r="K2427" i="2"/>
  <c r="J2472" i="2"/>
  <c r="AW2508" i="2"/>
  <c r="L2472" i="2"/>
  <c r="L2497" i="2"/>
  <c r="AT2528" i="2"/>
  <c r="AT2529" i="2"/>
  <c r="AT2463" i="2"/>
  <c r="AT2471" i="2"/>
  <c r="AW2547" i="2"/>
  <c r="J2424" i="2"/>
  <c r="J2425" i="2"/>
  <c r="K2424" i="2"/>
  <c r="L2425" i="2"/>
  <c r="AU2427" i="2"/>
  <c r="AT2428" i="2"/>
  <c r="K2431" i="2"/>
  <c r="G2442" i="2"/>
  <c r="H2442" i="2" s="1"/>
  <c r="AV2463" i="2"/>
  <c r="AU2498" i="2"/>
  <c r="AU2540" i="2"/>
  <c r="AV2427" i="2"/>
  <c r="L2431" i="2"/>
  <c r="K2442" i="2"/>
  <c r="J2481" i="2"/>
  <c r="L2491" i="2"/>
  <c r="AV2520" i="2"/>
  <c r="K2481" i="2"/>
  <c r="G2558" i="2"/>
  <c r="H2558" i="2" s="1"/>
  <c r="AU2443" i="2"/>
  <c r="G2451" i="2"/>
  <c r="H2451" i="2" s="1"/>
  <c r="J2485" i="2"/>
  <c r="K2557" i="2"/>
  <c r="J2558" i="2"/>
  <c r="AW2443" i="2"/>
  <c r="J2451" i="2"/>
  <c r="K2485" i="2"/>
  <c r="AT2487" i="2"/>
  <c r="K2556" i="2"/>
  <c r="K2558" i="2"/>
  <c r="AU2424" i="2"/>
  <c r="J2478" i="2"/>
  <c r="K2479" i="2"/>
  <c r="L2485" i="2"/>
  <c r="AU2501" i="2"/>
  <c r="AT2538" i="2"/>
  <c r="AU2543" i="2"/>
  <c r="L2556" i="2"/>
  <c r="L2558" i="2"/>
  <c r="AT2564" i="2"/>
  <c r="AU2431" i="2"/>
  <c r="L2478" i="2"/>
  <c r="J2494" i="2"/>
  <c r="L2499" i="2"/>
  <c r="L2541" i="2"/>
  <c r="AV2564" i="2"/>
  <c r="AW2463" i="2"/>
  <c r="AW2467" i="2"/>
  <c r="K2472" i="2"/>
  <c r="L2422" i="2"/>
  <c r="AT2439" i="2"/>
  <c r="L2470" i="2"/>
  <c r="AV2487" i="2"/>
  <c r="G2508" i="2"/>
  <c r="H2508" i="2" s="1"/>
  <c r="J2514" i="2"/>
  <c r="K2562" i="2"/>
  <c r="K2470" i="2"/>
  <c r="AV2439" i="2"/>
  <c r="K2443" i="2"/>
  <c r="AW2451" i="2"/>
  <c r="G2463" i="2"/>
  <c r="H2463" i="2" s="1"/>
  <c r="J2508" i="2"/>
  <c r="K2514" i="2"/>
  <c r="G2576" i="2"/>
  <c r="H2576" i="2" s="1"/>
  <c r="K2463" i="2"/>
  <c r="K2508" i="2"/>
  <c r="AU2546" i="2"/>
  <c r="J2576" i="2"/>
  <c r="AT2477" i="2"/>
  <c r="K2506" i="2"/>
  <c r="J2518" i="2"/>
  <c r="G2519" i="2"/>
  <c r="H2519" i="2" s="1"/>
  <c r="K2520" i="2"/>
  <c r="M2520" i="2" s="1"/>
  <c r="AW2558" i="2"/>
  <c r="K2576" i="2"/>
  <c r="AU2430" i="2"/>
  <c r="AW2472" i="2"/>
  <c r="AU2490" i="2"/>
  <c r="L2506" i="2"/>
  <c r="K2518" i="2"/>
  <c r="J2519" i="2"/>
  <c r="AU2522" i="2"/>
  <c r="AU2534" i="2"/>
  <c r="L2494" i="2"/>
  <c r="J2499" i="2"/>
  <c r="AU2502" i="2"/>
  <c r="AT2513" i="2"/>
  <c r="AT2526" i="2"/>
  <c r="G2531" i="2"/>
  <c r="H2531" i="2" s="1"/>
  <c r="AT2544" i="2"/>
  <c r="AT2562" i="2"/>
  <c r="J2438" i="2"/>
  <c r="M2438" i="2" s="1"/>
  <c r="J2439" i="2"/>
  <c r="G2481" i="2"/>
  <c r="H2481" i="2" s="1"/>
  <c r="L2487" i="2"/>
  <c r="L2493" i="2"/>
  <c r="K2499" i="2"/>
  <c r="AT2501" i="2"/>
  <c r="AU2513" i="2"/>
  <c r="AW2514" i="2"/>
  <c r="J2531" i="2"/>
  <c r="AW2544" i="2"/>
  <c r="AT2457" i="2"/>
  <c r="AV2457" i="2"/>
  <c r="AW2534" i="2"/>
  <c r="AU2537" i="2"/>
  <c r="AW2540" i="2"/>
  <c r="AW2543" i="2"/>
  <c r="AV2433" i="2"/>
  <c r="L2451" i="2"/>
  <c r="G2457" i="2"/>
  <c r="H2457" i="2" s="1"/>
  <c r="J2460" i="2"/>
  <c r="L2463" i="2"/>
  <c r="M2463" i="2" s="1"/>
  <c r="G2466" i="2"/>
  <c r="H2466" i="2" s="1"/>
  <c r="L2508" i="2"/>
  <c r="G2525" i="2"/>
  <c r="H2525" i="2" s="1"/>
  <c r="AW2537" i="2"/>
  <c r="G2552" i="2"/>
  <c r="H2552" i="2" s="1"/>
  <c r="K2554" i="2"/>
  <c r="J2567" i="2"/>
  <c r="J2573" i="2"/>
  <c r="AT2422" i="2"/>
  <c r="AV2424" i="2"/>
  <c r="AW2433" i="2"/>
  <c r="L2439" i="2"/>
  <c r="K2460" i="2"/>
  <c r="AT2462" i="2"/>
  <c r="J2466" i="2"/>
  <c r="L2479" i="2"/>
  <c r="AW2485" i="2"/>
  <c r="AW2502" i="2"/>
  <c r="J2521" i="2"/>
  <c r="G2522" i="2"/>
  <c r="H2522" i="2" s="1"/>
  <c r="J2524" i="2"/>
  <c r="AW2529" i="2"/>
  <c r="G2534" i="2"/>
  <c r="H2534" i="2" s="1"/>
  <c r="G2540" i="2"/>
  <c r="H2540" i="2" s="1"/>
  <c r="G2543" i="2"/>
  <c r="H2543" i="2" s="1"/>
  <c r="L2550" i="2"/>
  <c r="K2551" i="2"/>
  <c r="J2552" i="2"/>
  <c r="AW2562" i="2"/>
  <c r="K2567" i="2"/>
  <c r="K2573" i="2"/>
  <c r="L2576" i="2"/>
  <c r="AV2466" i="2"/>
  <c r="AW2552" i="2"/>
  <c r="AW2466" i="2"/>
  <c r="AW2430" i="2"/>
  <c r="AT2433" i="2"/>
  <c r="AV2537" i="2"/>
  <c r="AV2502" i="2"/>
  <c r="AW2424" i="2"/>
  <c r="J2448" i="2"/>
  <c r="K2457" i="2"/>
  <c r="M2457" i="2" s="1"/>
  <c r="L2460" i="2"/>
  <c r="AV2462" i="2"/>
  <c r="K2466" i="2"/>
  <c r="AU2472" i="2"/>
  <c r="AT2483" i="2"/>
  <c r="K2521" i="2"/>
  <c r="J2522" i="2"/>
  <c r="K2523" i="2"/>
  <c r="L2524" i="2"/>
  <c r="J2534" i="2"/>
  <c r="G2537" i="2"/>
  <c r="H2537" i="2" s="1"/>
  <c r="J2540" i="2"/>
  <c r="K2543" i="2"/>
  <c r="K2552" i="2"/>
  <c r="AT2556" i="2"/>
  <c r="K2566" i="2"/>
  <c r="L2567" i="2"/>
  <c r="L2573" i="2"/>
  <c r="J2574" i="2"/>
  <c r="AW2573" i="2"/>
  <c r="AV2543" i="2"/>
  <c r="AW2427" i="2"/>
  <c r="G2430" i="2"/>
  <c r="H2430" i="2" s="1"/>
  <c r="G2433" i="2"/>
  <c r="H2433" i="2" s="1"/>
  <c r="AU2438" i="2"/>
  <c r="AU2442" i="2"/>
  <c r="K2448" i="2"/>
  <c r="L2457" i="2"/>
  <c r="J2464" i="2"/>
  <c r="L2466" i="2"/>
  <c r="AU2478" i="2"/>
  <c r="AW2491" i="2"/>
  <c r="G2501" i="2"/>
  <c r="H2501" i="2" s="1"/>
  <c r="AT2507" i="2"/>
  <c r="J2512" i="2"/>
  <c r="G2513" i="2"/>
  <c r="AT2519" i="2"/>
  <c r="L2523" i="2"/>
  <c r="L2534" i="2"/>
  <c r="J2537" i="2"/>
  <c r="L2540" i="2"/>
  <c r="L2543" i="2"/>
  <c r="K2546" i="2"/>
  <c r="L2552" i="2"/>
  <c r="AW2556" i="2"/>
  <c r="L2574" i="2"/>
  <c r="AU2466" i="2"/>
  <c r="G2427" i="2"/>
  <c r="H2427" i="2" s="1"/>
  <c r="J2430" i="2"/>
  <c r="AV2438" i="2"/>
  <c r="AV2442" i="2"/>
  <c r="J2447" i="2"/>
  <c r="L2448" i="2"/>
  <c r="L2464" i="2"/>
  <c r="AV2478" i="2"/>
  <c r="AW2482" i="2"/>
  <c r="K2487" i="2"/>
  <c r="G2502" i="2"/>
  <c r="H2502" i="2" s="1"/>
  <c r="K2512" i="2"/>
  <c r="G2514" i="2"/>
  <c r="H2514" i="2" s="1"/>
  <c r="AT2520" i="2"/>
  <c r="J2535" i="2"/>
  <c r="K2537" i="2"/>
  <c r="M2537" i="2" s="1"/>
  <c r="J2541" i="2"/>
  <c r="J2544" i="2"/>
  <c r="J2547" i="2"/>
  <c r="AU2558" i="2"/>
  <c r="AT2559" i="2"/>
  <c r="K2571" i="2"/>
  <c r="AW2457" i="2"/>
  <c r="L2430" i="2"/>
  <c r="J2433" i="2"/>
  <c r="AW2442" i="2"/>
  <c r="AV2451" i="2"/>
  <c r="AW2478" i="2"/>
  <c r="AV2481" i="2"/>
  <c r="K2502" i="2"/>
  <c r="AU2508" i="2"/>
  <c r="AU2520" i="2"/>
  <c r="AT2525" i="2"/>
  <c r="K2535" i="2"/>
  <c r="K2541" i="2"/>
  <c r="K2544" i="2"/>
  <c r="L2547" i="2"/>
  <c r="AV2558" i="2"/>
  <c r="J2562" i="2"/>
  <c r="L2571" i="2"/>
  <c r="AT2549" i="2"/>
  <c r="AU2576" i="2"/>
  <c r="AW2577" i="2"/>
  <c r="K2433" i="2"/>
  <c r="AW2459" i="2"/>
  <c r="AT2465" i="2"/>
  <c r="AW2481" i="2"/>
  <c r="L2502" i="2"/>
  <c r="AU2516" i="2"/>
  <c r="AT2550" i="2"/>
  <c r="K2422" i="2"/>
  <c r="L2424" i="2"/>
  <c r="K2428" i="2"/>
  <c r="AU2439" i="2"/>
  <c r="AU2463" i="2"/>
  <c r="AW2520" i="2"/>
  <c r="L2529" i="2"/>
  <c r="K2531" i="2"/>
  <c r="AW2550" i="2"/>
  <c r="J2556" i="2"/>
  <c r="L2561" i="2"/>
  <c r="L2562" i="2"/>
  <c r="AU2573" i="2"/>
  <c r="AV2576" i="2"/>
  <c r="J2510" i="2"/>
  <c r="G2510" i="2"/>
  <c r="H2510" i="2" s="1"/>
  <c r="AV2532" i="2"/>
  <c r="L2532" i="2"/>
  <c r="K2532" i="2"/>
  <c r="J2532" i="2"/>
  <c r="AW2532" i="2"/>
  <c r="L2548" i="2"/>
  <c r="K2548" i="2"/>
  <c r="AV2568" i="2"/>
  <c r="AT2568" i="2"/>
  <c r="L2568" i="2"/>
  <c r="K2568" i="2"/>
  <c r="J2568" i="2"/>
  <c r="L2454" i="2"/>
  <c r="K2454" i="2"/>
  <c r="J2454" i="2"/>
  <c r="AW2454" i="2"/>
  <c r="G2454" i="2"/>
  <c r="H2454" i="2" s="1"/>
  <c r="AV2454" i="2"/>
  <c r="AU2454" i="2"/>
  <c r="AT2454" i="2"/>
  <c r="L2496" i="2"/>
  <c r="K2496" i="2"/>
  <c r="M2496" i="2" s="1"/>
  <c r="J2496" i="2"/>
  <c r="G2496" i="2"/>
  <c r="H2496" i="2" s="1"/>
  <c r="AW2496" i="2"/>
  <c r="AV2496" i="2"/>
  <c r="K2421" i="2"/>
  <c r="L2421" i="2"/>
  <c r="J2421" i="2"/>
  <c r="G2421" i="2"/>
  <c r="H2421" i="2" s="1"/>
  <c r="AW2421" i="2"/>
  <c r="AV2421" i="2"/>
  <c r="AV2553" i="2"/>
  <c r="L2553" i="2"/>
  <c r="K2553" i="2"/>
  <c r="J2553" i="2"/>
  <c r="AW2419" i="2"/>
  <c r="L2419" i="2"/>
  <c r="K2419" i="2"/>
  <c r="J2419" i="2"/>
  <c r="L2441" i="2"/>
  <c r="J2441" i="2"/>
  <c r="J2453" i="2"/>
  <c r="G2453" i="2"/>
  <c r="H2453" i="2" s="1"/>
  <c r="G2462" i="2"/>
  <c r="H2462" i="2" s="1"/>
  <c r="AV2473" i="2"/>
  <c r="L2473" i="2"/>
  <c r="K2473" i="2"/>
  <c r="J2473" i="2"/>
  <c r="AV2488" i="2"/>
  <c r="AW2488" i="2"/>
  <c r="L2488" i="2"/>
  <c r="K2488" i="2"/>
  <c r="J2488" i="2"/>
  <c r="L2509" i="2"/>
  <c r="K2509" i="2"/>
  <c r="J2509" i="2"/>
  <c r="L2436" i="2"/>
  <c r="K2436" i="2"/>
  <c r="J2436" i="2"/>
  <c r="AW2436" i="2"/>
  <c r="G2436" i="2"/>
  <c r="H2436" i="2" s="1"/>
  <c r="AV2436" i="2"/>
  <c r="AU2436" i="2"/>
  <c r="L2469" i="2"/>
  <c r="K2469" i="2"/>
  <c r="J2469" i="2"/>
  <c r="G2469" i="2"/>
  <c r="H2469" i="2" s="1"/>
  <c r="AW2469" i="2"/>
  <c r="AV2469" i="2"/>
  <c r="AU2469" i="2"/>
  <c r="L2526" i="2"/>
  <c r="K2526" i="2"/>
  <c r="J2526" i="2"/>
  <c r="AW2526" i="2"/>
  <c r="G2526" i="2"/>
  <c r="H2526" i="2" s="1"/>
  <c r="AV2526" i="2"/>
  <c r="L2564" i="2"/>
  <c r="K2564" i="2"/>
  <c r="J2564" i="2"/>
  <c r="G2564" i="2"/>
  <c r="H2564" i="2" s="1"/>
  <c r="AW2564" i="2"/>
  <c r="AU2495" i="2"/>
  <c r="AT2495" i="2"/>
  <c r="J2495" i="2"/>
  <c r="G2495" i="2"/>
  <c r="H2495" i="2" s="1"/>
  <c r="L2505" i="2"/>
  <c r="K2505" i="2"/>
  <c r="J2505" i="2"/>
  <c r="G2505" i="2"/>
  <c r="H2505" i="2" s="1"/>
  <c r="AW2505" i="2"/>
  <c r="AV2505" i="2"/>
  <c r="AU2505" i="2"/>
  <c r="AW2440" i="2"/>
  <c r="J2440" i="2"/>
  <c r="L2461" i="2"/>
  <c r="K2461" i="2"/>
  <c r="J2461" i="2"/>
  <c r="AT2504" i="2"/>
  <c r="J2504" i="2"/>
  <c r="G2504" i="2"/>
  <c r="H2504" i="2" s="1"/>
  <c r="AT2421" i="2"/>
  <c r="AT2475" i="2"/>
  <c r="J2516" i="2"/>
  <c r="G2516" i="2"/>
  <c r="H2516" i="2" s="1"/>
  <c r="AT2553" i="2"/>
  <c r="L2563" i="2"/>
  <c r="K2563" i="2"/>
  <c r="AT2510" i="2"/>
  <c r="AT2532" i="2"/>
  <c r="AU2553" i="2"/>
  <c r="AU2568" i="2"/>
  <c r="L2475" i="2"/>
  <c r="K2475" i="2"/>
  <c r="J2475" i="2"/>
  <c r="G2475" i="2"/>
  <c r="H2475" i="2" s="1"/>
  <c r="AW2475" i="2"/>
  <c r="AV2475" i="2"/>
  <c r="AT2496" i="2"/>
  <c r="AU2510" i="2"/>
  <c r="AU2532" i="2"/>
  <c r="AW2553" i="2"/>
  <c r="AW2568" i="2"/>
  <c r="L2570" i="2"/>
  <c r="K2570" i="2"/>
  <c r="J2570" i="2"/>
  <c r="G2570" i="2"/>
  <c r="H2570" i="2" s="1"/>
  <c r="AW2570" i="2"/>
  <c r="AV2570" i="2"/>
  <c r="AU2570" i="2"/>
  <c r="AU2421" i="2"/>
  <c r="L2435" i="2"/>
  <c r="AW2435" i="2"/>
  <c r="AV2435" i="2"/>
  <c r="G2435" i="2"/>
  <c r="H2435" i="2" s="1"/>
  <c r="AT2419" i="2"/>
  <c r="L2490" i="2"/>
  <c r="K2490" i="2"/>
  <c r="J2490" i="2"/>
  <c r="AW2490" i="2"/>
  <c r="G2490" i="2"/>
  <c r="H2490" i="2" s="1"/>
  <c r="AV2490" i="2"/>
  <c r="AU2496" i="2"/>
  <c r="L2515" i="2"/>
  <c r="K2515" i="2"/>
  <c r="J2515" i="2"/>
  <c r="L2549" i="2"/>
  <c r="K2549" i="2"/>
  <c r="J2549" i="2"/>
  <c r="G2549" i="2"/>
  <c r="H2549" i="2" s="1"/>
  <c r="AW2549" i="2"/>
  <c r="AV2549" i="2"/>
  <c r="AT2484" i="2"/>
  <c r="AT2511" i="2"/>
  <c r="AU2538" i="2"/>
  <c r="AT2555" i="2"/>
  <c r="AU2559" i="2"/>
  <c r="K2425" i="2"/>
  <c r="J2427" i="2"/>
  <c r="AU2428" i="2"/>
  <c r="AT2430" i="2"/>
  <c r="L2433" i="2"/>
  <c r="J2442" i="2"/>
  <c r="AT2445" i="2"/>
  <c r="K2451" i="2"/>
  <c r="AV2459" i="2"/>
  <c r="AW2476" i="2"/>
  <c r="AT2478" i="2"/>
  <c r="L2481" i="2"/>
  <c r="M2481" i="2" s="1"/>
  <c r="AU2484" i="2"/>
  <c r="K2494" i="2"/>
  <c r="AT2498" i="2"/>
  <c r="J2502" i="2"/>
  <c r="AU2511" i="2"/>
  <c r="L2514" i="2"/>
  <c r="M2514" i="2" s="1"/>
  <c r="AT2517" i="2"/>
  <c r="J2525" i="2"/>
  <c r="AU2528" i="2"/>
  <c r="L2531" i="2"/>
  <c r="AT2534" i="2"/>
  <c r="AW2538" i="2"/>
  <c r="AT2540" i="2"/>
  <c r="AU2544" i="2"/>
  <c r="K2547" i="2"/>
  <c r="AU2555" i="2"/>
  <c r="AW2559" i="2"/>
  <c r="AT2565" i="2"/>
  <c r="K2574" i="2"/>
  <c r="M2574" i="2" s="1"/>
  <c r="AV2484" i="2"/>
  <c r="AV2511" i="2"/>
  <c r="AT2561" i="2"/>
  <c r="AU2565" i="2"/>
  <c r="AU2445" i="2"/>
  <c r="AU2447" i="2"/>
  <c r="AU2517" i="2"/>
  <c r="AV2528" i="2"/>
  <c r="AV2555" i="2"/>
  <c r="AU2422" i="2"/>
  <c r="AT2424" i="2"/>
  <c r="L2427" i="2"/>
  <c r="AV2430" i="2"/>
  <c r="L2442" i="2"/>
  <c r="AV2445" i="2"/>
  <c r="AU2457" i="2"/>
  <c r="AW2470" i="2"/>
  <c r="AW2484" i="2"/>
  <c r="AT2493" i="2"/>
  <c r="AU2507" i="2"/>
  <c r="AW2511" i="2"/>
  <c r="AV2517" i="2"/>
  <c r="AT2523" i="2"/>
  <c r="AW2528" i="2"/>
  <c r="AT2546" i="2"/>
  <c r="AU2550" i="2"/>
  <c r="AW2555" i="2"/>
  <c r="AU2561" i="2"/>
  <c r="AW2565" i="2"/>
  <c r="AT2571" i="2"/>
  <c r="AT2573" i="2"/>
  <c r="J2467" i="2"/>
  <c r="J2482" i="2"/>
  <c r="G2484" i="2"/>
  <c r="H2484" i="2" s="1"/>
  <c r="AU2493" i="2"/>
  <c r="AT2499" i="2"/>
  <c r="G2517" i="2"/>
  <c r="H2517" i="2" s="1"/>
  <c r="AW2517" i="2"/>
  <c r="AU2523" i="2"/>
  <c r="J2538" i="2"/>
  <c r="G2555" i="2"/>
  <c r="H2555" i="2" s="1"/>
  <c r="J2559" i="2"/>
  <c r="AV2561" i="2"/>
  <c r="AT2567" i="2"/>
  <c r="K2569" i="2"/>
  <c r="AW2571" i="2"/>
  <c r="J2577" i="2"/>
  <c r="G2445" i="2"/>
  <c r="H2445" i="2" s="1"/>
  <c r="AW2445" i="2"/>
  <c r="G2511" i="2"/>
  <c r="H2511" i="2" s="1"/>
  <c r="AT2448" i="2"/>
  <c r="AT2460" i="2"/>
  <c r="K2467" i="2"/>
  <c r="AT2472" i="2"/>
  <c r="G2478" i="2"/>
  <c r="H2478" i="2" s="1"/>
  <c r="AW2479" i="2"/>
  <c r="K2482" i="2"/>
  <c r="J2484" i="2"/>
  <c r="AU2487" i="2"/>
  <c r="AV2493" i="2"/>
  <c r="AU2499" i="2"/>
  <c r="AT2508" i="2"/>
  <c r="J2511" i="2"/>
  <c r="AV2523" i="2"/>
  <c r="AU2529" i="2"/>
  <c r="AT2535" i="2"/>
  <c r="K2538" i="2"/>
  <c r="AT2541" i="2"/>
  <c r="AV2546" i="2"/>
  <c r="AT2552" i="2"/>
  <c r="J2555" i="2"/>
  <c r="AU2556" i="2"/>
  <c r="K2559" i="2"/>
  <c r="AW2561" i="2"/>
  <c r="AU2567" i="2"/>
  <c r="AV2573" i="2"/>
  <c r="K2577" i="2"/>
  <c r="J2445" i="2"/>
  <c r="AU2448" i="2"/>
  <c r="AU2460" i="2"/>
  <c r="L2467" i="2"/>
  <c r="J2476" i="2"/>
  <c r="L2482" i="2"/>
  <c r="K2484" i="2"/>
  <c r="G2493" i="2"/>
  <c r="H2493" i="2" s="1"/>
  <c r="AW2493" i="2"/>
  <c r="AV2499" i="2"/>
  <c r="K2511" i="2"/>
  <c r="AT2514" i="2"/>
  <c r="J2517" i="2"/>
  <c r="G2523" i="2"/>
  <c r="H2523" i="2" s="1"/>
  <c r="AW2523" i="2"/>
  <c r="G2528" i="2"/>
  <c r="H2528" i="2" s="1"/>
  <c r="AT2531" i="2"/>
  <c r="AU2535" i="2"/>
  <c r="L2538" i="2"/>
  <c r="AU2541" i="2"/>
  <c r="K2555" i="2"/>
  <c r="L2559" i="2"/>
  <c r="G2561" i="2"/>
  <c r="H2561" i="2" s="1"/>
  <c r="J2565" i="2"/>
  <c r="AV2567" i="2"/>
  <c r="L2577" i="2"/>
  <c r="J2422" i="2"/>
  <c r="AT2425" i="2"/>
  <c r="L2428" i="2"/>
  <c r="G2439" i="2"/>
  <c r="H2439" i="2" s="1"/>
  <c r="K2445" i="2"/>
  <c r="AV2448" i="2"/>
  <c r="AT2451" i="2"/>
  <c r="AV2460" i="2"/>
  <c r="K2476" i="2"/>
  <c r="AT2481" i="2"/>
  <c r="G2487" i="2"/>
  <c r="H2487" i="2" s="1"/>
  <c r="AW2487" i="2"/>
  <c r="J2491" i="2"/>
  <c r="J2493" i="2"/>
  <c r="J2497" i="2"/>
  <c r="G2498" i="2"/>
  <c r="H2498" i="2" s="1"/>
  <c r="AW2499" i="2"/>
  <c r="AU2514" i="2"/>
  <c r="K2517" i="2"/>
  <c r="J2527" i="2"/>
  <c r="AU2531" i="2"/>
  <c r="K2534" i="2"/>
  <c r="AW2535" i="2"/>
  <c r="AT2537" i="2"/>
  <c r="K2540" i="2"/>
  <c r="AW2541" i="2"/>
  <c r="L2544" i="2"/>
  <c r="G2546" i="2"/>
  <c r="H2546" i="2" s="1"/>
  <c r="AT2547" i="2"/>
  <c r="J2550" i="2"/>
  <c r="AV2552" i="2"/>
  <c r="K2560" i="2"/>
  <c r="J2561" i="2"/>
  <c r="AU2562" i="2"/>
  <c r="K2565" i="2"/>
  <c r="AW2567" i="2"/>
  <c r="AT2574" i="2"/>
  <c r="AU2425" i="2"/>
  <c r="G2448" i="2"/>
  <c r="H2448" i="2" s="1"/>
  <c r="G2460" i="2"/>
  <c r="H2460" i="2" s="1"/>
  <c r="J2470" i="2"/>
  <c r="L2476" i="2"/>
  <c r="K2491" i="2"/>
  <c r="K2527" i="2"/>
  <c r="AT2543" i="2"/>
  <c r="J2546" i="2"/>
  <c r="AU2547" i="2"/>
  <c r="K2550" i="2"/>
  <c r="L2565" i="2"/>
  <c r="J2571" i="2"/>
  <c r="AW2574" i="2"/>
  <c r="K351" i="2"/>
  <c r="L351" i="2"/>
  <c r="L391" i="2"/>
  <c r="E439" i="2"/>
  <c r="J372" i="2"/>
  <c r="L397" i="2"/>
  <c r="L413" i="2"/>
  <c r="J308" i="2"/>
  <c r="J290" i="2"/>
  <c r="K308" i="2"/>
  <c r="AU326" i="2"/>
  <c r="AT370" i="2"/>
  <c r="J396" i="2"/>
  <c r="L395" i="2"/>
  <c r="AU299" i="2"/>
  <c r="J390" i="2"/>
  <c r="K395" i="2"/>
  <c r="AU308" i="2"/>
  <c r="G332" i="2"/>
  <c r="H332" i="2" s="1"/>
  <c r="J353" i="2"/>
  <c r="L362" i="2"/>
  <c r="K371" i="2"/>
  <c r="AV373" i="2"/>
  <c r="L427" i="2"/>
  <c r="G299" i="2"/>
  <c r="H299" i="2" s="1"/>
  <c r="G308" i="2"/>
  <c r="H308" i="2" s="1"/>
  <c r="AW332" i="2"/>
  <c r="G335" i="2"/>
  <c r="H335" i="2" s="1"/>
  <c r="J406" i="2"/>
  <c r="G281" i="2"/>
  <c r="H281" i="2" s="1"/>
  <c r="G341" i="2"/>
  <c r="H341" i="2" s="1"/>
  <c r="AW347" i="2"/>
  <c r="AT371" i="2"/>
  <c r="J379" i="2"/>
  <c r="J281" i="2"/>
  <c r="G317" i="2"/>
  <c r="H317" i="2" s="1"/>
  <c r="J341" i="2"/>
  <c r="L433" i="2"/>
  <c r="K281" i="2"/>
  <c r="G296" i="2"/>
  <c r="H296" i="2" s="1"/>
  <c r="AW309" i="2"/>
  <c r="L281" i="2"/>
  <c r="J296" i="2"/>
  <c r="J312" i="2"/>
  <c r="K321" i="2"/>
  <c r="AT434" i="2"/>
  <c r="K296" i="2"/>
  <c r="L321" i="2"/>
  <c r="AV323" i="2"/>
  <c r="AV360" i="2"/>
  <c r="J285" i="2"/>
  <c r="L339" i="2"/>
  <c r="J377" i="2"/>
  <c r="J391" i="2"/>
  <c r="M391" i="2" s="1"/>
  <c r="AT393" i="2"/>
  <c r="K397" i="2"/>
  <c r="G406" i="2"/>
  <c r="H406" i="2" s="1"/>
  <c r="AW317" i="2"/>
  <c r="AT383" i="2"/>
  <c r="AW291" i="2"/>
  <c r="AW281" i="2"/>
  <c r="AU317" i="2"/>
  <c r="AU335" i="2"/>
  <c r="J294" i="2"/>
  <c r="AW299" i="2"/>
  <c r="J314" i="2"/>
  <c r="L406" i="2"/>
  <c r="G287" i="2"/>
  <c r="H287" i="2" s="1"/>
  <c r="AU290" i="2"/>
  <c r="L294" i="2"/>
  <c r="AW323" i="2"/>
  <c r="G326" i="2"/>
  <c r="H326" i="2" s="1"/>
  <c r="G364" i="2"/>
  <c r="H364" i="2" s="1"/>
  <c r="G415" i="2"/>
  <c r="H415" i="2" s="1"/>
  <c r="J425" i="2"/>
  <c r="J287" i="2"/>
  <c r="J326" i="2"/>
  <c r="G347" i="2"/>
  <c r="H347" i="2" s="1"/>
  <c r="J364" i="2"/>
  <c r="L415" i="2"/>
  <c r="J424" i="2"/>
  <c r="K425" i="2"/>
  <c r="G436" i="2"/>
  <c r="H436" i="2" s="1"/>
  <c r="L287" i="2"/>
  <c r="G305" i="2"/>
  <c r="H305" i="2" s="1"/>
  <c r="K326" i="2"/>
  <c r="L364" i="2"/>
  <c r="L424" i="2"/>
  <c r="J436" i="2"/>
  <c r="J305" i="2"/>
  <c r="J413" i="2"/>
  <c r="J434" i="2"/>
  <c r="K436" i="2"/>
  <c r="K285" i="2"/>
  <c r="J299" i="2"/>
  <c r="L305" i="2"/>
  <c r="K312" i="2"/>
  <c r="J317" i="2"/>
  <c r="G323" i="2"/>
  <c r="H323" i="2" s="1"/>
  <c r="J335" i="2"/>
  <c r="K341" i="2"/>
  <c r="J351" i="2"/>
  <c r="M351" i="2" s="1"/>
  <c r="K362" i="2"/>
  <c r="K413" i="2"/>
  <c r="K433" i="2"/>
  <c r="K434" i="2"/>
  <c r="C439" i="2"/>
  <c r="AV439" i="2" s="1"/>
  <c r="AV281" i="2"/>
  <c r="L285" i="2"/>
  <c r="K299" i="2"/>
  <c r="J323" i="2"/>
  <c r="L341" i="2"/>
  <c r="J373" i="2"/>
  <c r="AU400" i="2"/>
  <c r="J403" i="2"/>
  <c r="L434" i="2"/>
  <c r="L323" i="2"/>
  <c r="J345" i="2"/>
  <c r="AV347" i="2"/>
  <c r="AT358" i="2"/>
  <c r="AT415" i="2"/>
  <c r="J422" i="2"/>
  <c r="AV290" i="2"/>
  <c r="AW314" i="2"/>
  <c r="K353" i="2"/>
  <c r="AW373" i="2"/>
  <c r="AT419" i="2"/>
  <c r="L425" i="2"/>
  <c r="L379" i="2"/>
  <c r="AW290" i="2"/>
  <c r="K294" i="2"/>
  <c r="L296" i="2"/>
  <c r="AW327" i="2"/>
  <c r="J332" i="2"/>
  <c r="K335" i="2"/>
  <c r="J347" i="2"/>
  <c r="L353" i="2"/>
  <c r="K377" i="2"/>
  <c r="L436" i="2"/>
  <c r="AW300" i="2"/>
  <c r="AV326" i="2"/>
  <c r="J330" i="2"/>
  <c r="K332" i="2"/>
  <c r="AV341" i="2"/>
  <c r="K345" i="2"/>
  <c r="K347" i="2"/>
  <c r="AT352" i="2"/>
  <c r="AT356" i="2"/>
  <c r="AT368" i="2"/>
  <c r="L376" i="2"/>
  <c r="L377" i="2"/>
  <c r="G385" i="2"/>
  <c r="H385" i="2" s="1"/>
  <c r="AT388" i="2"/>
  <c r="AT398" i="2"/>
  <c r="K403" i="2"/>
  <c r="AV406" i="2"/>
  <c r="L410" i="2"/>
  <c r="K422" i="2"/>
  <c r="AW287" i="2"/>
  <c r="AV299" i="2"/>
  <c r="J303" i="2"/>
  <c r="K305" i="2"/>
  <c r="K317" i="2"/>
  <c r="AU323" i="2"/>
  <c r="AW326" i="2"/>
  <c r="K330" i="2"/>
  <c r="L332" i="2"/>
  <c r="AW341" i="2"/>
  <c r="L345" i="2"/>
  <c r="L347" i="2"/>
  <c r="AT361" i="2"/>
  <c r="J375" i="2"/>
  <c r="J383" i="2"/>
  <c r="J385" i="2"/>
  <c r="AT394" i="2"/>
  <c r="L403" i="2"/>
  <c r="AW406" i="2"/>
  <c r="L422" i="2"/>
  <c r="AV427" i="2"/>
  <c r="L431" i="2"/>
  <c r="G290" i="2"/>
  <c r="H290" i="2" s="1"/>
  <c r="K303" i="2"/>
  <c r="G314" i="2"/>
  <c r="H314" i="2" s="1"/>
  <c r="L330" i="2"/>
  <c r="J371" i="2"/>
  <c r="G373" i="2"/>
  <c r="H373" i="2" s="1"/>
  <c r="AV379" i="2"/>
  <c r="K383" i="2"/>
  <c r="L385" i="2"/>
  <c r="AT395" i="2"/>
  <c r="AW397" i="2"/>
  <c r="K401" i="2"/>
  <c r="AW427" i="2"/>
  <c r="AW379" i="2"/>
  <c r="L383" i="2"/>
  <c r="L401" i="2"/>
  <c r="J415" i="2"/>
  <c r="AW425" i="2"/>
  <c r="K290" i="2"/>
  <c r="AW296" i="2"/>
  <c r="AV308" i="2"/>
  <c r="K314" i="2"/>
  <c r="AW336" i="2"/>
  <c r="AU353" i="2"/>
  <c r="AW354" i="2"/>
  <c r="L371" i="2"/>
  <c r="L373" i="2"/>
  <c r="AT386" i="2"/>
  <c r="AU436" i="2"/>
  <c r="AT437" i="2"/>
  <c r="L303" i="2"/>
  <c r="AT283" i="2"/>
  <c r="AW308" i="2"/>
  <c r="L314" i="2"/>
  <c r="AV335" i="2"/>
  <c r="AV353" i="2"/>
  <c r="AT409" i="2"/>
  <c r="AT410" i="2"/>
  <c r="AT421" i="2"/>
  <c r="AV436" i="2"/>
  <c r="L312" i="2"/>
  <c r="AW318" i="2"/>
  <c r="AU332" i="2"/>
  <c r="AW335" i="2"/>
  <c r="J339" i="2"/>
  <c r="AT347" i="2"/>
  <c r="AW353" i="2"/>
  <c r="G397" i="2"/>
  <c r="H397" i="2" s="1"/>
  <c r="AV409" i="2"/>
  <c r="AT422" i="2"/>
  <c r="G427" i="2"/>
  <c r="H427" i="2" s="1"/>
  <c r="AT430" i="2"/>
  <c r="AT431" i="2"/>
  <c r="AW436" i="2"/>
  <c r="AU281" i="2"/>
  <c r="AT282" i="2"/>
  <c r="K287" i="2"/>
  <c r="AW305" i="2"/>
  <c r="AV317" i="2"/>
  <c r="J321" i="2"/>
  <c r="K323" i="2"/>
  <c r="AV332" i="2"/>
  <c r="K339" i="2"/>
  <c r="AW348" i="2"/>
  <c r="G353" i="2"/>
  <c r="H353" i="2" s="1"/>
  <c r="J362" i="2"/>
  <c r="G379" i="2"/>
  <c r="H379" i="2" s="1"/>
  <c r="J395" i="2"/>
  <c r="J397" i="2"/>
  <c r="J427" i="2"/>
  <c r="AV430" i="2"/>
  <c r="AU356" i="2"/>
  <c r="AV367" i="2"/>
  <c r="AW386" i="2"/>
  <c r="AU388" i="2"/>
  <c r="AW392" i="2"/>
  <c r="AW416" i="2"/>
  <c r="AU418" i="2"/>
  <c r="AW365" i="2"/>
  <c r="AW282" i="2"/>
  <c r="AW342" i="2"/>
  <c r="AT350" i="2"/>
  <c r="AW356" i="2"/>
  <c r="AW367" i="2"/>
  <c r="AT380" i="2"/>
  <c r="AV388" i="2"/>
  <c r="AW398" i="2"/>
  <c r="AT400" i="2"/>
  <c r="AT407" i="2"/>
  <c r="AU409" i="2"/>
  <c r="AV418" i="2"/>
  <c r="AT428" i="2"/>
  <c r="AU430" i="2"/>
  <c r="AT392" i="2"/>
  <c r="AT284" i="2"/>
  <c r="AT293" i="2"/>
  <c r="AT302" i="2"/>
  <c r="AT311" i="2"/>
  <c r="AT320" i="2"/>
  <c r="AT329" i="2"/>
  <c r="AT344" i="2"/>
  <c r="AU350" i="2"/>
  <c r="AU358" i="2"/>
  <c r="AT374" i="2"/>
  <c r="AW380" i="2"/>
  <c r="AT382" i="2"/>
  <c r="AW388" i="2"/>
  <c r="AW407" i="2"/>
  <c r="AW418" i="2"/>
  <c r="AW428" i="2"/>
  <c r="AU284" i="2"/>
  <c r="J288" i="2"/>
  <c r="AU293" i="2"/>
  <c r="J297" i="2"/>
  <c r="AU302" i="2"/>
  <c r="J306" i="2"/>
  <c r="AU311" i="2"/>
  <c r="J315" i="2"/>
  <c r="AU320" i="2"/>
  <c r="J324" i="2"/>
  <c r="AU329" i="2"/>
  <c r="J333" i="2"/>
  <c r="AT338" i="2"/>
  <c r="AU344" i="2"/>
  <c r="AV350" i="2"/>
  <c r="AV358" i="2"/>
  <c r="AU361" i="2"/>
  <c r="J365" i="2"/>
  <c r="G367" i="2"/>
  <c r="H367" i="2" s="1"/>
  <c r="AW368" i="2"/>
  <c r="AU370" i="2"/>
  <c r="AW374" i="2"/>
  <c r="AU382" i="2"/>
  <c r="AT389" i="2"/>
  <c r="J392" i="2"/>
  <c r="AU394" i="2"/>
  <c r="AV400" i="2"/>
  <c r="J404" i="2"/>
  <c r="AW409" i="2"/>
  <c r="AT412" i="2"/>
  <c r="J416" i="2"/>
  <c r="G418" i="2"/>
  <c r="H418" i="2" s="1"/>
  <c r="AU421" i="2"/>
  <c r="AW430" i="2"/>
  <c r="AW437" i="2"/>
  <c r="AV284" i="2"/>
  <c r="K288" i="2"/>
  <c r="AV293" i="2"/>
  <c r="K297" i="2"/>
  <c r="AV302" i="2"/>
  <c r="K306" i="2"/>
  <c r="AV311" i="2"/>
  <c r="K315" i="2"/>
  <c r="AV320" i="2"/>
  <c r="K324" i="2"/>
  <c r="AV329" i="2"/>
  <c r="K333" i="2"/>
  <c r="AU338" i="2"/>
  <c r="AV344" i="2"/>
  <c r="J348" i="2"/>
  <c r="G350" i="2"/>
  <c r="H350" i="2" s="1"/>
  <c r="AW350" i="2"/>
  <c r="J354" i="2"/>
  <c r="J356" i="2"/>
  <c r="AW358" i="2"/>
  <c r="AV361" i="2"/>
  <c r="K365" i="2"/>
  <c r="J367" i="2"/>
  <c r="AV370" i="2"/>
  <c r="AT376" i="2"/>
  <c r="AV382" i="2"/>
  <c r="J386" i="2"/>
  <c r="G388" i="2"/>
  <c r="H388" i="2" s="1"/>
  <c r="AW389" i="2"/>
  <c r="K392" i="2"/>
  <c r="AV394" i="2"/>
  <c r="AW400" i="2"/>
  <c r="K404" i="2"/>
  <c r="AU412" i="2"/>
  <c r="K416" i="2"/>
  <c r="AW419" i="2"/>
  <c r="AV421" i="2"/>
  <c r="J282" i="2"/>
  <c r="AW284" i="2"/>
  <c r="L288" i="2"/>
  <c r="L290" i="2"/>
  <c r="AW293" i="2"/>
  <c r="L297" i="2"/>
  <c r="L299" i="2"/>
  <c r="AW302" i="2"/>
  <c r="L306" i="2"/>
  <c r="L308" i="2"/>
  <c r="M308" i="2" s="1"/>
  <c r="AW311" i="2"/>
  <c r="L315" i="2"/>
  <c r="L317" i="2"/>
  <c r="AW320" i="2"/>
  <c r="L324" i="2"/>
  <c r="L326" i="2"/>
  <c r="AW329" i="2"/>
  <c r="L333" i="2"/>
  <c r="L335" i="2"/>
  <c r="AV338" i="2"/>
  <c r="G344" i="2"/>
  <c r="H344" i="2" s="1"/>
  <c r="AW344" i="2"/>
  <c r="K348" i="2"/>
  <c r="AW351" i="2"/>
  <c r="K354" i="2"/>
  <c r="K356" i="2"/>
  <c r="AW361" i="2"/>
  <c r="L365" i="2"/>
  <c r="L367" i="2"/>
  <c r="AW370" i="2"/>
  <c r="AU376" i="2"/>
  <c r="AW382" i="2"/>
  <c r="K386" i="2"/>
  <c r="J388" i="2"/>
  <c r="L392" i="2"/>
  <c r="G394" i="2"/>
  <c r="H394" i="2" s="1"/>
  <c r="AW394" i="2"/>
  <c r="J398" i="2"/>
  <c r="G400" i="2"/>
  <c r="H400" i="2" s="1"/>
  <c r="AT401" i="2"/>
  <c r="L404" i="2"/>
  <c r="G409" i="2"/>
  <c r="H409" i="2" s="1"/>
  <c r="AW410" i="2"/>
  <c r="AV412" i="2"/>
  <c r="L416" i="2"/>
  <c r="J418" i="2"/>
  <c r="AW421" i="2"/>
  <c r="AT424" i="2"/>
  <c r="G430" i="2"/>
  <c r="H430" i="2" s="1"/>
  <c r="AW431" i="2"/>
  <c r="AT433" i="2"/>
  <c r="AT418" i="2"/>
  <c r="K282" i="2"/>
  <c r="G284" i="2"/>
  <c r="H284" i="2" s="1"/>
  <c r="AT285" i="2"/>
  <c r="AT287" i="2"/>
  <c r="G293" i="2"/>
  <c r="H293" i="2" s="1"/>
  <c r="AW294" i="2"/>
  <c r="AT296" i="2"/>
  <c r="G302" i="2"/>
  <c r="H302" i="2" s="1"/>
  <c r="AW303" i="2"/>
  <c r="AT305" i="2"/>
  <c r="G311" i="2"/>
  <c r="H311" i="2" s="1"/>
  <c r="AW312" i="2"/>
  <c r="AT314" i="2"/>
  <c r="G320" i="2"/>
  <c r="H320" i="2" s="1"/>
  <c r="AW321" i="2"/>
  <c r="G329" i="2"/>
  <c r="H329" i="2" s="1"/>
  <c r="AW330" i="2"/>
  <c r="AW338" i="2"/>
  <c r="J342" i="2"/>
  <c r="AW345" i="2"/>
  <c r="L348" i="2"/>
  <c r="J350" i="2"/>
  <c r="L354" i="2"/>
  <c r="G358" i="2"/>
  <c r="H358" i="2" s="1"/>
  <c r="AT362" i="2"/>
  <c r="AT364" i="2"/>
  <c r="J374" i="2"/>
  <c r="AV376" i="2"/>
  <c r="J380" i="2"/>
  <c r="G382" i="2"/>
  <c r="H382" i="2" s="1"/>
  <c r="L386" i="2"/>
  <c r="L388" i="2"/>
  <c r="AT391" i="2"/>
  <c r="K398" i="2"/>
  <c r="AW401" i="2"/>
  <c r="AT403" i="2"/>
  <c r="J407" i="2"/>
  <c r="J409" i="2"/>
  <c r="AW412" i="2"/>
  <c r="L418" i="2"/>
  <c r="AU424" i="2"/>
  <c r="J428" i="2"/>
  <c r="J430" i="2"/>
  <c r="AU433" i="2"/>
  <c r="AU367" i="2"/>
  <c r="L282" i="2"/>
  <c r="J284" i="2"/>
  <c r="AW285" i="2"/>
  <c r="AU287" i="2"/>
  <c r="J291" i="2"/>
  <c r="J293" i="2"/>
  <c r="AU296" i="2"/>
  <c r="J300" i="2"/>
  <c r="J302" i="2"/>
  <c r="AU305" i="2"/>
  <c r="J309" i="2"/>
  <c r="J311" i="2"/>
  <c r="AU314" i="2"/>
  <c r="J318" i="2"/>
  <c r="J320" i="2"/>
  <c r="J327" i="2"/>
  <c r="J329" i="2"/>
  <c r="J336" i="2"/>
  <c r="G338" i="2"/>
  <c r="H338" i="2" s="1"/>
  <c r="AW339" i="2"/>
  <c r="K342" i="2"/>
  <c r="J344" i="2"/>
  <c r="K350" i="2"/>
  <c r="J358" i="2"/>
  <c r="G360" i="2"/>
  <c r="H360" i="2" s="1"/>
  <c r="G361" i="2"/>
  <c r="H361" i="2" s="1"/>
  <c r="AW362" i="2"/>
  <c r="AU364" i="2"/>
  <c r="J368" i="2"/>
  <c r="G370" i="2"/>
  <c r="H370" i="2" s="1"/>
  <c r="AW371" i="2"/>
  <c r="K374" i="2"/>
  <c r="AW376" i="2"/>
  <c r="K380" i="2"/>
  <c r="AW383" i="2"/>
  <c r="AT385" i="2"/>
  <c r="AU391" i="2"/>
  <c r="J394" i="2"/>
  <c r="AW395" i="2"/>
  <c r="L398" i="2"/>
  <c r="J400" i="2"/>
  <c r="AU403" i="2"/>
  <c r="K407" i="2"/>
  <c r="L409" i="2"/>
  <c r="AT413" i="2"/>
  <c r="AU415" i="2"/>
  <c r="G421" i="2"/>
  <c r="H421" i="2" s="1"/>
  <c r="AW422" i="2"/>
  <c r="AV424" i="2"/>
  <c r="K428" i="2"/>
  <c r="L430" i="2"/>
  <c r="AV433" i="2"/>
  <c r="J437" i="2"/>
  <c r="AT416" i="2"/>
  <c r="K284" i="2"/>
  <c r="K291" i="2"/>
  <c r="K293" i="2"/>
  <c r="K300" i="2"/>
  <c r="K302" i="2"/>
  <c r="K309" i="2"/>
  <c r="K311" i="2"/>
  <c r="K318" i="2"/>
  <c r="K320" i="2"/>
  <c r="K327" i="2"/>
  <c r="K329" i="2"/>
  <c r="K336" i="2"/>
  <c r="J338" i="2"/>
  <c r="L342" i="2"/>
  <c r="K344" i="2"/>
  <c r="L358" i="2"/>
  <c r="J361" i="2"/>
  <c r="AV364" i="2"/>
  <c r="K368" i="2"/>
  <c r="J370" i="2"/>
  <c r="L374" i="2"/>
  <c r="G376" i="2"/>
  <c r="H376" i="2" s="1"/>
  <c r="AT377" i="2"/>
  <c r="L380" i="2"/>
  <c r="J382" i="2"/>
  <c r="AU385" i="2"/>
  <c r="J389" i="2"/>
  <c r="AV391" i="2"/>
  <c r="K394" i="2"/>
  <c r="AT397" i="2"/>
  <c r="L400" i="2"/>
  <c r="AV403" i="2"/>
  <c r="L407" i="2"/>
  <c r="G412" i="2"/>
  <c r="H412" i="2" s="1"/>
  <c r="AW413" i="2"/>
  <c r="AV415" i="2"/>
  <c r="J419" i="2"/>
  <c r="J421" i="2"/>
  <c r="AW424" i="2"/>
  <c r="L428" i="2"/>
  <c r="AW433" i="2"/>
  <c r="K437" i="2"/>
  <c r="AW404" i="2"/>
  <c r="L291" i="2"/>
  <c r="L300" i="2"/>
  <c r="L309" i="2"/>
  <c r="L318" i="2"/>
  <c r="L327" i="2"/>
  <c r="L336" i="2"/>
  <c r="K338" i="2"/>
  <c r="AT341" i="2"/>
  <c r="AT349" i="2"/>
  <c r="AT355" i="2"/>
  <c r="L361" i="2"/>
  <c r="AW364" i="2"/>
  <c r="L368" i="2"/>
  <c r="L370" i="2"/>
  <c r="AT373" i="2"/>
  <c r="AW377" i="2"/>
  <c r="AT379" i="2"/>
  <c r="L382" i="2"/>
  <c r="AV385" i="2"/>
  <c r="K389" i="2"/>
  <c r="AW391" i="2"/>
  <c r="AU397" i="2"/>
  <c r="AW403" i="2"/>
  <c r="AT406" i="2"/>
  <c r="J410" i="2"/>
  <c r="J412" i="2"/>
  <c r="AW415" i="2"/>
  <c r="K419" i="2"/>
  <c r="L421" i="2"/>
  <c r="AT427" i="2"/>
  <c r="J431" i="2"/>
  <c r="G433" i="2"/>
  <c r="H433" i="2" s="1"/>
  <c r="L437" i="2"/>
  <c r="AW288" i="2"/>
  <c r="AW297" i="2"/>
  <c r="AW306" i="2"/>
  <c r="AW315" i="2"/>
  <c r="AW324" i="2"/>
  <c r="AW333" i="2"/>
  <c r="AT365" i="2"/>
  <c r="AT367" i="2"/>
  <c r="AU373" i="2"/>
  <c r="J376" i="2"/>
  <c r="AU379" i="2"/>
  <c r="AW385" i="2"/>
  <c r="L389" i="2"/>
  <c r="G391" i="2"/>
  <c r="H391" i="2" s="1"/>
  <c r="J401" i="2"/>
  <c r="AT404" i="2"/>
  <c r="AU406" i="2"/>
  <c r="K410" i="2"/>
  <c r="L412" i="2"/>
  <c r="L419" i="2"/>
  <c r="G424" i="2"/>
  <c r="H424" i="2" s="1"/>
  <c r="AT425" i="2"/>
  <c r="AU427" i="2"/>
  <c r="K431" i="2"/>
  <c r="AW434" i="2"/>
  <c r="L414" i="2"/>
  <c r="K414" i="2"/>
  <c r="J414" i="2"/>
  <c r="AW414" i="2"/>
  <c r="AV414" i="2"/>
  <c r="G414" i="2"/>
  <c r="H414" i="2" s="1"/>
  <c r="AU414" i="2"/>
  <c r="AT414" i="2"/>
  <c r="L280" i="2"/>
  <c r="K280" i="2"/>
  <c r="AV280" i="2"/>
  <c r="G280" i="2"/>
  <c r="H280" i="2" s="1"/>
  <c r="AU280" i="2"/>
  <c r="L363" i="2"/>
  <c r="K363" i="2"/>
  <c r="AV363" i="2"/>
  <c r="G363" i="2"/>
  <c r="H363" i="2" s="1"/>
  <c r="AU363" i="2"/>
  <c r="AT363" i="2"/>
  <c r="J363" i="2"/>
  <c r="L423" i="2"/>
  <c r="K423" i="2"/>
  <c r="J423" i="2"/>
  <c r="AW423" i="2"/>
  <c r="AV423" i="2"/>
  <c r="G423" i="2"/>
  <c r="H423" i="2" s="1"/>
  <c r="AU423" i="2"/>
  <c r="AT423" i="2"/>
  <c r="AW280" i="2"/>
  <c r="L343" i="2"/>
  <c r="K343" i="2"/>
  <c r="J343" i="2"/>
  <c r="AW343" i="2"/>
  <c r="AV343" i="2"/>
  <c r="G343" i="2"/>
  <c r="H343" i="2" s="1"/>
  <c r="AU343" i="2"/>
  <c r="AT343" i="2"/>
  <c r="L369" i="2"/>
  <c r="K369" i="2"/>
  <c r="AW369" i="2"/>
  <c r="AV369" i="2"/>
  <c r="G369" i="2"/>
  <c r="H369" i="2" s="1"/>
  <c r="AU369" i="2"/>
  <c r="AT369" i="2"/>
  <c r="J369" i="2"/>
  <c r="AT366" i="2"/>
  <c r="AT292" i="2"/>
  <c r="AT295" i="2"/>
  <c r="AT298" i="2"/>
  <c r="AT301" i="2"/>
  <c r="AT304" i="2"/>
  <c r="AT307" i="2"/>
  <c r="AT310" i="2"/>
  <c r="AT313" i="2"/>
  <c r="AT316" i="2"/>
  <c r="AT319" i="2"/>
  <c r="AT322" i="2"/>
  <c r="AT325" i="2"/>
  <c r="AT328" i="2"/>
  <c r="AT331" i="2"/>
  <c r="AT334" i="2"/>
  <c r="L340" i="2"/>
  <c r="K340" i="2"/>
  <c r="J340" i="2"/>
  <c r="AW340" i="2"/>
  <c r="AV340" i="2"/>
  <c r="G340" i="2"/>
  <c r="H340" i="2" s="1"/>
  <c r="AU340" i="2"/>
  <c r="L387" i="2"/>
  <c r="K387" i="2"/>
  <c r="AW387" i="2"/>
  <c r="AV387" i="2"/>
  <c r="G387" i="2"/>
  <c r="H387" i="2" s="1"/>
  <c r="AU387" i="2"/>
  <c r="AT387" i="2"/>
  <c r="J387" i="2"/>
  <c r="L283" i="2"/>
  <c r="K283" i="2"/>
  <c r="AV283" i="2"/>
  <c r="G283" i="2"/>
  <c r="H283" i="2" s="1"/>
  <c r="AU283" i="2"/>
  <c r="AT289" i="2"/>
  <c r="L286" i="2"/>
  <c r="K286" i="2"/>
  <c r="J286" i="2"/>
  <c r="AW286" i="2"/>
  <c r="AV286" i="2"/>
  <c r="G286" i="2"/>
  <c r="H286" i="2" s="1"/>
  <c r="L405" i="2"/>
  <c r="K405" i="2"/>
  <c r="J405" i="2"/>
  <c r="AW405" i="2"/>
  <c r="AV405" i="2"/>
  <c r="G405" i="2"/>
  <c r="H405" i="2" s="1"/>
  <c r="AU405" i="2"/>
  <c r="AT405" i="2"/>
  <c r="J280" i="2"/>
  <c r="AW283" i="2"/>
  <c r="AT286" i="2"/>
  <c r="L337" i="2"/>
  <c r="K337" i="2"/>
  <c r="J337" i="2"/>
  <c r="AW337" i="2"/>
  <c r="AV337" i="2"/>
  <c r="G337" i="2"/>
  <c r="H337" i="2" s="1"/>
  <c r="AU337" i="2"/>
  <c r="AU286" i="2"/>
  <c r="L292" i="2"/>
  <c r="K292" i="2"/>
  <c r="J292" i="2"/>
  <c r="AW292" i="2"/>
  <c r="AV292" i="2"/>
  <c r="G292" i="2"/>
  <c r="H292" i="2" s="1"/>
  <c r="L295" i="2"/>
  <c r="K295" i="2"/>
  <c r="J295" i="2"/>
  <c r="AW295" i="2"/>
  <c r="AV295" i="2"/>
  <c r="G295" i="2"/>
  <c r="H295" i="2" s="1"/>
  <c r="L298" i="2"/>
  <c r="K298" i="2"/>
  <c r="J298" i="2"/>
  <c r="AW298" i="2"/>
  <c r="AV298" i="2"/>
  <c r="G298" i="2"/>
  <c r="H298" i="2" s="1"/>
  <c r="L301" i="2"/>
  <c r="K301" i="2"/>
  <c r="J301" i="2"/>
  <c r="AW301" i="2"/>
  <c r="AV301" i="2"/>
  <c r="G301" i="2"/>
  <c r="H301" i="2" s="1"/>
  <c r="L304" i="2"/>
  <c r="K304" i="2"/>
  <c r="J304" i="2"/>
  <c r="AW304" i="2"/>
  <c r="AV304" i="2"/>
  <c r="G304" i="2"/>
  <c r="H304" i="2" s="1"/>
  <c r="L307" i="2"/>
  <c r="K307" i="2"/>
  <c r="J307" i="2"/>
  <c r="AW307" i="2"/>
  <c r="AV307" i="2"/>
  <c r="G307" i="2"/>
  <c r="H307" i="2" s="1"/>
  <c r="L310" i="2"/>
  <c r="K310" i="2"/>
  <c r="J310" i="2"/>
  <c r="AW310" i="2"/>
  <c r="AV310" i="2"/>
  <c r="G310" i="2"/>
  <c r="H310" i="2" s="1"/>
  <c r="L313" i="2"/>
  <c r="K313" i="2"/>
  <c r="J313" i="2"/>
  <c r="AW313" i="2"/>
  <c r="AV313" i="2"/>
  <c r="G313" i="2"/>
  <c r="H313" i="2" s="1"/>
  <c r="L316" i="2"/>
  <c r="K316" i="2"/>
  <c r="J316" i="2"/>
  <c r="AW316" i="2"/>
  <c r="AV316" i="2"/>
  <c r="G316" i="2"/>
  <c r="H316" i="2" s="1"/>
  <c r="L319" i="2"/>
  <c r="K319" i="2"/>
  <c r="J319" i="2"/>
  <c r="AW319" i="2"/>
  <c r="AV319" i="2"/>
  <c r="G319" i="2"/>
  <c r="H319" i="2" s="1"/>
  <c r="L322" i="2"/>
  <c r="K322" i="2"/>
  <c r="J322" i="2"/>
  <c r="AW322" i="2"/>
  <c r="AV322" i="2"/>
  <c r="G322" i="2"/>
  <c r="H322" i="2" s="1"/>
  <c r="L325" i="2"/>
  <c r="K325" i="2"/>
  <c r="J325" i="2"/>
  <c r="AW325" i="2"/>
  <c r="AV325" i="2"/>
  <c r="G325" i="2"/>
  <c r="H325" i="2" s="1"/>
  <c r="L328" i="2"/>
  <c r="K328" i="2"/>
  <c r="J328" i="2"/>
  <c r="AW328" i="2"/>
  <c r="AV328" i="2"/>
  <c r="G328" i="2"/>
  <c r="H328" i="2" s="1"/>
  <c r="L331" i="2"/>
  <c r="K331" i="2"/>
  <c r="J331" i="2"/>
  <c r="AW331" i="2"/>
  <c r="AV331" i="2"/>
  <c r="G331" i="2"/>
  <c r="H331" i="2" s="1"/>
  <c r="L334" i="2"/>
  <c r="K334" i="2"/>
  <c r="J334" i="2"/>
  <c r="AW334" i="2"/>
  <c r="AV334" i="2"/>
  <c r="G334" i="2"/>
  <c r="H334" i="2" s="1"/>
  <c r="L366" i="2"/>
  <c r="K366" i="2"/>
  <c r="AV366" i="2"/>
  <c r="G366" i="2"/>
  <c r="H366" i="2" s="1"/>
  <c r="AU366" i="2"/>
  <c r="J366" i="2"/>
  <c r="L289" i="2"/>
  <c r="K289" i="2"/>
  <c r="J289" i="2"/>
  <c r="AW289" i="2"/>
  <c r="AV289" i="2"/>
  <c r="G289" i="2"/>
  <c r="H289" i="2" s="1"/>
  <c r="L384" i="2"/>
  <c r="K384" i="2"/>
  <c r="AW384" i="2"/>
  <c r="AV384" i="2"/>
  <c r="G384" i="2"/>
  <c r="H384" i="2" s="1"/>
  <c r="AU384" i="2"/>
  <c r="AV359" i="2"/>
  <c r="G359" i="2"/>
  <c r="H359" i="2" s="1"/>
  <c r="AU359" i="2"/>
  <c r="AT346" i="2"/>
  <c r="L357" i="2"/>
  <c r="AU357" i="2"/>
  <c r="AT359" i="2"/>
  <c r="L381" i="2"/>
  <c r="K381" i="2"/>
  <c r="AW381" i="2"/>
  <c r="AV381" i="2"/>
  <c r="G381" i="2"/>
  <c r="H381" i="2" s="1"/>
  <c r="AU381" i="2"/>
  <c r="L402" i="2"/>
  <c r="K402" i="2"/>
  <c r="J402" i="2"/>
  <c r="AW402" i="2"/>
  <c r="AV402" i="2"/>
  <c r="G402" i="2"/>
  <c r="H402" i="2" s="1"/>
  <c r="AU402" i="2"/>
  <c r="AT402" i="2"/>
  <c r="AU346" i="2"/>
  <c r="AU349" i="2"/>
  <c r="AU352" i="2"/>
  <c r="AU355" i="2"/>
  <c r="AT357" i="2"/>
  <c r="AW359" i="2"/>
  <c r="L411" i="2"/>
  <c r="K411" i="2"/>
  <c r="J411" i="2"/>
  <c r="AW411" i="2"/>
  <c r="AV411" i="2"/>
  <c r="G411" i="2"/>
  <c r="H411" i="2" s="1"/>
  <c r="AU411" i="2"/>
  <c r="AT411" i="2"/>
  <c r="L420" i="2"/>
  <c r="K420" i="2"/>
  <c r="J420" i="2"/>
  <c r="AW420" i="2"/>
  <c r="AV420" i="2"/>
  <c r="G420" i="2"/>
  <c r="H420" i="2" s="1"/>
  <c r="AU420" i="2"/>
  <c r="AT420" i="2"/>
  <c r="G346" i="2"/>
  <c r="H346" i="2" s="1"/>
  <c r="AV346" i="2"/>
  <c r="G349" i="2"/>
  <c r="H349" i="2" s="1"/>
  <c r="AV349" i="2"/>
  <c r="G352" i="2"/>
  <c r="H352" i="2" s="1"/>
  <c r="AV352" i="2"/>
  <c r="G355" i="2"/>
  <c r="H355" i="2" s="1"/>
  <c r="AV355" i="2"/>
  <c r="AV357" i="2"/>
  <c r="L378" i="2"/>
  <c r="K378" i="2"/>
  <c r="AW378" i="2"/>
  <c r="AV378" i="2"/>
  <c r="G378" i="2"/>
  <c r="H378" i="2" s="1"/>
  <c r="AU378" i="2"/>
  <c r="J384" i="2"/>
  <c r="L399" i="2"/>
  <c r="K399" i="2"/>
  <c r="AW399" i="2"/>
  <c r="AV399" i="2"/>
  <c r="G399" i="2"/>
  <c r="H399" i="2" s="1"/>
  <c r="AU399" i="2"/>
  <c r="AW346" i="2"/>
  <c r="AW349" i="2"/>
  <c r="AW352" i="2"/>
  <c r="AW355" i="2"/>
  <c r="AW357" i="2"/>
  <c r="L396" i="2"/>
  <c r="K396" i="2"/>
  <c r="AW396" i="2"/>
  <c r="AV396" i="2"/>
  <c r="G396" i="2"/>
  <c r="H396" i="2" s="1"/>
  <c r="AU396" i="2"/>
  <c r="AT288" i="2"/>
  <c r="AT291" i="2"/>
  <c r="AT294" i="2"/>
  <c r="AT297" i="2"/>
  <c r="AT300" i="2"/>
  <c r="AT303" i="2"/>
  <c r="AT306" i="2"/>
  <c r="AT309" i="2"/>
  <c r="AT312" i="2"/>
  <c r="AT315" i="2"/>
  <c r="AT318" i="2"/>
  <c r="AT321" i="2"/>
  <c r="AT324" i="2"/>
  <c r="AT327" i="2"/>
  <c r="AT330" i="2"/>
  <c r="AT333" i="2"/>
  <c r="AT336" i="2"/>
  <c r="AT339" i="2"/>
  <c r="AT342" i="2"/>
  <c r="AT345" i="2"/>
  <c r="J346" i="2"/>
  <c r="AT348" i="2"/>
  <c r="J349" i="2"/>
  <c r="AT351" i="2"/>
  <c r="J352" i="2"/>
  <c r="AT354" i="2"/>
  <c r="J355" i="2"/>
  <c r="G357" i="2"/>
  <c r="H357" i="2" s="1"/>
  <c r="J359" i="2"/>
  <c r="L360" i="2"/>
  <c r="K360" i="2"/>
  <c r="AU360" i="2"/>
  <c r="AT360" i="2"/>
  <c r="L375" i="2"/>
  <c r="K375" i="2"/>
  <c r="AW375" i="2"/>
  <c r="AV375" i="2"/>
  <c r="G375" i="2"/>
  <c r="H375" i="2" s="1"/>
  <c r="AU375" i="2"/>
  <c r="J381" i="2"/>
  <c r="L393" i="2"/>
  <c r="K393" i="2"/>
  <c r="AW393" i="2"/>
  <c r="AV393" i="2"/>
  <c r="G393" i="2"/>
  <c r="H393" i="2" s="1"/>
  <c r="AU393" i="2"/>
  <c r="AU282" i="2"/>
  <c r="AU285" i="2"/>
  <c r="AU288" i="2"/>
  <c r="AU291" i="2"/>
  <c r="AU294" i="2"/>
  <c r="AU297" i="2"/>
  <c r="AU300" i="2"/>
  <c r="AU303" i="2"/>
  <c r="AU306" i="2"/>
  <c r="AU309" i="2"/>
  <c r="AU312" i="2"/>
  <c r="AU315" i="2"/>
  <c r="AU318" i="2"/>
  <c r="AU321" i="2"/>
  <c r="AU324" i="2"/>
  <c r="AU327" i="2"/>
  <c r="AU330" i="2"/>
  <c r="AU333" i="2"/>
  <c r="AU336" i="2"/>
  <c r="AU339" i="2"/>
  <c r="AU342" i="2"/>
  <c r="AU345" i="2"/>
  <c r="K346" i="2"/>
  <c r="AU348" i="2"/>
  <c r="K349" i="2"/>
  <c r="AU351" i="2"/>
  <c r="K352" i="2"/>
  <c r="AU354" i="2"/>
  <c r="K355" i="2"/>
  <c r="K359" i="2"/>
  <c r="L408" i="2"/>
  <c r="K408" i="2"/>
  <c r="J408" i="2"/>
  <c r="AW408" i="2"/>
  <c r="AV408" i="2"/>
  <c r="G408" i="2"/>
  <c r="H408" i="2" s="1"/>
  <c r="AU408" i="2"/>
  <c r="AT408" i="2"/>
  <c r="L417" i="2"/>
  <c r="K417" i="2"/>
  <c r="J417" i="2"/>
  <c r="AW417" i="2"/>
  <c r="AV417" i="2"/>
  <c r="G417" i="2"/>
  <c r="H417" i="2" s="1"/>
  <c r="AU417" i="2"/>
  <c r="AT417" i="2"/>
  <c r="D439" i="2"/>
  <c r="G282" i="2"/>
  <c r="H282" i="2" s="1"/>
  <c r="G285" i="2"/>
  <c r="H285" i="2" s="1"/>
  <c r="G288" i="2"/>
  <c r="H288" i="2" s="1"/>
  <c r="G291" i="2"/>
  <c r="H291" i="2" s="1"/>
  <c r="G294" i="2"/>
  <c r="H294" i="2" s="1"/>
  <c r="G297" i="2"/>
  <c r="H297" i="2" s="1"/>
  <c r="G300" i="2"/>
  <c r="H300" i="2" s="1"/>
  <c r="G303" i="2"/>
  <c r="H303" i="2" s="1"/>
  <c r="G306" i="2"/>
  <c r="H306" i="2" s="1"/>
  <c r="G309" i="2"/>
  <c r="H309" i="2" s="1"/>
  <c r="G312" i="2"/>
  <c r="H312" i="2" s="1"/>
  <c r="G315" i="2"/>
  <c r="H315" i="2" s="1"/>
  <c r="G318" i="2"/>
  <c r="H318" i="2" s="1"/>
  <c r="G321" i="2"/>
  <c r="H321" i="2" s="1"/>
  <c r="G324" i="2"/>
  <c r="H324" i="2" s="1"/>
  <c r="G327" i="2"/>
  <c r="H327" i="2" s="1"/>
  <c r="G330" i="2"/>
  <c r="H330" i="2" s="1"/>
  <c r="G333" i="2"/>
  <c r="H333" i="2" s="1"/>
  <c r="G336" i="2"/>
  <c r="H336" i="2" s="1"/>
  <c r="G339" i="2"/>
  <c r="H339" i="2" s="1"/>
  <c r="G342" i="2"/>
  <c r="H342" i="2" s="1"/>
  <c r="G345" i="2"/>
  <c r="H345" i="2" s="1"/>
  <c r="G348" i="2"/>
  <c r="H348" i="2" s="1"/>
  <c r="G351" i="2"/>
  <c r="H351" i="2" s="1"/>
  <c r="G354" i="2"/>
  <c r="H354" i="2" s="1"/>
  <c r="AV356" i="2"/>
  <c r="G356" i="2"/>
  <c r="H356" i="2" s="1"/>
  <c r="J357" i="2"/>
  <c r="L359" i="2"/>
  <c r="AW360" i="2"/>
  <c r="L372" i="2"/>
  <c r="K372" i="2"/>
  <c r="AW372" i="2"/>
  <c r="AV372" i="2"/>
  <c r="G372" i="2"/>
  <c r="H372" i="2" s="1"/>
  <c r="AU372" i="2"/>
  <c r="J378" i="2"/>
  <c r="L390" i="2"/>
  <c r="K390" i="2"/>
  <c r="AW390" i="2"/>
  <c r="AV390" i="2"/>
  <c r="G390" i="2"/>
  <c r="H390" i="2" s="1"/>
  <c r="AU390" i="2"/>
  <c r="J399" i="2"/>
  <c r="AT426" i="2"/>
  <c r="AT429" i="2"/>
  <c r="AT432" i="2"/>
  <c r="AT435" i="2"/>
  <c r="AT438" i="2"/>
  <c r="AU426" i="2"/>
  <c r="AU429" i="2"/>
  <c r="AU432" i="2"/>
  <c r="AU435" i="2"/>
  <c r="AU438" i="2"/>
  <c r="G426" i="2"/>
  <c r="H426" i="2" s="1"/>
  <c r="AV426" i="2"/>
  <c r="G429" i="2"/>
  <c r="H429" i="2" s="1"/>
  <c r="AV429" i="2"/>
  <c r="G432" i="2"/>
  <c r="H432" i="2" s="1"/>
  <c r="AV432" i="2"/>
  <c r="G435" i="2"/>
  <c r="H435" i="2" s="1"/>
  <c r="AV435" i="2"/>
  <c r="G438" i="2"/>
  <c r="H438" i="2" s="1"/>
  <c r="AV438" i="2"/>
  <c r="AW426" i="2"/>
  <c r="AW429" i="2"/>
  <c r="AW432" i="2"/>
  <c r="AW435" i="2"/>
  <c r="AW438" i="2"/>
  <c r="J426" i="2"/>
  <c r="J429" i="2"/>
  <c r="J432" i="2"/>
  <c r="J435" i="2"/>
  <c r="J438" i="2"/>
  <c r="AU362" i="2"/>
  <c r="AU365" i="2"/>
  <c r="AU368" i="2"/>
  <c r="AU371" i="2"/>
  <c r="AU374" i="2"/>
  <c r="AU377" i="2"/>
  <c r="AU380" i="2"/>
  <c r="AU383" i="2"/>
  <c r="AU386" i="2"/>
  <c r="AU389" i="2"/>
  <c r="AU392" i="2"/>
  <c r="AU395" i="2"/>
  <c r="AU398" i="2"/>
  <c r="AU401" i="2"/>
  <c r="AU404" i="2"/>
  <c r="AU407" i="2"/>
  <c r="AU410" i="2"/>
  <c r="AU413" i="2"/>
  <c r="AU416" i="2"/>
  <c r="AU419" i="2"/>
  <c r="AU422" i="2"/>
  <c r="AU425" i="2"/>
  <c r="K426" i="2"/>
  <c r="AU428" i="2"/>
  <c r="K429" i="2"/>
  <c r="AU431" i="2"/>
  <c r="K432" i="2"/>
  <c r="AU434" i="2"/>
  <c r="K435" i="2"/>
  <c r="AU437" i="2"/>
  <c r="K438" i="2"/>
  <c r="G362" i="2"/>
  <c r="H362" i="2" s="1"/>
  <c r="G365" i="2"/>
  <c r="H365" i="2" s="1"/>
  <c r="G368" i="2"/>
  <c r="H368" i="2" s="1"/>
  <c r="G371" i="2"/>
  <c r="H371" i="2" s="1"/>
  <c r="G374" i="2"/>
  <c r="H374" i="2" s="1"/>
  <c r="G377" i="2"/>
  <c r="H377" i="2" s="1"/>
  <c r="G380" i="2"/>
  <c r="H380" i="2" s="1"/>
  <c r="G383" i="2"/>
  <c r="H383" i="2" s="1"/>
  <c r="G386" i="2"/>
  <c r="H386" i="2" s="1"/>
  <c r="G389" i="2"/>
  <c r="H389" i="2" s="1"/>
  <c r="G392" i="2"/>
  <c r="H392" i="2" s="1"/>
  <c r="G395" i="2"/>
  <c r="H395" i="2" s="1"/>
  <c r="G398" i="2"/>
  <c r="H398" i="2" s="1"/>
  <c r="G401" i="2"/>
  <c r="H401" i="2" s="1"/>
  <c r="G404" i="2"/>
  <c r="H404" i="2" s="1"/>
  <c r="G407" i="2"/>
  <c r="H407" i="2" s="1"/>
  <c r="G410" i="2"/>
  <c r="H410" i="2" s="1"/>
  <c r="G413" i="2"/>
  <c r="H413" i="2" s="1"/>
  <c r="G416" i="2"/>
  <c r="H416" i="2" s="1"/>
  <c r="G419" i="2"/>
  <c r="H419" i="2" s="1"/>
  <c r="G422" i="2"/>
  <c r="H422" i="2" s="1"/>
  <c r="G425" i="2"/>
  <c r="H425" i="2" s="1"/>
  <c r="G428" i="2"/>
  <c r="H428" i="2" s="1"/>
  <c r="G431" i="2"/>
  <c r="H431" i="2" s="1"/>
  <c r="G434" i="2"/>
  <c r="H434" i="2" s="1"/>
  <c r="G437" i="2"/>
  <c r="H437" i="2" s="1"/>
  <c r="AU2432" i="2"/>
  <c r="AU2437" i="2"/>
  <c r="AU2444" i="2"/>
  <c r="L2450" i="2"/>
  <c r="K2450" i="2"/>
  <c r="AT2450" i="2"/>
  <c r="L2456" i="2"/>
  <c r="K2456" i="2"/>
  <c r="AT2456" i="2"/>
  <c r="L2465" i="2"/>
  <c r="K2465" i="2"/>
  <c r="J2465" i="2"/>
  <c r="AV2465" i="2"/>
  <c r="G2465" i="2"/>
  <c r="H2465" i="2" s="1"/>
  <c r="AU2465" i="2"/>
  <c r="L2483" i="2"/>
  <c r="K2483" i="2"/>
  <c r="J2483" i="2"/>
  <c r="AV2483" i="2"/>
  <c r="G2483" i="2"/>
  <c r="H2483" i="2" s="1"/>
  <c r="AU2483" i="2"/>
  <c r="AV2432" i="2"/>
  <c r="AV2434" i="2"/>
  <c r="G2434" i="2"/>
  <c r="H2434" i="2" s="1"/>
  <c r="J2435" i="2"/>
  <c r="AW2437" i="2"/>
  <c r="K2440" i="2"/>
  <c r="AV2444" i="2"/>
  <c r="AV2446" i="2"/>
  <c r="G2446" i="2"/>
  <c r="H2446" i="2" s="1"/>
  <c r="AU2446" i="2"/>
  <c r="K2449" i="2"/>
  <c r="AU2450" i="2"/>
  <c r="AV2452" i="2"/>
  <c r="G2452" i="2"/>
  <c r="H2452" i="2" s="1"/>
  <c r="AU2452" i="2"/>
  <c r="K2455" i="2"/>
  <c r="AU2456" i="2"/>
  <c r="AV2458" i="2"/>
  <c r="G2458" i="2"/>
  <c r="H2458" i="2" s="1"/>
  <c r="AU2458" i="2"/>
  <c r="AT2458" i="2"/>
  <c r="AT2444" i="2"/>
  <c r="AT2503" i="2"/>
  <c r="AT2420" i="2"/>
  <c r="AT2423" i="2"/>
  <c r="AT2426" i="2"/>
  <c r="AT2429" i="2"/>
  <c r="G2432" i="2"/>
  <c r="H2432" i="2" s="1"/>
  <c r="AW2432" i="2"/>
  <c r="AT2434" i="2"/>
  <c r="K2435" i="2"/>
  <c r="L2440" i="2"/>
  <c r="AT2441" i="2"/>
  <c r="G2444" i="2"/>
  <c r="H2444" i="2" s="1"/>
  <c r="AW2444" i="2"/>
  <c r="AT2446" i="2"/>
  <c r="L2449" i="2"/>
  <c r="AV2450" i="2"/>
  <c r="AT2452" i="2"/>
  <c r="L2455" i="2"/>
  <c r="AV2456" i="2"/>
  <c r="AW2458" i="2"/>
  <c r="L2480" i="2"/>
  <c r="K2480" i="2"/>
  <c r="J2480" i="2"/>
  <c r="AV2480" i="2"/>
  <c r="G2480" i="2"/>
  <c r="H2480" i="2" s="1"/>
  <c r="AU2480" i="2"/>
  <c r="AV2437" i="2"/>
  <c r="G2437" i="2"/>
  <c r="H2437" i="2" s="1"/>
  <c r="AU2420" i="2"/>
  <c r="AU2423" i="2"/>
  <c r="AU2426" i="2"/>
  <c r="AU2429" i="2"/>
  <c r="AU2434" i="2"/>
  <c r="J2437" i="2"/>
  <c r="AU2441" i="2"/>
  <c r="AW2446" i="2"/>
  <c r="AW2450" i="2"/>
  <c r="AW2452" i="2"/>
  <c r="AW2456" i="2"/>
  <c r="AW2500" i="2"/>
  <c r="AV2500" i="2"/>
  <c r="G2500" i="2"/>
  <c r="H2500" i="2" s="1"/>
  <c r="AU2500" i="2"/>
  <c r="AT2500" i="2"/>
  <c r="J2503" i="2"/>
  <c r="G2420" i="2"/>
  <c r="H2420" i="2" s="1"/>
  <c r="AV2420" i="2"/>
  <c r="G2423" i="2"/>
  <c r="H2423" i="2" s="1"/>
  <c r="AV2423" i="2"/>
  <c r="G2426" i="2"/>
  <c r="H2426" i="2" s="1"/>
  <c r="AV2426" i="2"/>
  <c r="G2429" i="2"/>
  <c r="H2429" i="2" s="1"/>
  <c r="AV2429" i="2"/>
  <c r="AV2431" i="2"/>
  <c r="G2431" i="2"/>
  <c r="H2431" i="2" s="1"/>
  <c r="J2432" i="2"/>
  <c r="AW2434" i="2"/>
  <c r="K2437" i="2"/>
  <c r="AV2441" i="2"/>
  <c r="AV2443" i="2"/>
  <c r="G2443" i="2"/>
  <c r="H2443" i="2" s="1"/>
  <c r="J2444" i="2"/>
  <c r="G2450" i="2"/>
  <c r="H2450" i="2" s="1"/>
  <c r="G2456" i="2"/>
  <c r="H2456" i="2" s="1"/>
  <c r="AT2474" i="2"/>
  <c r="L2477" i="2"/>
  <c r="K2477" i="2"/>
  <c r="J2477" i="2"/>
  <c r="AV2477" i="2"/>
  <c r="G2477" i="2"/>
  <c r="H2477" i="2" s="1"/>
  <c r="AU2477" i="2"/>
  <c r="K2503" i="2"/>
  <c r="AW2420" i="2"/>
  <c r="AW2423" i="2"/>
  <c r="AW2426" i="2"/>
  <c r="AW2429" i="2"/>
  <c r="AT2431" i="2"/>
  <c r="K2432" i="2"/>
  <c r="L2437" i="2"/>
  <c r="AT2438" i="2"/>
  <c r="G2441" i="2"/>
  <c r="H2441" i="2" s="1"/>
  <c r="AW2441" i="2"/>
  <c r="AT2443" i="2"/>
  <c r="K2444" i="2"/>
  <c r="L2459" i="2"/>
  <c r="K2459" i="2"/>
  <c r="J2459" i="2"/>
  <c r="AU2459" i="2"/>
  <c r="AV2461" i="2"/>
  <c r="G2461" i="2"/>
  <c r="H2461" i="2" s="1"/>
  <c r="AU2461" i="2"/>
  <c r="AT2461" i="2"/>
  <c r="L2492" i="2"/>
  <c r="K2492" i="2"/>
  <c r="J2492" i="2"/>
  <c r="AV2492" i="2"/>
  <c r="G2492" i="2"/>
  <c r="H2492" i="2" s="1"/>
  <c r="AU2492" i="2"/>
  <c r="AT2492" i="2"/>
  <c r="L2503" i="2"/>
  <c r="J2420" i="2"/>
  <c r="J2423" i="2"/>
  <c r="J2426" i="2"/>
  <c r="J2429" i="2"/>
  <c r="J2434" i="2"/>
  <c r="J2446" i="2"/>
  <c r="L2447" i="2"/>
  <c r="K2447" i="2"/>
  <c r="AT2447" i="2"/>
  <c r="J2450" i="2"/>
  <c r="J2452" i="2"/>
  <c r="L2453" i="2"/>
  <c r="K2453" i="2"/>
  <c r="AT2453" i="2"/>
  <c r="J2456" i="2"/>
  <c r="J2458" i="2"/>
  <c r="AW2461" i="2"/>
  <c r="L2474" i="2"/>
  <c r="K2474" i="2"/>
  <c r="J2474" i="2"/>
  <c r="AV2474" i="2"/>
  <c r="G2474" i="2"/>
  <c r="H2474" i="2" s="1"/>
  <c r="AU2474" i="2"/>
  <c r="L2468" i="2"/>
  <c r="K2468" i="2"/>
  <c r="J2468" i="2"/>
  <c r="AV2468" i="2"/>
  <c r="G2468" i="2"/>
  <c r="H2468" i="2" s="1"/>
  <c r="AU2468" i="2"/>
  <c r="K2420" i="2"/>
  <c r="K2423" i="2"/>
  <c r="K2426" i="2"/>
  <c r="K2429" i="2"/>
  <c r="AV2440" i="2"/>
  <c r="G2440" i="2"/>
  <c r="H2440" i="2" s="1"/>
  <c r="AV2449" i="2"/>
  <c r="G2449" i="2"/>
  <c r="H2449" i="2" s="1"/>
  <c r="AU2449" i="2"/>
  <c r="AV2455" i="2"/>
  <c r="G2455" i="2"/>
  <c r="H2455" i="2" s="1"/>
  <c r="AU2455" i="2"/>
  <c r="K2458" i="2"/>
  <c r="AW2497" i="2"/>
  <c r="AV2497" i="2"/>
  <c r="G2497" i="2"/>
  <c r="H2497" i="2" s="1"/>
  <c r="AU2497" i="2"/>
  <c r="AT2497" i="2"/>
  <c r="AW2506" i="2"/>
  <c r="AV2506" i="2"/>
  <c r="G2506" i="2"/>
  <c r="H2506" i="2" s="1"/>
  <c r="AU2506" i="2"/>
  <c r="AT2506" i="2"/>
  <c r="G2419" i="2"/>
  <c r="H2419" i="2" s="1"/>
  <c r="AV2419" i="2"/>
  <c r="L2420" i="2"/>
  <c r="G2422" i="2"/>
  <c r="H2422" i="2" s="1"/>
  <c r="AV2422" i="2"/>
  <c r="L2423" i="2"/>
  <c r="G2425" i="2"/>
  <c r="H2425" i="2" s="1"/>
  <c r="AV2425" i="2"/>
  <c r="L2426" i="2"/>
  <c r="G2428" i="2"/>
  <c r="H2428" i="2" s="1"/>
  <c r="AV2428" i="2"/>
  <c r="L2429" i="2"/>
  <c r="L2434" i="2"/>
  <c r="AT2435" i="2"/>
  <c r="G2438" i="2"/>
  <c r="H2438" i="2" s="1"/>
  <c r="AW2438" i="2"/>
  <c r="AT2440" i="2"/>
  <c r="K2441" i="2"/>
  <c r="L2446" i="2"/>
  <c r="AV2447" i="2"/>
  <c r="AT2449" i="2"/>
  <c r="L2452" i="2"/>
  <c r="AV2453" i="2"/>
  <c r="AT2455" i="2"/>
  <c r="L2458" i="2"/>
  <c r="AT2468" i="2"/>
  <c r="L2471" i="2"/>
  <c r="K2471" i="2"/>
  <c r="J2471" i="2"/>
  <c r="AV2471" i="2"/>
  <c r="G2471" i="2"/>
  <c r="H2471" i="2" s="1"/>
  <c r="AU2471" i="2"/>
  <c r="L2489" i="2"/>
  <c r="K2489" i="2"/>
  <c r="J2489" i="2"/>
  <c r="AV2489" i="2"/>
  <c r="G2489" i="2"/>
  <c r="H2489" i="2" s="1"/>
  <c r="AU2489" i="2"/>
  <c r="AT2489" i="2"/>
  <c r="K2500" i="2"/>
  <c r="L2486" i="2"/>
  <c r="K2486" i="2"/>
  <c r="J2486" i="2"/>
  <c r="AV2486" i="2"/>
  <c r="G2486" i="2"/>
  <c r="H2486" i="2" s="1"/>
  <c r="AU2486" i="2"/>
  <c r="AT2432" i="2"/>
  <c r="AT2437" i="2"/>
  <c r="AW2503" i="2"/>
  <c r="AV2503" i="2"/>
  <c r="G2503" i="2"/>
  <c r="H2503" i="2" s="1"/>
  <c r="AU2503" i="2"/>
  <c r="J2431" i="2"/>
  <c r="AU2435" i="2"/>
  <c r="AU2440" i="2"/>
  <c r="J2443" i="2"/>
  <c r="M2443" i="2" s="1"/>
  <c r="AW2447" i="2"/>
  <c r="AW2449" i="2"/>
  <c r="AW2453" i="2"/>
  <c r="AW2455" i="2"/>
  <c r="G2459" i="2"/>
  <c r="H2459" i="2" s="1"/>
  <c r="L2462" i="2"/>
  <c r="K2462" i="2"/>
  <c r="J2462" i="2"/>
  <c r="AU2462" i="2"/>
  <c r="AV2464" i="2"/>
  <c r="G2464" i="2"/>
  <c r="H2464" i="2" s="1"/>
  <c r="AU2464" i="2"/>
  <c r="AT2464" i="2"/>
  <c r="M2464" i="2"/>
  <c r="AW2464" i="2"/>
  <c r="AW2468" i="2"/>
  <c r="AW2486" i="2"/>
  <c r="L2500" i="2"/>
  <c r="L2539" i="2"/>
  <c r="J2539" i="2"/>
  <c r="AW2539" i="2"/>
  <c r="AV2539" i="2"/>
  <c r="G2539" i="2"/>
  <c r="H2539" i="2" s="1"/>
  <c r="AU2539" i="2"/>
  <c r="AT2539" i="2"/>
  <c r="M2473" i="2"/>
  <c r="M2485" i="2"/>
  <c r="L2536" i="2"/>
  <c r="J2536" i="2"/>
  <c r="AW2536" i="2"/>
  <c r="AV2536" i="2"/>
  <c r="G2536" i="2"/>
  <c r="H2536" i="2" s="1"/>
  <c r="AU2536" i="2"/>
  <c r="AT2536" i="2"/>
  <c r="D2578" i="2"/>
  <c r="C2578" i="2"/>
  <c r="L2530" i="2"/>
  <c r="AW2530" i="2"/>
  <c r="AV2530" i="2"/>
  <c r="G2530" i="2"/>
  <c r="H2530" i="2" s="1"/>
  <c r="AU2530" i="2"/>
  <c r="L2533" i="2"/>
  <c r="AW2533" i="2"/>
  <c r="AV2533" i="2"/>
  <c r="G2533" i="2"/>
  <c r="H2533" i="2" s="1"/>
  <c r="AU2533" i="2"/>
  <c r="AT2533" i="2"/>
  <c r="K2539" i="2"/>
  <c r="E2578" i="2"/>
  <c r="AW2494" i="2"/>
  <c r="AV2494" i="2"/>
  <c r="G2494" i="2"/>
  <c r="AU2494" i="2"/>
  <c r="AW2509" i="2"/>
  <c r="AV2509" i="2"/>
  <c r="G2509" i="2"/>
  <c r="H2509" i="2" s="1"/>
  <c r="AU2509" i="2"/>
  <c r="AT2509" i="2"/>
  <c r="AW2512" i="2"/>
  <c r="AV2512" i="2"/>
  <c r="G2512" i="2"/>
  <c r="H2512" i="2" s="1"/>
  <c r="AU2512" i="2"/>
  <c r="AT2512" i="2"/>
  <c r="AW2515" i="2"/>
  <c r="AV2515" i="2"/>
  <c r="G2515" i="2"/>
  <c r="H2515" i="2" s="1"/>
  <c r="AU2515" i="2"/>
  <c r="AT2515" i="2"/>
  <c r="AW2518" i="2"/>
  <c r="AV2518" i="2"/>
  <c r="G2518" i="2"/>
  <c r="H2518" i="2" s="1"/>
  <c r="AU2518" i="2"/>
  <c r="AT2518" i="2"/>
  <c r="AW2521" i="2"/>
  <c r="AV2521" i="2"/>
  <c r="G2521" i="2"/>
  <c r="H2521" i="2" s="1"/>
  <c r="AU2521" i="2"/>
  <c r="AT2521" i="2"/>
  <c r="AW2524" i="2"/>
  <c r="AV2524" i="2"/>
  <c r="G2524" i="2"/>
  <c r="H2524" i="2" s="1"/>
  <c r="AU2524" i="2"/>
  <c r="AT2524" i="2"/>
  <c r="L2527" i="2"/>
  <c r="AW2527" i="2"/>
  <c r="AV2527" i="2"/>
  <c r="G2527" i="2"/>
  <c r="H2527" i="2" s="1"/>
  <c r="AU2527" i="2"/>
  <c r="L2545" i="2"/>
  <c r="J2545" i="2"/>
  <c r="AW2545" i="2"/>
  <c r="AV2545" i="2"/>
  <c r="G2545" i="2"/>
  <c r="H2545" i="2" s="1"/>
  <c r="AU2545" i="2"/>
  <c r="AT2545" i="2"/>
  <c r="AT2467" i="2"/>
  <c r="AT2470" i="2"/>
  <c r="AT2473" i="2"/>
  <c r="AT2476" i="2"/>
  <c r="AT2479" i="2"/>
  <c r="AT2482" i="2"/>
  <c r="AT2485" i="2"/>
  <c r="AT2488" i="2"/>
  <c r="AT2491" i="2"/>
  <c r="K2536" i="2"/>
  <c r="AU2467" i="2"/>
  <c r="AU2470" i="2"/>
  <c r="AU2473" i="2"/>
  <c r="AU2476" i="2"/>
  <c r="AU2479" i="2"/>
  <c r="AU2482" i="2"/>
  <c r="AU2485" i="2"/>
  <c r="AU2488" i="2"/>
  <c r="AU2491" i="2"/>
  <c r="J2530" i="2"/>
  <c r="J2533" i="2"/>
  <c r="G2467" i="2"/>
  <c r="H2467" i="2" s="1"/>
  <c r="G2470" i="2"/>
  <c r="H2470" i="2" s="1"/>
  <c r="G2473" i="2"/>
  <c r="H2473" i="2" s="1"/>
  <c r="G2476" i="2"/>
  <c r="H2476" i="2" s="1"/>
  <c r="G2479" i="2"/>
  <c r="H2479" i="2" s="1"/>
  <c r="G2482" i="2"/>
  <c r="H2482" i="2" s="1"/>
  <c r="G2485" i="2"/>
  <c r="H2485" i="2" s="1"/>
  <c r="G2488" i="2"/>
  <c r="H2488" i="2" s="1"/>
  <c r="G2491" i="2"/>
  <c r="H2491" i="2" s="1"/>
  <c r="H2494" i="2"/>
  <c r="L2495" i="2"/>
  <c r="K2495" i="2"/>
  <c r="AW2495" i="2"/>
  <c r="AV2495" i="2"/>
  <c r="L2498" i="2"/>
  <c r="K2498" i="2"/>
  <c r="AW2498" i="2"/>
  <c r="AV2498" i="2"/>
  <c r="L2501" i="2"/>
  <c r="K2501" i="2"/>
  <c r="AW2501" i="2"/>
  <c r="AV2501" i="2"/>
  <c r="L2504" i="2"/>
  <c r="K2504" i="2"/>
  <c r="AW2504" i="2"/>
  <c r="AV2504" i="2"/>
  <c r="L2507" i="2"/>
  <c r="K2507" i="2"/>
  <c r="AW2507" i="2"/>
  <c r="H2507" i="2"/>
  <c r="AV2507" i="2"/>
  <c r="L2510" i="2"/>
  <c r="K2510" i="2"/>
  <c r="AW2510" i="2"/>
  <c r="AV2510" i="2"/>
  <c r="L2513" i="2"/>
  <c r="K2513" i="2"/>
  <c r="AW2513" i="2"/>
  <c r="H2513" i="2"/>
  <c r="AV2513" i="2"/>
  <c r="L2516" i="2"/>
  <c r="K2516" i="2"/>
  <c r="AW2516" i="2"/>
  <c r="AV2516" i="2"/>
  <c r="L2519" i="2"/>
  <c r="K2519" i="2"/>
  <c r="AW2519" i="2"/>
  <c r="AV2519" i="2"/>
  <c r="L2522" i="2"/>
  <c r="K2522" i="2"/>
  <c r="AW2522" i="2"/>
  <c r="AV2522" i="2"/>
  <c r="L2525" i="2"/>
  <c r="K2525" i="2"/>
  <c r="AW2525" i="2"/>
  <c r="AV2525" i="2"/>
  <c r="K2530" i="2"/>
  <c r="K2533" i="2"/>
  <c r="L2542" i="2"/>
  <c r="J2542" i="2"/>
  <c r="M2542" i="2" s="1"/>
  <c r="AW2542" i="2"/>
  <c r="AV2542" i="2"/>
  <c r="G2542" i="2"/>
  <c r="H2542" i="2" s="1"/>
  <c r="AU2542" i="2"/>
  <c r="AT2542" i="2"/>
  <c r="AT2548" i="2"/>
  <c r="AT2551" i="2"/>
  <c r="AT2554" i="2"/>
  <c r="AT2557" i="2"/>
  <c r="AT2560" i="2"/>
  <c r="AT2563" i="2"/>
  <c r="AT2566" i="2"/>
  <c r="AT2569" i="2"/>
  <c r="AT2572" i="2"/>
  <c r="AT2575" i="2"/>
  <c r="K2528" i="2"/>
  <c r="AU2548" i="2"/>
  <c r="AU2551" i="2"/>
  <c r="AU2554" i="2"/>
  <c r="AU2557" i="2"/>
  <c r="AU2560" i="2"/>
  <c r="AU2563" i="2"/>
  <c r="AU2566" i="2"/>
  <c r="AU2569" i="2"/>
  <c r="AU2572" i="2"/>
  <c r="AU2575" i="2"/>
  <c r="L2528" i="2"/>
  <c r="G2548" i="2"/>
  <c r="H2548" i="2" s="1"/>
  <c r="AV2548" i="2"/>
  <c r="G2551" i="2"/>
  <c r="H2551" i="2" s="1"/>
  <c r="AV2551" i="2"/>
  <c r="G2554" i="2"/>
  <c r="H2554" i="2" s="1"/>
  <c r="AV2554" i="2"/>
  <c r="G2557" i="2"/>
  <c r="H2557" i="2" s="1"/>
  <c r="AV2557" i="2"/>
  <c r="G2560" i="2"/>
  <c r="H2560" i="2" s="1"/>
  <c r="AV2560" i="2"/>
  <c r="G2563" i="2"/>
  <c r="H2563" i="2" s="1"/>
  <c r="AV2563" i="2"/>
  <c r="G2566" i="2"/>
  <c r="H2566" i="2" s="1"/>
  <c r="AV2566" i="2"/>
  <c r="G2569" i="2"/>
  <c r="AV2569" i="2"/>
  <c r="G2572" i="2"/>
  <c r="H2572" i="2" s="1"/>
  <c r="AV2572" i="2"/>
  <c r="G2575" i="2"/>
  <c r="H2575" i="2" s="1"/>
  <c r="AV2575" i="2"/>
  <c r="AW2548" i="2"/>
  <c r="AW2551" i="2"/>
  <c r="AW2554" i="2"/>
  <c r="AW2557" i="2"/>
  <c r="AW2560" i="2"/>
  <c r="AW2563" i="2"/>
  <c r="AW2566" i="2"/>
  <c r="H2569" i="2"/>
  <c r="AW2569" i="2"/>
  <c r="AW2572" i="2"/>
  <c r="AW2575" i="2"/>
  <c r="J2548" i="2"/>
  <c r="J2551" i="2"/>
  <c r="J2554" i="2"/>
  <c r="M2554" i="2" s="1"/>
  <c r="J2557" i="2"/>
  <c r="M2557" i="2" s="1"/>
  <c r="J2560" i="2"/>
  <c r="J2563" i="2"/>
  <c r="J2566" i="2"/>
  <c r="M2566" i="2" s="1"/>
  <c r="J2569" i="2"/>
  <c r="J2572" i="2"/>
  <c r="J2575" i="2"/>
  <c r="AT2577" i="2"/>
  <c r="AU2571" i="2"/>
  <c r="K2572" i="2"/>
  <c r="AU2574" i="2"/>
  <c r="K2575" i="2"/>
  <c r="AU2577" i="2"/>
  <c r="G2529" i="2"/>
  <c r="H2529" i="2" s="1"/>
  <c r="G2532" i="2"/>
  <c r="H2532" i="2" s="1"/>
  <c r="G2535" i="2"/>
  <c r="H2535" i="2" s="1"/>
  <c r="G2538" i="2"/>
  <c r="H2538" i="2" s="1"/>
  <c r="G2541" i="2"/>
  <c r="H2541" i="2" s="1"/>
  <c r="G2544" i="2"/>
  <c r="H2544" i="2" s="1"/>
  <c r="G2547" i="2"/>
  <c r="H2547" i="2" s="1"/>
  <c r="G2550" i="2"/>
  <c r="H2550" i="2" s="1"/>
  <c r="G2553" i="2"/>
  <c r="H2553" i="2" s="1"/>
  <c r="G2556" i="2"/>
  <c r="H2556" i="2" s="1"/>
  <c r="G2559" i="2"/>
  <c r="H2559" i="2" s="1"/>
  <c r="G2562" i="2"/>
  <c r="H2562" i="2" s="1"/>
  <c r="G2565" i="2"/>
  <c r="H2565" i="2" s="1"/>
  <c r="G2568" i="2"/>
  <c r="H2568" i="2" s="1"/>
  <c r="G2571" i="2"/>
  <c r="H2571" i="2" s="1"/>
  <c r="G2574" i="2"/>
  <c r="H2574" i="2" s="1"/>
  <c r="G2577" i="2"/>
  <c r="H2577" i="2" s="1"/>
  <c r="J2626" i="2"/>
  <c r="M2626" i="2" s="1"/>
  <c r="AW2626" i="2"/>
  <c r="AV2626" i="2"/>
  <c r="G2626" i="2"/>
  <c r="H2626" i="2" s="1"/>
  <c r="AU2626" i="2"/>
  <c r="L2624" i="2"/>
  <c r="K2624" i="2"/>
  <c r="L2636" i="2"/>
  <c r="K2636" i="2"/>
  <c r="J2636" i="2"/>
  <c r="M2636" i="2" s="1"/>
  <c r="AU2636" i="2"/>
  <c r="AV2624" i="2"/>
  <c r="L2627" i="2"/>
  <c r="K2627" i="2"/>
  <c r="AU2627" i="2"/>
  <c r="AV2627" i="2"/>
  <c r="M2630" i="2"/>
  <c r="L2630" i="2"/>
  <c r="K2630" i="2"/>
  <c r="AU2630" i="2"/>
  <c r="AV2630" i="2"/>
  <c r="M2633" i="2"/>
  <c r="L2633" i="2"/>
  <c r="K2633" i="2"/>
  <c r="AU2633" i="2"/>
  <c r="AV2633" i="2"/>
  <c r="L2651" i="2"/>
  <c r="K2651" i="2"/>
  <c r="M2651" i="2" s="1"/>
  <c r="J2651" i="2"/>
  <c r="AV2651" i="2"/>
  <c r="G2651" i="2"/>
  <c r="AU2651" i="2"/>
  <c r="M2805" i="2"/>
  <c r="L2805" i="2"/>
  <c r="K2805" i="2"/>
  <c r="J2805" i="2"/>
  <c r="AW2805" i="2"/>
  <c r="AV2805" i="2"/>
  <c r="G2805" i="2"/>
  <c r="H2805" i="2" s="1"/>
  <c r="AU2805" i="2"/>
  <c r="AT2805" i="2"/>
  <c r="J2629" i="2"/>
  <c r="AW2629" i="2"/>
  <c r="H2629" i="2"/>
  <c r="AV2629" i="2"/>
  <c r="G2629" i="2"/>
  <c r="AU2629" i="2"/>
  <c r="AW2630" i="2"/>
  <c r="AW2633" i="2"/>
  <c r="AT2582" i="2"/>
  <c r="AT2591" i="2"/>
  <c r="AU2582" i="2"/>
  <c r="AU2591" i="2"/>
  <c r="AU2594" i="2"/>
  <c r="AU2597" i="2"/>
  <c r="AU2600" i="2"/>
  <c r="AU2603" i="2"/>
  <c r="AU2606" i="2"/>
  <c r="AU2609" i="2"/>
  <c r="AU2612" i="2"/>
  <c r="AU2615" i="2"/>
  <c r="AU2618" i="2"/>
  <c r="K2626" i="2"/>
  <c r="K2629" i="2"/>
  <c r="K2632" i="2"/>
  <c r="K2635" i="2"/>
  <c r="J2647" i="2"/>
  <c r="M2647" i="2" s="1"/>
  <c r="AW2647" i="2"/>
  <c r="AV2647" i="2"/>
  <c r="G2647" i="2"/>
  <c r="H2647" i="2" s="1"/>
  <c r="AU2647" i="2"/>
  <c r="AT2647" i="2"/>
  <c r="L2660" i="2"/>
  <c r="K2660" i="2"/>
  <c r="J2660" i="2"/>
  <c r="M2660" i="2" s="1"/>
  <c r="AW2660" i="2"/>
  <c r="H2660" i="2"/>
  <c r="AV2660" i="2"/>
  <c r="G2660" i="2"/>
  <c r="AU2660" i="2"/>
  <c r="L2669" i="2"/>
  <c r="K2669" i="2"/>
  <c r="J2669" i="2"/>
  <c r="M2669" i="2" s="1"/>
  <c r="AW2669" i="2"/>
  <c r="AV2669" i="2"/>
  <c r="G2669" i="2"/>
  <c r="H2669" i="2" s="1"/>
  <c r="AU2669" i="2"/>
  <c r="L2678" i="2"/>
  <c r="K2678" i="2"/>
  <c r="J2678" i="2"/>
  <c r="M2678" i="2" s="1"/>
  <c r="AW2678" i="2"/>
  <c r="G2678" i="2"/>
  <c r="H2678" i="2" s="1"/>
  <c r="AV2678" i="2"/>
  <c r="AU2678" i="2"/>
  <c r="AT2594" i="2"/>
  <c r="AT2600" i="2"/>
  <c r="AT2615" i="2"/>
  <c r="AV2585" i="2"/>
  <c r="AV2594" i="2"/>
  <c r="G2600" i="2"/>
  <c r="AV2600" i="2"/>
  <c r="G2603" i="2"/>
  <c r="AV2603" i="2"/>
  <c r="G2606" i="2"/>
  <c r="AV2606" i="2"/>
  <c r="G2609" i="2"/>
  <c r="AV2609" i="2"/>
  <c r="G2612" i="2"/>
  <c r="H2612" i="2" s="1"/>
  <c r="AV2612" i="2"/>
  <c r="G2615" i="2"/>
  <c r="H2615" i="2" s="1"/>
  <c r="AV2615" i="2"/>
  <c r="G2618" i="2"/>
  <c r="AV2618" i="2"/>
  <c r="AV2620" i="2"/>
  <c r="G2620" i="2"/>
  <c r="AU2620" i="2"/>
  <c r="G2624" i="2"/>
  <c r="H2624" i="2" s="1"/>
  <c r="L2626" i="2"/>
  <c r="L2629" i="2"/>
  <c r="L2632" i="2"/>
  <c r="L2635" i="2"/>
  <c r="G2636" i="2"/>
  <c r="H2636" i="2" s="1"/>
  <c r="L2648" i="2"/>
  <c r="K2648" i="2"/>
  <c r="J2648" i="2"/>
  <c r="M2648" i="2" s="1"/>
  <c r="AU2648" i="2"/>
  <c r="AW2648" i="2"/>
  <c r="L2666" i="2"/>
  <c r="K2666" i="2"/>
  <c r="J2666" i="2"/>
  <c r="M2666" i="2" s="1"/>
  <c r="AW2666" i="2"/>
  <c r="H2666" i="2"/>
  <c r="AV2666" i="2"/>
  <c r="G2666" i="2"/>
  <c r="AU2666" i="2"/>
  <c r="AT2585" i="2"/>
  <c r="AT2603" i="2"/>
  <c r="G2594" i="2"/>
  <c r="H2594" i="2" s="1"/>
  <c r="H2603" i="2"/>
  <c r="H2606" i="2"/>
  <c r="AW2606" i="2"/>
  <c r="H2609" i="2"/>
  <c r="AW2609" i="2"/>
  <c r="AW2612" i="2"/>
  <c r="AW2615" i="2"/>
  <c r="H2618" i="2"/>
  <c r="AW2618" i="2"/>
  <c r="AT2620" i="2"/>
  <c r="G2627" i="2"/>
  <c r="M2629" i="2"/>
  <c r="G2630" i="2"/>
  <c r="G2633" i="2"/>
  <c r="J2644" i="2"/>
  <c r="AW2644" i="2"/>
  <c r="H2644" i="2"/>
  <c r="AV2644" i="2"/>
  <c r="G2644" i="2"/>
  <c r="AU2644" i="2"/>
  <c r="AT2644" i="2"/>
  <c r="H2651" i="2"/>
  <c r="L2702" i="2"/>
  <c r="K2702" i="2"/>
  <c r="AW2702" i="2"/>
  <c r="AU2702" i="2"/>
  <c r="J2702" i="2"/>
  <c r="M2702" i="2" s="1"/>
  <c r="G2702" i="2"/>
  <c r="H2702" i="2" s="1"/>
  <c r="AV2702" i="2"/>
  <c r="AT2702" i="2"/>
  <c r="AT2609" i="2"/>
  <c r="AV2582" i="2"/>
  <c r="G2585" i="2"/>
  <c r="H2585" i="2" s="1"/>
  <c r="G2588" i="2"/>
  <c r="H2588" i="2" s="1"/>
  <c r="AV2591" i="2"/>
  <c r="AW2585" i="2"/>
  <c r="H2600" i="2"/>
  <c r="AT2584" i="2"/>
  <c r="J2594" i="2"/>
  <c r="AT2596" i="2"/>
  <c r="AT2599" i="2"/>
  <c r="J2600" i="2"/>
  <c r="AT2602" i="2"/>
  <c r="J2603" i="2"/>
  <c r="M2603" i="2" s="1"/>
  <c r="AT2605" i="2"/>
  <c r="J2606" i="2"/>
  <c r="M2606" i="2" s="1"/>
  <c r="AT2608" i="2"/>
  <c r="J2609" i="2"/>
  <c r="M2609" i="2" s="1"/>
  <c r="AT2611" i="2"/>
  <c r="J2612" i="2"/>
  <c r="M2612" i="2" s="1"/>
  <c r="AT2614" i="2"/>
  <c r="J2615" i="2"/>
  <c r="M2615" i="2" s="1"/>
  <c r="AT2617" i="2"/>
  <c r="J2618" i="2"/>
  <c r="M2618" i="2" s="1"/>
  <c r="AW2620" i="2"/>
  <c r="J2624" i="2"/>
  <c r="M2624" i="2" s="1"/>
  <c r="H2627" i="2"/>
  <c r="H2630" i="2"/>
  <c r="H2633" i="2"/>
  <c r="L2645" i="2"/>
  <c r="K2645" i="2"/>
  <c r="J2645" i="2"/>
  <c r="M2645" i="2" s="1"/>
  <c r="AU2645" i="2"/>
  <c r="AW2645" i="2"/>
  <c r="J2632" i="2"/>
  <c r="M2632" i="2" s="1"/>
  <c r="AW2632" i="2"/>
  <c r="AV2632" i="2"/>
  <c r="G2632" i="2"/>
  <c r="H2632" i="2" s="1"/>
  <c r="AU2632" i="2"/>
  <c r="AT2618" i="2"/>
  <c r="AW2624" i="2"/>
  <c r="AU2588" i="2"/>
  <c r="G2582" i="2"/>
  <c r="H2582" i="2" s="1"/>
  <c r="AW2582" i="2"/>
  <c r="AW2594" i="2"/>
  <c r="AW2600" i="2"/>
  <c r="J2588" i="2"/>
  <c r="J2591" i="2"/>
  <c r="M2591" i="2" s="1"/>
  <c r="K2582" i="2"/>
  <c r="AU2584" i="2"/>
  <c r="K2585" i="2"/>
  <c r="AU2587" i="2"/>
  <c r="K2588" i="2"/>
  <c r="AU2590" i="2"/>
  <c r="K2591" i="2"/>
  <c r="AU2593" i="2"/>
  <c r="K2594" i="2"/>
  <c r="AU2596" i="2"/>
  <c r="K2597" i="2"/>
  <c r="AU2599" i="2"/>
  <c r="K2600" i="2"/>
  <c r="M2600" i="2" s="1"/>
  <c r="AU2602" i="2"/>
  <c r="K2603" i="2"/>
  <c r="AU2605" i="2"/>
  <c r="K2606" i="2"/>
  <c r="AU2608" i="2"/>
  <c r="K2609" i="2"/>
  <c r="AU2611" i="2"/>
  <c r="K2612" i="2"/>
  <c r="AU2614" i="2"/>
  <c r="K2615" i="2"/>
  <c r="AU2617" i="2"/>
  <c r="K2618" i="2"/>
  <c r="J2627" i="2"/>
  <c r="M2627" i="2" s="1"/>
  <c r="J2630" i="2"/>
  <c r="J2633" i="2"/>
  <c r="J2641" i="2"/>
  <c r="M2641" i="2" s="1"/>
  <c r="AW2641" i="2"/>
  <c r="H2641" i="2"/>
  <c r="AV2641" i="2"/>
  <c r="G2641" i="2"/>
  <c r="AU2641" i="2"/>
  <c r="AT2641" i="2"/>
  <c r="K2647" i="2"/>
  <c r="L2654" i="2"/>
  <c r="M2654" i="2" s="1"/>
  <c r="K2654" i="2"/>
  <c r="J2654" i="2"/>
  <c r="AW2654" i="2"/>
  <c r="AV2654" i="2"/>
  <c r="G2654" i="2"/>
  <c r="H2654" i="2" s="1"/>
  <c r="AU2654" i="2"/>
  <c r="L2663" i="2"/>
  <c r="K2663" i="2"/>
  <c r="J2663" i="2"/>
  <c r="M2663" i="2" s="1"/>
  <c r="AW2663" i="2"/>
  <c r="AV2663" i="2"/>
  <c r="G2663" i="2"/>
  <c r="H2663" i="2" s="1"/>
  <c r="AU2663" i="2"/>
  <c r="AT2666" i="2"/>
  <c r="L2672" i="2"/>
  <c r="K2672" i="2"/>
  <c r="J2672" i="2"/>
  <c r="M2672" i="2" s="1"/>
  <c r="AW2672" i="2"/>
  <c r="H2672" i="2"/>
  <c r="AV2672" i="2"/>
  <c r="G2672" i="2"/>
  <c r="AU2672" i="2"/>
  <c r="L2675" i="2"/>
  <c r="K2675" i="2"/>
  <c r="J2675" i="2"/>
  <c r="M2675" i="2" s="1"/>
  <c r="AW2675" i="2"/>
  <c r="AV2675" i="2"/>
  <c r="G2675" i="2"/>
  <c r="H2675" i="2" s="1"/>
  <c r="AU2675" i="2"/>
  <c r="AT2597" i="2"/>
  <c r="AT2606" i="2"/>
  <c r="AT2612" i="2"/>
  <c r="AV2597" i="2"/>
  <c r="AW2588" i="2"/>
  <c r="J2585" i="2"/>
  <c r="M2585" i="2" s="1"/>
  <c r="AT2587" i="2"/>
  <c r="J2597" i="2"/>
  <c r="M2597" i="2" s="1"/>
  <c r="L2582" i="2"/>
  <c r="G2584" i="2"/>
  <c r="H2584" i="2" s="1"/>
  <c r="AV2584" i="2"/>
  <c r="L2585" i="2"/>
  <c r="G2587" i="2"/>
  <c r="AV2587" i="2"/>
  <c r="L2588" i="2"/>
  <c r="G2590" i="2"/>
  <c r="H2590" i="2" s="1"/>
  <c r="AV2590" i="2"/>
  <c r="L2591" i="2"/>
  <c r="G2593" i="2"/>
  <c r="AV2593" i="2"/>
  <c r="L2594" i="2"/>
  <c r="G2596" i="2"/>
  <c r="H2596" i="2" s="1"/>
  <c r="AV2596" i="2"/>
  <c r="L2597" i="2"/>
  <c r="G2599" i="2"/>
  <c r="AV2599" i="2"/>
  <c r="L2600" i="2"/>
  <c r="G2602" i="2"/>
  <c r="H2602" i="2" s="1"/>
  <c r="AV2602" i="2"/>
  <c r="L2603" i="2"/>
  <c r="G2605" i="2"/>
  <c r="AV2605" i="2"/>
  <c r="L2606" i="2"/>
  <c r="G2608" i="2"/>
  <c r="AV2608" i="2"/>
  <c r="L2609" i="2"/>
  <c r="G2611" i="2"/>
  <c r="H2611" i="2" s="1"/>
  <c r="AV2611" i="2"/>
  <c r="L2612" i="2"/>
  <c r="G2614" i="2"/>
  <c r="H2614" i="2" s="1"/>
  <c r="AV2614" i="2"/>
  <c r="L2615" i="2"/>
  <c r="G2617" i="2"/>
  <c r="AV2617" i="2"/>
  <c r="L2618" i="2"/>
  <c r="H2620" i="2"/>
  <c r="M2642" i="2"/>
  <c r="L2642" i="2"/>
  <c r="K2642" i="2"/>
  <c r="J2642" i="2"/>
  <c r="AU2642" i="2"/>
  <c r="AW2642" i="2"/>
  <c r="L2647" i="2"/>
  <c r="G2648" i="2"/>
  <c r="H2648" i="2" s="1"/>
  <c r="AV2710" i="2"/>
  <c r="G2710" i="2"/>
  <c r="H2710" i="2" s="1"/>
  <c r="AU2710" i="2"/>
  <c r="L2710" i="2"/>
  <c r="M2710" i="2" s="1"/>
  <c r="K2710" i="2"/>
  <c r="J2710" i="2"/>
  <c r="AW2710" i="2"/>
  <c r="AT2710" i="2"/>
  <c r="AV2588" i="2"/>
  <c r="G2597" i="2"/>
  <c r="H2597" i="2" s="1"/>
  <c r="J2582" i="2"/>
  <c r="M2582" i="2" s="1"/>
  <c r="AT2590" i="2"/>
  <c r="AT2593" i="2"/>
  <c r="AW2584" i="2"/>
  <c r="H2587" i="2"/>
  <c r="AW2587" i="2"/>
  <c r="M2588" i="2"/>
  <c r="AW2590" i="2"/>
  <c r="H2593" i="2"/>
  <c r="AW2593" i="2"/>
  <c r="M2594" i="2"/>
  <c r="AW2596" i="2"/>
  <c r="H2599" i="2"/>
  <c r="AW2599" i="2"/>
  <c r="AW2602" i="2"/>
  <c r="H2605" i="2"/>
  <c r="AW2605" i="2"/>
  <c r="H2608" i="2"/>
  <c r="AW2608" i="2"/>
  <c r="AW2611" i="2"/>
  <c r="AW2614" i="2"/>
  <c r="H2617" i="2"/>
  <c r="AW2617" i="2"/>
  <c r="J2620" i="2"/>
  <c r="M2620" i="2" s="1"/>
  <c r="L2621" i="2"/>
  <c r="K2621" i="2"/>
  <c r="M2621" i="2" s="1"/>
  <c r="AU2621" i="2"/>
  <c r="AW2623" i="2"/>
  <c r="AV2623" i="2"/>
  <c r="G2623" i="2"/>
  <c r="H2623" i="2" s="1"/>
  <c r="AU2623" i="2"/>
  <c r="AT2623" i="2"/>
  <c r="J2638" i="2"/>
  <c r="M2638" i="2" s="1"/>
  <c r="AW2638" i="2"/>
  <c r="AV2638" i="2"/>
  <c r="G2638" i="2"/>
  <c r="H2638" i="2" s="1"/>
  <c r="AU2638" i="2"/>
  <c r="AT2638" i="2"/>
  <c r="K2644" i="2"/>
  <c r="AV2695" i="2"/>
  <c r="G2695" i="2"/>
  <c r="L2695" i="2"/>
  <c r="K2695" i="2"/>
  <c r="J2695" i="2"/>
  <c r="M2695" i="2" s="1"/>
  <c r="H2695" i="2"/>
  <c r="AW2695" i="2"/>
  <c r="AT2695" i="2"/>
  <c r="J2635" i="2"/>
  <c r="M2635" i="2" s="1"/>
  <c r="AW2635" i="2"/>
  <c r="AV2635" i="2"/>
  <c r="G2635" i="2"/>
  <c r="H2635" i="2" s="1"/>
  <c r="AU2635" i="2"/>
  <c r="AT2635" i="2"/>
  <c r="L2657" i="2"/>
  <c r="K2657" i="2"/>
  <c r="J2657" i="2"/>
  <c r="M2657" i="2" s="1"/>
  <c r="AW2657" i="2"/>
  <c r="AV2657" i="2"/>
  <c r="G2657" i="2"/>
  <c r="H2657" i="2" s="1"/>
  <c r="AU2657" i="2"/>
  <c r="G2591" i="2"/>
  <c r="H2591" i="2" s="1"/>
  <c r="K2620" i="2"/>
  <c r="AV2621" i="2"/>
  <c r="AT2626" i="2"/>
  <c r="AT2629" i="2"/>
  <c r="AT2632" i="2"/>
  <c r="AT2636" i="2"/>
  <c r="M2639" i="2"/>
  <c r="L2639" i="2"/>
  <c r="K2639" i="2"/>
  <c r="J2639" i="2"/>
  <c r="AU2639" i="2"/>
  <c r="AW2639" i="2"/>
  <c r="L2644" i="2"/>
  <c r="G2645" i="2"/>
  <c r="H2645" i="2" s="1"/>
  <c r="AT2651" i="2"/>
  <c r="M2689" i="2"/>
  <c r="AV2683" i="2"/>
  <c r="G2683" i="2"/>
  <c r="H2683" i="2" s="1"/>
  <c r="AV2713" i="2"/>
  <c r="G2713" i="2"/>
  <c r="AU2713" i="2"/>
  <c r="L2726" i="2"/>
  <c r="K2726" i="2"/>
  <c r="J2726" i="2"/>
  <c r="M2726" i="2" s="1"/>
  <c r="AW2726" i="2"/>
  <c r="H2726" i="2"/>
  <c r="AV2726" i="2"/>
  <c r="G2726" i="2"/>
  <c r="AU2726" i="2"/>
  <c r="AU2683" i="2"/>
  <c r="AU2690" i="2"/>
  <c r="L2705" i="2"/>
  <c r="K2705" i="2"/>
  <c r="AW2705" i="2"/>
  <c r="AU2705" i="2"/>
  <c r="AV2705" i="2"/>
  <c r="AW2713" i="2"/>
  <c r="L2723" i="2"/>
  <c r="K2723" i="2"/>
  <c r="J2723" i="2"/>
  <c r="AW2723" i="2"/>
  <c r="H2723" i="2"/>
  <c r="AV2723" i="2"/>
  <c r="G2723" i="2"/>
  <c r="AU2723" i="2"/>
  <c r="L2817" i="2"/>
  <c r="K2817" i="2"/>
  <c r="J2817" i="2"/>
  <c r="M2817" i="2" s="1"/>
  <c r="AW2817" i="2"/>
  <c r="AV2817" i="2"/>
  <c r="G2817" i="2"/>
  <c r="H2817" i="2" s="1"/>
  <c r="AU2817" i="2"/>
  <c r="AT2817" i="2"/>
  <c r="AV2680" i="2"/>
  <c r="G2680" i="2"/>
  <c r="H2680" i="2" s="1"/>
  <c r="AW2683" i="2"/>
  <c r="AV2690" i="2"/>
  <c r="AV2692" i="2"/>
  <c r="G2692" i="2"/>
  <c r="H2692" i="2" s="1"/>
  <c r="L2708" i="2"/>
  <c r="K2708" i="2"/>
  <c r="AW2708" i="2"/>
  <c r="H2708" i="2"/>
  <c r="AU2708" i="2"/>
  <c r="AV2708" i="2"/>
  <c r="L2720" i="2"/>
  <c r="K2720" i="2"/>
  <c r="AW2720" i="2"/>
  <c r="H2720" i="2"/>
  <c r="AV2720" i="2"/>
  <c r="G2720" i="2"/>
  <c r="AU2720" i="2"/>
  <c r="G2690" i="2"/>
  <c r="AW2690" i="2"/>
  <c r="L2711" i="2"/>
  <c r="M2711" i="2" s="1"/>
  <c r="K2711" i="2"/>
  <c r="AW2711" i="2"/>
  <c r="AU2711" i="2"/>
  <c r="AV2711" i="2"/>
  <c r="H2713" i="2"/>
  <c r="L2717" i="2"/>
  <c r="K2717" i="2"/>
  <c r="AW2717" i="2"/>
  <c r="AV2717" i="2"/>
  <c r="G2717" i="2"/>
  <c r="H2717" i="2" s="1"/>
  <c r="AU2717" i="2"/>
  <c r="J2745" i="2"/>
  <c r="L2745" i="2"/>
  <c r="K2745" i="2"/>
  <c r="M2745" i="2" s="1"/>
  <c r="H2745" i="2"/>
  <c r="AW2745" i="2"/>
  <c r="G2745" i="2"/>
  <c r="J2683" i="2"/>
  <c r="H2690" i="2"/>
  <c r="L2696" i="2"/>
  <c r="AW2696" i="2"/>
  <c r="AT2696" i="2"/>
  <c r="AV2698" i="2"/>
  <c r="G2698" i="2"/>
  <c r="AU2698" i="2"/>
  <c r="J2713" i="2"/>
  <c r="L2714" i="2"/>
  <c r="K2714" i="2"/>
  <c r="AW2714" i="2"/>
  <c r="H2714" i="2"/>
  <c r="AV2714" i="2"/>
  <c r="G2714" i="2"/>
  <c r="AU2714" i="2"/>
  <c r="M2746" i="2"/>
  <c r="L2778" i="2"/>
  <c r="K2778" i="2"/>
  <c r="J2778" i="2"/>
  <c r="M2778" i="2" s="1"/>
  <c r="AW2778" i="2"/>
  <c r="H2778" i="2"/>
  <c r="AV2778" i="2"/>
  <c r="AU2778" i="2"/>
  <c r="AT2778" i="2"/>
  <c r="G2778" i="2"/>
  <c r="AT2650" i="2"/>
  <c r="AT2653" i="2"/>
  <c r="AT2656" i="2"/>
  <c r="AT2659" i="2"/>
  <c r="AT2662" i="2"/>
  <c r="AT2665" i="2"/>
  <c r="AT2668" i="2"/>
  <c r="AT2671" i="2"/>
  <c r="AT2674" i="2"/>
  <c r="AT2677" i="2"/>
  <c r="AW2680" i="2"/>
  <c r="K2683" i="2"/>
  <c r="AV2687" i="2"/>
  <c r="AV2689" i="2"/>
  <c r="G2689" i="2"/>
  <c r="H2689" i="2" s="1"/>
  <c r="J2690" i="2"/>
  <c r="M2690" i="2" s="1"/>
  <c r="AW2692" i="2"/>
  <c r="AU2696" i="2"/>
  <c r="AT2698" i="2"/>
  <c r="G2705" i="2"/>
  <c r="H2705" i="2" s="1"/>
  <c r="K2713" i="2"/>
  <c r="M2723" i="2"/>
  <c r="L2735" i="2"/>
  <c r="M2735" i="2" s="1"/>
  <c r="K2735" i="2"/>
  <c r="J2735" i="2"/>
  <c r="AW2735" i="2"/>
  <c r="AV2735" i="2"/>
  <c r="G2735" i="2"/>
  <c r="H2735" i="2" s="1"/>
  <c r="AU2735" i="2"/>
  <c r="AV2738" i="2"/>
  <c r="G2738" i="2"/>
  <c r="H2738" i="2" s="1"/>
  <c r="L2738" i="2"/>
  <c r="K2738" i="2"/>
  <c r="M2738" i="2" s="1"/>
  <c r="J2738" i="2"/>
  <c r="AU2650" i="2"/>
  <c r="AU2653" i="2"/>
  <c r="AU2656" i="2"/>
  <c r="AU2659" i="2"/>
  <c r="AU2662" i="2"/>
  <c r="AU2665" i="2"/>
  <c r="AU2668" i="2"/>
  <c r="AU2671" i="2"/>
  <c r="AU2674" i="2"/>
  <c r="AU2677" i="2"/>
  <c r="L2683" i="2"/>
  <c r="AT2684" i="2"/>
  <c r="G2687" i="2"/>
  <c r="H2687" i="2" s="1"/>
  <c r="AW2687" i="2"/>
  <c r="AT2689" i="2"/>
  <c r="K2690" i="2"/>
  <c r="AV2696" i="2"/>
  <c r="AW2698" i="2"/>
  <c r="M2700" i="2"/>
  <c r="J2705" i="2"/>
  <c r="M2705" i="2" s="1"/>
  <c r="G2708" i="2"/>
  <c r="L2713" i="2"/>
  <c r="J2720" i="2"/>
  <c r="M2720" i="2" s="1"/>
  <c r="K2777" i="2"/>
  <c r="J2777" i="2"/>
  <c r="AW2777" i="2"/>
  <c r="AV2777" i="2"/>
  <c r="G2777" i="2"/>
  <c r="H2777" i="2" s="1"/>
  <c r="AU2777" i="2"/>
  <c r="AT2777" i="2"/>
  <c r="M2777" i="2"/>
  <c r="L2777" i="2"/>
  <c r="G2650" i="2"/>
  <c r="AV2650" i="2"/>
  <c r="G2653" i="2"/>
  <c r="AV2653" i="2"/>
  <c r="G2656" i="2"/>
  <c r="AV2656" i="2"/>
  <c r="G2659" i="2"/>
  <c r="H2659" i="2" s="1"/>
  <c r="AV2659" i="2"/>
  <c r="G2662" i="2"/>
  <c r="H2662" i="2" s="1"/>
  <c r="AV2662" i="2"/>
  <c r="G2665" i="2"/>
  <c r="H2665" i="2" s="1"/>
  <c r="AV2665" i="2"/>
  <c r="G2668" i="2"/>
  <c r="AV2668" i="2"/>
  <c r="G2671" i="2"/>
  <c r="AV2671" i="2"/>
  <c r="G2674" i="2"/>
  <c r="AV2674" i="2"/>
  <c r="G2677" i="2"/>
  <c r="H2677" i="2" s="1"/>
  <c r="AV2677" i="2"/>
  <c r="J2680" i="2"/>
  <c r="M2680" i="2" s="1"/>
  <c r="M2683" i="2"/>
  <c r="AU2684" i="2"/>
  <c r="AU2689" i="2"/>
  <c r="J2692" i="2"/>
  <c r="AV2701" i="2"/>
  <c r="G2701" i="2"/>
  <c r="H2701" i="2" s="1"/>
  <c r="AU2701" i="2"/>
  <c r="J2708" i="2"/>
  <c r="G2711" i="2"/>
  <c r="H2711" i="2" s="1"/>
  <c r="M2713" i="2"/>
  <c r="J2717" i="2"/>
  <c r="M2717" i="2" s="1"/>
  <c r="L2732" i="2"/>
  <c r="K2732" i="2"/>
  <c r="J2732" i="2"/>
  <c r="M2732" i="2" s="1"/>
  <c r="AW2732" i="2"/>
  <c r="AV2732" i="2"/>
  <c r="G2732" i="2"/>
  <c r="H2732" i="2" s="1"/>
  <c r="AU2732" i="2"/>
  <c r="L2748" i="2"/>
  <c r="K2748" i="2"/>
  <c r="J2748" i="2"/>
  <c r="M2748" i="2" s="1"/>
  <c r="G2748" i="2"/>
  <c r="H2748" i="2" s="1"/>
  <c r="AW2748" i="2"/>
  <c r="AV2748" i="2"/>
  <c r="AT2748" i="2"/>
  <c r="H2650" i="2"/>
  <c r="AW2650" i="2"/>
  <c r="H2653" i="2"/>
  <c r="AW2653" i="2"/>
  <c r="H2656" i="2"/>
  <c r="AW2656" i="2"/>
  <c r="AW2659" i="2"/>
  <c r="AW2662" i="2"/>
  <c r="AW2665" i="2"/>
  <c r="H2668" i="2"/>
  <c r="AW2668" i="2"/>
  <c r="H2671" i="2"/>
  <c r="AW2671" i="2"/>
  <c r="H2674" i="2"/>
  <c r="AW2674" i="2"/>
  <c r="AW2677" i="2"/>
  <c r="K2680" i="2"/>
  <c r="AV2684" i="2"/>
  <c r="AV2686" i="2"/>
  <c r="G2686" i="2"/>
  <c r="H2686" i="2" s="1"/>
  <c r="J2687" i="2"/>
  <c r="AW2689" i="2"/>
  <c r="K2692" i="2"/>
  <c r="G2696" i="2"/>
  <c r="H2696" i="2" s="1"/>
  <c r="H2698" i="2"/>
  <c r="AT2701" i="2"/>
  <c r="M2703" i="2"/>
  <c r="AV2704" i="2"/>
  <c r="G2704" i="2"/>
  <c r="H2704" i="2" s="1"/>
  <c r="AU2704" i="2"/>
  <c r="M2708" i="2"/>
  <c r="J2711" i="2"/>
  <c r="J2714" i="2"/>
  <c r="AT2726" i="2"/>
  <c r="K2747" i="2"/>
  <c r="J2747" i="2"/>
  <c r="M2747" i="2" s="1"/>
  <c r="AV2747" i="2"/>
  <c r="G2747" i="2"/>
  <c r="AU2747" i="2"/>
  <c r="AT2747" i="2"/>
  <c r="L2747" i="2"/>
  <c r="H2747" i="2"/>
  <c r="L2680" i="2"/>
  <c r="AT2681" i="2"/>
  <c r="G2684" i="2"/>
  <c r="H2684" i="2" s="1"/>
  <c r="AW2684" i="2"/>
  <c r="AT2686" i="2"/>
  <c r="K2687" i="2"/>
  <c r="L2692" i="2"/>
  <c r="M2694" i="2"/>
  <c r="J2696" i="2"/>
  <c r="J2698" i="2"/>
  <c r="M2698" i="2" s="1"/>
  <c r="L2699" i="2"/>
  <c r="K2699" i="2"/>
  <c r="M2699" i="2" s="1"/>
  <c r="AW2699" i="2"/>
  <c r="H2699" i="2"/>
  <c r="AU2699" i="2"/>
  <c r="AW2701" i="2"/>
  <c r="M2706" i="2"/>
  <c r="AV2707" i="2"/>
  <c r="G2707" i="2"/>
  <c r="H2707" i="2" s="1"/>
  <c r="AU2707" i="2"/>
  <c r="M2714" i="2"/>
  <c r="L2729" i="2"/>
  <c r="K2729" i="2"/>
  <c r="J2729" i="2"/>
  <c r="AW2729" i="2"/>
  <c r="AV2729" i="2"/>
  <c r="G2729" i="2"/>
  <c r="H2729" i="2" s="1"/>
  <c r="AU2729" i="2"/>
  <c r="L2769" i="2"/>
  <c r="K2769" i="2"/>
  <c r="J2769" i="2"/>
  <c r="M2769" i="2" s="1"/>
  <c r="AT2769" i="2"/>
  <c r="G2769" i="2"/>
  <c r="H2769" i="2" s="1"/>
  <c r="AW2769" i="2"/>
  <c r="K2783" i="2"/>
  <c r="J2783" i="2"/>
  <c r="M2783" i="2" s="1"/>
  <c r="AW2783" i="2"/>
  <c r="AV2783" i="2"/>
  <c r="G2783" i="2"/>
  <c r="H2783" i="2" s="1"/>
  <c r="AU2783" i="2"/>
  <c r="AT2783" i="2"/>
  <c r="L2784" i="2"/>
  <c r="K2784" i="2"/>
  <c r="J2784" i="2"/>
  <c r="M2784" i="2" s="1"/>
  <c r="AW2784" i="2"/>
  <c r="H2784" i="2"/>
  <c r="AW2820" i="2"/>
  <c r="AV2820" i="2"/>
  <c r="L2820" i="2"/>
  <c r="K2820" i="2"/>
  <c r="J2820" i="2"/>
  <c r="M2820" i="2" s="1"/>
  <c r="H2820" i="2"/>
  <c r="G2820" i="2"/>
  <c r="AU2820" i="2"/>
  <c r="K2750" i="2"/>
  <c r="J2750" i="2"/>
  <c r="AV2750" i="2"/>
  <c r="G2750" i="2"/>
  <c r="AU2750" i="2"/>
  <c r="AT2750" i="2"/>
  <c r="K2789" i="2"/>
  <c r="J2789" i="2"/>
  <c r="M2789" i="2" s="1"/>
  <c r="AW2789" i="2"/>
  <c r="AV2789" i="2"/>
  <c r="G2789" i="2"/>
  <c r="H2789" i="2" s="1"/>
  <c r="AU2789" i="2"/>
  <c r="AT2789" i="2"/>
  <c r="M2790" i="2"/>
  <c r="L2790" i="2"/>
  <c r="K2790" i="2"/>
  <c r="J2790" i="2"/>
  <c r="AW2790" i="2"/>
  <c r="H2790" i="2"/>
  <c r="L2796" i="2"/>
  <c r="K2796" i="2"/>
  <c r="J2796" i="2"/>
  <c r="M2796" i="2" s="1"/>
  <c r="AW2796" i="2"/>
  <c r="H2796" i="2"/>
  <c r="AV2796" i="2"/>
  <c r="G2796" i="2"/>
  <c r="AU2796" i="2"/>
  <c r="L2808" i="2"/>
  <c r="K2808" i="2"/>
  <c r="J2808" i="2"/>
  <c r="M2808" i="2" s="1"/>
  <c r="AW2808" i="2"/>
  <c r="AV2808" i="2"/>
  <c r="G2808" i="2"/>
  <c r="H2808" i="2" s="1"/>
  <c r="AU2808" i="2"/>
  <c r="M2827" i="2"/>
  <c r="L2827" i="2"/>
  <c r="AW2827" i="2"/>
  <c r="AT2827" i="2"/>
  <c r="K2827" i="2"/>
  <c r="J2827" i="2"/>
  <c r="G2827" i="2"/>
  <c r="H2827" i="2" s="1"/>
  <c r="K2753" i="2"/>
  <c r="J2753" i="2"/>
  <c r="AV2753" i="2"/>
  <c r="G2753" i="2"/>
  <c r="AU2753" i="2"/>
  <c r="AT2753" i="2"/>
  <c r="K2774" i="2"/>
  <c r="J2774" i="2"/>
  <c r="AW2774" i="2"/>
  <c r="H2774" i="2"/>
  <c r="AV2774" i="2"/>
  <c r="G2774" i="2"/>
  <c r="AU2774" i="2"/>
  <c r="AT2774" i="2"/>
  <c r="L2775" i="2"/>
  <c r="K2775" i="2"/>
  <c r="M2775" i="2" s="1"/>
  <c r="J2775" i="2"/>
  <c r="AW2775" i="2"/>
  <c r="L2751" i="2"/>
  <c r="K2751" i="2"/>
  <c r="J2751" i="2"/>
  <c r="AU2751" i="2"/>
  <c r="K2756" i="2"/>
  <c r="J2756" i="2"/>
  <c r="M2756" i="2" s="1"/>
  <c r="AV2756" i="2"/>
  <c r="G2756" i="2"/>
  <c r="H2756" i="2" s="1"/>
  <c r="AU2756" i="2"/>
  <c r="AT2756" i="2"/>
  <c r="M2773" i="2"/>
  <c r="L2783" i="2"/>
  <c r="G2784" i="2"/>
  <c r="AT2787" i="2"/>
  <c r="M2843" i="2"/>
  <c r="L2875" i="2"/>
  <c r="K2875" i="2"/>
  <c r="J2875" i="2"/>
  <c r="M2875" i="2" s="1"/>
  <c r="AW2875" i="2"/>
  <c r="H2875" i="2"/>
  <c r="AV2875" i="2"/>
  <c r="G2875" i="2"/>
  <c r="AU2875" i="2"/>
  <c r="AT2875" i="2"/>
  <c r="L2754" i="2"/>
  <c r="K2754" i="2"/>
  <c r="J2754" i="2"/>
  <c r="AU2754" i="2"/>
  <c r="K2759" i="2"/>
  <c r="J2759" i="2"/>
  <c r="M2759" i="2" s="1"/>
  <c r="AV2759" i="2"/>
  <c r="G2759" i="2"/>
  <c r="H2759" i="2" s="1"/>
  <c r="AU2759" i="2"/>
  <c r="AT2759" i="2"/>
  <c r="K2780" i="2"/>
  <c r="J2780" i="2"/>
  <c r="AW2780" i="2"/>
  <c r="H2780" i="2"/>
  <c r="AV2780" i="2"/>
  <c r="G2780" i="2"/>
  <c r="AU2780" i="2"/>
  <c r="AT2780" i="2"/>
  <c r="L2781" i="2"/>
  <c r="M2781" i="2" s="1"/>
  <c r="K2781" i="2"/>
  <c r="J2781" i="2"/>
  <c r="AW2781" i="2"/>
  <c r="L2799" i="2"/>
  <c r="K2799" i="2"/>
  <c r="J2799" i="2"/>
  <c r="M2799" i="2" s="1"/>
  <c r="AW2799" i="2"/>
  <c r="H2799" i="2"/>
  <c r="AV2799" i="2"/>
  <c r="G2799" i="2"/>
  <c r="AU2799" i="2"/>
  <c r="L2811" i="2"/>
  <c r="K2811" i="2"/>
  <c r="J2811" i="2"/>
  <c r="M2811" i="2" s="1"/>
  <c r="AW2811" i="2"/>
  <c r="AV2811" i="2"/>
  <c r="G2811" i="2"/>
  <c r="H2811" i="2" s="1"/>
  <c r="AU2811" i="2"/>
  <c r="M2826" i="2"/>
  <c r="J2744" i="2"/>
  <c r="M2744" i="2" s="1"/>
  <c r="AT2744" i="2"/>
  <c r="H2750" i="2"/>
  <c r="AW2751" i="2"/>
  <c r="AV2754" i="2"/>
  <c r="L2757" i="2"/>
  <c r="K2757" i="2"/>
  <c r="J2757" i="2"/>
  <c r="AU2757" i="2"/>
  <c r="K2762" i="2"/>
  <c r="J2762" i="2"/>
  <c r="AV2762" i="2"/>
  <c r="G2762" i="2"/>
  <c r="H2762" i="2" s="1"/>
  <c r="AU2762" i="2"/>
  <c r="AT2762" i="2"/>
  <c r="M2779" i="2"/>
  <c r="L2789" i="2"/>
  <c r="G2790" i="2"/>
  <c r="AU2746" i="2"/>
  <c r="AT2746" i="2"/>
  <c r="L2750" i="2"/>
  <c r="H2753" i="2"/>
  <c r="AW2754" i="2"/>
  <c r="L2760" i="2"/>
  <c r="K2760" i="2"/>
  <c r="J2760" i="2"/>
  <c r="AU2760" i="2"/>
  <c r="K2765" i="2"/>
  <c r="J2765" i="2"/>
  <c r="M2765" i="2" s="1"/>
  <c r="AV2765" i="2"/>
  <c r="G2765" i="2"/>
  <c r="H2765" i="2" s="1"/>
  <c r="AU2765" i="2"/>
  <c r="AT2765" i="2"/>
  <c r="L2774" i="2"/>
  <c r="M2774" i="2" s="1"/>
  <c r="G2775" i="2"/>
  <c r="H2775" i="2" s="1"/>
  <c r="K2786" i="2"/>
  <c r="J2786" i="2"/>
  <c r="AW2786" i="2"/>
  <c r="AV2786" i="2"/>
  <c r="G2786" i="2"/>
  <c r="H2786" i="2" s="1"/>
  <c r="AU2786" i="2"/>
  <c r="AT2786" i="2"/>
  <c r="L2787" i="2"/>
  <c r="K2787" i="2"/>
  <c r="J2787" i="2"/>
  <c r="M2787" i="2" s="1"/>
  <c r="AW2787" i="2"/>
  <c r="H2787" i="2"/>
  <c r="AU2716" i="2"/>
  <c r="AU2719" i="2"/>
  <c r="AU2722" i="2"/>
  <c r="AU2725" i="2"/>
  <c r="AU2728" i="2"/>
  <c r="AU2731" i="2"/>
  <c r="AU2734" i="2"/>
  <c r="M2750" i="2"/>
  <c r="G2751" i="2"/>
  <c r="L2753" i="2"/>
  <c r="AV2760" i="2"/>
  <c r="L2763" i="2"/>
  <c r="K2763" i="2"/>
  <c r="J2763" i="2"/>
  <c r="M2763" i="2" s="1"/>
  <c r="AU2763" i="2"/>
  <c r="K2768" i="2"/>
  <c r="J2768" i="2"/>
  <c r="AV2768" i="2"/>
  <c r="G2768" i="2"/>
  <c r="H2768" i="2" s="1"/>
  <c r="AU2768" i="2"/>
  <c r="AT2768" i="2"/>
  <c r="K2771" i="2"/>
  <c r="J2771" i="2"/>
  <c r="M2771" i="2" s="1"/>
  <c r="AW2771" i="2"/>
  <c r="AV2771" i="2"/>
  <c r="G2771" i="2"/>
  <c r="H2771" i="2" s="1"/>
  <c r="AU2771" i="2"/>
  <c r="AT2771" i="2"/>
  <c r="L2772" i="2"/>
  <c r="K2772" i="2"/>
  <c r="J2772" i="2"/>
  <c r="M2772" i="2" s="1"/>
  <c r="AW2772" i="2"/>
  <c r="H2772" i="2"/>
  <c r="M2785" i="2"/>
  <c r="M2802" i="2"/>
  <c r="L2802" i="2"/>
  <c r="K2802" i="2"/>
  <c r="J2802" i="2"/>
  <c r="AW2802" i="2"/>
  <c r="AV2802" i="2"/>
  <c r="G2802" i="2"/>
  <c r="H2802" i="2" s="1"/>
  <c r="AU2802" i="2"/>
  <c r="L2814" i="2"/>
  <c r="K2814" i="2"/>
  <c r="J2814" i="2"/>
  <c r="M2814" i="2" s="1"/>
  <c r="AW2814" i="2"/>
  <c r="AV2814" i="2"/>
  <c r="G2814" i="2"/>
  <c r="H2814" i="2" s="1"/>
  <c r="AU2814" i="2"/>
  <c r="AT2820" i="2"/>
  <c r="G2716" i="2"/>
  <c r="H2716" i="2" s="1"/>
  <c r="G2719" i="2"/>
  <c r="H2719" i="2" s="1"/>
  <c r="G2722" i="2"/>
  <c r="H2722" i="2" s="1"/>
  <c r="G2725" i="2"/>
  <c r="H2725" i="2" s="1"/>
  <c r="G2728" i="2"/>
  <c r="H2728" i="2" s="1"/>
  <c r="G2731" i="2"/>
  <c r="H2731" i="2" s="1"/>
  <c r="G2734" i="2"/>
  <c r="H2734" i="2" s="1"/>
  <c r="AV2739" i="2"/>
  <c r="C2741" i="2"/>
  <c r="AW2744" i="2"/>
  <c r="AV2746" i="2"/>
  <c r="H2751" i="2"/>
  <c r="M2753" i="2"/>
  <c r="G2754" i="2"/>
  <c r="H2754" i="2" s="1"/>
  <c r="L2756" i="2"/>
  <c r="AW2760" i="2"/>
  <c r="AV2763" i="2"/>
  <c r="L2766" i="2"/>
  <c r="K2766" i="2"/>
  <c r="J2766" i="2"/>
  <c r="AU2766" i="2"/>
  <c r="M2770" i="2"/>
  <c r="L2780" i="2"/>
  <c r="G2781" i="2"/>
  <c r="H2781" i="2" s="1"/>
  <c r="AT2784" i="2"/>
  <c r="L2793" i="2"/>
  <c r="K2793" i="2"/>
  <c r="J2793" i="2"/>
  <c r="M2793" i="2" s="1"/>
  <c r="AW2793" i="2"/>
  <c r="AV2793" i="2"/>
  <c r="G2793" i="2"/>
  <c r="H2793" i="2" s="1"/>
  <c r="L2887" i="2"/>
  <c r="K2887" i="2"/>
  <c r="M2887" i="2" s="1"/>
  <c r="J2887" i="2"/>
  <c r="AW2887" i="2"/>
  <c r="AV2887" i="2"/>
  <c r="G2887" i="2"/>
  <c r="H2887" i="2" s="1"/>
  <c r="AU2887" i="2"/>
  <c r="AT2887" i="2"/>
  <c r="L2830" i="2"/>
  <c r="AW2830" i="2"/>
  <c r="H2830" i="2"/>
  <c r="AU2830" i="2"/>
  <c r="L2845" i="2"/>
  <c r="K2845" i="2"/>
  <c r="J2845" i="2"/>
  <c r="M2845" i="2" s="1"/>
  <c r="AW2845" i="2"/>
  <c r="H2845" i="2"/>
  <c r="AV2845" i="2"/>
  <c r="G2845" i="2"/>
  <c r="AU2845" i="2"/>
  <c r="L2857" i="2"/>
  <c r="K2857" i="2"/>
  <c r="M2857" i="2" s="1"/>
  <c r="J2857" i="2"/>
  <c r="AW2857" i="2"/>
  <c r="AV2857" i="2"/>
  <c r="G2857" i="2"/>
  <c r="H2857" i="2" s="1"/>
  <c r="AU2857" i="2"/>
  <c r="L2866" i="2"/>
  <c r="K2866" i="2"/>
  <c r="J2866" i="2"/>
  <c r="M2866" i="2" s="1"/>
  <c r="AW2866" i="2"/>
  <c r="H2866" i="2"/>
  <c r="AV2866" i="2"/>
  <c r="G2866" i="2"/>
  <c r="AU2866" i="2"/>
  <c r="L2878" i="2"/>
  <c r="K2878" i="2"/>
  <c r="J2878" i="2"/>
  <c r="M2878" i="2" s="1"/>
  <c r="AW2878" i="2"/>
  <c r="AV2878" i="2"/>
  <c r="G2878" i="2"/>
  <c r="H2878" i="2" s="1"/>
  <c r="AU2878" i="2"/>
  <c r="L2890" i="2"/>
  <c r="K2890" i="2"/>
  <c r="J2890" i="2"/>
  <c r="M2890" i="2" s="1"/>
  <c r="AW2890" i="2"/>
  <c r="H2890" i="2"/>
  <c r="AV2890" i="2"/>
  <c r="G2890" i="2"/>
  <c r="AU2890" i="2"/>
  <c r="L2851" i="2"/>
  <c r="K2851" i="2"/>
  <c r="M2851" i="2" s="1"/>
  <c r="J2851" i="2"/>
  <c r="AW2851" i="2"/>
  <c r="AV2851" i="2"/>
  <c r="G2851" i="2"/>
  <c r="H2851" i="2" s="1"/>
  <c r="AU2851" i="2"/>
  <c r="AW2823" i="2"/>
  <c r="AV2823" i="2"/>
  <c r="G2823" i="2"/>
  <c r="H2823" i="2" s="1"/>
  <c r="AT2823" i="2"/>
  <c r="AT2792" i="2"/>
  <c r="AT2795" i="2"/>
  <c r="AT2798" i="2"/>
  <c r="AT2801" i="2"/>
  <c r="AT2804" i="2"/>
  <c r="AT2807" i="2"/>
  <c r="AT2810" i="2"/>
  <c r="AT2813" i="2"/>
  <c r="AT2816" i="2"/>
  <c r="AT2819" i="2"/>
  <c r="M2821" i="2"/>
  <c r="L2821" i="2"/>
  <c r="AW2821" i="2"/>
  <c r="H2821" i="2"/>
  <c r="AU2821" i="2"/>
  <c r="AU2823" i="2"/>
  <c r="L2833" i="2"/>
  <c r="M2833" i="2" s="1"/>
  <c r="AW2833" i="2"/>
  <c r="AV2833" i="2"/>
  <c r="G2833" i="2"/>
  <c r="H2833" i="2" s="1"/>
  <c r="L2842" i="2"/>
  <c r="K2842" i="2"/>
  <c r="M2842" i="2" s="1"/>
  <c r="J2842" i="2"/>
  <c r="AW2842" i="2"/>
  <c r="AV2842" i="2"/>
  <c r="G2842" i="2"/>
  <c r="H2842" i="2" s="1"/>
  <c r="L2869" i="2"/>
  <c r="K2869" i="2"/>
  <c r="J2869" i="2"/>
  <c r="M2869" i="2" s="1"/>
  <c r="AW2869" i="2"/>
  <c r="H2869" i="2"/>
  <c r="AV2869" i="2"/>
  <c r="G2869" i="2"/>
  <c r="AU2869" i="2"/>
  <c r="L2881" i="2"/>
  <c r="K2881" i="2"/>
  <c r="J2881" i="2"/>
  <c r="M2881" i="2" s="1"/>
  <c r="AW2881" i="2"/>
  <c r="AV2881" i="2"/>
  <c r="G2881" i="2"/>
  <c r="H2881" i="2" s="1"/>
  <c r="AU2881" i="2"/>
  <c r="M2893" i="2"/>
  <c r="L2893" i="2"/>
  <c r="K2893" i="2"/>
  <c r="J2893" i="2"/>
  <c r="AW2893" i="2"/>
  <c r="H2893" i="2"/>
  <c r="AV2893" i="2"/>
  <c r="G2893" i="2"/>
  <c r="AU2893" i="2"/>
  <c r="AQ2903" i="2"/>
  <c r="AP2903" i="2"/>
  <c r="AU2792" i="2"/>
  <c r="AU2795" i="2"/>
  <c r="AU2798" i="2"/>
  <c r="AU2801" i="2"/>
  <c r="AU2804" i="2"/>
  <c r="AU2807" i="2"/>
  <c r="AU2810" i="2"/>
  <c r="AU2813" i="2"/>
  <c r="AU2816" i="2"/>
  <c r="AU2819" i="2"/>
  <c r="G2830" i="2"/>
  <c r="M2836" i="2"/>
  <c r="L2836" i="2"/>
  <c r="AW2836" i="2"/>
  <c r="AV2836" i="2"/>
  <c r="G2836" i="2"/>
  <c r="H2836" i="2" s="1"/>
  <c r="L2860" i="2"/>
  <c r="K2860" i="2"/>
  <c r="J2860" i="2"/>
  <c r="M2860" i="2" s="1"/>
  <c r="AW2860" i="2"/>
  <c r="AV2860" i="2"/>
  <c r="G2860" i="2"/>
  <c r="H2860" i="2" s="1"/>
  <c r="AU2860" i="2"/>
  <c r="G2792" i="2"/>
  <c r="AV2792" i="2"/>
  <c r="G2795" i="2"/>
  <c r="AV2795" i="2"/>
  <c r="G2798" i="2"/>
  <c r="H2798" i="2" s="1"/>
  <c r="AV2798" i="2"/>
  <c r="G2801" i="2"/>
  <c r="AV2801" i="2"/>
  <c r="G2804" i="2"/>
  <c r="AV2804" i="2"/>
  <c r="G2807" i="2"/>
  <c r="H2807" i="2" s="1"/>
  <c r="AV2807" i="2"/>
  <c r="G2810" i="2"/>
  <c r="AV2810" i="2"/>
  <c r="G2813" i="2"/>
  <c r="AV2813" i="2"/>
  <c r="G2816" i="2"/>
  <c r="H2816" i="2" s="1"/>
  <c r="AV2816" i="2"/>
  <c r="G2819" i="2"/>
  <c r="AV2819" i="2"/>
  <c r="AW2826" i="2"/>
  <c r="AV2826" i="2"/>
  <c r="G2826" i="2"/>
  <c r="H2826" i="2" s="1"/>
  <c r="AT2826" i="2"/>
  <c r="J2830" i="2"/>
  <c r="M2830" i="2" s="1"/>
  <c r="M2834" i="2"/>
  <c r="L2839" i="2"/>
  <c r="K2839" i="2"/>
  <c r="J2839" i="2"/>
  <c r="M2839" i="2" s="1"/>
  <c r="AW2839" i="2"/>
  <c r="AV2839" i="2"/>
  <c r="G2839" i="2"/>
  <c r="H2839" i="2" s="1"/>
  <c r="M2840" i="2"/>
  <c r="M2849" i="2"/>
  <c r="M2855" i="2"/>
  <c r="H2792" i="2"/>
  <c r="AW2792" i="2"/>
  <c r="H2795" i="2"/>
  <c r="AW2795" i="2"/>
  <c r="AW2798" i="2"/>
  <c r="H2801" i="2"/>
  <c r="AW2801" i="2"/>
  <c r="H2804" i="2"/>
  <c r="AW2804" i="2"/>
  <c r="AW2807" i="2"/>
  <c r="H2810" i="2"/>
  <c r="AW2810" i="2"/>
  <c r="H2813" i="2"/>
  <c r="AW2813" i="2"/>
  <c r="AW2816" i="2"/>
  <c r="H2819" i="2"/>
  <c r="AW2819" i="2"/>
  <c r="J2823" i="2"/>
  <c r="M2823" i="2" s="1"/>
  <c r="M2824" i="2"/>
  <c r="L2824" i="2"/>
  <c r="AW2824" i="2"/>
  <c r="H2824" i="2"/>
  <c r="AU2824" i="2"/>
  <c r="K2830" i="2"/>
  <c r="M2837" i="2"/>
  <c r="L2848" i="2"/>
  <c r="K2848" i="2"/>
  <c r="J2848" i="2"/>
  <c r="M2848" i="2" s="1"/>
  <c r="AW2848" i="2"/>
  <c r="H2848" i="2"/>
  <c r="AV2848" i="2"/>
  <c r="G2848" i="2"/>
  <c r="AU2848" i="2"/>
  <c r="L2854" i="2"/>
  <c r="K2854" i="2"/>
  <c r="J2854" i="2"/>
  <c r="M2854" i="2" s="1"/>
  <c r="AW2854" i="2"/>
  <c r="AV2854" i="2"/>
  <c r="G2854" i="2"/>
  <c r="H2854" i="2" s="1"/>
  <c r="AU2854" i="2"/>
  <c r="L2872" i="2"/>
  <c r="K2872" i="2"/>
  <c r="J2872" i="2"/>
  <c r="M2872" i="2" s="1"/>
  <c r="AW2872" i="2"/>
  <c r="H2872" i="2"/>
  <c r="AV2872" i="2"/>
  <c r="G2872" i="2"/>
  <c r="AU2872" i="2"/>
  <c r="L2884" i="2"/>
  <c r="K2884" i="2"/>
  <c r="M2884" i="2" s="1"/>
  <c r="J2884" i="2"/>
  <c r="AW2884" i="2"/>
  <c r="AV2884" i="2"/>
  <c r="G2884" i="2"/>
  <c r="H2884" i="2" s="1"/>
  <c r="AU2884" i="2"/>
  <c r="L2896" i="2"/>
  <c r="K2896" i="2"/>
  <c r="J2896" i="2"/>
  <c r="M2896" i="2" s="1"/>
  <c r="AW2896" i="2"/>
  <c r="H2896" i="2"/>
  <c r="AV2896" i="2"/>
  <c r="G2896" i="2"/>
  <c r="AU2896" i="2"/>
  <c r="AT2749" i="2"/>
  <c r="AT2752" i="2"/>
  <c r="AT2755" i="2"/>
  <c r="AT2758" i="2"/>
  <c r="AT2761" i="2"/>
  <c r="AT2764" i="2"/>
  <c r="AT2767" i="2"/>
  <c r="AT2770" i="2"/>
  <c r="AT2773" i="2"/>
  <c r="AT2776" i="2"/>
  <c r="AT2779" i="2"/>
  <c r="AT2782" i="2"/>
  <c r="AT2785" i="2"/>
  <c r="AT2788" i="2"/>
  <c r="AT2791" i="2"/>
  <c r="J2792" i="2"/>
  <c r="M2792" i="2" s="1"/>
  <c r="AT2794" i="2"/>
  <c r="J2795" i="2"/>
  <c r="M2795" i="2" s="1"/>
  <c r="AT2797" i="2"/>
  <c r="J2798" i="2"/>
  <c r="M2798" i="2" s="1"/>
  <c r="AT2800" i="2"/>
  <c r="J2801" i="2"/>
  <c r="M2801" i="2" s="1"/>
  <c r="AT2803" i="2"/>
  <c r="J2804" i="2"/>
  <c r="M2804" i="2" s="1"/>
  <c r="AT2806" i="2"/>
  <c r="J2807" i="2"/>
  <c r="M2807" i="2" s="1"/>
  <c r="AT2809" i="2"/>
  <c r="J2810" i="2"/>
  <c r="M2810" i="2" s="1"/>
  <c r="AT2812" i="2"/>
  <c r="J2813" i="2"/>
  <c r="M2813" i="2" s="1"/>
  <c r="AT2815" i="2"/>
  <c r="J2816" i="2"/>
  <c r="M2816" i="2" s="1"/>
  <c r="AT2818" i="2"/>
  <c r="J2819" i="2"/>
  <c r="M2819" i="2" s="1"/>
  <c r="M2822" i="2"/>
  <c r="K2823" i="2"/>
  <c r="AV2824" i="2"/>
  <c r="M2828" i="2"/>
  <c r="L2899" i="2"/>
  <c r="K2899" i="2"/>
  <c r="J2899" i="2"/>
  <c r="M2899" i="2" s="1"/>
  <c r="AW2899" i="2"/>
  <c r="H2899" i="2"/>
  <c r="AV2899" i="2"/>
  <c r="G2899" i="2"/>
  <c r="AU2899" i="2"/>
  <c r="L2823" i="2"/>
  <c r="AW2829" i="2"/>
  <c r="H2829" i="2"/>
  <c r="AV2829" i="2"/>
  <c r="G2829" i="2"/>
  <c r="AT2829" i="2"/>
  <c r="J2836" i="2"/>
  <c r="AT2845" i="2"/>
  <c r="AT2857" i="2"/>
  <c r="M2863" i="2"/>
  <c r="L2863" i="2"/>
  <c r="K2863" i="2"/>
  <c r="J2863" i="2"/>
  <c r="AW2863" i="2"/>
  <c r="H2863" i="2"/>
  <c r="AV2863" i="2"/>
  <c r="G2863" i="2"/>
  <c r="AU2863" i="2"/>
  <c r="AT2866" i="2"/>
  <c r="AT2878" i="2"/>
  <c r="AT2890" i="2"/>
  <c r="M2902" i="2"/>
  <c r="L2902" i="2"/>
  <c r="K2902" i="2"/>
  <c r="J2902" i="2"/>
  <c r="AW2902" i="2"/>
  <c r="H2902" i="2"/>
  <c r="AV2902" i="2"/>
  <c r="G2902" i="2"/>
  <c r="AU2902" i="2"/>
  <c r="AT2844" i="2"/>
  <c r="AT2847" i="2"/>
  <c r="AT2850" i="2"/>
  <c r="AT2853" i="2"/>
  <c r="AT2856" i="2"/>
  <c r="AT2859" i="2"/>
  <c r="AT2862" i="2"/>
  <c r="AT2865" i="2"/>
  <c r="AT2868" i="2"/>
  <c r="AT2871" i="2"/>
  <c r="AT2874" i="2"/>
  <c r="AT2877" i="2"/>
  <c r="AT2880" i="2"/>
  <c r="AT2883" i="2"/>
  <c r="AT2886" i="2"/>
  <c r="AT2889" i="2"/>
  <c r="AT2892" i="2"/>
  <c r="AT2895" i="2"/>
  <c r="AT2898" i="2"/>
  <c r="AT2901" i="2"/>
  <c r="AU2847" i="2"/>
  <c r="AU2850" i="2"/>
  <c r="AU2853" i="2"/>
  <c r="AU2856" i="2"/>
  <c r="AU2859" i="2"/>
  <c r="AU2862" i="2"/>
  <c r="AU2865" i="2"/>
  <c r="AU2868" i="2"/>
  <c r="AU2871" i="2"/>
  <c r="AU2874" i="2"/>
  <c r="AU2877" i="2"/>
  <c r="AU2880" i="2"/>
  <c r="AU2883" i="2"/>
  <c r="AU2886" i="2"/>
  <c r="AU2889" i="2"/>
  <c r="AU2892" i="2"/>
  <c r="AU2895" i="2"/>
  <c r="AU2898" i="2"/>
  <c r="AU2901" i="2"/>
  <c r="G2832" i="2"/>
  <c r="H2832" i="2" s="1"/>
  <c r="AV2832" i="2"/>
  <c r="G2835" i="2"/>
  <c r="AV2835" i="2"/>
  <c r="G2838" i="2"/>
  <c r="H2838" i="2" s="1"/>
  <c r="AV2838" i="2"/>
  <c r="G2841" i="2"/>
  <c r="AV2841" i="2"/>
  <c r="G2844" i="2"/>
  <c r="AV2844" i="2"/>
  <c r="G2847" i="2"/>
  <c r="H2847" i="2" s="1"/>
  <c r="AV2847" i="2"/>
  <c r="G2850" i="2"/>
  <c r="H2850" i="2" s="1"/>
  <c r="AV2850" i="2"/>
  <c r="G2853" i="2"/>
  <c r="AV2853" i="2"/>
  <c r="G2856" i="2"/>
  <c r="AV2856" i="2"/>
  <c r="G2859" i="2"/>
  <c r="AV2859" i="2"/>
  <c r="G2862" i="2"/>
  <c r="AV2862" i="2"/>
  <c r="G2865" i="2"/>
  <c r="H2865" i="2" s="1"/>
  <c r="AV2865" i="2"/>
  <c r="G2868" i="2"/>
  <c r="H2868" i="2" s="1"/>
  <c r="AV2868" i="2"/>
  <c r="G2871" i="2"/>
  <c r="AV2871" i="2"/>
  <c r="G2874" i="2"/>
  <c r="H2874" i="2" s="1"/>
  <c r="AV2874" i="2"/>
  <c r="G2877" i="2"/>
  <c r="AV2877" i="2"/>
  <c r="G2880" i="2"/>
  <c r="AV2880" i="2"/>
  <c r="G2883" i="2"/>
  <c r="H2883" i="2" s="1"/>
  <c r="AV2883" i="2"/>
  <c r="G2886" i="2"/>
  <c r="H2886" i="2" s="1"/>
  <c r="AV2886" i="2"/>
  <c r="G2889" i="2"/>
  <c r="AV2889" i="2"/>
  <c r="G2892" i="2"/>
  <c r="H2892" i="2" s="1"/>
  <c r="AV2892" i="2"/>
  <c r="G2895" i="2"/>
  <c r="AV2895" i="2"/>
  <c r="G2898" i="2"/>
  <c r="AV2898" i="2"/>
  <c r="G2901" i="2"/>
  <c r="H2901" i="2" s="1"/>
  <c r="AV2901" i="2"/>
  <c r="C2903" i="2"/>
  <c r="H2835" i="2"/>
  <c r="H2841" i="2"/>
  <c r="H2844" i="2"/>
  <c r="H2853" i="2"/>
  <c r="H2856" i="2"/>
  <c r="H2859" i="2"/>
  <c r="AW2859" i="2"/>
  <c r="H2862" i="2"/>
  <c r="AW2862" i="2"/>
  <c r="AW2865" i="2"/>
  <c r="AW2868" i="2"/>
  <c r="H2871" i="2"/>
  <c r="AW2871" i="2"/>
  <c r="AW2874" i="2"/>
  <c r="H2877" i="2"/>
  <c r="AW2877" i="2"/>
  <c r="H2880" i="2"/>
  <c r="AW2880" i="2"/>
  <c r="AW2883" i="2"/>
  <c r="AW2886" i="2"/>
  <c r="H2889" i="2"/>
  <c r="AW2889" i="2"/>
  <c r="AW2892" i="2"/>
  <c r="H2895" i="2"/>
  <c r="AW2895" i="2"/>
  <c r="H2898" i="2"/>
  <c r="AW2898" i="2"/>
  <c r="AW2901" i="2"/>
  <c r="J2859" i="2"/>
  <c r="M2859" i="2" s="1"/>
  <c r="J2862" i="2"/>
  <c r="M2862" i="2" s="1"/>
  <c r="J2865" i="2"/>
  <c r="M2865" i="2" s="1"/>
  <c r="J2868" i="2"/>
  <c r="M2868" i="2" s="1"/>
  <c r="J2871" i="2"/>
  <c r="M2871" i="2" s="1"/>
  <c r="J2874" i="2"/>
  <c r="M2874" i="2" s="1"/>
  <c r="J2877" i="2"/>
  <c r="M2877" i="2" s="1"/>
  <c r="J2880" i="2"/>
  <c r="M2880" i="2" s="1"/>
  <c r="J2883" i="2"/>
  <c r="M2883" i="2" s="1"/>
  <c r="J2886" i="2"/>
  <c r="M2886" i="2" s="1"/>
  <c r="J2889" i="2"/>
  <c r="M2889" i="2" s="1"/>
  <c r="J2892" i="2"/>
  <c r="M2892" i="2" s="1"/>
  <c r="J2895" i="2"/>
  <c r="M2895" i="2" s="1"/>
  <c r="AT2897" i="2"/>
  <c r="J2898" i="2"/>
  <c r="M2898" i="2" s="1"/>
  <c r="AT2900" i="2"/>
  <c r="J2901" i="2"/>
  <c r="M2901" i="2" s="1"/>
  <c r="M2547" i="2" l="1"/>
  <c r="M2487" i="2"/>
  <c r="M2424" i="2"/>
  <c r="M2563" i="2"/>
  <c r="M2419" i="2"/>
  <c r="M2532" i="2"/>
  <c r="M2531" i="2"/>
  <c r="M2556" i="2"/>
  <c r="M2479" i="2"/>
  <c r="M2499" i="2"/>
  <c r="M2478" i="2"/>
  <c r="M2425" i="2"/>
  <c r="M2461" i="2"/>
  <c r="M2529" i="2"/>
  <c r="M2508" i="2"/>
  <c r="M2472" i="2"/>
  <c r="M2507" i="2"/>
  <c r="M2456" i="2"/>
  <c r="M2465" i="2"/>
  <c r="M2435" i="2"/>
  <c r="M2470" i="2"/>
  <c r="M2431" i="2"/>
  <c r="M2551" i="2"/>
  <c r="M2539" i="2"/>
  <c r="M2522" i="2"/>
  <c r="M2497" i="2"/>
  <c r="M2428" i="2"/>
  <c r="M2467" i="2"/>
  <c r="M2558" i="2"/>
  <c r="M2546" i="2"/>
  <c r="M2577" i="2"/>
  <c r="M2482" i="2"/>
  <c r="M2506" i="2"/>
  <c r="M2545" i="2"/>
  <c r="M2432" i="2"/>
  <c r="M2494" i="2"/>
  <c r="M2502" i="2"/>
  <c r="M2544" i="2"/>
  <c r="M2421" i="2"/>
  <c r="M2538" i="2"/>
  <c r="M2569" i="2"/>
  <c r="M2446" i="2"/>
  <c r="M2540" i="2"/>
  <c r="M2493" i="2"/>
  <c r="M2490" i="2"/>
  <c r="M2512" i="2"/>
  <c r="M2447" i="2"/>
  <c r="M2455" i="2"/>
  <c r="M2434" i="2"/>
  <c r="M2476" i="2"/>
  <c r="M2484" i="2"/>
  <c r="M2439" i="2"/>
  <c r="M2460" i="2"/>
  <c r="M2486" i="2"/>
  <c r="M2517" i="2"/>
  <c r="M2535" i="2"/>
  <c r="M2524" i="2"/>
  <c r="M2440" i="2"/>
  <c r="M2527" i="2"/>
  <c r="M2445" i="2"/>
  <c r="M2505" i="2"/>
  <c r="M2453" i="2"/>
  <c r="M2523" i="2"/>
  <c r="M2552" i="2"/>
  <c r="M2576" i="2"/>
  <c r="M2573" i="2"/>
  <c r="M2441" i="2"/>
  <c r="M2430" i="2"/>
  <c r="M2543" i="2"/>
  <c r="M2521" i="2"/>
  <c r="M2518" i="2"/>
  <c r="M2575" i="2"/>
  <c r="M2513" i="2"/>
  <c r="M2561" i="2"/>
  <c r="M2534" i="2"/>
  <c r="M2565" i="2"/>
  <c r="M2451" i="2"/>
  <c r="M2448" i="2"/>
  <c r="M2567" i="2"/>
  <c r="M2572" i="2"/>
  <c r="M2491" i="2"/>
  <c r="M2511" i="2"/>
  <c r="M2526" i="2"/>
  <c r="M2466" i="2"/>
  <c r="M2477" i="2"/>
  <c r="M2433" i="2"/>
  <c r="M2422" i="2"/>
  <c r="M2515" i="2"/>
  <c r="M2488" i="2"/>
  <c r="M2503" i="2"/>
  <c r="M2525" i="2"/>
  <c r="M2571" i="2"/>
  <c r="M2570" i="2"/>
  <c r="M2475" i="2"/>
  <c r="M2564" i="2"/>
  <c r="M2495" i="2"/>
  <c r="M2458" i="2"/>
  <c r="M2427" i="2"/>
  <c r="M2549" i="2"/>
  <c r="M2509" i="2"/>
  <c r="M2541" i="2"/>
  <c r="M2562" i="2"/>
  <c r="M2492" i="2"/>
  <c r="M2469" i="2"/>
  <c r="M2498" i="2"/>
  <c r="M2444" i="2"/>
  <c r="M2550" i="2"/>
  <c r="M2454" i="2"/>
  <c r="M2560" i="2"/>
  <c r="M2437" i="2"/>
  <c r="M2449" i="2"/>
  <c r="M2528" i="2"/>
  <c r="M2519" i="2"/>
  <c r="M2536" i="2"/>
  <c r="M2468" i="2"/>
  <c r="M2426" i="2"/>
  <c r="M2483" i="2"/>
  <c r="M2504" i="2"/>
  <c r="M2423" i="2"/>
  <c r="M2436" i="2"/>
  <c r="M2553" i="2"/>
  <c r="M2568" i="2"/>
  <c r="M2548" i="2"/>
  <c r="M2420" i="2"/>
  <c r="M2510" i="2"/>
  <c r="M2452" i="2"/>
  <c r="M2442" i="2"/>
  <c r="M2450" i="2"/>
  <c r="M2516" i="2"/>
  <c r="M2489" i="2"/>
  <c r="M2429" i="2"/>
  <c r="M2459" i="2"/>
  <c r="M2555" i="2"/>
  <c r="M2559" i="2"/>
  <c r="M2501" i="2"/>
  <c r="M2474" i="2"/>
  <c r="M364" i="2"/>
  <c r="M427" i="2"/>
  <c r="M397" i="2"/>
  <c r="M396" i="2"/>
  <c r="M373" i="2"/>
  <c r="M321" i="2"/>
  <c r="AW439" i="2"/>
  <c r="M395" i="2"/>
  <c r="M312" i="2"/>
  <c r="M430" i="2"/>
  <c r="M406" i="2"/>
  <c r="M296" i="2"/>
  <c r="M341" i="2"/>
  <c r="M424" i="2"/>
  <c r="M421" i="2"/>
  <c r="M285" i="2"/>
  <c r="M323" i="2"/>
  <c r="M422" i="2"/>
  <c r="M379" i="2"/>
  <c r="M328" i="2"/>
  <c r="M322" i="2"/>
  <c r="M316" i="2"/>
  <c r="M327" i="2"/>
  <c r="M314" i="2"/>
  <c r="M281" i="2"/>
  <c r="M326" i="2"/>
  <c r="M290" i="2"/>
  <c r="M311" i="2"/>
  <c r="M317" i="2"/>
  <c r="M329" i="2"/>
  <c r="M369" i="2"/>
  <c r="M415" i="2"/>
  <c r="M385" i="2"/>
  <c r="M436" i="2"/>
  <c r="M425" i="2"/>
  <c r="M433" i="2"/>
  <c r="M303" i="2"/>
  <c r="M403" i="2"/>
  <c r="M377" i="2"/>
  <c r="M370" i="2"/>
  <c r="M299" i="2"/>
  <c r="M432" i="2"/>
  <c r="M401" i="2"/>
  <c r="M356" i="2"/>
  <c r="M365" i="2"/>
  <c r="M371" i="2"/>
  <c r="M434" i="2"/>
  <c r="G439" i="2"/>
  <c r="H439" i="2" s="1"/>
  <c r="M413" i="2"/>
  <c r="M305" i="2"/>
  <c r="M420" i="2"/>
  <c r="J439" i="2"/>
  <c r="M287" i="2"/>
  <c r="M345" i="2"/>
  <c r="M347" i="2"/>
  <c r="M353" i="2"/>
  <c r="M429" i="2"/>
  <c r="M286" i="2"/>
  <c r="K439" i="2"/>
  <c r="M339" i="2"/>
  <c r="M381" i="2"/>
  <c r="L439" i="2"/>
  <c r="M332" i="2"/>
  <c r="AT439" i="2"/>
  <c r="M392" i="2"/>
  <c r="M362" i="2"/>
  <c r="M330" i="2"/>
  <c r="AU439" i="2"/>
  <c r="M388" i="2"/>
  <c r="M313" i="2"/>
  <c r="M367" i="2"/>
  <c r="M294" i="2"/>
  <c r="M410" i="2"/>
  <c r="M394" i="2"/>
  <c r="M366" i="2"/>
  <c r="M335" i="2"/>
  <c r="M315" i="2"/>
  <c r="M416" i="2"/>
  <c r="M360" i="2"/>
  <c r="M300" i="2"/>
  <c r="M358" i="2"/>
  <c r="M383" i="2"/>
  <c r="M306" i="2"/>
  <c r="M280" i="2"/>
  <c r="M376" i="2"/>
  <c r="M431" i="2"/>
  <c r="M291" i="2"/>
  <c r="M390" i="2"/>
  <c r="M363" i="2"/>
  <c r="M336" i="2"/>
  <c r="M382" i="2"/>
  <c r="M374" i="2"/>
  <c r="M302" i="2"/>
  <c r="M435" i="2"/>
  <c r="M402" i="2"/>
  <c r="M337" i="2"/>
  <c r="M405" i="2"/>
  <c r="M412" i="2"/>
  <c r="M437" i="2"/>
  <c r="M288" i="2"/>
  <c r="M419" i="2"/>
  <c r="M338" i="2"/>
  <c r="M428" i="2"/>
  <c r="M350" i="2"/>
  <c r="M354" i="2"/>
  <c r="M304" i="2"/>
  <c r="M283" i="2"/>
  <c r="M398" i="2"/>
  <c r="M404" i="2"/>
  <c r="M359" i="2"/>
  <c r="M411" i="2"/>
  <c r="M292" i="2"/>
  <c r="M343" i="2"/>
  <c r="M400" i="2"/>
  <c r="M297" i="2"/>
  <c r="M344" i="2"/>
  <c r="M384" i="2"/>
  <c r="M414" i="2"/>
  <c r="M368" i="2"/>
  <c r="M293" i="2"/>
  <c r="M386" i="2"/>
  <c r="M348" i="2"/>
  <c r="M387" i="2"/>
  <c r="M407" i="2"/>
  <c r="M342" i="2"/>
  <c r="M318" i="2"/>
  <c r="M409" i="2"/>
  <c r="M380" i="2"/>
  <c r="M418" i="2"/>
  <c r="M320" i="2"/>
  <c r="M333" i="2"/>
  <c r="M307" i="2"/>
  <c r="M301" i="2"/>
  <c r="M423" i="2"/>
  <c r="M309" i="2"/>
  <c r="M284" i="2"/>
  <c r="M372" i="2"/>
  <c r="M340" i="2"/>
  <c r="M389" i="2"/>
  <c r="M361" i="2"/>
  <c r="M282" i="2"/>
  <c r="M324" i="2"/>
  <c r="M426" i="2"/>
  <c r="M355" i="2"/>
  <c r="M357" i="2"/>
  <c r="M408" i="2"/>
  <c r="M331" i="2"/>
  <c r="M295" i="2"/>
  <c r="M417" i="2"/>
  <c r="M352" i="2"/>
  <c r="M310" i="2"/>
  <c r="M378" i="2"/>
  <c r="M375" i="2"/>
  <c r="M289" i="2"/>
  <c r="M325" i="2"/>
  <c r="M349" i="2"/>
  <c r="M319" i="2"/>
  <c r="M438" i="2"/>
  <c r="M399" i="2"/>
  <c r="M393" i="2"/>
  <c r="M346" i="2"/>
  <c r="M334" i="2"/>
  <c r="M298" i="2"/>
  <c r="L2578" i="2"/>
  <c r="AW2578" i="2"/>
  <c r="K2578" i="2"/>
  <c r="AV2578" i="2"/>
  <c r="J2578" i="2"/>
  <c r="AU2578" i="2"/>
  <c r="AT2578" i="2"/>
  <c r="G2578" i="2"/>
  <c r="H2578" i="2" s="1"/>
  <c r="M2533" i="2"/>
  <c r="M2480" i="2"/>
  <c r="M2530" i="2"/>
  <c r="M2462" i="2"/>
  <c r="M2500" i="2"/>
  <c r="M2471" i="2"/>
  <c r="M2762" i="2"/>
  <c r="AW2903" i="2"/>
  <c r="AV2903" i="2"/>
  <c r="AU2903" i="2"/>
  <c r="AT2903" i="2"/>
  <c r="L2903" i="2"/>
  <c r="K2903" i="2"/>
  <c r="J2903" i="2"/>
  <c r="M2903" i="2" s="1"/>
  <c r="G2903" i="2"/>
  <c r="H2903" i="2" s="1"/>
  <c r="M2766" i="2"/>
  <c r="G2741" i="2"/>
  <c r="AW2741" i="2"/>
  <c r="L2741" i="2"/>
  <c r="H2741" i="2"/>
  <c r="AV2741" i="2"/>
  <c r="AU2741" i="2"/>
  <c r="AT2741" i="2"/>
  <c r="K2741" i="2"/>
  <c r="J2741" i="2"/>
  <c r="M2741" i="2" s="1"/>
  <c r="M2768" i="2"/>
  <c r="M2757" i="2"/>
  <c r="M2729" i="2"/>
  <c r="M2754" i="2"/>
  <c r="M2687" i="2"/>
  <c r="M2751" i="2"/>
  <c r="M2780" i="2"/>
  <c r="M2696" i="2"/>
  <c r="M2692" i="2"/>
  <c r="M2644" i="2"/>
  <c r="M2760" i="2"/>
  <c r="M2786" i="2"/>
  <c r="M2578" i="2" l="1"/>
  <c r="M439" i="2"/>
  <c r="O61" i="4"/>
  <c r="E38" i="4"/>
  <c r="E37" i="4"/>
  <c r="AB273" i="2" l="1"/>
  <c r="R273" i="2"/>
  <c r="Q1278" i="2" l="1"/>
  <c r="AE5" i="1" l="1"/>
  <c r="AC5" i="1"/>
  <c r="AA5" i="1"/>
  <c r="Y5" i="1"/>
  <c r="W5" i="1"/>
  <c r="U5" i="1"/>
  <c r="S5" i="1"/>
  <c r="O5" i="1"/>
  <c r="C537" i="3" l="1"/>
  <c r="C534" i="3"/>
  <c r="C531" i="3"/>
  <c r="C525" i="3"/>
  <c r="C522" i="3"/>
  <c r="C519" i="3"/>
  <c r="C516" i="3"/>
  <c r="C513" i="3"/>
  <c r="C510" i="3"/>
  <c r="C507" i="3"/>
  <c r="C504" i="3"/>
  <c r="C501" i="3"/>
  <c r="C498" i="3"/>
  <c r="C495" i="3"/>
  <c r="C492" i="3"/>
  <c r="C489" i="3"/>
  <c r="C486" i="3"/>
  <c r="C483" i="3"/>
  <c r="C480" i="3"/>
  <c r="C477" i="3"/>
  <c r="C471" i="3"/>
  <c r="C468" i="3"/>
  <c r="C465" i="3"/>
  <c r="C462" i="3"/>
  <c r="C456" i="3"/>
  <c r="C450" i="3"/>
  <c r="C444" i="3"/>
  <c r="C441" i="3"/>
  <c r="C438" i="3"/>
  <c r="C426" i="3"/>
  <c r="C420" i="3"/>
  <c r="C417" i="3"/>
  <c r="C414" i="3"/>
  <c r="C408" i="3"/>
  <c r="C405" i="3"/>
  <c r="C396" i="3"/>
  <c r="C393" i="3"/>
  <c r="C390" i="3"/>
  <c r="C387" i="3"/>
  <c r="C384" i="3"/>
  <c r="C381" i="3"/>
  <c r="C378" i="3"/>
  <c r="C372" i="3"/>
  <c r="C369" i="3"/>
  <c r="C366" i="3"/>
  <c r="C360" i="3"/>
  <c r="C357" i="3"/>
  <c r="C354" i="3"/>
  <c r="C348" i="3"/>
  <c r="C345" i="3"/>
  <c r="C342" i="3"/>
  <c r="C336" i="3"/>
  <c r="C333" i="3"/>
  <c r="C330" i="3"/>
  <c r="C326" i="3"/>
  <c r="C321" i="3"/>
  <c r="C318" i="3"/>
  <c r="C312" i="3"/>
  <c r="C309" i="3"/>
  <c r="C306" i="3"/>
  <c r="C300" i="3"/>
  <c r="C297" i="3"/>
  <c r="C294" i="3"/>
  <c r="C289" i="3"/>
  <c r="C288" i="3"/>
  <c r="C285" i="3"/>
  <c r="C282" i="3"/>
  <c r="C273" i="3"/>
  <c r="C270" i="3"/>
  <c r="C269" i="3"/>
  <c r="C264" i="3"/>
  <c r="C261" i="3"/>
  <c r="C258" i="3"/>
  <c r="C252" i="3"/>
  <c r="C249" i="3"/>
  <c r="C246" i="3"/>
  <c r="C240" i="3"/>
  <c r="C239" i="3"/>
  <c r="C237" i="3"/>
  <c r="C234" i="3"/>
  <c r="C228" i="3"/>
  <c r="E225" i="3"/>
  <c r="C222" i="3"/>
  <c r="C216" i="3"/>
  <c r="C213" i="3"/>
  <c r="C210" i="3"/>
  <c r="C204" i="3"/>
  <c r="C201" i="3"/>
  <c r="C199" i="3"/>
  <c r="C198" i="3"/>
  <c r="C192" i="3"/>
  <c r="C189" i="3"/>
  <c r="C186" i="3"/>
  <c r="C180" i="3"/>
  <c r="C178" i="3"/>
  <c r="C177" i="3"/>
  <c r="C174" i="3"/>
  <c r="E171" i="3"/>
  <c r="C168" i="3"/>
  <c r="C165" i="3"/>
  <c r="C162" i="3"/>
  <c r="C161" i="3"/>
  <c r="D156" i="3"/>
  <c r="C153" i="3"/>
  <c r="C150" i="3"/>
  <c r="C144" i="3"/>
  <c r="C141" i="3"/>
  <c r="E138" i="3"/>
  <c r="C132" i="3"/>
  <c r="D129" i="3"/>
  <c r="C126" i="3"/>
  <c r="C124" i="3"/>
  <c r="C120" i="3"/>
  <c r="C117" i="3"/>
  <c r="C114" i="3"/>
  <c r="D108" i="3"/>
  <c r="C105" i="3"/>
  <c r="C104" i="3"/>
  <c r="C103" i="3"/>
  <c r="C102" i="3"/>
  <c r="C96" i="3"/>
  <c r="C93" i="3"/>
  <c r="E90" i="3"/>
  <c r="C88" i="3"/>
  <c r="C84" i="3"/>
  <c r="C81" i="3"/>
  <c r="C78" i="3"/>
  <c r="C76" i="3"/>
  <c r="C72" i="3"/>
  <c r="C69" i="3"/>
  <c r="C60" i="3"/>
  <c r="C57" i="3"/>
  <c r="C56" i="3"/>
  <c r="C54" i="3"/>
  <c r="C48" i="3"/>
  <c r="C45" i="3"/>
  <c r="C42" i="3"/>
  <c r="C41" i="3"/>
  <c r="C36" i="3"/>
  <c r="C33" i="3"/>
  <c r="C30" i="3"/>
  <c r="C22" i="3"/>
  <c r="C21" i="3"/>
  <c r="C20" i="3"/>
  <c r="C18" i="3"/>
  <c r="C12" i="3"/>
  <c r="C9" i="3"/>
  <c r="C6" i="3"/>
  <c r="C355" i="3"/>
  <c r="C331" i="3"/>
  <c r="C319" i="3"/>
  <c r="C311" i="3"/>
  <c r="C295" i="3"/>
  <c r="C271" i="3"/>
  <c r="C259" i="3"/>
  <c r="C254" i="3"/>
  <c r="C247" i="3"/>
  <c r="C245" i="3"/>
  <c r="C235" i="3"/>
  <c r="C223" i="3"/>
  <c r="C196" i="3"/>
  <c r="C187" i="3"/>
  <c r="C175" i="3"/>
  <c r="C169" i="3"/>
  <c r="F163" i="3"/>
  <c r="E139" i="3"/>
  <c r="C127" i="3"/>
  <c r="C115" i="3"/>
  <c r="C113" i="3"/>
  <c r="C101" i="3"/>
  <c r="C91" i="3"/>
  <c r="C89" i="3"/>
  <c r="C79" i="3"/>
  <c r="C77" i="3"/>
  <c r="C73" i="3"/>
  <c r="C68" i="3"/>
  <c r="C67" i="3"/>
  <c r="C65" i="3"/>
  <c r="C53" i="3"/>
  <c r="C43" i="3"/>
  <c r="C35" i="3"/>
  <c r="C31" i="3"/>
  <c r="C29" i="3"/>
  <c r="C28" i="3"/>
  <c r="C17" i="3"/>
  <c r="C8" i="3"/>
  <c r="C7" i="3"/>
  <c r="C5" i="3"/>
  <c r="C14" i="3"/>
  <c r="C16" i="3"/>
  <c r="C26" i="3"/>
  <c r="C38" i="3"/>
  <c r="C49" i="3"/>
  <c r="C50" i="3"/>
  <c r="C61" i="3"/>
  <c r="C62" i="3"/>
  <c r="C64" i="3"/>
  <c r="C70" i="3"/>
  <c r="C74" i="3"/>
  <c r="C80" i="3"/>
  <c r="C97" i="3"/>
  <c r="C98" i="3"/>
  <c r="C100" i="3"/>
  <c r="C109" i="3"/>
  <c r="C110" i="3"/>
  <c r="C112" i="3"/>
  <c r="D118" i="3"/>
  <c r="C122" i="3"/>
  <c r="C133" i="3"/>
  <c r="C134" i="3"/>
  <c r="G134" i="3" s="1"/>
  <c r="C136" i="3"/>
  <c r="C145" i="3"/>
  <c r="C146" i="3"/>
  <c r="C148" i="3"/>
  <c r="C158" i="3"/>
  <c r="L158" i="3" s="1"/>
  <c r="C160" i="3"/>
  <c r="F170" i="3"/>
  <c r="C172" i="3"/>
  <c r="C179" i="3"/>
  <c r="C182" i="3"/>
  <c r="C193" i="3"/>
  <c r="C205" i="3"/>
  <c r="C206" i="3"/>
  <c r="C208" i="3"/>
  <c r="C227" i="3"/>
  <c r="C229" i="3"/>
  <c r="C230" i="3"/>
  <c r="C242" i="3"/>
  <c r="C251" i="3"/>
  <c r="C253" i="3"/>
  <c r="C256" i="3"/>
  <c r="C265" i="3"/>
  <c r="C266" i="3"/>
  <c r="C268" i="3"/>
  <c r="C278" i="3"/>
  <c r="C287" i="3"/>
  <c r="C290" i="3"/>
  <c r="C292" i="3"/>
  <c r="C313" i="3"/>
  <c r="C314" i="3"/>
  <c r="C316" i="3"/>
  <c r="C320" i="3"/>
  <c r="C323" i="3"/>
  <c r="C324" i="3"/>
  <c r="C329" i="3"/>
  <c r="C337" i="3"/>
  <c r="C338" i="3"/>
  <c r="C340" i="3"/>
  <c r="C350" i="3"/>
  <c r="C352" i="3"/>
  <c r="C361" i="3"/>
  <c r="C362" i="3"/>
  <c r="C364" i="3"/>
  <c r="C365" i="3"/>
  <c r="C370" i="3"/>
  <c r="C374" i="3"/>
  <c r="C376" i="3"/>
  <c r="C379" i="3"/>
  <c r="C386" i="3"/>
  <c r="C388" i="3"/>
  <c r="C389" i="3"/>
  <c r="C391" i="3"/>
  <c r="C392" i="3"/>
  <c r="C397" i="3"/>
  <c r="C398" i="3"/>
  <c r="C400" i="3"/>
  <c r="C406" i="3"/>
  <c r="C410" i="3"/>
  <c r="C412" i="3"/>
  <c r="C418" i="3"/>
  <c r="C421" i="3"/>
  <c r="C422" i="3"/>
  <c r="C424" i="3"/>
  <c r="C430" i="3"/>
  <c r="C431" i="3"/>
  <c r="C433" i="3"/>
  <c r="C434" i="3"/>
  <c r="C436" i="3"/>
  <c r="C437" i="3"/>
  <c r="C442" i="3"/>
  <c r="C445" i="3"/>
  <c r="C448" i="3"/>
  <c r="C457" i="3"/>
  <c r="C460" i="3"/>
  <c r="C469" i="3"/>
  <c r="C470" i="3"/>
  <c r="C472" i="3"/>
  <c r="C475" i="3"/>
  <c r="C481" i="3"/>
  <c r="C482" i="3"/>
  <c r="C484" i="3"/>
  <c r="C493" i="3"/>
  <c r="C494" i="3"/>
  <c r="C499" i="3"/>
  <c r="C505" i="3"/>
  <c r="C508" i="3"/>
  <c r="C509" i="3"/>
  <c r="C511" i="3"/>
  <c r="C518" i="3"/>
  <c r="C523" i="3"/>
  <c r="C529" i="3"/>
  <c r="C532" i="3"/>
  <c r="C541" i="3"/>
  <c r="C542" i="3"/>
  <c r="C467" i="3"/>
  <c r="C473" i="3"/>
  <c r="C497" i="3"/>
  <c r="C533" i="3"/>
  <c r="C535" i="3"/>
  <c r="C521" i="3"/>
  <c r="C487" i="3"/>
  <c r="E466" i="3"/>
  <c r="C454" i="3"/>
  <c r="C451" i="3"/>
  <c r="C449" i="3"/>
  <c r="C439" i="3"/>
  <c r="C425" i="3"/>
  <c r="C413" i="3"/>
  <c r="C403" i="3"/>
  <c r="C401" i="3"/>
  <c r="C394" i="3"/>
  <c r="C382" i="3"/>
  <c r="C377" i="3"/>
  <c r="C367" i="3"/>
  <c r="C358" i="3"/>
  <c r="C353" i="3"/>
  <c r="C346" i="3"/>
  <c r="C341" i="3"/>
  <c r="C334" i="3"/>
  <c r="C322" i="3"/>
  <c r="C317" i="3"/>
  <c r="C310" i="3"/>
  <c r="C298" i="3"/>
  <c r="C293" i="3"/>
  <c r="C286" i="3"/>
  <c r="C276" i="3"/>
  <c r="C274" i="3"/>
  <c r="C262" i="3"/>
  <c r="C257" i="3"/>
  <c r="C238" i="3"/>
  <c r="C233" i="3"/>
  <c r="C226" i="3"/>
  <c r="C217" i="3"/>
  <c r="C214" i="3"/>
  <c r="C209" i="3"/>
  <c r="C202" i="3"/>
  <c r="C197" i="3"/>
  <c r="C191" i="3"/>
  <c r="C190" i="3"/>
  <c r="C185" i="3"/>
  <c r="C173" i="3"/>
  <c r="C166" i="3"/>
  <c r="D154" i="3"/>
  <c r="F152" i="3"/>
  <c r="C142" i="3"/>
  <c r="F137" i="3"/>
  <c r="C130" i="3"/>
  <c r="F125" i="3"/>
  <c r="C107" i="3"/>
  <c r="F106" i="3"/>
  <c r="C94" i="3"/>
  <c r="C82" i="3"/>
  <c r="C58" i="3"/>
  <c r="C46" i="3"/>
  <c r="C34" i="3"/>
  <c r="C24" i="3"/>
  <c r="C23" i="3"/>
  <c r="C10" i="3"/>
  <c r="C4" i="3"/>
  <c r="C86" i="3"/>
  <c r="C218" i="3"/>
  <c r="C221" i="3"/>
  <c r="C250" i="3"/>
  <c r="C281" i="3"/>
  <c r="C415" i="3"/>
  <c r="C446" i="3"/>
  <c r="D466" i="3"/>
  <c r="C485" i="3"/>
  <c r="C476" i="3"/>
  <c r="C452" i="3"/>
  <c r="C428" i="3"/>
  <c r="C427" i="3"/>
  <c r="C416" i="3"/>
  <c r="C380" i="3"/>
  <c r="C356" i="3"/>
  <c r="C332" i="3"/>
  <c r="C308" i="3"/>
  <c r="C296" i="3"/>
  <c r="C272" i="3"/>
  <c r="C260" i="3"/>
  <c r="D248" i="3"/>
  <c r="C236" i="3"/>
  <c r="C232" i="3"/>
  <c r="C224" i="3"/>
  <c r="C200" i="3"/>
  <c r="C188" i="3"/>
  <c r="C164" i="3"/>
  <c r="C143" i="3"/>
  <c r="F140" i="3"/>
  <c r="E128" i="3"/>
  <c r="F116" i="3"/>
  <c r="C92" i="3"/>
  <c r="C71" i="3"/>
  <c r="C66" i="3"/>
  <c r="C59" i="3"/>
  <c r="C52" i="3"/>
  <c r="C47" i="3"/>
  <c r="C44" i="3"/>
  <c r="C11" i="3"/>
  <c r="C32" i="3"/>
  <c r="C40" i="3"/>
  <c r="C83" i="3"/>
  <c r="C85" i="3"/>
  <c r="C95" i="3"/>
  <c r="C119" i="3"/>
  <c r="C121" i="3"/>
  <c r="C131" i="3"/>
  <c r="C140" i="3"/>
  <c r="C151" i="3"/>
  <c r="C155" i="3"/>
  <c r="C157" i="3"/>
  <c r="C167" i="3"/>
  <c r="C176" i="3"/>
  <c r="C181" i="3"/>
  <c r="C184" i="3"/>
  <c r="C194" i="3"/>
  <c r="C203" i="3"/>
  <c r="C212" i="3"/>
  <c r="C215" i="3"/>
  <c r="C220" i="3"/>
  <c r="C225" i="3"/>
  <c r="C241" i="3"/>
  <c r="C244" i="3"/>
  <c r="C248" i="3"/>
  <c r="C263" i="3"/>
  <c r="C275" i="3"/>
  <c r="C277" i="3"/>
  <c r="C280" i="3"/>
  <c r="C284" i="3"/>
  <c r="C299" i="3"/>
  <c r="C301" i="3"/>
  <c r="C304" i="3"/>
  <c r="C305" i="3"/>
  <c r="C307" i="3"/>
  <c r="C325" i="3"/>
  <c r="C328" i="3"/>
  <c r="C335" i="3"/>
  <c r="C343" i="3"/>
  <c r="C347" i="3"/>
  <c r="C349" i="3"/>
  <c r="C359" i="3"/>
  <c r="C368" i="3"/>
  <c r="C371" i="3"/>
  <c r="C383" i="3"/>
  <c r="C385" i="3"/>
  <c r="C395" i="3"/>
  <c r="C404" i="3"/>
  <c r="C407" i="3"/>
  <c r="C409" i="3"/>
  <c r="C419" i="3"/>
  <c r="C440" i="3"/>
  <c r="C443" i="3"/>
  <c r="C453" i="3"/>
  <c r="C455" i="3"/>
  <c r="C458" i="3"/>
  <c r="C461" i="3"/>
  <c r="C463" i="3"/>
  <c r="C464" i="3"/>
  <c r="C488" i="3"/>
  <c r="C491" i="3"/>
  <c r="C496" i="3"/>
  <c r="C512" i="3"/>
  <c r="C515" i="3"/>
  <c r="C517" i="3"/>
  <c r="C520" i="3"/>
  <c r="C536" i="3"/>
  <c r="C539" i="3"/>
  <c r="AR541" i="3"/>
  <c r="AP541" i="3"/>
  <c r="AR540" i="3"/>
  <c r="AP540" i="3"/>
  <c r="AR539" i="3"/>
  <c r="AP539" i="3"/>
  <c r="AR538" i="3"/>
  <c r="AP538" i="3"/>
  <c r="AR537" i="3"/>
  <c r="AP537" i="3"/>
  <c r="AR536" i="3"/>
  <c r="AP536" i="3"/>
  <c r="AR535" i="3"/>
  <c r="AP535" i="3"/>
  <c r="AR534" i="3"/>
  <c r="AP534" i="3"/>
  <c r="AR533" i="3"/>
  <c r="AP533" i="3"/>
  <c r="AR532" i="3"/>
  <c r="AP532" i="3"/>
  <c r="AR531" i="3"/>
  <c r="AP531" i="3"/>
  <c r="AR530" i="3"/>
  <c r="AP530" i="3"/>
  <c r="AR529" i="3"/>
  <c r="AP529" i="3"/>
  <c r="AR528" i="3"/>
  <c r="AP528" i="3"/>
  <c r="AR527" i="3"/>
  <c r="AP527" i="3"/>
  <c r="AR526" i="3"/>
  <c r="AP526" i="3"/>
  <c r="AR525" i="3"/>
  <c r="AP525" i="3"/>
  <c r="AR524" i="3"/>
  <c r="AP524" i="3"/>
  <c r="AR523" i="3"/>
  <c r="AP523" i="3"/>
  <c r="AR522" i="3"/>
  <c r="AP522" i="3"/>
  <c r="AR521" i="3"/>
  <c r="AP521" i="3"/>
  <c r="AR520" i="3"/>
  <c r="AP520" i="3"/>
  <c r="AR519" i="3"/>
  <c r="AP519" i="3"/>
  <c r="AR518" i="3"/>
  <c r="AP518" i="3"/>
  <c r="AR517" i="3"/>
  <c r="AP517" i="3"/>
  <c r="AR516" i="3"/>
  <c r="AP516" i="3"/>
  <c r="AR515" i="3"/>
  <c r="AP515" i="3"/>
  <c r="AR514" i="3"/>
  <c r="AP514" i="3"/>
  <c r="AR513" i="3"/>
  <c r="AP513" i="3"/>
  <c r="AR512" i="3"/>
  <c r="AP512" i="3"/>
  <c r="AR511" i="3"/>
  <c r="AP511" i="3"/>
  <c r="AR510" i="3"/>
  <c r="AP510" i="3"/>
  <c r="AR509" i="3"/>
  <c r="AP509" i="3"/>
  <c r="AR508" i="3"/>
  <c r="AP508" i="3"/>
  <c r="AR507" i="3"/>
  <c r="AP507" i="3"/>
  <c r="AR506" i="3"/>
  <c r="AP506" i="3"/>
  <c r="AR505" i="3"/>
  <c r="AP505" i="3"/>
  <c r="AR504" i="3"/>
  <c r="AP504" i="3"/>
  <c r="AR503" i="3"/>
  <c r="AP503" i="3"/>
  <c r="AR502" i="3"/>
  <c r="AP502" i="3"/>
  <c r="AR501" i="3"/>
  <c r="AP501" i="3"/>
  <c r="AR500" i="3"/>
  <c r="AP500" i="3"/>
  <c r="AR499" i="3"/>
  <c r="AP499" i="3"/>
  <c r="AR498" i="3"/>
  <c r="AP498" i="3"/>
  <c r="AR497" i="3"/>
  <c r="AP497" i="3"/>
  <c r="AR496" i="3"/>
  <c r="AP496" i="3"/>
  <c r="AR495" i="3"/>
  <c r="AP495" i="3"/>
  <c r="AR494" i="3"/>
  <c r="AP494" i="3"/>
  <c r="AR493" i="3"/>
  <c r="AP493" i="3"/>
  <c r="AR492" i="3"/>
  <c r="AP492" i="3"/>
  <c r="AR491" i="3"/>
  <c r="AP491" i="3"/>
  <c r="AR490" i="3"/>
  <c r="AP490" i="3"/>
  <c r="AR489" i="3"/>
  <c r="AP489" i="3"/>
  <c r="AR488" i="3"/>
  <c r="AP488" i="3"/>
  <c r="AR487" i="3"/>
  <c r="AP487" i="3"/>
  <c r="AR486" i="3"/>
  <c r="AP486" i="3"/>
  <c r="AR485" i="3"/>
  <c r="AP485" i="3"/>
  <c r="AR484" i="3"/>
  <c r="AP484" i="3"/>
  <c r="AR483" i="3"/>
  <c r="AP483" i="3"/>
  <c r="AR482" i="3"/>
  <c r="AP482" i="3"/>
  <c r="AR481" i="3"/>
  <c r="AP481" i="3"/>
  <c r="AR480" i="3"/>
  <c r="AP480" i="3"/>
  <c r="AR479" i="3"/>
  <c r="AP479" i="3"/>
  <c r="AR478" i="3"/>
  <c r="AP478" i="3"/>
  <c r="AR477" i="3"/>
  <c r="AP477" i="3"/>
  <c r="AR476" i="3"/>
  <c r="AP476" i="3"/>
  <c r="AR475" i="3"/>
  <c r="AP475" i="3"/>
  <c r="AR474" i="3"/>
  <c r="AP474" i="3"/>
  <c r="AR473" i="3"/>
  <c r="AP473" i="3"/>
  <c r="AR472" i="3"/>
  <c r="AP472" i="3"/>
  <c r="AR471" i="3"/>
  <c r="AP471" i="3"/>
  <c r="AR470" i="3"/>
  <c r="AP470" i="3"/>
  <c r="AR469" i="3"/>
  <c r="AP469" i="3"/>
  <c r="AR468" i="3"/>
  <c r="AP468" i="3"/>
  <c r="AR467" i="3"/>
  <c r="AP467" i="3"/>
  <c r="AR466" i="3"/>
  <c r="AP466" i="3"/>
  <c r="AR465" i="3"/>
  <c r="AP465" i="3"/>
  <c r="AR464" i="3"/>
  <c r="AP464" i="3"/>
  <c r="AR463" i="3"/>
  <c r="AP463" i="3"/>
  <c r="AR462" i="3"/>
  <c r="AP462" i="3"/>
  <c r="AR461" i="3"/>
  <c r="AP461" i="3"/>
  <c r="AR460" i="3"/>
  <c r="AP460" i="3"/>
  <c r="AR459" i="3"/>
  <c r="AP459" i="3"/>
  <c r="AR458" i="3"/>
  <c r="AP458" i="3"/>
  <c r="AR457" i="3"/>
  <c r="AP457" i="3"/>
  <c r="AR456" i="3"/>
  <c r="AP456" i="3"/>
  <c r="AR455" i="3"/>
  <c r="AP455" i="3"/>
  <c r="AR454" i="3"/>
  <c r="AP454" i="3"/>
  <c r="AR453" i="3"/>
  <c r="AP453" i="3"/>
  <c r="AR452" i="3"/>
  <c r="AP452" i="3"/>
  <c r="AR451" i="3"/>
  <c r="AP451" i="3"/>
  <c r="AR450" i="3"/>
  <c r="AP450" i="3"/>
  <c r="AR449" i="3"/>
  <c r="AP449" i="3"/>
  <c r="AR448" i="3"/>
  <c r="AP448" i="3"/>
  <c r="AR447" i="3"/>
  <c r="AP447" i="3"/>
  <c r="AR446" i="3"/>
  <c r="AP446" i="3"/>
  <c r="AR445" i="3"/>
  <c r="AP445" i="3"/>
  <c r="AR444" i="3"/>
  <c r="AP444" i="3"/>
  <c r="AR443" i="3"/>
  <c r="AP443" i="3"/>
  <c r="AR442" i="3"/>
  <c r="AP442" i="3"/>
  <c r="AR441" i="3"/>
  <c r="AP441" i="3"/>
  <c r="AR440" i="3"/>
  <c r="AP440" i="3"/>
  <c r="AR439" i="3"/>
  <c r="AP439" i="3"/>
  <c r="AR438" i="3"/>
  <c r="AP438" i="3"/>
  <c r="AR437" i="3"/>
  <c r="AP437" i="3"/>
  <c r="AR436" i="3"/>
  <c r="AP436" i="3"/>
  <c r="AR435" i="3"/>
  <c r="AP435" i="3"/>
  <c r="AR434" i="3"/>
  <c r="AP434" i="3"/>
  <c r="AR433" i="3"/>
  <c r="AP433" i="3"/>
  <c r="AR432" i="3"/>
  <c r="AP432" i="3"/>
  <c r="AR431" i="3"/>
  <c r="AP431" i="3"/>
  <c r="AR430" i="3"/>
  <c r="AP430" i="3"/>
  <c r="AR429" i="3"/>
  <c r="AP429" i="3"/>
  <c r="AR428" i="3"/>
  <c r="AP428" i="3"/>
  <c r="AR427" i="3"/>
  <c r="AP427" i="3"/>
  <c r="AR426" i="3"/>
  <c r="AP426" i="3"/>
  <c r="AR425" i="3"/>
  <c r="AP425" i="3"/>
  <c r="AR424" i="3"/>
  <c r="AP424" i="3"/>
  <c r="AR423" i="3"/>
  <c r="AP423" i="3"/>
  <c r="AR422" i="3"/>
  <c r="AP422" i="3"/>
  <c r="AR421" i="3"/>
  <c r="AP421" i="3"/>
  <c r="AR420" i="3"/>
  <c r="AP420" i="3"/>
  <c r="AR419" i="3"/>
  <c r="AP419" i="3"/>
  <c r="AR418" i="3"/>
  <c r="AP418" i="3"/>
  <c r="AR417" i="3"/>
  <c r="AP417" i="3"/>
  <c r="AR416" i="3"/>
  <c r="AP416" i="3"/>
  <c r="AR415" i="3"/>
  <c r="AP415" i="3"/>
  <c r="AR414" i="3"/>
  <c r="AP414" i="3"/>
  <c r="AR413" i="3"/>
  <c r="AP413" i="3"/>
  <c r="AR412" i="3"/>
  <c r="AP412" i="3"/>
  <c r="AR411" i="3"/>
  <c r="AP411" i="3"/>
  <c r="AR410" i="3"/>
  <c r="AP410" i="3"/>
  <c r="AR409" i="3"/>
  <c r="AP409" i="3"/>
  <c r="AR408" i="3"/>
  <c r="AP408" i="3"/>
  <c r="AR407" i="3"/>
  <c r="AP407" i="3"/>
  <c r="AR406" i="3"/>
  <c r="AP406" i="3"/>
  <c r="AR405" i="3"/>
  <c r="AP405" i="3"/>
  <c r="AR404" i="3"/>
  <c r="AP404" i="3"/>
  <c r="AR403" i="3"/>
  <c r="AP403" i="3"/>
  <c r="AR402" i="3"/>
  <c r="AP402" i="3"/>
  <c r="AR401" i="3"/>
  <c r="AP401" i="3"/>
  <c r="AR400" i="3"/>
  <c r="AP400" i="3"/>
  <c r="AR399" i="3"/>
  <c r="AP399" i="3"/>
  <c r="AR398" i="3"/>
  <c r="AP398" i="3"/>
  <c r="AR397" i="3"/>
  <c r="AP397" i="3"/>
  <c r="AR396" i="3"/>
  <c r="AP396" i="3"/>
  <c r="AR395" i="3"/>
  <c r="AP395" i="3"/>
  <c r="AR394" i="3"/>
  <c r="AP394" i="3"/>
  <c r="AR393" i="3"/>
  <c r="AP393" i="3"/>
  <c r="AR392" i="3"/>
  <c r="AP392" i="3"/>
  <c r="AR391" i="3"/>
  <c r="AP391" i="3"/>
  <c r="AR390" i="3"/>
  <c r="AP390" i="3"/>
  <c r="AR389" i="3"/>
  <c r="AP389" i="3"/>
  <c r="AR388" i="3"/>
  <c r="AP388" i="3"/>
  <c r="AR387" i="3"/>
  <c r="AP387" i="3"/>
  <c r="AR386" i="3"/>
  <c r="AP386" i="3"/>
  <c r="AR385" i="3"/>
  <c r="AP385" i="3"/>
  <c r="AR384" i="3"/>
  <c r="AP384" i="3"/>
  <c r="AR383" i="3"/>
  <c r="AP383" i="3"/>
  <c r="AR382" i="3"/>
  <c r="AP382" i="3"/>
  <c r="AR381" i="3"/>
  <c r="AP381" i="3"/>
  <c r="AR380" i="3"/>
  <c r="AP380" i="3"/>
  <c r="AR379" i="3"/>
  <c r="AP379" i="3"/>
  <c r="AR378" i="3"/>
  <c r="AP378" i="3"/>
  <c r="AR377" i="3"/>
  <c r="AP377" i="3"/>
  <c r="AR376" i="3"/>
  <c r="AP376" i="3"/>
  <c r="AR375" i="3"/>
  <c r="AP375" i="3"/>
  <c r="AR374" i="3"/>
  <c r="AP374" i="3"/>
  <c r="AR373" i="3"/>
  <c r="AP373" i="3"/>
  <c r="AR372" i="3"/>
  <c r="AP372" i="3"/>
  <c r="AR371" i="3"/>
  <c r="AP371" i="3"/>
  <c r="AR370" i="3"/>
  <c r="AP370" i="3"/>
  <c r="AR369" i="3"/>
  <c r="AP369" i="3"/>
  <c r="AR368" i="3"/>
  <c r="AP368" i="3"/>
  <c r="AR367" i="3"/>
  <c r="AP367" i="3"/>
  <c r="AR366" i="3"/>
  <c r="AP366" i="3"/>
  <c r="AR365" i="3"/>
  <c r="AP365" i="3"/>
  <c r="AR364" i="3"/>
  <c r="AP364" i="3"/>
  <c r="AR363" i="3"/>
  <c r="AP363" i="3"/>
  <c r="AR362" i="3"/>
  <c r="AP362" i="3"/>
  <c r="AR361" i="3"/>
  <c r="AP361" i="3"/>
  <c r="AR360" i="3"/>
  <c r="AP360" i="3"/>
  <c r="AR359" i="3"/>
  <c r="AP359" i="3"/>
  <c r="AR358" i="3"/>
  <c r="AP358" i="3"/>
  <c r="AR357" i="3"/>
  <c r="AP357" i="3"/>
  <c r="AR356" i="3"/>
  <c r="AP356" i="3"/>
  <c r="AR355" i="3"/>
  <c r="AP355" i="3"/>
  <c r="AR354" i="3"/>
  <c r="AP354" i="3"/>
  <c r="AR353" i="3"/>
  <c r="AP353" i="3"/>
  <c r="AR352" i="3"/>
  <c r="AP352" i="3"/>
  <c r="AR351" i="3"/>
  <c r="AP351" i="3"/>
  <c r="AR350" i="3"/>
  <c r="AP350" i="3"/>
  <c r="AR349" i="3"/>
  <c r="AP349" i="3"/>
  <c r="AR348" i="3"/>
  <c r="AP348" i="3"/>
  <c r="AR347" i="3"/>
  <c r="AP347" i="3"/>
  <c r="AR346" i="3"/>
  <c r="AP346" i="3"/>
  <c r="AR345" i="3"/>
  <c r="AP345" i="3"/>
  <c r="AR344" i="3"/>
  <c r="AP344" i="3"/>
  <c r="AR343" i="3"/>
  <c r="AP343" i="3"/>
  <c r="AR342" i="3"/>
  <c r="AP342" i="3"/>
  <c r="AR341" i="3"/>
  <c r="AP341" i="3"/>
  <c r="AR340" i="3"/>
  <c r="AP340" i="3"/>
  <c r="AR339" i="3"/>
  <c r="AP339" i="3"/>
  <c r="AR338" i="3"/>
  <c r="AP338" i="3"/>
  <c r="AR337" i="3"/>
  <c r="AP337" i="3"/>
  <c r="AR336" i="3"/>
  <c r="AP336" i="3"/>
  <c r="AR335" i="3"/>
  <c r="AP335" i="3"/>
  <c r="AR334" i="3"/>
  <c r="AP334" i="3"/>
  <c r="AR333" i="3"/>
  <c r="AP333" i="3"/>
  <c r="AR332" i="3"/>
  <c r="AP332" i="3"/>
  <c r="AR331" i="3"/>
  <c r="AP331" i="3"/>
  <c r="AR330" i="3"/>
  <c r="AP330" i="3"/>
  <c r="AR329" i="3"/>
  <c r="AP329" i="3"/>
  <c r="AR328" i="3"/>
  <c r="AP328" i="3"/>
  <c r="AR327" i="3"/>
  <c r="AP327" i="3"/>
  <c r="AR326" i="3"/>
  <c r="AP326" i="3"/>
  <c r="AR325" i="3"/>
  <c r="AP325" i="3"/>
  <c r="AR324" i="3"/>
  <c r="AP324" i="3"/>
  <c r="AR323" i="3"/>
  <c r="AP323" i="3"/>
  <c r="AR322" i="3"/>
  <c r="AP322" i="3"/>
  <c r="AR321" i="3"/>
  <c r="AP321" i="3"/>
  <c r="AR320" i="3"/>
  <c r="AP320" i="3"/>
  <c r="AR319" i="3"/>
  <c r="AP319" i="3"/>
  <c r="AR318" i="3"/>
  <c r="AP318" i="3"/>
  <c r="AR317" i="3"/>
  <c r="AP317" i="3"/>
  <c r="AR316" i="3"/>
  <c r="AP316" i="3"/>
  <c r="AR315" i="3"/>
  <c r="AP315" i="3"/>
  <c r="AR314" i="3"/>
  <c r="AP314" i="3"/>
  <c r="AR313" i="3"/>
  <c r="AP313" i="3"/>
  <c r="AR312" i="3"/>
  <c r="AP312" i="3"/>
  <c r="AR311" i="3"/>
  <c r="AP311" i="3"/>
  <c r="AR310" i="3"/>
  <c r="AP310" i="3"/>
  <c r="AR309" i="3"/>
  <c r="AP309" i="3"/>
  <c r="AR308" i="3"/>
  <c r="AP308" i="3"/>
  <c r="AR307" i="3"/>
  <c r="AP307" i="3"/>
  <c r="AR306" i="3"/>
  <c r="AP306" i="3"/>
  <c r="AR305" i="3"/>
  <c r="AP305" i="3"/>
  <c r="AR304" i="3"/>
  <c r="AP304" i="3"/>
  <c r="AR303" i="3"/>
  <c r="AP303" i="3"/>
  <c r="AR302" i="3"/>
  <c r="AP302" i="3"/>
  <c r="AR301" i="3"/>
  <c r="AP301" i="3"/>
  <c r="AR300" i="3"/>
  <c r="AP300" i="3"/>
  <c r="AR299" i="3"/>
  <c r="AP299" i="3"/>
  <c r="AR298" i="3"/>
  <c r="AP298" i="3"/>
  <c r="AR297" i="3"/>
  <c r="AP297" i="3"/>
  <c r="AR296" i="3"/>
  <c r="AP296" i="3"/>
  <c r="AR295" i="3"/>
  <c r="AP295" i="3"/>
  <c r="AR294" i="3"/>
  <c r="AP294" i="3"/>
  <c r="AR293" i="3"/>
  <c r="AP293" i="3"/>
  <c r="AR292" i="3"/>
  <c r="AP292" i="3"/>
  <c r="AR291" i="3"/>
  <c r="AP291" i="3"/>
  <c r="AR290" i="3"/>
  <c r="AP290" i="3"/>
  <c r="AR289" i="3"/>
  <c r="AP289" i="3"/>
  <c r="AR288" i="3"/>
  <c r="AP288" i="3"/>
  <c r="AR287" i="3"/>
  <c r="AP287" i="3"/>
  <c r="AR286" i="3"/>
  <c r="AP286" i="3"/>
  <c r="AR285" i="3"/>
  <c r="AP285" i="3"/>
  <c r="AR284" i="3"/>
  <c r="AP284" i="3"/>
  <c r="AR283" i="3"/>
  <c r="AP283" i="3"/>
  <c r="AR282" i="3"/>
  <c r="AP282" i="3"/>
  <c r="AR281" i="3"/>
  <c r="AP281" i="3"/>
  <c r="AR280" i="3"/>
  <c r="AP280" i="3"/>
  <c r="AR279" i="3"/>
  <c r="AP279" i="3"/>
  <c r="AR278" i="3"/>
  <c r="AP278" i="3"/>
  <c r="AR277" i="3"/>
  <c r="AP277" i="3"/>
  <c r="AR276" i="3"/>
  <c r="AP276" i="3"/>
  <c r="AR275" i="3"/>
  <c r="AP275" i="3"/>
  <c r="AR274" i="3"/>
  <c r="AP274" i="3"/>
  <c r="AR273" i="3"/>
  <c r="AP273" i="3"/>
  <c r="AR272" i="3"/>
  <c r="AP272" i="3"/>
  <c r="AR271" i="3"/>
  <c r="AP271" i="3"/>
  <c r="AR270" i="3"/>
  <c r="AP270" i="3"/>
  <c r="AR269" i="3"/>
  <c r="AP269" i="3"/>
  <c r="AR268" i="3"/>
  <c r="AP268" i="3"/>
  <c r="AR267" i="3"/>
  <c r="AP267" i="3"/>
  <c r="AR266" i="3"/>
  <c r="AP266" i="3"/>
  <c r="AR265" i="3"/>
  <c r="AP265" i="3"/>
  <c r="AR264" i="3"/>
  <c r="AP264" i="3"/>
  <c r="AR263" i="3"/>
  <c r="AP263" i="3"/>
  <c r="AR262" i="3"/>
  <c r="AP262" i="3"/>
  <c r="AR261" i="3"/>
  <c r="AP261" i="3"/>
  <c r="AR260" i="3"/>
  <c r="AP260" i="3"/>
  <c r="AR259" i="3"/>
  <c r="AP259" i="3"/>
  <c r="AR258" i="3"/>
  <c r="AP258" i="3"/>
  <c r="AR257" i="3"/>
  <c r="AP257" i="3"/>
  <c r="AR256" i="3"/>
  <c r="AP256" i="3"/>
  <c r="AR255" i="3"/>
  <c r="AP255" i="3"/>
  <c r="AR254" i="3"/>
  <c r="AP254" i="3"/>
  <c r="AR253" i="3"/>
  <c r="AP253" i="3"/>
  <c r="AR252" i="3"/>
  <c r="AP252" i="3"/>
  <c r="AR251" i="3"/>
  <c r="AP251" i="3"/>
  <c r="AR250" i="3"/>
  <c r="AP250" i="3"/>
  <c r="AR249" i="3"/>
  <c r="AP249" i="3"/>
  <c r="AR248" i="3"/>
  <c r="AP248" i="3"/>
  <c r="AR247" i="3"/>
  <c r="AP247" i="3"/>
  <c r="AR246" i="3"/>
  <c r="AP246" i="3"/>
  <c r="AR245" i="3"/>
  <c r="AP245" i="3"/>
  <c r="AR244" i="3"/>
  <c r="AP244" i="3"/>
  <c r="AR243" i="3"/>
  <c r="AP243" i="3"/>
  <c r="AR242" i="3"/>
  <c r="AP242" i="3"/>
  <c r="AR241" i="3"/>
  <c r="AP241" i="3"/>
  <c r="AR240" i="3"/>
  <c r="AP240" i="3"/>
  <c r="AR239" i="3"/>
  <c r="AP239" i="3"/>
  <c r="AR238" i="3"/>
  <c r="AP238" i="3"/>
  <c r="AR237" i="3"/>
  <c r="AP237" i="3"/>
  <c r="AR236" i="3"/>
  <c r="AP236" i="3"/>
  <c r="AR235" i="3"/>
  <c r="AP235" i="3"/>
  <c r="AR234" i="3"/>
  <c r="AP234" i="3"/>
  <c r="AR233" i="3"/>
  <c r="AP233" i="3"/>
  <c r="AR232" i="3"/>
  <c r="AP232" i="3"/>
  <c r="AR231" i="3"/>
  <c r="AP231" i="3"/>
  <c r="AR230" i="3"/>
  <c r="AP230" i="3"/>
  <c r="AR229" i="3"/>
  <c r="AP229" i="3"/>
  <c r="AR228" i="3"/>
  <c r="AP228" i="3"/>
  <c r="AR227" i="3"/>
  <c r="AP227" i="3"/>
  <c r="AR226" i="3"/>
  <c r="AP226" i="3"/>
  <c r="AR225" i="3"/>
  <c r="AP225" i="3"/>
  <c r="AR224" i="3"/>
  <c r="AP224" i="3"/>
  <c r="AR223" i="3"/>
  <c r="AP223" i="3"/>
  <c r="AR222" i="3"/>
  <c r="AP222" i="3"/>
  <c r="AR221" i="3"/>
  <c r="AP221" i="3"/>
  <c r="AR220" i="3"/>
  <c r="AP220" i="3"/>
  <c r="AR219" i="3"/>
  <c r="AP219" i="3"/>
  <c r="AR218" i="3"/>
  <c r="AP218" i="3"/>
  <c r="AR217" i="3"/>
  <c r="AP217" i="3"/>
  <c r="AR216" i="3"/>
  <c r="AP216" i="3"/>
  <c r="AR215" i="3"/>
  <c r="AP215" i="3"/>
  <c r="AR214" i="3"/>
  <c r="AP214" i="3"/>
  <c r="AR213" i="3"/>
  <c r="AP213" i="3"/>
  <c r="AR212" i="3"/>
  <c r="AP212" i="3"/>
  <c r="AR211" i="3"/>
  <c r="AP211" i="3"/>
  <c r="AR210" i="3"/>
  <c r="AP210" i="3"/>
  <c r="AR209" i="3"/>
  <c r="AP209" i="3"/>
  <c r="AR208" i="3"/>
  <c r="AP208" i="3"/>
  <c r="AR207" i="3"/>
  <c r="AP207" i="3"/>
  <c r="AR206" i="3"/>
  <c r="AP206" i="3"/>
  <c r="AR205" i="3"/>
  <c r="AP205" i="3"/>
  <c r="AR204" i="3"/>
  <c r="AP204" i="3"/>
  <c r="AR203" i="3"/>
  <c r="AP203" i="3"/>
  <c r="AR202" i="3"/>
  <c r="AP202" i="3"/>
  <c r="AR201" i="3"/>
  <c r="AP201" i="3"/>
  <c r="AR200" i="3"/>
  <c r="AP200" i="3"/>
  <c r="AR199" i="3"/>
  <c r="AP199" i="3"/>
  <c r="AR198" i="3"/>
  <c r="AP198" i="3"/>
  <c r="AR197" i="3"/>
  <c r="AP197" i="3"/>
  <c r="AR196" i="3"/>
  <c r="AP196" i="3"/>
  <c r="AR195" i="3"/>
  <c r="AP195" i="3"/>
  <c r="AR194" i="3"/>
  <c r="AP194" i="3"/>
  <c r="AR193" i="3"/>
  <c r="AP193" i="3"/>
  <c r="AR192" i="3"/>
  <c r="AP192" i="3"/>
  <c r="AR191" i="3"/>
  <c r="AP191" i="3"/>
  <c r="AR190" i="3"/>
  <c r="AP190" i="3"/>
  <c r="AR189" i="3"/>
  <c r="AP189" i="3"/>
  <c r="AR188" i="3"/>
  <c r="AP188" i="3"/>
  <c r="AR187" i="3"/>
  <c r="AP187" i="3"/>
  <c r="AR186" i="3"/>
  <c r="AP186" i="3"/>
  <c r="AR185" i="3"/>
  <c r="AP185" i="3"/>
  <c r="AR184" i="3"/>
  <c r="AP184" i="3"/>
  <c r="AR183" i="3"/>
  <c r="AP183" i="3"/>
  <c r="AR182" i="3"/>
  <c r="AP182" i="3"/>
  <c r="AR181" i="3"/>
  <c r="AP181" i="3"/>
  <c r="AR180" i="3"/>
  <c r="AP180" i="3"/>
  <c r="AR179" i="3"/>
  <c r="AP179" i="3"/>
  <c r="AR178" i="3"/>
  <c r="AP178" i="3"/>
  <c r="AR177" i="3"/>
  <c r="AP177" i="3"/>
  <c r="AR176" i="3"/>
  <c r="AP176" i="3"/>
  <c r="AR175" i="3"/>
  <c r="AP175" i="3"/>
  <c r="AR174" i="3"/>
  <c r="AP174" i="3"/>
  <c r="AR173" i="3"/>
  <c r="AP173" i="3"/>
  <c r="AR172" i="3"/>
  <c r="AP172" i="3"/>
  <c r="AR171" i="3"/>
  <c r="AP171" i="3"/>
  <c r="AR170" i="3"/>
  <c r="AP170" i="3"/>
  <c r="AR169" i="3"/>
  <c r="AP169" i="3"/>
  <c r="AR168" i="3"/>
  <c r="AP168" i="3"/>
  <c r="AR167" i="3"/>
  <c r="AP167" i="3"/>
  <c r="AR166" i="3"/>
  <c r="AP166" i="3"/>
  <c r="AR165" i="3"/>
  <c r="AP165" i="3"/>
  <c r="AR164" i="3"/>
  <c r="AP164" i="3"/>
  <c r="AR163" i="3"/>
  <c r="AP163" i="3"/>
  <c r="AR162" i="3"/>
  <c r="AP162" i="3"/>
  <c r="AR161" i="3"/>
  <c r="AP161" i="3"/>
  <c r="AR160" i="3"/>
  <c r="AP160" i="3"/>
  <c r="AR159" i="3"/>
  <c r="AP159" i="3"/>
  <c r="AR158" i="3"/>
  <c r="AP158" i="3"/>
  <c r="AR157" i="3"/>
  <c r="AP157" i="3"/>
  <c r="AR156" i="3"/>
  <c r="AP156" i="3"/>
  <c r="AR155" i="3"/>
  <c r="AP155" i="3"/>
  <c r="AR154" i="3"/>
  <c r="AP154" i="3"/>
  <c r="AR153" i="3"/>
  <c r="AP153" i="3"/>
  <c r="AR152" i="3"/>
  <c r="AP152" i="3"/>
  <c r="AR151" i="3"/>
  <c r="AP151" i="3"/>
  <c r="AR150" i="3"/>
  <c r="AP150" i="3"/>
  <c r="AR149" i="3"/>
  <c r="AP149" i="3"/>
  <c r="AR148" i="3"/>
  <c r="AP148" i="3"/>
  <c r="AR147" i="3"/>
  <c r="AP147" i="3"/>
  <c r="AR146" i="3"/>
  <c r="AP146" i="3"/>
  <c r="AR145" i="3"/>
  <c r="AP145" i="3"/>
  <c r="AR144" i="3"/>
  <c r="AP144" i="3"/>
  <c r="AR143" i="3"/>
  <c r="AP143" i="3"/>
  <c r="AR142" i="3"/>
  <c r="AP142" i="3"/>
  <c r="AR141" i="3"/>
  <c r="AP141" i="3"/>
  <c r="AR140" i="3"/>
  <c r="AP140" i="3"/>
  <c r="AR139" i="3"/>
  <c r="AP139" i="3"/>
  <c r="AR138" i="3"/>
  <c r="AP138" i="3"/>
  <c r="AR137" i="3"/>
  <c r="AP137" i="3"/>
  <c r="AR136" i="3"/>
  <c r="AP136" i="3"/>
  <c r="AR135" i="3"/>
  <c r="AP135" i="3"/>
  <c r="AR134" i="3"/>
  <c r="AP134" i="3"/>
  <c r="AR133" i="3"/>
  <c r="AP133" i="3"/>
  <c r="AR132" i="3"/>
  <c r="AP132" i="3"/>
  <c r="AR131" i="3"/>
  <c r="AP131" i="3"/>
  <c r="AR130" i="3"/>
  <c r="AP130" i="3"/>
  <c r="AR129" i="3"/>
  <c r="AP129" i="3"/>
  <c r="AR128" i="3"/>
  <c r="AP128" i="3"/>
  <c r="AR127" i="3"/>
  <c r="AP127" i="3"/>
  <c r="AR126" i="3"/>
  <c r="AP126" i="3"/>
  <c r="AR125" i="3"/>
  <c r="AP125" i="3"/>
  <c r="AR124" i="3"/>
  <c r="AP124" i="3"/>
  <c r="AR123" i="3"/>
  <c r="AP123" i="3"/>
  <c r="AR122" i="3"/>
  <c r="AP122" i="3"/>
  <c r="AR121" i="3"/>
  <c r="AP121" i="3"/>
  <c r="AR120" i="3"/>
  <c r="AP120" i="3"/>
  <c r="AR119" i="3"/>
  <c r="AP119" i="3"/>
  <c r="AR118" i="3"/>
  <c r="AP118" i="3"/>
  <c r="AR117" i="3"/>
  <c r="AP117" i="3"/>
  <c r="AR116" i="3"/>
  <c r="AP116" i="3"/>
  <c r="AR115" i="3"/>
  <c r="AP115" i="3"/>
  <c r="AR114" i="3"/>
  <c r="AP114" i="3"/>
  <c r="AR113" i="3"/>
  <c r="AP113" i="3"/>
  <c r="AR112" i="3"/>
  <c r="AP112" i="3"/>
  <c r="AR111" i="3"/>
  <c r="AP111" i="3"/>
  <c r="AR110" i="3"/>
  <c r="AP110" i="3"/>
  <c r="AR109" i="3"/>
  <c r="AP109" i="3"/>
  <c r="AR108" i="3"/>
  <c r="AP108" i="3"/>
  <c r="AR107" i="3"/>
  <c r="AP107" i="3"/>
  <c r="AR106" i="3"/>
  <c r="AP106" i="3"/>
  <c r="AR105" i="3"/>
  <c r="AP105" i="3"/>
  <c r="AR104" i="3"/>
  <c r="AP104" i="3"/>
  <c r="AR103" i="3"/>
  <c r="AP103" i="3"/>
  <c r="AR102" i="3"/>
  <c r="AP102" i="3"/>
  <c r="AR101" i="3"/>
  <c r="AP101" i="3"/>
  <c r="AR100" i="3"/>
  <c r="AP100" i="3"/>
  <c r="AR99" i="3"/>
  <c r="AP99" i="3"/>
  <c r="AR98" i="3"/>
  <c r="AP98" i="3"/>
  <c r="AR97" i="3"/>
  <c r="AP97" i="3"/>
  <c r="AR96" i="3"/>
  <c r="AP96" i="3"/>
  <c r="AR95" i="3"/>
  <c r="AP95" i="3"/>
  <c r="AR94" i="3"/>
  <c r="AP94" i="3"/>
  <c r="AR93" i="3"/>
  <c r="AP93" i="3"/>
  <c r="AR92" i="3"/>
  <c r="AP92" i="3"/>
  <c r="AR91" i="3"/>
  <c r="AP91" i="3"/>
  <c r="AR90" i="3"/>
  <c r="AP90" i="3"/>
  <c r="AR89" i="3"/>
  <c r="AP89" i="3"/>
  <c r="AR88" i="3"/>
  <c r="AP88" i="3"/>
  <c r="AR87" i="3"/>
  <c r="AP87" i="3"/>
  <c r="AR86" i="3"/>
  <c r="AP86" i="3"/>
  <c r="AR85" i="3"/>
  <c r="AP85" i="3"/>
  <c r="AR84" i="3"/>
  <c r="AP84" i="3"/>
  <c r="AR83" i="3"/>
  <c r="AP83" i="3"/>
  <c r="AR82" i="3"/>
  <c r="AP82" i="3"/>
  <c r="AR81" i="3"/>
  <c r="AP81" i="3"/>
  <c r="AR80" i="3"/>
  <c r="AP80" i="3"/>
  <c r="AR79" i="3"/>
  <c r="AP79" i="3"/>
  <c r="AR78" i="3"/>
  <c r="AP78" i="3"/>
  <c r="AR77" i="3"/>
  <c r="AP77" i="3"/>
  <c r="AR76" i="3"/>
  <c r="AP76" i="3"/>
  <c r="AR75" i="3"/>
  <c r="AP75" i="3"/>
  <c r="AR74" i="3"/>
  <c r="AP74" i="3"/>
  <c r="AR73" i="3"/>
  <c r="AP73" i="3"/>
  <c r="AR72" i="3"/>
  <c r="AP72" i="3"/>
  <c r="AR71" i="3"/>
  <c r="AP71" i="3"/>
  <c r="AR70" i="3"/>
  <c r="AP70" i="3"/>
  <c r="AR69" i="3"/>
  <c r="AP69" i="3"/>
  <c r="AR68" i="3"/>
  <c r="AP68" i="3"/>
  <c r="AR67" i="3"/>
  <c r="AP67" i="3"/>
  <c r="AR66" i="3"/>
  <c r="AP66" i="3"/>
  <c r="AR65" i="3"/>
  <c r="AP65" i="3"/>
  <c r="AR64" i="3"/>
  <c r="AP64" i="3"/>
  <c r="AR63" i="3"/>
  <c r="AP63" i="3"/>
  <c r="AR62" i="3"/>
  <c r="AP62" i="3"/>
  <c r="AR61" i="3"/>
  <c r="AP61" i="3"/>
  <c r="AR60" i="3"/>
  <c r="AP60" i="3"/>
  <c r="AR59" i="3"/>
  <c r="AP59" i="3"/>
  <c r="AR58" i="3"/>
  <c r="AP58" i="3"/>
  <c r="AR57" i="3"/>
  <c r="AP57" i="3"/>
  <c r="AR56" i="3"/>
  <c r="AP56" i="3"/>
  <c r="AR55" i="3"/>
  <c r="AP55" i="3"/>
  <c r="AR54" i="3"/>
  <c r="AP54" i="3"/>
  <c r="AR53" i="3"/>
  <c r="AP53" i="3"/>
  <c r="AR52" i="3"/>
  <c r="AP52" i="3"/>
  <c r="AR51" i="3"/>
  <c r="AP51" i="3"/>
  <c r="AR50" i="3"/>
  <c r="AP50" i="3"/>
  <c r="AR49" i="3"/>
  <c r="AP49" i="3"/>
  <c r="AR48" i="3"/>
  <c r="AP48" i="3"/>
  <c r="AR47" i="3"/>
  <c r="AP47" i="3"/>
  <c r="AR46" i="3"/>
  <c r="AP46" i="3"/>
  <c r="AR45" i="3"/>
  <c r="AP45" i="3"/>
  <c r="AR44" i="3"/>
  <c r="AP44" i="3"/>
  <c r="AR43" i="3"/>
  <c r="AP43" i="3"/>
  <c r="AR42" i="3"/>
  <c r="AP42" i="3"/>
  <c r="AR41" i="3"/>
  <c r="AP41" i="3"/>
  <c r="AR40" i="3"/>
  <c r="AP40" i="3"/>
  <c r="AR39" i="3"/>
  <c r="AP39" i="3"/>
  <c r="AR38" i="3"/>
  <c r="AP38" i="3"/>
  <c r="AR37" i="3"/>
  <c r="AP37" i="3"/>
  <c r="AR36" i="3"/>
  <c r="AP36" i="3"/>
  <c r="AR35" i="3"/>
  <c r="AP35" i="3"/>
  <c r="AR34" i="3"/>
  <c r="AP34" i="3"/>
  <c r="AR33" i="3"/>
  <c r="AP33" i="3"/>
  <c r="AR32" i="3"/>
  <c r="AP32" i="3"/>
  <c r="AR31" i="3"/>
  <c r="AP31" i="3"/>
  <c r="AR30" i="3"/>
  <c r="AP30" i="3"/>
  <c r="AR29" i="3"/>
  <c r="AP29" i="3"/>
  <c r="AR28" i="3"/>
  <c r="AP28" i="3"/>
  <c r="AR27" i="3"/>
  <c r="AP27" i="3"/>
  <c r="AR26" i="3"/>
  <c r="AP26" i="3"/>
  <c r="AR25" i="3"/>
  <c r="AP25" i="3"/>
  <c r="AR24" i="3"/>
  <c r="AP24" i="3"/>
  <c r="AR23" i="3"/>
  <c r="AP23" i="3"/>
  <c r="AR22" i="3"/>
  <c r="AP22" i="3"/>
  <c r="AR21" i="3"/>
  <c r="AP21" i="3"/>
  <c r="AR20" i="3"/>
  <c r="AP20" i="3"/>
  <c r="AR19" i="3"/>
  <c r="AP19" i="3"/>
  <c r="AR18" i="3"/>
  <c r="AP18" i="3"/>
  <c r="AR17" i="3"/>
  <c r="AP17" i="3"/>
  <c r="AR16" i="3"/>
  <c r="AP16" i="3"/>
  <c r="AR15" i="3"/>
  <c r="AP15" i="3"/>
  <c r="AR14" i="3"/>
  <c r="AP14" i="3"/>
  <c r="AR13" i="3"/>
  <c r="AP13" i="3"/>
  <c r="AR12" i="3"/>
  <c r="AP12" i="3"/>
  <c r="AR11" i="3"/>
  <c r="AP11" i="3"/>
  <c r="AR10" i="3"/>
  <c r="AP10" i="3"/>
  <c r="AR9" i="3"/>
  <c r="AP9" i="3"/>
  <c r="AR8" i="3"/>
  <c r="AP8" i="3"/>
  <c r="AR7" i="3"/>
  <c r="AP7" i="3"/>
  <c r="AR6" i="3"/>
  <c r="AP6" i="3"/>
  <c r="AR5" i="3"/>
  <c r="AP5" i="3"/>
  <c r="AR4" i="3"/>
  <c r="AP4" i="3"/>
  <c r="AR3" i="3"/>
  <c r="AP3" i="3"/>
  <c r="E469" i="3"/>
  <c r="AG466" i="3"/>
  <c r="AG467" i="3"/>
  <c r="AG468" i="3"/>
  <c r="AG469" i="3"/>
  <c r="AG470" i="3"/>
  <c r="AG471" i="3"/>
  <c r="F469" i="3"/>
  <c r="D469" i="3"/>
  <c r="F467" i="3"/>
  <c r="E467" i="3"/>
  <c r="D467" i="3"/>
  <c r="F466" i="3"/>
  <c r="AG439" i="3"/>
  <c r="F439" i="3"/>
  <c r="D439" i="3"/>
  <c r="AG342" i="3"/>
  <c r="AG343" i="3"/>
  <c r="F343" i="3"/>
  <c r="E343" i="3"/>
  <c r="D343" i="3"/>
  <c r="AG302" i="3"/>
  <c r="AG303" i="3"/>
  <c r="F303" i="3"/>
  <c r="F280" i="3"/>
  <c r="E280" i="3"/>
  <c r="D280" i="3"/>
  <c r="AG280" i="3"/>
  <c r="F248" i="3"/>
  <c r="E248" i="3"/>
  <c r="AG248" i="3"/>
  <c r="AG227" i="3"/>
  <c r="AG226" i="3"/>
  <c r="AG225" i="3"/>
  <c r="AG224" i="3"/>
  <c r="AG223" i="3"/>
  <c r="AG222" i="3"/>
  <c r="AG221" i="3"/>
  <c r="AG220" i="3"/>
  <c r="AG219" i="3"/>
  <c r="AG218" i="3"/>
  <c r="AG217" i="3"/>
  <c r="AG216" i="3"/>
  <c r="AG215" i="3"/>
  <c r="AG214" i="3"/>
  <c r="AG213" i="3"/>
  <c r="AG212" i="3"/>
  <c r="AG211" i="3"/>
  <c r="AG210" i="3"/>
  <c r="AG209" i="3"/>
  <c r="AG208" i="3"/>
  <c r="AG207" i="3"/>
  <c r="AG206" i="3"/>
  <c r="AG205" i="3"/>
  <c r="AG204" i="3"/>
  <c r="AG203" i="3"/>
  <c r="AG202" i="3"/>
  <c r="AG201" i="3"/>
  <c r="AG200" i="3"/>
  <c r="AG199" i="3"/>
  <c r="AG198" i="3"/>
  <c r="AG197" i="3"/>
  <c r="AG196" i="3"/>
  <c r="AG195" i="3"/>
  <c r="AG194" i="3"/>
  <c r="AG193" i="3"/>
  <c r="AG192" i="3"/>
  <c r="AG191" i="3"/>
  <c r="AG190" i="3"/>
  <c r="AG189" i="3"/>
  <c r="AG188" i="3"/>
  <c r="AG187" i="3"/>
  <c r="AG186" i="3"/>
  <c r="AG185" i="3"/>
  <c r="AG184" i="3"/>
  <c r="AG183" i="3"/>
  <c r="AG182" i="3"/>
  <c r="AG181" i="3"/>
  <c r="AG180" i="3"/>
  <c r="AG179" i="3"/>
  <c r="AG178" i="3"/>
  <c r="AG177" i="3"/>
  <c r="AG176" i="3"/>
  <c r="AG175" i="3"/>
  <c r="AG174" i="3"/>
  <c r="AG173" i="3"/>
  <c r="AG172" i="3"/>
  <c r="AG171" i="3"/>
  <c r="AG170" i="3"/>
  <c r="AG169" i="3"/>
  <c r="AG168" i="3"/>
  <c r="AG167" i="3"/>
  <c r="AG166" i="3"/>
  <c r="AG165" i="3"/>
  <c r="AG164" i="3"/>
  <c r="AG163" i="3"/>
  <c r="AG162" i="3"/>
  <c r="AG161" i="3"/>
  <c r="AG160" i="3"/>
  <c r="AG159" i="3"/>
  <c r="AG158" i="3"/>
  <c r="AG157" i="3"/>
  <c r="AG156" i="3"/>
  <c r="AG155" i="3"/>
  <c r="AG154" i="3"/>
  <c r="AG153" i="3"/>
  <c r="AG152" i="3"/>
  <c r="AG151" i="3"/>
  <c r="AG150" i="3"/>
  <c r="AG149" i="3"/>
  <c r="AG148" i="3"/>
  <c r="AG147" i="3"/>
  <c r="AG146" i="3"/>
  <c r="AG145" i="3"/>
  <c r="AG144" i="3"/>
  <c r="AG143" i="3"/>
  <c r="AG142" i="3"/>
  <c r="AG141" i="3"/>
  <c r="AG140" i="3"/>
  <c r="AG139" i="3"/>
  <c r="AG138" i="3"/>
  <c r="AG137" i="3"/>
  <c r="AG136" i="3"/>
  <c r="AG135" i="3"/>
  <c r="AG134" i="3"/>
  <c r="AG133" i="3"/>
  <c r="AG132" i="3"/>
  <c r="AG131" i="3"/>
  <c r="AG130" i="3"/>
  <c r="AG129" i="3"/>
  <c r="AG128" i="3"/>
  <c r="AG127" i="3"/>
  <c r="AG126" i="3"/>
  <c r="AG125" i="3"/>
  <c r="AG124" i="3"/>
  <c r="AG123" i="3"/>
  <c r="AG122" i="3"/>
  <c r="AG121" i="3"/>
  <c r="AG120" i="3"/>
  <c r="AG119" i="3"/>
  <c r="AG118" i="3"/>
  <c r="AG117" i="3"/>
  <c r="AG116" i="3"/>
  <c r="AG115" i="3"/>
  <c r="AG114" i="3"/>
  <c r="AG113" i="3"/>
  <c r="AG112" i="3"/>
  <c r="AG111" i="3"/>
  <c r="AG110" i="3"/>
  <c r="AG109" i="3"/>
  <c r="AG108" i="3"/>
  <c r="AG107" i="3"/>
  <c r="AG106" i="3"/>
  <c r="AG105" i="3"/>
  <c r="AG104" i="3"/>
  <c r="AG103" i="3"/>
  <c r="AG102" i="3"/>
  <c r="AG101" i="3"/>
  <c r="AG100" i="3"/>
  <c r="AG99" i="3"/>
  <c r="AG98" i="3"/>
  <c r="AG97" i="3"/>
  <c r="AG96" i="3"/>
  <c r="AG95" i="3"/>
  <c r="AG94" i="3"/>
  <c r="AG93" i="3"/>
  <c r="AG92" i="3"/>
  <c r="AG91" i="3"/>
  <c r="AG90" i="3"/>
  <c r="AG89" i="3"/>
  <c r="AG88" i="3"/>
  <c r="AG87" i="3"/>
  <c r="AG86" i="3"/>
  <c r="AG85" i="3"/>
  <c r="AG84" i="3"/>
  <c r="AG83" i="3"/>
  <c r="AG82" i="3"/>
  <c r="AG81" i="3"/>
  <c r="AG80" i="3"/>
  <c r="AG79" i="3"/>
  <c r="AG78" i="3"/>
  <c r="AG77" i="3"/>
  <c r="AG76" i="3"/>
  <c r="F225" i="3"/>
  <c r="D225" i="3"/>
  <c r="D136" i="3"/>
  <c r="E160" i="3"/>
  <c r="E172" i="3"/>
  <c r="F165" i="3"/>
  <c r="D165" i="3"/>
  <c r="F109" i="3"/>
  <c r="D105" i="3"/>
  <c r="F105" i="3"/>
  <c r="D114" i="3"/>
  <c r="F114" i="3"/>
  <c r="F120" i="3"/>
  <c r="D128" i="3"/>
  <c r="F129" i="3"/>
  <c r="E131" i="3"/>
  <c r="F131" i="3"/>
  <c r="D138" i="3"/>
  <c r="F138" i="3"/>
  <c r="D140" i="3"/>
  <c r="E140" i="3"/>
  <c r="D141" i="3"/>
  <c r="D143" i="3"/>
  <c r="E143" i="3"/>
  <c r="F143" i="3"/>
  <c r="D151" i="3"/>
  <c r="E151" i="3"/>
  <c r="F151" i="3"/>
  <c r="D152" i="3"/>
  <c r="E152" i="3"/>
  <c r="D153" i="3"/>
  <c r="E153" i="3"/>
  <c r="F153" i="3"/>
  <c r="D155" i="3"/>
  <c r="E155" i="3"/>
  <c r="F155" i="3"/>
  <c r="D167" i="3"/>
  <c r="E167" i="3"/>
  <c r="F167" i="3"/>
  <c r="F171" i="3"/>
  <c r="F90" i="3"/>
  <c r="E114" i="3" l="1"/>
  <c r="C129" i="3"/>
  <c r="K129" i="3" s="1"/>
  <c r="C90" i="3"/>
  <c r="C138" i="3"/>
  <c r="E150" i="3"/>
  <c r="D90" i="3"/>
  <c r="E105" i="3"/>
  <c r="E129" i="3"/>
  <c r="E165" i="3"/>
  <c r="F141" i="3"/>
  <c r="E141" i="3"/>
  <c r="E133" i="3"/>
  <c r="C527" i="3"/>
  <c r="C503" i="3"/>
  <c r="C479" i="3"/>
  <c r="C429" i="3"/>
  <c r="C459" i="3"/>
  <c r="C351" i="3"/>
  <c r="C267" i="3"/>
  <c r="C87" i="3"/>
  <c r="C135" i="3"/>
  <c r="C530" i="3"/>
  <c r="C506" i="3"/>
  <c r="C302" i="3"/>
  <c r="C37" i="3"/>
  <c r="C25" i="3"/>
  <c r="C13" i="3"/>
  <c r="C339" i="3"/>
  <c r="C243" i="3"/>
  <c r="C39" i="3"/>
  <c r="C373" i="3"/>
  <c r="C327" i="3"/>
  <c r="C195" i="3"/>
  <c r="C63" i="3"/>
  <c r="C540" i="3"/>
  <c r="C528" i="3"/>
  <c r="C432" i="3"/>
  <c r="C375" i="3"/>
  <c r="C231" i="3"/>
  <c r="C27" i="3"/>
  <c r="C291" i="3"/>
  <c r="D171" i="3"/>
  <c r="C411" i="3"/>
  <c r="E159" i="3"/>
  <c r="C75" i="3"/>
  <c r="C15" i="3"/>
  <c r="C538" i="3"/>
  <c r="C526" i="3"/>
  <c r="C514" i="3"/>
  <c r="C502" i="3"/>
  <c r="C490" i="3"/>
  <c r="C478" i="3"/>
  <c r="C399" i="3"/>
  <c r="C111" i="3"/>
  <c r="C279" i="3"/>
  <c r="C435" i="3"/>
  <c r="C19" i="3"/>
  <c r="C55" i="3"/>
  <c r="C149" i="3"/>
  <c r="C211" i="3"/>
  <c r="C283" i="3"/>
  <c r="C524" i="3"/>
  <c r="C500" i="3"/>
  <c r="C344" i="3"/>
  <c r="C315" i="3"/>
  <c r="C207" i="3"/>
  <c r="C99" i="3"/>
  <c r="C447" i="3"/>
  <c r="C123" i="3"/>
  <c r="C183" i="3"/>
  <c r="C474" i="3"/>
  <c r="C402" i="3"/>
  <c r="C363" i="3"/>
  <c r="C255" i="3"/>
  <c r="C147" i="3"/>
  <c r="C51" i="3"/>
  <c r="C423" i="3"/>
  <c r="C303" i="3"/>
  <c r="C219" i="3"/>
  <c r="C466" i="3"/>
  <c r="G466" i="3" s="1"/>
  <c r="C108" i="3"/>
  <c r="C170" i="3"/>
  <c r="L170" i="3" s="1"/>
  <c r="C106" i="3"/>
  <c r="E302" i="3"/>
  <c r="F142" i="3"/>
  <c r="F164" i="3"/>
  <c r="C154" i="3"/>
  <c r="E164" i="3"/>
  <c r="C118" i="3"/>
  <c r="D164" i="3"/>
  <c r="C152" i="3"/>
  <c r="J152" i="3" s="1"/>
  <c r="C116" i="3"/>
  <c r="K116" i="3" s="1"/>
  <c r="C156" i="3"/>
  <c r="K156" i="3" s="1"/>
  <c r="C128" i="3"/>
  <c r="F128" i="3"/>
  <c r="F113" i="3"/>
  <c r="F156" i="3"/>
  <c r="E111" i="3"/>
  <c r="E439" i="3"/>
  <c r="C163" i="3"/>
  <c r="C139" i="3"/>
  <c r="C137" i="3"/>
  <c r="C125" i="3"/>
  <c r="F139" i="3"/>
  <c r="E147" i="3"/>
  <c r="D125" i="3"/>
  <c r="C171" i="3"/>
  <c r="C159" i="3"/>
  <c r="E156" i="3"/>
  <c r="L157" i="3"/>
  <c r="M343" i="3"/>
  <c r="G153" i="3"/>
  <c r="G117" i="3"/>
  <c r="H117" i="3" s="1"/>
  <c r="G164" i="3"/>
  <c r="H164" i="3" s="1"/>
  <c r="L115" i="3"/>
  <c r="L151" i="3"/>
  <c r="M225" i="3"/>
  <c r="G141" i="3"/>
  <c r="H141" i="3" s="1"/>
  <c r="J169" i="3"/>
  <c r="M248" i="3"/>
  <c r="K468" i="3"/>
  <c r="G113" i="3"/>
  <c r="H113" i="3" s="1"/>
  <c r="G168" i="3"/>
  <c r="H168" i="3" s="1"/>
  <c r="J132" i="3"/>
  <c r="H467" i="3"/>
  <c r="G112" i="3"/>
  <c r="H112" i="3" s="1"/>
  <c r="G166" i="3"/>
  <c r="H166" i="3" s="1"/>
  <c r="G148" i="3"/>
  <c r="H148" i="3" s="1"/>
  <c r="G131" i="3"/>
  <c r="H131" i="3" s="1"/>
  <c r="M165" i="3"/>
  <c r="G130" i="3"/>
  <c r="H130" i="3" s="1"/>
  <c r="K140" i="3"/>
  <c r="G155" i="3"/>
  <c r="H155" i="3" s="1"/>
  <c r="L121" i="3"/>
  <c r="L145" i="3"/>
  <c r="G143" i="3"/>
  <c r="H143" i="3" s="1"/>
  <c r="J120" i="3"/>
  <c r="G161" i="3"/>
  <c r="H161" i="3" s="1"/>
  <c r="J144" i="3"/>
  <c r="M280" i="3"/>
  <c r="L167" i="3"/>
  <c r="G119" i="3"/>
  <c r="H119" i="3" s="1"/>
  <c r="G124" i="3"/>
  <c r="H124" i="3" s="1"/>
  <c r="F132" i="3"/>
  <c r="E132" i="3"/>
  <c r="F144" i="3"/>
  <c r="D132" i="3"/>
  <c r="E144" i="3"/>
  <c r="F168" i="3"/>
  <c r="F157" i="3"/>
  <c r="D144" i="3"/>
  <c r="E168" i="3"/>
  <c r="E157" i="3"/>
  <c r="D168" i="3"/>
  <c r="D157" i="3"/>
  <c r="E468" i="3"/>
  <c r="F468" i="3"/>
  <c r="D468" i="3"/>
  <c r="K467" i="3"/>
  <c r="L467" i="3"/>
  <c r="D133" i="3"/>
  <c r="M467" i="3"/>
  <c r="L468" i="3"/>
  <c r="J467" i="3"/>
  <c r="G469" i="3"/>
  <c r="H469" i="3" s="1"/>
  <c r="G468" i="3"/>
  <c r="H468" i="3" s="1"/>
  <c r="J469" i="3"/>
  <c r="K469" i="3"/>
  <c r="G467" i="3"/>
  <c r="J468" i="3"/>
  <c r="L469" i="3"/>
  <c r="F148" i="3"/>
  <c r="D160" i="3"/>
  <c r="D148" i="3"/>
  <c r="E148" i="3"/>
  <c r="D302" i="3"/>
  <c r="F302" i="3"/>
  <c r="D172" i="3"/>
  <c r="E116" i="3"/>
  <c r="D116" i="3"/>
  <c r="E142" i="3"/>
  <c r="F121" i="3"/>
  <c r="G343" i="3"/>
  <c r="H343" i="3"/>
  <c r="J343" i="3"/>
  <c r="K343" i="3"/>
  <c r="L343" i="3"/>
  <c r="F115" i="3"/>
  <c r="E124" i="3"/>
  <c r="E115" i="3"/>
  <c r="F145" i="3"/>
  <c r="E169" i="3"/>
  <c r="E145" i="3"/>
  <c r="F169" i="3"/>
  <c r="D169" i="3"/>
  <c r="D145" i="3"/>
  <c r="F136" i="3"/>
  <c r="D131" i="3"/>
  <c r="F123" i="3"/>
  <c r="D123" i="3"/>
  <c r="D111" i="3"/>
  <c r="F160" i="3"/>
  <c r="F133" i="3"/>
  <c r="D303" i="3"/>
  <c r="E303" i="3"/>
  <c r="L127" i="3"/>
  <c r="G107" i="3"/>
  <c r="H107" i="3" s="1"/>
  <c r="E163" i="3"/>
  <c r="D139" i="3"/>
  <c r="D163" i="3"/>
  <c r="J141" i="3"/>
  <c r="F119" i="3"/>
  <c r="E119" i="3"/>
  <c r="F127" i="3"/>
  <c r="D119" i="3"/>
  <c r="E127" i="3"/>
  <c r="D127" i="3"/>
  <c r="E117" i="3"/>
  <c r="F107" i="3"/>
  <c r="E107" i="3"/>
  <c r="D107" i="3"/>
  <c r="G144" i="3"/>
  <c r="H144" i="3" s="1"/>
  <c r="D115" i="3"/>
  <c r="E106" i="3"/>
  <c r="F117" i="3"/>
  <c r="D117" i="3"/>
  <c r="D122" i="3"/>
  <c r="G280" i="3"/>
  <c r="H280" i="3"/>
  <c r="J280" i="3"/>
  <c r="K280" i="3"/>
  <c r="L280" i="3"/>
  <c r="F146" i="3"/>
  <c r="E109" i="3"/>
  <c r="E146" i="3"/>
  <c r="D109" i="3"/>
  <c r="D146" i="3"/>
  <c r="F134" i="3"/>
  <c r="F158" i="3"/>
  <c r="E134" i="3"/>
  <c r="E158" i="3"/>
  <c r="D134" i="3"/>
  <c r="D158" i="3"/>
  <c r="G129" i="3"/>
  <c r="H129" i="3" s="1"/>
  <c r="K141" i="3"/>
  <c r="G248" i="3"/>
  <c r="H248" i="3"/>
  <c r="J248" i="3"/>
  <c r="K248" i="3"/>
  <c r="L248" i="3"/>
  <c r="F166" i="3"/>
  <c r="D142" i="3"/>
  <c r="E166" i="3"/>
  <c r="F130" i="3"/>
  <c r="D166" i="3"/>
  <c r="E130" i="3"/>
  <c r="G127" i="3"/>
  <c r="H127" i="3" s="1"/>
  <c r="E120" i="3"/>
  <c r="D130" i="3"/>
  <c r="D120" i="3"/>
  <c r="D106" i="3"/>
  <c r="F154" i="3"/>
  <c r="F108" i="3"/>
  <c r="E154" i="3"/>
  <c r="E118" i="3"/>
  <c r="E108" i="3"/>
  <c r="G225" i="3"/>
  <c r="H225" i="3"/>
  <c r="J225" i="3"/>
  <c r="K225" i="3"/>
  <c r="L225" i="3"/>
  <c r="L105" i="3"/>
  <c r="G105" i="3"/>
  <c r="H105" i="3"/>
  <c r="J105" i="3"/>
  <c r="K105" i="3"/>
  <c r="M105" i="3"/>
  <c r="E121" i="3"/>
  <c r="D121" i="3"/>
  <c r="K145" i="3"/>
  <c r="G145" i="3"/>
  <c r="H145" i="3" s="1"/>
  <c r="D159" i="3"/>
  <c r="F110" i="3"/>
  <c r="F122" i="3"/>
  <c r="D110" i="3"/>
  <c r="D147" i="3"/>
  <c r="L141" i="3"/>
  <c r="E122" i="3"/>
  <c r="F135" i="3"/>
  <c r="D135" i="3"/>
  <c r="E135" i="3"/>
  <c r="J140" i="3"/>
  <c r="J151" i="3"/>
  <c r="F159" i="3"/>
  <c r="H151" i="3"/>
  <c r="F147" i="3"/>
  <c r="G140" i="3"/>
  <c r="H140" i="3" s="1"/>
  <c r="K127" i="3"/>
  <c r="G151" i="3"/>
  <c r="J129" i="3"/>
  <c r="J127" i="3"/>
  <c r="G165" i="3"/>
  <c r="H165" i="3"/>
  <c r="J165" i="3"/>
  <c r="K165" i="3"/>
  <c r="L165" i="3"/>
  <c r="E170" i="3"/>
  <c r="F172" i="3"/>
  <c r="D170" i="3"/>
  <c r="K122" i="3"/>
  <c r="G122" i="3"/>
  <c r="H122" i="3" s="1"/>
  <c r="L122" i="3"/>
  <c r="J122" i="3"/>
  <c r="G110" i="3"/>
  <c r="H110" i="3" s="1"/>
  <c r="K110" i="3"/>
  <c r="G123" i="3"/>
  <c r="H123" i="3" s="1"/>
  <c r="L123" i="3"/>
  <c r="F162" i="3"/>
  <c r="E137" i="3"/>
  <c r="F161" i="3"/>
  <c r="D137" i="3"/>
  <c r="E161" i="3"/>
  <c r="J145" i="3"/>
  <c r="E110" i="3"/>
  <c r="D161" i="3"/>
  <c r="D150" i="3"/>
  <c r="E136" i="3"/>
  <c r="E123" i="3"/>
  <c r="F118" i="3"/>
  <c r="K115" i="3"/>
  <c r="F149" i="3"/>
  <c r="J115" i="3"/>
  <c r="E149" i="3"/>
  <c r="G115" i="3"/>
  <c r="H115" i="3" s="1"/>
  <c r="G169" i="3"/>
  <c r="H169" i="3" s="1"/>
  <c r="K158" i="3"/>
  <c r="D149" i="3"/>
  <c r="L140" i="3"/>
  <c r="G120" i="3"/>
  <c r="H120" i="3" s="1"/>
  <c r="F111" i="3"/>
  <c r="L166" i="3"/>
  <c r="J158" i="3"/>
  <c r="K151" i="3"/>
  <c r="G146" i="3"/>
  <c r="H146" i="3" s="1"/>
  <c r="D124" i="3"/>
  <c r="J162" i="3"/>
  <c r="G162" i="3"/>
  <c r="H162" i="3" s="1"/>
  <c r="J138" i="3"/>
  <c r="G138" i="3"/>
  <c r="H138" i="3"/>
  <c r="J126" i="3"/>
  <c r="G126" i="3"/>
  <c r="H126" i="3" s="1"/>
  <c r="J114" i="3"/>
  <c r="G114" i="3"/>
  <c r="H114" i="3"/>
  <c r="E162" i="3"/>
  <c r="D162" i="3"/>
  <c r="F126" i="3"/>
  <c r="G158" i="3"/>
  <c r="H158" i="3" s="1"/>
  <c r="E126" i="3"/>
  <c r="E113" i="3"/>
  <c r="L134" i="3"/>
  <c r="D126" i="3"/>
  <c r="D113" i="3"/>
  <c r="L164" i="3"/>
  <c r="L153" i="3"/>
  <c r="M153" i="3" s="1"/>
  <c r="K134" i="3"/>
  <c r="K164" i="3"/>
  <c r="K153" i="3"/>
  <c r="L135" i="3"/>
  <c r="J134" i="3"/>
  <c r="L117" i="3"/>
  <c r="F112" i="3"/>
  <c r="J164" i="3"/>
  <c r="J153" i="3"/>
  <c r="H134" i="3"/>
  <c r="E125" i="3"/>
  <c r="K117" i="3"/>
  <c r="E112" i="3"/>
  <c r="K166" i="3"/>
  <c r="K157" i="3"/>
  <c r="H153" i="3"/>
  <c r="L146" i="3"/>
  <c r="J135" i="3"/>
  <c r="J117" i="3"/>
  <c r="D112" i="3"/>
  <c r="L110" i="3"/>
  <c r="J166" i="3"/>
  <c r="J157" i="3"/>
  <c r="K146" i="3"/>
  <c r="G132" i="3"/>
  <c r="H132" i="3" s="1"/>
  <c r="K121" i="3"/>
  <c r="G157" i="3"/>
  <c r="H157" i="3" s="1"/>
  <c r="F150" i="3"/>
  <c r="J146" i="3"/>
  <c r="L129" i="3"/>
  <c r="F124" i="3"/>
  <c r="J121" i="3"/>
  <c r="J110" i="3"/>
  <c r="G121" i="3"/>
  <c r="H121" i="3" s="1"/>
  <c r="L148" i="3"/>
  <c r="L130" i="3"/>
  <c r="L124" i="3"/>
  <c r="L112" i="3"/>
  <c r="K167" i="3"/>
  <c r="K148" i="3"/>
  <c r="K130" i="3"/>
  <c r="K124" i="3"/>
  <c r="K112" i="3"/>
  <c r="L168" i="3"/>
  <c r="J167" i="3"/>
  <c r="L161" i="3"/>
  <c r="L155" i="3"/>
  <c r="J148" i="3"/>
  <c r="L143" i="3"/>
  <c r="L131" i="3"/>
  <c r="J130" i="3"/>
  <c r="J124" i="3"/>
  <c r="L119" i="3"/>
  <c r="L113" i="3"/>
  <c r="J112" i="3"/>
  <c r="L107" i="3"/>
  <c r="K168" i="3"/>
  <c r="K161" i="3"/>
  <c r="K155" i="3"/>
  <c r="K143" i="3"/>
  <c r="K131" i="3"/>
  <c r="K119" i="3"/>
  <c r="M114" i="3"/>
  <c r="K113" i="3"/>
  <c r="K107" i="3"/>
  <c r="L169" i="3"/>
  <c r="J168" i="3"/>
  <c r="G167" i="3"/>
  <c r="H167" i="3" s="1"/>
  <c r="L162" i="3"/>
  <c r="J161" i="3"/>
  <c r="J155" i="3"/>
  <c r="L144" i="3"/>
  <c r="J143" i="3"/>
  <c r="L132" i="3"/>
  <c r="J131" i="3"/>
  <c r="L126" i="3"/>
  <c r="L120" i="3"/>
  <c r="J119" i="3"/>
  <c r="L114" i="3"/>
  <c r="J113" i="3"/>
  <c r="J107" i="3"/>
  <c r="K169" i="3"/>
  <c r="K162" i="3"/>
  <c r="M151" i="3"/>
  <c r="K144" i="3"/>
  <c r="K138" i="3"/>
  <c r="K132" i="3"/>
  <c r="K126" i="3"/>
  <c r="K120" i="3"/>
  <c r="K114" i="3"/>
  <c r="G90" i="3"/>
  <c r="H90" i="3" s="1"/>
  <c r="J90" i="3"/>
  <c r="K90" i="3"/>
  <c r="L90" i="3"/>
  <c r="M138" i="3" l="1"/>
  <c r="L138" i="3"/>
  <c r="J149" i="3"/>
  <c r="M466" i="3"/>
  <c r="J171" i="3"/>
  <c r="L466" i="3"/>
  <c r="K466" i="3"/>
  <c r="J466" i="3"/>
  <c r="H466" i="3"/>
  <c r="G135" i="3"/>
  <c r="H135" i="3" s="1"/>
  <c r="L149" i="3"/>
  <c r="K135" i="3"/>
  <c r="G149" i="3"/>
  <c r="H149" i="3" s="1"/>
  <c r="K123" i="3"/>
  <c r="K149" i="3"/>
  <c r="J137" i="3"/>
  <c r="J123" i="3"/>
  <c r="M171" i="3"/>
  <c r="G171" i="3"/>
  <c r="H171" i="3" s="1"/>
  <c r="K171" i="3"/>
  <c r="L171" i="3"/>
  <c r="G137" i="3"/>
  <c r="H137" i="3" s="1"/>
  <c r="K137" i="3"/>
  <c r="L137" i="3"/>
  <c r="K152" i="3"/>
  <c r="G152" i="3"/>
  <c r="H152" i="3" s="1"/>
  <c r="L152" i="3"/>
  <c r="J128" i="3"/>
  <c r="G128" i="3"/>
  <c r="H128" i="3" s="1"/>
  <c r="L128" i="3"/>
  <c r="K128" i="3"/>
  <c r="G154" i="3"/>
  <c r="H154" i="3" s="1"/>
  <c r="L109" i="3"/>
  <c r="G111" i="3"/>
  <c r="H111" i="3" s="1"/>
  <c r="L133" i="3"/>
  <c r="J156" i="3"/>
  <c r="J133" i="3"/>
  <c r="L163" i="3"/>
  <c r="G172" i="3"/>
  <c r="H172" i="3" s="1"/>
  <c r="G170" i="3"/>
  <c r="H170" i="3" s="1"/>
  <c r="L139" i="3"/>
  <c r="K150" i="3"/>
  <c r="G116" i="3"/>
  <c r="H116" i="3" s="1"/>
  <c r="J439" i="3"/>
  <c r="K133" i="3"/>
  <c r="G142" i="3"/>
  <c r="H142" i="3" s="1"/>
  <c r="K108" i="3"/>
  <c r="L136" i="3"/>
  <c r="L156" i="3"/>
  <c r="G133" i="3"/>
  <c r="H133" i="3" s="1"/>
  <c r="G118" i="3"/>
  <c r="H118" i="3" s="1"/>
  <c r="L147" i="3"/>
  <c r="G156" i="3"/>
  <c r="H156" i="3" s="1"/>
  <c r="G106" i="3"/>
  <c r="H106" i="3" s="1"/>
  <c r="G125" i="3"/>
  <c r="H125" i="3" s="1"/>
  <c r="G160" i="3"/>
  <c r="H160" i="3" s="1"/>
  <c r="J116" i="3"/>
  <c r="G136" i="3"/>
  <c r="H136" i="3" s="1"/>
  <c r="K136" i="3"/>
  <c r="J136" i="3"/>
  <c r="K172" i="3"/>
  <c r="L172" i="3"/>
  <c r="J111" i="3"/>
  <c r="L160" i="3"/>
  <c r="J160" i="3"/>
  <c r="M468" i="3"/>
  <c r="L111" i="3"/>
  <c r="J172" i="3"/>
  <c r="M469" i="3"/>
  <c r="K163" i="3"/>
  <c r="G163" i="3"/>
  <c r="H163" i="3" s="1"/>
  <c r="K160" i="3"/>
  <c r="L154" i="3"/>
  <c r="G439" i="3"/>
  <c r="H439" i="3" s="1"/>
  <c r="L116" i="3"/>
  <c r="L439" i="3"/>
  <c r="L108" i="3"/>
  <c r="K439" i="3"/>
  <c r="J154" i="3"/>
  <c r="K154" i="3"/>
  <c r="K139" i="3"/>
  <c r="K170" i="3"/>
  <c r="J170" i="3"/>
  <c r="M141" i="3"/>
  <c r="L142" i="3"/>
  <c r="K111" i="3"/>
  <c r="J139" i="3"/>
  <c r="K118" i="3"/>
  <c r="J163" i="3"/>
  <c r="L118" i="3"/>
  <c r="G139" i="3"/>
  <c r="H139" i="3" s="1"/>
  <c r="J118" i="3"/>
  <c r="K142" i="3"/>
  <c r="L106" i="3"/>
  <c r="K106" i="3"/>
  <c r="J106" i="3"/>
  <c r="J142" i="3"/>
  <c r="M148" i="3"/>
  <c r="G109" i="3"/>
  <c r="H109" i="3" s="1"/>
  <c r="M122" i="3"/>
  <c r="M127" i="3"/>
  <c r="M129" i="3"/>
  <c r="M145" i="3"/>
  <c r="J108" i="3"/>
  <c r="G108" i="3"/>
  <c r="H108" i="3" s="1"/>
  <c r="M131" i="3"/>
  <c r="M157" i="3"/>
  <c r="M115" i="3"/>
  <c r="M112" i="3"/>
  <c r="K109" i="3"/>
  <c r="M121" i="3"/>
  <c r="M140" i="3"/>
  <c r="J109" i="3"/>
  <c r="M168" i="3"/>
  <c r="L150" i="3"/>
  <c r="M158" i="3"/>
  <c r="G159" i="3"/>
  <c r="H159" i="3" s="1"/>
  <c r="L159" i="3"/>
  <c r="J159" i="3"/>
  <c r="K159" i="3"/>
  <c r="K147" i="3"/>
  <c r="G147" i="3"/>
  <c r="H147" i="3" s="1"/>
  <c r="J147" i="3"/>
  <c r="J125" i="3"/>
  <c r="M169" i="3"/>
  <c r="M126" i="3"/>
  <c r="M107" i="3"/>
  <c r="M135" i="3"/>
  <c r="M164" i="3"/>
  <c r="K125" i="3"/>
  <c r="M144" i="3"/>
  <c r="M166" i="3"/>
  <c r="M134" i="3"/>
  <c r="M120" i="3"/>
  <c r="M110" i="3"/>
  <c r="L125" i="3"/>
  <c r="M130" i="3"/>
  <c r="M167" i="3"/>
  <c r="M146" i="3"/>
  <c r="M113" i="3"/>
  <c r="M117" i="3"/>
  <c r="M132" i="3"/>
  <c r="M119" i="3"/>
  <c r="M143" i="3"/>
  <c r="J150" i="3"/>
  <c r="G150" i="3"/>
  <c r="H150" i="3" s="1"/>
  <c r="M155" i="3"/>
  <c r="M162" i="3"/>
  <c r="M124" i="3"/>
  <c r="M161" i="3"/>
  <c r="M90" i="3"/>
  <c r="M123" i="3" l="1"/>
  <c r="M149" i="3"/>
  <c r="M137" i="3"/>
  <c r="M152" i="3"/>
  <c r="M128" i="3"/>
  <c r="M156" i="3"/>
  <c r="M160" i="3"/>
  <c r="M133" i="3"/>
  <c r="M136" i="3"/>
  <c r="M116" i="3"/>
  <c r="M172" i="3"/>
  <c r="M111" i="3"/>
  <c r="M163" i="3"/>
  <c r="M142" i="3"/>
  <c r="M439" i="3"/>
  <c r="M150" i="3"/>
  <c r="M170" i="3"/>
  <c r="M139" i="3"/>
  <c r="M154" i="3"/>
  <c r="M108" i="3"/>
  <c r="M147" i="3"/>
  <c r="M118" i="3"/>
  <c r="M109" i="3"/>
  <c r="M106" i="3"/>
  <c r="M159" i="3"/>
  <c r="M125" i="3"/>
  <c r="P543" i="3" l="1"/>
  <c r="S1603" i="2" l="1"/>
  <c r="BX40" i="1"/>
  <c r="BK40" i="1"/>
  <c r="AC40" i="1"/>
  <c r="AA40" i="1"/>
  <c r="Y40" i="1"/>
  <c r="W40" i="1"/>
  <c r="U40" i="1"/>
  <c r="Q1139" i="3" l="1"/>
  <c r="BP1466" i="2" l="1"/>
  <c r="BP1446" i="2"/>
  <c r="BQ1466" i="2"/>
  <c r="X1466" i="2" l="1"/>
  <c r="R1466" i="2"/>
  <c r="Q1431" i="2" l="1"/>
  <c r="F136" i="8"/>
  <c r="F135" i="8"/>
  <c r="DS588" i="2" l="1"/>
  <c r="DR588" i="2"/>
  <c r="DQ588" i="2"/>
  <c r="DP588" i="2"/>
  <c r="DO588" i="2"/>
  <c r="DN588" i="2"/>
  <c r="DL588" i="2"/>
  <c r="DK588" i="2"/>
  <c r="DJ588" i="2"/>
  <c r="DI588" i="2"/>
  <c r="DH588" i="2"/>
  <c r="DG588" i="2"/>
  <c r="DD588" i="2"/>
  <c r="DS587" i="2"/>
  <c r="DR587" i="2"/>
  <c r="DQ587" i="2"/>
  <c r="DP587" i="2"/>
  <c r="DO587" i="2"/>
  <c r="DN587" i="2"/>
  <c r="DL587" i="2"/>
  <c r="DK587" i="2"/>
  <c r="DJ587" i="2"/>
  <c r="DI587" i="2"/>
  <c r="DH587" i="2"/>
  <c r="DG587" i="2"/>
  <c r="DD587" i="2"/>
  <c r="DS586" i="2"/>
  <c r="DR586" i="2"/>
  <c r="DQ586" i="2"/>
  <c r="DP586" i="2"/>
  <c r="DO586" i="2"/>
  <c r="DN586" i="2"/>
  <c r="DL586" i="2"/>
  <c r="DK586" i="2"/>
  <c r="DJ586" i="2"/>
  <c r="DI586" i="2"/>
  <c r="DH586" i="2"/>
  <c r="DG586" i="2"/>
  <c r="DD586" i="2"/>
  <c r="DS585" i="2"/>
  <c r="DR585" i="2"/>
  <c r="DQ585" i="2"/>
  <c r="DP585" i="2"/>
  <c r="DO585" i="2"/>
  <c r="DN585" i="2"/>
  <c r="DL585" i="2"/>
  <c r="DK585" i="2"/>
  <c r="DJ585" i="2"/>
  <c r="DI585" i="2"/>
  <c r="DH585" i="2"/>
  <c r="DG585" i="2"/>
  <c r="DD585" i="2"/>
  <c r="DS584" i="2"/>
  <c r="DR584" i="2"/>
  <c r="DQ584" i="2"/>
  <c r="DP584" i="2"/>
  <c r="DO584" i="2"/>
  <c r="DN584" i="2"/>
  <c r="DL584" i="2"/>
  <c r="DK584" i="2"/>
  <c r="DJ584" i="2"/>
  <c r="DI584" i="2"/>
  <c r="DH584" i="2"/>
  <c r="DG584" i="2"/>
  <c r="DD584" i="2"/>
  <c r="DS583" i="2"/>
  <c r="DR583" i="2"/>
  <c r="DQ583" i="2"/>
  <c r="DP583" i="2"/>
  <c r="DO583" i="2"/>
  <c r="DN583" i="2"/>
  <c r="DL583" i="2"/>
  <c r="DK583" i="2"/>
  <c r="DJ583" i="2"/>
  <c r="DI583" i="2"/>
  <c r="DH583" i="2"/>
  <c r="DG583" i="2"/>
  <c r="DD583" i="2"/>
  <c r="DS582" i="2"/>
  <c r="DR582" i="2"/>
  <c r="DQ582" i="2"/>
  <c r="DP582" i="2"/>
  <c r="DO582" i="2"/>
  <c r="DN582" i="2"/>
  <c r="DL582" i="2"/>
  <c r="DK582" i="2"/>
  <c r="DJ582" i="2"/>
  <c r="DI582" i="2"/>
  <c r="DH582" i="2"/>
  <c r="DG582" i="2"/>
  <c r="DD582" i="2"/>
  <c r="DS581" i="2"/>
  <c r="DR581" i="2"/>
  <c r="DQ581" i="2"/>
  <c r="DP581" i="2"/>
  <c r="DO581" i="2"/>
  <c r="DN581" i="2"/>
  <c r="DL581" i="2"/>
  <c r="DK581" i="2"/>
  <c r="DJ581" i="2"/>
  <c r="DI581" i="2"/>
  <c r="DH581" i="2"/>
  <c r="DG581" i="2"/>
  <c r="DD581" i="2"/>
  <c r="DS580" i="2"/>
  <c r="DR580" i="2"/>
  <c r="DQ580" i="2"/>
  <c r="DP580" i="2"/>
  <c r="DO580" i="2"/>
  <c r="DN580" i="2"/>
  <c r="DL580" i="2"/>
  <c r="DK580" i="2"/>
  <c r="DJ580" i="2"/>
  <c r="DI580" i="2"/>
  <c r="DH580" i="2"/>
  <c r="DG580" i="2"/>
  <c r="DD580" i="2"/>
  <c r="DS579" i="2"/>
  <c r="DR579" i="2"/>
  <c r="DQ579" i="2"/>
  <c r="DP579" i="2"/>
  <c r="DO579" i="2"/>
  <c r="DN579" i="2"/>
  <c r="DL579" i="2"/>
  <c r="DK579" i="2"/>
  <c r="DJ579" i="2"/>
  <c r="DI579" i="2"/>
  <c r="DH579" i="2"/>
  <c r="DG579" i="2"/>
  <c r="DD579" i="2"/>
  <c r="DS578" i="2"/>
  <c r="DR578" i="2"/>
  <c r="DQ578" i="2"/>
  <c r="DP578" i="2"/>
  <c r="DO578" i="2"/>
  <c r="DN578" i="2"/>
  <c r="DL578" i="2"/>
  <c r="DK578" i="2"/>
  <c r="DJ578" i="2"/>
  <c r="DI578" i="2"/>
  <c r="DH578" i="2"/>
  <c r="DG578" i="2"/>
  <c r="DD578" i="2"/>
  <c r="DS577" i="2"/>
  <c r="DR577" i="2"/>
  <c r="DQ577" i="2"/>
  <c r="DP577" i="2"/>
  <c r="DO577" i="2"/>
  <c r="DN577" i="2"/>
  <c r="DL577" i="2"/>
  <c r="DK577" i="2"/>
  <c r="DJ577" i="2"/>
  <c r="DI577" i="2"/>
  <c r="DH577" i="2"/>
  <c r="DG577" i="2"/>
  <c r="DD577" i="2"/>
  <c r="DS576" i="2"/>
  <c r="DR576" i="2"/>
  <c r="DQ576" i="2"/>
  <c r="DP576" i="2"/>
  <c r="DO576" i="2"/>
  <c r="DN576" i="2"/>
  <c r="DL576" i="2"/>
  <c r="DK576" i="2"/>
  <c r="DJ576" i="2"/>
  <c r="DI576" i="2"/>
  <c r="DH576" i="2"/>
  <c r="DG576" i="2"/>
  <c r="DD576" i="2"/>
  <c r="DS575" i="2"/>
  <c r="DR575" i="2"/>
  <c r="DQ575" i="2"/>
  <c r="DP575" i="2"/>
  <c r="DO575" i="2"/>
  <c r="DN575" i="2"/>
  <c r="DL575" i="2"/>
  <c r="DK575" i="2"/>
  <c r="DJ575" i="2"/>
  <c r="DI575" i="2"/>
  <c r="DH575" i="2"/>
  <c r="DG575" i="2"/>
  <c r="DD575" i="2"/>
  <c r="DS574" i="2"/>
  <c r="DR574" i="2"/>
  <c r="DQ574" i="2"/>
  <c r="DP574" i="2"/>
  <c r="DO574" i="2"/>
  <c r="DN574" i="2"/>
  <c r="DL574" i="2"/>
  <c r="DK574" i="2"/>
  <c r="DJ574" i="2"/>
  <c r="DI574" i="2"/>
  <c r="DH574" i="2"/>
  <c r="DG574" i="2"/>
  <c r="DD574" i="2"/>
  <c r="DS573" i="2"/>
  <c r="DR573" i="2"/>
  <c r="DQ573" i="2"/>
  <c r="DP573" i="2"/>
  <c r="DO573" i="2"/>
  <c r="DN573" i="2"/>
  <c r="DL573" i="2"/>
  <c r="DK573" i="2"/>
  <c r="DJ573" i="2"/>
  <c r="DI573" i="2"/>
  <c r="DH573" i="2"/>
  <c r="DG573" i="2"/>
  <c r="DD573" i="2"/>
  <c r="DS572" i="2"/>
  <c r="DR572" i="2"/>
  <c r="DQ572" i="2"/>
  <c r="DP572" i="2"/>
  <c r="DO572" i="2"/>
  <c r="DN572" i="2"/>
  <c r="DL572" i="2"/>
  <c r="DK572" i="2"/>
  <c r="DJ572" i="2"/>
  <c r="DI572" i="2"/>
  <c r="DH572" i="2"/>
  <c r="DG572" i="2"/>
  <c r="DD572" i="2"/>
  <c r="DS571" i="2"/>
  <c r="DR571" i="2"/>
  <c r="DQ571" i="2"/>
  <c r="DP571" i="2"/>
  <c r="DO571" i="2"/>
  <c r="DN571" i="2"/>
  <c r="DL571" i="2"/>
  <c r="DK571" i="2"/>
  <c r="DJ571" i="2"/>
  <c r="DI571" i="2"/>
  <c r="DH571" i="2"/>
  <c r="DG571" i="2"/>
  <c r="DD571" i="2"/>
  <c r="DS570" i="2"/>
  <c r="DR570" i="2"/>
  <c r="DQ570" i="2"/>
  <c r="DP570" i="2"/>
  <c r="DO570" i="2"/>
  <c r="DL570" i="2"/>
  <c r="DK570" i="2"/>
  <c r="DJ570" i="2"/>
  <c r="DI570" i="2"/>
  <c r="DH570" i="2"/>
  <c r="DG570" i="2"/>
  <c r="DD570" i="2"/>
  <c r="DS569" i="2"/>
  <c r="DR569" i="2"/>
  <c r="DQ569" i="2"/>
  <c r="DP569" i="2"/>
  <c r="DO569" i="2"/>
  <c r="DN569" i="2"/>
  <c r="DL569" i="2"/>
  <c r="DK569" i="2"/>
  <c r="DJ569" i="2"/>
  <c r="DI569" i="2"/>
  <c r="DH569" i="2"/>
  <c r="DG569" i="2"/>
  <c r="DD569" i="2"/>
  <c r="DS568" i="2"/>
  <c r="DR568" i="2"/>
  <c r="DQ568" i="2"/>
  <c r="DP568" i="2"/>
  <c r="DO568" i="2"/>
  <c r="DN568" i="2"/>
  <c r="DL568" i="2"/>
  <c r="DK568" i="2"/>
  <c r="DJ568" i="2"/>
  <c r="DI568" i="2"/>
  <c r="DH568" i="2"/>
  <c r="DG568" i="2"/>
  <c r="DD568" i="2"/>
  <c r="DS567" i="2"/>
  <c r="DR567" i="2"/>
  <c r="DQ567" i="2"/>
  <c r="DP567" i="2"/>
  <c r="DO567" i="2"/>
  <c r="DN567" i="2"/>
  <c r="DL567" i="2"/>
  <c r="DK567" i="2"/>
  <c r="DJ567" i="2"/>
  <c r="DI567" i="2"/>
  <c r="DH567" i="2"/>
  <c r="DG567" i="2"/>
  <c r="DD567" i="2"/>
  <c r="DS566" i="2"/>
  <c r="DR566" i="2"/>
  <c r="DQ566" i="2"/>
  <c r="DP566" i="2"/>
  <c r="DO566" i="2"/>
  <c r="DN566" i="2"/>
  <c r="DL566" i="2"/>
  <c r="DK566" i="2"/>
  <c r="DJ566" i="2"/>
  <c r="DI566" i="2"/>
  <c r="DH566" i="2"/>
  <c r="DG566" i="2"/>
  <c r="DD566" i="2"/>
  <c r="DS565" i="2"/>
  <c r="DR565" i="2"/>
  <c r="DQ565" i="2"/>
  <c r="DP565" i="2"/>
  <c r="DO565" i="2"/>
  <c r="DN565" i="2"/>
  <c r="DL565" i="2"/>
  <c r="DK565" i="2"/>
  <c r="DJ565" i="2"/>
  <c r="DI565" i="2"/>
  <c r="DH565" i="2"/>
  <c r="DG565" i="2"/>
  <c r="DD565" i="2"/>
  <c r="DS564" i="2"/>
  <c r="DR564" i="2"/>
  <c r="DQ564" i="2"/>
  <c r="DP564" i="2"/>
  <c r="DO564" i="2"/>
  <c r="DN564" i="2"/>
  <c r="DL564" i="2"/>
  <c r="DK564" i="2"/>
  <c r="DJ564" i="2"/>
  <c r="DI564" i="2"/>
  <c r="DH564" i="2"/>
  <c r="DG564" i="2"/>
  <c r="DD564" i="2"/>
  <c r="DS563" i="2"/>
  <c r="DR563" i="2"/>
  <c r="DQ563" i="2"/>
  <c r="DP563" i="2"/>
  <c r="DO563" i="2"/>
  <c r="DN563" i="2"/>
  <c r="DL563" i="2"/>
  <c r="DK563" i="2"/>
  <c r="DJ563" i="2"/>
  <c r="DI563" i="2"/>
  <c r="DH563" i="2"/>
  <c r="DG563" i="2"/>
  <c r="DD563" i="2"/>
  <c r="DS562" i="2"/>
  <c r="DR562" i="2"/>
  <c r="DQ562" i="2"/>
  <c r="DP562" i="2"/>
  <c r="DO562" i="2"/>
  <c r="DN562" i="2"/>
  <c r="DL562" i="2"/>
  <c r="DK562" i="2"/>
  <c r="DJ562" i="2"/>
  <c r="DI562" i="2"/>
  <c r="DH562" i="2"/>
  <c r="DG562" i="2"/>
  <c r="DD562" i="2"/>
  <c r="DS561" i="2"/>
  <c r="DR561" i="2"/>
  <c r="DQ561" i="2"/>
  <c r="DP561" i="2"/>
  <c r="DO561" i="2"/>
  <c r="DN561" i="2"/>
  <c r="DL561" i="2"/>
  <c r="DK561" i="2"/>
  <c r="DJ561" i="2"/>
  <c r="DI561" i="2"/>
  <c r="DH561" i="2"/>
  <c r="DG561" i="2"/>
  <c r="DD561" i="2"/>
  <c r="DS560" i="2"/>
  <c r="DR560" i="2"/>
  <c r="DQ560" i="2"/>
  <c r="DP560" i="2"/>
  <c r="DO560" i="2"/>
  <c r="DN560" i="2"/>
  <c r="DL560" i="2"/>
  <c r="DK560" i="2"/>
  <c r="DJ560" i="2"/>
  <c r="DI560" i="2"/>
  <c r="DH560" i="2"/>
  <c r="DG560" i="2"/>
  <c r="DD560" i="2"/>
  <c r="DS559" i="2"/>
  <c r="DR559" i="2"/>
  <c r="DQ559" i="2"/>
  <c r="DP559" i="2"/>
  <c r="DO559" i="2"/>
  <c r="DN559" i="2"/>
  <c r="DL559" i="2"/>
  <c r="DK559" i="2"/>
  <c r="DJ559" i="2"/>
  <c r="DI559" i="2"/>
  <c r="DH559" i="2"/>
  <c r="DG559" i="2"/>
  <c r="DD559" i="2"/>
  <c r="DS558" i="2"/>
  <c r="DR558" i="2"/>
  <c r="DQ558" i="2"/>
  <c r="DP558" i="2"/>
  <c r="DO558" i="2"/>
  <c r="DN558" i="2"/>
  <c r="DL558" i="2"/>
  <c r="DK558" i="2"/>
  <c r="DJ558" i="2"/>
  <c r="DI558" i="2"/>
  <c r="DH558" i="2"/>
  <c r="DG558" i="2"/>
  <c r="DD558" i="2"/>
  <c r="DS557" i="2"/>
  <c r="DR557" i="2"/>
  <c r="DQ557" i="2"/>
  <c r="DP557" i="2"/>
  <c r="DO557" i="2"/>
  <c r="DN557" i="2"/>
  <c r="DL557" i="2"/>
  <c r="DK557" i="2"/>
  <c r="DJ557" i="2"/>
  <c r="DI557" i="2"/>
  <c r="DH557" i="2"/>
  <c r="DG557" i="2"/>
  <c r="DD557" i="2"/>
  <c r="DS556" i="2"/>
  <c r="DR556" i="2"/>
  <c r="DQ556" i="2"/>
  <c r="DP556" i="2"/>
  <c r="DO556" i="2"/>
  <c r="DN556" i="2"/>
  <c r="DL556" i="2"/>
  <c r="DK556" i="2"/>
  <c r="DJ556" i="2"/>
  <c r="DI556" i="2"/>
  <c r="DH556" i="2"/>
  <c r="DG556" i="2"/>
  <c r="DD556" i="2"/>
  <c r="DS555" i="2"/>
  <c r="DR555" i="2"/>
  <c r="DQ555" i="2"/>
  <c r="DP555" i="2"/>
  <c r="DO555" i="2"/>
  <c r="DN555" i="2"/>
  <c r="DL555" i="2"/>
  <c r="DK555" i="2"/>
  <c r="DJ555" i="2"/>
  <c r="DI555" i="2"/>
  <c r="DH555" i="2"/>
  <c r="DG555" i="2"/>
  <c r="DD555" i="2"/>
  <c r="DS554" i="2"/>
  <c r="DR554" i="2"/>
  <c r="DQ554" i="2"/>
  <c r="DP554" i="2"/>
  <c r="DO554" i="2"/>
  <c r="DN554" i="2"/>
  <c r="DL554" i="2"/>
  <c r="DK554" i="2"/>
  <c r="DJ554" i="2"/>
  <c r="DI554" i="2"/>
  <c r="DH554" i="2"/>
  <c r="DG554" i="2"/>
  <c r="DD554" i="2"/>
  <c r="DS553" i="2"/>
  <c r="DR553" i="2"/>
  <c r="DQ553" i="2"/>
  <c r="DP553" i="2"/>
  <c r="DO553" i="2"/>
  <c r="DN553" i="2"/>
  <c r="DL553" i="2"/>
  <c r="DK553" i="2"/>
  <c r="DJ553" i="2"/>
  <c r="DI553" i="2"/>
  <c r="DH553" i="2"/>
  <c r="DG553" i="2"/>
  <c r="DD553" i="2"/>
  <c r="DS552" i="2"/>
  <c r="DR552" i="2"/>
  <c r="DQ552" i="2"/>
  <c r="DP552" i="2"/>
  <c r="DO552" i="2"/>
  <c r="DN552" i="2"/>
  <c r="DL552" i="2"/>
  <c r="DK552" i="2"/>
  <c r="DJ552" i="2"/>
  <c r="DI552" i="2"/>
  <c r="DH552" i="2"/>
  <c r="DG552" i="2"/>
  <c r="DD552" i="2"/>
  <c r="DS551" i="2"/>
  <c r="DR551" i="2"/>
  <c r="DQ551" i="2"/>
  <c r="DP551" i="2"/>
  <c r="DO551" i="2"/>
  <c r="DN551" i="2"/>
  <c r="DL551" i="2"/>
  <c r="DK551" i="2"/>
  <c r="DJ551" i="2"/>
  <c r="DI551" i="2"/>
  <c r="DH551" i="2"/>
  <c r="DG551" i="2"/>
  <c r="DD551" i="2"/>
  <c r="DS550" i="2"/>
  <c r="DR550" i="2"/>
  <c r="DQ550" i="2"/>
  <c r="DP550" i="2"/>
  <c r="DO550" i="2"/>
  <c r="DN550" i="2"/>
  <c r="DL550" i="2"/>
  <c r="DK550" i="2"/>
  <c r="DJ550" i="2"/>
  <c r="DI550" i="2"/>
  <c r="DH550" i="2"/>
  <c r="DG550" i="2"/>
  <c r="DD550" i="2"/>
  <c r="DS549" i="2"/>
  <c r="DR549" i="2"/>
  <c r="DQ549" i="2"/>
  <c r="DP549" i="2"/>
  <c r="DO549" i="2"/>
  <c r="DN549" i="2"/>
  <c r="DL549" i="2"/>
  <c r="DK549" i="2"/>
  <c r="DJ549" i="2"/>
  <c r="DI549" i="2"/>
  <c r="DH549" i="2"/>
  <c r="DG549" i="2"/>
  <c r="DD549" i="2"/>
  <c r="DS548" i="2"/>
  <c r="DR548" i="2"/>
  <c r="DQ548" i="2"/>
  <c r="DP548" i="2"/>
  <c r="DO548" i="2"/>
  <c r="DN548" i="2"/>
  <c r="DL548" i="2"/>
  <c r="DK548" i="2"/>
  <c r="DJ548" i="2"/>
  <c r="DI548" i="2"/>
  <c r="DH548" i="2"/>
  <c r="DG548" i="2"/>
  <c r="DD548" i="2"/>
  <c r="DS547" i="2"/>
  <c r="DR547" i="2"/>
  <c r="DQ547" i="2"/>
  <c r="DP547" i="2"/>
  <c r="DO547" i="2"/>
  <c r="DN547" i="2"/>
  <c r="DL547" i="2"/>
  <c r="DK547" i="2"/>
  <c r="DJ547" i="2"/>
  <c r="DI547" i="2"/>
  <c r="DH547" i="2"/>
  <c r="DG547" i="2"/>
  <c r="DD547" i="2"/>
  <c r="DS546" i="2"/>
  <c r="DR546" i="2"/>
  <c r="DQ546" i="2"/>
  <c r="DP546" i="2"/>
  <c r="DO546" i="2"/>
  <c r="DN546" i="2"/>
  <c r="DL546" i="2"/>
  <c r="DK546" i="2"/>
  <c r="DJ546" i="2"/>
  <c r="DI546" i="2"/>
  <c r="DH546" i="2"/>
  <c r="DG546" i="2"/>
  <c r="DD546" i="2"/>
  <c r="DS545" i="2"/>
  <c r="DR545" i="2"/>
  <c r="DQ545" i="2"/>
  <c r="DP545" i="2"/>
  <c r="DO545" i="2"/>
  <c r="DN545" i="2"/>
  <c r="DL545" i="2"/>
  <c r="DK545" i="2"/>
  <c r="DJ545" i="2"/>
  <c r="DI545" i="2"/>
  <c r="DH545" i="2"/>
  <c r="DG545" i="2"/>
  <c r="DD545" i="2"/>
  <c r="DS544" i="2"/>
  <c r="DR544" i="2"/>
  <c r="DQ544" i="2"/>
  <c r="DP544" i="2"/>
  <c r="DO544" i="2"/>
  <c r="DN544" i="2"/>
  <c r="DL544" i="2"/>
  <c r="DK544" i="2"/>
  <c r="DJ544" i="2"/>
  <c r="DI544" i="2"/>
  <c r="DH544" i="2"/>
  <c r="DG544" i="2"/>
  <c r="DD544" i="2"/>
  <c r="DS543" i="2"/>
  <c r="DR543" i="2"/>
  <c r="DQ543" i="2"/>
  <c r="DP543" i="2"/>
  <c r="DO543" i="2"/>
  <c r="DN543" i="2"/>
  <c r="DL543" i="2"/>
  <c r="DK543" i="2"/>
  <c r="DJ543" i="2"/>
  <c r="DI543" i="2"/>
  <c r="DH543" i="2"/>
  <c r="DG543" i="2"/>
  <c r="DD543" i="2"/>
  <c r="DS542" i="2"/>
  <c r="DR542" i="2"/>
  <c r="DQ542" i="2"/>
  <c r="DP542" i="2"/>
  <c r="DO542" i="2"/>
  <c r="DL542" i="2"/>
  <c r="DK542" i="2"/>
  <c r="DJ542" i="2"/>
  <c r="DI542" i="2"/>
  <c r="DH542" i="2"/>
  <c r="DG542" i="2"/>
  <c r="DD542" i="2"/>
  <c r="DS541" i="2"/>
  <c r="DR541" i="2"/>
  <c r="DQ541" i="2"/>
  <c r="DP541" i="2"/>
  <c r="DO541" i="2"/>
  <c r="DN541" i="2"/>
  <c r="DL541" i="2"/>
  <c r="DK541" i="2"/>
  <c r="DJ541" i="2"/>
  <c r="DI541" i="2"/>
  <c r="DH541" i="2"/>
  <c r="DG541" i="2"/>
  <c r="DD541" i="2"/>
  <c r="DS540" i="2"/>
  <c r="DR540" i="2"/>
  <c r="DQ540" i="2"/>
  <c r="DP540" i="2"/>
  <c r="DO540" i="2"/>
  <c r="DN540" i="2"/>
  <c r="DL540" i="2"/>
  <c r="DK540" i="2"/>
  <c r="DJ540" i="2"/>
  <c r="DI540" i="2"/>
  <c r="DH540" i="2"/>
  <c r="DG540" i="2"/>
  <c r="DD540" i="2"/>
  <c r="DS539" i="2"/>
  <c r="DR539" i="2"/>
  <c r="DQ539" i="2"/>
  <c r="DP539" i="2"/>
  <c r="DO539" i="2"/>
  <c r="DN539" i="2"/>
  <c r="DL539" i="2"/>
  <c r="DK539" i="2"/>
  <c r="DJ539" i="2"/>
  <c r="DI539" i="2"/>
  <c r="DH539" i="2"/>
  <c r="DG539" i="2"/>
  <c r="DD539" i="2"/>
  <c r="DS538" i="2"/>
  <c r="DR538" i="2"/>
  <c r="DQ538" i="2"/>
  <c r="DP538" i="2"/>
  <c r="DO538" i="2"/>
  <c r="DL538" i="2"/>
  <c r="DK538" i="2"/>
  <c r="DJ538" i="2"/>
  <c r="DI538" i="2"/>
  <c r="DH538" i="2"/>
  <c r="DG538" i="2"/>
  <c r="DD538" i="2"/>
  <c r="DS537" i="2"/>
  <c r="DR537" i="2"/>
  <c r="DQ537" i="2"/>
  <c r="DP537" i="2"/>
  <c r="DO537" i="2"/>
  <c r="DN537" i="2"/>
  <c r="DL537" i="2"/>
  <c r="DK537" i="2"/>
  <c r="DJ537" i="2"/>
  <c r="DI537" i="2"/>
  <c r="DH537" i="2"/>
  <c r="DG537" i="2"/>
  <c r="DD537" i="2"/>
  <c r="DS536" i="2"/>
  <c r="DR536" i="2"/>
  <c r="DQ536" i="2"/>
  <c r="DP536" i="2"/>
  <c r="DO536" i="2"/>
  <c r="DN536" i="2"/>
  <c r="DL536" i="2"/>
  <c r="DK536" i="2"/>
  <c r="DJ536" i="2"/>
  <c r="DI536" i="2"/>
  <c r="DH536" i="2"/>
  <c r="DG536" i="2"/>
  <c r="DD536" i="2"/>
  <c r="DS535" i="2"/>
  <c r="DR535" i="2"/>
  <c r="DQ535" i="2"/>
  <c r="DP535" i="2"/>
  <c r="DO535" i="2"/>
  <c r="DL535" i="2"/>
  <c r="DK535" i="2"/>
  <c r="DJ535" i="2"/>
  <c r="DI535" i="2"/>
  <c r="DH535" i="2"/>
  <c r="DG535" i="2"/>
  <c r="DD535" i="2"/>
  <c r="DS534" i="2"/>
  <c r="DR534" i="2"/>
  <c r="DQ534" i="2"/>
  <c r="DP534" i="2"/>
  <c r="DO534" i="2"/>
  <c r="DN534" i="2"/>
  <c r="DL534" i="2"/>
  <c r="DK534" i="2"/>
  <c r="DJ534" i="2"/>
  <c r="DI534" i="2"/>
  <c r="DH534" i="2"/>
  <c r="DG534" i="2"/>
  <c r="DD534" i="2"/>
  <c r="DS533" i="2"/>
  <c r="DR533" i="2"/>
  <c r="DQ533" i="2"/>
  <c r="DP533" i="2"/>
  <c r="DO533" i="2"/>
  <c r="DN533" i="2"/>
  <c r="DL533" i="2"/>
  <c r="DK533" i="2"/>
  <c r="DJ533" i="2"/>
  <c r="DI533" i="2"/>
  <c r="DH533" i="2"/>
  <c r="DG533" i="2"/>
  <c r="DD533" i="2"/>
  <c r="DS532" i="2"/>
  <c r="DR532" i="2"/>
  <c r="DQ532" i="2"/>
  <c r="DP532" i="2"/>
  <c r="DO532" i="2"/>
  <c r="DN532" i="2"/>
  <c r="DL532" i="2"/>
  <c r="DK532" i="2"/>
  <c r="DJ532" i="2"/>
  <c r="DI532" i="2"/>
  <c r="DH532" i="2"/>
  <c r="DG532" i="2"/>
  <c r="DD532" i="2"/>
  <c r="DS531" i="2"/>
  <c r="DR531" i="2"/>
  <c r="DQ531" i="2"/>
  <c r="DP531" i="2"/>
  <c r="DO531" i="2"/>
  <c r="DN531" i="2"/>
  <c r="DL531" i="2"/>
  <c r="DK531" i="2"/>
  <c r="DJ531" i="2"/>
  <c r="DI531" i="2"/>
  <c r="DH531" i="2"/>
  <c r="DG531" i="2"/>
  <c r="DD531" i="2"/>
  <c r="DS530" i="2"/>
  <c r="DR530" i="2"/>
  <c r="DQ530" i="2"/>
  <c r="DP530" i="2"/>
  <c r="DO530" i="2"/>
  <c r="DN530" i="2"/>
  <c r="DL530" i="2"/>
  <c r="DK530" i="2"/>
  <c r="DJ530" i="2"/>
  <c r="DI530" i="2"/>
  <c r="DH530" i="2"/>
  <c r="DG530" i="2"/>
  <c r="DD530" i="2"/>
  <c r="DS529" i="2"/>
  <c r="DR529" i="2"/>
  <c r="DQ529" i="2"/>
  <c r="DP529" i="2"/>
  <c r="DO529" i="2"/>
  <c r="DN529" i="2"/>
  <c r="DL529" i="2"/>
  <c r="DK529" i="2"/>
  <c r="DJ529" i="2"/>
  <c r="DI529" i="2"/>
  <c r="DH529" i="2"/>
  <c r="DG529" i="2"/>
  <c r="DD529" i="2"/>
  <c r="DS528" i="2"/>
  <c r="DR528" i="2"/>
  <c r="DQ528" i="2"/>
  <c r="DP528" i="2"/>
  <c r="DO528" i="2"/>
  <c r="DN528" i="2"/>
  <c r="DL528" i="2"/>
  <c r="DK528" i="2"/>
  <c r="DJ528" i="2"/>
  <c r="DI528" i="2"/>
  <c r="DH528" i="2"/>
  <c r="DG528" i="2"/>
  <c r="DD528" i="2"/>
  <c r="DS527" i="2"/>
  <c r="DR527" i="2"/>
  <c r="DQ527" i="2"/>
  <c r="DP527" i="2"/>
  <c r="DO527" i="2"/>
  <c r="DN527" i="2"/>
  <c r="DL527" i="2"/>
  <c r="DK527" i="2"/>
  <c r="DJ527" i="2"/>
  <c r="DI527" i="2"/>
  <c r="DH527" i="2"/>
  <c r="DG527" i="2"/>
  <c r="DD527" i="2"/>
  <c r="DS526" i="2"/>
  <c r="DR526" i="2"/>
  <c r="DQ526" i="2"/>
  <c r="DP526" i="2"/>
  <c r="DO526" i="2"/>
  <c r="DN526" i="2"/>
  <c r="DL526" i="2"/>
  <c r="DK526" i="2"/>
  <c r="DJ526" i="2"/>
  <c r="DI526" i="2"/>
  <c r="DH526" i="2"/>
  <c r="DG526" i="2"/>
  <c r="DD526" i="2"/>
  <c r="DS525" i="2"/>
  <c r="DR525" i="2"/>
  <c r="DQ525" i="2"/>
  <c r="DP525" i="2"/>
  <c r="DO525" i="2"/>
  <c r="DN525" i="2"/>
  <c r="DL525" i="2"/>
  <c r="DK525" i="2"/>
  <c r="DJ525" i="2"/>
  <c r="DI525" i="2"/>
  <c r="DH525" i="2"/>
  <c r="DG525" i="2"/>
  <c r="DD525" i="2"/>
  <c r="DS524" i="2"/>
  <c r="DR524" i="2"/>
  <c r="DQ524" i="2"/>
  <c r="DP524" i="2"/>
  <c r="DO524" i="2"/>
  <c r="DN524" i="2"/>
  <c r="DL524" i="2"/>
  <c r="DK524" i="2"/>
  <c r="DJ524" i="2"/>
  <c r="DI524" i="2"/>
  <c r="DH524" i="2"/>
  <c r="DG524" i="2"/>
  <c r="DD524" i="2"/>
  <c r="DS523" i="2"/>
  <c r="DR523" i="2"/>
  <c r="DQ523" i="2"/>
  <c r="DP523" i="2"/>
  <c r="DO523" i="2"/>
  <c r="DN523" i="2"/>
  <c r="DL523" i="2"/>
  <c r="DK523" i="2"/>
  <c r="DJ523" i="2"/>
  <c r="DI523" i="2"/>
  <c r="DH523" i="2"/>
  <c r="DG523" i="2"/>
  <c r="DD523" i="2"/>
  <c r="DS522" i="2"/>
  <c r="DR522" i="2"/>
  <c r="DQ522" i="2"/>
  <c r="DP522" i="2"/>
  <c r="DO522" i="2"/>
  <c r="DN522" i="2"/>
  <c r="DL522" i="2"/>
  <c r="DK522" i="2"/>
  <c r="DJ522" i="2"/>
  <c r="DI522" i="2"/>
  <c r="DH522" i="2"/>
  <c r="DG522" i="2"/>
  <c r="DD522" i="2"/>
  <c r="DS521" i="2"/>
  <c r="DR521" i="2"/>
  <c r="DQ521" i="2"/>
  <c r="DP521" i="2"/>
  <c r="DO521" i="2"/>
  <c r="DN521" i="2"/>
  <c r="DL521" i="2"/>
  <c r="DK521" i="2"/>
  <c r="DJ521" i="2"/>
  <c r="DI521" i="2"/>
  <c r="DH521" i="2"/>
  <c r="DG521" i="2"/>
  <c r="DD521" i="2"/>
  <c r="DS520" i="2"/>
  <c r="DR520" i="2"/>
  <c r="DQ520" i="2"/>
  <c r="DP520" i="2"/>
  <c r="DO520" i="2"/>
  <c r="DN520" i="2"/>
  <c r="DL520" i="2"/>
  <c r="DK520" i="2"/>
  <c r="DJ520" i="2"/>
  <c r="DI520" i="2"/>
  <c r="DH520" i="2"/>
  <c r="DG520" i="2"/>
  <c r="DD520" i="2"/>
  <c r="DS519" i="2"/>
  <c r="DR519" i="2"/>
  <c r="DQ519" i="2"/>
  <c r="DP519" i="2"/>
  <c r="DO519" i="2"/>
  <c r="DN519" i="2"/>
  <c r="DL519" i="2"/>
  <c r="DK519" i="2"/>
  <c r="DJ519" i="2"/>
  <c r="DI519" i="2"/>
  <c r="DH519" i="2"/>
  <c r="DG519" i="2"/>
  <c r="DD519" i="2"/>
  <c r="DS518" i="2"/>
  <c r="DR518" i="2"/>
  <c r="DQ518" i="2"/>
  <c r="DP518" i="2"/>
  <c r="DO518" i="2"/>
  <c r="DN518" i="2"/>
  <c r="DL518" i="2"/>
  <c r="DK518" i="2"/>
  <c r="DJ518" i="2"/>
  <c r="DI518" i="2"/>
  <c r="DH518" i="2"/>
  <c r="DG518" i="2"/>
  <c r="DD518" i="2"/>
  <c r="DS517" i="2"/>
  <c r="DR517" i="2"/>
  <c r="DQ517" i="2"/>
  <c r="DP517" i="2"/>
  <c r="DO517" i="2"/>
  <c r="DN517" i="2"/>
  <c r="DL517" i="2"/>
  <c r="DK517" i="2"/>
  <c r="DJ517" i="2"/>
  <c r="DI517" i="2"/>
  <c r="DH517" i="2"/>
  <c r="DG517" i="2"/>
  <c r="DD517" i="2"/>
  <c r="DS516" i="2"/>
  <c r="DR516" i="2"/>
  <c r="DQ516" i="2"/>
  <c r="DP516" i="2"/>
  <c r="DO516" i="2"/>
  <c r="DN516" i="2"/>
  <c r="DL516" i="2"/>
  <c r="DK516" i="2"/>
  <c r="DJ516" i="2"/>
  <c r="DI516" i="2"/>
  <c r="DH516" i="2"/>
  <c r="DG516" i="2"/>
  <c r="DD516" i="2"/>
  <c r="DS515" i="2"/>
  <c r="DR515" i="2"/>
  <c r="DQ515" i="2"/>
  <c r="DP515" i="2"/>
  <c r="DO515" i="2"/>
  <c r="DN515" i="2"/>
  <c r="DL515" i="2"/>
  <c r="DK515" i="2"/>
  <c r="DJ515" i="2"/>
  <c r="DI515" i="2"/>
  <c r="DH515" i="2"/>
  <c r="DG515" i="2"/>
  <c r="DD515" i="2"/>
  <c r="DS514" i="2"/>
  <c r="DR514" i="2"/>
  <c r="DQ514" i="2"/>
  <c r="DP514" i="2"/>
  <c r="DO514" i="2"/>
  <c r="DN514" i="2"/>
  <c r="DL514" i="2"/>
  <c r="DK514" i="2"/>
  <c r="DJ514" i="2"/>
  <c r="DI514" i="2"/>
  <c r="DH514" i="2"/>
  <c r="DG514" i="2"/>
  <c r="DD514" i="2"/>
  <c r="DS513" i="2"/>
  <c r="DR513" i="2"/>
  <c r="DQ513" i="2"/>
  <c r="DP513" i="2"/>
  <c r="DO513" i="2"/>
  <c r="DN513" i="2"/>
  <c r="DL513" i="2"/>
  <c r="DK513" i="2"/>
  <c r="DJ513" i="2"/>
  <c r="DI513" i="2"/>
  <c r="DH513" i="2"/>
  <c r="DG513" i="2"/>
  <c r="DD513" i="2"/>
  <c r="DS512" i="2"/>
  <c r="DR512" i="2"/>
  <c r="DQ512" i="2"/>
  <c r="DP512" i="2"/>
  <c r="DO512" i="2"/>
  <c r="DN512" i="2"/>
  <c r="DL512" i="2"/>
  <c r="DK512" i="2"/>
  <c r="DJ512" i="2"/>
  <c r="DI512" i="2"/>
  <c r="DH512" i="2"/>
  <c r="DG512" i="2"/>
  <c r="DD512" i="2"/>
  <c r="DS511" i="2"/>
  <c r="DR511" i="2"/>
  <c r="DQ511" i="2"/>
  <c r="DP511" i="2"/>
  <c r="DO511" i="2"/>
  <c r="DN511" i="2"/>
  <c r="DL511" i="2"/>
  <c r="DK511" i="2"/>
  <c r="DJ511" i="2"/>
  <c r="DI511" i="2"/>
  <c r="DH511" i="2"/>
  <c r="DG511" i="2"/>
  <c r="DD511" i="2"/>
  <c r="DS510" i="2"/>
  <c r="DR510" i="2"/>
  <c r="DQ510" i="2"/>
  <c r="DP510" i="2"/>
  <c r="DO510" i="2"/>
  <c r="DN510" i="2"/>
  <c r="DL510" i="2"/>
  <c r="DK510" i="2"/>
  <c r="DJ510" i="2"/>
  <c r="DI510" i="2"/>
  <c r="DH510" i="2"/>
  <c r="DG510" i="2"/>
  <c r="DD510" i="2"/>
  <c r="DS509" i="2"/>
  <c r="DR509" i="2"/>
  <c r="DQ509" i="2"/>
  <c r="DP509" i="2"/>
  <c r="DO509" i="2"/>
  <c r="DN509" i="2"/>
  <c r="DL509" i="2"/>
  <c r="DK509" i="2"/>
  <c r="DJ509" i="2"/>
  <c r="DI509" i="2"/>
  <c r="DH509" i="2"/>
  <c r="DG509" i="2"/>
  <c r="DD509" i="2"/>
  <c r="DS508" i="2"/>
  <c r="DR508" i="2"/>
  <c r="DQ508" i="2"/>
  <c r="DP508" i="2"/>
  <c r="DN508" i="2"/>
  <c r="DL508" i="2"/>
  <c r="DK508" i="2"/>
  <c r="DJ508" i="2"/>
  <c r="DI508" i="2"/>
  <c r="DH508" i="2"/>
  <c r="DG508" i="2"/>
  <c r="DD508" i="2"/>
  <c r="DS507" i="2"/>
  <c r="DR507" i="2"/>
  <c r="DQ507" i="2"/>
  <c r="DP507" i="2"/>
  <c r="DO507" i="2"/>
  <c r="DN507" i="2"/>
  <c r="DL507" i="2"/>
  <c r="DK507" i="2"/>
  <c r="DJ507" i="2"/>
  <c r="DI507" i="2"/>
  <c r="DH507" i="2"/>
  <c r="DG507" i="2"/>
  <c r="DD507" i="2"/>
  <c r="DS506" i="2"/>
  <c r="DR506" i="2"/>
  <c r="DQ506" i="2"/>
  <c r="DP506" i="2"/>
  <c r="DO506" i="2"/>
  <c r="DN506" i="2"/>
  <c r="DL506" i="2"/>
  <c r="DK506" i="2"/>
  <c r="DJ506" i="2"/>
  <c r="DI506" i="2"/>
  <c r="DH506" i="2"/>
  <c r="DG506" i="2"/>
  <c r="DD506" i="2"/>
  <c r="DS505" i="2"/>
  <c r="DR505" i="2"/>
  <c r="DQ505" i="2"/>
  <c r="DP505" i="2"/>
  <c r="DO505" i="2"/>
  <c r="DN505" i="2"/>
  <c r="DL505" i="2"/>
  <c r="DK505" i="2"/>
  <c r="DJ505" i="2"/>
  <c r="DI505" i="2"/>
  <c r="DH505" i="2"/>
  <c r="DG505" i="2"/>
  <c r="DD505" i="2"/>
  <c r="DS504" i="2"/>
  <c r="DR504" i="2"/>
  <c r="DQ504" i="2"/>
  <c r="DP504" i="2"/>
  <c r="DO504" i="2"/>
  <c r="DN504" i="2"/>
  <c r="DL504" i="2"/>
  <c r="DK504" i="2"/>
  <c r="DJ504" i="2"/>
  <c r="DI504" i="2"/>
  <c r="DH504" i="2"/>
  <c r="DG504" i="2"/>
  <c r="DD504" i="2"/>
  <c r="DS503" i="2"/>
  <c r="DR503" i="2"/>
  <c r="DQ503" i="2"/>
  <c r="DP503" i="2"/>
  <c r="DO503" i="2"/>
  <c r="DN503" i="2"/>
  <c r="DL503" i="2"/>
  <c r="DK503" i="2"/>
  <c r="DJ503" i="2"/>
  <c r="DI503" i="2"/>
  <c r="DH503" i="2"/>
  <c r="DG503" i="2"/>
  <c r="DD503" i="2"/>
  <c r="DS502" i="2"/>
  <c r="DR502" i="2"/>
  <c r="DQ502" i="2"/>
  <c r="DO502" i="2"/>
  <c r="DL502" i="2"/>
  <c r="DK502" i="2"/>
  <c r="DJ502" i="2"/>
  <c r="DI502" i="2"/>
  <c r="DH502" i="2"/>
  <c r="DG502" i="2"/>
  <c r="DD502" i="2"/>
  <c r="DS501" i="2"/>
  <c r="DR501" i="2"/>
  <c r="DQ501" i="2"/>
  <c r="DP501" i="2"/>
  <c r="DO501" i="2"/>
  <c r="DN501" i="2"/>
  <c r="DL501" i="2"/>
  <c r="DK501" i="2"/>
  <c r="DJ501" i="2"/>
  <c r="DI501" i="2"/>
  <c r="DH501" i="2"/>
  <c r="DG501" i="2"/>
  <c r="DD501" i="2"/>
  <c r="DS500" i="2"/>
  <c r="DR500" i="2"/>
  <c r="DQ500" i="2"/>
  <c r="DP500" i="2"/>
  <c r="DO500" i="2"/>
  <c r="DN500" i="2"/>
  <c r="DL500" i="2"/>
  <c r="DK500" i="2"/>
  <c r="DJ500" i="2"/>
  <c r="DI500" i="2"/>
  <c r="DH500" i="2"/>
  <c r="DG500" i="2"/>
  <c r="DD500" i="2"/>
  <c r="DS499" i="2"/>
  <c r="DR499" i="2"/>
  <c r="DQ499" i="2"/>
  <c r="DP499" i="2"/>
  <c r="DO499" i="2"/>
  <c r="DN499" i="2"/>
  <c r="DL499" i="2"/>
  <c r="DK499" i="2"/>
  <c r="DJ499" i="2"/>
  <c r="DI499" i="2"/>
  <c r="DH499" i="2"/>
  <c r="DG499" i="2"/>
  <c r="DD499" i="2"/>
  <c r="DS498" i="2"/>
  <c r="DR498" i="2"/>
  <c r="DQ498" i="2"/>
  <c r="DP498" i="2"/>
  <c r="DO498" i="2"/>
  <c r="DN498" i="2"/>
  <c r="DL498" i="2"/>
  <c r="DK498" i="2"/>
  <c r="DJ498" i="2"/>
  <c r="DI498" i="2"/>
  <c r="DH498" i="2"/>
  <c r="DG498" i="2"/>
  <c r="DD498" i="2"/>
  <c r="DS497" i="2"/>
  <c r="DR497" i="2"/>
  <c r="DQ497" i="2"/>
  <c r="DP497" i="2"/>
  <c r="DO497" i="2"/>
  <c r="DN497" i="2"/>
  <c r="DL497" i="2"/>
  <c r="DK497" i="2"/>
  <c r="DJ497" i="2"/>
  <c r="DI497" i="2"/>
  <c r="DH497" i="2"/>
  <c r="DG497" i="2"/>
  <c r="DD497" i="2"/>
  <c r="DS496" i="2"/>
  <c r="DR496" i="2"/>
  <c r="DQ496" i="2"/>
  <c r="DP496" i="2"/>
  <c r="DO496" i="2"/>
  <c r="DN496" i="2"/>
  <c r="DL496" i="2"/>
  <c r="DK496" i="2"/>
  <c r="DJ496" i="2"/>
  <c r="DI496" i="2"/>
  <c r="DH496" i="2"/>
  <c r="DG496" i="2"/>
  <c r="DD496" i="2"/>
  <c r="DS495" i="2"/>
  <c r="DR495" i="2"/>
  <c r="DQ495" i="2"/>
  <c r="DP495" i="2"/>
  <c r="DO495" i="2"/>
  <c r="DN495" i="2"/>
  <c r="DL495" i="2"/>
  <c r="DK495" i="2"/>
  <c r="DJ495" i="2"/>
  <c r="DI495" i="2"/>
  <c r="DH495" i="2"/>
  <c r="DG495" i="2"/>
  <c r="DD495" i="2"/>
  <c r="DS494" i="2"/>
  <c r="DR494" i="2"/>
  <c r="DQ494" i="2"/>
  <c r="DP494" i="2"/>
  <c r="DO494" i="2"/>
  <c r="DN494" i="2"/>
  <c r="DL494" i="2"/>
  <c r="DK494" i="2"/>
  <c r="DJ494" i="2"/>
  <c r="DI494" i="2"/>
  <c r="DH494" i="2"/>
  <c r="DG494" i="2"/>
  <c r="DD494" i="2"/>
  <c r="DS493" i="2"/>
  <c r="DR493" i="2"/>
  <c r="DQ493" i="2"/>
  <c r="DP493" i="2"/>
  <c r="DO493" i="2"/>
  <c r="DN493" i="2"/>
  <c r="DL493" i="2"/>
  <c r="DK493" i="2"/>
  <c r="DJ493" i="2"/>
  <c r="DI493" i="2"/>
  <c r="DH493" i="2"/>
  <c r="DG493" i="2"/>
  <c r="DD493" i="2"/>
  <c r="DS492" i="2"/>
  <c r="DR492" i="2"/>
  <c r="DQ492" i="2"/>
  <c r="DP492" i="2"/>
  <c r="DO492" i="2"/>
  <c r="DN492" i="2"/>
  <c r="DL492" i="2"/>
  <c r="DK492" i="2"/>
  <c r="DJ492" i="2"/>
  <c r="DI492" i="2"/>
  <c r="DH492" i="2"/>
  <c r="DG492" i="2"/>
  <c r="DD492" i="2"/>
  <c r="DS491" i="2"/>
  <c r="DR491" i="2"/>
  <c r="DQ491" i="2"/>
  <c r="DP491" i="2"/>
  <c r="DO491" i="2"/>
  <c r="DN491" i="2"/>
  <c r="DL491" i="2"/>
  <c r="DK491" i="2"/>
  <c r="DJ491" i="2"/>
  <c r="DI491" i="2"/>
  <c r="DH491" i="2"/>
  <c r="DG491" i="2"/>
  <c r="DD491" i="2"/>
  <c r="DS490" i="2"/>
  <c r="DR490" i="2"/>
  <c r="DQ490" i="2"/>
  <c r="DP490" i="2"/>
  <c r="DO490" i="2"/>
  <c r="DN490" i="2"/>
  <c r="DL490" i="2"/>
  <c r="DK490" i="2"/>
  <c r="DJ490" i="2"/>
  <c r="DI490" i="2"/>
  <c r="DH490" i="2"/>
  <c r="DG490" i="2"/>
  <c r="DD490" i="2"/>
  <c r="DS489" i="2"/>
  <c r="DR489" i="2"/>
  <c r="DQ489" i="2"/>
  <c r="DP489" i="2"/>
  <c r="DO489" i="2"/>
  <c r="DN489" i="2"/>
  <c r="DL489" i="2"/>
  <c r="DK489" i="2"/>
  <c r="DJ489" i="2"/>
  <c r="DI489" i="2"/>
  <c r="DH489" i="2"/>
  <c r="DG489" i="2"/>
  <c r="DD489" i="2"/>
  <c r="DS488" i="2"/>
  <c r="DR488" i="2"/>
  <c r="DQ488" i="2"/>
  <c r="DP488" i="2"/>
  <c r="DO488" i="2"/>
  <c r="DN488" i="2"/>
  <c r="DL488" i="2"/>
  <c r="DK488" i="2"/>
  <c r="DJ488" i="2"/>
  <c r="DI488" i="2"/>
  <c r="DH488" i="2"/>
  <c r="DG488" i="2"/>
  <c r="DD488" i="2"/>
  <c r="DS487" i="2"/>
  <c r="DR487" i="2"/>
  <c r="DQ487" i="2"/>
  <c r="DP487" i="2"/>
  <c r="DO487" i="2"/>
  <c r="DN487" i="2"/>
  <c r="DL487" i="2"/>
  <c r="DK487" i="2"/>
  <c r="DJ487" i="2"/>
  <c r="DI487" i="2"/>
  <c r="DH487" i="2"/>
  <c r="DG487" i="2"/>
  <c r="DD487" i="2"/>
  <c r="F69" i="8"/>
  <c r="AB589" i="2"/>
  <c r="AA589" i="2"/>
  <c r="R589" i="2" l="1"/>
  <c r="AG1941" i="2"/>
  <c r="F186" i="8"/>
  <c r="AN130" i="2" l="1"/>
  <c r="AM130" i="2"/>
  <c r="AL130" i="2"/>
  <c r="AK130" i="2"/>
  <c r="AJ130" i="2"/>
  <c r="AI130" i="2"/>
  <c r="AH130" i="2"/>
  <c r="AG130" i="2"/>
  <c r="AF130" i="2"/>
  <c r="AE130" i="2"/>
  <c r="AD130" i="2"/>
  <c r="AC130" i="2"/>
  <c r="AB130" i="2"/>
  <c r="AA130" i="2"/>
  <c r="Z130" i="2"/>
  <c r="Y130" i="2"/>
  <c r="AY5" i="1" l="1"/>
  <c r="AI5" i="1"/>
  <c r="AU5" i="1"/>
  <c r="BC5" i="1"/>
  <c r="BI5" i="1"/>
  <c r="AQ5" i="1"/>
  <c r="BA5" i="1"/>
  <c r="BE5" i="1"/>
  <c r="AK5" i="1"/>
  <c r="BK5" i="1"/>
  <c r="AS5" i="1"/>
  <c r="AW5" i="1"/>
  <c r="AG5" i="1"/>
  <c r="BG5" i="1"/>
  <c r="AM5" i="1"/>
  <c r="AO5" i="1"/>
  <c r="Y113" i="2"/>
  <c r="Q207" i="2" l="1"/>
  <c r="X1192" i="2" l="1"/>
  <c r="X1191" i="2"/>
  <c r="X1190" i="2"/>
  <c r="X1189" i="2"/>
  <c r="X1188" i="2"/>
  <c r="X1187" i="2"/>
  <c r="X1186" i="2"/>
  <c r="X1185" i="2"/>
  <c r="X1184" i="2"/>
  <c r="X1183" i="2"/>
  <c r="X1182" i="2"/>
  <c r="X1181" i="2"/>
  <c r="X1180" i="2"/>
  <c r="X1179" i="2"/>
  <c r="X1178" i="2"/>
  <c r="X1177" i="2"/>
  <c r="X1176" i="2"/>
  <c r="X1175" i="2"/>
  <c r="X1174" i="2"/>
  <c r="X1173" i="2"/>
  <c r="X1172" i="2"/>
  <c r="X1171" i="2"/>
  <c r="X1170" i="2"/>
  <c r="X1169" i="2"/>
  <c r="X1168" i="2"/>
  <c r="X1167" i="2"/>
  <c r="X1166" i="2"/>
  <c r="X1165" i="2"/>
  <c r="X1164" i="2"/>
  <c r="X1163" i="2"/>
  <c r="X1162" i="2"/>
  <c r="X1161" i="2"/>
  <c r="X1160" i="2"/>
  <c r="X1159" i="2"/>
  <c r="X1158" i="2"/>
  <c r="X1157" i="2"/>
  <c r="X1156" i="2"/>
  <c r="X1155" i="2"/>
  <c r="X1154" i="2"/>
  <c r="X1153" i="2"/>
  <c r="X1152" i="2"/>
  <c r="X1151" i="2"/>
  <c r="X1150" i="2"/>
  <c r="X1149" i="2"/>
  <c r="X1148" i="2"/>
  <c r="X1147" i="2"/>
  <c r="X1146" i="2"/>
  <c r="X1145" i="2"/>
  <c r="X1144" i="2"/>
  <c r="X1143" i="2"/>
  <c r="X1142" i="2"/>
  <c r="X1141" i="2"/>
  <c r="X1140" i="2"/>
  <c r="X1139" i="2"/>
  <c r="X1138" i="2"/>
  <c r="X1137" i="2"/>
  <c r="X1136" i="2"/>
  <c r="X1135" i="2"/>
  <c r="X1134" i="2"/>
  <c r="X1133" i="2"/>
  <c r="X1132" i="2"/>
  <c r="X1131" i="2"/>
  <c r="X1130" i="2"/>
  <c r="X1129" i="2"/>
  <c r="X1128" i="2"/>
  <c r="X1127" i="2"/>
  <c r="X1126" i="2"/>
  <c r="X1125" i="2"/>
  <c r="X1124" i="2"/>
  <c r="X1123" i="2"/>
  <c r="X1122" i="2"/>
  <c r="X1121" i="2"/>
  <c r="X1120" i="2"/>
  <c r="X1119" i="2"/>
  <c r="X1118" i="2"/>
  <c r="X1117" i="2"/>
  <c r="X1116" i="2"/>
  <c r="X1115" i="2"/>
  <c r="X1114" i="2"/>
  <c r="X1113" i="2"/>
  <c r="X1112" i="2"/>
  <c r="X1111" i="2"/>
  <c r="X1110" i="2"/>
  <c r="X1109" i="2"/>
  <c r="X1108" i="2"/>
  <c r="X1107" i="2"/>
  <c r="X1193" i="2"/>
  <c r="F123" i="8" l="1"/>
  <c r="AD1194" i="2"/>
  <c r="AC1194" i="2"/>
  <c r="AB1194" i="2"/>
  <c r="AA1194" i="2"/>
  <c r="U1105" i="2" l="1"/>
  <c r="F117" i="8"/>
  <c r="F116" i="8"/>
  <c r="Q1501" i="2"/>
  <c r="Y896" i="3" l="1"/>
  <c r="X896" i="3"/>
  <c r="O896" i="3"/>
  <c r="N896" i="3"/>
  <c r="AC919" i="2" l="1"/>
  <c r="BF111" i="2" l="1"/>
  <c r="AS111" i="2"/>
  <c r="AR111" i="2"/>
  <c r="AQ111" i="2"/>
  <c r="AP111" i="2"/>
  <c r="F111" i="2"/>
  <c r="E111" i="2"/>
  <c r="D111" i="2"/>
  <c r="C111" i="2"/>
  <c r="K111" i="2" l="1"/>
  <c r="BG111" i="2"/>
  <c r="L111" i="2"/>
  <c r="AT111" i="2"/>
  <c r="AU111" i="2"/>
  <c r="G111" i="2"/>
  <c r="H111" i="2" s="1"/>
  <c r="AV111" i="2"/>
  <c r="AW111" i="2"/>
  <c r="J111" i="2"/>
  <c r="M111" i="2" l="1"/>
  <c r="BA40" i="1" l="1"/>
  <c r="AU40" i="1"/>
  <c r="AO40" i="1"/>
  <c r="AY40" i="1"/>
  <c r="AM40" i="1"/>
  <c r="BI40" i="1"/>
  <c r="S40" i="1"/>
  <c r="AS40" i="1"/>
  <c r="Q40" i="1"/>
  <c r="AQ40" i="1"/>
  <c r="O40" i="1"/>
  <c r="AW40" i="1"/>
  <c r="BG40" i="1"/>
  <c r="BE40" i="1"/>
  <c r="BC40" i="1"/>
  <c r="AI985" i="2"/>
  <c r="AH985" i="2"/>
  <c r="AG985" i="2"/>
  <c r="AF985" i="2"/>
  <c r="AE985" i="2"/>
  <c r="AD985" i="2"/>
  <c r="AC985" i="2"/>
  <c r="AB985" i="2"/>
  <c r="AA985" i="2"/>
  <c r="Z985" i="2"/>
  <c r="Y985" i="2"/>
  <c r="Q985" i="2"/>
  <c r="P985" i="2"/>
  <c r="X1776" i="2" l="1"/>
  <c r="S1776" i="2"/>
  <c r="Q278" i="2"/>
  <c r="P278" i="2"/>
  <c r="Q1682" i="2"/>
  <c r="F225" i="8" l="1"/>
  <c r="F224" i="8"/>
  <c r="F206" i="8"/>
  <c r="F205" i="8"/>
  <c r="F204" i="8"/>
  <c r="F201" i="8"/>
  <c r="F200" i="8"/>
  <c r="F199" i="8"/>
  <c r="F198" i="8"/>
  <c r="F197" i="8"/>
  <c r="F196" i="8"/>
  <c r="F195" i="8"/>
  <c r="F194" i="8"/>
  <c r="F193" i="8"/>
  <c r="F192" i="8"/>
  <c r="F191" i="8"/>
  <c r="F190" i="8"/>
  <c r="F189" i="8"/>
  <c r="F188" i="8"/>
  <c r="F187" i="8"/>
  <c r="F185" i="8"/>
  <c r="F184" i="8"/>
  <c r="F183" i="8"/>
  <c r="F182" i="8"/>
  <c r="F181" i="8"/>
  <c r="F180" i="8"/>
  <c r="F179" i="8"/>
  <c r="F178" i="8"/>
  <c r="F177" i="8"/>
  <c r="F176" i="8"/>
  <c r="F175" i="8"/>
  <c r="F174" i="8"/>
  <c r="F173" i="8"/>
  <c r="F172" i="8"/>
  <c r="F171" i="8"/>
  <c r="F170" i="8"/>
  <c r="F169" i="8"/>
  <c r="F168" i="8"/>
  <c r="F167" i="8"/>
  <c r="F166" i="8"/>
  <c r="F165" i="8"/>
  <c r="F164" i="8"/>
  <c r="F162" i="8"/>
  <c r="F161" i="8"/>
  <c r="F160" i="8"/>
  <c r="F159" i="8"/>
  <c r="F158" i="8"/>
  <c r="F157" i="8"/>
  <c r="F156" i="8"/>
  <c r="F155" i="8"/>
  <c r="F154" i="8"/>
  <c r="F153" i="8"/>
  <c r="F152" i="8"/>
  <c r="F151" i="8"/>
  <c r="F150" i="8"/>
  <c r="F149" i="8"/>
  <c r="F148" i="8"/>
  <c r="F147" i="8"/>
  <c r="F146" i="8"/>
  <c r="F145" i="8"/>
  <c r="F144" i="8"/>
  <c r="F143" i="8"/>
  <c r="F142" i="8"/>
  <c r="F141" i="8"/>
  <c r="F140" i="8"/>
  <c r="F139" i="8"/>
  <c r="F138" i="8"/>
  <c r="F137" i="8"/>
  <c r="F134" i="8"/>
  <c r="F133" i="8"/>
  <c r="F132" i="8"/>
  <c r="F131" i="8"/>
  <c r="F130" i="8"/>
  <c r="F129" i="8"/>
  <c r="F128" i="8"/>
  <c r="F127" i="8"/>
  <c r="F122" i="8"/>
  <c r="F121" i="8"/>
  <c r="F120" i="8"/>
  <c r="F119" i="8"/>
  <c r="F115" i="8"/>
  <c r="F114" i="8"/>
  <c r="F113" i="8"/>
  <c r="F112" i="8"/>
  <c r="F111" i="8"/>
  <c r="F110" i="8"/>
  <c r="F109" i="8"/>
  <c r="F108" i="8"/>
  <c r="F107" i="8"/>
  <c r="F106" i="8"/>
  <c r="F105" i="8"/>
  <c r="F104" i="8"/>
  <c r="F103" i="8"/>
  <c r="F102" i="8"/>
  <c r="F101" i="8"/>
  <c r="F100" i="8"/>
  <c r="F99" i="8"/>
  <c r="F98" i="8"/>
  <c r="F97" i="8"/>
  <c r="F96" i="8"/>
  <c r="F95" i="8"/>
  <c r="F94" i="8"/>
  <c r="F93" i="8"/>
  <c r="F92" i="8"/>
  <c r="F91" i="8"/>
  <c r="F90" i="8"/>
  <c r="F89" i="8"/>
  <c r="F88" i="8"/>
  <c r="F87" i="8"/>
  <c r="F82" i="8"/>
  <c r="F81" i="8"/>
  <c r="F80" i="8"/>
  <c r="F79" i="8"/>
  <c r="F78" i="8"/>
  <c r="F77" i="8"/>
  <c r="F76" i="8"/>
  <c r="F75" i="8"/>
  <c r="F74" i="8"/>
  <c r="F72" i="8"/>
  <c r="F71" i="8"/>
  <c r="F68" i="8"/>
  <c r="F67" i="8"/>
  <c r="F66" i="8"/>
  <c r="F65" i="8"/>
  <c r="F64" i="8"/>
  <c r="F63" i="8"/>
  <c r="F62" i="8"/>
  <c r="F61" i="8"/>
  <c r="F60" i="8"/>
  <c r="F59" i="8"/>
  <c r="F57" i="8"/>
  <c r="F56" i="8"/>
  <c r="F55" i="8"/>
  <c r="F52" i="8"/>
  <c r="F51" i="8"/>
  <c r="F47" i="8"/>
  <c r="F46" i="8"/>
  <c r="F44" i="8"/>
  <c r="F43" i="8"/>
  <c r="F42" i="8"/>
  <c r="F41" i="8"/>
  <c r="F40" i="8"/>
  <c r="F39" i="8"/>
  <c r="F38" i="8"/>
  <c r="F37" i="8"/>
  <c r="F36" i="8"/>
  <c r="F35" i="8"/>
  <c r="F34" i="8"/>
  <c r="F33" i="8"/>
  <c r="F32" i="8"/>
  <c r="BG2414" i="2" l="1"/>
  <c r="BG2389" i="2"/>
  <c r="BG2332" i="2"/>
  <c r="BG2197" i="2"/>
  <c r="BG1941" i="2"/>
  <c r="BG1844" i="2"/>
  <c r="BG1776" i="2"/>
  <c r="BG1728" i="2"/>
  <c r="BG1720" i="2"/>
  <c r="BG1682" i="2"/>
  <c r="BG1603" i="2"/>
  <c r="BG1501" i="2"/>
  <c r="BG1466" i="2"/>
  <c r="BG1443" i="2"/>
  <c r="BG1431" i="2"/>
  <c r="BG1336" i="2"/>
  <c r="BG1278" i="2"/>
  <c r="BG1194" i="2"/>
  <c r="BG1105" i="2"/>
  <c r="BG1020" i="2"/>
  <c r="BG1004" i="2"/>
  <c r="BG1003" i="2"/>
  <c r="BG985" i="2"/>
  <c r="BG919" i="2"/>
  <c r="BG797" i="2"/>
  <c r="BG690" i="2"/>
  <c r="BG589" i="2"/>
  <c r="BG485" i="2"/>
  <c r="BG278" i="2"/>
  <c r="BG273" i="2"/>
  <c r="BG207" i="2"/>
  <c r="BG130" i="2"/>
  <c r="BG113" i="2"/>
  <c r="BG70" i="2"/>
  <c r="BK41" i="1" l="1"/>
  <c r="BK36" i="1"/>
  <c r="BK35" i="1"/>
  <c r="BK34" i="1"/>
  <c r="BK33" i="1"/>
  <c r="BK32" i="1"/>
  <c r="BK31" i="1"/>
  <c r="BK30" i="1"/>
  <c r="BK29" i="1"/>
  <c r="BK28" i="1"/>
  <c r="BK27" i="1"/>
  <c r="BK26" i="1"/>
  <c r="BK25" i="1"/>
  <c r="BK24" i="1"/>
  <c r="BK23" i="1"/>
  <c r="BK22" i="1"/>
  <c r="BK21" i="1"/>
  <c r="BK20" i="1"/>
  <c r="BK19" i="1"/>
  <c r="BK18" i="1"/>
  <c r="BK17" i="1"/>
  <c r="BK16" i="1"/>
  <c r="BK15" i="1"/>
  <c r="BK14" i="1"/>
  <c r="BK13" i="1"/>
  <c r="BK12" i="1"/>
  <c r="BK11" i="1"/>
  <c r="BK10" i="1"/>
  <c r="BK9" i="1"/>
  <c r="BK8" i="1"/>
  <c r="BK7" i="1"/>
  <c r="BK6" i="1"/>
  <c r="BK4" i="1"/>
  <c r="BK3" i="1"/>
  <c r="BI41" i="1"/>
  <c r="BI36" i="1"/>
  <c r="BI35" i="1"/>
  <c r="BI34" i="1"/>
  <c r="BI33" i="1"/>
  <c r="BI32" i="1"/>
  <c r="BI31" i="1"/>
  <c r="BI30" i="1"/>
  <c r="BI29" i="1"/>
  <c r="BI28" i="1"/>
  <c r="BI27" i="1"/>
  <c r="BI26" i="1"/>
  <c r="BI25" i="1"/>
  <c r="BI24" i="1"/>
  <c r="BI23" i="1"/>
  <c r="BI22" i="1"/>
  <c r="BI21" i="1"/>
  <c r="BI20" i="1"/>
  <c r="BI19" i="1"/>
  <c r="BI18" i="1"/>
  <c r="BI17" i="1"/>
  <c r="BI16" i="1"/>
  <c r="BI15" i="1"/>
  <c r="BI14" i="1"/>
  <c r="BI13" i="1"/>
  <c r="BI12" i="1"/>
  <c r="BI11" i="1"/>
  <c r="BI10" i="1"/>
  <c r="BI9" i="1"/>
  <c r="BI8" i="1"/>
  <c r="BI7" i="1"/>
  <c r="BI6" i="1"/>
  <c r="BI4" i="1"/>
  <c r="BI3" i="1"/>
  <c r="BG41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4" i="1"/>
  <c r="BG3" i="1"/>
  <c r="BE41" i="1"/>
  <c r="BE36" i="1"/>
  <c r="BE35" i="1"/>
  <c r="BE34" i="1"/>
  <c r="BE33" i="1"/>
  <c r="BE32" i="1"/>
  <c r="BE31" i="1"/>
  <c r="BE30" i="1"/>
  <c r="BE29" i="1"/>
  <c r="BE28" i="1"/>
  <c r="BE27" i="1"/>
  <c r="BE26" i="1"/>
  <c r="BE25" i="1"/>
  <c r="BE24" i="1"/>
  <c r="BE23" i="1"/>
  <c r="BE22" i="1"/>
  <c r="BE21" i="1"/>
  <c r="BE20" i="1"/>
  <c r="BE19" i="1"/>
  <c r="BE18" i="1"/>
  <c r="BE17" i="1"/>
  <c r="BE16" i="1"/>
  <c r="BE15" i="1"/>
  <c r="BE14" i="1"/>
  <c r="BE13" i="1"/>
  <c r="BE12" i="1"/>
  <c r="BE11" i="1"/>
  <c r="BE10" i="1"/>
  <c r="BE9" i="1"/>
  <c r="BE8" i="1"/>
  <c r="BE7" i="1"/>
  <c r="BE6" i="1"/>
  <c r="BE4" i="1"/>
  <c r="BE3" i="1"/>
  <c r="BC41" i="1"/>
  <c r="BC36" i="1"/>
  <c r="BC35" i="1"/>
  <c r="BC34" i="1"/>
  <c r="BC33" i="1"/>
  <c r="BC32" i="1"/>
  <c r="BC31" i="1"/>
  <c r="BC30" i="1"/>
  <c r="BC29" i="1"/>
  <c r="BC28" i="1"/>
  <c r="BC27" i="1"/>
  <c r="BC26" i="1"/>
  <c r="BC25" i="1"/>
  <c r="BC24" i="1"/>
  <c r="BC23" i="1"/>
  <c r="BC22" i="1"/>
  <c r="BC21" i="1"/>
  <c r="BC20" i="1"/>
  <c r="BC19" i="1"/>
  <c r="BC18" i="1"/>
  <c r="BC17" i="1"/>
  <c r="BC16" i="1"/>
  <c r="BC15" i="1"/>
  <c r="BC14" i="1"/>
  <c r="BC13" i="1"/>
  <c r="BC12" i="1"/>
  <c r="BC11" i="1"/>
  <c r="BC10" i="1"/>
  <c r="BC9" i="1"/>
  <c r="BC8" i="1"/>
  <c r="BC7" i="1"/>
  <c r="BC6" i="1"/>
  <c r="BC4" i="1"/>
  <c r="BC3" i="1"/>
  <c r="BA41" i="1"/>
  <c r="BA36" i="1"/>
  <c r="BA35" i="1"/>
  <c r="BA34" i="1"/>
  <c r="BA33" i="1"/>
  <c r="BA32" i="1"/>
  <c r="BA31" i="1"/>
  <c r="BA30" i="1"/>
  <c r="BA29" i="1"/>
  <c r="BA28" i="1"/>
  <c r="BA27" i="1"/>
  <c r="BA26" i="1"/>
  <c r="BA25" i="1"/>
  <c r="BA24" i="1"/>
  <c r="BA23" i="1"/>
  <c r="BA22" i="1"/>
  <c r="BA21" i="1"/>
  <c r="BA20" i="1"/>
  <c r="BA19" i="1"/>
  <c r="BA18" i="1"/>
  <c r="BA17" i="1"/>
  <c r="BA16" i="1"/>
  <c r="BA15" i="1"/>
  <c r="BA14" i="1"/>
  <c r="BA13" i="1"/>
  <c r="BA12" i="1"/>
  <c r="BA11" i="1"/>
  <c r="BA10" i="1"/>
  <c r="BA9" i="1"/>
  <c r="BA8" i="1"/>
  <c r="BA7" i="1"/>
  <c r="BA6" i="1"/>
  <c r="BA4" i="1"/>
  <c r="BA3" i="1"/>
  <c r="AY41" i="1"/>
  <c r="AY36" i="1"/>
  <c r="AY35" i="1"/>
  <c r="AY34" i="1"/>
  <c r="AY33" i="1"/>
  <c r="AY32" i="1"/>
  <c r="AY31" i="1"/>
  <c r="AY30" i="1"/>
  <c r="AY29" i="1"/>
  <c r="AY28" i="1"/>
  <c r="AY27" i="1"/>
  <c r="AY26" i="1"/>
  <c r="AY25" i="1"/>
  <c r="AY24" i="1"/>
  <c r="AY23" i="1"/>
  <c r="AY22" i="1"/>
  <c r="AY21" i="1"/>
  <c r="AY20" i="1"/>
  <c r="AY19" i="1"/>
  <c r="AY18" i="1"/>
  <c r="AY17" i="1"/>
  <c r="AY16" i="1"/>
  <c r="AY15" i="1"/>
  <c r="AY14" i="1"/>
  <c r="AY13" i="1"/>
  <c r="AY12" i="1"/>
  <c r="AY11" i="1"/>
  <c r="AY10" i="1"/>
  <c r="AY9" i="1"/>
  <c r="AY8" i="1"/>
  <c r="AY7" i="1"/>
  <c r="AY6" i="1"/>
  <c r="AY4" i="1"/>
  <c r="AY3" i="1"/>
  <c r="AW41" i="1"/>
  <c r="AW36" i="1"/>
  <c r="AW35" i="1"/>
  <c r="AW34" i="1"/>
  <c r="AW33" i="1"/>
  <c r="AW32" i="1"/>
  <c r="AW31" i="1"/>
  <c r="AW30" i="1"/>
  <c r="AW29" i="1"/>
  <c r="AW28" i="1"/>
  <c r="AW27" i="1"/>
  <c r="AW26" i="1"/>
  <c r="AW25" i="1"/>
  <c r="AW24" i="1"/>
  <c r="AW23" i="1"/>
  <c r="AW22" i="1"/>
  <c r="AW21" i="1"/>
  <c r="AW20" i="1"/>
  <c r="AW19" i="1"/>
  <c r="AW18" i="1"/>
  <c r="AW17" i="1"/>
  <c r="AW16" i="1"/>
  <c r="AW15" i="1"/>
  <c r="AW14" i="1"/>
  <c r="AW13" i="1"/>
  <c r="AW12" i="1"/>
  <c r="AW11" i="1"/>
  <c r="AW10" i="1"/>
  <c r="AW9" i="1"/>
  <c r="AW8" i="1"/>
  <c r="AW7" i="1"/>
  <c r="AW6" i="1"/>
  <c r="AW4" i="1"/>
  <c r="AW3" i="1"/>
  <c r="AU36" i="1"/>
  <c r="AU35" i="1"/>
  <c r="AU34" i="1"/>
  <c r="AU33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4" i="1"/>
  <c r="AU3" i="1"/>
  <c r="BK2" i="1"/>
  <c r="BI2" i="1"/>
  <c r="BG2" i="1"/>
  <c r="BE2" i="1"/>
  <c r="BC2" i="1"/>
  <c r="BA2" i="1"/>
  <c r="AY2" i="1"/>
  <c r="AW2" i="1"/>
  <c r="BK1" i="1"/>
  <c r="BI1" i="1"/>
  <c r="BG1" i="1"/>
  <c r="BE1" i="1"/>
  <c r="BC1" i="1"/>
  <c r="BA1" i="1"/>
  <c r="AY1" i="1"/>
  <c r="AW1" i="1"/>
  <c r="AU1" i="1"/>
  <c r="AY37" i="1" l="1"/>
  <c r="BK37" i="1"/>
  <c r="BC37" i="1"/>
  <c r="BA37" i="1"/>
  <c r="BE37" i="1"/>
  <c r="BG37" i="1"/>
  <c r="BI37" i="1"/>
  <c r="AW37" i="1"/>
  <c r="AS36" i="1"/>
  <c r="AS35" i="1"/>
  <c r="AS34" i="1"/>
  <c r="AS33" i="1"/>
  <c r="AS31" i="1"/>
  <c r="AS30" i="1"/>
  <c r="AS29" i="1"/>
  <c r="AS28" i="1"/>
  <c r="AS27" i="1"/>
  <c r="AS26" i="1"/>
  <c r="AS25" i="1"/>
  <c r="AS24" i="1"/>
  <c r="AS23" i="1"/>
  <c r="AS22" i="1"/>
  <c r="AS21" i="1"/>
  <c r="AS20" i="1"/>
  <c r="AS19" i="1"/>
  <c r="AS18" i="1"/>
  <c r="AS17" i="1"/>
  <c r="AS16" i="1"/>
  <c r="AS15" i="1"/>
  <c r="AS14" i="1"/>
  <c r="AS13" i="1"/>
  <c r="AS12" i="1"/>
  <c r="AS11" i="1"/>
  <c r="AS10" i="1"/>
  <c r="AS9" i="1"/>
  <c r="AS8" i="1"/>
  <c r="AS7" i="1"/>
  <c r="AS6" i="1"/>
  <c r="AS4" i="1"/>
  <c r="AS3" i="1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6" i="2"/>
  <c r="C2247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3" i="2"/>
  <c r="C1842" i="2"/>
  <c r="C1841" i="2"/>
  <c r="C1840" i="2"/>
  <c r="C1839" i="2"/>
  <c r="C1838" i="2"/>
  <c r="C1837" i="2"/>
  <c r="C1836" i="2"/>
  <c r="C1835" i="2"/>
  <c r="C1834" i="2"/>
  <c r="C1828" i="2"/>
  <c r="C1833" i="2"/>
  <c r="C1832" i="2"/>
  <c r="C1831" i="2"/>
  <c r="C1830" i="2"/>
  <c r="C1829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5" i="2"/>
  <c r="BO1465" i="2" s="1"/>
  <c r="C1464" i="2"/>
  <c r="BO1464" i="2" s="1"/>
  <c r="C1463" i="2"/>
  <c r="BO1463" i="2" s="1"/>
  <c r="C1462" i="2"/>
  <c r="BO1462" i="2" s="1"/>
  <c r="C1461" i="2"/>
  <c r="BO1461" i="2" s="1"/>
  <c r="C1460" i="2"/>
  <c r="BO1460" i="2" s="1"/>
  <c r="C1459" i="2"/>
  <c r="BO1459" i="2" s="1"/>
  <c r="C1458" i="2"/>
  <c r="BO1458" i="2" s="1"/>
  <c r="C1457" i="2"/>
  <c r="BO1457" i="2" s="1"/>
  <c r="C1456" i="2"/>
  <c r="BO1456" i="2" s="1"/>
  <c r="C1455" i="2"/>
  <c r="BO1455" i="2" s="1"/>
  <c r="C1454" i="2"/>
  <c r="BO1454" i="2" s="1"/>
  <c r="C1453" i="2"/>
  <c r="BO1453" i="2" s="1"/>
  <c r="C1452" i="2"/>
  <c r="BO1452" i="2" s="1"/>
  <c r="C1451" i="2"/>
  <c r="BO1451" i="2" s="1"/>
  <c r="C1450" i="2"/>
  <c r="BO1450" i="2" s="1"/>
  <c r="C1449" i="2"/>
  <c r="BO1449" i="2" s="1"/>
  <c r="C1448" i="2"/>
  <c r="BO1448" i="2" s="1"/>
  <c r="C1447" i="2"/>
  <c r="BO1447" i="2" s="1"/>
  <c r="C1446" i="2"/>
  <c r="BO1446" i="2" s="1"/>
  <c r="C1445" i="2"/>
  <c r="BO1445" i="2" s="1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277" i="2"/>
  <c r="C276" i="2"/>
  <c r="C275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2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AG1" i="2"/>
  <c r="AN1" i="2"/>
  <c r="AM1" i="2"/>
  <c r="AL1" i="2"/>
  <c r="AK1" i="2"/>
  <c r="AJ1" i="2"/>
  <c r="AI1" i="2"/>
  <c r="AH1" i="2"/>
  <c r="AF1" i="2"/>
  <c r="D28" i="8"/>
  <c r="G28" i="8" s="1"/>
  <c r="D27" i="8"/>
  <c r="G27" i="8" s="1"/>
  <c r="D26" i="8"/>
  <c r="G26" i="8" s="1"/>
  <c r="D25" i="8"/>
  <c r="G25" i="8" s="1"/>
  <c r="D24" i="8"/>
  <c r="G24" i="8" s="1"/>
  <c r="D23" i="8"/>
  <c r="G23" i="8" s="1"/>
  <c r="D22" i="8"/>
  <c r="G22" i="8" s="1"/>
  <c r="D21" i="8"/>
  <c r="G21" i="8" s="1"/>
  <c r="AU2" i="1"/>
  <c r="AS2" i="1"/>
  <c r="AS1" i="1"/>
  <c r="AE1" i="2" l="1"/>
  <c r="AD1" i="2"/>
  <c r="AE1941" i="2"/>
  <c r="D20" i="8"/>
  <c r="G20" i="8" s="1"/>
  <c r="AS32" i="1" l="1"/>
  <c r="BX41" i="1" l="1"/>
  <c r="BN40" i="1"/>
  <c r="AU41" i="1"/>
  <c r="AS41" i="1"/>
  <c r="AQ41" i="1"/>
  <c r="AO41" i="1"/>
  <c r="AM41" i="1"/>
  <c r="AC41" i="1"/>
  <c r="AA41" i="1"/>
  <c r="Y41" i="1"/>
  <c r="W41" i="1"/>
  <c r="U41" i="1"/>
  <c r="S41" i="1"/>
  <c r="Q41" i="1"/>
  <c r="O41" i="1"/>
  <c r="BX5" i="1"/>
  <c r="BN5" i="1"/>
  <c r="Q130" i="2"/>
  <c r="O130" i="2"/>
  <c r="N130" i="2"/>
  <c r="AS130" i="2"/>
  <c r="AR130" i="2"/>
  <c r="BF129" i="2"/>
  <c r="AS129" i="2"/>
  <c r="AR129" i="2"/>
  <c r="AQ129" i="2"/>
  <c r="AP129" i="2"/>
  <c r="F129" i="2"/>
  <c r="E129" i="2"/>
  <c r="D129" i="2"/>
  <c r="AU129" i="2"/>
  <c r="BF128" i="2"/>
  <c r="AS128" i="2"/>
  <c r="AR128" i="2"/>
  <c r="AQ128" i="2"/>
  <c r="AP128" i="2"/>
  <c r="F128" i="2"/>
  <c r="E128" i="2"/>
  <c r="D128" i="2"/>
  <c r="AU128" i="2"/>
  <c r="BF127" i="2"/>
  <c r="AS127" i="2"/>
  <c r="AR127" i="2"/>
  <c r="AQ127" i="2"/>
  <c r="AP127" i="2"/>
  <c r="F127" i="2"/>
  <c r="E127" i="2"/>
  <c r="D127" i="2"/>
  <c r="BF126" i="2"/>
  <c r="AS126" i="2"/>
  <c r="AR126" i="2"/>
  <c r="AQ126" i="2"/>
  <c r="AP126" i="2"/>
  <c r="F126" i="2"/>
  <c r="E126" i="2"/>
  <c r="D126" i="2"/>
  <c r="AU126" i="2"/>
  <c r="BF125" i="2"/>
  <c r="AS125" i="2"/>
  <c r="AR125" i="2"/>
  <c r="AQ125" i="2"/>
  <c r="AP125" i="2"/>
  <c r="F125" i="2"/>
  <c r="E125" i="2"/>
  <c r="D125" i="2"/>
  <c r="AU125" i="2"/>
  <c r="BF124" i="2"/>
  <c r="AS124" i="2"/>
  <c r="AR124" i="2"/>
  <c r="AQ124" i="2"/>
  <c r="AP124" i="2"/>
  <c r="F124" i="2"/>
  <c r="E124" i="2"/>
  <c r="D124" i="2"/>
  <c r="AU124" i="2"/>
  <c r="BF123" i="2"/>
  <c r="AS123" i="2"/>
  <c r="AR123" i="2"/>
  <c r="AQ123" i="2"/>
  <c r="AP123" i="2"/>
  <c r="F123" i="2"/>
  <c r="E123" i="2"/>
  <c r="D123" i="2"/>
  <c r="AU123" i="2"/>
  <c r="BF122" i="2"/>
  <c r="AS122" i="2"/>
  <c r="AR122" i="2"/>
  <c r="AQ122" i="2"/>
  <c r="AP122" i="2"/>
  <c r="F122" i="2"/>
  <c r="E122" i="2"/>
  <c r="D122" i="2"/>
  <c r="AT122" i="2"/>
  <c r="BF121" i="2"/>
  <c r="AS121" i="2"/>
  <c r="AR121" i="2"/>
  <c r="AQ121" i="2"/>
  <c r="AP121" i="2"/>
  <c r="F121" i="2"/>
  <c r="E121" i="2"/>
  <c r="D121" i="2"/>
  <c r="J121" i="2"/>
  <c r="BF120" i="2"/>
  <c r="AS120" i="2"/>
  <c r="AR120" i="2"/>
  <c r="AQ120" i="2"/>
  <c r="AP120" i="2"/>
  <c r="F120" i="2"/>
  <c r="E120" i="2"/>
  <c r="D120" i="2"/>
  <c r="L120" i="2"/>
  <c r="BF119" i="2"/>
  <c r="AS119" i="2"/>
  <c r="AR119" i="2"/>
  <c r="AQ119" i="2"/>
  <c r="AP119" i="2"/>
  <c r="F119" i="2"/>
  <c r="E119" i="2"/>
  <c r="D119" i="2"/>
  <c r="AW119" i="2"/>
  <c r="BF118" i="2"/>
  <c r="AS118" i="2"/>
  <c r="AR118" i="2"/>
  <c r="AQ118" i="2"/>
  <c r="AP118" i="2"/>
  <c r="F118" i="2"/>
  <c r="E118" i="2"/>
  <c r="D118" i="2"/>
  <c r="L118" i="2"/>
  <c r="BF117" i="2"/>
  <c r="AS117" i="2"/>
  <c r="AR117" i="2"/>
  <c r="AQ117" i="2"/>
  <c r="AP117" i="2"/>
  <c r="F117" i="2"/>
  <c r="E117" i="2"/>
  <c r="D117" i="2"/>
  <c r="AU117" i="2"/>
  <c r="BF116" i="2"/>
  <c r="AS116" i="2"/>
  <c r="AR116" i="2"/>
  <c r="AQ116" i="2"/>
  <c r="AP116" i="2"/>
  <c r="F116" i="2"/>
  <c r="E116" i="2"/>
  <c r="D116" i="2"/>
  <c r="K116" i="2"/>
  <c r="BF115" i="2"/>
  <c r="AS115" i="2"/>
  <c r="AR115" i="2"/>
  <c r="AQ115" i="2"/>
  <c r="AP115" i="2"/>
  <c r="F115" i="2"/>
  <c r="E115" i="2"/>
  <c r="D115" i="2"/>
  <c r="L115" i="2"/>
  <c r="M40" i="1" l="1"/>
  <c r="M41" i="1" s="1"/>
  <c r="K5" i="1"/>
  <c r="AE40" i="1"/>
  <c r="M5" i="1"/>
  <c r="AG40" i="1"/>
  <c r="AG41" i="1" s="1"/>
  <c r="Q5" i="1"/>
  <c r="AI40" i="1"/>
  <c r="AK40" i="1"/>
  <c r="AK41" i="1" s="1"/>
  <c r="K40" i="1"/>
  <c r="AE41" i="1"/>
  <c r="AI41" i="1"/>
  <c r="H5" i="1"/>
  <c r="E5" i="1" s="1"/>
  <c r="BV116" i="2"/>
  <c r="BG116" i="2"/>
  <c r="BV120" i="2"/>
  <c r="BG120" i="2"/>
  <c r="BV124" i="2"/>
  <c r="BG124" i="2"/>
  <c r="BV128" i="2"/>
  <c r="BG128" i="2"/>
  <c r="D130" i="2"/>
  <c r="C130" i="2"/>
  <c r="BV115" i="2"/>
  <c r="BG115" i="2"/>
  <c r="BV119" i="2"/>
  <c r="BG119" i="2"/>
  <c r="BV123" i="2"/>
  <c r="BG123" i="2"/>
  <c r="BV127" i="2"/>
  <c r="BG127" i="2"/>
  <c r="BV118" i="2"/>
  <c r="BG118" i="2"/>
  <c r="BV122" i="2"/>
  <c r="BG122" i="2"/>
  <c r="BV126" i="2"/>
  <c r="BG126" i="2"/>
  <c r="BV117" i="2"/>
  <c r="BG117" i="2"/>
  <c r="BV121" i="2"/>
  <c r="BG121" i="2"/>
  <c r="BV125" i="2"/>
  <c r="BG125" i="2"/>
  <c r="BV129" i="2"/>
  <c r="BG129" i="2"/>
  <c r="B5" i="1"/>
  <c r="F130" i="2"/>
  <c r="I5" i="1"/>
  <c r="J122" i="2"/>
  <c r="K122" i="2"/>
  <c r="K121" i="2"/>
  <c r="L121" i="2"/>
  <c r="AV117" i="2"/>
  <c r="G121" i="2"/>
  <c r="H121" i="2" s="1"/>
  <c r="G122" i="2"/>
  <c r="H122" i="2" s="1"/>
  <c r="AU127" i="2"/>
  <c r="L127" i="2"/>
  <c r="K127" i="2"/>
  <c r="J127" i="2"/>
  <c r="G127" i="2"/>
  <c r="H127" i="2" s="1"/>
  <c r="AV123" i="2"/>
  <c r="AV122" i="2"/>
  <c r="AW122" i="2"/>
  <c r="AW117" i="2"/>
  <c r="G126" i="2"/>
  <c r="H126" i="2" s="1"/>
  <c r="G117" i="2"/>
  <c r="H117" i="2" s="1"/>
  <c r="G119" i="2"/>
  <c r="H119" i="2" s="1"/>
  <c r="L116" i="2"/>
  <c r="J117" i="2"/>
  <c r="J119" i="2"/>
  <c r="L122" i="2"/>
  <c r="G124" i="2"/>
  <c r="H124" i="2" s="1"/>
  <c r="AV129" i="2"/>
  <c r="L117" i="2"/>
  <c r="J118" i="2"/>
  <c r="K119" i="2"/>
  <c r="G123" i="2"/>
  <c r="H123" i="2" s="1"/>
  <c r="J124" i="2"/>
  <c r="K124" i="2"/>
  <c r="AV121" i="2"/>
  <c r="AV126" i="2"/>
  <c r="AT125" i="2"/>
  <c r="AW116" i="2"/>
  <c r="AU122" i="2"/>
  <c r="AW127" i="2"/>
  <c r="AT115" i="2"/>
  <c r="AU115" i="2"/>
  <c r="AT120" i="2"/>
  <c r="AV125" i="2"/>
  <c r="AV128" i="2"/>
  <c r="AT128" i="2"/>
  <c r="AV115" i="2"/>
  <c r="AU120" i="2"/>
  <c r="AW125" i="2"/>
  <c r="AW128" i="2"/>
  <c r="AW115" i="2"/>
  <c r="AT118" i="2"/>
  <c r="L119" i="2"/>
  <c r="AV120" i="2"/>
  <c r="L124" i="2"/>
  <c r="G115" i="2"/>
  <c r="H115" i="2" s="1"/>
  <c r="K117" i="2"/>
  <c r="AU118" i="2"/>
  <c r="AW120" i="2"/>
  <c r="AT123" i="2"/>
  <c r="G125" i="2"/>
  <c r="H125" i="2" s="1"/>
  <c r="AT126" i="2"/>
  <c r="G128" i="2"/>
  <c r="H128" i="2" s="1"/>
  <c r="AT129" i="2"/>
  <c r="J115" i="2"/>
  <c r="AT116" i="2"/>
  <c r="AV118" i="2"/>
  <c r="G120" i="2"/>
  <c r="H120" i="2" s="1"/>
  <c r="J125" i="2"/>
  <c r="J128" i="2"/>
  <c r="K115" i="2"/>
  <c r="AU116" i="2"/>
  <c r="AW118" i="2"/>
  <c r="J120" i="2"/>
  <c r="AT121" i="2"/>
  <c r="AW123" i="2"/>
  <c r="K125" i="2"/>
  <c r="AW126" i="2"/>
  <c r="K128" i="2"/>
  <c r="AW129" i="2"/>
  <c r="AV116" i="2"/>
  <c r="G118" i="2"/>
  <c r="H118" i="2" s="1"/>
  <c r="K120" i="2"/>
  <c r="AU121" i="2"/>
  <c r="L125" i="2"/>
  <c r="L128" i="2"/>
  <c r="AT119" i="2"/>
  <c r="AT124" i="2"/>
  <c r="AT127" i="2"/>
  <c r="G129" i="2"/>
  <c r="H129" i="2" s="1"/>
  <c r="G116" i="2"/>
  <c r="H116" i="2" s="1"/>
  <c r="K118" i="2"/>
  <c r="AU119" i="2"/>
  <c r="AW121" i="2"/>
  <c r="J123" i="2"/>
  <c r="AV124" i="2"/>
  <c r="J126" i="2"/>
  <c r="AV127" i="2"/>
  <c r="J129" i="2"/>
  <c r="J116" i="2"/>
  <c r="AT117" i="2"/>
  <c r="AV119" i="2"/>
  <c r="K123" i="2"/>
  <c r="AW124" i="2"/>
  <c r="K126" i="2"/>
  <c r="K129" i="2"/>
  <c r="L123" i="2"/>
  <c r="L126" i="2"/>
  <c r="L129" i="2"/>
  <c r="E130" i="2"/>
  <c r="AQ130" i="2"/>
  <c r="AP130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S115" i="2"/>
  <c r="BS116" i="2"/>
  <c r="BS117" i="2"/>
  <c r="BS118" i="2"/>
  <c r="BS119" i="2"/>
  <c r="BS120" i="2"/>
  <c r="BS121" i="2"/>
  <c r="BS122" i="2"/>
  <c r="BS123" i="2"/>
  <c r="BS124" i="2"/>
  <c r="BS125" i="2"/>
  <c r="BS126" i="2"/>
  <c r="BS127" i="2"/>
  <c r="BS128" i="2"/>
  <c r="BS129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U115" i="2"/>
  <c r="BU116" i="2"/>
  <c r="BU117" i="2"/>
  <c r="BU118" i="2"/>
  <c r="BU119" i="2"/>
  <c r="BU120" i="2"/>
  <c r="BU121" i="2"/>
  <c r="BU122" i="2"/>
  <c r="BU123" i="2"/>
  <c r="BU124" i="2"/>
  <c r="BU125" i="2"/>
  <c r="BU126" i="2"/>
  <c r="BU127" i="2"/>
  <c r="BU128" i="2"/>
  <c r="BU129" i="2"/>
  <c r="I40" i="1" l="1"/>
  <c r="K41" i="1"/>
  <c r="B40" i="1"/>
  <c r="R40" i="1" s="1"/>
  <c r="M127" i="2"/>
  <c r="M120" i="2"/>
  <c r="M126" i="2"/>
  <c r="M119" i="2"/>
  <c r="M129" i="2"/>
  <c r="M122" i="2"/>
  <c r="M121" i="2"/>
  <c r="M118" i="2"/>
  <c r="M117" i="2"/>
  <c r="M128" i="2"/>
  <c r="M125" i="2"/>
  <c r="M124" i="2"/>
  <c r="M123" i="2"/>
  <c r="M116" i="2"/>
  <c r="M115" i="2"/>
  <c r="BH5" i="1"/>
  <c r="BF5" i="1"/>
  <c r="BD5" i="1"/>
  <c r="BB5" i="1"/>
  <c r="BL5" i="1"/>
  <c r="AZ5" i="1"/>
  <c r="AX5" i="1"/>
  <c r="BJ5" i="1"/>
  <c r="AF5" i="1"/>
  <c r="AP5" i="1"/>
  <c r="AD5" i="1"/>
  <c r="R5" i="1"/>
  <c r="T5" i="1"/>
  <c r="AN5" i="1"/>
  <c r="AB5" i="1"/>
  <c r="P5" i="1"/>
  <c r="AL5" i="1"/>
  <c r="Z5" i="1"/>
  <c r="N5" i="1"/>
  <c r="AV5" i="1"/>
  <c r="AJ5" i="1"/>
  <c r="X5" i="1"/>
  <c r="L5" i="1"/>
  <c r="AR5" i="1"/>
  <c r="AT5" i="1"/>
  <c r="AH5" i="1"/>
  <c r="V5" i="1"/>
  <c r="J5" i="1"/>
  <c r="AW130" i="2"/>
  <c r="AV130" i="2"/>
  <c r="AU130" i="2"/>
  <c r="AT130" i="2"/>
  <c r="L130" i="2"/>
  <c r="K130" i="2"/>
  <c r="J130" i="2"/>
  <c r="G130" i="2"/>
  <c r="H130" i="2" s="1"/>
  <c r="V40" i="1" l="1"/>
  <c r="AH40" i="1"/>
  <c r="AD40" i="1"/>
  <c r="AN40" i="1"/>
  <c r="AP40" i="1"/>
  <c r="BH40" i="1"/>
  <c r="BF40" i="1"/>
  <c r="AX40" i="1"/>
  <c r="BJ40" i="1"/>
  <c r="BD40" i="1"/>
  <c r="AF40" i="1"/>
  <c r="AT40" i="1"/>
  <c r="X40" i="1"/>
  <c r="AJ40" i="1"/>
  <c r="AV40" i="1"/>
  <c r="N40" i="1"/>
  <c r="Z40" i="1"/>
  <c r="AL40" i="1"/>
  <c r="AZ40" i="1"/>
  <c r="BL40" i="1"/>
  <c r="P40" i="1"/>
  <c r="J40" i="1"/>
  <c r="AB40" i="1"/>
  <c r="B41" i="1"/>
  <c r="BB40" i="1"/>
  <c r="AR40" i="1"/>
  <c r="T40" i="1"/>
  <c r="L40" i="1"/>
  <c r="F37" i="4"/>
  <c r="G37" i="4"/>
  <c r="H40" i="1"/>
  <c r="E40" i="1" s="1"/>
  <c r="E41" i="1" s="1"/>
  <c r="M130" i="2"/>
  <c r="F5" i="1"/>
  <c r="G5" i="1"/>
  <c r="D5" i="1" s="1"/>
  <c r="BR5" i="1"/>
  <c r="BT5" i="1"/>
  <c r="BS5" i="1"/>
  <c r="BQ5" i="1"/>
  <c r="H38" i="4" l="1"/>
  <c r="G40" i="1"/>
  <c r="D40" i="1" s="1"/>
  <c r="D41" i="1" s="1"/>
  <c r="BQ40" i="1"/>
  <c r="F40" i="1"/>
  <c r="C40" i="1" s="1"/>
  <c r="C41" i="1" s="1"/>
  <c r="F38" i="4"/>
  <c r="G38" i="4"/>
  <c r="BS40" i="1"/>
  <c r="BR40" i="1"/>
  <c r="BT40" i="1"/>
  <c r="I37" i="4"/>
  <c r="C5" i="1"/>
  <c r="C37" i="4"/>
  <c r="A37" i="4"/>
  <c r="D37" i="4"/>
  <c r="B37" i="4"/>
  <c r="C38" i="4" l="1"/>
  <c r="D38" i="4"/>
  <c r="A38" i="4"/>
  <c r="B38" i="4"/>
  <c r="I38" i="4"/>
  <c r="X1431" i="2"/>
  <c r="AW543" i="3"/>
  <c r="C3" i="3"/>
  <c r="AQ36" i="1"/>
  <c r="AO36" i="1"/>
  <c r="AM36" i="1"/>
  <c r="AK36" i="1"/>
  <c r="AI36" i="1"/>
  <c r="AG36" i="1"/>
  <c r="X2414" i="2"/>
  <c r="AC36" i="1"/>
  <c r="AA36" i="1"/>
  <c r="Y36" i="1"/>
  <c r="W36" i="1"/>
  <c r="U36" i="1"/>
  <c r="S36" i="1"/>
  <c r="O2414" i="2"/>
  <c r="N2414" i="2"/>
  <c r="AQ35" i="1"/>
  <c r="AO35" i="1"/>
  <c r="D2336" i="2"/>
  <c r="D2344" i="2"/>
  <c r="D2352" i="2"/>
  <c r="D2360" i="2"/>
  <c r="D2368" i="2"/>
  <c r="D2376" i="2"/>
  <c r="D2384" i="2"/>
  <c r="AC35" i="1"/>
  <c r="AA35" i="1"/>
  <c r="Y35" i="1"/>
  <c r="W35" i="1"/>
  <c r="Q2389" i="2"/>
  <c r="O35" i="1"/>
  <c r="O2389" i="2"/>
  <c r="N2389" i="2"/>
  <c r="AQ34" i="1"/>
  <c r="AO34" i="1"/>
  <c r="AM34" i="1"/>
  <c r="AK34" i="1"/>
  <c r="AI34" i="1"/>
  <c r="AG34" i="1"/>
  <c r="X2332" i="2"/>
  <c r="AC34" i="1"/>
  <c r="AA34" i="1"/>
  <c r="Y34" i="1"/>
  <c r="W34" i="1"/>
  <c r="U34" i="1"/>
  <c r="S34" i="1"/>
  <c r="AP2332" i="2"/>
  <c r="O34" i="1"/>
  <c r="O2332" i="2"/>
  <c r="N2332" i="2"/>
  <c r="AQ33" i="1"/>
  <c r="AO33" i="1"/>
  <c r="AM33" i="1"/>
  <c r="AK33" i="1"/>
  <c r="AI33" i="1"/>
  <c r="Y2197" i="2"/>
  <c r="AE33" i="1"/>
  <c r="AC33" i="1"/>
  <c r="AA33" i="1"/>
  <c r="Y33" i="1"/>
  <c r="W33" i="1"/>
  <c r="U33" i="1"/>
  <c r="R2197" i="2"/>
  <c r="Q2197" i="2"/>
  <c r="O33" i="1"/>
  <c r="O2197" i="2"/>
  <c r="N2197" i="2"/>
  <c r="AD1941" i="2"/>
  <c r="AC1941" i="2"/>
  <c r="AB1941" i="2"/>
  <c r="AA1941" i="2"/>
  <c r="Z1941" i="2"/>
  <c r="Y1941" i="2"/>
  <c r="AC32" i="1"/>
  <c r="AA32" i="1"/>
  <c r="Y32" i="1"/>
  <c r="W32" i="1"/>
  <c r="P1941" i="2"/>
  <c r="O1941" i="2"/>
  <c r="N1941" i="2"/>
  <c r="AQ31" i="1"/>
  <c r="AO31" i="1"/>
  <c r="AM31" i="1"/>
  <c r="AK31" i="1"/>
  <c r="AI31" i="1"/>
  <c r="AE31" i="1"/>
  <c r="AC31" i="1"/>
  <c r="AA31" i="1"/>
  <c r="Y31" i="1"/>
  <c r="W31" i="1"/>
  <c r="U31" i="1"/>
  <c r="S31" i="1"/>
  <c r="Q31" i="1"/>
  <c r="O1844" i="2"/>
  <c r="N1844" i="2"/>
  <c r="AQ30" i="1"/>
  <c r="AO30" i="1"/>
  <c r="AM30" i="1"/>
  <c r="AK30" i="1"/>
  <c r="AI30" i="1"/>
  <c r="AG30" i="1"/>
  <c r="AC30" i="1"/>
  <c r="AA30" i="1"/>
  <c r="Y30" i="1"/>
  <c r="W30" i="1"/>
  <c r="U30" i="1"/>
  <c r="S30" i="1"/>
  <c r="O1776" i="2"/>
  <c r="AQ29" i="1"/>
  <c r="AO29" i="1"/>
  <c r="AM29" i="1"/>
  <c r="AK29" i="1"/>
  <c r="AI29" i="1"/>
  <c r="AG29" i="1"/>
  <c r="BF1722" i="2"/>
  <c r="AP1141" i="3"/>
  <c r="AP1142" i="3"/>
  <c r="AP1143" i="3"/>
  <c r="AP1144" i="3"/>
  <c r="AP1145" i="3"/>
  <c r="AP1146" i="3"/>
  <c r="AP1147" i="3"/>
  <c r="AP1148" i="3"/>
  <c r="AP1149" i="3"/>
  <c r="AP1150" i="3"/>
  <c r="AP1151" i="3"/>
  <c r="AP1152" i="3"/>
  <c r="AP1153" i="3"/>
  <c r="AP1154" i="3"/>
  <c r="AP1155" i="3"/>
  <c r="AP1156" i="3"/>
  <c r="AP1157" i="3"/>
  <c r="AP1158" i="3"/>
  <c r="AP1159" i="3"/>
  <c r="AP1160" i="3"/>
  <c r="AP1161" i="3"/>
  <c r="AP1162" i="3"/>
  <c r="AP1163" i="3"/>
  <c r="AP1164" i="3"/>
  <c r="AP1165" i="3"/>
  <c r="AP1166" i="3"/>
  <c r="AP1167" i="3"/>
  <c r="AP1168" i="3"/>
  <c r="AP1169" i="3"/>
  <c r="AP1170" i="3"/>
  <c r="AP1171" i="3"/>
  <c r="AP1172" i="3"/>
  <c r="AP1173" i="3"/>
  <c r="AP1174" i="3"/>
  <c r="AP1175" i="3"/>
  <c r="AP1176" i="3"/>
  <c r="AP1177" i="3"/>
  <c r="AP1178" i="3"/>
  <c r="AP1179" i="3"/>
  <c r="AP1180" i="3"/>
  <c r="BF1723" i="2"/>
  <c r="BF1724" i="2"/>
  <c r="BF1725" i="2"/>
  <c r="BF1726" i="2"/>
  <c r="BF1727" i="2"/>
  <c r="AC29" i="1"/>
  <c r="AA29" i="1"/>
  <c r="Y29" i="1"/>
  <c r="W29" i="1"/>
  <c r="U29" i="1"/>
  <c r="S29" i="1"/>
  <c r="Q29" i="1"/>
  <c r="O29" i="1"/>
  <c r="AQ28" i="1"/>
  <c r="AO28" i="1"/>
  <c r="AM28" i="1"/>
  <c r="AK28" i="1"/>
  <c r="AI28" i="1"/>
  <c r="AG28" i="1"/>
  <c r="X1720" i="2"/>
  <c r="AC28" i="1"/>
  <c r="AA28" i="1"/>
  <c r="Y28" i="1"/>
  <c r="W28" i="1"/>
  <c r="R1720" i="2"/>
  <c r="Q1720" i="2"/>
  <c r="O28" i="1"/>
  <c r="O1720" i="2"/>
  <c r="N1720" i="2"/>
  <c r="AQ27" i="1"/>
  <c r="AO27" i="1"/>
  <c r="AM27" i="1"/>
  <c r="AK27" i="1"/>
  <c r="Y1682" i="2"/>
  <c r="AE27" i="1"/>
  <c r="AC27" i="1"/>
  <c r="AA27" i="1"/>
  <c r="Y27" i="1"/>
  <c r="W27" i="1"/>
  <c r="U27" i="1"/>
  <c r="S27" i="1"/>
  <c r="Q27" i="1"/>
  <c r="P1682" i="2"/>
  <c r="O1682" i="2"/>
  <c r="N1682" i="2"/>
  <c r="AQ26" i="1"/>
  <c r="AO26" i="1"/>
  <c r="AC26" i="1"/>
  <c r="AA26" i="1"/>
  <c r="Y26" i="1"/>
  <c r="W26" i="1"/>
  <c r="U26" i="1"/>
  <c r="S26" i="1"/>
  <c r="Q1603" i="2"/>
  <c r="O26" i="1"/>
  <c r="O1603" i="2"/>
  <c r="N1603" i="2"/>
  <c r="AQ25" i="1"/>
  <c r="AO25" i="1"/>
  <c r="AM25" i="1"/>
  <c r="AK25" i="1"/>
  <c r="AI25" i="1"/>
  <c r="AG25" i="1"/>
  <c r="AE25" i="1"/>
  <c r="AC25" i="1"/>
  <c r="AA25" i="1"/>
  <c r="Y25" i="1"/>
  <c r="W25" i="1"/>
  <c r="U25" i="1"/>
  <c r="S25" i="1"/>
  <c r="Q25" i="1"/>
  <c r="O25" i="1"/>
  <c r="O1501" i="2"/>
  <c r="N1501" i="2"/>
  <c r="AQ24" i="1"/>
  <c r="AO24" i="1"/>
  <c r="AB1466" i="2"/>
  <c r="AA1466" i="2"/>
  <c r="AQ1466" i="2" s="1"/>
  <c r="Z1466" i="2"/>
  <c r="Y1466" i="2"/>
  <c r="AE24" i="1"/>
  <c r="AC24" i="1"/>
  <c r="AA24" i="1"/>
  <c r="Y24" i="1"/>
  <c r="W24" i="1"/>
  <c r="U24" i="1"/>
  <c r="S24" i="1"/>
  <c r="O24" i="1"/>
  <c r="N1466" i="2"/>
  <c r="AQ23" i="1"/>
  <c r="AO23" i="1"/>
  <c r="AM23" i="1"/>
  <c r="AK23" i="1"/>
  <c r="AI23" i="1"/>
  <c r="AG23" i="1"/>
  <c r="BF1433" i="2"/>
  <c r="AP898" i="3"/>
  <c r="AP899" i="3"/>
  <c r="AP900" i="3"/>
  <c r="AP901" i="3"/>
  <c r="AP902" i="3"/>
  <c r="AP903" i="3"/>
  <c r="AP904" i="3"/>
  <c r="AP905" i="3"/>
  <c r="AP906" i="3"/>
  <c r="AP907" i="3"/>
  <c r="AP908" i="3"/>
  <c r="AP909" i="3"/>
  <c r="AP910" i="3"/>
  <c r="AP911" i="3"/>
  <c r="AP912" i="3"/>
  <c r="AP913" i="3"/>
  <c r="AP914" i="3"/>
  <c r="AP915" i="3"/>
  <c r="AP916" i="3"/>
  <c r="AP917" i="3"/>
  <c r="AP918" i="3"/>
  <c r="AP919" i="3"/>
  <c r="AP920" i="3"/>
  <c r="AP921" i="3"/>
  <c r="AP922" i="3"/>
  <c r="AP923" i="3"/>
  <c r="AP924" i="3"/>
  <c r="AP925" i="3"/>
  <c r="AP926" i="3"/>
  <c r="AP927" i="3"/>
  <c r="AP928" i="3"/>
  <c r="AP929" i="3"/>
  <c r="AP930" i="3"/>
  <c r="AP931" i="3"/>
  <c r="AP932" i="3"/>
  <c r="AP933" i="3"/>
  <c r="AP934" i="3"/>
  <c r="AP935" i="3"/>
  <c r="AP936" i="3"/>
  <c r="AP937" i="3"/>
  <c r="AP938" i="3"/>
  <c r="AP939" i="3"/>
  <c r="AP940" i="3"/>
  <c r="AP941" i="3"/>
  <c r="AP942" i="3"/>
  <c r="AP943" i="3"/>
  <c r="AP944" i="3"/>
  <c r="AP945" i="3"/>
  <c r="AP946" i="3"/>
  <c r="AP947" i="3"/>
  <c r="AP948" i="3"/>
  <c r="AP949" i="3"/>
  <c r="AP950" i="3"/>
  <c r="AP951" i="3"/>
  <c r="AP952" i="3"/>
  <c r="AP953" i="3"/>
  <c r="AP954" i="3"/>
  <c r="AP955" i="3"/>
  <c r="AP956" i="3"/>
  <c r="AP957" i="3"/>
  <c r="AP958" i="3"/>
  <c r="AP959" i="3"/>
  <c r="AP960" i="3"/>
  <c r="AP961" i="3"/>
  <c r="AP962" i="3"/>
  <c r="AP963" i="3"/>
  <c r="AP964" i="3"/>
  <c r="AP965" i="3"/>
  <c r="AP966" i="3"/>
  <c r="AP967" i="3"/>
  <c r="AP968" i="3"/>
  <c r="AP969" i="3"/>
  <c r="AP970" i="3"/>
  <c r="AP971" i="3"/>
  <c r="AP972" i="3"/>
  <c r="AP973" i="3"/>
  <c r="AP974" i="3"/>
  <c r="AP975" i="3"/>
  <c r="AP976" i="3"/>
  <c r="AP977" i="3"/>
  <c r="AP978" i="3"/>
  <c r="AP979" i="3"/>
  <c r="AP980" i="3"/>
  <c r="AP981" i="3"/>
  <c r="AP982" i="3"/>
  <c r="AP983" i="3"/>
  <c r="AP984" i="3"/>
  <c r="AP985" i="3"/>
  <c r="AP986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P1002" i="3"/>
  <c r="AP1003" i="3"/>
  <c r="AP1004" i="3"/>
  <c r="AP1005" i="3"/>
  <c r="AP1006" i="3"/>
  <c r="AP1007" i="3"/>
  <c r="AP1008" i="3"/>
  <c r="AP1009" i="3"/>
  <c r="AP1010" i="3"/>
  <c r="AP1011" i="3"/>
  <c r="AP1012" i="3"/>
  <c r="AP1013" i="3"/>
  <c r="AP1014" i="3"/>
  <c r="AP1015" i="3"/>
  <c r="AP1016" i="3"/>
  <c r="AP1017" i="3"/>
  <c r="AP1018" i="3"/>
  <c r="AP1019" i="3"/>
  <c r="AP1020" i="3"/>
  <c r="AP1021" i="3"/>
  <c r="AP1022" i="3"/>
  <c r="AP1023" i="3"/>
  <c r="AP1024" i="3"/>
  <c r="AP1025" i="3"/>
  <c r="AP1026" i="3"/>
  <c r="AP1027" i="3"/>
  <c r="AP1028" i="3"/>
  <c r="AP1029" i="3"/>
  <c r="AP1030" i="3"/>
  <c r="AP1031" i="3"/>
  <c r="AP1032" i="3"/>
  <c r="AP1033" i="3"/>
  <c r="AP1034" i="3"/>
  <c r="AP1035" i="3"/>
  <c r="AP1036" i="3"/>
  <c r="AP1037" i="3"/>
  <c r="AP1038" i="3"/>
  <c r="AP1039" i="3"/>
  <c r="AP1040" i="3"/>
  <c r="AP1041" i="3"/>
  <c r="AP1042" i="3"/>
  <c r="AP1043" i="3"/>
  <c r="AP1044" i="3"/>
  <c r="AP1045" i="3"/>
  <c r="AP1046" i="3"/>
  <c r="AP1047" i="3"/>
  <c r="AP1048" i="3"/>
  <c r="AP1049" i="3"/>
  <c r="AP1050" i="3"/>
  <c r="AP1051" i="3"/>
  <c r="AP1052" i="3"/>
  <c r="AP1053" i="3"/>
  <c r="AP1054" i="3"/>
  <c r="AP1055" i="3"/>
  <c r="AP1056" i="3"/>
  <c r="AP1057" i="3"/>
  <c r="AP1058" i="3"/>
  <c r="AP1059" i="3"/>
  <c r="AP1060" i="3"/>
  <c r="AP1061" i="3"/>
  <c r="AP1062" i="3"/>
  <c r="AP1063" i="3"/>
  <c r="AP1064" i="3"/>
  <c r="AP1065" i="3"/>
  <c r="AP1066" i="3"/>
  <c r="AP1067" i="3"/>
  <c r="AP1068" i="3"/>
  <c r="AP1069" i="3"/>
  <c r="AP1070" i="3"/>
  <c r="AP1071" i="3"/>
  <c r="AP1072" i="3"/>
  <c r="AP1073" i="3"/>
  <c r="AP1074" i="3"/>
  <c r="AP1075" i="3"/>
  <c r="AP1076" i="3"/>
  <c r="AP1077" i="3"/>
  <c r="AP1078" i="3"/>
  <c r="AP1079" i="3"/>
  <c r="AP1080" i="3"/>
  <c r="AP1081" i="3"/>
  <c r="AP1082" i="3"/>
  <c r="AP1083" i="3"/>
  <c r="AP1084" i="3"/>
  <c r="AP1085" i="3"/>
  <c r="AP1086" i="3"/>
  <c r="AP1087" i="3"/>
  <c r="AP1088" i="3"/>
  <c r="AP1089" i="3"/>
  <c r="AP1090" i="3"/>
  <c r="AP1091" i="3"/>
  <c r="AP1092" i="3"/>
  <c r="AP1093" i="3"/>
  <c r="AP1094" i="3"/>
  <c r="AP1095" i="3"/>
  <c r="AP1096" i="3"/>
  <c r="AP1097" i="3"/>
  <c r="AP1098" i="3"/>
  <c r="AP1099" i="3"/>
  <c r="AP1100" i="3"/>
  <c r="AP1101" i="3"/>
  <c r="AP1102" i="3"/>
  <c r="AP1103" i="3"/>
  <c r="AP1104" i="3"/>
  <c r="AP1105" i="3"/>
  <c r="AP1106" i="3"/>
  <c r="AP1107" i="3"/>
  <c r="AP1108" i="3"/>
  <c r="AP1109" i="3"/>
  <c r="AP1110" i="3"/>
  <c r="AP1111" i="3"/>
  <c r="AP1112" i="3"/>
  <c r="AP1113" i="3"/>
  <c r="AP1114" i="3"/>
  <c r="AP1115" i="3"/>
  <c r="AP1116" i="3"/>
  <c r="AP1117" i="3"/>
  <c r="AP1118" i="3"/>
  <c r="AP1119" i="3"/>
  <c r="AP1120" i="3"/>
  <c r="AP1121" i="3"/>
  <c r="AP1122" i="3"/>
  <c r="AP1123" i="3"/>
  <c r="AP1124" i="3"/>
  <c r="AP1125" i="3"/>
  <c r="AP1126" i="3"/>
  <c r="AP1127" i="3"/>
  <c r="AP1128" i="3"/>
  <c r="AP1129" i="3"/>
  <c r="AP1130" i="3"/>
  <c r="AP1131" i="3"/>
  <c r="AP1132" i="3"/>
  <c r="AP1133" i="3"/>
  <c r="AP1134" i="3"/>
  <c r="AP1135" i="3"/>
  <c r="AP1136" i="3"/>
  <c r="AP1137" i="3"/>
  <c r="AP1138" i="3"/>
  <c r="BF1434" i="2"/>
  <c r="BF1435" i="2"/>
  <c r="BF1436" i="2"/>
  <c r="BF1437" i="2"/>
  <c r="BF1438" i="2"/>
  <c r="BF1439" i="2"/>
  <c r="BF1440" i="2"/>
  <c r="BF1441" i="2"/>
  <c r="BF1442" i="2"/>
  <c r="AC23" i="1"/>
  <c r="AA23" i="1"/>
  <c r="Y23" i="1"/>
  <c r="W23" i="1"/>
  <c r="U23" i="1"/>
  <c r="S23" i="1"/>
  <c r="O23" i="1"/>
  <c r="AQ22" i="1"/>
  <c r="AO22" i="1"/>
  <c r="AM22" i="1"/>
  <c r="AK22" i="1"/>
  <c r="AI22" i="1"/>
  <c r="Y1431" i="2"/>
  <c r="AC22" i="1"/>
  <c r="AA22" i="1"/>
  <c r="Y22" i="1"/>
  <c r="W22" i="1"/>
  <c r="U22" i="1"/>
  <c r="S22" i="1"/>
  <c r="Q22" i="1"/>
  <c r="O1431" i="2"/>
  <c r="N1431" i="2"/>
  <c r="AQ21" i="1"/>
  <c r="AO21" i="1"/>
  <c r="AM21" i="1"/>
  <c r="AK21" i="1"/>
  <c r="AI21" i="1"/>
  <c r="AG21" i="1"/>
  <c r="AE21" i="1"/>
  <c r="AC21" i="1"/>
  <c r="AA21" i="1"/>
  <c r="Y21" i="1"/>
  <c r="W21" i="1"/>
  <c r="U21" i="1"/>
  <c r="S21" i="1"/>
  <c r="O21" i="1"/>
  <c r="O1336" i="2"/>
  <c r="N1336" i="2"/>
  <c r="AQ20" i="1"/>
  <c r="AO20" i="1"/>
  <c r="AM20" i="1"/>
  <c r="AK20" i="1"/>
  <c r="AI20" i="1"/>
  <c r="AG20" i="1"/>
  <c r="AE20" i="1"/>
  <c r="AC20" i="1"/>
  <c r="AA20" i="1"/>
  <c r="Y20" i="1"/>
  <c r="U20" i="1"/>
  <c r="S20" i="1"/>
  <c r="Q20" i="1"/>
  <c r="O20" i="1"/>
  <c r="O1278" i="2"/>
  <c r="N1278" i="2"/>
  <c r="AQ19" i="1"/>
  <c r="AO19" i="1"/>
  <c r="AM19" i="1"/>
  <c r="AK19" i="1"/>
  <c r="Z1194" i="2"/>
  <c r="Y1194" i="2"/>
  <c r="X1194" i="2"/>
  <c r="AC19" i="1"/>
  <c r="AA19" i="1"/>
  <c r="Y19" i="1"/>
  <c r="W19" i="1"/>
  <c r="U19" i="1"/>
  <c r="S19" i="1"/>
  <c r="O1194" i="2"/>
  <c r="N1194" i="2"/>
  <c r="AQ18" i="1"/>
  <c r="AO18" i="1"/>
  <c r="AM18" i="1"/>
  <c r="AA1105" i="2"/>
  <c r="Z1105" i="2"/>
  <c r="Y1105" i="2"/>
  <c r="AE18" i="1"/>
  <c r="AC18" i="1"/>
  <c r="AA18" i="1"/>
  <c r="Y18" i="1"/>
  <c r="W18" i="1"/>
  <c r="S1105" i="2"/>
  <c r="R1105" i="2"/>
  <c r="O18" i="1"/>
  <c r="O1105" i="2"/>
  <c r="N1105" i="2"/>
  <c r="AQ17" i="1"/>
  <c r="AO17" i="1"/>
  <c r="AM17" i="1"/>
  <c r="AK17" i="1"/>
  <c r="AI17" i="1"/>
  <c r="BF1006" i="2"/>
  <c r="AP545" i="3"/>
  <c r="AP546" i="3"/>
  <c r="AP547" i="3"/>
  <c r="AP548" i="3"/>
  <c r="AP549" i="3"/>
  <c r="AP550" i="3"/>
  <c r="AP551" i="3"/>
  <c r="AP552" i="3"/>
  <c r="AP553" i="3"/>
  <c r="AP554" i="3"/>
  <c r="AP555" i="3"/>
  <c r="AP556" i="3"/>
  <c r="AP557" i="3"/>
  <c r="AP558" i="3"/>
  <c r="AP559" i="3"/>
  <c r="AP560" i="3"/>
  <c r="AP561" i="3"/>
  <c r="AP562" i="3"/>
  <c r="AP563" i="3"/>
  <c r="AP564" i="3"/>
  <c r="AP565" i="3"/>
  <c r="AP566" i="3"/>
  <c r="AP567" i="3"/>
  <c r="AP568" i="3"/>
  <c r="AP569" i="3"/>
  <c r="AP570" i="3"/>
  <c r="AP571" i="3"/>
  <c r="AP572" i="3"/>
  <c r="AP573" i="3"/>
  <c r="AP574" i="3"/>
  <c r="AP575" i="3"/>
  <c r="AP576" i="3"/>
  <c r="AP577" i="3"/>
  <c r="AP578" i="3"/>
  <c r="AP579" i="3"/>
  <c r="AP580" i="3"/>
  <c r="AP581" i="3"/>
  <c r="AP582" i="3"/>
  <c r="AP583" i="3"/>
  <c r="AP584" i="3"/>
  <c r="AP585" i="3"/>
  <c r="AP586" i="3"/>
  <c r="AP587" i="3"/>
  <c r="AP588" i="3"/>
  <c r="AP589" i="3"/>
  <c r="AP590" i="3"/>
  <c r="AP591" i="3"/>
  <c r="AP592" i="3"/>
  <c r="AP593" i="3"/>
  <c r="AP594" i="3"/>
  <c r="AP595" i="3"/>
  <c r="AP596" i="3"/>
  <c r="AP597" i="3"/>
  <c r="AP598" i="3"/>
  <c r="AP599" i="3"/>
  <c r="AP600" i="3"/>
  <c r="AP601" i="3"/>
  <c r="AP602" i="3"/>
  <c r="AP603" i="3"/>
  <c r="AP604" i="3"/>
  <c r="AP605" i="3"/>
  <c r="AP606" i="3"/>
  <c r="AP607" i="3"/>
  <c r="AP608" i="3"/>
  <c r="AP609" i="3"/>
  <c r="AP610" i="3"/>
  <c r="AP611" i="3"/>
  <c r="AP612" i="3"/>
  <c r="AP613" i="3"/>
  <c r="AP614" i="3"/>
  <c r="AP615" i="3"/>
  <c r="AP616" i="3"/>
  <c r="AP617" i="3"/>
  <c r="AP618" i="3"/>
  <c r="AP619" i="3"/>
  <c r="AP620" i="3"/>
  <c r="AP621" i="3"/>
  <c r="AP622" i="3"/>
  <c r="AP623" i="3"/>
  <c r="AP624" i="3"/>
  <c r="AP625" i="3"/>
  <c r="AP626" i="3"/>
  <c r="AP627" i="3"/>
  <c r="AP628" i="3"/>
  <c r="AP629" i="3"/>
  <c r="AP630" i="3"/>
  <c r="AP631" i="3"/>
  <c r="AP632" i="3"/>
  <c r="AP633" i="3"/>
  <c r="AP634" i="3"/>
  <c r="AP635" i="3"/>
  <c r="AP636" i="3"/>
  <c r="AP637" i="3"/>
  <c r="AP638" i="3"/>
  <c r="AP639" i="3"/>
  <c r="AP640" i="3"/>
  <c r="AP641" i="3"/>
  <c r="AP642" i="3"/>
  <c r="AP643" i="3"/>
  <c r="AP644" i="3"/>
  <c r="AP645" i="3"/>
  <c r="AP646" i="3"/>
  <c r="AP647" i="3"/>
  <c r="AP648" i="3"/>
  <c r="AP649" i="3"/>
  <c r="AP650" i="3"/>
  <c r="AP651" i="3"/>
  <c r="AP652" i="3"/>
  <c r="AP653" i="3"/>
  <c r="AP654" i="3"/>
  <c r="AP655" i="3"/>
  <c r="AP656" i="3"/>
  <c r="AP657" i="3"/>
  <c r="AP658" i="3"/>
  <c r="AP659" i="3"/>
  <c r="AP660" i="3"/>
  <c r="AP661" i="3"/>
  <c r="AP662" i="3"/>
  <c r="AP663" i="3"/>
  <c r="AP664" i="3"/>
  <c r="AP665" i="3"/>
  <c r="AP666" i="3"/>
  <c r="AP667" i="3"/>
  <c r="AP668" i="3"/>
  <c r="AP669" i="3"/>
  <c r="AP670" i="3"/>
  <c r="AP671" i="3"/>
  <c r="AP672" i="3"/>
  <c r="AP673" i="3"/>
  <c r="AP674" i="3"/>
  <c r="AP675" i="3"/>
  <c r="AP676" i="3"/>
  <c r="AP677" i="3"/>
  <c r="AP678" i="3"/>
  <c r="AP679" i="3"/>
  <c r="AP680" i="3"/>
  <c r="AP681" i="3"/>
  <c r="AP682" i="3"/>
  <c r="AP683" i="3"/>
  <c r="AP684" i="3"/>
  <c r="AP685" i="3"/>
  <c r="AP686" i="3"/>
  <c r="AP687" i="3"/>
  <c r="AP688" i="3"/>
  <c r="AP689" i="3"/>
  <c r="AP690" i="3"/>
  <c r="AP691" i="3"/>
  <c r="AP692" i="3"/>
  <c r="AP693" i="3"/>
  <c r="AP694" i="3"/>
  <c r="AP695" i="3"/>
  <c r="AP696" i="3"/>
  <c r="AP697" i="3"/>
  <c r="AP698" i="3"/>
  <c r="AP699" i="3"/>
  <c r="AP700" i="3"/>
  <c r="AP701" i="3"/>
  <c r="AP702" i="3"/>
  <c r="AP703" i="3"/>
  <c r="AP704" i="3"/>
  <c r="AP705" i="3"/>
  <c r="AP706" i="3"/>
  <c r="AP707" i="3"/>
  <c r="AP708" i="3"/>
  <c r="AP709" i="3"/>
  <c r="AP710" i="3"/>
  <c r="AP711" i="3"/>
  <c r="AP712" i="3"/>
  <c r="AP713" i="3"/>
  <c r="AP714" i="3"/>
  <c r="AP715" i="3"/>
  <c r="AP716" i="3"/>
  <c r="AP717" i="3"/>
  <c r="AP718" i="3"/>
  <c r="AP719" i="3"/>
  <c r="AP720" i="3"/>
  <c r="AP721" i="3"/>
  <c r="AP722" i="3"/>
  <c r="AP723" i="3"/>
  <c r="AP724" i="3"/>
  <c r="AP725" i="3"/>
  <c r="AP726" i="3"/>
  <c r="AP727" i="3"/>
  <c r="AP728" i="3"/>
  <c r="AP729" i="3"/>
  <c r="AP730" i="3"/>
  <c r="AP731" i="3"/>
  <c r="AP732" i="3"/>
  <c r="AP733" i="3"/>
  <c r="AP734" i="3"/>
  <c r="AP735" i="3"/>
  <c r="AP736" i="3"/>
  <c r="AP737" i="3"/>
  <c r="AP738" i="3"/>
  <c r="AP739" i="3"/>
  <c r="AP740" i="3"/>
  <c r="AP741" i="3"/>
  <c r="AP742" i="3"/>
  <c r="AP743" i="3"/>
  <c r="AP744" i="3"/>
  <c r="AP745" i="3"/>
  <c r="AP746" i="3"/>
  <c r="AP747" i="3"/>
  <c r="AP748" i="3"/>
  <c r="AP749" i="3"/>
  <c r="AP750" i="3"/>
  <c r="AP751" i="3"/>
  <c r="AP752" i="3"/>
  <c r="AP753" i="3"/>
  <c r="AP754" i="3"/>
  <c r="AP755" i="3"/>
  <c r="AP756" i="3"/>
  <c r="AP757" i="3"/>
  <c r="AP758" i="3"/>
  <c r="AP759" i="3"/>
  <c r="AP760" i="3"/>
  <c r="AP761" i="3"/>
  <c r="AP762" i="3"/>
  <c r="AP763" i="3"/>
  <c r="AP764" i="3"/>
  <c r="AP765" i="3"/>
  <c r="AP766" i="3"/>
  <c r="AP767" i="3"/>
  <c r="AP768" i="3"/>
  <c r="AP769" i="3"/>
  <c r="AP770" i="3"/>
  <c r="AP771" i="3"/>
  <c r="AP772" i="3"/>
  <c r="AP773" i="3"/>
  <c r="AP774" i="3"/>
  <c r="AP775" i="3"/>
  <c r="AP776" i="3"/>
  <c r="AP777" i="3"/>
  <c r="AP778" i="3"/>
  <c r="AP779" i="3"/>
  <c r="AP780" i="3"/>
  <c r="AP781" i="3"/>
  <c r="AP782" i="3"/>
  <c r="AP783" i="3"/>
  <c r="AP784" i="3"/>
  <c r="AP785" i="3"/>
  <c r="AP786" i="3"/>
  <c r="AP787" i="3"/>
  <c r="AP788" i="3"/>
  <c r="AP789" i="3"/>
  <c r="AP790" i="3"/>
  <c r="AP791" i="3"/>
  <c r="AP792" i="3"/>
  <c r="AP793" i="3"/>
  <c r="AP794" i="3"/>
  <c r="AP795" i="3"/>
  <c r="AP796" i="3"/>
  <c r="AP797" i="3"/>
  <c r="AP798" i="3"/>
  <c r="AP799" i="3"/>
  <c r="AP800" i="3"/>
  <c r="AP801" i="3"/>
  <c r="AP802" i="3"/>
  <c r="AP803" i="3"/>
  <c r="AP804" i="3"/>
  <c r="AP805" i="3"/>
  <c r="AP806" i="3"/>
  <c r="AP807" i="3"/>
  <c r="AP808" i="3"/>
  <c r="AP809" i="3"/>
  <c r="AP810" i="3"/>
  <c r="AP811" i="3"/>
  <c r="AP812" i="3"/>
  <c r="AP813" i="3"/>
  <c r="AP814" i="3"/>
  <c r="AP815" i="3"/>
  <c r="AP816" i="3"/>
  <c r="AP817" i="3"/>
  <c r="AP818" i="3"/>
  <c r="AP819" i="3"/>
  <c r="AP820" i="3"/>
  <c r="AP821" i="3"/>
  <c r="AP822" i="3"/>
  <c r="AP823" i="3"/>
  <c r="AP824" i="3"/>
  <c r="AP825" i="3"/>
  <c r="AP826" i="3"/>
  <c r="AP827" i="3"/>
  <c r="AP828" i="3"/>
  <c r="AP829" i="3"/>
  <c r="AP830" i="3"/>
  <c r="AP831" i="3"/>
  <c r="AP832" i="3"/>
  <c r="AP833" i="3"/>
  <c r="AP834" i="3"/>
  <c r="AP835" i="3"/>
  <c r="AP836" i="3"/>
  <c r="AP837" i="3"/>
  <c r="AP838" i="3"/>
  <c r="AP839" i="3"/>
  <c r="AP840" i="3"/>
  <c r="AP841" i="3"/>
  <c r="AP842" i="3"/>
  <c r="AP843" i="3"/>
  <c r="AP844" i="3"/>
  <c r="AP845" i="3"/>
  <c r="AP846" i="3"/>
  <c r="AP847" i="3"/>
  <c r="AP848" i="3"/>
  <c r="AP849" i="3"/>
  <c r="AP850" i="3"/>
  <c r="AP851" i="3"/>
  <c r="AP852" i="3"/>
  <c r="AP853" i="3"/>
  <c r="AP854" i="3"/>
  <c r="AP855" i="3"/>
  <c r="AP856" i="3"/>
  <c r="AP857" i="3"/>
  <c r="AP858" i="3"/>
  <c r="AP859" i="3"/>
  <c r="AP860" i="3"/>
  <c r="AP861" i="3"/>
  <c r="AP862" i="3"/>
  <c r="AP863" i="3"/>
  <c r="AP864" i="3"/>
  <c r="AP865" i="3"/>
  <c r="AP866" i="3"/>
  <c r="AP867" i="3"/>
  <c r="AP868" i="3"/>
  <c r="AP869" i="3"/>
  <c r="AP870" i="3"/>
  <c r="AP871" i="3"/>
  <c r="AP872" i="3"/>
  <c r="AP873" i="3"/>
  <c r="AP874" i="3"/>
  <c r="AP875" i="3"/>
  <c r="AP876" i="3"/>
  <c r="AP877" i="3"/>
  <c r="AP878" i="3"/>
  <c r="AP879" i="3"/>
  <c r="AP880" i="3"/>
  <c r="AP881" i="3"/>
  <c r="AP882" i="3"/>
  <c r="AP883" i="3"/>
  <c r="AP884" i="3"/>
  <c r="AP885" i="3"/>
  <c r="AP886" i="3"/>
  <c r="AP887" i="3"/>
  <c r="AP888" i="3"/>
  <c r="AP889" i="3"/>
  <c r="AP890" i="3"/>
  <c r="AP891" i="3"/>
  <c r="AP892" i="3"/>
  <c r="AP893" i="3"/>
  <c r="AP894" i="3"/>
  <c r="AP895" i="3"/>
  <c r="BF1007" i="2"/>
  <c r="BF1008" i="2"/>
  <c r="BF1009" i="2"/>
  <c r="BF1010" i="2"/>
  <c r="BF1011" i="2"/>
  <c r="BF1012" i="2"/>
  <c r="BF1013" i="2"/>
  <c r="BF1014" i="2"/>
  <c r="BF1015" i="2"/>
  <c r="BF1016" i="2"/>
  <c r="BF1017" i="2"/>
  <c r="BF1018" i="2"/>
  <c r="BF1019" i="2"/>
  <c r="AC17" i="1"/>
  <c r="AA17" i="1"/>
  <c r="Y17" i="1"/>
  <c r="W17" i="1"/>
  <c r="U17" i="1"/>
  <c r="O17" i="1"/>
  <c r="AQ16" i="1"/>
  <c r="AO16" i="1"/>
  <c r="AM16" i="1"/>
  <c r="AK16" i="1"/>
  <c r="AP542" i="3"/>
  <c r="BF987" i="2"/>
  <c r="BF988" i="2"/>
  <c r="BF989" i="2"/>
  <c r="BF990" i="2"/>
  <c r="BF991" i="2"/>
  <c r="BF992" i="2"/>
  <c r="BF993" i="2"/>
  <c r="BF994" i="2"/>
  <c r="BF995" i="2"/>
  <c r="BF996" i="2"/>
  <c r="BF997" i="2"/>
  <c r="BF998" i="2"/>
  <c r="BF999" i="2"/>
  <c r="BF1000" i="2"/>
  <c r="BF1001" i="2"/>
  <c r="BF1002" i="2"/>
  <c r="AC16" i="1"/>
  <c r="AA16" i="1"/>
  <c r="Y16" i="1"/>
  <c r="W16" i="1"/>
  <c r="U16" i="1"/>
  <c r="S16" i="1"/>
  <c r="Q16" i="1"/>
  <c r="AQ15" i="1"/>
  <c r="AO15" i="1"/>
  <c r="AM15" i="1"/>
  <c r="AK15" i="1"/>
  <c r="AI15" i="1"/>
  <c r="AG15" i="1"/>
  <c r="AE15" i="1"/>
  <c r="AC15" i="1"/>
  <c r="AA15" i="1"/>
  <c r="Y15" i="1"/>
  <c r="W15" i="1"/>
  <c r="U15" i="1"/>
  <c r="S15" i="1"/>
  <c r="Q15" i="1"/>
  <c r="O15" i="1"/>
  <c r="O985" i="2"/>
  <c r="N985" i="2"/>
  <c r="AQ14" i="1"/>
  <c r="AO14" i="1"/>
  <c r="AB919" i="2"/>
  <c r="AA919" i="2"/>
  <c r="Z919" i="2"/>
  <c r="Y919" i="2"/>
  <c r="AE14" i="1"/>
  <c r="AC14" i="1"/>
  <c r="AA14" i="1"/>
  <c r="Y14" i="1"/>
  <c r="W14" i="1"/>
  <c r="U14" i="1"/>
  <c r="S14" i="1"/>
  <c r="Q919" i="2"/>
  <c r="O14" i="1"/>
  <c r="O919" i="2"/>
  <c r="N919" i="2"/>
  <c r="AQ13" i="1"/>
  <c r="AO13" i="1"/>
  <c r="AM13" i="1"/>
  <c r="AK13" i="1"/>
  <c r="AI13" i="1"/>
  <c r="AG13" i="1"/>
  <c r="AE13" i="1"/>
  <c r="AC13" i="1"/>
  <c r="AA13" i="1"/>
  <c r="Y13" i="1"/>
  <c r="W13" i="1"/>
  <c r="U13" i="1"/>
  <c r="S13" i="1"/>
  <c r="Q797" i="2"/>
  <c r="O797" i="2"/>
  <c r="N797" i="2"/>
  <c r="AQ12" i="1"/>
  <c r="AO12" i="1"/>
  <c r="AM12" i="1"/>
  <c r="AK12" i="1"/>
  <c r="Z690" i="2"/>
  <c r="Y690" i="2"/>
  <c r="X690" i="2"/>
  <c r="AC12" i="1"/>
  <c r="AA12" i="1"/>
  <c r="Y12" i="1"/>
  <c r="W12" i="1"/>
  <c r="U12" i="1"/>
  <c r="S12" i="1"/>
  <c r="Q690" i="2"/>
  <c r="P690" i="2"/>
  <c r="O690" i="2"/>
  <c r="N690" i="2"/>
  <c r="AQ11" i="1"/>
  <c r="AO11" i="1"/>
  <c r="AM11" i="1"/>
  <c r="Z589" i="2"/>
  <c r="Y589" i="2"/>
  <c r="AE11" i="1"/>
  <c r="AC11" i="1"/>
  <c r="AA11" i="1"/>
  <c r="Y11" i="1"/>
  <c r="W11" i="1"/>
  <c r="U11" i="1"/>
  <c r="S11" i="1"/>
  <c r="O11" i="1"/>
  <c r="O589" i="2"/>
  <c r="N589" i="2"/>
  <c r="AQ10" i="1"/>
  <c r="AO10" i="1"/>
  <c r="AM10" i="1"/>
  <c r="AK10" i="1"/>
  <c r="AI10" i="1"/>
  <c r="AE10" i="1"/>
  <c r="AC10" i="1"/>
  <c r="AA10" i="1"/>
  <c r="Y10" i="1"/>
  <c r="W10" i="1"/>
  <c r="U10" i="1"/>
  <c r="S10" i="1"/>
  <c r="Q10" i="1"/>
  <c r="O10" i="1"/>
  <c r="AQ9" i="1"/>
  <c r="AO9" i="1"/>
  <c r="AM9" i="1"/>
  <c r="AC9" i="1"/>
  <c r="AA9" i="1"/>
  <c r="Y9" i="1"/>
  <c r="W9" i="1"/>
  <c r="U9" i="1"/>
  <c r="S9" i="1"/>
  <c r="O9" i="1"/>
  <c r="AQ8" i="1"/>
  <c r="AO8" i="1"/>
  <c r="AM8" i="1"/>
  <c r="AK8" i="1"/>
  <c r="AI8" i="1"/>
  <c r="AG8" i="1"/>
  <c r="AE8" i="1"/>
  <c r="AC8" i="1"/>
  <c r="AA8" i="1"/>
  <c r="Y8" i="1"/>
  <c r="W8" i="1"/>
  <c r="U8" i="1"/>
  <c r="Q8" i="1"/>
  <c r="O8" i="1"/>
  <c r="O278" i="2"/>
  <c r="N278" i="2"/>
  <c r="AQ7" i="1"/>
  <c r="AO7" i="1"/>
  <c r="AA273" i="2"/>
  <c r="Z273" i="2"/>
  <c r="Y273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30" i="2"/>
  <c r="X229" i="2"/>
  <c r="X231" i="2"/>
  <c r="X232" i="2"/>
  <c r="X233" i="2"/>
  <c r="X234" i="2"/>
  <c r="X235" i="2"/>
  <c r="X236" i="2"/>
  <c r="X237" i="2"/>
  <c r="X238" i="2"/>
  <c r="X239" i="2"/>
  <c r="X240" i="2"/>
  <c r="X241" i="2"/>
  <c r="X243" i="2"/>
  <c r="X242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AC7" i="1"/>
  <c r="AA7" i="1"/>
  <c r="Y7" i="1"/>
  <c r="W7" i="1"/>
  <c r="U7" i="1"/>
  <c r="S7" i="1"/>
  <c r="Q273" i="2"/>
  <c r="O273" i="2"/>
  <c r="N273" i="2"/>
  <c r="AQ6" i="1"/>
  <c r="AO6" i="1"/>
  <c r="AM6" i="1"/>
  <c r="AK6" i="1"/>
  <c r="AI6" i="1"/>
  <c r="AG6" i="1"/>
  <c r="AC6" i="1"/>
  <c r="AA6" i="1"/>
  <c r="Y6" i="1"/>
  <c r="W6" i="1"/>
  <c r="U6" i="1"/>
  <c r="O6" i="1"/>
  <c r="O207" i="2"/>
  <c r="AQ4" i="1"/>
  <c r="AO4" i="1"/>
  <c r="AM4" i="1"/>
  <c r="AK4" i="1"/>
  <c r="AI4" i="1"/>
  <c r="AG4" i="1"/>
  <c r="X113" i="2"/>
  <c r="AC4" i="1"/>
  <c r="AA4" i="1"/>
  <c r="Y4" i="1"/>
  <c r="W4" i="1"/>
  <c r="U4" i="1"/>
  <c r="S4" i="1"/>
  <c r="O113" i="2"/>
  <c r="N113" i="2"/>
  <c r="AQ3" i="1"/>
  <c r="AO3" i="1"/>
  <c r="AM3" i="1"/>
  <c r="AK3" i="1"/>
  <c r="AI3" i="1"/>
  <c r="AG3" i="1"/>
  <c r="X70" i="2"/>
  <c r="AC3" i="1"/>
  <c r="AA3" i="1"/>
  <c r="Y3" i="1"/>
  <c r="W3" i="1"/>
  <c r="U3" i="1"/>
  <c r="S3" i="1"/>
  <c r="Q3" i="1"/>
  <c r="O3" i="1"/>
  <c r="O70" i="2"/>
  <c r="N70" i="2"/>
  <c r="AD1" i="3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H20" i="1"/>
  <c r="AF1941" i="2"/>
  <c r="D19" i="8"/>
  <c r="G19" i="8" s="1"/>
  <c r="AS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G711" i="3" s="1"/>
  <c r="H711" i="3" s="1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G677" i="3" s="1"/>
  <c r="H677" i="3" s="1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G657" i="3" s="1"/>
  <c r="H657" i="3" s="1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J605" i="3" s="1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AS543" i="3"/>
  <c r="N543" i="3"/>
  <c r="O543" i="3"/>
  <c r="Y543" i="3"/>
  <c r="AT1181" i="3"/>
  <c r="AS1181" i="3"/>
  <c r="N1181" i="3"/>
  <c r="O1181" i="3"/>
  <c r="X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J1162" i="3" s="1"/>
  <c r="C1161" i="3"/>
  <c r="C1160" i="3"/>
  <c r="L1160" i="3" s="1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AR1180" i="3"/>
  <c r="AR1179" i="3"/>
  <c r="AR1178" i="3"/>
  <c r="AR1177" i="3"/>
  <c r="AR1176" i="3"/>
  <c r="AR1175" i="3"/>
  <c r="AR1174" i="3"/>
  <c r="AR1173" i="3"/>
  <c r="AR1172" i="3"/>
  <c r="AR1171" i="3"/>
  <c r="AR1170" i="3"/>
  <c r="AR1169" i="3"/>
  <c r="AR1168" i="3"/>
  <c r="AR1167" i="3"/>
  <c r="AR1166" i="3"/>
  <c r="AR1165" i="3"/>
  <c r="AR1164" i="3"/>
  <c r="AR1163" i="3"/>
  <c r="AR1162" i="3"/>
  <c r="AR1161" i="3"/>
  <c r="AR1160" i="3"/>
  <c r="AR1159" i="3"/>
  <c r="AR1158" i="3"/>
  <c r="AR1157" i="3"/>
  <c r="AR1156" i="3"/>
  <c r="AR1155" i="3"/>
  <c r="AR1154" i="3"/>
  <c r="AR1153" i="3"/>
  <c r="AR1152" i="3"/>
  <c r="AR1151" i="3"/>
  <c r="AR1150" i="3"/>
  <c r="AR1149" i="3"/>
  <c r="AR1148" i="3"/>
  <c r="AR1147" i="3"/>
  <c r="AR1146" i="3"/>
  <c r="AR1145" i="3"/>
  <c r="AR1144" i="3"/>
  <c r="AR1143" i="3"/>
  <c r="AR1142" i="3"/>
  <c r="AR1141" i="3"/>
  <c r="AG1179" i="3"/>
  <c r="F1179" i="3"/>
  <c r="E1179" i="3"/>
  <c r="D1179" i="3"/>
  <c r="AS1726" i="2"/>
  <c r="AR1726" i="2"/>
  <c r="AQ1726" i="2"/>
  <c r="AP1726" i="2"/>
  <c r="F1726" i="2"/>
  <c r="BF1719" i="2"/>
  <c r="BF1718" i="2"/>
  <c r="BF1717" i="2"/>
  <c r="BF1716" i="2"/>
  <c r="BF1715" i="2"/>
  <c r="BF1714" i="2"/>
  <c r="BF1713" i="2"/>
  <c r="BF1712" i="2"/>
  <c r="BF1711" i="2"/>
  <c r="BF1710" i="2"/>
  <c r="BF1709" i="2"/>
  <c r="BF1708" i="2"/>
  <c r="BF1707" i="2"/>
  <c r="BF1706" i="2"/>
  <c r="BF1705" i="2"/>
  <c r="BF1704" i="2"/>
  <c r="BF1703" i="2"/>
  <c r="BF1702" i="2"/>
  <c r="BF1701" i="2"/>
  <c r="BF1700" i="2"/>
  <c r="BF1699" i="2"/>
  <c r="BF1698" i="2"/>
  <c r="BF1697" i="2"/>
  <c r="BF1696" i="2"/>
  <c r="BF1695" i="2"/>
  <c r="BF1694" i="2"/>
  <c r="BF1693" i="2"/>
  <c r="BF1692" i="2"/>
  <c r="BF1691" i="2"/>
  <c r="BF1690" i="2"/>
  <c r="BF1689" i="2"/>
  <c r="BF1688" i="2"/>
  <c r="BF1687" i="2"/>
  <c r="BF1686" i="2"/>
  <c r="BF1685" i="2"/>
  <c r="BF1684" i="2"/>
  <c r="BF1681" i="2"/>
  <c r="BF1680" i="2"/>
  <c r="BF1679" i="2"/>
  <c r="BF1678" i="2"/>
  <c r="BF1677" i="2"/>
  <c r="BF1676" i="2"/>
  <c r="BF1675" i="2"/>
  <c r="BF1674" i="2"/>
  <c r="BF1673" i="2"/>
  <c r="BF1672" i="2"/>
  <c r="BF1671" i="2"/>
  <c r="BF1670" i="2"/>
  <c r="BF1669" i="2"/>
  <c r="BF1668" i="2"/>
  <c r="BF1667" i="2"/>
  <c r="BF1666" i="2"/>
  <c r="BF1665" i="2"/>
  <c r="BF1664" i="2"/>
  <c r="BF1663" i="2"/>
  <c r="BF1662" i="2"/>
  <c r="BF1661" i="2"/>
  <c r="BF1660" i="2"/>
  <c r="BF1659" i="2"/>
  <c r="BF1658" i="2"/>
  <c r="BF1657" i="2"/>
  <c r="BF1656" i="2"/>
  <c r="BF1655" i="2"/>
  <c r="BF1654" i="2"/>
  <c r="BF1653" i="2"/>
  <c r="BF1652" i="2"/>
  <c r="BF1651" i="2"/>
  <c r="BF1650" i="2"/>
  <c r="BF1649" i="2"/>
  <c r="BF1648" i="2"/>
  <c r="BF1647" i="2"/>
  <c r="BF1646" i="2"/>
  <c r="BF1645" i="2"/>
  <c r="BF1644" i="2"/>
  <c r="BF1643" i="2"/>
  <c r="BF1642" i="2"/>
  <c r="BF1641" i="2"/>
  <c r="BF1640" i="2"/>
  <c r="BF1639" i="2"/>
  <c r="BF1638" i="2"/>
  <c r="BF1637" i="2"/>
  <c r="BF1636" i="2"/>
  <c r="BF1635" i="2"/>
  <c r="BF1634" i="2"/>
  <c r="BF1633" i="2"/>
  <c r="BF1632" i="2"/>
  <c r="BF1631" i="2"/>
  <c r="BF1630" i="2"/>
  <c r="BF1629" i="2"/>
  <c r="BF1628" i="2"/>
  <c r="BF1627" i="2"/>
  <c r="BF1626" i="2"/>
  <c r="BF1625" i="2"/>
  <c r="BF1624" i="2"/>
  <c r="BF1623" i="2"/>
  <c r="BF1622" i="2"/>
  <c r="BF1621" i="2"/>
  <c r="BF1620" i="2"/>
  <c r="BF1619" i="2"/>
  <c r="BF1618" i="2"/>
  <c r="BF1617" i="2"/>
  <c r="BF1616" i="2"/>
  <c r="BF1615" i="2"/>
  <c r="BF1614" i="2"/>
  <c r="BF1613" i="2"/>
  <c r="BF1612" i="2"/>
  <c r="BF1611" i="2"/>
  <c r="BF1610" i="2"/>
  <c r="BF1609" i="2"/>
  <c r="BF1608" i="2"/>
  <c r="BF1607" i="2"/>
  <c r="BF1606" i="2"/>
  <c r="BF1605" i="2"/>
  <c r="BF1602" i="2"/>
  <c r="BF1601" i="2"/>
  <c r="BF1600" i="2"/>
  <c r="BF1599" i="2"/>
  <c r="BF1598" i="2"/>
  <c r="BF1597" i="2"/>
  <c r="BF1596" i="2"/>
  <c r="BF1595" i="2"/>
  <c r="BF1594" i="2"/>
  <c r="BF1593" i="2"/>
  <c r="BF1592" i="2"/>
  <c r="BF1591" i="2"/>
  <c r="BF1590" i="2"/>
  <c r="BF1589" i="2"/>
  <c r="BF1588" i="2"/>
  <c r="BF1587" i="2"/>
  <c r="BF1586" i="2"/>
  <c r="BF1585" i="2"/>
  <c r="BF1584" i="2"/>
  <c r="BF1583" i="2"/>
  <c r="BF1582" i="2"/>
  <c r="BF1581" i="2"/>
  <c r="BF1580" i="2"/>
  <c r="BF1579" i="2"/>
  <c r="BF1578" i="2"/>
  <c r="BF1577" i="2"/>
  <c r="BF1576" i="2"/>
  <c r="BF1575" i="2"/>
  <c r="BF1574" i="2"/>
  <c r="BF1573" i="2"/>
  <c r="BF1572" i="2"/>
  <c r="BF1571" i="2"/>
  <c r="BF1570" i="2"/>
  <c r="BF1569" i="2"/>
  <c r="BF1568" i="2"/>
  <c r="BF1567" i="2"/>
  <c r="BF1566" i="2"/>
  <c r="BF1565" i="2"/>
  <c r="BF1564" i="2"/>
  <c r="BF1563" i="2"/>
  <c r="BF1562" i="2"/>
  <c r="BF1561" i="2"/>
  <c r="BF1560" i="2"/>
  <c r="BF1559" i="2"/>
  <c r="BF1558" i="2"/>
  <c r="BF1557" i="2"/>
  <c r="BF1556" i="2"/>
  <c r="BF1555" i="2"/>
  <c r="BF1554" i="2"/>
  <c r="BF1553" i="2"/>
  <c r="BF1552" i="2"/>
  <c r="BF1551" i="2"/>
  <c r="BF1550" i="2"/>
  <c r="BF1549" i="2"/>
  <c r="BF1548" i="2"/>
  <c r="BF1547" i="2"/>
  <c r="BF1546" i="2"/>
  <c r="BF1545" i="2"/>
  <c r="BF1544" i="2"/>
  <c r="BF1543" i="2"/>
  <c r="BF1542" i="2"/>
  <c r="BF1541" i="2"/>
  <c r="BF1540" i="2"/>
  <c r="BF1539" i="2"/>
  <c r="BF1538" i="2"/>
  <c r="BF1537" i="2"/>
  <c r="BF1536" i="2"/>
  <c r="BF1535" i="2"/>
  <c r="BF1534" i="2"/>
  <c r="BF1533" i="2"/>
  <c r="BF1532" i="2"/>
  <c r="BF1531" i="2"/>
  <c r="BF1530" i="2"/>
  <c r="BF1529" i="2"/>
  <c r="BF1528" i="2"/>
  <c r="BF1527" i="2"/>
  <c r="BF1526" i="2"/>
  <c r="BF1525" i="2"/>
  <c r="BF1524" i="2"/>
  <c r="BF1523" i="2"/>
  <c r="BF1522" i="2"/>
  <c r="BF1521" i="2"/>
  <c r="BF1520" i="2"/>
  <c r="BF1519" i="2"/>
  <c r="BF1518" i="2"/>
  <c r="BF1517" i="2"/>
  <c r="BF1516" i="2"/>
  <c r="BF1515" i="2"/>
  <c r="BF1514" i="2"/>
  <c r="BF1513" i="2"/>
  <c r="BF1512" i="2"/>
  <c r="BF1511" i="2"/>
  <c r="BF1510" i="2"/>
  <c r="BF1509" i="2"/>
  <c r="BF1508" i="2"/>
  <c r="BF1507" i="2"/>
  <c r="BF1506" i="2"/>
  <c r="BF1505" i="2"/>
  <c r="BF1504" i="2"/>
  <c r="BF1503" i="2"/>
  <c r="BF1500" i="2"/>
  <c r="BF1499" i="2"/>
  <c r="BF1498" i="2"/>
  <c r="BF1497" i="2"/>
  <c r="BF1496" i="2"/>
  <c r="BF1495" i="2"/>
  <c r="BF1494" i="2"/>
  <c r="BF1492" i="2"/>
  <c r="BF1491" i="2"/>
  <c r="BF1493" i="2"/>
  <c r="BF1490" i="2"/>
  <c r="BF1489" i="2"/>
  <c r="BF1488" i="2"/>
  <c r="BF1487" i="2"/>
  <c r="BF1486" i="2"/>
  <c r="BF1485" i="2"/>
  <c r="BF1484" i="2"/>
  <c r="BF1483" i="2"/>
  <c r="BF1482" i="2"/>
  <c r="BF1481" i="2"/>
  <c r="BF1480" i="2"/>
  <c r="BF1479" i="2"/>
  <c r="BF1478" i="2"/>
  <c r="BF1477" i="2"/>
  <c r="BF1476" i="2"/>
  <c r="BF1475" i="2"/>
  <c r="BF1474" i="2"/>
  <c r="BF1473" i="2"/>
  <c r="BF1472" i="2"/>
  <c r="BF1471" i="2"/>
  <c r="BF1470" i="2"/>
  <c r="BF1469" i="2"/>
  <c r="BF1468" i="2"/>
  <c r="BF1465" i="2"/>
  <c r="BF1464" i="2"/>
  <c r="BF1463" i="2"/>
  <c r="BF1462" i="2"/>
  <c r="BF1461" i="2"/>
  <c r="BF1460" i="2"/>
  <c r="BF1459" i="2"/>
  <c r="BF1458" i="2"/>
  <c r="BF1457" i="2"/>
  <c r="BF1456" i="2"/>
  <c r="BF1455" i="2"/>
  <c r="BF1454" i="2"/>
  <c r="BF1453" i="2"/>
  <c r="BF1452" i="2"/>
  <c r="BF1451" i="2"/>
  <c r="BF1450" i="2"/>
  <c r="BF1449" i="2"/>
  <c r="BF1448" i="2"/>
  <c r="BF1447" i="2"/>
  <c r="BF1446" i="2"/>
  <c r="BF1445" i="2"/>
  <c r="BF1430" i="2"/>
  <c r="BF1429" i="2"/>
  <c r="BF1428" i="2"/>
  <c r="BF1427" i="2"/>
  <c r="BF1426" i="2"/>
  <c r="BF1425" i="2"/>
  <c r="BF1424" i="2"/>
  <c r="BF1423" i="2"/>
  <c r="BF1422" i="2"/>
  <c r="BF1421" i="2"/>
  <c r="BF1420" i="2"/>
  <c r="BF1419" i="2"/>
  <c r="BF1418" i="2"/>
  <c r="BF1417" i="2"/>
  <c r="BF1416" i="2"/>
  <c r="BF1415" i="2"/>
  <c r="BF1414" i="2"/>
  <c r="BF1413" i="2"/>
  <c r="BF1412" i="2"/>
  <c r="BF1411" i="2"/>
  <c r="BF1410" i="2"/>
  <c r="BF1409" i="2"/>
  <c r="BF1408" i="2"/>
  <c r="BF1407" i="2"/>
  <c r="BF1406" i="2"/>
  <c r="BF1405" i="2"/>
  <c r="BF1404" i="2"/>
  <c r="BF1403" i="2"/>
  <c r="BF1402" i="2"/>
  <c r="BF1401" i="2"/>
  <c r="BF1400" i="2"/>
  <c r="BF1399" i="2"/>
  <c r="BF1398" i="2"/>
  <c r="BF1397" i="2"/>
  <c r="BF1396" i="2"/>
  <c r="BF1395" i="2"/>
  <c r="BF1394" i="2"/>
  <c r="BF1393" i="2"/>
  <c r="BF1392" i="2"/>
  <c r="BF1391" i="2"/>
  <c r="BF1390" i="2"/>
  <c r="BF1389" i="2"/>
  <c r="BF1388" i="2"/>
  <c r="BF1387" i="2"/>
  <c r="BF1386" i="2"/>
  <c r="BF1385" i="2"/>
  <c r="BF1384" i="2"/>
  <c r="BF1383" i="2"/>
  <c r="BF1382" i="2"/>
  <c r="BF1381" i="2"/>
  <c r="BF1380" i="2"/>
  <c r="BF1379" i="2"/>
  <c r="BF1378" i="2"/>
  <c r="BF1377" i="2"/>
  <c r="BF1376" i="2"/>
  <c r="BF1375" i="2"/>
  <c r="BF1374" i="2"/>
  <c r="BF1373" i="2"/>
  <c r="BF1372" i="2"/>
  <c r="BF1371" i="2"/>
  <c r="BF1370" i="2"/>
  <c r="BF1369" i="2"/>
  <c r="BF1368" i="2"/>
  <c r="BF1367" i="2"/>
  <c r="BF1366" i="2"/>
  <c r="BF1365" i="2"/>
  <c r="BF1364" i="2"/>
  <c r="BF1363" i="2"/>
  <c r="BF1362" i="2"/>
  <c r="BF1361" i="2"/>
  <c r="BF1360" i="2"/>
  <c r="BF1359" i="2"/>
  <c r="BF1358" i="2"/>
  <c r="BF1357" i="2"/>
  <c r="BF1356" i="2"/>
  <c r="BF1355" i="2"/>
  <c r="BF1354" i="2"/>
  <c r="BF1353" i="2"/>
  <c r="BF1352" i="2"/>
  <c r="BF1351" i="2"/>
  <c r="BF1350" i="2"/>
  <c r="BF1349" i="2"/>
  <c r="BF1348" i="2"/>
  <c r="BF1347" i="2"/>
  <c r="BF1346" i="2"/>
  <c r="BF1345" i="2"/>
  <c r="BF1344" i="2"/>
  <c r="BF1343" i="2"/>
  <c r="BF1342" i="2"/>
  <c r="BF1341" i="2"/>
  <c r="BF1340" i="2"/>
  <c r="BF1339" i="2"/>
  <c r="BF1338" i="2"/>
  <c r="BF1335" i="2"/>
  <c r="BF1334" i="2"/>
  <c r="BF1333" i="2"/>
  <c r="BF1332" i="2"/>
  <c r="BF1331" i="2"/>
  <c r="BF1330" i="2"/>
  <c r="BF1329" i="2"/>
  <c r="BF1328" i="2"/>
  <c r="BF1327" i="2"/>
  <c r="BF1326" i="2"/>
  <c r="BF1325" i="2"/>
  <c r="BF1324" i="2"/>
  <c r="BF1323" i="2"/>
  <c r="BF1322" i="2"/>
  <c r="BF1321" i="2"/>
  <c r="BF1320" i="2"/>
  <c r="BF1319" i="2"/>
  <c r="BF1318" i="2"/>
  <c r="BF1317" i="2"/>
  <c r="BF1316" i="2"/>
  <c r="BF1315" i="2"/>
  <c r="BF1314" i="2"/>
  <c r="BF1313" i="2"/>
  <c r="BF1312" i="2"/>
  <c r="BF1311" i="2"/>
  <c r="BF1310" i="2"/>
  <c r="BF1309" i="2"/>
  <c r="BF1308" i="2"/>
  <c r="BF1307" i="2"/>
  <c r="BF1306" i="2"/>
  <c r="BF1305" i="2"/>
  <c r="BF1304" i="2"/>
  <c r="BF1303" i="2"/>
  <c r="BF1302" i="2"/>
  <c r="BF1301" i="2"/>
  <c r="BF1300" i="2"/>
  <c r="BF1299" i="2"/>
  <c r="BF1298" i="2"/>
  <c r="BF1297" i="2"/>
  <c r="BF1296" i="2"/>
  <c r="BF1295" i="2"/>
  <c r="BF1294" i="2"/>
  <c r="BF1293" i="2"/>
  <c r="BF1292" i="2"/>
  <c r="BF1291" i="2"/>
  <c r="BF1290" i="2"/>
  <c r="BF1289" i="2"/>
  <c r="BF1288" i="2"/>
  <c r="BF1287" i="2"/>
  <c r="BF1286" i="2"/>
  <c r="BF1285" i="2"/>
  <c r="BF1284" i="2"/>
  <c r="BF1283" i="2"/>
  <c r="BF1282" i="2"/>
  <c r="BF1281" i="2"/>
  <c r="BF1280" i="2"/>
  <c r="BF1277" i="2"/>
  <c r="BF1276" i="2"/>
  <c r="BF1275" i="2"/>
  <c r="BF1274" i="2"/>
  <c r="BF1273" i="2"/>
  <c r="BF1272" i="2"/>
  <c r="BF1271" i="2"/>
  <c r="BF1270" i="2"/>
  <c r="BF1269" i="2"/>
  <c r="BF1268" i="2"/>
  <c r="BF1267" i="2"/>
  <c r="BF1266" i="2"/>
  <c r="BF1265" i="2"/>
  <c r="BF1264" i="2"/>
  <c r="BF1263" i="2"/>
  <c r="BF1262" i="2"/>
  <c r="BF1261" i="2"/>
  <c r="BF1260" i="2"/>
  <c r="BF1259" i="2"/>
  <c r="BF1258" i="2"/>
  <c r="BF1257" i="2"/>
  <c r="BF1256" i="2"/>
  <c r="BF1255" i="2"/>
  <c r="BF1254" i="2"/>
  <c r="BF1253" i="2"/>
  <c r="BF1252" i="2"/>
  <c r="BF1251" i="2"/>
  <c r="BF1250" i="2"/>
  <c r="BF1249" i="2"/>
  <c r="BF1248" i="2"/>
  <c r="BF1247" i="2"/>
  <c r="BF1246" i="2"/>
  <c r="BF1245" i="2"/>
  <c r="BF1244" i="2"/>
  <c r="BF1243" i="2"/>
  <c r="BF1242" i="2"/>
  <c r="BF1241" i="2"/>
  <c r="BF1240" i="2"/>
  <c r="BF1239" i="2"/>
  <c r="BF1238" i="2"/>
  <c r="BF1237" i="2"/>
  <c r="BF1236" i="2"/>
  <c r="BF1235" i="2"/>
  <c r="BF1234" i="2"/>
  <c r="BF1233" i="2"/>
  <c r="BF1232" i="2"/>
  <c r="BF1231" i="2"/>
  <c r="BF1230" i="2"/>
  <c r="BF1229" i="2"/>
  <c r="BF1228" i="2"/>
  <c r="BF1227" i="2"/>
  <c r="BF1226" i="2"/>
  <c r="BF1225" i="2"/>
  <c r="BF1224" i="2"/>
  <c r="BF1223" i="2"/>
  <c r="BF1222" i="2"/>
  <c r="BF1221" i="2"/>
  <c r="BF1220" i="2"/>
  <c r="BF1219" i="2"/>
  <c r="BF1218" i="2"/>
  <c r="BF1217" i="2"/>
  <c r="BF1216" i="2"/>
  <c r="BF1215" i="2"/>
  <c r="BF1214" i="2"/>
  <c r="BF1213" i="2"/>
  <c r="BF1212" i="2"/>
  <c r="BF1211" i="2"/>
  <c r="BF1210" i="2"/>
  <c r="BF1209" i="2"/>
  <c r="BF1208" i="2"/>
  <c r="BF1207" i="2"/>
  <c r="BF1206" i="2"/>
  <c r="BF1205" i="2"/>
  <c r="BF1204" i="2"/>
  <c r="BF1203" i="2"/>
  <c r="BF1202" i="2"/>
  <c r="BF1201" i="2"/>
  <c r="BF1200" i="2"/>
  <c r="BF1199" i="2"/>
  <c r="BF1198" i="2"/>
  <c r="BF1197" i="2"/>
  <c r="BF1196" i="2"/>
  <c r="BF1192" i="2"/>
  <c r="BF1191" i="2"/>
  <c r="BF1190" i="2"/>
  <c r="BF1189" i="2"/>
  <c r="BF1188" i="2"/>
  <c r="BF1187" i="2"/>
  <c r="BF1186" i="2"/>
  <c r="BF1185" i="2"/>
  <c r="BF1184" i="2"/>
  <c r="BF1183" i="2"/>
  <c r="BF1182" i="2"/>
  <c r="BF1181" i="2"/>
  <c r="BF1180" i="2"/>
  <c r="BF1179" i="2"/>
  <c r="BF1178" i="2"/>
  <c r="BF1177" i="2"/>
  <c r="BF1176" i="2"/>
  <c r="BF1175" i="2"/>
  <c r="BF1174" i="2"/>
  <c r="BF1173" i="2"/>
  <c r="BF1172" i="2"/>
  <c r="BF1171" i="2"/>
  <c r="BF1170" i="2"/>
  <c r="BF1169" i="2"/>
  <c r="BF1168" i="2"/>
  <c r="BF1167" i="2"/>
  <c r="BF1166" i="2"/>
  <c r="BF1165" i="2"/>
  <c r="BF1164" i="2"/>
  <c r="BF1163" i="2"/>
  <c r="BF1162" i="2"/>
  <c r="BF1161" i="2"/>
  <c r="BF1160" i="2"/>
  <c r="BF1159" i="2"/>
  <c r="BF1158" i="2"/>
  <c r="BF1157" i="2"/>
  <c r="BF1156" i="2"/>
  <c r="BF1155" i="2"/>
  <c r="BF1154" i="2"/>
  <c r="BF1153" i="2"/>
  <c r="BF1152" i="2"/>
  <c r="BF1151" i="2"/>
  <c r="BF1150" i="2"/>
  <c r="BF1149" i="2"/>
  <c r="BF1148" i="2"/>
  <c r="BF1147" i="2"/>
  <c r="BF1146" i="2"/>
  <c r="BF1145" i="2"/>
  <c r="BF1144" i="2"/>
  <c r="BF1143" i="2"/>
  <c r="BF1142" i="2"/>
  <c r="BF1141" i="2"/>
  <c r="BF1140" i="2"/>
  <c r="BF1139" i="2"/>
  <c r="BF1138" i="2"/>
  <c r="BF1137" i="2"/>
  <c r="BF1136" i="2"/>
  <c r="BF1135" i="2"/>
  <c r="BF1134" i="2"/>
  <c r="BF1133" i="2"/>
  <c r="BF1132" i="2"/>
  <c r="BF1131" i="2"/>
  <c r="BF1130" i="2"/>
  <c r="BF1129" i="2"/>
  <c r="BF1128" i="2"/>
  <c r="BF1127" i="2"/>
  <c r="BF1126" i="2"/>
  <c r="BF1125" i="2"/>
  <c r="BF1124" i="2"/>
  <c r="BF1123" i="2"/>
  <c r="BF1122" i="2"/>
  <c r="BF1121" i="2"/>
  <c r="BF1120" i="2"/>
  <c r="BF1119" i="2"/>
  <c r="BF1118" i="2"/>
  <c r="BF1117" i="2"/>
  <c r="BF1116" i="2"/>
  <c r="BF1115" i="2"/>
  <c r="BF1114" i="2"/>
  <c r="BF1113" i="2"/>
  <c r="BF1112" i="2"/>
  <c r="BF1111" i="2"/>
  <c r="BF1110" i="2"/>
  <c r="BF1109" i="2"/>
  <c r="BF1108" i="2"/>
  <c r="BF1107" i="2"/>
  <c r="BF1104" i="2"/>
  <c r="BF1103" i="2"/>
  <c r="BF1102" i="2"/>
  <c r="BF1101" i="2"/>
  <c r="BF1100" i="2"/>
  <c r="BF1099" i="2"/>
  <c r="BF1098" i="2"/>
  <c r="BF1097" i="2"/>
  <c r="BF1096" i="2"/>
  <c r="BF1095" i="2"/>
  <c r="BF1094" i="2"/>
  <c r="BF1093" i="2"/>
  <c r="BF1092" i="2"/>
  <c r="BF1091" i="2"/>
  <c r="BF1090" i="2"/>
  <c r="BF1089" i="2"/>
  <c r="BF1088" i="2"/>
  <c r="BF1087" i="2"/>
  <c r="BF1086" i="2"/>
  <c r="BF1085" i="2"/>
  <c r="BF1084" i="2"/>
  <c r="BF1083" i="2"/>
  <c r="BF1082" i="2"/>
  <c r="BF1081" i="2"/>
  <c r="BF1080" i="2"/>
  <c r="BF1079" i="2"/>
  <c r="BF1078" i="2"/>
  <c r="BF1077" i="2"/>
  <c r="BF1076" i="2"/>
  <c r="BF1075" i="2"/>
  <c r="BF1074" i="2"/>
  <c r="BF1073" i="2"/>
  <c r="BF1072" i="2"/>
  <c r="BF1071" i="2"/>
  <c r="BF1070" i="2"/>
  <c r="BF1069" i="2"/>
  <c r="BF1068" i="2"/>
  <c r="BF1067" i="2"/>
  <c r="BF1066" i="2"/>
  <c r="BF1065" i="2"/>
  <c r="BF1064" i="2"/>
  <c r="BF1063" i="2"/>
  <c r="BF1062" i="2"/>
  <c r="BF1061" i="2"/>
  <c r="BF1060" i="2"/>
  <c r="BF1059" i="2"/>
  <c r="BF1058" i="2"/>
  <c r="BF1057" i="2"/>
  <c r="BF1056" i="2"/>
  <c r="BF1055" i="2"/>
  <c r="BF1054" i="2"/>
  <c r="BF1053" i="2"/>
  <c r="BF1052" i="2"/>
  <c r="BF1051" i="2"/>
  <c r="BF1050" i="2"/>
  <c r="BF1049" i="2"/>
  <c r="BF1048" i="2"/>
  <c r="BF1047" i="2"/>
  <c r="BF1046" i="2"/>
  <c r="BF1045" i="2"/>
  <c r="BF1044" i="2"/>
  <c r="BF1043" i="2"/>
  <c r="BF1042" i="2"/>
  <c r="BF1041" i="2"/>
  <c r="BF1040" i="2"/>
  <c r="BF1039" i="2"/>
  <c r="BF1038" i="2"/>
  <c r="BF1037" i="2"/>
  <c r="BF1036" i="2"/>
  <c r="BF1035" i="2"/>
  <c r="BF1034" i="2"/>
  <c r="BF1033" i="2"/>
  <c r="BF1032" i="2"/>
  <c r="BF1031" i="2"/>
  <c r="BF1030" i="2"/>
  <c r="BF1029" i="2"/>
  <c r="BF1028" i="2"/>
  <c r="BF1027" i="2"/>
  <c r="BF1026" i="2"/>
  <c r="BF1025" i="2"/>
  <c r="BF1024" i="2"/>
  <c r="BF1023" i="2"/>
  <c r="BF1022" i="2"/>
  <c r="BF984" i="2"/>
  <c r="BF983" i="2"/>
  <c r="BF982" i="2"/>
  <c r="BF981" i="2"/>
  <c r="BF980" i="2"/>
  <c r="BF979" i="2"/>
  <c r="BF978" i="2"/>
  <c r="BF977" i="2"/>
  <c r="BF976" i="2"/>
  <c r="BF975" i="2"/>
  <c r="BF974" i="2"/>
  <c r="BF973" i="2"/>
  <c r="BF972" i="2"/>
  <c r="BF971" i="2"/>
  <c r="BF970" i="2"/>
  <c r="BF969" i="2"/>
  <c r="BF968" i="2"/>
  <c r="BF967" i="2"/>
  <c r="BF966" i="2"/>
  <c r="BF965" i="2"/>
  <c r="BF964" i="2"/>
  <c r="BF963" i="2"/>
  <c r="BF962" i="2"/>
  <c r="BF961" i="2"/>
  <c r="BF960" i="2"/>
  <c r="BF959" i="2"/>
  <c r="BF958" i="2"/>
  <c r="BF957" i="2"/>
  <c r="BF956" i="2"/>
  <c r="BF955" i="2"/>
  <c r="BF954" i="2"/>
  <c r="BF953" i="2"/>
  <c r="BF952" i="2"/>
  <c r="BF951" i="2"/>
  <c r="BF950" i="2"/>
  <c r="BF949" i="2"/>
  <c r="BF948" i="2"/>
  <c r="BF947" i="2"/>
  <c r="BF946" i="2"/>
  <c r="BF945" i="2"/>
  <c r="BF944" i="2"/>
  <c r="BF943" i="2"/>
  <c r="BF942" i="2"/>
  <c r="BF941" i="2"/>
  <c r="BF940" i="2"/>
  <c r="BF939" i="2"/>
  <c r="BF938" i="2"/>
  <c r="BF937" i="2"/>
  <c r="BF936" i="2"/>
  <c r="BF935" i="2"/>
  <c r="BF934" i="2"/>
  <c r="BF933" i="2"/>
  <c r="BF932" i="2"/>
  <c r="BF931" i="2"/>
  <c r="BF930" i="2"/>
  <c r="BF929" i="2"/>
  <c r="BF928" i="2"/>
  <c r="BF927" i="2"/>
  <c r="BF926" i="2"/>
  <c r="BF925" i="2"/>
  <c r="BF924" i="2"/>
  <c r="BF923" i="2"/>
  <c r="BF922" i="2"/>
  <c r="BF921" i="2"/>
  <c r="BF918" i="2"/>
  <c r="BF917" i="2"/>
  <c r="BF916" i="2"/>
  <c r="BF915" i="2"/>
  <c r="BF914" i="2"/>
  <c r="BF913" i="2"/>
  <c r="BF912" i="2"/>
  <c r="BF911" i="2"/>
  <c r="BF910" i="2"/>
  <c r="BF909" i="2"/>
  <c r="BF908" i="2"/>
  <c r="BF907" i="2"/>
  <c r="BF906" i="2"/>
  <c r="BF905" i="2"/>
  <c r="BF904" i="2"/>
  <c r="BF903" i="2"/>
  <c r="BF902" i="2"/>
  <c r="BF901" i="2"/>
  <c r="BF900" i="2"/>
  <c r="BF899" i="2"/>
  <c r="BF898" i="2"/>
  <c r="BF897" i="2"/>
  <c r="BF896" i="2"/>
  <c r="BF895" i="2"/>
  <c r="BF894" i="2"/>
  <c r="BF893" i="2"/>
  <c r="BF892" i="2"/>
  <c r="BF891" i="2"/>
  <c r="BF890" i="2"/>
  <c r="BF889" i="2"/>
  <c r="BF888" i="2"/>
  <c r="BF887" i="2"/>
  <c r="BF886" i="2"/>
  <c r="BF885" i="2"/>
  <c r="BF884" i="2"/>
  <c r="BF883" i="2"/>
  <c r="BF882" i="2"/>
  <c r="BF881" i="2"/>
  <c r="BF880" i="2"/>
  <c r="BF879" i="2"/>
  <c r="BF878" i="2"/>
  <c r="BF877" i="2"/>
  <c r="BF876" i="2"/>
  <c r="BF875" i="2"/>
  <c r="BF874" i="2"/>
  <c r="BF873" i="2"/>
  <c r="BF872" i="2"/>
  <c r="BF871" i="2"/>
  <c r="BF870" i="2"/>
  <c r="BF869" i="2"/>
  <c r="BF868" i="2"/>
  <c r="BF867" i="2"/>
  <c r="BF866" i="2"/>
  <c r="BF865" i="2"/>
  <c r="BF864" i="2"/>
  <c r="BF863" i="2"/>
  <c r="BF862" i="2"/>
  <c r="BF861" i="2"/>
  <c r="BF860" i="2"/>
  <c r="BF859" i="2"/>
  <c r="BF858" i="2"/>
  <c r="BF857" i="2"/>
  <c r="BF856" i="2"/>
  <c r="BF855" i="2"/>
  <c r="BF854" i="2"/>
  <c r="BF853" i="2"/>
  <c r="BF852" i="2"/>
  <c r="BF851" i="2"/>
  <c r="BF850" i="2"/>
  <c r="BF849" i="2"/>
  <c r="BF848" i="2"/>
  <c r="BF847" i="2"/>
  <c r="BF846" i="2"/>
  <c r="BF845" i="2"/>
  <c r="BF844" i="2"/>
  <c r="BF843" i="2"/>
  <c r="BF842" i="2"/>
  <c r="BF841" i="2"/>
  <c r="BF840" i="2"/>
  <c r="BF839" i="2"/>
  <c r="BF838" i="2"/>
  <c r="BF837" i="2"/>
  <c r="BF836" i="2"/>
  <c r="BF835" i="2"/>
  <c r="BF834" i="2"/>
  <c r="BF833" i="2"/>
  <c r="BF832" i="2"/>
  <c r="BF831" i="2"/>
  <c r="BF830" i="2"/>
  <c r="BF829" i="2"/>
  <c r="BF828" i="2"/>
  <c r="BF827" i="2"/>
  <c r="BF826" i="2"/>
  <c r="BF825" i="2"/>
  <c r="BF824" i="2"/>
  <c r="BF823" i="2"/>
  <c r="BF822" i="2"/>
  <c r="BF821" i="2"/>
  <c r="BF820" i="2"/>
  <c r="BF819" i="2"/>
  <c r="BF818" i="2"/>
  <c r="BF817" i="2"/>
  <c r="BF816" i="2"/>
  <c r="BF815" i="2"/>
  <c r="BF814" i="2"/>
  <c r="BF813" i="2"/>
  <c r="BF812" i="2"/>
  <c r="BF811" i="2"/>
  <c r="BF810" i="2"/>
  <c r="BF809" i="2"/>
  <c r="BF808" i="2"/>
  <c r="BF807" i="2"/>
  <c r="BF806" i="2"/>
  <c r="BF805" i="2"/>
  <c r="BF804" i="2"/>
  <c r="BF803" i="2"/>
  <c r="BF802" i="2"/>
  <c r="BF801" i="2"/>
  <c r="BF800" i="2"/>
  <c r="BF799" i="2"/>
  <c r="BF796" i="2"/>
  <c r="BF795" i="2"/>
  <c r="BF794" i="2"/>
  <c r="BF793" i="2"/>
  <c r="BF792" i="2"/>
  <c r="BF791" i="2"/>
  <c r="BF790" i="2"/>
  <c r="BF789" i="2"/>
  <c r="BF788" i="2"/>
  <c r="BF787" i="2"/>
  <c r="BF786" i="2"/>
  <c r="BF785" i="2"/>
  <c r="BF784" i="2"/>
  <c r="BF783" i="2"/>
  <c r="BF782" i="2"/>
  <c r="BF781" i="2"/>
  <c r="BF780" i="2"/>
  <c r="BF779" i="2"/>
  <c r="BF778" i="2"/>
  <c r="BF777" i="2"/>
  <c r="BF776" i="2"/>
  <c r="BF775" i="2"/>
  <c r="BF774" i="2"/>
  <c r="BF773" i="2"/>
  <c r="BF772" i="2"/>
  <c r="BF771" i="2"/>
  <c r="BF770" i="2"/>
  <c r="BF769" i="2"/>
  <c r="BF768" i="2"/>
  <c r="BF767" i="2"/>
  <c r="BF766" i="2"/>
  <c r="BF765" i="2"/>
  <c r="BF764" i="2"/>
  <c r="BF763" i="2"/>
  <c r="BF762" i="2"/>
  <c r="BF761" i="2"/>
  <c r="BF760" i="2"/>
  <c r="BF759" i="2"/>
  <c r="BF758" i="2"/>
  <c r="BF757" i="2"/>
  <c r="BF756" i="2"/>
  <c r="BF755" i="2"/>
  <c r="BF754" i="2"/>
  <c r="BF753" i="2"/>
  <c r="BF752" i="2"/>
  <c r="BF751" i="2"/>
  <c r="BF750" i="2"/>
  <c r="BF749" i="2"/>
  <c r="BF748" i="2"/>
  <c r="BF747" i="2"/>
  <c r="BF746" i="2"/>
  <c r="BF745" i="2"/>
  <c r="BF744" i="2"/>
  <c r="BF743" i="2"/>
  <c r="BF742" i="2"/>
  <c r="BF741" i="2"/>
  <c r="BF740" i="2"/>
  <c r="BF739" i="2"/>
  <c r="BF738" i="2"/>
  <c r="BF737" i="2"/>
  <c r="BF736" i="2"/>
  <c r="BF735" i="2"/>
  <c r="BF734" i="2"/>
  <c r="BF733" i="2"/>
  <c r="BF732" i="2"/>
  <c r="BF731" i="2"/>
  <c r="BF730" i="2"/>
  <c r="BF729" i="2"/>
  <c r="BF728" i="2"/>
  <c r="BF727" i="2"/>
  <c r="BF726" i="2"/>
  <c r="BF725" i="2"/>
  <c r="BF724" i="2"/>
  <c r="BF723" i="2"/>
  <c r="BF722" i="2"/>
  <c r="BF721" i="2"/>
  <c r="BF720" i="2"/>
  <c r="BF719" i="2"/>
  <c r="BF718" i="2"/>
  <c r="BF717" i="2"/>
  <c r="BF716" i="2"/>
  <c r="BF715" i="2"/>
  <c r="BF714" i="2"/>
  <c r="BF713" i="2"/>
  <c r="BF712" i="2"/>
  <c r="BF711" i="2"/>
  <c r="BF710" i="2"/>
  <c r="BF709" i="2"/>
  <c r="BF708" i="2"/>
  <c r="BF707" i="2"/>
  <c r="BF706" i="2"/>
  <c r="BF705" i="2"/>
  <c r="BF704" i="2"/>
  <c r="BF703" i="2"/>
  <c r="BF702" i="2"/>
  <c r="BF701" i="2"/>
  <c r="BF700" i="2"/>
  <c r="BF699" i="2"/>
  <c r="BF698" i="2"/>
  <c r="BF697" i="2"/>
  <c r="BF696" i="2"/>
  <c r="BF695" i="2"/>
  <c r="BF694" i="2"/>
  <c r="BF693" i="2"/>
  <c r="BF692" i="2"/>
  <c r="BF689" i="2"/>
  <c r="BF688" i="2"/>
  <c r="BF687" i="2"/>
  <c r="BF686" i="2"/>
  <c r="BF685" i="2"/>
  <c r="BF684" i="2"/>
  <c r="BF683" i="2"/>
  <c r="BF682" i="2"/>
  <c r="BF681" i="2"/>
  <c r="BF680" i="2"/>
  <c r="BF679" i="2"/>
  <c r="BF678" i="2"/>
  <c r="BF677" i="2"/>
  <c r="BF676" i="2"/>
  <c r="BF675" i="2"/>
  <c r="BF674" i="2"/>
  <c r="BF673" i="2"/>
  <c r="BF672" i="2"/>
  <c r="BF671" i="2"/>
  <c r="BF670" i="2"/>
  <c r="BF669" i="2"/>
  <c r="BF668" i="2"/>
  <c r="BF667" i="2"/>
  <c r="BF666" i="2"/>
  <c r="BF665" i="2"/>
  <c r="BF664" i="2"/>
  <c r="BF663" i="2"/>
  <c r="BF662" i="2"/>
  <c r="BF661" i="2"/>
  <c r="BF660" i="2"/>
  <c r="BF659" i="2"/>
  <c r="BF658" i="2"/>
  <c r="BF657" i="2"/>
  <c r="BF656" i="2"/>
  <c r="BF655" i="2"/>
  <c r="BF654" i="2"/>
  <c r="BF653" i="2"/>
  <c r="BF652" i="2"/>
  <c r="BF651" i="2"/>
  <c r="BF650" i="2"/>
  <c r="BF649" i="2"/>
  <c r="BF648" i="2"/>
  <c r="BF647" i="2"/>
  <c r="BF646" i="2"/>
  <c r="BF645" i="2"/>
  <c r="BF644" i="2"/>
  <c r="BF643" i="2"/>
  <c r="BF642" i="2"/>
  <c r="BF641" i="2"/>
  <c r="BF640" i="2"/>
  <c r="BF639" i="2"/>
  <c r="BF638" i="2"/>
  <c r="BF637" i="2"/>
  <c r="BF636" i="2"/>
  <c r="BF635" i="2"/>
  <c r="BF634" i="2"/>
  <c r="BF633" i="2"/>
  <c r="BF632" i="2"/>
  <c r="BF631" i="2"/>
  <c r="BF630" i="2"/>
  <c r="BF629" i="2"/>
  <c r="BF628" i="2"/>
  <c r="BF627" i="2"/>
  <c r="BF626" i="2"/>
  <c r="BF625" i="2"/>
  <c r="BF624" i="2"/>
  <c r="BF623" i="2"/>
  <c r="BF622" i="2"/>
  <c r="BF621" i="2"/>
  <c r="BF620" i="2"/>
  <c r="BF619" i="2"/>
  <c r="BF618" i="2"/>
  <c r="BF617" i="2"/>
  <c r="BF616" i="2"/>
  <c r="BF615" i="2"/>
  <c r="BF614" i="2"/>
  <c r="BF613" i="2"/>
  <c r="BF612" i="2"/>
  <c r="BF611" i="2"/>
  <c r="BF610" i="2"/>
  <c r="BF609" i="2"/>
  <c r="BF608" i="2"/>
  <c r="BF607" i="2"/>
  <c r="BF606" i="2"/>
  <c r="BF605" i="2"/>
  <c r="BF604" i="2"/>
  <c r="BF603" i="2"/>
  <c r="BF602" i="2"/>
  <c r="BF601" i="2"/>
  <c r="BF600" i="2"/>
  <c r="BF599" i="2"/>
  <c r="BF598" i="2"/>
  <c r="BF597" i="2"/>
  <c r="BF596" i="2"/>
  <c r="BF595" i="2"/>
  <c r="BF594" i="2"/>
  <c r="BF593" i="2"/>
  <c r="BF592" i="2"/>
  <c r="BF591" i="2"/>
  <c r="BF588" i="2"/>
  <c r="BF587" i="2"/>
  <c r="BF586" i="2"/>
  <c r="BF585" i="2"/>
  <c r="BF584" i="2"/>
  <c r="BF583" i="2"/>
  <c r="BF582" i="2"/>
  <c r="BF581" i="2"/>
  <c r="BF580" i="2"/>
  <c r="BF579" i="2"/>
  <c r="BF578" i="2"/>
  <c r="BF577" i="2"/>
  <c r="BF576" i="2"/>
  <c r="BF575" i="2"/>
  <c r="BF574" i="2"/>
  <c r="BF573" i="2"/>
  <c r="BF572" i="2"/>
  <c r="BF571" i="2"/>
  <c r="BF570" i="2"/>
  <c r="BF569" i="2"/>
  <c r="BF568" i="2"/>
  <c r="BF567" i="2"/>
  <c r="BF566" i="2"/>
  <c r="BF565" i="2"/>
  <c r="BF564" i="2"/>
  <c r="BF563" i="2"/>
  <c r="BF562" i="2"/>
  <c r="BF561" i="2"/>
  <c r="BF560" i="2"/>
  <c r="BF559" i="2"/>
  <c r="BF558" i="2"/>
  <c r="BF557" i="2"/>
  <c r="BF556" i="2"/>
  <c r="BF555" i="2"/>
  <c r="BF554" i="2"/>
  <c r="BF553" i="2"/>
  <c r="BF552" i="2"/>
  <c r="BF551" i="2"/>
  <c r="BF550" i="2"/>
  <c r="BF549" i="2"/>
  <c r="BF548" i="2"/>
  <c r="BF547" i="2"/>
  <c r="BF546" i="2"/>
  <c r="BF545" i="2"/>
  <c r="BF544" i="2"/>
  <c r="BF543" i="2"/>
  <c r="BF542" i="2"/>
  <c r="BF541" i="2"/>
  <c r="BF540" i="2"/>
  <c r="BF539" i="2"/>
  <c r="BF538" i="2"/>
  <c r="BF537" i="2"/>
  <c r="BF536" i="2"/>
  <c r="BF535" i="2"/>
  <c r="BF534" i="2"/>
  <c r="BF533" i="2"/>
  <c r="BF532" i="2"/>
  <c r="BF531" i="2"/>
  <c r="BF530" i="2"/>
  <c r="BF529" i="2"/>
  <c r="BF528" i="2"/>
  <c r="BF527" i="2"/>
  <c r="BF526" i="2"/>
  <c r="BF525" i="2"/>
  <c r="BF524" i="2"/>
  <c r="BF523" i="2"/>
  <c r="BF522" i="2"/>
  <c r="BF521" i="2"/>
  <c r="BF520" i="2"/>
  <c r="BF519" i="2"/>
  <c r="BF518" i="2"/>
  <c r="BF517" i="2"/>
  <c r="BF516" i="2"/>
  <c r="BF515" i="2"/>
  <c r="BF514" i="2"/>
  <c r="BF513" i="2"/>
  <c r="BF512" i="2"/>
  <c r="BF511" i="2"/>
  <c r="BF510" i="2"/>
  <c r="BF509" i="2"/>
  <c r="BF508" i="2"/>
  <c r="BF507" i="2"/>
  <c r="BF506" i="2"/>
  <c r="BF505" i="2"/>
  <c r="BF504" i="2"/>
  <c r="BF503" i="2"/>
  <c r="BF502" i="2"/>
  <c r="BF501" i="2"/>
  <c r="BF500" i="2"/>
  <c r="BF499" i="2"/>
  <c r="BF498" i="2"/>
  <c r="BF497" i="2"/>
  <c r="BF496" i="2"/>
  <c r="BF495" i="2"/>
  <c r="BF494" i="2"/>
  <c r="BF493" i="2"/>
  <c r="BF492" i="2"/>
  <c r="BF491" i="2"/>
  <c r="BF490" i="2"/>
  <c r="BF489" i="2"/>
  <c r="BF488" i="2"/>
  <c r="BF487" i="2"/>
  <c r="BF484" i="2"/>
  <c r="BF483" i="2"/>
  <c r="BF482" i="2"/>
  <c r="BF481" i="2"/>
  <c r="BF480" i="2"/>
  <c r="BF479" i="2"/>
  <c r="BF478" i="2"/>
  <c r="BF477" i="2"/>
  <c r="BF476" i="2"/>
  <c r="BF475" i="2"/>
  <c r="BF474" i="2"/>
  <c r="BF473" i="2"/>
  <c r="BF472" i="2"/>
  <c r="BF471" i="2"/>
  <c r="BF470" i="2"/>
  <c r="BF469" i="2"/>
  <c r="BF468" i="2"/>
  <c r="BF467" i="2"/>
  <c r="BF466" i="2"/>
  <c r="BF465" i="2"/>
  <c r="BF464" i="2"/>
  <c r="BF463" i="2"/>
  <c r="BF462" i="2"/>
  <c r="BF461" i="2"/>
  <c r="BF460" i="2"/>
  <c r="BF459" i="2"/>
  <c r="BF458" i="2"/>
  <c r="BF457" i="2"/>
  <c r="BF456" i="2"/>
  <c r="BF455" i="2"/>
  <c r="BF454" i="2"/>
  <c r="BF453" i="2"/>
  <c r="BF452" i="2"/>
  <c r="BF451" i="2"/>
  <c r="BF450" i="2"/>
  <c r="BF449" i="2"/>
  <c r="BF448" i="2"/>
  <c r="BF447" i="2"/>
  <c r="BF446" i="2"/>
  <c r="BF445" i="2"/>
  <c r="BF444" i="2"/>
  <c r="BF443" i="2"/>
  <c r="BF442" i="2"/>
  <c r="BF441" i="2"/>
  <c r="BF277" i="2"/>
  <c r="BF276" i="2"/>
  <c r="BF275" i="2"/>
  <c r="BF272" i="2"/>
  <c r="BF271" i="2"/>
  <c r="BF270" i="2"/>
  <c r="BF269" i="2"/>
  <c r="BF268" i="2"/>
  <c r="BF267" i="2"/>
  <c r="BF266" i="2"/>
  <c r="BF265" i="2"/>
  <c r="BF264" i="2"/>
  <c r="BF263" i="2"/>
  <c r="BF262" i="2"/>
  <c r="BF261" i="2"/>
  <c r="BF260" i="2"/>
  <c r="BF259" i="2"/>
  <c r="BF258" i="2"/>
  <c r="BF257" i="2"/>
  <c r="BF256" i="2"/>
  <c r="BF255" i="2"/>
  <c r="BF254" i="2"/>
  <c r="BF253" i="2"/>
  <c r="BF252" i="2"/>
  <c r="BF251" i="2"/>
  <c r="BF250" i="2"/>
  <c r="BF249" i="2"/>
  <c r="BF248" i="2"/>
  <c r="BF247" i="2"/>
  <c r="BF246" i="2"/>
  <c r="BF245" i="2"/>
  <c r="BF244" i="2"/>
  <c r="BF242" i="2"/>
  <c r="BF243" i="2"/>
  <c r="BF241" i="2"/>
  <c r="BF240" i="2"/>
  <c r="BF239" i="2"/>
  <c r="BF238" i="2"/>
  <c r="BF237" i="2"/>
  <c r="BF236" i="2"/>
  <c r="BF235" i="2"/>
  <c r="BF234" i="2"/>
  <c r="BF233" i="2"/>
  <c r="BF232" i="2"/>
  <c r="BF231" i="2"/>
  <c r="BF229" i="2"/>
  <c r="BF230" i="2"/>
  <c r="BF228" i="2"/>
  <c r="BF227" i="2"/>
  <c r="BF226" i="2"/>
  <c r="BF225" i="2"/>
  <c r="BF224" i="2"/>
  <c r="BF223" i="2"/>
  <c r="BF222" i="2"/>
  <c r="BF221" i="2"/>
  <c r="BF220" i="2"/>
  <c r="BF219" i="2"/>
  <c r="BF218" i="2"/>
  <c r="BF217" i="2"/>
  <c r="BF216" i="2"/>
  <c r="BF215" i="2"/>
  <c r="BF214" i="2"/>
  <c r="BF213" i="2"/>
  <c r="BF212" i="2"/>
  <c r="BF211" i="2"/>
  <c r="BF210" i="2"/>
  <c r="BF209" i="2"/>
  <c r="BF206" i="2"/>
  <c r="BF205" i="2"/>
  <c r="BF204" i="2"/>
  <c r="BF203" i="2"/>
  <c r="BF202" i="2"/>
  <c r="BF201" i="2"/>
  <c r="BF200" i="2"/>
  <c r="BF199" i="2"/>
  <c r="BF198" i="2"/>
  <c r="BF197" i="2"/>
  <c r="BF196" i="2"/>
  <c r="BF195" i="2"/>
  <c r="BF194" i="2"/>
  <c r="BF193" i="2"/>
  <c r="BF192" i="2"/>
  <c r="BF191" i="2"/>
  <c r="BF190" i="2"/>
  <c r="BF189" i="2"/>
  <c r="BF188" i="2"/>
  <c r="BF187" i="2"/>
  <c r="BF186" i="2"/>
  <c r="BF185" i="2"/>
  <c r="BF184" i="2"/>
  <c r="BF183" i="2"/>
  <c r="BF182" i="2"/>
  <c r="BF181" i="2"/>
  <c r="BF180" i="2"/>
  <c r="BF179" i="2"/>
  <c r="BF178" i="2"/>
  <c r="BF177" i="2"/>
  <c r="BF176" i="2"/>
  <c r="BF175" i="2"/>
  <c r="BF174" i="2"/>
  <c r="BF173" i="2"/>
  <c r="BF172" i="2"/>
  <c r="BF171" i="2"/>
  <c r="BF170" i="2"/>
  <c r="BF169" i="2"/>
  <c r="BF168" i="2"/>
  <c r="BF167" i="2"/>
  <c r="BF166" i="2"/>
  <c r="BF165" i="2"/>
  <c r="BF164" i="2"/>
  <c r="BF163" i="2"/>
  <c r="BF162" i="2"/>
  <c r="BF161" i="2"/>
  <c r="BF160" i="2"/>
  <c r="BF159" i="2"/>
  <c r="BF158" i="2"/>
  <c r="BF157" i="2"/>
  <c r="BF156" i="2"/>
  <c r="BF155" i="2"/>
  <c r="BF154" i="2"/>
  <c r="BF153" i="2"/>
  <c r="BF152" i="2"/>
  <c r="BF151" i="2"/>
  <c r="BF150" i="2"/>
  <c r="BF149" i="2"/>
  <c r="BF148" i="2"/>
  <c r="BF147" i="2"/>
  <c r="BF146" i="2"/>
  <c r="BF145" i="2"/>
  <c r="BF144" i="2"/>
  <c r="BF143" i="2"/>
  <c r="BF142" i="2"/>
  <c r="BF141" i="2"/>
  <c r="BF140" i="2"/>
  <c r="BF139" i="2"/>
  <c r="BF138" i="2"/>
  <c r="BF137" i="2"/>
  <c r="BF136" i="2"/>
  <c r="BF135" i="2"/>
  <c r="BF134" i="2"/>
  <c r="BF133" i="2"/>
  <c r="BF132" i="2"/>
  <c r="BF112" i="2"/>
  <c r="BF110" i="2"/>
  <c r="BF109" i="2"/>
  <c r="BF108" i="2"/>
  <c r="BF107" i="2"/>
  <c r="BF106" i="2"/>
  <c r="BF105" i="2"/>
  <c r="BF104" i="2"/>
  <c r="BF103" i="2"/>
  <c r="BF102" i="2"/>
  <c r="BF101" i="2"/>
  <c r="BF100" i="2"/>
  <c r="BF99" i="2"/>
  <c r="BF98" i="2"/>
  <c r="BF97" i="2"/>
  <c r="BF96" i="2"/>
  <c r="BF95" i="2"/>
  <c r="BF94" i="2"/>
  <c r="BF93" i="2"/>
  <c r="BF92" i="2"/>
  <c r="BF91" i="2"/>
  <c r="BF90" i="2"/>
  <c r="BF89" i="2"/>
  <c r="BF88" i="2"/>
  <c r="BF87" i="2"/>
  <c r="BF86" i="2"/>
  <c r="BF85" i="2"/>
  <c r="BF84" i="2"/>
  <c r="BF83" i="2"/>
  <c r="BF82" i="2"/>
  <c r="BF81" i="2"/>
  <c r="BF80" i="2"/>
  <c r="BF79" i="2"/>
  <c r="BF78" i="2"/>
  <c r="BF77" i="2"/>
  <c r="BF76" i="2"/>
  <c r="BF75" i="2"/>
  <c r="BF74" i="2"/>
  <c r="BF73" i="2"/>
  <c r="BF72" i="2"/>
  <c r="BF67" i="2"/>
  <c r="BF66" i="2"/>
  <c r="BF65" i="2"/>
  <c r="BF64" i="2"/>
  <c r="BF63" i="2"/>
  <c r="BF62" i="2"/>
  <c r="BF61" i="2"/>
  <c r="BF60" i="2"/>
  <c r="BF59" i="2"/>
  <c r="BF58" i="2"/>
  <c r="BF57" i="2"/>
  <c r="BF56" i="2"/>
  <c r="BF55" i="2"/>
  <c r="BF54" i="2"/>
  <c r="BF53" i="2"/>
  <c r="BF52" i="2"/>
  <c r="BF51" i="2"/>
  <c r="BF50" i="2"/>
  <c r="BF49" i="2"/>
  <c r="BF48" i="2"/>
  <c r="BF47" i="2"/>
  <c r="BF46" i="2"/>
  <c r="BF45" i="2"/>
  <c r="BF44" i="2"/>
  <c r="BF43" i="2"/>
  <c r="BF42" i="2"/>
  <c r="BF41" i="2"/>
  <c r="BF40" i="2"/>
  <c r="BF39" i="2"/>
  <c r="BF38" i="2"/>
  <c r="BF37" i="2"/>
  <c r="BF36" i="2"/>
  <c r="BF35" i="2"/>
  <c r="BF34" i="2"/>
  <c r="BF33" i="2"/>
  <c r="BF32" i="2"/>
  <c r="BF31" i="2"/>
  <c r="BF30" i="2"/>
  <c r="BF29" i="2"/>
  <c r="BF28" i="2"/>
  <c r="BF27" i="2"/>
  <c r="BF26" i="2"/>
  <c r="BF25" i="2"/>
  <c r="BF24" i="2"/>
  <c r="BF23" i="2"/>
  <c r="BF22" i="2"/>
  <c r="BF21" i="2"/>
  <c r="BF20" i="2"/>
  <c r="BF19" i="2"/>
  <c r="BF18" i="2"/>
  <c r="BF17" i="2"/>
  <c r="BF16" i="2"/>
  <c r="BF15" i="2"/>
  <c r="BF14" i="2"/>
  <c r="BF13" i="2"/>
  <c r="BF12" i="2"/>
  <c r="BF11" i="2"/>
  <c r="BF10" i="2"/>
  <c r="BF9" i="2"/>
  <c r="BF8" i="2"/>
  <c r="BF7" i="2"/>
  <c r="BF6" i="2"/>
  <c r="BF5" i="2"/>
  <c r="BF4" i="2"/>
  <c r="AS1002" i="2"/>
  <c r="AR1002" i="2"/>
  <c r="AQ1002" i="2"/>
  <c r="AP1002" i="2"/>
  <c r="F254" i="3"/>
  <c r="E254" i="3"/>
  <c r="D254" i="3"/>
  <c r="K540" i="3"/>
  <c r="F540" i="3"/>
  <c r="E540" i="3"/>
  <c r="D540" i="3"/>
  <c r="D80" i="3"/>
  <c r="E80" i="3"/>
  <c r="F80" i="3"/>
  <c r="AG254" i="3"/>
  <c r="AG540" i="3"/>
  <c r="AR542" i="3"/>
  <c r="AG542" i="3"/>
  <c r="F542" i="3"/>
  <c r="E542" i="3"/>
  <c r="D542" i="3"/>
  <c r="J289" i="3"/>
  <c r="K289" i="3"/>
  <c r="L289" i="3"/>
  <c r="G289" i="3"/>
  <c r="H289" i="3" s="1"/>
  <c r="F289" i="3"/>
  <c r="E289" i="3"/>
  <c r="D289" i="3"/>
  <c r="J307" i="3"/>
  <c r="K307" i="3"/>
  <c r="L307" i="3"/>
  <c r="G307" i="3"/>
  <c r="H307" i="3" s="1"/>
  <c r="F307" i="3"/>
  <c r="E307" i="3"/>
  <c r="D307" i="3"/>
  <c r="J351" i="3"/>
  <c r="K351" i="3"/>
  <c r="L351" i="3"/>
  <c r="G351" i="3"/>
  <c r="H351" i="3" s="1"/>
  <c r="F351" i="3"/>
  <c r="E351" i="3"/>
  <c r="D351" i="3"/>
  <c r="F471" i="3"/>
  <c r="E471" i="3"/>
  <c r="D471" i="3"/>
  <c r="L538" i="3"/>
  <c r="G538" i="3"/>
  <c r="H538" i="3" s="1"/>
  <c r="F538" i="3"/>
  <c r="E538" i="3"/>
  <c r="D538" i="3"/>
  <c r="AG538" i="3"/>
  <c r="AG465" i="3"/>
  <c r="J465" i="3"/>
  <c r="K465" i="3"/>
  <c r="F465" i="3"/>
  <c r="E465" i="3"/>
  <c r="D465" i="3"/>
  <c r="J464" i="3"/>
  <c r="K464" i="3"/>
  <c r="L464" i="3"/>
  <c r="F464" i="3"/>
  <c r="E464" i="3"/>
  <c r="D464" i="3"/>
  <c r="F463" i="3"/>
  <c r="E463" i="3"/>
  <c r="D463" i="3"/>
  <c r="J462" i="3"/>
  <c r="G462" i="3"/>
  <c r="H462" i="3" s="1"/>
  <c r="F462" i="3"/>
  <c r="E462" i="3"/>
  <c r="D462" i="3"/>
  <c r="F461" i="3"/>
  <c r="E461" i="3"/>
  <c r="D461" i="3"/>
  <c r="J541" i="3"/>
  <c r="K541" i="3"/>
  <c r="L541" i="3"/>
  <c r="G541" i="3"/>
  <c r="H541" i="3" s="1"/>
  <c r="F541" i="3"/>
  <c r="E541" i="3"/>
  <c r="D541" i="3"/>
  <c r="F460" i="3"/>
  <c r="E460" i="3"/>
  <c r="D460" i="3"/>
  <c r="AG464" i="3"/>
  <c r="AG463" i="3"/>
  <c r="AG462" i="3"/>
  <c r="AG461" i="3"/>
  <c r="AG541" i="3"/>
  <c r="AG460" i="3"/>
  <c r="AG351" i="3"/>
  <c r="AG307" i="3"/>
  <c r="AG289" i="3"/>
  <c r="F214" i="3"/>
  <c r="E214" i="3"/>
  <c r="D214" i="3"/>
  <c r="F187" i="3"/>
  <c r="E187" i="3"/>
  <c r="D187" i="3"/>
  <c r="BK1020" i="2"/>
  <c r="BJ690" i="2"/>
  <c r="BX12" i="1" s="1"/>
  <c r="BK690" i="2"/>
  <c r="AV680" i="2"/>
  <c r="AT668" i="2"/>
  <c r="AU664" i="2"/>
  <c r="G644" i="2"/>
  <c r="H644" i="2" s="1"/>
  <c r="AU641" i="2"/>
  <c r="AU632" i="2"/>
  <c r="G620" i="2"/>
  <c r="H620" i="2" s="1"/>
  <c r="G607" i="2"/>
  <c r="H607" i="2" s="1"/>
  <c r="F18" i="3"/>
  <c r="E18" i="3"/>
  <c r="D18" i="3"/>
  <c r="BF1193" i="2"/>
  <c r="BJ2414" i="2"/>
  <c r="BX36" i="1" s="1"/>
  <c r="BK2414" i="2"/>
  <c r="E20" i="1"/>
  <c r="BT1776" i="2"/>
  <c r="BS1776" i="2"/>
  <c r="D921" i="2"/>
  <c r="BF2413" i="2"/>
  <c r="BF2412" i="2"/>
  <c r="BF2411" i="2"/>
  <c r="BF2410" i="2"/>
  <c r="BF2409" i="2"/>
  <c r="BF2408" i="2"/>
  <c r="BF2407" i="2"/>
  <c r="BF2406" i="2"/>
  <c r="BF2405" i="2"/>
  <c r="BF2404" i="2"/>
  <c r="BF2403" i="2"/>
  <c r="BF2402" i="2"/>
  <c r="BF2401" i="2"/>
  <c r="BF2400" i="2"/>
  <c r="BF2399" i="2"/>
  <c r="BF2398" i="2"/>
  <c r="BF2397" i="2"/>
  <c r="BF2396" i="2"/>
  <c r="BF2395" i="2"/>
  <c r="BF2394" i="2"/>
  <c r="BF2393" i="2"/>
  <c r="BF2392" i="2"/>
  <c r="BF2391" i="2"/>
  <c r="BF2388" i="2"/>
  <c r="BF2387" i="2"/>
  <c r="BF2386" i="2"/>
  <c r="BF2385" i="2"/>
  <c r="BF2384" i="2"/>
  <c r="BF2383" i="2"/>
  <c r="BF2382" i="2"/>
  <c r="BF2381" i="2"/>
  <c r="BF2380" i="2"/>
  <c r="BF2379" i="2"/>
  <c r="BF2378" i="2"/>
  <c r="BF2377" i="2"/>
  <c r="BF2376" i="2"/>
  <c r="BF2375" i="2"/>
  <c r="BF2374" i="2"/>
  <c r="BF2373" i="2"/>
  <c r="BF2372" i="2"/>
  <c r="BF2371" i="2"/>
  <c r="BF2370" i="2"/>
  <c r="BF2369" i="2"/>
  <c r="BF2368" i="2"/>
  <c r="BF2367" i="2"/>
  <c r="BF2366" i="2"/>
  <c r="BF2365" i="2"/>
  <c r="BF2364" i="2"/>
  <c r="BF2363" i="2"/>
  <c r="BF2362" i="2"/>
  <c r="BF2361" i="2"/>
  <c r="BF2360" i="2"/>
  <c r="BF2359" i="2"/>
  <c r="BF2358" i="2"/>
  <c r="BF2357" i="2"/>
  <c r="BF2356" i="2"/>
  <c r="BF2355" i="2"/>
  <c r="BF2354" i="2"/>
  <c r="BF2353" i="2"/>
  <c r="BF2352" i="2"/>
  <c r="BF2351" i="2"/>
  <c r="BF2350" i="2"/>
  <c r="BF2349" i="2"/>
  <c r="BF2348" i="2"/>
  <c r="BF2347" i="2"/>
  <c r="BF2346" i="2"/>
  <c r="BF2345" i="2"/>
  <c r="BF2344" i="2"/>
  <c r="BF2343" i="2"/>
  <c r="BF2342" i="2"/>
  <c r="BF2341" i="2"/>
  <c r="BF2340" i="2"/>
  <c r="BF2339" i="2"/>
  <c r="BF2338" i="2"/>
  <c r="BF2337" i="2"/>
  <c r="BF2336" i="2"/>
  <c r="BF2335" i="2"/>
  <c r="BF2334" i="2"/>
  <c r="BF2331" i="2"/>
  <c r="BF2330" i="2"/>
  <c r="BF2329" i="2"/>
  <c r="BF2328" i="2"/>
  <c r="BF2327" i="2"/>
  <c r="BF2326" i="2"/>
  <c r="BF2325" i="2"/>
  <c r="BF2324" i="2"/>
  <c r="BF2323" i="2"/>
  <c r="BF2322" i="2"/>
  <c r="BF2321" i="2"/>
  <c r="BF2320" i="2"/>
  <c r="BF2319" i="2"/>
  <c r="BF2318" i="2"/>
  <c r="BF2317" i="2"/>
  <c r="BF2316" i="2"/>
  <c r="BF2315" i="2"/>
  <c r="BF2314" i="2"/>
  <c r="BF2313" i="2"/>
  <c r="BF2312" i="2"/>
  <c r="BF2311" i="2"/>
  <c r="BF2310" i="2"/>
  <c r="BF2309" i="2"/>
  <c r="BF2308" i="2"/>
  <c r="BF2307" i="2"/>
  <c r="BF2306" i="2"/>
  <c r="BF2305" i="2"/>
  <c r="BF2304" i="2"/>
  <c r="BF2303" i="2"/>
  <c r="BF2302" i="2"/>
  <c r="BF2301" i="2"/>
  <c r="BF2300" i="2"/>
  <c r="BF2299" i="2"/>
  <c r="BF2298" i="2"/>
  <c r="BF2297" i="2"/>
  <c r="BF2296" i="2"/>
  <c r="BF2295" i="2"/>
  <c r="BF2294" i="2"/>
  <c r="BF2293" i="2"/>
  <c r="BF2292" i="2"/>
  <c r="BF2291" i="2"/>
  <c r="BF2290" i="2"/>
  <c r="BF2289" i="2"/>
  <c r="BF2288" i="2"/>
  <c r="BF2287" i="2"/>
  <c r="BF2286" i="2"/>
  <c r="BF2285" i="2"/>
  <c r="BF2284" i="2"/>
  <c r="BF2283" i="2"/>
  <c r="BF2282" i="2"/>
  <c r="BF2281" i="2"/>
  <c r="BF2280" i="2"/>
  <c r="BF2279" i="2"/>
  <c r="BF2278" i="2"/>
  <c r="BF2277" i="2"/>
  <c r="BF2276" i="2"/>
  <c r="BF2275" i="2"/>
  <c r="BF2274" i="2"/>
  <c r="BF2273" i="2"/>
  <c r="BF2272" i="2"/>
  <c r="BF2271" i="2"/>
  <c r="BF2270" i="2"/>
  <c r="BF2269" i="2"/>
  <c r="BF2268" i="2"/>
  <c r="BF2267" i="2"/>
  <c r="BF2266" i="2"/>
  <c r="BF2265" i="2"/>
  <c r="BF2264" i="2"/>
  <c r="BF2263" i="2"/>
  <c r="BF2262" i="2"/>
  <c r="BF2261" i="2"/>
  <c r="BF2260" i="2"/>
  <c r="BF2259" i="2"/>
  <c r="BF2258" i="2"/>
  <c r="BF2257" i="2"/>
  <c r="BF2256" i="2"/>
  <c r="BF2255" i="2"/>
  <c r="BF2254" i="2"/>
  <c r="BF2253" i="2"/>
  <c r="BF2252" i="2"/>
  <c r="BF2251" i="2"/>
  <c r="BF2250" i="2"/>
  <c r="BF2249" i="2"/>
  <c r="BF2248" i="2"/>
  <c r="BF2246" i="2"/>
  <c r="BF2247" i="2"/>
  <c r="BF2245" i="2"/>
  <c r="BF2244" i="2"/>
  <c r="BF2243" i="2"/>
  <c r="BF2242" i="2"/>
  <c r="BF2241" i="2"/>
  <c r="BF2240" i="2"/>
  <c r="BF2239" i="2"/>
  <c r="BF2238" i="2"/>
  <c r="BF2237" i="2"/>
  <c r="BF2236" i="2"/>
  <c r="BF2235" i="2"/>
  <c r="BF2234" i="2"/>
  <c r="BF2233" i="2"/>
  <c r="BF2232" i="2"/>
  <c r="BF2231" i="2"/>
  <c r="BF2230" i="2"/>
  <c r="BF2229" i="2"/>
  <c r="BF2228" i="2"/>
  <c r="BF2227" i="2"/>
  <c r="BF2226" i="2"/>
  <c r="BF2225" i="2"/>
  <c r="BF2224" i="2"/>
  <c r="BF2223" i="2"/>
  <c r="BF2222" i="2"/>
  <c r="BF2221" i="2"/>
  <c r="BF2220" i="2"/>
  <c r="BF2219" i="2"/>
  <c r="BF2218" i="2"/>
  <c r="BF2217" i="2"/>
  <c r="BF2216" i="2"/>
  <c r="BF2215" i="2"/>
  <c r="BF2214" i="2"/>
  <c r="BF2213" i="2"/>
  <c r="BF2212" i="2"/>
  <c r="BF2211" i="2"/>
  <c r="BF2210" i="2"/>
  <c r="BF2209" i="2"/>
  <c r="BF2208" i="2"/>
  <c r="BF2207" i="2"/>
  <c r="BF2206" i="2"/>
  <c r="BF2205" i="2"/>
  <c r="BF2204" i="2"/>
  <c r="BF2203" i="2"/>
  <c r="BF2202" i="2"/>
  <c r="BF2201" i="2"/>
  <c r="BF2200" i="2"/>
  <c r="BF2199" i="2"/>
  <c r="BF2196" i="2"/>
  <c r="BF2195" i="2"/>
  <c r="BF2194" i="2"/>
  <c r="BF2193" i="2"/>
  <c r="BF2192" i="2"/>
  <c r="BF2191" i="2"/>
  <c r="BF2190" i="2"/>
  <c r="BF2189" i="2"/>
  <c r="BF2188" i="2"/>
  <c r="BF2187" i="2"/>
  <c r="BF2186" i="2"/>
  <c r="BF2185" i="2"/>
  <c r="BF2184" i="2"/>
  <c r="BF2183" i="2"/>
  <c r="BF2182" i="2"/>
  <c r="BF2181" i="2"/>
  <c r="BF2180" i="2"/>
  <c r="BF2179" i="2"/>
  <c r="BF2178" i="2"/>
  <c r="BF2177" i="2"/>
  <c r="BF2176" i="2"/>
  <c r="BF2175" i="2"/>
  <c r="BF2174" i="2"/>
  <c r="BF2173" i="2"/>
  <c r="BF2172" i="2"/>
  <c r="BF2171" i="2"/>
  <c r="BF2170" i="2"/>
  <c r="BF2169" i="2"/>
  <c r="BF2168" i="2"/>
  <c r="BF2167" i="2"/>
  <c r="BF2166" i="2"/>
  <c r="BF2165" i="2"/>
  <c r="BF2164" i="2"/>
  <c r="BF2163" i="2"/>
  <c r="BF2162" i="2"/>
  <c r="BF2161" i="2"/>
  <c r="BF2160" i="2"/>
  <c r="BF2159" i="2"/>
  <c r="BF2158" i="2"/>
  <c r="BF2157" i="2"/>
  <c r="BF2156" i="2"/>
  <c r="BF2155" i="2"/>
  <c r="BF2154" i="2"/>
  <c r="BF2153" i="2"/>
  <c r="BF2152" i="2"/>
  <c r="BF2151" i="2"/>
  <c r="BF2150" i="2"/>
  <c r="BF2149" i="2"/>
  <c r="BF2148" i="2"/>
  <c r="BF2147" i="2"/>
  <c r="BF2146" i="2"/>
  <c r="BF2145" i="2"/>
  <c r="BF2144" i="2"/>
  <c r="BF2143" i="2"/>
  <c r="BF2142" i="2"/>
  <c r="BF2141" i="2"/>
  <c r="BF2140" i="2"/>
  <c r="BF2139" i="2"/>
  <c r="BF2138" i="2"/>
  <c r="BF2137" i="2"/>
  <c r="BF2136" i="2"/>
  <c r="BF2135" i="2"/>
  <c r="BF2134" i="2"/>
  <c r="BF2133" i="2"/>
  <c r="BF2132" i="2"/>
  <c r="BF2131" i="2"/>
  <c r="BF2130" i="2"/>
  <c r="BF2129" i="2"/>
  <c r="BF2128" i="2"/>
  <c r="BF2127" i="2"/>
  <c r="BF2126" i="2"/>
  <c r="BF2125" i="2"/>
  <c r="BF2124" i="2"/>
  <c r="BF2123" i="2"/>
  <c r="BF2122" i="2"/>
  <c r="BF2121" i="2"/>
  <c r="BF2120" i="2"/>
  <c r="BF2119" i="2"/>
  <c r="BF2118" i="2"/>
  <c r="BF2117" i="2"/>
  <c r="BF2116" i="2"/>
  <c r="BF2115" i="2"/>
  <c r="BF2114" i="2"/>
  <c r="BF2113" i="2"/>
  <c r="BF2112" i="2"/>
  <c r="BF2111" i="2"/>
  <c r="BF2110" i="2"/>
  <c r="BF2109" i="2"/>
  <c r="BF2108" i="2"/>
  <c r="BF2107" i="2"/>
  <c r="BF2106" i="2"/>
  <c r="BF2105" i="2"/>
  <c r="BF2104" i="2"/>
  <c r="BF2103" i="2"/>
  <c r="BF2102" i="2"/>
  <c r="BF2101" i="2"/>
  <c r="BF2100" i="2"/>
  <c r="BF2099" i="2"/>
  <c r="BF2098" i="2"/>
  <c r="BF2097" i="2"/>
  <c r="BF2096" i="2"/>
  <c r="BF2095" i="2"/>
  <c r="BF2094" i="2"/>
  <c r="BF2093" i="2"/>
  <c r="BF2092" i="2"/>
  <c r="BF2091" i="2"/>
  <c r="BF2090" i="2"/>
  <c r="BF2089" i="2"/>
  <c r="BF2088" i="2"/>
  <c r="BF2087" i="2"/>
  <c r="BF2086" i="2"/>
  <c r="BF2085" i="2"/>
  <c r="BF2081" i="2"/>
  <c r="BF2084" i="2"/>
  <c r="BF2083" i="2"/>
  <c r="BF2082" i="2"/>
  <c r="BF2080" i="2"/>
  <c r="BF2079" i="2"/>
  <c r="BF2078" i="2"/>
  <c r="BF2077" i="2"/>
  <c r="BF2076" i="2"/>
  <c r="BF2075" i="2"/>
  <c r="BF2074" i="2"/>
  <c r="BF2073" i="2"/>
  <c r="BF2072" i="2"/>
  <c r="BF2071" i="2"/>
  <c r="BF2070" i="2"/>
  <c r="BF2069" i="2"/>
  <c r="BF2068" i="2"/>
  <c r="BF2067" i="2"/>
  <c r="BF2066" i="2"/>
  <c r="BF2065" i="2"/>
  <c r="BF2064" i="2"/>
  <c r="BF2063" i="2"/>
  <c r="BF2062" i="2"/>
  <c r="BF2061" i="2"/>
  <c r="BF2060" i="2"/>
  <c r="BF2059" i="2"/>
  <c r="BF2058" i="2"/>
  <c r="BF2057" i="2"/>
  <c r="BF2056" i="2"/>
  <c r="BF2055" i="2"/>
  <c r="BF2054" i="2"/>
  <c r="BF2053" i="2"/>
  <c r="BF2052" i="2"/>
  <c r="BF2051" i="2"/>
  <c r="BF2050" i="2"/>
  <c r="BF2049" i="2"/>
  <c r="BF2048" i="2"/>
  <c r="BF2047" i="2"/>
  <c r="BF2046" i="2"/>
  <c r="BF2045" i="2"/>
  <c r="BF2044" i="2"/>
  <c r="BF2043" i="2"/>
  <c r="BF2042" i="2"/>
  <c r="BF2041" i="2"/>
  <c r="BF2040" i="2"/>
  <c r="BF2039" i="2"/>
  <c r="BF2038" i="2"/>
  <c r="BF2037" i="2"/>
  <c r="BF2036" i="2"/>
  <c r="BF2035" i="2"/>
  <c r="BF2034" i="2"/>
  <c r="BF2033" i="2"/>
  <c r="BF2032" i="2"/>
  <c r="BF2031" i="2"/>
  <c r="BF2030" i="2"/>
  <c r="BF2029" i="2"/>
  <c r="BF2028" i="2"/>
  <c r="BF2027" i="2"/>
  <c r="BF2026" i="2"/>
  <c r="BF2025" i="2"/>
  <c r="BF2024" i="2"/>
  <c r="BF2023" i="2"/>
  <c r="BF2022" i="2"/>
  <c r="BF2021" i="2"/>
  <c r="BF2020" i="2"/>
  <c r="BF2019" i="2"/>
  <c r="BF2018" i="2"/>
  <c r="BF2017" i="2"/>
  <c r="BF2016" i="2"/>
  <c r="BF2015" i="2"/>
  <c r="BF2014" i="2"/>
  <c r="BF2013" i="2"/>
  <c r="BF2012" i="2"/>
  <c r="BF2011" i="2"/>
  <c r="BF2010" i="2"/>
  <c r="BF2009" i="2"/>
  <c r="BF2008" i="2"/>
  <c r="BF2007" i="2"/>
  <c r="BF2006" i="2"/>
  <c r="BF2005" i="2"/>
  <c r="BF2004" i="2"/>
  <c r="BF2003" i="2"/>
  <c r="BF2002" i="2"/>
  <c r="BF2001" i="2"/>
  <c r="BF2000" i="2"/>
  <c r="BF1999" i="2"/>
  <c r="BF1998" i="2"/>
  <c r="BF1997" i="2"/>
  <c r="BF1996" i="2"/>
  <c r="BF1995" i="2"/>
  <c r="BF1994" i="2"/>
  <c r="BF1993" i="2"/>
  <c r="BF1992" i="2"/>
  <c r="BF1991" i="2"/>
  <c r="BF1990" i="2"/>
  <c r="BF1989" i="2"/>
  <c r="BF1988" i="2"/>
  <c r="BF1987" i="2"/>
  <c r="BF1986" i="2"/>
  <c r="BF1985" i="2"/>
  <c r="BF1984" i="2"/>
  <c r="BF1983" i="2"/>
  <c r="BF1982" i="2"/>
  <c r="BF1981" i="2"/>
  <c r="BF1980" i="2"/>
  <c r="BF1979" i="2"/>
  <c r="BF1978" i="2"/>
  <c r="BF1977" i="2"/>
  <c r="BF1976" i="2"/>
  <c r="BF1975" i="2"/>
  <c r="BF1974" i="2"/>
  <c r="BF1973" i="2"/>
  <c r="BF1972" i="2"/>
  <c r="BF1971" i="2"/>
  <c r="BF1970" i="2"/>
  <c r="BF1969" i="2"/>
  <c r="BF1968" i="2"/>
  <c r="BF1967" i="2"/>
  <c r="BF1966" i="2"/>
  <c r="BF1965" i="2"/>
  <c r="BF1964" i="2"/>
  <c r="BF1963" i="2"/>
  <c r="BF1962" i="2"/>
  <c r="BF1961" i="2"/>
  <c r="BF1960" i="2"/>
  <c r="BF1959" i="2"/>
  <c r="BF1958" i="2"/>
  <c r="BF1957" i="2"/>
  <c r="BF1956" i="2"/>
  <c r="BF1955" i="2"/>
  <c r="BF1954" i="2"/>
  <c r="BF1953" i="2"/>
  <c r="BF1952" i="2"/>
  <c r="BF1951" i="2"/>
  <c r="BF1950" i="2"/>
  <c r="BF1949" i="2"/>
  <c r="BF1948" i="2"/>
  <c r="BF1947" i="2"/>
  <c r="BF1946" i="2"/>
  <c r="BF1945" i="2"/>
  <c r="BF1944" i="2"/>
  <c r="BF1943" i="2"/>
  <c r="BF1940" i="2"/>
  <c r="BF1939" i="2"/>
  <c r="BF1938" i="2"/>
  <c r="BF1937" i="2"/>
  <c r="BF1936" i="2"/>
  <c r="BF1935" i="2"/>
  <c r="BF1934" i="2"/>
  <c r="BF1933" i="2"/>
  <c r="BF1932" i="2"/>
  <c r="BF1931" i="2"/>
  <c r="BF1930" i="2"/>
  <c r="BF1929" i="2"/>
  <c r="BF1928" i="2"/>
  <c r="BF1927" i="2"/>
  <c r="BF1926" i="2"/>
  <c r="BF1925" i="2"/>
  <c r="BF1924" i="2"/>
  <c r="BF1923" i="2"/>
  <c r="BF1922" i="2"/>
  <c r="BF1921" i="2"/>
  <c r="BF1920" i="2"/>
  <c r="BF1919" i="2"/>
  <c r="BF1918" i="2"/>
  <c r="BF1917" i="2"/>
  <c r="BF1916" i="2"/>
  <c r="BF1915" i="2"/>
  <c r="BF1914" i="2"/>
  <c r="BF1913" i="2"/>
  <c r="BF1912" i="2"/>
  <c r="BF1911" i="2"/>
  <c r="BF1910" i="2"/>
  <c r="BF1909" i="2"/>
  <c r="BF1908" i="2"/>
  <c r="BF1907" i="2"/>
  <c r="BF1906" i="2"/>
  <c r="BF1905" i="2"/>
  <c r="BF1904" i="2"/>
  <c r="BF1903" i="2"/>
  <c r="BF1902" i="2"/>
  <c r="BF1901" i="2"/>
  <c r="BF1900" i="2"/>
  <c r="BF1899" i="2"/>
  <c r="BF1898" i="2"/>
  <c r="BF1897" i="2"/>
  <c r="BF1896" i="2"/>
  <c r="BF1895" i="2"/>
  <c r="BF1894" i="2"/>
  <c r="BF1893" i="2"/>
  <c r="BF1892" i="2"/>
  <c r="BF1891" i="2"/>
  <c r="BF1890" i="2"/>
  <c r="BF1889" i="2"/>
  <c r="BF1888" i="2"/>
  <c r="BF1887" i="2"/>
  <c r="BF1886" i="2"/>
  <c r="BF1885" i="2"/>
  <c r="BF1884" i="2"/>
  <c r="BF1883" i="2"/>
  <c r="BF1882" i="2"/>
  <c r="BF1881" i="2"/>
  <c r="BF1880" i="2"/>
  <c r="BF1879" i="2"/>
  <c r="BF1878" i="2"/>
  <c r="BF1877" i="2"/>
  <c r="BF1876" i="2"/>
  <c r="BF1875" i="2"/>
  <c r="BF1874" i="2"/>
  <c r="BF1873" i="2"/>
  <c r="BF1872" i="2"/>
  <c r="BF1871" i="2"/>
  <c r="BF1870" i="2"/>
  <c r="BF1869" i="2"/>
  <c r="BF1868" i="2"/>
  <c r="BF1867" i="2"/>
  <c r="BF1866" i="2"/>
  <c r="BF1865" i="2"/>
  <c r="BF1864" i="2"/>
  <c r="BF1863" i="2"/>
  <c r="BF1862" i="2"/>
  <c r="BF1861" i="2"/>
  <c r="BF1860" i="2"/>
  <c r="BF1859" i="2"/>
  <c r="BF1858" i="2"/>
  <c r="BF1857" i="2"/>
  <c r="BF1856" i="2"/>
  <c r="BF1855" i="2"/>
  <c r="BF1854" i="2"/>
  <c r="BF1853" i="2"/>
  <c r="BF1852" i="2"/>
  <c r="BF1851" i="2"/>
  <c r="BF1850" i="2"/>
  <c r="BF1849" i="2"/>
  <c r="BF1848" i="2"/>
  <c r="BF1847" i="2"/>
  <c r="BF1846" i="2"/>
  <c r="BF1843" i="2"/>
  <c r="BF1842" i="2"/>
  <c r="BF1841" i="2"/>
  <c r="BF1840" i="2"/>
  <c r="BF1839" i="2"/>
  <c r="BF1838" i="2"/>
  <c r="BF1837" i="2"/>
  <c r="BF1836" i="2"/>
  <c r="BF1835" i="2"/>
  <c r="BF1834" i="2"/>
  <c r="BF1828" i="2"/>
  <c r="BF1833" i="2"/>
  <c r="BF1832" i="2"/>
  <c r="BF1831" i="2"/>
  <c r="BF1830" i="2"/>
  <c r="BF1829" i="2"/>
  <c r="BF1827" i="2"/>
  <c r="BF1826" i="2"/>
  <c r="BF1825" i="2"/>
  <c r="BF1824" i="2"/>
  <c r="BF1823" i="2"/>
  <c r="BF1822" i="2"/>
  <c r="BF1821" i="2"/>
  <c r="BF1820" i="2"/>
  <c r="BF1819" i="2"/>
  <c r="BF1818" i="2"/>
  <c r="BF1817" i="2"/>
  <c r="BF1816" i="2"/>
  <c r="BF1815" i="2"/>
  <c r="BF1814" i="2"/>
  <c r="BF1813" i="2"/>
  <c r="BF1812" i="2"/>
  <c r="BF1811" i="2"/>
  <c r="BF1810" i="2"/>
  <c r="BF1809" i="2"/>
  <c r="BF1808" i="2"/>
  <c r="BF1807" i="2"/>
  <c r="BF1806" i="2"/>
  <c r="BF1805" i="2"/>
  <c r="BF1804" i="2"/>
  <c r="BF1803" i="2"/>
  <c r="BF1802" i="2"/>
  <c r="BF1801" i="2"/>
  <c r="BF1800" i="2"/>
  <c r="BF1799" i="2"/>
  <c r="BF1798" i="2"/>
  <c r="BF1797" i="2"/>
  <c r="BF1796" i="2"/>
  <c r="BF1795" i="2"/>
  <c r="BF1794" i="2"/>
  <c r="BF1793" i="2"/>
  <c r="BF1792" i="2"/>
  <c r="BF1791" i="2"/>
  <c r="BF1790" i="2"/>
  <c r="BF1789" i="2"/>
  <c r="BF1788" i="2"/>
  <c r="BF1787" i="2"/>
  <c r="BF1786" i="2"/>
  <c r="BF1785" i="2"/>
  <c r="BF1784" i="2"/>
  <c r="BF1783" i="2"/>
  <c r="BF1782" i="2"/>
  <c r="BF1781" i="2"/>
  <c r="BF1780" i="2"/>
  <c r="BF1779" i="2"/>
  <c r="BF1778" i="2"/>
  <c r="BF1775" i="2"/>
  <c r="BF1774" i="2"/>
  <c r="BF1773" i="2"/>
  <c r="BF1772" i="2"/>
  <c r="BF1771" i="2"/>
  <c r="BF1770" i="2"/>
  <c r="BF1769" i="2"/>
  <c r="BF1768" i="2"/>
  <c r="BF1767" i="2"/>
  <c r="BF1766" i="2"/>
  <c r="BF1765" i="2"/>
  <c r="BF1764" i="2"/>
  <c r="BF1763" i="2"/>
  <c r="BF1762" i="2"/>
  <c r="BF1761" i="2"/>
  <c r="BF1760" i="2"/>
  <c r="BF1759" i="2"/>
  <c r="BF1758" i="2"/>
  <c r="BF1757" i="2"/>
  <c r="BF1756" i="2"/>
  <c r="BF1755" i="2"/>
  <c r="BF1754" i="2"/>
  <c r="BF1753" i="2"/>
  <c r="BF1752" i="2"/>
  <c r="BF1751" i="2"/>
  <c r="BF1750" i="2"/>
  <c r="BF1749" i="2"/>
  <c r="BF1748" i="2"/>
  <c r="BF1747" i="2"/>
  <c r="BF1746" i="2"/>
  <c r="BF1745" i="2"/>
  <c r="BF1744" i="2"/>
  <c r="BF1743" i="2"/>
  <c r="BF1742" i="2"/>
  <c r="BF1741" i="2"/>
  <c r="BF1740" i="2"/>
  <c r="BF1739" i="2"/>
  <c r="BF1738" i="2"/>
  <c r="BF1737" i="2"/>
  <c r="BF1736" i="2"/>
  <c r="BF1735" i="2"/>
  <c r="BF1734" i="2"/>
  <c r="BF1733" i="2"/>
  <c r="BF1732" i="2"/>
  <c r="BF1731" i="2"/>
  <c r="BF1730" i="2"/>
  <c r="BF69" i="2"/>
  <c r="BF68" i="2"/>
  <c r="BF3" i="2"/>
  <c r="D18" i="8"/>
  <c r="G18" i="8" s="1"/>
  <c r="F95" i="3"/>
  <c r="E95" i="3"/>
  <c r="D95" i="3"/>
  <c r="K1" i="1"/>
  <c r="G43" i="4" s="1"/>
  <c r="M1" i="1"/>
  <c r="F43" i="4" s="1"/>
  <c r="O1" i="1"/>
  <c r="Q1" i="1"/>
  <c r="BQ1" i="1" s="1"/>
  <c r="S1" i="1"/>
  <c r="BR1" i="1" s="1"/>
  <c r="U1" i="1"/>
  <c r="BT1" i="1" s="1"/>
  <c r="W1" i="1"/>
  <c r="BS1" i="1" s="1"/>
  <c r="Y1" i="1"/>
  <c r="AA1" i="1"/>
  <c r="AC1" i="1"/>
  <c r="AE1" i="1"/>
  <c r="AG1" i="1"/>
  <c r="AI1" i="1"/>
  <c r="AK1" i="1"/>
  <c r="AM1" i="1"/>
  <c r="AO1" i="1"/>
  <c r="AQ1" i="1"/>
  <c r="K2" i="1"/>
  <c r="F2" i="1" s="1"/>
  <c r="M2" i="1"/>
  <c r="G2" i="1" s="1"/>
  <c r="O2" i="1"/>
  <c r="H2" i="1" s="1"/>
  <c r="Q2" i="1"/>
  <c r="S2" i="1"/>
  <c r="U2" i="1"/>
  <c r="W2" i="1"/>
  <c r="Y2" i="1"/>
  <c r="AA2" i="1"/>
  <c r="AC2" i="1"/>
  <c r="AE2" i="1"/>
  <c r="AG2" i="1"/>
  <c r="AI2" i="1"/>
  <c r="AK2" i="1"/>
  <c r="AM2" i="1"/>
  <c r="AO2" i="1"/>
  <c r="AQ2" i="1"/>
  <c r="BN3" i="1"/>
  <c r="BX3" i="1"/>
  <c r="BN4" i="1"/>
  <c r="BX4" i="1"/>
  <c r="BN6" i="1"/>
  <c r="BX6" i="1"/>
  <c r="BN7" i="1"/>
  <c r="BX7" i="1"/>
  <c r="BN8" i="1"/>
  <c r="BX8" i="1"/>
  <c r="BN9" i="1"/>
  <c r="BX9" i="1"/>
  <c r="BN10" i="1"/>
  <c r="BX10" i="1"/>
  <c r="BN11" i="1"/>
  <c r="BX11" i="1"/>
  <c r="BN12" i="1"/>
  <c r="BN13" i="1"/>
  <c r="BX13" i="1"/>
  <c r="BN14" i="1"/>
  <c r="BX14" i="1"/>
  <c r="BN15" i="1"/>
  <c r="BX15" i="1"/>
  <c r="BN16" i="1"/>
  <c r="BX16" i="1"/>
  <c r="BN17" i="1"/>
  <c r="BN18" i="1"/>
  <c r="BX18" i="1"/>
  <c r="BN19" i="1"/>
  <c r="BX19" i="1"/>
  <c r="BN20" i="1"/>
  <c r="BX20" i="1"/>
  <c r="BN21" i="1"/>
  <c r="BX21" i="1"/>
  <c r="BN22" i="1"/>
  <c r="BX22" i="1"/>
  <c r="BN23" i="1"/>
  <c r="BX23" i="1"/>
  <c r="BN24" i="1"/>
  <c r="BX24" i="1"/>
  <c r="BN25" i="1"/>
  <c r="BX25" i="1"/>
  <c r="BN26" i="1"/>
  <c r="BX26" i="1"/>
  <c r="BN27" i="1"/>
  <c r="BX27" i="1"/>
  <c r="BN28" i="1"/>
  <c r="BX28" i="1"/>
  <c r="BN29" i="1"/>
  <c r="BX29" i="1"/>
  <c r="BN30" i="1"/>
  <c r="BX30" i="1"/>
  <c r="BN31" i="1"/>
  <c r="BX31" i="1"/>
  <c r="BN32" i="1"/>
  <c r="BX32" i="1"/>
  <c r="BN33" i="1"/>
  <c r="BX33" i="1"/>
  <c r="BN34" i="1"/>
  <c r="BX34" i="1"/>
  <c r="BN35" i="1"/>
  <c r="BX35" i="1"/>
  <c r="BN36" i="1"/>
  <c r="BN37" i="1"/>
  <c r="BN41" i="1"/>
  <c r="AE1" i="3"/>
  <c r="AS1" i="2"/>
  <c r="AW1" i="2"/>
  <c r="D3" i="2"/>
  <c r="E3" i="2"/>
  <c r="F3" i="2"/>
  <c r="AP3" i="2"/>
  <c r="AQ3" i="2"/>
  <c r="AR3" i="2"/>
  <c r="AS3" i="2"/>
  <c r="L4" i="2"/>
  <c r="D4" i="2"/>
  <c r="E4" i="2"/>
  <c r="F4" i="2"/>
  <c r="AP4" i="2"/>
  <c r="AQ4" i="2"/>
  <c r="AR4" i="2"/>
  <c r="AS4" i="2"/>
  <c r="D5" i="2"/>
  <c r="E5" i="2"/>
  <c r="F5" i="2"/>
  <c r="AP5" i="2"/>
  <c r="AQ5" i="2"/>
  <c r="AR5" i="2"/>
  <c r="AS5" i="2"/>
  <c r="D6" i="2"/>
  <c r="E6" i="2"/>
  <c r="F6" i="2"/>
  <c r="AP6" i="2"/>
  <c r="AQ6" i="2"/>
  <c r="AR6" i="2"/>
  <c r="AS6" i="2"/>
  <c r="G7" i="2"/>
  <c r="D7" i="2"/>
  <c r="E7" i="2"/>
  <c r="F7" i="2"/>
  <c r="AP7" i="2"/>
  <c r="AQ7" i="2"/>
  <c r="AR7" i="2"/>
  <c r="AS7" i="2"/>
  <c r="L8" i="2"/>
  <c r="D8" i="2"/>
  <c r="E8" i="2"/>
  <c r="F8" i="2"/>
  <c r="AP8" i="2"/>
  <c r="AQ8" i="2"/>
  <c r="AR8" i="2"/>
  <c r="AS8" i="2"/>
  <c r="J9" i="2"/>
  <c r="D9" i="2"/>
  <c r="E9" i="2"/>
  <c r="F9" i="2"/>
  <c r="AP9" i="2"/>
  <c r="AQ9" i="2"/>
  <c r="AR9" i="2"/>
  <c r="AS9" i="2"/>
  <c r="D10" i="2"/>
  <c r="E10" i="2"/>
  <c r="F10" i="2"/>
  <c r="AP10" i="2"/>
  <c r="AQ10" i="2"/>
  <c r="AR10" i="2"/>
  <c r="AS10" i="2"/>
  <c r="G11" i="2"/>
  <c r="D11" i="2"/>
  <c r="E11" i="2"/>
  <c r="F11" i="2"/>
  <c r="AP11" i="2"/>
  <c r="AQ11" i="2"/>
  <c r="AR11" i="2"/>
  <c r="AS11" i="2"/>
  <c r="K12" i="2"/>
  <c r="D12" i="2"/>
  <c r="E12" i="2"/>
  <c r="F12" i="2"/>
  <c r="AP12" i="2"/>
  <c r="AQ12" i="2"/>
  <c r="AR12" i="2"/>
  <c r="AS12" i="2"/>
  <c r="L13" i="2"/>
  <c r="D13" i="2"/>
  <c r="E13" i="2"/>
  <c r="F13" i="2"/>
  <c r="AP13" i="2"/>
  <c r="AQ13" i="2"/>
  <c r="AR13" i="2"/>
  <c r="AS13" i="2"/>
  <c r="AW14" i="2"/>
  <c r="D14" i="2"/>
  <c r="E14" i="2"/>
  <c r="F14" i="2"/>
  <c r="AP14" i="2"/>
  <c r="AQ14" i="2"/>
  <c r="AR14" i="2"/>
  <c r="AS14" i="2"/>
  <c r="J15" i="2"/>
  <c r="D15" i="2"/>
  <c r="E15" i="2"/>
  <c r="F15" i="2"/>
  <c r="AP15" i="2"/>
  <c r="AQ15" i="2"/>
  <c r="AR15" i="2"/>
  <c r="AS15" i="2"/>
  <c r="D16" i="2"/>
  <c r="E16" i="2"/>
  <c r="F16" i="2"/>
  <c r="AP16" i="2"/>
  <c r="AQ16" i="2"/>
  <c r="AR16" i="2"/>
  <c r="AS16" i="2"/>
  <c r="L17" i="2"/>
  <c r="D17" i="2"/>
  <c r="E17" i="2"/>
  <c r="F17" i="2"/>
  <c r="AP17" i="2"/>
  <c r="AQ17" i="2"/>
  <c r="AR17" i="2"/>
  <c r="AS17" i="2"/>
  <c r="D18" i="2"/>
  <c r="E18" i="2"/>
  <c r="F18" i="2"/>
  <c r="AP18" i="2"/>
  <c r="AQ18" i="2"/>
  <c r="AR18" i="2"/>
  <c r="AS18" i="2"/>
  <c r="AW19" i="2"/>
  <c r="D19" i="2"/>
  <c r="E19" i="2"/>
  <c r="F19" i="2"/>
  <c r="AP19" i="2"/>
  <c r="AQ19" i="2"/>
  <c r="AR19" i="2"/>
  <c r="AS19" i="2"/>
  <c r="D20" i="2"/>
  <c r="E20" i="2"/>
  <c r="F20" i="2"/>
  <c r="AP20" i="2"/>
  <c r="AQ20" i="2"/>
  <c r="AR20" i="2"/>
  <c r="AS20" i="2"/>
  <c r="D21" i="2"/>
  <c r="E21" i="2"/>
  <c r="F21" i="2"/>
  <c r="AP21" i="2"/>
  <c r="AQ21" i="2"/>
  <c r="AR21" i="2"/>
  <c r="AS21" i="2"/>
  <c r="D22" i="2"/>
  <c r="E22" i="2"/>
  <c r="F22" i="2"/>
  <c r="AP22" i="2"/>
  <c r="AQ22" i="2"/>
  <c r="AR22" i="2"/>
  <c r="AS22" i="2"/>
  <c r="D23" i="2"/>
  <c r="E23" i="2"/>
  <c r="F23" i="2"/>
  <c r="AP23" i="2"/>
  <c r="AQ23" i="2"/>
  <c r="AR23" i="2"/>
  <c r="AS23" i="2"/>
  <c r="L24" i="2"/>
  <c r="D24" i="2"/>
  <c r="E24" i="2"/>
  <c r="F24" i="2"/>
  <c r="AP24" i="2"/>
  <c r="AQ24" i="2"/>
  <c r="AR24" i="2"/>
  <c r="AS24" i="2"/>
  <c r="D25" i="2"/>
  <c r="E25" i="2"/>
  <c r="F25" i="2"/>
  <c r="AP25" i="2"/>
  <c r="AQ25" i="2"/>
  <c r="AR25" i="2"/>
  <c r="AS25" i="2"/>
  <c r="D26" i="2"/>
  <c r="E26" i="2"/>
  <c r="F26" i="2"/>
  <c r="AP26" i="2"/>
  <c r="AQ26" i="2"/>
  <c r="AR26" i="2"/>
  <c r="AS26" i="2"/>
  <c r="D27" i="2"/>
  <c r="E27" i="2"/>
  <c r="F27" i="2"/>
  <c r="AP27" i="2"/>
  <c r="AQ27" i="2"/>
  <c r="AR27" i="2"/>
  <c r="AS27" i="2"/>
  <c r="G28" i="2"/>
  <c r="D28" i="2"/>
  <c r="E28" i="2"/>
  <c r="F28" i="2"/>
  <c r="AP28" i="2"/>
  <c r="AQ28" i="2"/>
  <c r="AR28" i="2"/>
  <c r="AS28" i="2"/>
  <c r="D29" i="2"/>
  <c r="E29" i="2"/>
  <c r="F29" i="2"/>
  <c r="AP29" i="2"/>
  <c r="AQ29" i="2"/>
  <c r="AR29" i="2"/>
  <c r="AS29" i="2"/>
  <c r="D30" i="2"/>
  <c r="E30" i="2"/>
  <c r="F30" i="2"/>
  <c r="AP30" i="2"/>
  <c r="AQ30" i="2"/>
  <c r="AR30" i="2"/>
  <c r="AS30" i="2"/>
  <c r="J31" i="2"/>
  <c r="D31" i="2"/>
  <c r="E31" i="2"/>
  <c r="F31" i="2"/>
  <c r="AP31" i="2"/>
  <c r="AQ31" i="2"/>
  <c r="AR31" i="2"/>
  <c r="AS31" i="2"/>
  <c r="D32" i="2"/>
  <c r="E32" i="2"/>
  <c r="F32" i="2"/>
  <c r="AP32" i="2"/>
  <c r="AQ32" i="2"/>
  <c r="AR32" i="2"/>
  <c r="AS32" i="2"/>
  <c r="AW33" i="2"/>
  <c r="D33" i="2"/>
  <c r="E33" i="2"/>
  <c r="F33" i="2"/>
  <c r="AP33" i="2"/>
  <c r="AQ33" i="2"/>
  <c r="AR33" i="2"/>
  <c r="AS33" i="2"/>
  <c r="D34" i="2"/>
  <c r="E34" i="2"/>
  <c r="F34" i="2"/>
  <c r="AP34" i="2"/>
  <c r="AQ34" i="2"/>
  <c r="AR34" i="2"/>
  <c r="AS34" i="2"/>
  <c r="D35" i="2"/>
  <c r="E35" i="2"/>
  <c r="F35" i="2"/>
  <c r="AP35" i="2"/>
  <c r="AQ35" i="2"/>
  <c r="AR35" i="2"/>
  <c r="AS35" i="2"/>
  <c r="D36" i="2"/>
  <c r="E36" i="2"/>
  <c r="F36" i="2"/>
  <c r="AP36" i="2"/>
  <c r="AQ36" i="2"/>
  <c r="AR36" i="2"/>
  <c r="AS36" i="2"/>
  <c r="D37" i="2"/>
  <c r="E37" i="2"/>
  <c r="F37" i="2"/>
  <c r="AP37" i="2"/>
  <c r="AQ37" i="2"/>
  <c r="AR37" i="2"/>
  <c r="AS37" i="2"/>
  <c r="D38" i="2"/>
  <c r="E38" i="2"/>
  <c r="F38" i="2"/>
  <c r="AP38" i="2"/>
  <c r="AQ38" i="2"/>
  <c r="AR38" i="2"/>
  <c r="AS38" i="2"/>
  <c r="D39" i="2"/>
  <c r="E39" i="2"/>
  <c r="F39" i="2"/>
  <c r="AP39" i="2"/>
  <c r="AQ39" i="2"/>
  <c r="AR39" i="2"/>
  <c r="AS39" i="2"/>
  <c r="L40" i="2"/>
  <c r="D40" i="2"/>
  <c r="E40" i="2"/>
  <c r="F40" i="2"/>
  <c r="AP40" i="2"/>
  <c r="AQ40" i="2"/>
  <c r="AR40" i="2"/>
  <c r="AS40" i="2"/>
  <c r="D41" i="2"/>
  <c r="E41" i="2"/>
  <c r="F41" i="2"/>
  <c r="AP41" i="2"/>
  <c r="AQ41" i="2"/>
  <c r="AR41" i="2"/>
  <c r="AS41" i="2"/>
  <c r="D42" i="2"/>
  <c r="E42" i="2"/>
  <c r="F42" i="2"/>
  <c r="AP42" i="2"/>
  <c r="AQ42" i="2"/>
  <c r="AR42" i="2"/>
  <c r="AS42" i="2"/>
  <c r="D43" i="2"/>
  <c r="E43" i="2"/>
  <c r="F43" i="2"/>
  <c r="AP43" i="2"/>
  <c r="AQ43" i="2"/>
  <c r="AR43" i="2"/>
  <c r="AS43" i="2"/>
  <c r="D44" i="2"/>
  <c r="E44" i="2"/>
  <c r="F44" i="2"/>
  <c r="AP44" i="2"/>
  <c r="AQ44" i="2"/>
  <c r="AR44" i="2"/>
  <c r="AS44" i="2"/>
  <c r="G45" i="2"/>
  <c r="D45" i="2"/>
  <c r="E45" i="2"/>
  <c r="F45" i="2"/>
  <c r="AP45" i="2"/>
  <c r="AQ45" i="2"/>
  <c r="AR45" i="2"/>
  <c r="AS45" i="2"/>
  <c r="D46" i="2"/>
  <c r="E46" i="2"/>
  <c r="F46" i="2"/>
  <c r="AP46" i="2"/>
  <c r="AQ46" i="2"/>
  <c r="AR46" i="2"/>
  <c r="AS46" i="2"/>
  <c r="D47" i="2"/>
  <c r="E47" i="2"/>
  <c r="F47" i="2"/>
  <c r="AP47" i="2"/>
  <c r="AQ47" i="2"/>
  <c r="AR47" i="2"/>
  <c r="AS47" i="2"/>
  <c r="G48" i="2"/>
  <c r="H48" i="2" s="1"/>
  <c r="D48" i="2"/>
  <c r="E48" i="2"/>
  <c r="F48" i="2"/>
  <c r="AP48" i="2"/>
  <c r="AQ48" i="2"/>
  <c r="AR48" i="2"/>
  <c r="AS48" i="2"/>
  <c r="D49" i="2"/>
  <c r="E49" i="2"/>
  <c r="F49" i="2"/>
  <c r="AP49" i="2"/>
  <c r="AQ49" i="2"/>
  <c r="AR49" i="2"/>
  <c r="AS49" i="2"/>
  <c r="D50" i="2"/>
  <c r="E50" i="2"/>
  <c r="F50" i="2"/>
  <c r="AP50" i="2"/>
  <c r="AQ50" i="2"/>
  <c r="AR50" i="2"/>
  <c r="AS50" i="2"/>
  <c r="AT51" i="2"/>
  <c r="D51" i="2"/>
  <c r="E51" i="2"/>
  <c r="F51" i="2"/>
  <c r="AP51" i="2"/>
  <c r="AQ51" i="2"/>
  <c r="AR51" i="2"/>
  <c r="AS51" i="2"/>
  <c r="D52" i="2"/>
  <c r="E52" i="2"/>
  <c r="F52" i="2"/>
  <c r="AP52" i="2"/>
  <c r="AQ52" i="2"/>
  <c r="AR52" i="2"/>
  <c r="AS52" i="2"/>
  <c r="J53" i="2"/>
  <c r="D53" i="2"/>
  <c r="E53" i="2"/>
  <c r="F53" i="2"/>
  <c r="AP53" i="2"/>
  <c r="AQ53" i="2"/>
  <c r="AR53" i="2"/>
  <c r="AS53" i="2"/>
  <c r="D54" i="2"/>
  <c r="E54" i="2"/>
  <c r="F54" i="2"/>
  <c r="AP54" i="2"/>
  <c r="AQ54" i="2"/>
  <c r="AR54" i="2"/>
  <c r="AS54" i="2"/>
  <c r="D55" i="2"/>
  <c r="E55" i="2"/>
  <c r="F55" i="2"/>
  <c r="AP55" i="2"/>
  <c r="AQ55" i="2"/>
  <c r="AR55" i="2"/>
  <c r="AS55" i="2"/>
  <c r="D56" i="2"/>
  <c r="E56" i="2"/>
  <c r="F56" i="2"/>
  <c r="AP56" i="2"/>
  <c r="AQ56" i="2"/>
  <c r="AR56" i="2"/>
  <c r="AS56" i="2"/>
  <c r="D57" i="2"/>
  <c r="E57" i="2"/>
  <c r="F57" i="2"/>
  <c r="AP57" i="2"/>
  <c r="AQ57" i="2"/>
  <c r="AR57" i="2"/>
  <c r="AS57" i="2"/>
  <c r="D58" i="2"/>
  <c r="E58" i="2"/>
  <c r="F58" i="2"/>
  <c r="AP58" i="2"/>
  <c r="AQ58" i="2"/>
  <c r="AR58" i="2"/>
  <c r="AS58" i="2"/>
  <c r="D59" i="2"/>
  <c r="E59" i="2"/>
  <c r="F59" i="2"/>
  <c r="AP59" i="2"/>
  <c r="AQ59" i="2"/>
  <c r="AR59" i="2"/>
  <c r="AS59" i="2"/>
  <c r="D60" i="2"/>
  <c r="E60" i="2"/>
  <c r="F60" i="2"/>
  <c r="AP60" i="2"/>
  <c r="AQ60" i="2"/>
  <c r="AR60" i="2"/>
  <c r="AS60" i="2"/>
  <c r="G61" i="2"/>
  <c r="D61" i="2"/>
  <c r="E61" i="2"/>
  <c r="F61" i="2"/>
  <c r="AP61" i="2"/>
  <c r="AQ61" i="2"/>
  <c r="AR61" i="2"/>
  <c r="AS61" i="2"/>
  <c r="G62" i="2"/>
  <c r="H62" i="2" s="1"/>
  <c r="D62" i="2"/>
  <c r="E62" i="2"/>
  <c r="F62" i="2"/>
  <c r="AP62" i="2"/>
  <c r="AQ62" i="2"/>
  <c r="AR62" i="2"/>
  <c r="AS62" i="2"/>
  <c r="AW63" i="2"/>
  <c r="D63" i="2"/>
  <c r="E63" i="2"/>
  <c r="F63" i="2"/>
  <c r="AP63" i="2"/>
  <c r="AQ63" i="2"/>
  <c r="AR63" i="2"/>
  <c r="AS63" i="2"/>
  <c r="D64" i="2"/>
  <c r="E64" i="2"/>
  <c r="F64" i="2"/>
  <c r="AP64" i="2"/>
  <c r="AQ64" i="2"/>
  <c r="AR64" i="2"/>
  <c r="AS64" i="2"/>
  <c r="AV65" i="2"/>
  <c r="D65" i="2"/>
  <c r="E65" i="2"/>
  <c r="F65" i="2"/>
  <c r="AP65" i="2"/>
  <c r="AQ65" i="2"/>
  <c r="AR65" i="2"/>
  <c r="AS65" i="2"/>
  <c r="D66" i="2"/>
  <c r="E66" i="2"/>
  <c r="F66" i="2"/>
  <c r="AP66" i="2"/>
  <c r="AQ66" i="2"/>
  <c r="AR66" i="2"/>
  <c r="AS66" i="2"/>
  <c r="D67" i="2"/>
  <c r="E67" i="2"/>
  <c r="F67" i="2"/>
  <c r="AP67" i="2"/>
  <c r="AQ67" i="2"/>
  <c r="AR67" i="2"/>
  <c r="AS67" i="2"/>
  <c r="AV68" i="2"/>
  <c r="D68" i="2"/>
  <c r="E68" i="2"/>
  <c r="F68" i="2"/>
  <c r="AP68" i="2"/>
  <c r="AQ68" i="2"/>
  <c r="AR68" i="2"/>
  <c r="AS68" i="2"/>
  <c r="AV69" i="2"/>
  <c r="D69" i="2"/>
  <c r="E69" i="2"/>
  <c r="F69" i="2"/>
  <c r="AP69" i="2"/>
  <c r="AQ69" i="2"/>
  <c r="AR69" i="2"/>
  <c r="AS69" i="2"/>
  <c r="F70" i="2"/>
  <c r="AP70" i="2"/>
  <c r="AQ70" i="2"/>
  <c r="AR70" i="2"/>
  <c r="AS70" i="2"/>
  <c r="AW72" i="2"/>
  <c r="D72" i="2"/>
  <c r="E72" i="2"/>
  <c r="F72" i="2"/>
  <c r="AP72" i="2"/>
  <c r="AQ72" i="2"/>
  <c r="AR72" i="2"/>
  <c r="AS72" i="2"/>
  <c r="D73" i="2"/>
  <c r="E73" i="2"/>
  <c r="F73" i="2"/>
  <c r="AP73" i="2"/>
  <c r="AQ73" i="2"/>
  <c r="AR73" i="2"/>
  <c r="AS73" i="2"/>
  <c r="J74" i="2"/>
  <c r="D74" i="2"/>
  <c r="E74" i="2"/>
  <c r="F74" i="2"/>
  <c r="AP74" i="2"/>
  <c r="AQ74" i="2"/>
  <c r="AR74" i="2"/>
  <c r="AS74" i="2"/>
  <c r="D75" i="2"/>
  <c r="E75" i="2"/>
  <c r="F75" i="2"/>
  <c r="AP75" i="2"/>
  <c r="AQ75" i="2"/>
  <c r="AR75" i="2"/>
  <c r="AS75" i="2"/>
  <c r="D76" i="2"/>
  <c r="E76" i="2"/>
  <c r="F76" i="2"/>
  <c r="AP76" i="2"/>
  <c r="AQ76" i="2"/>
  <c r="AR76" i="2"/>
  <c r="AS76" i="2"/>
  <c r="AV77" i="2"/>
  <c r="D77" i="2"/>
  <c r="E77" i="2"/>
  <c r="F77" i="2"/>
  <c r="AP77" i="2"/>
  <c r="AQ77" i="2"/>
  <c r="AR77" i="2"/>
  <c r="AS77" i="2"/>
  <c r="D78" i="2"/>
  <c r="E78" i="2"/>
  <c r="F78" i="2"/>
  <c r="AP78" i="2"/>
  <c r="AQ78" i="2"/>
  <c r="AR78" i="2"/>
  <c r="AS78" i="2"/>
  <c r="D79" i="2"/>
  <c r="E79" i="2"/>
  <c r="F79" i="2"/>
  <c r="AP79" i="2"/>
  <c r="AQ79" i="2"/>
  <c r="AR79" i="2"/>
  <c r="AS79" i="2"/>
  <c r="AW80" i="2"/>
  <c r="D80" i="2"/>
  <c r="E80" i="2"/>
  <c r="F80" i="2"/>
  <c r="AP80" i="2"/>
  <c r="AQ80" i="2"/>
  <c r="AR80" i="2"/>
  <c r="AS80" i="2"/>
  <c r="D81" i="2"/>
  <c r="E81" i="2"/>
  <c r="F81" i="2"/>
  <c r="AP81" i="2"/>
  <c r="AQ81" i="2"/>
  <c r="AR81" i="2"/>
  <c r="AS81" i="2"/>
  <c r="D82" i="2"/>
  <c r="E82" i="2"/>
  <c r="F82" i="2"/>
  <c r="AP82" i="2"/>
  <c r="AQ82" i="2"/>
  <c r="AR82" i="2"/>
  <c r="AS82" i="2"/>
  <c r="D83" i="2"/>
  <c r="E83" i="2"/>
  <c r="F83" i="2"/>
  <c r="AP83" i="2"/>
  <c r="AQ83" i="2"/>
  <c r="AR83" i="2"/>
  <c r="AS83" i="2"/>
  <c r="D84" i="2"/>
  <c r="E84" i="2"/>
  <c r="F84" i="2"/>
  <c r="AP84" i="2"/>
  <c r="AQ84" i="2"/>
  <c r="AR84" i="2"/>
  <c r="AS84" i="2"/>
  <c r="AV85" i="2"/>
  <c r="D85" i="2"/>
  <c r="E85" i="2"/>
  <c r="F85" i="2"/>
  <c r="AP85" i="2"/>
  <c r="AQ85" i="2"/>
  <c r="AR85" i="2"/>
  <c r="AS85" i="2"/>
  <c r="G86" i="2"/>
  <c r="D86" i="2"/>
  <c r="E86" i="2"/>
  <c r="F86" i="2"/>
  <c r="AP86" i="2"/>
  <c r="AQ86" i="2"/>
  <c r="AR86" i="2"/>
  <c r="AS86" i="2"/>
  <c r="G87" i="2"/>
  <c r="H87" i="2" s="1"/>
  <c r="D87" i="2"/>
  <c r="E87" i="2"/>
  <c r="F87" i="2"/>
  <c r="AP87" i="2"/>
  <c r="AQ87" i="2"/>
  <c r="AR87" i="2"/>
  <c r="AS87" i="2"/>
  <c r="AW88" i="2"/>
  <c r="D88" i="2"/>
  <c r="E88" i="2"/>
  <c r="F88" i="2"/>
  <c r="AP88" i="2"/>
  <c r="AQ88" i="2"/>
  <c r="AR88" i="2"/>
  <c r="AS88" i="2"/>
  <c r="D89" i="2"/>
  <c r="E89" i="2"/>
  <c r="F89" i="2"/>
  <c r="AP89" i="2"/>
  <c r="AQ89" i="2"/>
  <c r="AR89" i="2"/>
  <c r="AS89" i="2"/>
  <c r="AT90" i="2"/>
  <c r="D90" i="2"/>
  <c r="E90" i="2"/>
  <c r="F90" i="2"/>
  <c r="AP90" i="2"/>
  <c r="AQ90" i="2"/>
  <c r="AR90" i="2"/>
  <c r="AS90" i="2"/>
  <c r="G91" i="2"/>
  <c r="D91" i="2"/>
  <c r="E91" i="2"/>
  <c r="F91" i="2"/>
  <c r="AP91" i="2"/>
  <c r="AQ91" i="2"/>
  <c r="AR91" i="2"/>
  <c r="AS91" i="2"/>
  <c r="D92" i="2"/>
  <c r="E92" i="2"/>
  <c r="F92" i="2"/>
  <c r="AP92" i="2"/>
  <c r="AQ92" i="2"/>
  <c r="AR92" i="2"/>
  <c r="AS92" i="2"/>
  <c r="L93" i="2"/>
  <c r="D93" i="2"/>
  <c r="E93" i="2"/>
  <c r="F93" i="2"/>
  <c r="AP93" i="2"/>
  <c r="AQ93" i="2"/>
  <c r="AR93" i="2"/>
  <c r="AS93" i="2"/>
  <c r="AU94" i="2"/>
  <c r="D94" i="2"/>
  <c r="E94" i="2"/>
  <c r="F94" i="2"/>
  <c r="AP94" i="2"/>
  <c r="AQ94" i="2"/>
  <c r="AR94" i="2"/>
  <c r="AS94" i="2"/>
  <c r="D95" i="2"/>
  <c r="E95" i="2"/>
  <c r="F95" i="2"/>
  <c r="AP95" i="2"/>
  <c r="AQ95" i="2"/>
  <c r="AR95" i="2"/>
  <c r="AS95" i="2"/>
  <c r="G96" i="2"/>
  <c r="D96" i="2"/>
  <c r="E96" i="2"/>
  <c r="F96" i="2"/>
  <c r="AP96" i="2"/>
  <c r="AQ96" i="2"/>
  <c r="AR96" i="2"/>
  <c r="AS96" i="2"/>
  <c r="K97" i="2"/>
  <c r="D97" i="2"/>
  <c r="E97" i="2"/>
  <c r="F97" i="2"/>
  <c r="AP97" i="2"/>
  <c r="AQ97" i="2"/>
  <c r="AR97" i="2"/>
  <c r="AS97" i="2"/>
  <c r="AV98" i="2"/>
  <c r="D98" i="2"/>
  <c r="E98" i="2"/>
  <c r="F98" i="2"/>
  <c r="AP98" i="2"/>
  <c r="AQ98" i="2"/>
  <c r="AR98" i="2"/>
  <c r="AS98" i="2"/>
  <c r="AT99" i="2"/>
  <c r="D99" i="2"/>
  <c r="E99" i="2"/>
  <c r="F99" i="2"/>
  <c r="AP99" i="2"/>
  <c r="AQ99" i="2"/>
  <c r="AR99" i="2"/>
  <c r="AS99" i="2"/>
  <c r="D100" i="2"/>
  <c r="E100" i="2"/>
  <c r="F100" i="2"/>
  <c r="AP100" i="2"/>
  <c r="AQ100" i="2"/>
  <c r="AR100" i="2"/>
  <c r="AS100" i="2"/>
  <c r="D101" i="2"/>
  <c r="E101" i="2"/>
  <c r="F101" i="2"/>
  <c r="AP101" i="2"/>
  <c r="AQ101" i="2"/>
  <c r="AR101" i="2"/>
  <c r="AS101" i="2"/>
  <c r="D102" i="2"/>
  <c r="E102" i="2"/>
  <c r="F102" i="2"/>
  <c r="AP102" i="2"/>
  <c r="AQ102" i="2"/>
  <c r="AR102" i="2"/>
  <c r="AS102" i="2"/>
  <c r="AW103" i="2"/>
  <c r="D103" i="2"/>
  <c r="E103" i="2"/>
  <c r="F103" i="2"/>
  <c r="AP103" i="2"/>
  <c r="AQ103" i="2"/>
  <c r="AR103" i="2"/>
  <c r="AS103" i="2"/>
  <c r="D104" i="2"/>
  <c r="E104" i="2"/>
  <c r="F104" i="2"/>
  <c r="AP104" i="2"/>
  <c r="AQ104" i="2"/>
  <c r="AR104" i="2"/>
  <c r="AS104" i="2"/>
  <c r="J105" i="2"/>
  <c r="D105" i="2"/>
  <c r="E105" i="2"/>
  <c r="F105" i="2"/>
  <c r="AP105" i="2"/>
  <c r="AQ105" i="2"/>
  <c r="AR105" i="2"/>
  <c r="AS105" i="2"/>
  <c r="AT106" i="2"/>
  <c r="D106" i="2"/>
  <c r="E106" i="2"/>
  <c r="F106" i="2"/>
  <c r="AP106" i="2"/>
  <c r="AQ106" i="2"/>
  <c r="AR106" i="2"/>
  <c r="AS106" i="2"/>
  <c r="D107" i="2"/>
  <c r="E107" i="2"/>
  <c r="F107" i="2"/>
  <c r="AP107" i="2"/>
  <c r="AQ107" i="2"/>
  <c r="AR107" i="2"/>
  <c r="AS107" i="2"/>
  <c r="D108" i="2"/>
  <c r="E108" i="2"/>
  <c r="F108" i="2"/>
  <c r="AP108" i="2"/>
  <c r="AQ108" i="2"/>
  <c r="AR108" i="2"/>
  <c r="AS108" i="2"/>
  <c r="D109" i="2"/>
  <c r="E109" i="2"/>
  <c r="F109" i="2"/>
  <c r="AP109" i="2"/>
  <c r="AQ109" i="2"/>
  <c r="AR109" i="2"/>
  <c r="AS109" i="2"/>
  <c r="AT110" i="2"/>
  <c r="D110" i="2"/>
  <c r="E110" i="2"/>
  <c r="F110" i="2"/>
  <c r="AP110" i="2"/>
  <c r="AQ110" i="2"/>
  <c r="AR110" i="2"/>
  <c r="AS110" i="2"/>
  <c r="AU112" i="2"/>
  <c r="D112" i="2"/>
  <c r="E112" i="2"/>
  <c r="F112" i="2"/>
  <c r="AP112" i="2"/>
  <c r="AQ112" i="2"/>
  <c r="AR112" i="2"/>
  <c r="AS112" i="2"/>
  <c r="AQ113" i="2"/>
  <c r="AR113" i="2"/>
  <c r="AS113" i="2"/>
  <c r="D132" i="2"/>
  <c r="E132" i="2"/>
  <c r="F132" i="2"/>
  <c r="G132" i="2"/>
  <c r="AP132" i="2"/>
  <c r="AQ132" i="2"/>
  <c r="AR132" i="2"/>
  <c r="AS132" i="2"/>
  <c r="D133" i="2"/>
  <c r="E133" i="2"/>
  <c r="F133" i="2"/>
  <c r="G133" i="2"/>
  <c r="AP133" i="2"/>
  <c r="AQ133" i="2"/>
  <c r="AR133" i="2"/>
  <c r="AS133" i="2"/>
  <c r="D134" i="2"/>
  <c r="E134" i="2"/>
  <c r="F134" i="2"/>
  <c r="G134" i="2"/>
  <c r="AP134" i="2"/>
  <c r="AQ134" i="2"/>
  <c r="AR134" i="2"/>
  <c r="AS134" i="2"/>
  <c r="D135" i="2"/>
  <c r="E135" i="2"/>
  <c r="F135" i="2"/>
  <c r="G135" i="2"/>
  <c r="AP135" i="2"/>
  <c r="AQ135" i="2"/>
  <c r="AR135" i="2"/>
  <c r="AS135" i="2"/>
  <c r="D136" i="2"/>
  <c r="E136" i="2"/>
  <c r="F136" i="2"/>
  <c r="G136" i="2"/>
  <c r="AP136" i="2"/>
  <c r="AQ136" i="2"/>
  <c r="AR136" i="2"/>
  <c r="AS136" i="2"/>
  <c r="D137" i="2"/>
  <c r="E137" i="2"/>
  <c r="F137" i="2"/>
  <c r="G137" i="2"/>
  <c r="AP137" i="2"/>
  <c r="AQ137" i="2"/>
  <c r="AR137" i="2"/>
  <c r="AS137" i="2"/>
  <c r="D138" i="2"/>
  <c r="E138" i="2"/>
  <c r="F138" i="2"/>
  <c r="G138" i="2"/>
  <c r="AP138" i="2"/>
  <c r="AQ138" i="2"/>
  <c r="AR138" i="2"/>
  <c r="AS138" i="2"/>
  <c r="D139" i="2"/>
  <c r="E139" i="2"/>
  <c r="F139" i="2"/>
  <c r="G139" i="2"/>
  <c r="AP139" i="2"/>
  <c r="AQ139" i="2"/>
  <c r="AR139" i="2"/>
  <c r="AS139" i="2"/>
  <c r="D140" i="2"/>
  <c r="E140" i="2"/>
  <c r="F140" i="2"/>
  <c r="G140" i="2"/>
  <c r="AP140" i="2"/>
  <c r="AQ140" i="2"/>
  <c r="AR140" i="2"/>
  <c r="AS140" i="2"/>
  <c r="D141" i="2"/>
  <c r="E141" i="2"/>
  <c r="F141" i="2"/>
  <c r="G141" i="2"/>
  <c r="AP141" i="2"/>
  <c r="AQ141" i="2"/>
  <c r="AR141" i="2"/>
  <c r="AS141" i="2"/>
  <c r="D142" i="2"/>
  <c r="E142" i="2"/>
  <c r="F142" i="2"/>
  <c r="G142" i="2"/>
  <c r="AP142" i="2"/>
  <c r="AQ142" i="2"/>
  <c r="AR142" i="2"/>
  <c r="AS142" i="2"/>
  <c r="D143" i="2"/>
  <c r="E143" i="2"/>
  <c r="F143" i="2"/>
  <c r="G143" i="2"/>
  <c r="AP143" i="2"/>
  <c r="AQ143" i="2"/>
  <c r="AR143" i="2"/>
  <c r="AS143" i="2"/>
  <c r="D144" i="2"/>
  <c r="E144" i="2"/>
  <c r="F144" i="2"/>
  <c r="G144" i="2"/>
  <c r="AP144" i="2"/>
  <c r="AQ144" i="2"/>
  <c r="AR144" i="2"/>
  <c r="AS144" i="2"/>
  <c r="D145" i="2"/>
  <c r="E145" i="2"/>
  <c r="F145" i="2"/>
  <c r="G145" i="2"/>
  <c r="H145" i="2" s="1"/>
  <c r="K145" i="2"/>
  <c r="AP145" i="2"/>
  <c r="AQ145" i="2"/>
  <c r="AR145" i="2"/>
  <c r="AS145" i="2"/>
  <c r="D146" i="2"/>
  <c r="E146" i="2"/>
  <c r="F146" i="2"/>
  <c r="G146" i="2"/>
  <c r="AP146" i="2"/>
  <c r="AQ146" i="2"/>
  <c r="AR146" i="2"/>
  <c r="AS146" i="2"/>
  <c r="D147" i="2"/>
  <c r="E147" i="2"/>
  <c r="F147" i="2"/>
  <c r="G147" i="2"/>
  <c r="AP147" i="2"/>
  <c r="AQ147" i="2"/>
  <c r="AR147" i="2"/>
  <c r="AS147" i="2"/>
  <c r="D148" i="2"/>
  <c r="E148" i="2"/>
  <c r="F148" i="2"/>
  <c r="G148" i="2"/>
  <c r="AP148" i="2"/>
  <c r="AQ148" i="2"/>
  <c r="AR148" i="2"/>
  <c r="AS148" i="2"/>
  <c r="D149" i="2"/>
  <c r="E149" i="2"/>
  <c r="F149" i="2"/>
  <c r="G149" i="2"/>
  <c r="AP149" i="2"/>
  <c r="AQ149" i="2"/>
  <c r="AR149" i="2"/>
  <c r="AS149" i="2"/>
  <c r="AW150" i="2"/>
  <c r="D150" i="2"/>
  <c r="E150" i="2"/>
  <c r="F150" i="2"/>
  <c r="G150" i="2"/>
  <c r="AP150" i="2"/>
  <c r="AQ150" i="2"/>
  <c r="AR150" i="2"/>
  <c r="AS150" i="2"/>
  <c r="AU151" i="2"/>
  <c r="D151" i="2"/>
  <c r="E151" i="2"/>
  <c r="F151" i="2"/>
  <c r="G151" i="2"/>
  <c r="AP151" i="2"/>
  <c r="AQ151" i="2"/>
  <c r="AR151" i="2"/>
  <c r="AS151" i="2"/>
  <c r="J152" i="2"/>
  <c r="D152" i="2"/>
  <c r="E152" i="2"/>
  <c r="F152" i="2"/>
  <c r="G152" i="2"/>
  <c r="AP152" i="2"/>
  <c r="AQ152" i="2"/>
  <c r="AR152" i="2"/>
  <c r="AS152" i="2"/>
  <c r="D153" i="2"/>
  <c r="E153" i="2"/>
  <c r="F153" i="2"/>
  <c r="G153" i="2"/>
  <c r="AP153" i="2"/>
  <c r="AQ153" i="2"/>
  <c r="AR153" i="2"/>
  <c r="AS153" i="2"/>
  <c r="D154" i="2"/>
  <c r="E154" i="2"/>
  <c r="F154" i="2"/>
  <c r="G154" i="2"/>
  <c r="AP154" i="2"/>
  <c r="AQ154" i="2"/>
  <c r="AR154" i="2"/>
  <c r="AS154" i="2"/>
  <c r="D155" i="2"/>
  <c r="E155" i="2"/>
  <c r="F155" i="2"/>
  <c r="G155" i="2"/>
  <c r="H155" i="2" s="1"/>
  <c r="AP155" i="2"/>
  <c r="AQ155" i="2"/>
  <c r="AR155" i="2"/>
  <c r="AS155" i="2"/>
  <c r="D156" i="2"/>
  <c r="E156" i="2"/>
  <c r="F156" i="2"/>
  <c r="G156" i="2"/>
  <c r="AP156" i="2"/>
  <c r="AQ156" i="2"/>
  <c r="AR156" i="2"/>
  <c r="AS156" i="2"/>
  <c r="AV157" i="2"/>
  <c r="D157" i="2"/>
  <c r="E157" i="2"/>
  <c r="F157" i="2"/>
  <c r="G157" i="2"/>
  <c r="AP157" i="2"/>
  <c r="AQ157" i="2"/>
  <c r="AR157" i="2"/>
  <c r="AS157" i="2"/>
  <c r="D158" i="2"/>
  <c r="E158" i="2"/>
  <c r="F158" i="2"/>
  <c r="G158" i="2"/>
  <c r="AP158" i="2"/>
  <c r="AQ158" i="2"/>
  <c r="AR158" i="2"/>
  <c r="AS158" i="2"/>
  <c r="AV159" i="2"/>
  <c r="D159" i="2"/>
  <c r="E159" i="2"/>
  <c r="F159" i="2"/>
  <c r="G159" i="2"/>
  <c r="AP159" i="2"/>
  <c r="AQ159" i="2"/>
  <c r="AR159" i="2"/>
  <c r="AS159" i="2"/>
  <c r="J160" i="2"/>
  <c r="D160" i="2"/>
  <c r="E160" i="2"/>
  <c r="F160" i="2"/>
  <c r="G160" i="2"/>
  <c r="AP160" i="2"/>
  <c r="AQ160" i="2"/>
  <c r="AR160" i="2"/>
  <c r="AS160" i="2"/>
  <c r="D161" i="2"/>
  <c r="E161" i="2"/>
  <c r="F161" i="2"/>
  <c r="G161" i="2"/>
  <c r="AP161" i="2"/>
  <c r="AQ161" i="2"/>
  <c r="AR161" i="2"/>
  <c r="AS161" i="2"/>
  <c r="D162" i="2"/>
  <c r="E162" i="2"/>
  <c r="F162" i="2"/>
  <c r="G162" i="2"/>
  <c r="AP162" i="2"/>
  <c r="AQ162" i="2"/>
  <c r="AR162" i="2"/>
  <c r="AS162" i="2"/>
  <c r="AT163" i="2"/>
  <c r="D163" i="2"/>
  <c r="E163" i="2"/>
  <c r="F163" i="2"/>
  <c r="G163" i="2"/>
  <c r="AP163" i="2"/>
  <c r="AQ163" i="2"/>
  <c r="AR163" i="2"/>
  <c r="AS163" i="2"/>
  <c r="D164" i="2"/>
  <c r="E164" i="2"/>
  <c r="F164" i="2"/>
  <c r="G164" i="2"/>
  <c r="AP164" i="2"/>
  <c r="AQ164" i="2"/>
  <c r="AR164" i="2"/>
  <c r="AS164" i="2"/>
  <c r="D165" i="2"/>
  <c r="E165" i="2"/>
  <c r="F165" i="2"/>
  <c r="G165" i="2"/>
  <c r="AP165" i="2"/>
  <c r="AQ165" i="2"/>
  <c r="AR165" i="2"/>
  <c r="AS165" i="2"/>
  <c r="D166" i="2"/>
  <c r="E166" i="2"/>
  <c r="F166" i="2"/>
  <c r="G166" i="2"/>
  <c r="AP166" i="2"/>
  <c r="AQ166" i="2"/>
  <c r="AR166" i="2"/>
  <c r="AS166" i="2"/>
  <c r="J167" i="2"/>
  <c r="D167" i="2"/>
  <c r="E167" i="2"/>
  <c r="F167" i="2"/>
  <c r="G167" i="2"/>
  <c r="AP167" i="2"/>
  <c r="AQ167" i="2"/>
  <c r="AR167" i="2"/>
  <c r="AS167" i="2"/>
  <c r="D168" i="2"/>
  <c r="E168" i="2"/>
  <c r="F168" i="2"/>
  <c r="G168" i="2"/>
  <c r="AP168" i="2"/>
  <c r="AQ168" i="2"/>
  <c r="AR168" i="2"/>
  <c r="AS168" i="2"/>
  <c r="K169" i="2"/>
  <c r="D169" i="2"/>
  <c r="E169" i="2"/>
  <c r="F169" i="2"/>
  <c r="G169" i="2"/>
  <c r="AP169" i="2"/>
  <c r="AQ169" i="2"/>
  <c r="AR169" i="2"/>
  <c r="AS169" i="2"/>
  <c r="D170" i="2"/>
  <c r="E170" i="2"/>
  <c r="F170" i="2"/>
  <c r="G170" i="2"/>
  <c r="AP170" i="2"/>
  <c r="AQ170" i="2"/>
  <c r="AR170" i="2"/>
  <c r="AS170" i="2"/>
  <c r="AT171" i="2"/>
  <c r="D171" i="2"/>
  <c r="E171" i="2"/>
  <c r="F171" i="2"/>
  <c r="G171" i="2"/>
  <c r="AP171" i="2"/>
  <c r="AQ171" i="2"/>
  <c r="AR171" i="2"/>
  <c r="AS171" i="2"/>
  <c r="AV172" i="2"/>
  <c r="D172" i="2"/>
  <c r="E172" i="2"/>
  <c r="F172" i="2"/>
  <c r="G172" i="2"/>
  <c r="AP172" i="2"/>
  <c r="AQ172" i="2"/>
  <c r="AR172" i="2"/>
  <c r="AS172" i="2"/>
  <c r="D173" i="2"/>
  <c r="E173" i="2"/>
  <c r="F173" i="2"/>
  <c r="G173" i="2"/>
  <c r="AP173" i="2"/>
  <c r="AQ173" i="2"/>
  <c r="AR173" i="2"/>
  <c r="AS173" i="2"/>
  <c r="L174" i="2"/>
  <c r="D174" i="2"/>
  <c r="E174" i="2"/>
  <c r="F174" i="2"/>
  <c r="G174" i="2"/>
  <c r="AP174" i="2"/>
  <c r="AQ174" i="2"/>
  <c r="AR174" i="2"/>
  <c r="AS174" i="2"/>
  <c r="D175" i="2"/>
  <c r="E175" i="2"/>
  <c r="F175" i="2"/>
  <c r="G175" i="2"/>
  <c r="H175" i="2" s="1"/>
  <c r="AP175" i="2"/>
  <c r="AQ175" i="2"/>
  <c r="AR175" i="2"/>
  <c r="AS175" i="2"/>
  <c r="L176" i="2"/>
  <c r="D176" i="2"/>
  <c r="E176" i="2"/>
  <c r="F176" i="2"/>
  <c r="G176" i="2"/>
  <c r="AP176" i="2"/>
  <c r="AQ176" i="2"/>
  <c r="AR176" i="2"/>
  <c r="AS176" i="2"/>
  <c r="D177" i="2"/>
  <c r="E177" i="2"/>
  <c r="F177" i="2"/>
  <c r="G177" i="2"/>
  <c r="AP177" i="2"/>
  <c r="AQ177" i="2"/>
  <c r="AR177" i="2"/>
  <c r="AS177" i="2"/>
  <c r="AU178" i="2"/>
  <c r="D178" i="2"/>
  <c r="E178" i="2"/>
  <c r="F178" i="2"/>
  <c r="G178" i="2"/>
  <c r="AP178" i="2"/>
  <c r="AQ178" i="2"/>
  <c r="AR178" i="2"/>
  <c r="AS178" i="2"/>
  <c r="D179" i="2"/>
  <c r="E179" i="2"/>
  <c r="F179" i="2"/>
  <c r="G179" i="2"/>
  <c r="H179" i="2" s="1"/>
  <c r="AP179" i="2"/>
  <c r="AQ179" i="2"/>
  <c r="AR179" i="2"/>
  <c r="AS179" i="2"/>
  <c r="D180" i="2"/>
  <c r="E180" i="2"/>
  <c r="F180" i="2"/>
  <c r="G180" i="2"/>
  <c r="AP180" i="2"/>
  <c r="AQ180" i="2"/>
  <c r="AR180" i="2"/>
  <c r="AS180" i="2"/>
  <c r="D181" i="2"/>
  <c r="E181" i="2"/>
  <c r="F181" i="2"/>
  <c r="G181" i="2"/>
  <c r="AP181" i="2"/>
  <c r="AQ181" i="2"/>
  <c r="AR181" i="2"/>
  <c r="AS181" i="2"/>
  <c r="K182" i="2"/>
  <c r="D182" i="2"/>
  <c r="E182" i="2"/>
  <c r="F182" i="2"/>
  <c r="G182" i="2"/>
  <c r="AP182" i="2"/>
  <c r="AQ182" i="2"/>
  <c r="AR182" i="2"/>
  <c r="AS182" i="2"/>
  <c r="D183" i="2"/>
  <c r="E183" i="2"/>
  <c r="F183" i="2"/>
  <c r="G183" i="2"/>
  <c r="AP183" i="2"/>
  <c r="AQ183" i="2"/>
  <c r="AR183" i="2"/>
  <c r="AS183" i="2"/>
  <c r="AU184" i="2"/>
  <c r="D184" i="2"/>
  <c r="E184" i="2"/>
  <c r="F184" i="2"/>
  <c r="G184" i="2"/>
  <c r="AP184" i="2"/>
  <c r="AQ184" i="2"/>
  <c r="AR184" i="2"/>
  <c r="AS184" i="2"/>
  <c r="D185" i="2"/>
  <c r="E185" i="2"/>
  <c r="F185" i="2"/>
  <c r="G185" i="2"/>
  <c r="AP185" i="2"/>
  <c r="AQ185" i="2"/>
  <c r="AR185" i="2"/>
  <c r="AS185" i="2"/>
  <c r="AU186" i="2"/>
  <c r="D186" i="2"/>
  <c r="E186" i="2"/>
  <c r="F186" i="2"/>
  <c r="G186" i="2"/>
  <c r="AP186" i="2"/>
  <c r="AQ186" i="2"/>
  <c r="AR186" i="2"/>
  <c r="AS186" i="2"/>
  <c r="K187" i="2"/>
  <c r="D187" i="2"/>
  <c r="E187" i="2"/>
  <c r="F187" i="2"/>
  <c r="G187" i="2"/>
  <c r="AP187" i="2"/>
  <c r="AQ187" i="2"/>
  <c r="AR187" i="2"/>
  <c r="AS187" i="2"/>
  <c r="D188" i="2"/>
  <c r="E188" i="2"/>
  <c r="F188" i="2"/>
  <c r="G188" i="2"/>
  <c r="AP188" i="2"/>
  <c r="AQ188" i="2"/>
  <c r="AR188" i="2"/>
  <c r="AS188" i="2"/>
  <c r="D189" i="2"/>
  <c r="E189" i="2"/>
  <c r="F189" i="2"/>
  <c r="G189" i="2"/>
  <c r="AP189" i="2"/>
  <c r="AQ189" i="2"/>
  <c r="AR189" i="2"/>
  <c r="AS189" i="2"/>
  <c r="D190" i="2"/>
  <c r="E190" i="2"/>
  <c r="F190" i="2"/>
  <c r="G190" i="2"/>
  <c r="AP190" i="2"/>
  <c r="AQ190" i="2"/>
  <c r="AR190" i="2"/>
  <c r="AS190" i="2"/>
  <c r="AU191" i="2"/>
  <c r="D191" i="2"/>
  <c r="E191" i="2"/>
  <c r="F191" i="2"/>
  <c r="G191" i="2"/>
  <c r="AP191" i="2"/>
  <c r="AQ191" i="2"/>
  <c r="AR191" i="2"/>
  <c r="AS191" i="2"/>
  <c r="L192" i="2"/>
  <c r="D192" i="2"/>
  <c r="E192" i="2"/>
  <c r="F192" i="2"/>
  <c r="G192" i="2"/>
  <c r="AP192" i="2"/>
  <c r="AQ192" i="2"/>
  <c r="AR192" i="2"/>
  <c r="AS192" i="2"/>
  <c r="AW193" i="2"/>
  <c r="D193" i="2"/>
  <c r="E193" i="2"/>
  <c r="F193" i="2"/>
  <c r="G193" i="2"/>
  <c r="AP193" i="2"/>
  <c r="AQ193" i="2"/>
  <c r="AR193" i="2"/>
  <c r="AS193" i="2"/>
  <c r="D194" i="2"/>
  <c r="E194" i="2"/>
  <c r="F194" i="2"/>
  <c r="G194" i="2"/>
  <c r="AP194" i="2"/>
  <c r="AQ194" i="2"/>
  <c r="AR194" i="2"/>
  <c r="AS194" i="2"/>
  <c r="D195" i="2"/>
  <c r="E195" i="2"/>
  <c r="F195" i="2"/>
  <c r="G195" i="2"/>
  <c r="H195" i="2" s="1"/>
  <c r="AP195" i="2"/>
  <c r="AQ195" i="2"/>
  <c r="AR195" i="2"/>
  <c r="AS195" i="2"/>
  <c r="D196" i="2"/>
  <c r="E196" i="2"/>
  <c r="F196" i="2"/>
  <c r="G196" i="2"/>
  <c r="AP196" i="2"/>
  <c r="AQ196" i="2"/>
  <c r="AR196" i="2"/>
  <c r="AS196" i="2"/>
  <c r="D197" i="2"/>
  <c r="E197" i="2"/>
  <c r="F197" i="2"/>
  <c r="G197" i="2"/>
  <c r="H197" i="2" s="1"/>
  <c r="AP197" i="2"/>
  <c r="AQ197" i="2"/>
  <c r="AR197" i="2"/>
  <c r="AS197" i="2"/>
  <c r="D198" i="2"/>
  <c r="E198" i="2"/>
  <c r="F198" i="2"/>
  <c r="G198" i="2"/>
  <c r="AP198" i="2"/>
  <c r="AQ198" i="2"/>
  <c r="AR198" i="2"/>
  <c r="AS198" i="2"/>
  <c r="J199" i="2"/>
  <c r="D199" i="2"/>
  <c r="E199" i="2"/>
  <c r="F199" i="2"/>
  <c r="G199" i="2"/>
  <c r="AP199" i="2"/>
  <c r="AQ199" i="2"/>
  <c r="AR199" i="2"/>
  <c r="AS199" i="2"/>
  <c r="D200" i="2"/>
  <c r="E200" i="2"/>
  <c r="F200" i="2"/>
  <c r="G200" i="2"/>
  <c r="H200" i="2" s="1"/>
  <c r="AP200" i="2"/>
  <c r="AQ200" i="2"/>
  <c r="AR200" i="2"/>
  <c r="AS200" i="2"/>
  <c r="D201" i="2"/>
  <c r="E201" i="2"/>
  <c r="F201" i="2"/>
  <c r="G201" i="2"/>
  <c r="H201" i="2" s="1"/>
  <c r="AP201" i="2"/>
  <c r="AQ201" i="2"/>
  <c r="AR201" i="2"/>
  <c r="AS201" i="2"/>
  <c r="D202" i="2"/>
  <c r="E202" i="2"/>
  <c r="F202" i="2"/>
  <c r="G202" i="2"/>
  <c r="AP202" i="2"/>
  <c r="AQ202" i="2"/>
  <c r="AR202" i="2"/>
  <c r="AS202" i="2"/>
  <c r="D203" i="2"/>
  <c r="E203" i="2"/>
  <c r="F203" i="2"/>
  <c r="G203" i="2"/>
  <c r="AP203" i="2"/>
  <c r="AQ203" i="2"/>
  <c r="AR203" i="2"/>
  <c r="AS203" i="2"/>
  <c r="K204" i="2"/>
  <c r="D204" i="2"/>
  <c r="E204" i="2"/>
  <c r="F204" i="2"/>
  <c r="G204" i="2"/>
  <c r="AP204" i="2"/>
  <c r="AQ204" i="2"/>
  <c r="AR204" i="2"/>
  <c r="AS204" i="2"/>
  <c r="L205" i="2"/>
  <c r="D205" i="2"/>
  <c r="E205" i="2"/>
  <c r="F205" i="2"/>
  <c r="G205" i="2"/>
  <c r="AP205" i="2"/>
  <c r="AQ205" i="2"/>
  <c r="AR205" i="2"/>
  <c r="AS205" i="2"/>
  <c r="AW206" i="2"/>
  <c r="D206" i="2"/>
  <c r="E206" i="2"/>
  <c r="F206" i="2"/>
  <c r="G206" i="2"/>
  <c r="AP206" i="2"/>
  <c r="AQ206" i="2"/>
  <c r="AR206" i="2"/>
  <c r="AS206" i="2"/>
  <c r="F207" i="2"/>
  <c r="G207" i="2"/>
  <c r="AR207" i="2"/>
  <c r="AS207" i="2"/>
  <c r="D209" i="2"/>
  <c r="E209" i="2"/>
  <c r="F209" i="2"/>
  <c r="AP209" i="2"/>
  <c r="AQ209" i="2"/>
  <c r="AR209" i="2"/>
  <c r="AS209" i="2"/>
  <c r="D210" i="2"/>
  <c r="E210" i="2"/>
  <c r="F210" i="2"/>
  <c r="AP210" i="2"/>
  <c r="AQ210" i="2"/>
  <c r="AR210" i="2"/>
  <c r="AS210" i="2"/>
  <c r="D211" i="2"/>
  <c r="E211" i="2"/>
  <c r="F211" i="2"/>
  <c r="AP211" i="2"/>
  <c r="AQ211" i="2"/>
  <c r="AR211" i="2"/>
  <c r="AS211" i="2"/>
  <c r="D212" i="2"/>
  <c r="E212" i="2"/>
  <c r="F212" i="2"/>
  <c r="AP212" i="2"/>
  <c r="AQ212" i="2"/>
  <c r="AR212" i="2"/>
  <c r="AS212" i="2"/>
  <c r="D213" i="2"/>
  <c r="F213" i="2"/>
  <c r="AQ213" i="2"/>
  <c r="AR213" i="2"/>
  <c r="AS213" i="2"/>
  <c r="F214" i="2"/>
  <c r="AQ214" i="2"/>
  <c r="AR214" i="2"/>
  <c r="AS214" i="2"/>
  <c r="D215" i="2"/>
  <c r="E215" i="2"/>
  <c r="F215" i="2"/>
  <c r="AP215" i="2"/>
  <c r="AQ215" i="2"/>
  <c r="AR215" i="2"/>
  <c r="AS215" i="2"/>
  <c r="D216" i="2"/>
  <c r="E216" i="2"/>
  <c r="F216" i="2"/>
  <c r="AP216" i="2"/>
  <c r="AQ216" i="2"/>
  <c r="AR216" i="2"/>
  <c r="AS216" i="2"/>
  <c r="D217" i="2"/>
  <c r="E217" i="2"/>
  <c r="F217" i="2"/>
  <c r="AP217" i="2"/>
  <c r="AQ217" i="2"/>
  <c r="AR217" i="2"/>
  <c r="AS217" i="2"/>
  <c r="D218" i="2"/>
  <c r="E218" i="2"/>
  <c r="F218" i="2"/>
  <c r="AP218" i="2"/>
  <c r="AQ218" i="2"/>
  <c r="AR218" i="2"/>
  <c r="AS218" i="2"/>
  <c r="D219" i="2"/>
  <c r="E219" i="2"/>
  <c r="F219" i="2"/>
  <c r="AP219" i="2"/>
  <c r="AQ219" i="2"/>
  <c r="AR219" i="2"/>
  <c r="AS219" i="2"/>
  <c r="D220" i="2"/>
  <c r="E220" i="2"/>
  <c r="F220" i="2"/>
  <c r="AP220" i="2"/>
  <c r="AQ220" i="2"/>
  <c r="AR220" i="2"/>
  <c r="AS220" i="2"/>
  <c r="D221" i="2"/>
  <c r="E221" i="2"/>
  <c r="F221" i="2"/>
  <c r="AP221" i="2"/>
  <c r="AQ221" i="2"/>
  <c r="AR221" i="2"/>
  <c r="AS221" i="2"/>
  <c r="D222" i="2"/>
  <c r="E222" i="2"/>
  <c r="F222" i="2"/>
  <c r="AP222" i="2"/>
  <c r="AQ222" i="2"/>
  <c r="AR222" i="2"/>
  <c r="AS222" i="2"/>
  <c r="D223" i="2"/>
  <c r="E223" i="2"/>
  <c r="F223" i="2"/>
  <c r="AP223" i="2"/>
  <c r="AQ223" i="2"/>
  <c r="AR223" i="2"/>
  <c r="AS223" i="2"/>
  <c r="D224" i="2"/>
  <c r="E224" i="2"/>
  <c r="F224" i="2"/>
  <c r="AP224" i="2"/>
  <c r="AQ224" i="2"/>
  <c r="AR224" i="2"/>
  <c r="AS224" i="2"/>
  <c r="F225" i="2"/>
  <c r="AQ225" i="2"/>
  <c r="AR225" i="2"/>
  <c r="AS225" i="2"/>
  <c r="F226" i="2"/>
  <c r="AQ226" i="2"/>
  <c r="AR226" i="2"/>
  <c r="AS226" i="2"/>
  <c r="D227" i="2"/>
  <c r="E227" i="2"/>
  <c r="F227" i="2"/>
  <c r="AP227" i="2"/>
  <c r="AQ227" i="2"/>
  <c r="AR227" i="2"/>
  <c r="AS227" i="2"/>
  <c r="D228" i="2"/>
  <c r="E228" i="2"/>
  <c r="F228" i="2"/>
  <c r="AP228" i="2"/>
  <c r="AQ228" i="2"/>
  <c r="AR228" i="2"/>
  <c r="AS228" i="2"/>
  <c r="D230" i="2"/>
  <c r="E230" i="2"/>
  <c r="F230" i="2"/>
  <c r="AP230" i="2"/>
  <c r="AQ230" i="2"/>
  <c r="AR230" i="2"/>
  <c r="AS230" i="2"/>
  <c r="D229" i="2"/>
  <c r="E229" i="2"/>
  <c r="F229" i="2"/>
  <c r="AP229" i="2"/>
  <c r="AQ229" i="2"/>
  <c r="AR229" i="2"/>
  <c r="AS229" i="2"/>
  <c r="D231" i="2"/>
  <c r="E231" i="2"/>
  <c r="F231" i="2"/>
  <c r="AP231" i="2"/>
  <c r="AQ231" i="2"/>
  <c r="AR231" i="2"/>
  <c r="AS231" i="2"/>
  <c r="D232" i="2"/>
  <c r="E232" i="2"/>
  <c r="F232" i="2"/>
  <c r="AP232" i="2"/>
  <c r="AQ232" i="2"/>
  <c r="AR232" i="2"/>
  <c r="AS232" i="2"/>
  <c r="D233" i="2"/>
  <c r="E233" i="2"/>
  <c r="F233" i="2"/>
  <c r="AP233" i="2"/>
  <c r="AQ233" i="2"/>
  <c r="AR233" i="2"/>
  <c r="AS233" i="2"/>
  <c r="D234" i="2"/>
  <c r="E234" i="2"/>
  <c r="F234" i="2"/>
  <c r="AP234" i="2"/>
  <c r="AQ234" i="2"/>
  <c r="AR234" i="2"/>
  <c r="AS234" i="2"/>
  <c r="D235" i="2"/>
  <c r="E235" i="2"/>
  <c r="F235" i="2"/>
  <c r="AP235" i="2"/>
  <c r="AQ235" i="2"/>
  <c r="AR235" i="2"/>
  <c r="AS235" i="2"/>
  <c r="D236" i="2"/>
  <c r="E236" i="2"/>
  <c r="F236" i="2"/>
  <c r="AP236" i="2"/>
  <c r="AQ236" i="2"/>
  <c r="AR236" i="2"/>
  <c r="AS236" i="2"/>
  <c r="F237" i="2"/>
  <c r="AQ237" i="2"/>
  <c r="AR237" i="2"/>
  <c r="AS237" i="2"/>
  <c r="F238" i="2"/>
  <c r="AQ238" i="2"/>
  <c r="AR238" i="2"/>
  <c r="AS238" i="2"/>
  <c r="D239" i="2"/>
  <c r="E239" i="2"/>
  <c r="F239" i="2"/>
  <c r="AP239" i="2"/>
  <c r="AQ239" i="2"/>
  <c r="AR239" i="2"/>
  <c r="AS239" i="2"/>
  <c r="D240" i="2"/>
  <c r="E240" i="2"/>
  <c r="F240" i="2"/>
  <c r="AP240" i="2"/>
  <c r="AQ240" i="2"/>
  <c r="AR240" i="2"/>
  <c r="AS240" i="2"/>
  <c r="D241" i="2"/>
  <c r="E241" i="2"/>
  <c r="F241" i="2"/>
  <c r="AP241" i="2"/>
  <c r="AQ241" i="2"/>
  <c r="AR241" i="2"/>
  <c r="AS241" i="2"/>
  <c r="D243" i="2"/>
  <c r="E243" i="2"/>
  <c r="F243" i="2"/>
  <c r="AP243" i="2"/>
  <c r="AQ243" i="2"/>
  <c r="AR243" i="2"/>
  <c r="AS243" i="2"/>
  <c r="D242" i="2"/>
  <c r="E242" i="2"/>
  <c r="F242" i="2"/>
  <c r="AP242" i="2"/>
  <c r="AQ242" i="2"/>
  <c r="AR242" i="2"/>
  <c r="AS242" i="2"/>
  <c r="D244" i="2"/>
  <c r="E244" i="2"/>
  <c r="F244" i="2"/>
  <c r="AP244" i="2"/>
  <c r="AQ244" i="2"/>
  <c r="AR244" i="2"/>
  <c r="AS244" i="2"/>
  <c r="D245" i="2"/>
  <c r="E245" i="2"/>
  <c r="F245" i="2"/>
  <c r="AP245" i="2"/>
  <c r="AQ245" i="2"/>
  <c r="AR245" i="2"/>
  <c r="AS245" i="2"/>
  <c r="D246" i="2"/>
  <c r="E246" i="2"/>
  <c r="F246" i="2"/>
  <c r="AP246" i="2"/>
  <c r="AQ246" i="2"/>
  <c r="AR246" i="2"/>
  <c r="AS246" i="2"/>
  <c r="D247" i="2"/>
  <c r="E247" i="2"/>
  <c r="F247" i="2"/>
  <c r="AP247" i="2"/>
  <c r="AQ247" i="2"/>
  <c r="AR247" i="2"/>
  <c r="AS247" i="2"/>
  <c r="D248" i="2"/>
  <c r="E248" i="2"/>
  <c r="F248" i="2"/>
  <c r="AP248" i="2"/>
  <c r="AQ248" i="2"/>
  <c r="AR248" i="2"/>
  <c r="AS248" i="2"/>
  <c r="F249" i="2"/>
  <c r="AQ249" i="2"/>
  <c r="AR249" i="2"/>
  <c r="AS249" i="2"/>
  <c r="F250" i="2"/>
  <c r="AQ250" i="2"/>
  <c r="AR250" i="2"/>
  <c r="AS250" i="2"/>
  <c r="D251" i="2"/>
  <c r="E251" i="2"/>
  <c r="F251" i="2"/>
  <c r="AP251" i="2"/>
  <c r="AQ251" i="2"/>
  <c r="AR251" i="2"/>
  <c r="AS251" i="2"/>
  <c r="D252" i="2"/>
  <c r="E252" i="2"/>
  <c r="F252" i="2"/>
  <c r="AP252" i="2"/>
  <c r="AQ252" i="2"/>
  <c r="AR252" i="2"/>
  <c r="AS252" i="2"/>
  <c r="D253" i="2"/>
  <c r="E253" i="2"/>
  <c r="F253" i="2"/>
  <c r="AP253" i="2"/>
  <c r="AQ253" i="2"/>
  <c r="AR253" i="2"/>
  <c r="AS253" i="2"/>
  <c r="D254" i="2"/>
  <c r="E254" i="2"/>
  <c r="F254" i="2"/>
  <c r="AP254" i="2"/>
  <c r="AQ254" i="2"/>
  <c r="AR254" i="2"/>
  <c r="AS254" i="2"/>
  <c r="D255" i="2"/>
  <c r="E255" i="2"/>
  <c r="F255" i="2"/>
  <c r="AP255" i="2"/>
  <c r="AQ255" i="2"/>
  <c r="AR255" i="2"/>
  <c r="AS255" i="2"/>
  <c r="D256" i="2"/>
  <c r="E256" i="2"/>
  <c r="F256" i="2"/>
  <c r="AP256" i="2"/>
  <c r="AQ256" i="2"/>
  <c r="AR256" i="2"/>
  <c r="AS256" i="2"/>
  <c r="D257" i="2"/>
  <c r="E257" i="2"/>
  <c r="F257" i="2"/>
  <c r="AP257" i="2"/>
  <c r="AQ257" i="2"/>
  <c r="AR257" i="2"/>
  <c r="AS257" i="2"/>
  <c r="D258" i="2"/>
  <c r="E258" i="2"/>
  <c r="F258" i="2"/>
  <c r="AP258" i="2"/>
  <c r="AQ258" i="2"/>
  <c r="AR258" i="2"/>
  <c r="AS258" i="2"/>
  <c r="D259" i="2"/>
  <c r="E259" i="2"/>
  <c r="F259" i="2"/>
  <c r="AP259" i="2"/>
  <c r="AQ259" i="2"/>
  <c r="AR259" i="2"/>
  <c r="AS259" i="2"/>
  <c r="D260" i="2"/>
  <c r="E260" i="2"/>
  <c r="F260" i="2"/>
  <c r="AP260" i="2"/>
  <c r="AQ260" i="2"/>
  <c r="AR260" i="2"/>
  <c r="AS260" i="2"/>
  <c r="F261" i="2"/>
  <c r="AQ261" i="2"/>
  <c r="AR261" i="2"/>
  <c r="AS261" i="2"/>
  <c r="F262" i="2"/>
  <c r="AQ262" i="2"/>
  <c r="AR262" i="2"/>
  <c r="AS262" i="2"/>
  <c r="D263" i="2"/>
  <c r="E263" i="2"/>
  <c r="F263" i="2"/>
  <c r="AP263" i="2"/>
  <c r="AQ263" i="2"/>
  <c r="AR263" i="2"/>
  <c r="AS263" i="2"/>
  <c r="D264" i="2"/>
  <c r="E264" i="2"/>
  <c r="F264" i="2"/>
  <c r="AP264" i="2"/>
  <c r="AQ264" i="2"/>
  <c r="AR264" i="2"/>
  <c r="AS264" i="2"/>
  <c r="D265" i="2"/>
  <c r="E265" i="2"/>
  <c r="F265" i="2"/>
  <c r="AP265" i="2"/>
  <c r="AQ265" i="2"/>
  <c r="AR265" i="2"/>
  <c r="AS265" i="2"/>
  <c r="D266" i="2"/>
  <c r="E266" i="2"/>
  <c r="F266" i="2"/>
  <c r="AP266" i="2"/>
  <c r="AQ266" i="2"/>
  <c r="AR266" i="2"/>
  <c r="AS266" i="2"/>
  <c r="D267" i="2"/>
  <c r="E267" i="2"/>
  <c r="F267" i="2"/>
  <c r="AP267" i="2"/>
  <c r="AQ267" i="2"/>
  <c r="AR267" i="2"/>
  <c r="AS267" i="2"/>
  <c r="D268" i="2"/>
  <c r="E268" i="2"/>
  <c r="F268" i="2"/>
  <c r="AP268" i="2"/>
  <c r="AQ268" i="2"/>
  <c r="AR268" i="2"/>
  <c r="AS268" i="2"/>
  <c r="D269" i="2"/>
  <c r="E269" i="2"/>
  <c r="F269" i="2"/>
  <c r="AP269" i="2"/>
  <c r="AQ269" i="2"/>
  <c r="AR269" i="2"/>
  <c r="AS269" i="2"/>
  <c r="D270" i="2"/>
  <c r="E270" i="2"/>
  <c r="F270" i="2"/>
  <c r="AP270" i="2"/>
  <c r="AQ270" i="2"/>
  <c r="AR270" i="2"/>
  <c r="AS270" i="2"/>
  <c r="D271" i="2"/>
  <c r="E271" i="2"/>
  <c r="F271" i="2"/>
  <c r="AP271" i="2"/>
  <c r="AQ271" i="2"/>
  <c r="AR271" i="2"/>
  <c r="AS271" i="2"/>
  <c r="D272" i="2"/>
  <c r="E272" i="2"/>
  <c r="F272" i="2"/>
  <c r="AP272" i="2"/>
  <c r="AQ272" i="2"/>
  <c r="AR272" i="2"/>
  <c r="AS272" i="2"/>
  <c r="AR273" i="2"/>
  <c r="AS273" i="2"/>
  <c r="D275" i="2"/>
  <c r="E275" i="2"/>
  <c r="F275" i="2"/>
  <c r="AP275" i="2"/>
  <c r="AQ275" i="2"/>
  <c r="AR275" i="2"/>
  <c r="AS275" i="2"/>
  <c r="AT276" i="2"/>
  <c r="D276" i="2"/>
  <c r="E276" i="2"/>
  <c r="F276" i="2"/>
  <c r="AP276" i="2"/>
  <c r="AQ276" i="2"/>
  <c r="AR276" i="2"/>
  <c r="AS276" i="2"/>
  <c r="J277" i="2"/>
  <c r="D277" i="2"/>
  <c r="E277" i="2"/>
  <c r="F277" i="2"/>
  <c r="AP277" i="2"/>
  <c r="AQ277" i="2"/>
  <c r="AR277" i="2"/>
  <c r="AS277" i="2"/>
  <c r="AR278" i="2"/>
  <c r="AS278" i="2"/>
  <c r="D441" i="2"/>
  <c r="E441" i="2"/>
  <c r="F441" i="2"/>
  <c r="AP441" i="2"/>
  <c r="AQ441" i="2"/>
  <c r="AR441" i="2"/>
  <c r="AS441" i="2"/>
  <c r="J442" i="2"/>
  <c r="D442" i="2"/>
  <c r="E442" i="2"/>
  <c r="F442" i="2"/>
  <c r="AP442" i="2"/>
  <c r="AQ442" i="2"/>
  <c r="AR442" i="2"/>
  <c r="AS442" i="2"/>
  <c r="J443" i="2"/>
  <c r="D443" i="2"/>
  <c r="E443" i="2"/>
  <c r="F443" i="2"/>
  <c r="AP443" i="2"/>
  <c r="AQ443" i="2"/>
  <c r="AR443" i="2"/>
  <c r="AS443" i="2"/>
  <c r="G444" i="2"/>
  <c r="D444" i="2"/>
  <c r="E444" i="2"/>
  <c r="F444" i="2"/>
  <c r="AP444" i="2"/>
  <c r="AQ444" i="2"/>
  <c r="AR444" i="2"/>
  <c r="AS444" i="2"/>
  <c r="D445" i="2"/>
  <c r="E445" i="2"/>
  <c r="F445" i="2"/>
  <c r="AP445" i="2"/>
  <c r="AQ445" i="2"/>
  <c r="AR445" i="2"/>
  <c r="AS445" i="2"/>
  <c r="D446" i="2"/>
  <c r="E446" i="2"/>
  <c r="F446" i="2"/>
  <c r="AP446" i="2"/>
  <c r="AQ446" i="2"/>
  <c r="AR446" i="2"/>
  <c r="AS446" i="2"/>
  <c r="D447" i="2"/>
  <c r="E447" i="2"/>
  <c r="F447" i="2"/>
  <c r="AP447" i="2"/>
  <c r="AQ447" i="2"/>
  <c r="AR447" i="2"/>
  <c r="AS447" i="2"/>
  <c r="G448" i="2"/>
  <c r="D448" i="2"/>
  <c r="E448" i="2"/>
  <c r="F448" i="2"/>
  <c r="AP448" i="2"/>
  <c r="AQ448" i="2"/>
  <c r="AR448" i="2"/>
  <c r="AS448" i="2"/>
  <c r="AU449" i="2"/>
  <c r="D449" i="2"/>
  <c r="E449" i="2"/>
  <c r="F449" i="2"/>
  <c r="AP449" i="2"/>
  <c r="AQ449" i="2"/>
  <c r="AR449" i="2"/>
  <c r="AS449" i="2"/>
  <c r="AV450" i="2"/>
  <c r="D450" i="2"/>
  <c r="E450" i="2"/>
  <c r="F450" i="2"/>
  <c r="AP450" i="2"/>
  <c r="AQ450" i="2"/>
  <c r="AR450" i="2"/>
  <c r="AS450" i="2"/>
  <c r="D451" i="2"/>
  <c r="E451" i="2"/>
  <c r="F451" i="2"/>
  <c r="AP451" i="2"/>
  <c r="AQ451" i="2"/>
  <c r="AR451" i="2"/>
  <c r="AS451" i="2"/>
  <c r="D452" i="2"/>
  <c r="E452" i="2"/>
  <c r="F452" i="2"/>
  <c r="AP452" i="2"/>
  <c r="AQ452" i="2"/>
  <c r="AR452" i="2"/>
  <c r="AS452" i="2"/>
  <c r="AW453" i="2"/>
  <c r="D453" i="2"/>
  <c r="E453" i="2"/>
  <c r="F453" i="2"/>
  <c r="AP453" i="2"/>
  <c r="AQ453" i="2"/>
  <c r="AR453" i="2"/>
  <c r="AS453" i="2"/>
  <c r="G454" i="2"/>
  <c r="H454" i="2" s="1"/>
  <c r="D454" i="2"/>
  <c r="E454" i="2"/>
  <c r="F454" i="2"/>
  <c r="AP454" i="2"/>
  <c r="AQ454" i="2"/>
  <c r="AR454" i="2"/>
  <c r="AS454" i="2"/>
  <c r="D455" i="2"/>
  <c r="E455" i="2"/>
  <c r="F455" i="2"/>
  <c r="AP455" i="2"/>
  <c r="AQ455" i="2"/>
  <c r="AR455" i="2"/>
  <c r="AS455" i="2"/>
  <c r="D456" i="2"/>
  <c r="E456" i="2"/>
  <c r="F456" i="2"/>
  <c r="AP456" i="2"/>
  <c r="AQ456" i="2"/>
  <c r="AR456" i="2"/>
  <c r="AS456" i="2"/>
  <c r="D457" i="2"/>
  <c r="E457" i="2"/>
  <c r="F457" i="2"/>
  <c r="AP457" i="2"/>
  <c r="AQ457" i="2"/>
  <c r="AR457" i="2"/>
  <c r="AS457" i="2"/>
  <c r="AU458" i="2"/>
  <c r="D458" i="2"/>
  <c r="E458" i="2"/>
  <c r="F458" i="2"/>
  <c r="AP458" i="2"/>
  <c r="AQ458" i="2"/>
  <c r="AR458" i="2"/>
  <c r="AS458" i="2"/>
  <c r="K459" i="2"/>
  <c r="D459" i="2"/>
  <c r="E459" i="2"/>
  <c r="F459" i="2"/>
  <c r="AP459" i="2"/>
  <c r="AQ459" i="2"/>
  <c r="AR459" i="2"/>
  <c r="AS459" i="2"/>
  <c r="D460" i="2"/>
  <c r="E460" i="2"/>
  <c r="F460" i="2"/>
  <c r="AP460" i="2"/>
  <c r="AQ460" i="2"/>
  <c r="AR460" i="2"/>
  <c r="AS460" i="2"/>
  <c r="D461" i="2"/>
  <c r="E461" i="2"/>
  <c r="F461" i="2"/>
  <c r="AP461" i="2"/>
  <c r="AQ461" i="2"/>
  <c r="AR461" i="2"/>
  <c r="AS461" i="2"/>
  <c r="D462" i="2"/>
  <c r="E462" i="2"/>
  <c r="F462" i="2"/>
  <c r="AP462" i="2"/>
  <c r="AQ462" i="2"/>
  <c r="AR462" i="2"/>
  <c r="AS462" i="2"/>
  <c r="AU463" i="2"/>
  <c r="D463" i="2"/>
  <c r="E463" i="2"/>
  <c r="F463" i="2"/>
  <c r="AP463" i="2"/>
  <c r="AQ463" i="2"/>
  <c r="AR463" i="2"/>
  <c r="AS463" i="2"/>
  <c r="G464" i="2"/>
  <c r="D464" i="2"/>
  <c r="E464" i="2"/>
  <c r="F464" i="2"/>
  <c r="AP464" i="2"/>
  <c r="AQ464" i="2"/>
  <c r="AR464" i="2"/>
  <c r="AS464" i="2"/>
  <c r="D465" i="2"/>
  <c r="E465" i="2"/>
  <c r="F465" i="2"/>
  <c r="AP465" i="2"/>
  <c r="AQ465" i="2"/>
  <c r="AR465" i="2"/>
  <c r="AS465" i="2"/>
  <c r="AW466" i="2"/>
  <c r="D466" i="2"/>
  <c r="E466" i="2"/>
  <c r="F466" i="2"/>
  <c r="AP466" i="2"/>
  <c r="AQ466" i="2"/>
  <c r="AR466" i="2"/>
  <c r="AS466" i="2"/>
  <c r="L467" i="2"/>
  <c r="D467" i="2"/>
  <c r="E467" i="2"/>
  <c r="F467" i="2"/>
  <c r="AP467" i="2"/>
  <c r="AQ467" i="2"/>
  <c r="AR467" i="2"/>
  <c r="AS467" i="2"/>
  <c r="G468" i="2"/>
  <c r="D468" i="2"/>
  <c r="E468" i="2"/>
  <c r="F468" i="2"/>
  <c r="AP468" i="2"/>
  <c r="AQ468" i="2"/>
  <c r="AR468" i="2"/>
  <c r="AS468" i="2"/>
  <c r="D469" i="2"/>
  <c r="E469" i="2"/>
  <c r="F469" i="2"/>
  <c r="AP469" i="2"/>
  <c r="AQ469" i="2"/>
  <c r="AR469" i="2"/>
  <c r="AS469" i="2"/>
  <c r="G470" i="2"/>
  <c r="H470" i="2" s="1"/>
  <c r="D470" i="2"/>
  <c r="E470" i="2"/>
  <c r="F470" i="2"/>
  <c r="AP470" i="2"/>
  <c r="AQ470" i="2"/>
  <c r="AR470" i="2"/>
  <c r="AS470" i="2"/>
  <c r="J471" i="2"/>
  <c r="D471" i="2"/>
  <c r="E471" i="2"/>
  <c r="F471" i="2"/>
  <c r="AP471" i="2"/>
  <c r="AQ471" i="2"/>
  <c r="AR471" i="2"/>
  <c r="AS471" i="2"/>
  <c r="K472" i="2"/>
  <c r="D472" i="2"/>
  <c r="E472" i="2"/>
  <c r="F472" i="2"/>
  <c r="AP472" i="2"/>
  <c r="AQ472" i="2"/>
  <c r="AR472" i="2"/>
  <c r="AS472" i="2"/>
  <c r="D473" i="2"/>
  <c r="E473" i="2"/>
  <c r="F473" i="2"/>
  <c r="AP473" i="2"/>
  <c r="AQ473" i="2"/>
  <c r="AR473" i="2"/>
  <c r="AS473" i="2"/>
  <c r="G474" i="2"/>
  <c r="H474" i="2" s="1"/>
  <c r="D474" i="2"/>
  <c r="E474" i="2"/>
  <c r="F474" i="2"/>
  <c r="AP474" i="2"/>
  <c r="AQ474" i="2"/>
  <c r="AR474" i="2"/>
  <c r="AS474" i="2"/>
  <c r="D475" i="2"/>
  <c r="E475" i="2"/>
  <c r="F475" i="2"/>
  <c r="AP475" i="2"/>
  <c r="AQ475" i="2"/>
  <c r="AR475" i="2"/>
  <c r="AS475" i="2"/>
  <c r="G476" i="2"/>
  <c r="D476" i="2"/>
  <c r="E476" i="2"/>
  <c r="F476" i="2"/>
  <c r="AP476" i="2"/>
  <c r="AQ476" i="2"/>
  <c r="AR476" i="2"/>
  <c r="AS476" i="2"/>
  <c r="D477" i="2"/>
  <c r="E477" i="2"/>
  <c r="F477" i="2"/>
  <c r="AP477" i="2"/>
  <c r="AQ477" i="2"/>
  <c r="AR477" i="2"/>
  <c r="AS477" i="2"/>
  <c r="AW478" i="2"/>
  <c r="D478" i="2"/>
  <c r="E478" i="2"/>
  <c r="F478" i="2"/>
  <c r="AP478" i="2"/>
  <c r="AQ478" i="2"/>
  <c r="AR478" i="2"/>
  <c r="AS478" i="2"/>
  <c r="D479" i="2"/>
  <c r="E479" i="2"/>
  <c r="F479" i="2"/>
  <c r="AP479" i="2"/>
  <c r="AQ479" i="2"/>
  <c r="AR479" i="2"/>
  <c r="AS479" i="2"/>
  <c r="G480" i="2"/>
  <c r="D480" i="2"/>
  <c r="E480" i="2"/>
  <c r="F480" i="2"/>
  <c r="AP480" i="2"/>
  <c r="AQ480" i="2"/>
  <c r="AR480" i="2"/>
  <c r="AS480" i="2"/>
  <c r="D481" i="2"/>
  <c r="E481" i="2"/>
  <c r="F481" i="2"/>
  <c r="AP481" i="2"/>
  <c r="AQ481" i="2"/>
  <c r="AR481" i="2"/>
  <c r="AS481" i="2"/>
  <c r="G482" i="2"/>
  <c r="D482" i="2"/>
  <c r="E482" i="2"/>
  <c r="F482" i="2"/>
  <c r="AP482" i="2"/>
  <c r="AQ482" i="2"/>
  <c r="AR482" i="2"/>
  <c r="AS482" i="2"/>
  <c r="D483" i="2"/>
  <c r="E483" i="2"/>
  <c r="F483" i="2"/>
  <c r="AP483" i="2"/>
  <c r="AQ483" i="2"/>
  <c r="AR483" i="2"/>
  <c r="AS483" i="2"/>
  <c r="D484" i="2"/>
  <c r="E484" i="2"/>
  <c r="F484" i="2"/>
  <c r="AP484" i="2"/>
  <c r="AQ484" i="2"/>
  <c r="AR484" i="2"/>
  <c r="AS484" i="2"/>
  <c r="F485" i="2"/>
  <c r="AP485" i="2"/>
  <c r="AQ485" i="2"/>
  <c r="AR485" i="2"/>
  <c r="AS485" i="2"/>
  <c r="E487" i="2"/>
  <c r="F487" i="2"/>
  <c r="AQ487" i="2"/>
  <c r="AR487" i="2"/>
  <c r="AS487" i="2"/>
  <c r="D488" i="2"/>
  <c r="E488" i="2"/>
  <c r="F488" i="2"/>
  <c r="AP488" i="2"/>
  <c r="AQ488" i="2"/>
  <c r="AR488" i="2"/>
  <c r="AS488" i="2"/>
  <c r="D489" i="2"/>
  <c r="E489" i="2"/>
  <c r="F489" i="2"/>
  <c r="AP489" i="2"/>
  <c r="AQ489" i="2"/>
  <c r="AR489" i="2"/>
  <c r="AS489" i="2"/>
  <c r="D490" i="2"/>
  <c r="E490" i="2"/>
  <c r="F490" i="2"/>
  <c r="AP490" i="2"/>
  <c r="AQ490" i="2"/>
  <c r="AR490" i="2"/>
  <c r="AS490" i="2"/>
  <c r="G491" i="2"/>
  <c r="H491" i="2" s="1"/>
  <c r="D491" i="2"/>
  <c r="E491" i="2"/>
  <c r="F491" i="2"/>
  <c r="AP491" i="2"/>
  <c r="AQ491" i="2"/>
  <c r="AR491" i="2"/>
  <c r="AS491" i="2"/>
  <c r="J492" i="2"/>
  <c r="D492" i="2"/>
  <c r="E492" i="2"/>
  <c r="F492" i="2"/>
  <c r="AP492" i="2"/>
  <c r="AQ492" i="2"/>
  <c r="AR492" i="2"/>
  <c r="AS492" i="2"/>
  <c r="D493" i="2"/>
  <c r="E493" i="2"/>
  <c r="F493" i="2"/>
  <c r="AP493" i="2"/>
  <c r="AQ493" i="2"/>
  <c r="AR493" i="2"/>
  <c r="AS493" i="2"/>
  <c r="D494" i="2"/>
  <c r="E494" i="2"/>
  <c r="F494" i="2"/>
  <c r="AP494" i="2"/>
  <c r="AQ494" i="2"/>
  <c r="AR494" i="2"/>
  <c r="AS494" i="2"/>
  <c r="AU495" i="2"/>
  <c r="D495" i="2"/>
  <c r="E495" i="2"/>
  <c r="F495" i="2"/>
  <c r="AP495" i="2"/>
  <c r="AQ495" i="2"/>
  <c r="AR495" i="2"/>
  <c r="AS495" i="2"/>
  <c r="AV496" i="2"/>
  <c r="D496" i="2"/>
  <c r="E496" i="2"/>
  <c r="F496" i="2"/>
  <c r="AP496" i="2"/>
  <c r="AQ496" i="2"/>
  <c r="AR496" i="2"/>
  <c r="AS496" i="2"/>
  <c r="D497" i="2"/>
  <c r="E497" i="2"/>
  <c r="F497" i="2"/>
  <c r="AP497" i="2"/>
  <c r="AQ497" i="2"/>
  <c r="AR497" i="2"/>
  <c r="AS497" i="2"/>
  <c r="D498" i="2"/>
  <c r="E498" i="2"/>
  <c r="F498" i="2"/>
  <c r="AP498" i="2"/>
  <c r="AQ498" i="2"/>
  <c r="AR498" i="2"/>
  <c r="AS498" i="2"/>
  <c r="D499" i="2"/>
  <c r="E499" i="2"/>
  <c r="F499" i="2"/>
  <c r="AP499" i="2"/>
  <c r="AQ499" i="2"/>
  <c r="AR499" i="2"/>
  <c r="AS499" i="2"/>
  <c r="D500" i="2"/>
  <c r="E500" i="2"/>
  <c r="F500" i="2"/>
  <c r="AP500" i="2"/>
  <c r="AQ500" i="2"/>
  <c r="AR500" i="2"/>
  <c r="AS500" i="2"/>
  <c r="G501" i="2"/>
  <c r="D501" i="2"/>
  <c r="E501" i="2"/>
  <c r="F501" i="2"/>
  <c r="AP501" i="2"/>
  <c r="AQ501" i="2"/>
  <c r="AR501" i="2"/>
  <c r="AS501" i="2"/>
  <c r="D502" i="2"/>
  <c r="E502" i="2"/>
  <c r="F502" i="2"/>
  <c r="AP502" i="2"/>
  <c r="AQ502" i="2"/>
  <c r="AR502" i="2"/>
  <c r="AS502" i="2"/>
  <c r="G503" i="2"/>
  <c r="H503" i="2" s="1"/>
  <c r="D503" i="2"/>
  <c r="E503" i="2"/>
  <c r="F503" i="2"/>
  <c r="AP503" i="2"/>
  <c r="AQ503" i="2"/>
  <c r="AR503" i="2"/>
  <c r="AS503" i="2"/>
  <c r="D504" i="2"/>
  <c r="E504" i="2"/>
  <c r="F504" i="2"/>
  <c r="AP504" i="2"/>
  <c r="AQ504" i="2"/>
  <c r="AR504" i="2"/>
  <c r="AS504" i="2"/>
  <c r="AV505" i="2"/>
  <c r="D505" i="2"/>
  <c r="E505" i="2"/>
  <c r="F505" i="2"/>
  <c r="AP505" i="2"/>
  <c r="AQ505" i="2"/>
  <c r="AR505" i="2"/>
  <c r="AS505" i="2"/>
  <c r="D506" i="2"/>
  <c r="E506" i="2"/>
  <c r="F506" i="2"/>
  <c r="AP506" i="2"/>
  <c r="AQ506" i="2"/>
  <c r="AR506" i="2"/>
  <c r="AS506" i="2"/>
  <c r="D507" i="2"/>
  <c r="E507" i="2"/>
  <c r="F507" i="2"/>
  <c r="AP507" i="2"/>
  <c r="AQ507" i="2"/>
  <c r="AR507" i="2"/>
  <c r="AS507" i="2"/>
  <c r="D508" i="2"/>
  <c r="E508" i="2"/>
  <c r="F508" i="2"/>
  <c r="AP508" i="2"/>
  <c r="AQ508" i="2"/>
  <c r="AR508" i="2"/>
  <c r="AS508" i="2"/>
  <c r="G509" i="2"/>
  <c r="D509" i="2"/>
  <c r="E509" i="2"/>
  <c r="F509" i="2"/>
  <c r="AP509" i="2"/>
  <c r="AQ509" i="2"/>
  <c r="AR509" i="2"/>
  <c r="AS509" i="2"/>
  <c r="D510" i="2"/>
  <c r="E510" i="2"/>
  <c r="F510" i="2"/>
  <c r="AP510" i="2"/>
  <c r="AQ510" i="2"/>
  <c r="AR510" i="2"/>
  <c r="AS510" i="2"/>
  <c r="D511" i="2"/>
  <c r="E511" i="2"/>
  <c r="F511" i="2"/>
  <c r="AP511" i="2"/>
  <c r="AQ511" i="2"/>
  <c r="AR511" i="2"/>
  <c r="AS511" i="2"/>
  <c r="D512" i="2"/>
  <c r="E512" i="2"/>
  <c r="F512" i="2"/>
  <c r="AP512" i="2"/>
  <c r="AQ512" i="2"/>
  <c r="AR512" i="2"/>
  <c r="AS512" i="2"/>
  <c r="K513" i="2"/>
  <c r="D513" i="2"/>
  <c r="E513" i="2"/>
  <c r="F513" i="2"/>
  <c r="AP513" i="2"/>
  <c r="AQ513" i="2"/>
  <c r="AR513" i="2"/>
  <c r="AS513" i="2"/>
  <c r="D514" i="2"/>
  <c r="E514" i="2"/>
  <c r="F514" i="2"/>
  <c r="AP514" i="2"/>
  <c r="AQ514" i="2"/>
  <c r="AR514" i="2"/>
  <c r="AS514" i="2"/>
  <c r="G515" i="2"/>
  <c r="D515" i="2"/>
  <c r="E515" i="2"/>
  <c r="F515" i="2"/>
  <c r="AP515" i="2"/>
  <c r="AQ515" i="2"/>
  <c r="AR515" i="2"/>
  <c r="AS515" i="2"/>
  <c r="AU516" i="2"/>
  <c r="D516" i="2"/>
  <c r="E516" i="2"/>
  <c r="F516" i="2"/>
  <c r="AP516" i="2"/>
  <c r="AQ516" i="2"/>
  <c r="AR516" i="2"/>
  <c r="AS516" i="2"/>
  <c r="D517" i="2"/>
  <c r="E517" i="2"/>
  <c r="F517" i="2"/>
  <c r="AP517" i="2"/>
  <c r="AQ517" i="2"/>
  <c r="AR517" i="2"/>
  <c r="AS517" i="2"/>
  <c r="AU518" i="2"/>
  <c r="D518" i="2"/>
  <c r="E518" i="2"/>
  <c r="F518" i="2"/>
  <c r="AP518" i="2"/>
  <c r="AQ518" i="2"/>
  <c r="AR518" i="2"/>
  <c r="AS518" i="2"/>
  <c r="D519" i="2"/>
  <c r="E519" i="2"/>
  <c r="F519" i="2"/>
  <c r="AP519" i="2"/>
  <c r="AQ519" i="2"/>
  <c r="AR519" i="2"/>
  <c r="AS519" i="2"/>
  <c r="D520" i="2"/>
  <c r="E520" i="2"/>
  <c r="F520" i="2"/>
  <c r="AP520" i="2"/>
  <c r="AQ520" i="2"/>
  <c r="AR520" i="2"/>
  <c r="AS520" i="2"/>
  <c r="AT521" i="2"/>
  <c r="D521" i="2"/>
  <c r="E521" i="2"/>
  <c r="F521" i="2"/>
  <c r="AP521" i="2"/>
  <c r="AQ521" i="2"/>
  <c r="AR521" i="2"/>
  <c r="AS521" i="2"/>
  <c r="D522" i="2"/>
  <c r="E522" i="2"/>
  <c r="F522" i="2"/>
  <c r="AP522" i="2"/>
  <c r="AQ522" i="2"/>
  <c r="AR522" i="2"/>
  <c r="AS522" i="2"/>
  <c r="D523" i="2"/>
  <c r="E523" i="2"/>
  <c r="F523" i="2"/>
  <c r="AP523" i="2"/>
  <c r="AQ523" i="2"/>
  <c r="AR523" i="2"/>
  <c r="AS523" i="2"/>
  <c r="J524" i="2"/>
  <c r="D524" i="2"/>
  <c r="E524" i="2"/>
  <c r="F524" i="2"/>
  <c r="AP524" i="2"/>
  <c r="AQ524" i="2"/>
  <c r="AR524" i="2"/>
  <c r="AS524" i="2"/>
  <c r="AT525" i="2"/>
  <c r="D525" i="2"/>
  <c r="E525" i="2"/>
  <c r="F525" i="2"/>
  <c r="AP525" i="2"/>
  <c r="AQ525" i="2"/>
  <c r="AR525" i="2"/>
  <c r="AS525" i="2"/>
  <c r="D526" i="2"/>
  <c r="E526" i="2"/>
  <c r="F526" i="2"/>
  <c r="AP526" i="2"/>
  <c r="AQ526" i="2"/>
  <c r="AR526" i="2"/>
  <c r="AS526" i="2"/>
  <c r="D527" i="2"/>
  <c r="E527" i="2"/>
  <c r="F527" i="2"/>
  <c r="AP527" i="2"/>
  <c r="AQ527" i="2"/>
  <c r="AR527" i="2"/>
  <c r="AS527" i="2"/>
  <c r="D528" i="2"/>
  <c r="E528" i="2"/>
  <c r="F528" i="2"/>
  <c r="AP528" i="2"/>
  <c r="AQ528" i="2"/>
  <c r="AR528" i="2"/>
  <c r="AS528" i="2"/>
  <c r="AW529" i="2"/>
  <c r="D529" i="2"/>
  <c r="E529" i="2"/>
  <c r="F529" i="2"/>
  <c r="AP529" i="2"/>
  <c r="AQ529" i="2"/>
  <c r="AR529" i="2"/>
  <c r="AS529" i="2"/>
  <c r="D530" i="2"/>
  <c r="E530" i="2"/>
  <c r="F530" i="2"/>
  <c r="AP530" i="2"/>
  <c r="AQ530" i="2"/>
  <c r="AR530" i="2"/>
  <c r="AS530" i="2"/>
  <c r="D531" i="2"/>
  <c r="E531" i="2"/>
  <c r="F531" i="2"/>
  <c r="AP531" i="2"/>
  <c r="AQ531" i="2"/>
  <c r="AR531" i="2"/>
  <c r="AS531" i="2"/>
  <c r="D532" i="2"/>
  <c r="E532" i="2"/>
  <c r="F532" i="2"/>
  <c r="AP532" i="2"/>
  <c r="AQ532" i="2"/>
  <c r="AR532" i="2"/>
  <c r="AS532" i="2"/>
  <c r="D533" i="2"/>
  <c r="E533" i="2"/>
  <c r="F533" i="2"/>
  <c r="AP533" i="2"/>
  <c r="AQ533" i="2"/>
  <c r="AR533" i="2"/>
  <c r="AS533" i="2"/>
  <c r="D534" i="2"/>
  <c r="E534" i="2"/>
  <c r="F534" i="2"/>
  <c r="AP534" i="2"/>
  <c r="AQ534" i="2"/>
  <c r="AR534" i="2"/>
  <c r="AS534" i="2"/>
  <c r="D535" i="2"/>
  <c r="E535" i="2"/>
  <c r="F535" i="2"/>
  <c r="AP535" i="2"/>
  <c r="AQ535" i="2"/>
  <c r="AR535" i="2"/>
  <c r="AS535" i="2"/>
  <c r="J536" i="2"/>
  <c r="D536" i="2"/>
  <c r="E536" i="2"/>
  <c r="F536" i="2"/>
  <c r="AP536" i="2"/>
  <c r="AQ536" i="2"/>
  <c r="AR536" i="2"/>
  <c r="AS536" i="2"/>
  <c r="AW537" i="2"/>
  <c r="D537" i="2"/>
  <c r="E537" i="2"/>
  <c r="F537" i="2"/>
  <c r="AP537" i="2"/>
  <c r="AQ537" i="2"/>
  <c r="AR537" i="2"/>
  <c r="AS537" i="2"/>
  <c r="D538" i="2"/>
  <c r="E538" i="2"/>
  <c r="F538" i="2"/>
  <c r="AP538" i="2"/>
  <c r="AQ538" i="2"/>
  <c r="AR538" i="2"/>
  <c r="AS538" i="2"/>
  <c r="AW539" i="2"/>
  <c r="D539" i="2"/>
  <c r="E539" i="2"/>
  <c r="F539" i="2"/>
  <c r="AP539" i="2"/>
  <c r="AQ539" i="2"/>
  <c r="AR539" i="2"/>
  <c r="AS539" i="2"/>
  <c r="D540" i="2"/>
  <c r="E540" i="2"/>
  <c r="F540" i="2"/>
  <c r="AP540" i="2"/>
  <c r="AQ540" i="2"/>
  <c r="AR540" i="2"/>
  <c r="AS540" i="2"/>
  <c r="D541" i="2"/>
  <c r="E541" i="2"/>
  <c r="F541" i="2"/>
  <c r="AP541" i="2"/>
  <c r="AQ541" i="2"/>
  <c r="AR541" i="2"/>
  <c r="AS541" i="2"/>
  <c r="D542" i="2"/>
  <c r="E542" i="2"/>
  <c r="F542" i="2"/>
  <c r="AP542" i="2"/>
  <c r="AQ542" i="2"/>
  <c r="AR542" i="2"/>
  <c r="AS542" i="2"/>
  <c r="AW543" i="2"/>
  <c r="D543" i="2"/>
  <c r="E543" i="2"/>
  <c r="F543" i="2"/>
  <c r="AP543" i="2"/>
  <c r="AQ543" i="2"/>
  <c r="AR543" i="2"/>
  <c r="AS543" i="2"/>
  <c r="D544" i="2"/>
  <c r="E544" i="2"/>
  <c r="F544" i="2"/>
  <c r="AP544" i="2"/>
  <c r="AQ544" i="2"/>
  <c r="AR544" i="2"/>
  <c r="AS544" i="2"/>
  <c r="D545" i="2"/>
  <c r="E545" i="2"/>
  <c r="F545" i="2"/>
  <c r="AP545" i="2"/>
  <c r="AQ545" i="2"/>
  <c r="AR545" i="2"/>
  <c r="AS545" i="2"/>
  <c r="AU546" i="2"/>
  <c r="D546" i="2"/>
  <c r="E546" i="2"/>
  <c r="F546" i="2"/>
  <c r="AP546" i="2"/>
  <c r="AQ546" i="2"/>
  <c r="AR546" i="2"/>
  <c r="AS546" i="2"/>
  <c r="AT547" i="2"/>
  <c r="D547" i="2"/>
  <c r="E547" i="2"/>
  <c r="F547" i="2"/>
  <c r="AP547" i="2"/>
  <c r="AQ547" i="2"/>
  <c r="AR547" i="2"/>
  <c r="AS547" i="2"/>
  <c r="J548" i="2"/>
  <c r="D548" i="2"/>
  <c r="E548" i="2"/>
  <c r="F548" i="2"/>
  <c r="AP548" i="2"/>
  <c r="AQ548" i="2"/>
  <c r="AR548" i="2"/>
  <c r="AS548" i="2"/>
  <c r="L549" i="2"/>
  <c r="D549" i="2"/>
  <c r="E549" i="2"/>
  <c r="F549" i="2"/>
  <c r="AP549" i="2"/>
  <c r="AQ549" i="2"/>
  <c r="AR549" i="2"/>
  <c r="AS549" i="2"/>
  <c r="AU550" i="2"/>
  <c r="D550" i="2"/>
  <c r="E550" i="2"/>
  <c r="F550" i="2"/>
  <c r="AP550" i="2"/>
  <c r="AQ550" i="2"/>
  <c r="AR550" i="2"/>
  <c r="AS550" i="2"/>
  <c r="D551" i="2"/>
  <c r="E551" i="2"/>
  <c r="F551" i="2"/>
  <c r="AP551" i="2"/>
  <c r="AQ551" i="2"/>
  <c r="AR551" i="2"/>
  <c r="AS551" i="2"/>
  <c r="AU552" i="2"/>
  <c r="D552" i="2"/>
  <c r="E552" i="2"/>
  <c r="F552" i="2"/>
  <c r="AP552" i="2"/>
  <c r="AQ552" i="2"/>
  <c r="AR552" i="2"/>
  <c r="AS552" i="2"/>
  <c r="K553" i="2"/>
  <c r="D553" i="2"/>
  <c r="E553" i="2"/>
  <c r="F553" i="2"/>
  <c r="AP553" i="2"/>
  <c r="AQ553" i="2"/>
  <c r="AR553" i="2"/>
  <c r="AS553" i="2"/>
  <c r="D554" i="2"/>
  <c r="E554" i="2"/>
  <c r="F554" i="2"/>
  <c r="AP554" i="2"/>
  <c r="AQ554" i="2"/>
  <c r="AR554" i="2"/>
  <c r="AS554" i="2"/>
  <c r="D555" i="2"/>
  <c r="E555" i="2"/>
  <c r="F555" i="2"/>
  <c r="AP555" i="2"/>
  <c r="AQ555" i="2"/>
  <c r="AR555" i="2"/>
  <c r="AS555" i="2"/>
  <c r="J556" i="2"/>
  <c r="D556" i="2"/>
  <c r="E556" i="2"/>
  <c r="F556" i="2"/>
  <c r="AP556" i="2"/>
  <c r="AQ556" i="2"/>
  <c r="AR556" i="2"/>
  <c r="AS556" i="2"/>
  <c r="D557" i="2"/>
  <c r="E557" i="2"/>
  <c r="F557" i="2"/>
  <c r="AP557" i="2"/>
  <c r="AQ557" i="2"/>
  <c r="AR557" i="2"/>
  <c r="AS557" i="2"/>
  <c r="D558" i="2"/>
  <c r="E558" i="2"/>
  <c r="F558" i="2"/>
  <c r="AP558" i="2"/>
  <c r="AQ558" i="2"/>
  <c r="AR558" i="2"/>
  <c r="AS558" i="2"/>
  <c r="D559" i="2"/>
  <c r="E559" i="2"/>
  <c r="F559" i="2"/>
  <c r="AP559" i="2"/>
  <c r="AQ559" i="2"/>
  <c r="AR559" i="2"/>
  <c r="AS559" i="2"/>
  <c r="D560" i="2"/>
  <c r="E560" i="2"/>
  <c r="F560" i="2"/>
  <c r="AP560" i="2"/>
  <c r="AQ560" i="2"/>
  <c r="AR560" i="2"/>
  <c r="AS560" i="2"/>
  <c r="D561" i="2"/>
  <c r="E561" i="2"/>
  <c r="F561" i="2"/>
  <c r="AP561" i="2"/>
  <c r="AQ561" i="2"/>
  <c r="AR561" i="2"/>
  <c r="AS561" i="2"/>
  <c r="AU562" i="2"/>
  <c r="D562" i="2"/>
  <c r="E562" i="2"/>
  <c r="F562" i="2"/>
  <c r="AP562" i="2"/>
  <c r="AQ562" i="2"/>
  <c r="AR562" i="2"/>
  <c r="AS562" i="2"/>
  <c r="D563" i="2"/>
  <c r="E563" i="2"/>
  <c r="F563" i="2"/>
  <c r="AP563" i="2"/>
  <c r="AQ563" i="2"/>
  <c r="AR563" i="2"/>
  <c r="AS563" i="2"/>
  <c r="D564" i="2"/>
  <c r="E564" i="2"/>
  <c r="F564" i="2"/>
  <c r="AP564" i="2"/>
  <c r="AQ564" i="2"/>
  <c r="AR564" i="2"/>
  <c r="AS564" i="2"/>
  <c r="D565" i="2"/>
  <c r="E565" i="2"/>
  <c r="F565" i="2"/>
  <c r="AP565" i="2"/>
  <c r="AQ565" i="2"/>
  <c r="AR565" i="2"/>
  <c r="AS565" i="2"/>
  <c r="D566" i="2"/>
  <c r="E566" i="2"/>
  <c r="F566" i="2"/>
  <c r="AP566" i="2"/>
  <c r="AQ566" i="2"/>
  <c r="AR566" i="2"/>
  <c r="AS566" i="2"/>
  <c r="AU567" i="2"/>
  <c r="D567" i="2"/>
  <c r="E567" i="2"/>
  <c r="F567" i="2"/>
  <c r="AP567" i="2"/>
  <c r="AQ567" i="2"/>
  <c r="AR567" i="2"/>
  <c r="AS567" i="2"/>
  <c r="D568" i="2"/>
  <c r="E568" i="2"/>
  <c r="F568" i="2"/>
  <c r="AP568" i="2"/>
  <c r="AQ568" i="2"/>
  <c r="AR568" i="2"/>
  <c r="AS568" i="2"/>
  <c r="D569" i="2"/>
  <c r="E569" i="2"/>
  <c r="F569" i="2"/>
  <c r="AP569" i="2"/>
  <c r="AQ569" i="2"/>
  <c r="AR569" i="2"/>
  <c r="AS569" i="2"/>
  <c r="D570" i="2"/>
  <c r="E570" i="2"/>
  <c r="F570" i="2"/>
  <c r="AP570" i="2"/>
  <c r="AQ570" i="2"/>
  <c r="AR570" i="2"/>
  <c r="AS570" i="2"/>
  <c r="D571" i="2"/>
  <c r="E571" i="2"/>
  <c r="F571" i="2"/>
  <c r="AP571" i="2"/>
  <c r="AQ571" i="2"/>
  <c r="AR571" i="2"/>
  <c r="AS571" i="2"/>
  <c r="D572" i="2"/>
  <c r="E572" i="2"/>
  <c r="F572" i="2"/>
  <c r="AP572" i="2"/>
  <c r="AQ572" i="2"/>
  <c r="AR572" i="2"/>
  <c r="AS572" i="2"/>
  <c r="D573" i="2"/>
  <c r="E573" i="2"/>
  <c r="F573" i="2"/>
  <c r="AP573" i="2"/>
  <c r="AQ573" i="2"/>
  <c r="AR573" i="2"/>
  <c r="AS573" i="2"/>
  <c r="D574" i="2"/>
  <c r="E574" i="2"/>
  <c r="F574" i="2"/>
  <c r="AP574" i="2"/>
  <c r="AQ574" i="2"/>
  <c r="AR574" i="2"/>
  <c r="AS574" i="2"/>
  <c r="G575" i="2"/>
  <c r="D575" i="2"/>
  <c r="E575" i="2"/>
  <c r="F575" i="2"/>
  <c r="AP575" i="2"/>
  <c r="AQ575" i="2"/>
  <c r="AR575" i="2"/>
  <c r="AS575" i="2"/>
  <c r="D576" i="2"/>
  <c r="E576" i="2"/>
  <c r="F576" i="2"/>
  <c r="AP576" i="2"/>
  <c r="AQ576" i="2"/>
  <c r="AR576" i="2"/>
  <c r="AS576" i="2"/>
  <c r="AU577" i="2"/>
  <c r="D577" i="2"/>
  <c r="E577" i="2"/>
  <c r="F577" i="2"/>
  <c r="AP577" i="2"/>
  <c r="AQ577" i="2"/>
  <c r="AR577" i="2"/>
  <c r="AS577" i="2"/>
  <c r="D578" i="2"/>
  <c r="E578" i="2"/>
  <c r="F578" i="2"/>
  <c r="AP578" i="2"/>
  <c r="AQ578" i="2"/>
  <c r="AR578" i="2"/>
  <c r="AS578" i="2"/>
  <c r="G579" i="2"/>
  <c r="D579" i="2"/>
  <c r="E579" i="2"/>
  <c r="F579" i="2"/>
  <c r="AP579" i="2"/>
  <c r="AQ579" i="2"/>
  <c r="AR579" i="2"/>
  <c r="AS579" i="2"/>
  <c r="AV580" i="2"/>
  <c r="D580" i="2"/>
  <c r="E580" i="2"/>
  <c r="F580" i="2"/>
  <c r="AP580" i="2"/>
  <c r="AQ580" i="2"/>
  <c r="AR580" i="2"/>
  <c r="AS580" i="2"/>
  <c r="D581" i="2"/>
  <c r="E581" i="2"/>
  <c r="F581" i="2"/>
  <c r="AP581" i="2"/>
  <c r="AQ581" i="2"/>
  <c r="AR581" i="2"/>
  <c r="AS581" i="2"/>
  <c r="D582" i="2"/>
  <c r="E582" i="2"/>
  <c r="F582" i="2"/>
  <c r="AP582" i="2"/>
  <c r="AQ582" i="2"/>
  <c r="AR582" i="2"/>
  <c r="AS582" i="2"/>
  <c r="G583" i="2"/>
  <c r="H583" i="2" s="1"/>
  <c r="D583" i="2"/>
  <c r="E583" i="2"/>
  <c r="F583" i="2"/>
  <c r="AP583" i="2"/>
  <c r="AQ583" i="2"/>
  <c r="AR583" i="2"/>
  <c r="AS583" i="2"/>
  <c r="J584" i="2"/>
  <c r="D584" i="2"/>
  <c r="E584" i="2"/>
  <c r="F584" i="2"/>
  <c r="AP584" i="2"/>
  <c r="AQ584" i="2"/>
  <c r="AR584" i="2"/>
  <c r="AS584" i="2"/>
  <c r="AU585" i="2"/>
  <c r="D585" i="2"/>
  <c r="E585" i="2"/>
  <c r="F585" i="2"/>
  <c r="AP585" i="2"/>
  <c r="AQ585" i="2"/>
  <c r="AR585" i="2"/>
  <c r="AS585" i="2"/>
  <c r="D586" i="2"/>
  <c r="E586" i="2"/>
  <c r="F586" i="2"/>
  <c r="AP586" i="2"/>
  <c r="AQ586" i="2"/>
  <c r="AR586" i="2"/>
  <c r="AS586" i="2"/>
  <c r="D587" i="2"/>
  <c r="E587" i="2"/>
  <c r="F587" i="2"/>
  <c r="AP587" i="2"/>
  <c r="AQ587" i="2"/>
  <c r="AR587" i="2"/>
  <c r="AS587" i="2"/>
  <c r="D588" i="2"/>
  <c r="E588" i="2"/>
  <c r="F588" i="2"/>
  <c r="AP588" i="2"/>
  <c r="AQ588" i="2"/>
  <c r="AR588" i="2"/>
  <c r="AS588" i="2"/>
  <c r="F589" i="2"/>
  <c r="AR589" i="2"/>
  <c r="AS589" i="2"/>
  <c r="D591" i="2"/>
  <c r="E591" i="2"/>
  <c r="F591" i="2"/>
  <c r="G591" i="2"/>
  <c r="H591" i="2" s="1"/>
  <c r="J591" i="2"/>
  <c r="K591" i="2"/>
  <c r="L591" i="2"/>
  <c r="AP591" i="2"/>
  <c r="AQ591" i="2"/>
  <c r="AR591" i="2"/>
  <c r="AS591" i="2"/>
  <c r="AT591" i="2"/>
  <c r="AU591" i="2"/>
  <c r="AV591" i="2"/>
  <c r="AW591" i="2"/>
  <c r="D592" i="2"/>
  <c r="E592" i="2"/>
  <c r="F592" i="2"/>
  <c r="G592" i="2"/>
  <c r="H592" i="2" s="1"/>
  <c r="J592" i="2"/>
  <c r="K592" i="2"/>
  <c r="L592" i="2"/>
  <c r="AP592" i="2"/>
  <c r="AQ592" i="2"/>
  <c r="AR592" i="2"/>
  <c r="AS592" i="2"/>
  <c r="AT592" i="2"/>
  <c r="AU592" i="2"/>
  <c r="AV592" i="2"/>
  <c r="AW592" i="2"/>
  <c r="D593" i="2"/>
  <c r="E593" i="2"/>
  <c r="F593" i="2"/>
  <c r="G593" i="2"/>
  <c r="H593" i="2" s="1"/>
  <c r="J593" i="2"/>
  <c r="K593" i="2"/>
  <c r="L593" i="2"/>
  <c r="AP593" i="2"/>
  <c r="AQ593" i="2"/>
  <c r="AR593" i="2"/>
  <c r="AS593" i="2"/>
  <c r="AT593" i="2"/>
  <c r="AU593" i="2"/>
  <c r="AV593" i="2"/>
  <c r="AW593" i="2"/>
  <c r="D594" i="2"/>
  <c r="E594" i="2"/>
  <c r="F594" i="2"/>
  <c r="J594" i="2"/>
  <c r="AP594" i="2"/>
  <c r="AQ594" i="2"/>
  <c r="AR594" i="2"/>
  <c r="AS594" i="2"/>
  <c r="AV594" i="2"/>
  <c r="D595" i="2"/>
  <c r="E595" i="2"/>
  <c r="F595" i="2"/>
  <c r="AP595" i="2"/>
  <c r="AQ595" i="2"/>
  <c r="AR595" i="2"/>
  <c r="AS595" i="2"/>
  <c r="AU595" i="2"/>
  <c r="AV595" i="2"/>
  <c r="D596" i="2"/>
  <c r="E596" i="2"/>
  <c r="F596" i="2"/>
  <c r="AP596" i="2"/>
  <c r="AQ596" i="2"/>
  <c r="AR596" i="2"/>
  <c r="AS596" i="2"/>
  <c r="D597" i="2"/>
  <c r="E597" i="2"/>
  <c r="F597" i="2"/>
  <c r="AP597" i="2"/>
  <c r="AQ597" i="2"/>
  <c r="AR597" i="2"/>
  <c r="AS597" i="2"/>
  <c r="D598" i="2"/>
  <c r="E598" i="2"/>
  <c r="F598" i="2"/>
  <c r="G598" i="2"/>
  <c r="H598" i="2" s="1"/>
  <c r="J598" i="2"/>
  <c r="K598" i="2"/>
  <c r="L598" i="2"/>
  <c r="AP598" i="2"/>
  <c r="AQ598" i="2"/>
  <c r="AR598" i="2"/>
  <c r="AS598" i="2"/>
  <c r="AT598" i="2"/>
  <c r="AU598" i="2"/>
  <c r="AV598" i="2"/>
  <c r="AW598" i="2"/>
  <c r="D599" i="2"/>
  <c r="E599" i="2"/>
  <c r="F599" i="2"/>
  <c r="G599" i="2"/>
  <c r="H599" i="2" s="1"/>
  <c r="J599" i="2"/>
  <c r="K599" i="2"/>
  <c r="L599" i="2"/>
  <c r="AP599" i="2"/>
  <c r="AQ599" i="2"/>
  <c r="AR599" i="2"/>
  <c r="AS599" i="2"/>
  <c r="AT599" i="2"/>
  <c r="AU599" i="2"/>
  <c r="AV599" i="2"/>
  <c r="AW599" i="2"/>
  <c r="D600" i="2"/>
  <c r="E600" i="2"/>
  <c r="F600" i="2"/>
  <c r="G600" i="2"/>
  <c r="H600" i="2" s="1"/>
  <c r="J600" i="2"/>
  <c r="K600" i="2"/>
  <c r="L600" i="2"/>
  <c r="AP600" i="2"/>
  <c r="AQ600" i="2"/>
  <c r="AR600" i="2"/>
  <c r="AS600" i="2"/>
  <c r="AT600" i="2"/>
  <c r="AU600" i="2"/>
  <c r="AV600" i="2"/>
  <c r="AW600" i="2"/>
  <c r="D601" i="2"/>
  <c r="E601" i="2"/>
  <c r="F601" i="2"/>
  <c r="G601" i="2"/>
  <c r="H601" i="2" s="1"/>
  <c r="J601" i="2"/>
  <c r="K601" i="2"/>
  <c r="L601" i="2"/>
  <c r="AP601" i="2"/>
  <c r="AQ601" i="2"/>
  <c r="AR601" i="2"/>
  <c r="AS601" i="2"/>
  <c r="AT601" i="2"/>
  <c r="AU601" i="2"/>
  <c r="AV601" i="2"/>
  <c r="AW601" i="2"/>
  <c r="D602" i="2"/>
  <c r="E602" i="2"/>
  <c r="F602" i="2"/>
  <c r="G602" i="2"/>
  <c r="H602" i="2" s="1"/>
  <c r="J602" i="2"/>
  <c r="K602" i="2"/>
  <c r="L602" i="2"/>
  <c r="AP602" i="2"/>
  <c r="AQ602" i="2"/>
  <c r="AR602" i="2"/>
  <c r="AS602" i="2"/>
  <c r="AT602" i="2"/>
  <c r="AU602" i="2"/>
  <c r="AV602" i="2"/>
  <c r="AW602" i="2"/>
  <c r="D603" i="2"/>
  <c r="E603" i="2"/>
  <c r="F603" i="2"/>
  <c r="G603" i="2"/>
  <c r="H603" i="2" s="1"/>
  <c r="J603" i="2"/>
  <c r="K603" i="2"/>
  <c r="L603" i="2"/>
  <c r="AP603" i="2"/>
  <c r="AQ603" i="2"/>
  <c r="AR603" i="2"/>
  <c r="AS603" i="2"/>
  <c r="AT603" i="2"/>
  <c r="AU603" i="2"/>
  <c r="AV603" i="2"/>
  <c r="AW603" i="2"/>
  <c r="D604" i="2"/>
  <c r="E604" i="2"/>
  <c r="F604" i="2"/>
  <c r="G604" i="2"/>
  <c r="H604" i="2" s="1"/>
  <c r="J604" i="2"/>
  <c r="K604" i="2"/>
  <c r="L604" i="2"/>
  <c r="AP604" i="2"/>
  <c r="AQ604" i="2"/>
  <c r="AR604" i="2"/>
  <c r="AS604" i="2"/>
  <c r="AT604" i="2"/>
  <c r="AU604" i="2"/>
  <c r="AV604" i="2"/>
  <c r="AW604" i="2"/>
  <c r="D605" i="2"/>
  <c r="E605" i="2"/>
  <c r="F605" i="2"/>
  <c r="G605" i="2"/>
  <c r="H605" i="2" s="1"/>
  <c r="J605" i="2"/>
  <c r="K605" i="2"/>
  <c r="L605" i="2"/>
  <c r="AP605" i="2"/>
  <c r="AQ605" i="2"/>
  <c r="AR605" i="2"/>
  <c r="AS605" i="2"/>
  <c r="AT605" i="2"/>
  <c r="AU605" i="2"/>
  <c r="AV605" i="2"/>
  <c r="AW605" i="2"/>
  <c r="D606" i="2"/>
  <c r="E606" i="2"/>
  <c r="F606" i="2"/>
  <c r="J606" i="2"/>
  <c r="AP606" i="2"/>
  <c r="AQ606" i="2"/>
  <c r="AR606" i="2"/>
  <c r="AS606" i="2"/>
  <c r="AU606" i="2"/>
  <c r="D607" i="2"/>
  <c r="E607" i="2"/>
  <c r="F607" i="2"/>
  <c r="AP607" i="2"/>
  <c r="AQ607" i="2"/>
  <c r="AR607" i="2"/>
  <c r="AS607" i="2"/>
  <c r="D608" i="2"/>
  <c r="E608" i="2"/>
  <c r="F608" i="2"/>
  <c r="AP608" i="2"/>
  <c r="AQ608" i="2"/>
  <c r="AR608" i="2"/>
  <c r="AS608" i="2"/>
  <c r="D609" i="2"/>
  <c r="E609" i="2"/>
  <c r="F609" i="2"/>
  <c r="G609" i="2"/>
  <c r="H609" i="2" s="1"/>
  <c r="J609" i="2"/>
  <c r="K609" i="2"/>
  <c r="L609" i="2"/>
  <c r="AP609" i="2"/>
  <c r="AQ609" i="2"/>
  <c r="AR609" i="2"/>
  <c r="AS609" i="2"/>
  <c r="AT609" i="2"/>
  <c r="AU609" i="2"/>
  <c r="AV609" i="2"/>
  <c r="AW609" i="2"/>
  <c r="D610" i="2"/>
  <c r="E610" i="2"/>
  <c r="F610" i="2"/>
  <c r="G610" i="2"/>
  <c r="AP610" i="2"/>
  <c r="AQ610" i="2"/>
  <c r="AR610" i="2"/>
  <c r="AS610" i="2"/>
  <c r="AV610" i="2"/>
  <c r="AW610" i="2"/>
  <c r="D611" i="2"/>
  <c r="E611" i="2"/>
  <c r="F611" i="2"/>
  <c r="G611" i="2"/>
  <c r="H611" i="2" s="1"/>
  <c r="J611" i="2"/>
  <c r="K611" i="2"/>
  <c r="L611" i="2"/>
  <c r="AP611" i="2"/>
  <c r="AQ611" i="2"/>
  <c r="AR611" i="2"/>
  <c r="AS611" i="2"/>
  <c r="AT611" i="2"/>
  <c r="AU611" i="2"/>
  <c r="AV611" i="2"/>
  <c r="AW611" i="2"/>
  <c r="D612" i="2"/>
  <c r="E612" i="2"/>
  <c r="F612" i="2"/>
  <c r="G612" i="2"/>
  <c r="H612" i="2" s="1"/>
  <c r="J612" i="2"/>
  <c r="K612" i="2"/>
  <c r="L612" i="2"/>
  <c r="AP612" i="2"/>
  <c r="AQ612" i="2"/>
  <c r="AR612" i="2"/>
  <c r="AS612" i="2"/>
  <c r="AT612" i="2"/>
  <c r="AU612" i="2"/>
  <c r="AV612" i="2"/>
  <c r="AW612" i="2"/>
  <c r="D613" i="2"/>
  <c r="E613" i="2"/>
  <c r="F613" i="2"/>
  <c r="G613" i="2"/>
  <c r="H613" i="2" s="1"/>
  <c r="J613" i="2"/>
  <c r="K613" i="2"/>
  <c r="L613" i="2"/>
  <c r="AP613" i="2"/>
  <c r="AQ613" i="2"/>
  <c r="AR613" i="2"/>
  <c r="AS613" i="2"/>
  <c r="AT613" i="2"/>
  <c r="AU613" i="2"/>
  <c r="AV613" i="2"/>
  <c r="AW613" i="2"/>
  <c r="D614" i="2"/>
  <c r="E614" i="2"/>
  <c r="F614" i="2"/>
  <c r="G614" i="2"/>
  <c r="H614" i="2" s="1"/>
  <c r="J614" i="2"/>
  <c r="K614" i="2"/>
  <c r="L614" i="2"/>
  <c r="AP614" i="2"/>
  <c r="AQ614" i="2"/>
  <c r="AR614" i="2"/>
  <c r="AS614" i="2"/>
  <c r="AT614" i="2"/>
  <c r="AU614" i="2"/>
  <c r="AV614" i="2"/>
  <c r="AW614" i="2"/>
  <c r="D615" i="2"/>
  <c r="E615" i="2"/>
  <c r="F615" i="2"/>
  <c r="G615" i="2"/>
  <c r="H615" i="2" s="1"/>
  <c r="J615" i="2"/>
  <c r="K615" i="2"/>
  <c r="L615" i="2"/>
  <c r="AP615" i="2"/>
  <c r="AQ615" i="2"/>
  <c r="AR615" i="2"/>
  <c r="AS615" i="2"/>
  <c r="AT615" i="2"/>
  <c r="AU615" i="2"/>
  <c r="AV615" i="2"/>
  <c r="AW615" i="2"/>
  <c r="D616" i="2"/>
  <c r="E616" i="2"/>
  <c r="F616" i="2"/>
  <c r="G616" i="2"/>
  <c r="H616" i="2" s="1"/>
  <c r="J616" i="2"/>
  <c r="K616" i="2"/>
  <c r="L616" i="2"/>
  <c r="AP616" i="2"/>
  <c r="AQ616" i="2"/>
  <c r="AR616" i="2"/>
  <c r="AS616" i="2"/>
  <c r="AT616" i="2"/>
  <c r="AU616" i="2"/>
  <c r="AV616" i="2"/>
  <c r="AW616" i="2"/>
  <c r="D617" i="2"/>
  <c r="E617" i="2"/>
  <c r="F617" i="2"/>
  <c r="AP617" i="2"/>
  <c r="AQ617" i="2"/>
  <c r="AR617" i="2"/>
  <c r="AS617" i="2"/>
  <c r="AU617" i="2"/>
  <c r="D618" i="2"/>
  <c r="E618" i="2"/>
  <c r="F618" i="2"/>
  <c r="AP618" i="2"/>
  <c r="AQ618" i="2"/>
  <c r="AR618" i="2"/>
  <c r="AS618" i="2"/>
  <c r="D619" i="2"/>
  <c r="E619" i="2"/>
  <c r="F619" i="2"/>
  <c r="AP619" i="2"/>
  <c r="AQ619" i="2"/>
  <c r="AR619" i="2"/>
  <c r="AS619" i="2"/>
  <c r="D620" i="2"/>
  <c r="E620" i="2"/>
  <c r="F620" i="2"/>
  <c r="AP620" i="2"/>
  <c r="AQ620" i="2"/>
  <c r="AR620" i="2"/>
  <c r="AS620" i="2"/>
  <c r="D621" i="2"/>
  <c r="E621" i="2"/>
  <c r="F621" i="2"/>
  <c r="AP621" i="2"/>
  <c r="AQ621" i="2"/>
  <c r="AR621" i="2"/>
  <c r="AS621" i="2"/>
  <c r="AV621" i="2"/>
  <c r="AW621" i="2"/>
  <c r="D622" i="2"/>
  <c r="E622" i="2"/>
  <c r="F622" i="2"/>
  <c r="G622" i="2"/>
  <c r="H622" i="2" s="1"/>
  <c r="J622" i="2"/>
  <c r="K622" i="2"/>
  <c r="L622" i="2"/>
  <c r="AP622" i="2"/>
  <c r="AQ622" i="2"/>
  <c r="AR622" i="2"/>
  <c r="AS622" i="2"/>
  <c r="AT622" i="2"/>
  <c r="AU622" i="2"/>
  <c r="AV622" i="2"/>
  <c r="AW622" i="2"/>
  <c r="D623" i="2"/>
  <c r="E623" i="2"/>
  <c r="F623" i="2"/>
  <c r="G623" i="2"/>
  <c r="H623" i="2" s="1"/>
  <c r="J623" i="2"/>
  <c r="K623" i="2"/>
  <c r="L623" i="2"/>
  <c r="AP623" i="2"/>
  <c r="AQ623" i="2"/>
  <c r="AR623" i="2"/>
  <c r="AS623" i="2"/>
  <c r="AT623" i="2"/>
  <c r="AU623" i="2"/>
  <c r="AV623" i="2"/>
  <c r="AW623" i="2"/>
  <c r="D624" i="2"/>
  <c r="E624" i="2"/>
  <c r="F624" i="2"/>
  <c r="G624" i="2"/>
  <c r="H624" i="2" s="1"/>
  <c r="J624" i="2"/>
  <c r="K624" i="2"/>
  <c r="L624" i="2"/>
  <c r="AP624" i="2"/>
  <c r="AQ624" i="2"/>
  <c r="AR624" i="2"/>
  <c r="AS624" i="2"/>
  <c r="AT624" i="2"/>
  <c r="AU624" i="2"/>
  <c r="AV624" i="2"/>
  <c r="AW624" i="2"/>
  <c r="D625" i="2"/>
  <c r="E625" i="2"/>
  <c r="F625" i="2"/>
  <c r="G625" i="2"/>
  <c r="H625" i="2" s="1"/>
  <c r="J625" i="2"/>
  <c r="K625" i="2"/>
  <c r="L625" i="2"/>
  <c r="AP625" i="2"/>
  <c r="AQ625" i="2"/>
  <c r="AR625" i="2"/>
  <c r="AS625" i="2"/>
  <c r="AT625" i="2"/>
  <c r="AU625" i="2"/>
  <c r="AV625" i="2"/>
  <c r="AW625" i="2"/>
  <c r="D626" i="2"/>
  <c r="E626" i="2"/>
  <c r="F626" i="2"/>
  <c r="G626" i="2"/>
  <c r="H626" i="2" s="1"/>
  <c r="J626" i="2"/>
  <c r="K626" i="2"/>
  <c r="L626" i="2"/>
  <c r="AP626" i="2"/>
  <c r="AQ626" i="2"/>
  <c r="AR626" i="2"/>
  <c r="AS626" i="2"/>
  <c r="AT626" i="2"/>
  <c r="AU626" i="2"/>
  <c r="AV626" i="2"/>
  <c r="AW626" i="2"/>
  <c r="D627" i="2"/>
  <c r="E627" i="2"/>
  <c r="F627" i="2"/>
  <c r="G627" i="2"/>
  <c r="H627" i="2" s="1"/>
  <c r="J627" i="2"/>
  <c r="K627" i="2"/>
  <c r="L627" i="2"/>
  <c r="AP627" i="2"/>
  <c r="AQ627" i="2"/>
  <c r="AR627" i="2"/>
  <c r="AS627" i="2"/>
  <c r="AT627" i="2"/>
  <c r="AU627" i="2"/>
  <c r="AV627" i="2"/>
  <c r="AW627" i="2"/>
  <c r="D628" i="2"/>
  <c r="E628" i="2"/>
  <c r="F628" i="2"/>
  <c r="G628" i="2"/>
  <c r="H628" i="2" s="1"/>
  <c r="J628" i="2"/>
  <c r="K628" i="2"/>
  <c r="L628" i="2"/>
  <c r="AP628" i="2"/>
  <c r="AQ628" i="2"/>
  <c r="AR628" i="2"/>
  <c r="AS628" i="2"/>
  <c r="AT628" i="2"/>
  <c r="AU628" i="2"/>
  <c r="AV628" i="2"/>
  <c r="AW628" i="2"/>
  <c r="D629" i="2"/>
  <c r="E629" i="2"/>
  <c r="F629" i="2"/>
  <c r="AP629" i="2"/>
  <c r="AQ629" i="2"/>
  <c r="AR629" i="2"/>
  <c r="AS629" i="2"/>
  <c r="AV629" i="2"/>
  <c r="D630" i="2"/>
  <c r="E630" i="2"/>
  <c r="F630" i="2"/>
  <c r="AP630" i="2"/>
  <c r="AQ630" i="2"/>
  <c r="AR630" i="2"/>
  <c r="AS630" i="2"/>
  <c r="D631" i="2"/>
  <c r="E631" i="2"/>
  <c r="F631" i="2"/>
  <c r="AP631" i="2"/>
  <c r="AQ631" i="2"/>
  <c r="AR631" i="2"/>
  <c r="AS631" i="2"/>
  <c r="D632" i="2"/>
  <c r="E632" i="2"/>
  <c r="F632" i="2"/>
  <c r="AP632" i="2"/>
  <c r="AQ632" i="2"/>
  <c r="AR632" i="2"/>
  <c r="AS632" i="2"/>
  <c r="D633" i="2"/>
  <c r="E633" i="2"/>
  <c r="F633" i="2"/>
  <c r="L633" i="2"/>
  <c r="AP633" i="2"/>
  <c r="AQ633" i="2"/>
  <c r="AR633" i="2"/>
  <c r="AS633" i="2"/>
  <c r="D634" i="2"/>
  <c r="E634" i="2"/>
  <c r="F634" i="2"/>
  <c r="G634" i="2"/>
  <c r="H634" i="2" s="1"/>
  <c r="J634" i="2"/>
  <c r="K634" i="2"/>
  <c r="L634" i="2"/>
  <c r="AP634" i="2"/>
  <c r="AQ634" i="2"/>
  <c r="AR634" i="2"/>
  <c r="AS634" i="2"/>
  <c r="AT634" i="2"/>
  <c r="AU634" i="2"/>
  <c r="AV634" i="2"/>
  <c r="AW634" i="2"/>
  <c r="D635" i="2"/>
  <c r="E635" i="2"/>
  <c r="F635" i="2"/>
  <c r="G635" i="2"/>
  <c r="H635" i="2" s="1"/>
  <c r="J635" i="2"/>
  <c r="K635" i="2"/>
  <c r="L635" i="2"/>
  <c r="AP635" i="2"/>
  <c r="AQ635" i="2"/>
  <c r="AR635" i="2"/>
  <c r="AS635" i="2"/>
  <c r="AT635" i="2"/>
  <c r="AU635" i="2"/>
  <c r="AV635" i="2"/>
  <c r="AW635" i="2"/>
  <c r="D636" i="2"/>
  <c r="E636" i="2"/>
  <c r="F636" i="2"/>
  <c r="G636" i="2"/>
  <c r="H636" i="2" s="1"/>
  <c r="J636" i="2"/>
  <c r="K636" i="2"/>
  <c r="L636" i="2"/>
  <c r="AP636" i="2"/>
  <c r="AQ636" i="2"/>
  <c r="AR636" i="2"/>
  <c r="AS636" i="2"/>
  <c r="AT636" i="2"/>
  <c r="AU636" i="2"/>
  <c r="AV636" i="2"/>
  <c r="AW636" i="2"/>
  <c r="D637" i="2"/>
  <c r="E637" i="2"/>
  <c r="F637" i="2"/>
  <c r="G637" i="2"/>
  <c r="H637" i="2" s="1"/>
  <c r="J637" i="2"/>
  <c r="K637" i="2"/>
  <c r="L637" i="2"/>
  <c r="AP637" i="2"/>
  <c r="AQ637" i="2"/>
  <c r="AR637" i="2"/>
  <c r="AS637" i="2"/>
  <c r="AT637" i="2"/>
  <c r="AU637" i="2"/>
  <c r="AV637" i="2"/>
  <c r="AW637" i="2"/>
  <c r="D638" i="2"/>
  <c r="E638" i="2"/>
  <c r="F638" i="2"/>
  <c r="G638" i="2"/>
  <c r="H638" i="2" s="1"/>
  <c r="J638" i="2"/>
  <c r="K638" i="2"/>
  <c r="L638" i="2"/>
  <c r="AP638" i="2"/>
  <c r="AQ638" i="2"/>
  <c r="AR638" i="2"/>
  <c r="AS638" i="2"/>
  <c r="AT638" i="2"/>
  <c r="AU638" i="2"/>
  <c r="AV638" i="2"/>
  <c r="AW638" i="2"/>
  <c r="D639" i="2"/>
  <c r="E639" i="2"/>
  <c r="F639" i="2"/>
  <c r="G639" i="2"/>
  <c r="H639" i="2" s="1"/>
  <c r="J639" i="2"/>
  <c r="K639" i="2"/>
  <c r="L639" i="2"/>
  <c r="AP639" i="2"/>
  <c r="AQ639" i="2"/>
  <c r="AR639" i="2"/>
  <c r="AS639" i="2"/>
  <c r="AT639" i="2"/>
  <c r="AU639" i="2"/>
  <c r="AV639" i="2"/>
  <c r="AW639" i="2"/>
  <c r="D640" i="2"/>
  <c r="E640" i="2"/>
  <c r="F640" i="2"/>
  <c r="G640" i="2"/>
  <c r="H640" i="2" s="1"/>
  <c r="J640" i="2"/>
  <c r="K640" i="2"/>
  <c r="L640" i="2"/>
  <c r="AP640" i="2"/>
  <c r="AQ640" i="2"/>
  <c r="AR640" i="2"/>
  <c r="AS640" i="2"/>
  <c r="AT640" i="2"/>
  <c r="AU640" i="2"/>
  <c r="AV640" i="2"/>
  <c r="AW640" i="2"/>
  <c r="D641" i="2"/>
  <c r="E641" i="2"/>
  <c r="F641" i="2"/>
  <c r="AP641" i="2"/>
  <c r="AQ641" i="2"/>
  <c r="AR641" i="2"/>
  <c r="AS641" i="2"/>
  <c r="D642" i="2"/>
  <c r="E642" i="2"/>
  <c r="F642" i="2"/>
  <c r="J642" i="2"/>
  <c r="AP642" i="2"/>
  <c r="AQ642" i="2"/>
  <c r="AR642" i="2"/>
  <c r="AS642" i="2"/>
  <c r="AV642" i="2"/>
  <c r="D643" i="2"/>
  <c r="E643" i="2"/>
  <c r="F643" i="2"/>
  <c r="AP643" i="2"/>
  <c r="AQ643" i="2"/>
  <c r="AR643" i="2"/>
  <c r="AS643" i="2"/>
  <c r="D644" i="2"/>
  <c r="E644" i="2"/>
  <c r="F644" i="2"/>
  <c r="AP644" i="2"/>
  <c r="AQ644" i="2"/>
  <c r="AR644" i="2"/>
  <c r="AS644" i="2"/>
  <c r="D645" i="2"/>
  <c r="E645" i="2"/>
  <c r="F645" i="2"/>
  <c r="G645" i="2"/>
  <c r="H645" i="2" s="1"/>
  <c r="J645" i="2"/>
  <c r="K645" i="2"/>
  <c r="L645" i="2"/>
  <c r="AP645" i="2"/>
  <c r="AQ645" i="2"/>
  <c r="AR645" i="2"/>
  <c r="AS645" i="2"/>
  <c r="AT645" i="2"/>
  <c r="AU645" i="2"/>
  <c r="AV645" i="2"/>
  <c r="AW645" i="2"/>
  <c r="D646" i="2"/>
  <c r="E646" i="2"/>
  <c r="F646" i="2"/>
  <c r="G646" i="2"/>
  <c r="H646" i="2" s="1"/>
  <c r="J646" i="2"/>
  <c r="K646" i="2"/>
  <c r="L646" i="2"/>
  <c r="AP646" i="2"/>
  <c r="AQ646" i="2"/>
  <c r="AR646" i="2"/>
  <c r="AS646" i="2"/>
  <c r="AT646" i="2"/>
  <c r="AU646" i="2"/>
  <c r="AV646" i="2"/>
  <c r="AW646" i="2"/>
  <c r="D647" i="2"/>
  <c r="E647" i="2"/>
  <c r="F647" i="2"/>
  <c r="G647" i="2"/>
  <c r="H647" i="2" s="1"/>
  <c r="J647" i="2"/>
  <c r="K647" i="2"/>
  <c r="L647" i="2"/>
  <c r="AP647" i="2"/>
  <c r="AQ647" i="2"/>
  <c r="AR647" i="2"/>
  <c r="AS647" i="2"/>
  <c r="AT647" i="2"/>
  <c r="AU647" i="2"/>
  <c r="AV647" i="2"/>
  <c r="AW647" i="2"/>
  <c r="D648" i="2"/>
  <c r="E648" i="2"/>
  <c r="F648" i="2"/>
  <c r="G648" i="2"/>
  <c r="H648" i="2" s="1"/>
  <c r="J648" i="2"/>
  <c r="K648" i="2"/>
  <c r="L648" i="2"/>
  <c r="AP648" i="2"/>
  <c r="AQ648" i="2"/>
  <c r="AR648" i="2"/>
  <c r="AS648" i="2"/>
  <c r="AT648" i="2"/>
  <c r="AU648" i="2"/>
  <c r="AV648" i="2"/>
  <c r="AW648" i="2"/>
  <c r="D649" i="2"/>
  <c r="E649" i="2"/>
  <c r="F649" i="2"/>
  <c r="G649" i="2"/>
  <c r="H649" i="2" s="1"/>
  <c r="J649" i="2"/>
  <c r="K649" i="2"/>
  <c r="L649" i="2"/>
  <c r="AP649" i="2"/>
  <c r="AQ649" i="2"/>
  <c r="AR649" i="2"/>
  <c r="AS649" i="2"/>
  <c r="AT649" i="2"/>
  <c r="AU649" i="2"/>
  <c r="AV649" i="2"/>
  <c r="AW649" i="2"/>
  <c r="D650" i="2"/>
  <c r="E650" i="2"/>
  <c r="F650" i="2"/>
  <c r="G650" i="2"/>
  <c r="H650" i="2" s="1"/>
  <c r="J650" i="2"/>
  <c r="K650" i="2"/>
  <c r="L650" i="2"/>
  <c r="AP650" i="2"/>
  <c r="AQ650" i="2"/>
  <c r="AR650" i="2"/>
  <c r="AS650" i="2"/>
  <c r="AT650" i="2"/>
  <c r="AU650" i="2"/>
  <c r="AV650" i="2"/>
  <c r="AW650" i="2"/>
  <c r="D651" i="2"/>
  <c r="E651" i="2"/>
  <c r="F651" i="2"/>
  <c r="G651" i="2"/>
  <c r="H651" i="2" s="1"/>
  <c r="J651" i="2"/>
  <c r="K651" i="2"/>
  <c r="L651" i="2"/>
  <c r="AP651" i="2"/>
  <c r="AQ651" i="2"/>
  <c r="AR651" i="2"/>
  <c r="AS651" i="2"/>
  <c r="AT651" i="2"/>
  <c r="AU651" i="2"/>
  <c r="AV651" i="2"/>
  <c r="AW651" i="2"/>
  <c r="D652" i="2"/>
  <c r="E652" i="2"/>
  <c r="F652" i="2"/>
  <c r="K652" i="2"/>
  <c r="AP652" i="2"/>
  <c r="AQ652" i="2"/>
  <c r="AR652" i="2"/>
  <c r="AS652" i="2"/>
  <c r="D653" i="2"/>
  <c r="E653" i="2"/>
  <c r="F653" i="2"/>
  <c r="AP653" i="2"/>
  <c r="AQ653" i="2"/>
  <c r="AR653" i="2"/>
  <c r="AS653" i="2"/>
  <c r="D654" i="2"/>
  <c r="E654" i="2"/>
  <c r="F654" i="2"/>
  <c r="AP654" i="2"/>
  <c r="AQ654" i="2"/>
  <c r="AR654" i="2"/>
  <c r="AS654" i="2"/>
  <c r="D655" i="2"/>
  <c r="E655" i="2"/>
  <c r="F655" i="2"/>
  <c r="AP655" i="2"/>
  <c r="AQ655" i="2"/>
  <c r="AR655" i="2"/>
  <c r="AS655" i="2"/>
  <c r="D656" i="2"/>
  <c r="E656" i="2"/>
  <c r="F656" i="2"/>
  <c r="AP656" i="2"/>
  <c r="AQ656" i="2"/>
  <c r="AR656" i="2"/>
  <c r="AS656" i="2"/>
  <c r="D657" i="2"/>
  <c r="E657" i="2"/>
  <c r="F657" i="2"/>
  <c r="G657" i="2"/>
  <c r="H657" i="2" s="1"/>
  <c r="J657" i="2"/>
  <c r="K657" i="2"/>
  <c r="L657" i="2"/>
  <c r="AP657" i="2"/>
  <c r="AQ657" i="2"/>
  <c r="AR657" i="2"/>
  <c r="AS657" i="2"/>
  <c r="AT657" i="2"/>
  <c r="AU657" i="2"/>
  <c r="AV657" i="2"/>
  <c r="AW657" i="2"/>
  <c r="D658" i="2"/>
  <c r="E658" i="2"/>
  <c r="F658" i="2"/>
  <c r="G658" i="2"/>
  <c r="H658" i="2" s="1"/>
  <c r="J658" i="2"/>
  <c r="K658" i="2"/>
  <c r="L658" i="2"/>
  <c r="AP658" i="2"/>
  <c r="AQ658" i="2"/>
  <c r="AR658" i="2"/>
  <c r="AS658" i="2"/>
  <c r="AT658" i="2"/>
  <c r="AU658" i="2"/>
  <c r="AV658" i="2"/>
  <c r="AW658" i="2"/>
  <c r="D659" i="2"/>
  <c r="E659" i="2"/>
  <c r="F659" i="2"/>
  <c r="G659" i="2"/>
  <c r="H659" i="2" s="1"/>
  <c r="J659" i="2"/>
  <c r="K659" i="2"/>
  <c r="L659" i="2"/>
  <c r="AP659" i="2"/>
  <c r="AQ659" i="2"/>
  <c r="AR659" i="2"/>
  <c r="AS659" i="2"/>
  <c r="AT659" i="2"/>
  <c r="AU659" i="2"/>
  <c r="AV659" i="2"/>
  <c r="AW659" i="2"/>
  <c r="D660" i="2"/>
  <c r="E660" i="2"/>
  <c r="F660" i="2"/>
  <c r="G660" i="2"/>
  <c r="H660" i="2" s="1"/>
  <c r="J660" i="2"/>
  <c r="K660" i="2"/>
  <c r="L660" i="2"/>
  <c r="AP660" i="2"/>
  <c r="AQ660" i="2"/>
  <c r="AR660" i="2"/>
  <c r="AS660" i="2"/>
  <c r="AT660" i="2"/>
  <c r="AU660" i="2"/>
  <c r="AV660" i="2"/>
  <c r="AW660" i="2"/>
  <c r="D661" i="2"/>
  <c r="E661" i="2"/>
  <c r="F661" i="2"/>
  <c r="G661" i="2"/>
  <c r="H661" i="2" s="1"/>
  <c r="J661" i="2"/>
  <c r="K661" i="2"/>
  <c r="L661" i="2"/>
  <c r="AP661" i="2"/>
  <c r="AQ661" i="2"/>
  <c r="AR661" i="2"/>
  <c r="AS661" i="2"/>
  <c r="AT661" i="2"/>
  <c r="AU661" i="2"/>
  <c r="AV661" i="2"/>
  <c r="AW661" i="2"/>
  <c r="D662" i="2"/>
  <c r="E662" i="2"/>
  <c r="F662" i="2"/>
  <c r="G662" i="2"/>
  <c r="H662" i="2" s="1"/>
  <c r="J662" i="2"/>
  <c r="K662" i="2"/>
  <c r="L662" i="2"/>
  <c r="AP662" i="2"/>
  <c r="AQ662" i="2"/>
  <c r="AR662" i="2"/>
  <c r="AS662" i="2"/>
  <c r="AT662" i="2"/>
  <c r="AU662" i="2"/>
  <c r="AV662" i="2"/>
  <c r="AW662" i="2"/>
  <c r="D663" i="2"/>
  <c r="E663" i="2"/>
  <c r="F663" i="2"/>
  <c r="G663" i="2"/>
  <c r="H663" i="2" s="1"/>
  <c r="J663" i="2"/>
  <c r="K663" i="2"/>
  <c r="L663" i="2"/>
  <c r="AP663" i="2"/>
  <c r="AQ663" i="2"/>
  <c r="AR663" i="2"/>
  <c r="AS663" i="2"/>
  <c r="AT663" i="2"/>
  <c r="AU663" i="2"/>
  <c r="AV663" i="2"/>
  <c r="AW663" i="2"/>
  <c r="D664" i="2"/>
  <c r="E664" i="2"/>
  <c r="F664" i="2"/>
  <c r="AP664" i="2"/>
  <c r="AQ664" i="2"/>
  <c r="AR664" i="2"/>
  <c r="AS664" i="2"/>
  <c r="D665" i="2"/>
  <c r="E665" i="2"/>
  <c r="F665" i="2"/>
  <c r="AP665" i="2"/>
  <c r="AQ665" i="2"/>
  <c r="AR665" i="2"/>
  <c r="AS665" i="2"/>
  <c r="AT665" i="2"/>
  <c r="AW665" i="2"/>
  <c r="D666" i="2"/>
  <c r="E666" i="2"/>
  <c r="F666" i="2"/>
  <c r="AP666" i="2"/>
  <c r="AQ666" i="2"/>
  <c r="AR666" i="2"/>
  <c r="AS666" i="2"/>
  <c r="D667" i="2"/>
  <c r="E667" i="2"/>
  <c r="F667" i="2"/>
  <c r="AP667" i="2"/>
  <c r="AQ667" i="2"/>
  <c r="AR667" i="2"/>
  <c r="AS667" i="2"/>
  <c r="D668" i="2"/>
  <c r="E668" i="2"/>
  <c r="F668" i="2"/>
  <c r="AP668" i="2"/>
  <c r="AQ668" i="2"/>
  <c r="AR668" i="2"/>
  <c r="AS668" i="2"/>
  <c r="D669" i="2"/>
  <c r="E669" i="2"/>
  <c r="F669" i="2"/>
  <c r="G669" i="2"/>
  <c r="H669" i="2" s="1"/>
  <c r="J669" i="2"/>
  <c r="K669" i="2"/>
  <c r="L669" i="2"/>
  <c r="AP669" i="2"/>
  <c r="AQ669" i="2"/>
  <c r="AR669" i="2"/>
  <c r="AS669" i="2"/>
  <c r="AT669" i="2"/>
  <c r="AU669" i="2"/>
  <c r="AV669" i="2"/>
  <c r="AW669" i="2"/>
  <c r="D670" i="2"/>
  <c r="E670" i="2"/>
  <c r="F670" i="2"/>
  <c r="G670" i="2"/>
  <c r="H670" i="2" s="1"/>
  <c r="J670" i="2"/>
  <c r="K670" i="2"/>
  <c r="L670" i="2"/>
  <c r="AP670" i="2"/>
  <c r="AQ670" i="2"/>
  <c r="AR670" i="2"/>
  <c r="AS670" i="2"/>
  <c r="AT670" i="2"/>
  <c r="AU670" i="2"/>
  <c r="AV670" i="2"/>
  <c r="AW670" i="2"/>
  <c r="D671" i="2"/>
  <c r="E671" i="2"/>
  <c r="F671" i="2"/>
  <c r="G671" i="2"/>
  <c r="H671" i="2" s="1"/>
  <c r="J671" i="2"/>
  <c r="K671" i="2"/>
  <c r="L671" i="2"/>
  <c r="AP671" i="2"/>
  <c r="AQ671" i="2"/>
  <c r="AR671" i="2"/>
  <c r="AS671" i="2"/>
  <c r="AT671" i="2"/>
  <c r="AU671" i="2"/>
  <c r="AV671" i="2"/>
  <c r="AW671" i="2"/>
  <c r="D672" i="2"/>
  <c r="E672" i="2"/>
  <c r="F672" i="2"/>
  <c r="G672" i="2"/>
  <c r="H672" i="2" s="1"/>
  <c r="J672" i="2"/>
  <c r="K672" i="2"/>
  <c r="L672" i="2"/>
  <c r="AP672" i="2"/>
  <c r="AQ672" i="2"/>
  <c r="AR672" i="2"/>
  <c r="AS672" i="2"/>
  <c r="AT672" i="2"/>
  <c r="AU672" i="2"/>
  <c r="AV672" i="2"/>
  <c r="AW672" i="2"/>
  <c r="D673" i="2"/>
  <c r="E673" i="2"/>
  <c r="F673" i="2"/>
  <c r="G673" i="2"/>
  <c r="H673" i="2" s="1"/>
  <c r="J673" i="2"/>
  <c r="K673" i="2"/>
  <c r="L673" i="2"/>
  <c r="AP673" i="2"/>
  <c r="AQ673" i="2"/>
  <c r="AR673" i="2"/>
  <c r="AS673" i="2"/>
  <c r="AT673" i="2"/>
  <c r="AU673" i="2"/>
  <c r="AV673" i="2"/>
  <c r="AW673" i="2"/>
  <c r="D674" i="2"/>
  <c r="E674" i="2"/>
  <c r="F674" i="2"/>
  <c r="G674" i="2"/>
  <c r="H674" i="2" s="1"/>
  <c r="J674" i="2"/>
  <c r="K674" i="2"/>
  <c r="L674" i="2"/>
  <c r="AP674" i="2"/>
  <c r="AQ674" i="2"/>
  <c r="AR674" i="2"/>
  <c r="AS674" i="2"/>
  <c r="AT674" i="2"/>
  <c r="AU674" i="2"/>
  <c r="AV674" i="2"/>
  <c r="AW674" i="2"/>
  <c r="D675" i="2"/>
  <c r="E675" i="2"/>
  <c r="F675" i="2"/>
  <c r="AP675" i="2"/>
  <c r="AQ675" i="2"/>
  <c r="AR675" i="2"/>
  <c r="AS675" i="2"/>
  <c r="D676" i="2"/>
  <c r="E676" i="2"/>
  <c r="F676" i="2"/>
  <c r="G676" i="2"/>
  <c r="H676" i="2" s="1"/>
  <c r="J676" i="2"/>
  <c r="K676" i="2"/>
  <c r="L676" i="2"/>
  <c r="AP676" i="2"/>
  <c r="AQ676" i="2"/>
  <c r="AR676" i="2"/>
  <c r="AS676" i="2"/>
  <c r="AT676" i="2"/>
  <c r="AU676" i="2"/>
  <c r="AV676" i="2"/>
  <c r="AW676" i="2"/>
  <c r="D677" i="2"/>
  <c r="E677" i="2"/>
  <c r="F677" i="2"/>
  <c r="G677" i="2"/>
  <c r="H677" i="2" s="1"/>
  <c r="L677" i="2"/>
  <c r="AP677" i="2"/>
  <c r="AQ677" i="2"/>
  <c r="AR677" i="2"/>
  <c r="AS677" i="2"/>
  <c r="D678" i="2"/>
  <c r="E678" i="2"/>
  <c r="F678" i="2"/>
  <c r="G678" i="2"/>
  <c r="AP678" i="2"/>
  <c r="AQ678" i="2"/>
  <c r="AR678" i="2"/>
  <c r="AS678" i="2"/>
  <c r="AT678" i="2"/>
  <c r="AV678" i="2"/>
  <c r="AW678" i="2"/>
  <c r="D679" i="2"/>
  <c r="E679" i="2"/>
  <c r="F679" i="2"/>
  <c r="AP679" i="2"/>
  <c r="AQ679" i="2"/>
  <c r="AR679" i="2"/>
  <c r="AS679" i="2"/>
  <c r="D680" i="2"/>
  <c r="E680" i="2"/>
  <c r="F680" i="2"/>
  <c r="AP680" i="2"/>
  <c r="AQ680" i="2"/>
  <c r="AR680" i="2"/>
  <c r="AS680" i="2"/>
  <c r="D681" i="2"/>
  <c r="E681" i="2"/>
  <c r="F681" i="2"/>
  <c r="G681" i="2"/>
  <c r="H681" i="2" s="1"/>
  <c r="J681" i="2"/>
  <c r="K681" i="2"/>
  <c r="L681" i="2"/>
  <c r="AP681" i="2"/>
  <c r="AQ681" i="2"/>
  <c r="AR681" i="2"/>
  <c r="AS681" i="2"/>
  <c r="AT681" i="2"/>
  <c r="AU681" i="2"/>
  <c r="AV681" i="2"/>
  <c r="AW681" i="2"/>
  <c r="D682" i="2"/>
  <c r="E682" i="2"/>
  <c r="F682" i="2"/>
  <c r="G682" i="2"/>
  <c r="H682" i="2" s="1"/>
  <c r="J682" i="2"/>
  <c r="K682" i="2"/>
  <c r="L682" i="2"/>
  <c r="AP682" i="2"/>
  <c r="AQ682" i="2"/>
  <c r="AR682" i="2"/>
  <c r="AS682" i="2"/>
  <c r="AT682" i="2"/>
  <c r="AU682" i="2"/>
  <c r="AV682" i="2"/>
  <c r="AW682" i="2"/>
  <c r="D683" i="2"/>
  <c r="E683" i="2"/>
  <c r="F683" i="2"/>
  <c r="G683" i="2"/>
  <c r="H683" i="2" s="1"/>
  <c r="J683" i="2"/>
  <c r="K683" i="2"/>
  <c r="L683" i="2"/>
  <c r="AP683" i="2"/>
  <c r="AQ683" i="2"/>
  <c r="AR683" i="2"/>
  <c r="AS683" i="2"/>
  <c r="AT683" i="2"/>
  <c r="AU683" i="2"/>
  <c r="AV683" i="2"/>
  <c r="AW683" i="2"/>
  <c r="D684" i="2"/>
  <c r="E684" i="2"/>
  <c r="F684" i="2"/>
  <c r="G684" i="2"/>
  <c r="H684" i="2" s="1"/>
  <c r="J684" i="2"/>
  <c r="K684" i="2"/>
  <c r="L684" i="2"/>
  <c r="AP684" i="2"/>
  <c r="AQ684" i="2"/>
  <c r="AR684" i="2"/>
  <c r="AS684" i="2"/>
  <c r="AT684" i="2"/>
  <c r="AU684" i="2"/>
  <c r="AV684" i="2"/>
  <c r="AW684" i="2"/>
  <c r="D685" i="2"/>
  <c r="E685" i="2"/>
  <c r="F685" i="2"/>
  <c r="AP685" i="2"/>
  <c r="AQ685" i="2"/>
  <c r="AR685" i="2"/>
  <c r="AS685" i="2"/>
  <c r="D686" i="2"/>
  <c r="E686" i="2"/>
  <c r="F686" i="2"/>
  <c r="G686" i="2"/>
  <c r="H686" i="2" s="1"/>
  <c r="J686" i="2"/>
  <c r="K686" i="2"/>
  <c r="L686" i="2"/>
  <c r="AP686" i="2"/>
  <c r="AQ686" i="2"/>
  <c r="AR686" i="2"/>
  <c r="AS686" i="2"/>
  <c r="AT686" i="2"/>
  <c r="AU686" i="2"/>
  <c r="AV686" i="2"/>
  <c r="AW686" i="2"/>
  <c r="D687" i="2"/>
  <c r="E687" i="2"/>
  <c r="F687" i="2"/>
  <c r="AP687" i="2"/>
  <c r="AQ687" i="2"/>
  <c r="AR687" i="2"/>
  <c r="AS687" i="2"/>
  <c r="D688" i="2"/>
  <c r="E688" i="2"/>
  <c r="F688" i="2"/>
  <c r="G688" i="2"/>
  <c r="H688" i="2" s="1"/>
  <c r="J688" i="2"/>
  <c r="K688" i="2"/>
  <c r="L688" i="2"/>
  <c r="AP688" i="2"/>
  <c r="AQ688" i="2"/>
  <c r="AR688" i="2"/>
  <c r="AS688" i="2"/>
  <c r="AT688" i="2"/>
  <c r="AU688" i="2"/>
  <c r="AV688" i="2"/>
  <c r="AW688" i="2"/>
  <c r="D689" i="2"/>
  <c r="E689" i="2"/>
  <c r="F689" i="2"/>
  <c r="G689" i="2"/>
  <c r="H689" i="2" s="1"/>
  <c r="L689" i="2"/>
  <c r="AP689" i="2"/>
  <c r="AQ689" i="2"/>
  <c r="AR689" i="2"/>
  <c r="AS689" i="2"/>
  <c r="AQ690" i="2"/>
  <c r="AR690" i="2"/>
  <c r="AS690" i="2"/>
  <c r="AV692" i="2"/>
  <c r="D692" i="2"/>
  <c r="E692" i="2"/>
  <c r="F692" i="2"/>
  <c r="AP692" i="2"/>
  <c r="AQ692" i="2"/>
  <c r="AR692" i="2"/>
  <c r="AS692" i="2"/>
  <c r="D693" i="2"/>
  <c r="E693" i="2"/>
  <c r="F693" i="2"/>
  <c r="AP693" i="2"/>
  <c r="AQ693" i="2"/>
  <c r="AR693" i="2"/>
  <c r="AS693" i="2"/>
  <c r="D694" i="2"/>
  <c r="E694" i="2"/>
  <c r="F694" i="2"/>
  <c r="AP694" i="2"/>
  <c r="AQ694" i="2"/>
  <c r="AR694" i="2"/>
  <c r="AS694" i="2"/>
  <c r="G695" i="2"/>
  <c r="D695" i="2"/>
  <c r="E695" i="2"/>
  <c r="F695" i="2"/>
  <c r="AP695" i="2"/>
  <c r="AQ695" i="2"/>
  <c r="AR695" i="2"/>
  <c r="AS695" i="2"/>
  <c r="D696" i="2"/>
  <c r="E696" i="2"/>
  <c r="F696" i="2"/>
  <c r="AP696" i="2"/>
  <c r="AQ696" i="2"/>
  <c r="AR696" i="2"/>
  <c r="AS696" i="2"/>
  <c r="J697" i="2"/>
  <c r="D697" i="2"/>
  <c r="E697" i="2"/>
  <c r="F697" i="2"/>
  <c r="AP697" i="2"/>
  <c r="AQ697" i="2"/>
  <c r="AR697" i="2"/>
  <c r="AS697" i="2"/>
  <c r="AW698" i="2"/>
  <c r="D698" i="2"/>
  <c r="E698" i="2"/>
  <c r="F698" i="2"/>
  <c r="AP698" i="2"/>
  <c r="AQ698" i="2"/>
  <c r="AR698" i="2"/>
  <c r="AS698" i="2"/>
  <c r="AV699" i="2"/>
  <c r="D699" i="2"/>
  <c r="E699" i="2"/>
  <c r="F699" i="2"/>
  <c r="AP699" i="2"/>
  <c r="AQ699" i="2"/>
  <c r="AR699" i="2"/>
  <c r="AS699" i="2"/>
  <c r="D700" i="2"/>
  <c r="E700" i="2"/>
  <c r="F700" i="2"/>
  <c r="AP700" i="2"/>
  <c r="AQ700" i="2"/>
  <c r="AR700" i="2"/>
  <c r="AS700" i="2"/>
  <c r="AV701" i="2"/>
  <c r="D701" i="2"/>
  <c r="E701" i="2"/>
  <c r="F701" i="2"/>
  <c r="AP701" i="2"/>
  <c r="AQ701" i="2"/>
  <c r="AR701" i="2"/>
  <c r="AS701" i="2"/>
  <c r="D702" i="2"/>
  <c r="E702" i="2"/>
  <c r="F702" i="2"/>
  <c r="AP702" i="2"/>
  <c r="AQ702" i="2"/>
  <c r="AR702" i="2"/>
  <c r="AS702" i="2"/>
  <c r="G703" i="2"/>
  <c r="D703" i="2"/>
  <c r="E703" i="2"/>
  <c r="F703" i="2"/>
  <c r="AP703" i="2"/>
  <c r="AQ703" i="2"/>
  <c r="AR703" i="2"/>
  <c r="AS703" i="2"/>
  <c r="G704" i="2"/>
  <c r="H704" i="2" s="1"/>
  <c r="D704" i="2"/>
  <c r="E704" i="2"/>
  <c r="F704" i="2"/>
  <c r="AP704" i="2"/>
  <c r="AQ704" i="2"/>
  <c r="AR704" i="2"/>
  <c r="AS704" i="2"/>
  <c r="L705" i="2"/>
  <c r="D705" i="2"/>
  <c r="E705" i="2"/>
  <c r="F705" i="2"/>
  <c r="AP705" i="2"/>
  <c r="AQ705" i="2"/>
  <c r="AR705" i="2"/>
  <c r="AS705" i="2"/>
  <c r="AV706" i="2"/>
  <c r="D706" i="2"/>
  <c r="E706" i="2"/>
  <c r="F706" i="2"/>
  <c r="AP706" i="2"/>
  <c r="AQ706" i="2"/>
  <c r="AR706" i="2"/>
  <c r="AS706" i="2"/>
  <c r="G707" i="2"/>
  <c r="D707" i="2"/>
  <c r="E707" i="2"/>
  <c r="F707" i="2"/>
  <c r="AP707" i="2"/>
  <c r="AQ707" i="2"/>
  <c r="AR707" i="2"/>
  <c r="AS707" i="2"/>
  <c r="AT708" i="2"/>
  <c r="D708" i="2"/>
  <c r="E708" i="2"/>
  <c r="F708" i="2"/>
  <c r="AP708" i="2"/>
  <c r="AQ708" i="2"/>
  <c r="AR708" i="2"/>
  <c r="AS708" i="2"/>
  <c r="D709" i="2"/>
  <c r="E709" i="2"/>
  <c r="F709" i="2"/>
  <c r="AP709" i="2"/>
  <c r="AQ709" i="2"/>
  <c r="AR709" i="2"/>
  <c r="AS709" i="2"/>
  <c r="D710" i="2"/>
  <c r="E710" i="2"/>
  <c r="F710" i="2"/>
  <c r="AP710" i="2"/>
  <c r="AQ710" i="2"/>
  <c r="AR710" i="2"/>
  <c r="AS710" i="2"/>
  <c r="AW711" i="2"/>
  <c r="D711" i="2"/>
  <c r="E711" i="2"/>
  <c r="F711" i="2"/>
  <c r="AP711" i="2"/>
  <c r="AQ711" i="2"/>
  <c r="AR711" i="2"/>
  <c r="AS711" i="2"/>
  <c r="D712" i="2"/>
  <c r="E712" i="2"/>
  <c r="F712" i="2"/>
  <c r="AP712" i="2"/>
  <c r="AQ712" i="2"/>
  <c r="AR712" i="2"/>
  <c r="AS712" i="2"/>
  <c r="D713" i="2"/>
  <c r="E713" i="2"/>
  <c r="F713" i="2"/>
  <c r="AP713" i="2"/>
  <c r="AQ713" i="2"/>
  <c r="AR713" i="2"/>
  <c r="AS713" i="2"/>
  <c r="G714" i="2"/>
  <c r="D714" i="2"/>
  <c r="E714" i="2"/>
  <c r="F714" i="2"/>
  <c r="AP714" i="2"/>
  <c r="AQ714" i="2"/>
  <c r="AR714" i="2"/>
  <c r="AS714" i="2"/>
  <c r="G715" i="2"/>
  <c r="D715" i="2"/>
  <c r="E715" i="2"/>
  <c r="F715" i="2"/>
  <c r="AP715" i="2"/>
  <c r="AQ715" i="2"/>
  <c r="AR715" i="2"/>
  <c r="AS715" i="2"/>
  <c r="D716" i="2"/>
  <c r="E716" i="2"/>
  <c r="F716" i="2"/>
  <c r="AP716" i="2"/>
  <c r="AQ716" i="2"/>
  <c r="AR716" i="2"/>
  <c r="AS716" i="2"/>
  <c r="D717" i="2"/>
  <c r="E717" i="2"/>
  <c r="F717" i="2"/>
  <c r="AP717" i="2"/>
  <c r="AQ717" i="2"/>
  <c r="AR717" i="2"/>
  <c r="AS717" i="2"/>
  <c r="D718" i="2"/>
  <c r="E718" i="2"/>
  <c r="F718" i="2"/>
  <c r="AP718" i="2"/>
  <c r="AQ718" i="2"/>
  <c r="AR718" i="2"/>
  <c r="AS718" i="2"/>
  <c r="D719" i="2"/>
  <c r="E719" i="2"/>
  <c r="F719" i="2"/>
  <c r="AP719" i="2"/>
  <c r="AQ719" i="2"/>
  <c r="AR719" i="2"/>
  <c r="AS719" i="2"/>
  <c r="D720" i="2"/>
  <c r="E720" i="2"/>
  <c r="F720" i="2"/>
  <c r="AP720" i="2"/>
  <c r="AQ720" i="2"/>
  <c r="AR720" i="2"/>
  <c r="AS720" i="2"/>
  <c r="D721" i="2"/>
  <c r="E721" i="2"/>
  <c r="F721" i="2"/>
  <c r="AP721" i="2"/>
  <c r="AQ721" i="2"/>
  <c r="AR721" i="2"/>
  <c r="AS721" i="2"/>
  <c r="G722" i="2"/>
  <c r="H722" i="2" s="1"/>
  <c r="D722" i="2"/>
  <c r="E722" i="2"/>
  <c r="F722" i="2"/>
  <c r="AP722" i="2"/>
  <c r="AQ722" i="2"/>
  <c r="AR722" i="2"/>
  <c r="AS722" i="2"/>
  <c r="AW723" i="2"/>
  <c r="D723" i="2"/>
  <c r="E723" i="2"/>
  <c r="F723" i="2"/>
  <c r="AP723" i="2"/>
  <c r="AQ723" i="2"/>
  <c r="AR723" i="2"/>
  <c r="AS723" i="2"/>
  <c r="D724" i="2"/>
  <c r="E724" i="2"/>
  <c r="F724" i="2"/>
  <c r="AP724" i="2"/>
  <c r="AQ724" i="2"/>
  <c r="AR724" i="2"/>
  <c r="AS724" i="2"/>
  <c r="L725" i="2"/>
  <c r="D725" i="2"/>
  <c r="E725" i="2"/>
  <c r="F725" i="2"/>
  <c r="AP725" i="2"/>
  <c r="AQ725" i="2"/>
  <c r="AR725" i="2"/>
  <c r="AS725" i="2"/>
  <c r="G726" i="2"/>
  <c r="H726" i="2" s="1"/>
  <c r="D726" i="2"/>
  <c r="E726" i="2"/>
  <c r="F726" i="2"/>
  <c r="AP726" i="2"/>
  <c r="AQ726" i="2"/>
  <c r="AR726" i="2"/>
  <c r="AS726" i="2"/>
  <c r="AW727" i="2"/>
  <c r="D727" i="2"/>
  <c r="E727" i="2"/>
  <c r="F727" i="2"/>
  <c r="AP727" i="2"/>
  <c r="AQ727" i="2"/>
  <c r="AR727" i="2"/>
  <c r="AS727" i="2"/>
  <c r="D728" i="2"/>
  <c r="E728" i="2"/>
  <c r="F728" i="2"/>
  <c r="AP728" i="2"/>
  <c r="AQ728" i="2"/>
  <c r="AR728" i="2"/>
  <c r="AS728" i="2"/>
  <c r="AV729" i="2"/>
  <c r="D729" i="2"/>
  <c r="E729" i="2"/>
  <c r="F729" i="2"/>
  <c r="AP729" i="2"/>
  <c r="AQ729" i="2"/>
  <c r="AR729" i="2"/>
  <c r="AS729" i="2"/>
  <c r="D730" i="2"/>
  <c r="E730" i="2"/>
  <c r="F730" i="2"/>
  <c r="AP730" i="2"/>
  <c r="AQ730" i="2"/>
  <c r="AR730" i="2"/>
  <c r="AS730" i="2"/>
  <c r="AV731" i="2"/>
  <c r="D731" i="2"/>
  <c r="E731" i="2"/>
  <c r="F731" i="2"/>
  <c r="AP731" i="2"/>
  <c r="AQ731" i="2"/>
  <c r="AR731" i="2"/>
  <c r="AS731" i="2"/>
  <c r="D732" i="2"/>
  <c r="E732" i="2"/>
  <c r="F732" i="2"/>
  <c r="AP732" i="2"/>
  <c r="AQ732" i="2"/>
  <c r="AR732" i="2"/>
  <c r="AS732" i="2"/>
  <c r="G733" i="2"/>
  <c r="H733" i="2" s="1"/>
  <c r="D733" i="2"/>
  <c r="E733" i="2"/>
  <c r="F733" i="2"/>
  <c r="AP733" i="2"/>
  <c r="AQ733" i="2"/>
  <c r="AR733" i="2"/>
  <c r="AS733" i="2"/>
  <c r="G734" i="2"/>
  <c r="H734" i="2" s="1"/>
  <c r="D734" i="2"/>
  <c r="E734" i="2"/>
  <c r="F734" i="2"/>
  <c r="AP734" i="2"/>
  <c r="AQ734" i="2"/>
  <c r="AR734" i="2"/>
  <c r="AS734" i="2"/>
  <c r="AW735" i="2"/>
  <c r="D735" i="2"/>
  <c r="E735" i="2"/>
  <c r="F735" i="2"/>
  <c r="AP735" i="2"/>
  <c r="AQ735" i="2"/>
  <c r="AR735" i="2"/>
  <c r="AS735" i="2"/>
  <c r="D736" i="2"/>
  <c r="E736" i="2"/>
  <c r="F736" i="2"/>
  <c r="AP736" i="2"/>
  <c r="AQ736" i="2"/>
  <c r="AR736" i="2"/>
  <c r="AS736" i="2"/>
  <c r="D737" i="2"/>
  <c r="E737" i="2"/>
  <c r="F737" i="2"/>
  <c r="AP737" i="2"/>
  <c r="AQ737" i="2"/>
  <c r="AR737" i="2"/>
  <c r="AS737" i="2"/>
  <c r="AW738" i="2"/>
  <c r="D738" i="2"/>
  <c r="E738" i="2"/>
  <c r="F738" i="2"/>
  <c r="AP738" i="2"/>
  <c r="AQ738" i="2"/>
  <c r="AR738" i="2"/>
  <c r="AS738" i="2"/>
  <c r="D739" i="2"/>
  <c r="E739" i="2"/>
  <c r="F739" i="2"/>
  <c r="AP739" i="2"/>
  <c r="AQ739" i="2"/>
  <c r="AR739" i="2"/>
  <c r="AS739" i="2"/>
  <c r="D740" i="2"/>
  <c r="E740" i="2"/>
  <c r="F740" i="2"/>
  <c r="AP740" i="2"/>
  <c r="AQ740" i="2"/>
  <c r="AR740" i="2"/>
  <c r="AS740" i="2"/>
  <c r="D741" i="2"/>
  <c r="E741" i="2"/>
  <c r="F741" i="2"/>
  <c r="AP741" i="2"/>
  <c r="AQ741" i="2"/>
  <c r="AR741" i="2"/>
  <c r="AS741" i="2"/>
  <c r="D742" i="2"/>
  <c r="E742" i="2"/>
  <c r="F742" i="2"/>
  <c r="AP742" i="2"/>
  <c r="AQ742" i="2"/>
  <c r="AR742" i="2"/>
  <c r="AS742" i="2"/>
  <c r="AW743" i="2"/>
  <c r="D743" i="2"/>
  <c r="E743" i="2"/>
  <c r="F743" i="2"/>
  <c r="AP743" i="2"/>
  <c r="AQ743" i="2"/>
  <c r="AR743" i="2"/>
  <c r="AS743" i="2"/>
  <c r="D744" i="2"/>
  <c r="E744" i="2"/>
  <c r="F744" i="2"/>
  <c r="AP744" i="2"/>
  <c r="AQ744" i="2"/>
  <c r="AR744" i="2"/>
  <c r="AS744" i="2"/>
  <c r="D745" i="2"/>
  <c r="E745" i="2"/>
  <c r="F745" i="2"/>
  <c r="AP745" i="2"/>
  <c r="AQ745" i="2"/>
  <c r="AR745" i="2"/>
  <c r="AS745" i="2"/>
  <c r="D746" i="2"/>
  <c r="E746" i="2"/>
  <c r="F746" i="2"/>
  <c r="AP746" i="2"/>
  <c r="AQ746" i="2"/>
  <c r="AR746" i="2"/>
  <c r="AS746" i="2"/>
  <c r="G747" i="2"/>
  <c r="D747" i="2"/>
  <c r="E747" i="2"/>
  <c r="F747" i="2"/>
  <c r="AP747" i="2"/>
  <c r="AQ747" i="2"/>
  <c r="AR747" i="2"/>
  <c r="AS747" i="2"/>
  <c r="D748" i="2"/>
  <c r="E748" i="2"/>
  <c r="F748" i="2"/>
  <c r="AP748" i="2"/>
  <c r="AQ748" i="2"/>
  <c r="AR748" i="2"/>
  <c r="AS748" i="2"/>
  <c r="D749" i="2"/>
  <c r="E749" i="2"/>
  <c r="F749" i="2"/>
  <c r="AP749" i="2"/>
  <c r="AQ749" i="2"/>
  <c r="AR749" i="2"/>
  <c r="AS749" i="2"/>
  <c r="AV750" i="2"/>
  <c r="D750" i="2"/>
  <c r="E750" i="2"/>
  <c r="F750" i="2"/>
  <c r="AP750" i="2"/>
  <c r="AQ750" i="2"/>
  <c r="AR750" i="2"/>
  <c r="AS750" i="2"/>
  <c r="D751" i="2"/>
  <c r="E751" i="2"/>
  <c r="F751" i="2"/>
  <c r="AP751" i="2"/>
  <c r="AQ751" i="2"/>
  <c r="AR751" i="2"/>
  <c r="AS751" i="2"/>
  <c r="D752" i="2"/>
  <c r="E752" i="2"/>
  <c r="F752" i="2"/>
  <c r="AP752" i="2"/>
  <c r="AQ752" i="2"/>
  <c r="AR752" i="2"/>
  <c r="AS752" i="2"/>
  <c r="AV753" i="2"/>
  <c r="D753" i="2"/>
  <c r="E753" i="2"/>
  <c r="F753" i="2"/>
  <c r="AP753" i="2"/>
  <c r="AQ753" i="2"/>
  <c r="AR753" i="2"/>
  <c r="AS753" i="2"/>
  <c r="AU754" i="2"/>
  <c r="D754" i="2"/>
  <c r="E754" i="2"/>
  <c r="F754" i="2"/>
  <c r="AP754" i="2"/>
  <c r="AQ754" i="2"/>
  <c r="AR754" i="2"/>
  <c r="AS754" i="2"/>
  <c r="G755" i="2"/>
  <c r="D755" i="2"/>
  <c r="E755" i="2"/>
  <c r="F755" i="2"/>
  <c r="AP755" i="2"/>
  <c r="AQ755" i="2"/>
  <c r="AR755" i="2"/>
  <c r="AS755" i="2"/>
  <c r="AW756" i="2"/>
  <c r="D756" i="2"/>
  <c r="E756" i="2"/>
  <c r="F756" i="2"/>
  <c r="AP756" i="2"/>
  <c r="AQ756" i="2"/>
  <c r="AR756" i="2"/>
  <c r="AS756" i="2"/>
  <c r="D757" i="2"/>
  <c r="E757" i="2"/>
  <c r="F757" i="2"/>
  <c r="AP757" i="2"/>
  <c r="AQ757" i="2"/>
  <c r="AR757" i="2"/>
  <c r="AS757" i="2"/>
  <c r="D758" i="2"/>
  <c r="E758" i="2"/>
  <c r="F758" i="2"/>
  <c r="AP758" i="2"/>
  <c r="AQ758" i="2"/>
  <c r="AR758" i="2"/>
  <c r="AS758" i="2"/>
  <c r="G759" i="2"/>
  <c r="D759" i="2"/>
  <c r="E759" i="2"/>
  <c r="F759" i="2"/>
  <c r="AP759" i="2"/>
  <c r="AQ759" i="2"/>
  <c r="AR759" i="2"/>
  <c r="AS759" i="2"/>
  <c r="D760" i="2"/>
  <c r="E760" i="2"/>
  <c r="F760" i="2"/>
  <c r="AP760" i="2"/>
  <c r="AQ760" i="2"/>
  <c r="AR760" i="2"/>
  <c r="AS760" i="2"/>
  <c r="G761" i="2"/>
  <c r="H761" i="2" s="1"/>
  <c r="D761" i="2"/>
  <c r="E761" i="2"/>
  <c r="F761" i="2"/>
  <c r="AP761" i="2"/>
  <c r="AQ761" i="2"/>
  <c r="AR761" i="2"/>
  <c r="AS761" i="2"/>
  <c r="D762" i="2"/>
  <c r="E762" i="2"/>
  <c r="F762" i="2"/>
  <c r="AP762" i="2"/>
  <c r="AQ762" i="2"/>
  <c r="AR762" i="2"/>
  <c r="AS762" i="2"/>
  <c r="AU763" i="2"/>
  <c r="D763" i="2"/>
  <c r="E763" i="2"/>
  <c r="F763" i="2"/>
  <c r="AP763" i="2"/>
  <c r="AQ763" i="2"/>
  <c r="AR763" i="2"/>
  <c r="AS763" i="2"/>
  <c r="J764" i="2"/>
  <c r="D764" i="2"/>
  <c r="E764" i="2"/>
  <c r="F764" i="2"/>
  <c r="AP764" i="2"/>
  <c r="AQ764" i="2"/>
  <c r="AR764" i="2"/>
  <c r="AS764" i="2"/>
  <c r="L765" i="2"/>
  <c r="D765" i="2"/>
  <c r="E765" i="2"/>
  <c r="F765" i="2"/>
  <c r="AP765" i="2"/>
  <c r="AQ765" i="2"/>
  <c r="AR765" i="2"/>
  <c r="AS765" i="2"/>
  <c r="AV766" i="2"/>
  <c r="D766" i="2"/>
  <c r="E766" i="2"/>
  <c r="F766" i="2"/>
  <c r="AP766" i="2"/>
  <c r="AQ766" i="2"/>
  <c r="AR766" i="2"/>
  <c r="AS766" i="2"/>
  <c r="D767" i="2"/>
  <c r="E767" i="2"/>
  <c r="F767" i="2"/>
  <c r="AP767" i="2"/>
  <c r="AQ767" i="2"/>
  <c r="AR767" i="2"/>
  <c r="AS767" i="2"/>
  <c r="AT768" i="2"/>
  <c r="D768" i="2"/>
  <c r="E768" i="2"/>
  <c r="F768" i="2"/>
  <c r="AP768" i="2"/>
  <c r="AQ768" i="2"/>
  <c r="AR768" i="2"/>
  <c r="AS768" i="2"/>
  <c r="D769" i="2"/>
  <c r="E769" i="2"/>
  <c r="F769" i="2"/>
  <c r="AP769" i="2"/>
  <c r="AQ769" i="2"/>
  <c r="AR769" i="2"/>
  <c r="AS769" i="2"/>
  <c r="AW770" i="2"/>
  <c r="D770" i="2"/>
  <c r="E770" i="2"/>
  <c r="F770" i="2"/>
  <c r="AP770" i="2"/>
  <c r="AQ770" i="2"/>
  <c r="AR770" i="2"/>
  <c r="AS770" i="2"/>
  <c r="D771" i="2"/>
  <c r="E771" i="2"/>
  <c r="F771" i="2"/>
  <c r="AP771" i="2"/>
  <c r="AQ771" i="2"/>
  <c r="AR771" i="2"/>
  <c r="AS771" i="2"/>
  <c r="D772" i="2"/>
  <c r="E772" i="2"/>
  <c r="F772" i="2"/>
  <c r="AP772" i="2"/>
  <c r="AQ772" i="2"/>
  <c r="AR772" i="2"/>
  <c r="AS772" i="2"/>
  <c r="D773" i="2"/>
  <c r="E773" i="2"/>
  <c r="F773" i="2"/>
  <c r="AP773" i="2"/>
  <c r="AQ773" i="2"/>
  <c r="AR773" i="2"/>
  <c r="AS773" i="2"/>
  <c r="AV774" i="2"/>
  <c r="D774" i="2"/>
  <c r="E774" i="2"/>
  <c r="F774" i="2"/>
  <c r="AP774" i="2"/>
  <c r="AQ774" i="2"/>
  <c r="AR774" i="2"/>
  <c r="AS774" i="2"/>
  <c r="D775" i="2"/>
  <c r="E775" i="2"/>
  <c r="F775" i="2"/>
  <c r="AP775" i="2"/>
  <c r="AQ775" i="2"/>
  <c r="AR775" i="2"/>
  <c r="AS775" i="2"/>
  <c r="D776" i="2"/>
  <c r="E776" i="2"/>
  <c r="F776" i="2"/>
  <c r="AP776" i="2"/>
  <c r="AQ776" i="2"/>
  <c r="AR776" i="2"/>
  <c r="AS776" i="2"/>
  <c r="D777" i="2"/>
  <c r="E777" i="2"/>
  <c r="F777" i="2"/>
  <c r="AP777" i="2"/>
  <c r="AQ777" i="2"/>
  <c r="AR777" i="2"/>
  <c r="AS777" i="2"/>
  <c r="D778" i="2"/>
  <c r="E778" i="2"/>
  <c r="F778" i="2"/>
  <c r="AP778" i="2"/>
  <c r="AQ778" i="2"/>
  <c r="AR778" i="2"/>
  <c r="AS778" i="2"/>
  <c r="D779" i="2"/>
  <c r="E779" i="2"/>
  <c r="F779" i="2"/>
  <c r="AP779" i="2"/>
  <c r="AQ779" i="2"/>
  <c r="AR779" i="2"/>
  <c r="AS779" i="2"/>
  <c r="K780" i="2"/>
  <c r="D780" i="2"/>
  <c r="E780" i="2"/>
  <c r="F780" i="2"/>
  <c r="AP780" i="2"/>
  <c r="AQ780" i="2"/>
  <c r="AR780" i="2"/>
  <c r="AS780" i="2"/>
  <c r="L781" i="2"/>
  <c r="D781" i="2"/>
  <c r="E781" i="2"/>
  <c r="F781" i="2"/>
  <c r="AP781" i="2"/>
  <c r="AQ781" i="2"/>
  <c r="AR781" i="2"/>
  <c r="AS781" i="2"/>
  <c r="AV782" i="2"/>
  <c r="D782" i="2"/>
  <c r="E782" i="2"/>
  <c r="F782" i="2"/>
  <c r="AP782" i="2"/>
  <c r="AQ782" i="2"/>
  <c r="AR782" i="2"/>
  <c r="AS782" i="2"/>
  <c r="J783" i="2"/>
  <c r="D783" i="2"/>
  <c r="E783" i="2"/>
  <c r="F783" i="2"/>
  <c r="AP783" i="2"/>
  <c r="AQ783" i="2"/>
  <c r="AR783" i="2"/>
  <c r="AS783" i="2"/>
  <c r="D784" i="2"/>
  <c r="E784" i="2"/>
  <c r="F784" i="2"/>
  <c r="AP784" i="2"/>
  <c r="AQ784" i="2"/>
  <c r="AR784" i="2"/>
  <c r="AS784" i="2"/>
  <c r="D785" i="2"/>
  <c r="E785" i="2"/>
  <c r="F785" i="2"/>
  <c r="AP785" i="2"/>
  <c r="AQ785" i="2"/>
  <c r="AR785" i="2"/>
  <c r="AS785" i="2"/>
  <c r="AV786" i="2"/>
  <c r="D786" i="2"/>
  <c r="E786" i="2"/>
  <c r="F786" i="2"/>
  <c r="AP786" i="2"/>
  <c r="AQ786" i="2"/>
  <c r="AR786" i="2"/>
  <c r="AS786" i="2"/>
  <c r="AT787" i="2"/>
  <c r="D787" i="2"/>
  <c r="E787" i="2"/>
  <c r="F787" i="2"/>
  <c r="AP787" i="2"/>
  <c r="AQ787" i="2"/>
  <c r="AR787" i="2"/>
  <c r="AS787" i="2"/>
  <c r="D788" i="2"/>
  <c r="E788" i="2"/>
  <c r="F788" i="2"/>
  <c r="AP788" i="2"/>
  <c r="AQ788" i="2"/>
  <c r="AR788" i="2"/>
  <c r="AS788" i="2"/>
  <c r="D789" i="2"/>
  <c r="E789" i="2"/>
  <c r="F789" i="2"/>
  <c r="AP789" i="2"/>
  <c r="AQ789" i="2"/>
  <c r="AR789" i="2"/>
  <c r="AS789" i="2"/>
  <c r="D790" i="2"/>
  <c r="E790" i="2"/>
  <c r="F790" i="2"/>
  <c r="AP790" i="2"/>
  <c r="AQ790" i="2"/>
  <c r="AR790" i="2"/>
  <c r="AS790" i="2"/>
  <c r="K791" i="2"/>
  <c r="D791" i="2"/>
  <c r="E791" i="2"/>
  <c r="F791" i="2"/>
  <c r="AP791" i="2"/>
  <c r="AQ791" i="2"/>
  <c r="AR791" i="2"/>
  <c r="AS791" i="2"/>
  <c r="L792" i="2"/>
  <c r="D792" i="2"/>
  <c r="E792" i="2"/>
  <c r="F792" i="2"/>
  <c r="AP792" i="2"/>
  <c r="AQ792" i="2"/>
  <c r="AR792" i="2"/>
  <c r="AS792" i="2"/>
  <c r="L793" i="2"/>
  <c r="D793" i="2"/>
  <c r="E793" i="2"/>
  <c r="F793" i="2"/>
  <c r="AP793" i="2"/>
  <c r="AQ793" i="2"/>
  <c r="AR793" i="2"/>
  <c r="AS793" i="2"/>
  <c r="AW794" i="2"/>
  <c r="D794" i="2"/>
  <c r="E794" i="2"/>
  <c r="F794" i="2"/>
  <c r="AP794" i="2"/>
  <c r="AQ794" i="2"/>
  <c r="AR794" i="2"/>
  <c r="AS794" i="2"/>
  <c r="AW795" i="2"/>
  <c r="D795" i="2"/>
  <c r="E795" i="2"/>
  <c r="F795" i="2"/>
  <c r="AP795" i="2"/>
  <c r="AQ795" i="2"/>
  <c r="AR795" i="2"/>
  <c r="AS795" i="2"/>
  <c r="K796" i="2"/>
  <c r="D796" i="2"/>
  <c r="E796" i="2"/>
  <c r="F796" i="2"/>
  <c r="AP796" i="2"/>
  <c r="AQ796" i="2"/>
  <c r="AR796" i="2"/>
  <c r="AS796" i="2"/>
  <c r="E797" i="2"/>
  <c r="AQ797" i="2"/>
  <c r="AR797" i="2"/>
  <c r="AS797" i="2"/>
  <c r="D799" i="2"/>
  <c r="E799" i="2"/>
  <c r="F799" i="2"/>
  <c r="AP799" i="2"/>
  <c r="AQ799" i="2"/>
  <c r="AR799" i="2"/>
  <c r="AS799" i="2"/>
  <c r="D800" i="2"/>
  <c r="E800" i="2"/>
  <c r="F800" i="2"/>
  <c r="AP800" i="2"/>
  <c r="AQ800" i="2"/>
  <c r="AR800" i="2"/>
  <c r="AS800" i="2"/>
  <c r="D801" i="2"/>
  <c r="E801" i="2"/>
  <c r="F801" i="2"/>
  <c r="AP801" i="2"/>
  <c r="AQ801" i="2"/>
  <c r="AR801" i="2"/>
  <c r="AS801" i="2"/>
  <c r="L802" i="2"/>
  <c r="D802" i="2"/>
  <c r="E802" i="2"/>
  <c r="F802" i="2"/>
  <c r="AP802" i="2"/>
  <c r="AQ802" i="2"/>
  <c r="AR802" i="2"/>
  <c r="AS802" i="2"/>
  <c r="D803" i="2"/>
  <c r="E803" i="2"/>
  <c r="F803" i="2"/>
  <c r="AP803" i="2"/>
  <c r="AQ803" i="2"/>
  <c r="AR803" i="2"/>
  <c r="AS803" i="2"/>
  <c r="AW804" i="2"/>
  <c r="D804" i="2"/>
  <c r="E804" i="2"/>
  <c r="F804" i="2"/>
  <c r="AP804" i="2"/>
  <c r="AQ804" i="2"/>
  <c r="AR804" i="2"/>
  <c r="AS804" i="2"/>
  <c r="D805" i="2"/>
  <c r="E805" i="2"/>
  <c r="F805" i="2"/>
  <c r="AP805" i="2"/>
  <c r="AQ805" i="2"/>
  <c r="AR805" i="2"/>
  <c r="AS805" i="2"/>
  <c r="D806" i="2"/>
  <c r="E806" i="2"/>
  <c r="F806" i="2"/>
  <c r="AP806" i="2"/>
  <c r="AQ806" i="2"/>
  <c r="AR806" i="2"/>
  <c r="AS806" i="2"/>
  <c r="D807" i="2"/>
  <c r="E807" i="2"/>
  <c r="F807" i="2"/>
  <c r="AP807" i="2"/>
  <c r="AQ807" i="2"/>
  <c r="AR807" i="2"/>
  <c r="AS807" i="2"/>
  <c r="L808" i="2"/>
  <c r="D808" i="2"/>
  <c r="E808" i="2"/>
  <c r="F808" i="2"/>
  <c r="AP808" i="2"/>
  <c r="AQ808" i="2"/>
  <c r="AR808" i="2"/>
  <c r="AS808" i="2"/>
  <c r="J809" i="2"/>
  <c r="D809" i="2"/>
  <c r="E809" i="2"/>
  <c r="F809" i="2"/>
  <c r="AP809" i="2"/>
  <c r="AQ809" i="2"/>
  <c r="AR809" i="2"/>
  <c r="AS809" i="2"/>
  <c r="D810" i="2"/>
  <c r="E810" i="2"/>
  <c r="F810" i="2"/>
  <c r="AP810" i="2"/>
  <c r="AQ810" i="2"/>
  <c r="AR810" i="2"/>
  <c r="AS810" i="2"/>
  <c r="AW811" i="2"/>
  <c r="D811" i="2"/>
  <c r="E811" i="2"/>
  <c r="F811" i="2"/>
  <c r="AP811" i="2"/>
  <c r="AQ811" i="2"/>
  <c r="AR811" i="2"/>
  <c r="AS811" i="2"/>
  <c r="AW812" i="2"/>
  <c r="D812" i="2"/>
  <c r="E812" i="2"/>
  <c r="F812" i="2"/>
  <c r="AP812" i="2"/>
  <c r="AQ812" i="2"/>
  <c r="AR812" i="2"/>
  <c r="AS812" i="2"/>
  <c r="K813" i="2"/>
  <c r="D813" i="2"/>
  <c r="E813" i="2"/>
  <c r="F813" i="2"/>
  <c r="AP813" i="2"/>
  <c r="AQ813" i="2"/>
  <c r="AR813" i="2"/>
  <c r="AS813" i="2"/>
  <c r="D814" i="2"/>
  <c r="E814" i="2"/>
  <c r="F814" i="2"/>
  <c r="AP814" i="2"/>
  <c r="AQ814" i="2"/>
  <c r="AR814" i="2"/>
  <c r="AS814" i="2"/>
  <c r="D815" i="2"/>
  <c r="E815" i="2"/>
  <c r="F815" i="2"/>
  <c r="AP815" i="2"/>
  <c r="AQ815" i="2"/>
  <c r="AR815" i="2"/>
  <c r="AS815" i="2"/>
  <c r="AT816" i="2"/>
  <c r="D816" i="2"/>
  <c r="E816" i="2"/>
  <c r="F816" i="2"/>
  <c r="AP816" i="2"/>
  <c r="AQ816" i="2"/>
  <c r="AR816" i="2"/>
  <c r="AS816" i="2"/>
  <c r="D817" i="2"/>
  <c r="E817" i="2"/>
  <c r="F817" i="2"/>
  <c r="AP817" i="2"/>
  <c r="AQ817" i="2"/>
  <c r="AR817" i="2"/>
  <c r="AS817" i="2"/>
  <c r="D818" i="2"/>
  <c r="E818" i="2"/>
  <c r="F818" i="2"/>
  <c r="AP818" i="2"/>
  <c r="AQ818" i="2"/>
  <c r="AR818" i="2"/>
  <c r="AS818" i="2"/>
  <c r="D819" i="2"/>
  <c r="E819" i="2"/>
  <c r="F819" i="2"/>
  <c r="AP819" i="2"/>
  <c r="AQ819" i="2"/>
  <c r="AR819" i="2"/>
  <c r="AS819" i="2"/>
  <c r="AW820" i="2"/>
  <c r="D820" i="2"/>
  <c r="E820" i="2"/>
  <c r="F820" i="2"/>
  <c r="AP820" i="2"/>
  <c r="AQ820" i="2"/>
  <c r="AR820" i="2"/>
  <c r="AS820" i="2"/>
  <c r="D821" i="2"/>
  <c r="E821" i="2"/>
  <c r="F821" i="2"/>
  <c r="AP821" i="2"/>
  <c r="AQ821" i="2"/>
  <c r="AR821" i="2"/>
  <c r="AS821" i="2"/>
  <c r="D822" i="2"/>
  <c r="E822" i="2"/>
  <c r="F822" i="2"/>
  <c r="AP822" i="2"/>
  <c r="AQ822" i="2"/>
  <c r="AR822" i="2"/>
  <c r="AS822" i="2"/>
  <c r="D823" i="2"/>
  <c r="E823" i="2"/>
  <c r="F823" i="2"/>
  <c r="AP823" i="2"/>
  <c r="AQ823" i="2"/>
  <c r="AR823" i="2"/>
  <c r="AS823" i="2"/>
  <c r="D824" i="2"/>
  <c r="E824" i="2"/>
  <c r="F824" i="2"/>
  <c r="AP824" i="2"/>
  <c r="AQ824" i="2"/>
  <c r="AR824" i="2"/>
  <c r="AS824" i="2"/>
  <c r="D825" i="2"/>
  <c r="E825" i="2"/>
  <c r="F825" i="2"/>
  <c r="AP825" i="2"/>
  <c r="AQ825" i="2"/>
  <c r="AR825" i="2"/>
  <c r="AS825" i="2"/>
  <c r="D826" i="2"/>
  <c r="E826" i="2"/>
  <c r="F826" i="2"/>
  <c r="AP826" i="2"/>
  <c r="AQ826" i="2"/>
  <c r="AR826" i="2"/>
  <c r="AS826" i="2"/>
  <c r="D827" i="2"/>
  <c r="E827" i="2"/>
  <c r="F827" i="2"/>
  <c r="AP827" i="2"/>
  <c r="AQ827" i="2"/>
  <c r="AR827" i="2"/>
  <c r="AS827" i="2"/>
  <c r="AW828" i="2"/>
  <c r="D828" i="2"/>
  <c r="E828" i="2"/>
  <c r="F828" i="2"/>
  <c r="AP828" i="2"/>
  <c r="AQ828" i="2"/>
  <c r="AR828" i="2"/>
  <c r="AS828" i="2"/>
  <c r="D829" i="2"/>
  <c r="E829" i="2"/>
  <c r="F829" i="2"/>
  <c r="AP829" i="2"/>
  <c r="AQ829" i="2"/>
  <c r="AR829" i="2"/>
  <c r="AS829" i="2"/>
  <c r="D830" i="2"/>
  <c r="E830" i="2"/>
  <c r="F830" i="2"/>
  <c r="AP830" i="2"/>
  <c r="AQ830" i="2"/>
  <c r="AR830" i="2"/>
  <c r="AS830" i="2"/>
  <c r="D831" i="2"/>
  <c r="E831" i="2"/>
  <c r="F831" i="2"/>
  <c r="AP831" i="2"/>
  <c r="AQ831" i="2"/>
  <c r="AR831" i="2"/>
  <c r="AS831" i="2"/>
  <c r="AT832" i="2"/>
  <c r="D832" i="2"/>
  <c r="E832" i="2"/>
  <c r="F832" i="2"/>
  <c r="AP832" i="2"/>
  <c r="AQ832" i="2"/>
  <c r="AR832" i="2"/>
  <c r="AS832" i="2"/>
  <c r="D833" i="2"/>
  <c r="E833" i="2"/>
  <c r="F833" i="2"/>
  <c r="AP833" i="2"/>
  <c r="AQ833" i="2"/>
  <c r="AR833" i="2"/>
  <c r="AS833" i="2"/>
  <c r="D834" i="2"/>
  <c r="E834" i="2"/>
  <c r="F834" i="2"/>
  <c r="AP834" i="2"/>
  <c r="AQ834" i="2"/>
  <c r="AR834" i="2"/>
  <c r="AS834" i="2"/>
  <c r="AV835" i="2"/>
  <c r="D835" i="2"/>
  <c r="E835" i="2"/>
  <c r="F835" i="2"/>
  <c r="AP835" i="2"/>
  <c r="AQ835" i="2"/>
  <c r="AR835" i="2"/>
  <c r="AS835" i="2"/>
  <c r="AW836" i="2"/>
  <c r="D836" i="2"/>
  <c r="E836" i="2"/>
  <c r="F836" i="2"/>
  <c r="AP836" i="2"/>
  <c r="AQ836" i="2"/>
  <c r="AR836" i="2"/>
  <c r="AS836" i="2"/>
  <c r="D837" i="2"/>
  <c r="E837" i="2"/>
  <c r="F837" i="2"/>
  <c r="AP837" i="2"/>
  <c r="AQ837" i="2"/>
  <c r="AR837" i="2"/>
  <c r="AS837" i="2"/>
  <c r="K838" i="2"/>
  <c r="D838" i="2"/>
  <c r="E838" i="2"/>
  <c r="F838" i="2"/>
  <c r="AP838" i="2"/>
  <c r="AQ838" i="2"/>
  <c r="AR838" i="2"/>
  <c r="AS838" i="2"/>
  <c r="D839" i="2"/>
  <c r="E839" i="2"/>
  <c r="F839" i="2"/>
  <c r="AP839" i="2"/>
  <c r="AQ839" i="2"/>
  <c r="AR839" i="2"/>
  <c r="AS839" i="2"/>
  <c r="D840" i="2"/>
  <c r="E840" i="2"/>
  <c r="F840" i="2"/>
  <c r="AP840" i="2"/>
  <c r="AQ840" i="2"/>
  <c r="AR840" i="2"/>
  <c r="AS840" i="2"/>
  <c r="G841" i="2"/>
  <c r="D841" i="2"/>
  <c r="E841" i="2"/>
  <c r="F841" i="2"/>
  <c r="AP841" i="2"/>
  <c r="AQ841" i="2"/>
  <c r="AR841" i="2"/>
  <c r="AS841" i="2"/>
  <c r="D842" i="2"/>
  <c r="E842" i="2"/>
  <c r="F842" i="2"/>
  <c r="AP842" i="2"/>
  <c r="AQ842" i="2"/>
  <c r="AR842" i="2"/>
  <c r="AS842" i="2"/>
  <c r="G843" i="2"/>
  <c r="D843" i="2"/>
  <c r="E843" i="2"/>
  <c r="F843" i="2"/>
  <c r="AP843" i="2"/>
  <c r="AQ843" i="2"/>
  <c r="AR843" i="2"/>
  <c r="AS843" i="2"/>
  <c r="J844" i="2"/>
  <c r="D844" i="2"/>
  <c r="E844" i="2"/>
  <c r="F844" i="2"/>
  <c r="AP844" i="2"/>
  <c r="AQ844" i="2"/>
  <c r="AR844" i="2"/>
  <c r="AS844" i="2"/>
  <c r="G845" i="2"/>
  <c r="H845" i="2" s="1"/>
  <c r="D845" i="2"/>
  <c r="E845" i="2"/>
  <c r="F845" i="2"/>
  <c r="AP845" i="2"/>
  <c r="AQ845" i="2"/>
  <c r="AR845" i="2"/>
  <c r="AS845" i="2"/>
  <c r="D846" i="2"/>
  <c r="E846" i="2"/>
  <c r="F846" i="2"/>
  <c r="AP846" i="2"/>
  <c r="AQ846" i="2"/>
  <c r="AR846" i="2"/>
  <c r="AS846" i="2"/>
  <c r="G847" i="2"/>
  <c r="D847" i="2"/>
  <c r="E847" i="2"/>
  <c r="F847" i="2"/>
  <c r="AP847" i="2"/>
  <c r="AQ847" i="2"/>
  <c r="AR847" i="2"/>
  <c r="AS847" i="2"/>
  <c r="D848" i="2"/>
  <c r="E848" i="2"/>
  <c r="F848" i="2"/>
  <c r="AP848" i="2"/>
  <c r="AQ848" i="2"/>
  <c r="AR848" i="2"/>
  <c r="AS848" i="2"/>
  <c r="D849" i="2"/>
  <c r="E849" i="2"/>
  <c r="F849" i="2"/>
  <c r="AP849" i="2"/>
  <c r="AQ849" i="2"/>
  <c r="AR849" i="2"/>
  <c r="AS849" i="2"/>
  <c r="D850" i="2"/>
  <c r="E850" i="2"/>
  <c r="F850" i="2"/>
  <c r="AP850" i="2"/>
  <c r="AQ850" i="2"/>
  <c r="AR850" i="2"/>
  <c r="AS850" i="2"/>
  <c r="D851" i="2"/>
  <c r="E851" i="2"/>
  <c r="F851" i="2"/>
  <c r="AP851" i="2"/>
  <c r="AQ851" i="2"/>
  <c r="AR851" i="2"/>
  <c r="AS851" i="2"/>
  <c r="D852" i="2"/>
  <c r="E852" i="2"/>
  <c r="F852" i="2"/>
  <c r="AP852" i="2"/>
  <c r="AQ852" i="2"/>
  <c r="AR852" i="2"/>
  <c r="AS852" i="2"/>
  <c r="K853" i="2"/>
  <c r="D853" i="2"/>
  <c r="E853" i="2"/>
  <c r="F853" i="2"/>
  <c r="AP853" i="2"/>
  <c r="AQ853" i="2"/>
  <c r="AR853" i="2"/>
  <c r="AS853" i="2"/>
  <c r="L854" i="2"/>
  <c r="D854" i="2"/>
  <c r="E854" i="2"/>
  <c r="F854" i="2"/>
  <c r="AP854" i="2"/>
  <c r="AQ854" i="2"/>
  <c r="AR854" i="2"/>
  <c r="AS854" i="2"/>
  <c r="D855" i="2"/>
  <c r="E855" i="2"/>
  <c r="F855" i="2"/>
  <c r="AP855" i="2"/>
  <c r="AQ855" i="2"/>
  <c r="AR855" i="2"/>
  <c r="AS855" i="2"/>
  <c r="J856" i="2"/>
  <c r="D856" i="2"/>
  <c r="E856" i="2"/>
  <c r="F856" i="2"/>
  <c r="AP856" i="2"/>
  <c r="AQ856" i="2"/>
  <c r="AR856" i="2"/>
  <c r="AS856" i="2"/>
  <c r="L857" i="2"/>
  <c r="D857" i="2"/>
  <c r="E857" i="2"/>
  <c r="F857" i="2"/>
  <c r="AP857" i="2"/>
  <c r="AQ857" i="2"/>
  <c r="AR857" i="2"/>
  <c r="AS857" i="2"/>
  <c r="D858" i="2"/>
  <c r="E858" i="2"/>
  <c r="F858" i="2"/>
  <c r="AP858" i="2"/>
  <c r="AQ858" i="2"/>
  <c r="AR858" i="2"/>
  <c r="AS858" i="2"/>
  <c r="AV859" i="2"/>
  <c r="D859" i="2"/>
  <c r="E859" i="2"/>
  <c r="F859" i="2"/>
  <c r="AP859" i="2"/>
  <c r="AQ859" i="2"/>
  <c r="AR859" i="2"/>
  <c r="AS859" i="2"/>
  <c r="K860" i="2"/>
  <c r="D860" i="2"/>
  <c r="E860" i="2"/>
  <c r="F860" i="2"/>
  <c r="AP860" i="2"/>
  <c r="AQ860" i="2"/>
  <c r="AR860" i="2"/>
  <c r="AS860" i="2"/>
  <c r="D861" i="2"/>
  <c r="E861" i="2"/>
  <c r="F861" i="2"/>
  <c r="AP861" i="2"/>
  <c r="AQ861" i="2"/>
  <c r="AR861" i="2"/>
  <c r="AS861" i="2"/>
  <c r="D862" i="2"/>
  <c r="E862" i="2"/>
  <c r="F862" i="2"/>
  <c r="AP862" i="2"/>
  <c r="AQ862" i="2"/>
  <c r="AR862" i="2"/>
  <c r="AS862" i="2"/>
  <c r="G863" i="2"/>
  <c r="D863" i="2"/>
  <c r="E863" i="2"/>
  <c r="F863" i="2"/>
  <c r="AP863" i="2"/>
  <c r="AQ863" i="2"/>
  <c r="AR863" i="2"/>
  <c r="AS863" i="2"/>
  <c r="D864" i="2"/>
  <c r="E864" i="2"/>
  <c r="F864" i="2"/>
  <c r="AP864" i="2"/>
  <c r="AQ864" i="2"/>
  <c r="AR864" i="2"/>
  <c r="AS864" i="2"/>
  <c r="K865" i="2"/>
  <c r="D865" i="2"/>
  <c r="E865" i="2"/>
  <c r="F865" i="2"/>
  <c r="AP865" i="2"/>
  <c r="AQ865" i="2"/>
  <c r="AR865" i="2"/>
  <c r="AS865" i="2"/>
  <c r="D866" i="2"/>
  <c r="E866" i="2"/>
  <c r="F866" i="2"/>
  <c r="AP866" i="2"/>
  <c r="AQ866" i="2"/>
  <c r="AR866" i="2"/>
  <c r="AS866" i="2"/>
  <c r="G867" i="2"/>
  <c r="D867" i="2"/>
  <c r="E867" i="2"/>
  <c r="F867" i="2"/>
  <c r="AP867" i="2"/>
  <c r="AQ867" i="2"/>
  <c r="AR867" i="2"/>
  <c r="AS867" i="2"/>
  <c r="AT868" i="2"/>
  <c r="D868" i="2"/>
  <c r="E868" i="2"/>
  <c r="F868" i="2"/>
  <c r="AP868" i="2"/>
  <c r="AQ868" i="2"/>
  <c r="AR868" i="2"/>
  <c r="AS868" i="2"/>
  <c r="D869" i="2"/>
  <c r="E869" i="2"/>
  <c r="F869" i="2"/>
  <c r="AP869" i="2"/>
  <c r="AQ869" i="2"/>
  <c r="AR869" i="2"/>
  <c r="AS869" i="2"/>
  <c r="L870" i="2"/>
  <c r="D870" i="2"/>
  <c r="E870" i="2"/>
  <c r="F870" i="2"/>
  <c r="AP870" i="2"/>
  <c r="AQ870" i="2"/>
  <c r="AR870" i="2"/>
  <c r="AS870" i="2"/>
  <c r="D871" i="2"/>
  <c r="E871" i="2"/>
  <c r="F871" i="2"/>
  <c r="AP871" i="2"/>
  <c r="AQ871" i="2"/>
  <c r="AR871" i="2"/>
  <c r="AS871" i="2"/>
  <c r="K872" i="2"/>
  <c r="D872" i="2"/>
  <c r="E872" i="2"/>
  <c r="F872" i="2"/>
  <c r="AP872" i="2"/>
  <c r="AQ872" i="2"/>
  <c r="AR872" i="2"/>
  <c r="AS872" i="2"/>
  <c r="K873" i="2"/>
  <c r="D873" i="2"/>
  <c r="E873" i="2"/>
  <c r="F873" i="2"/>
  <c r="AP873" i="2"/>
  <c r="AQ873" i="2"/>
  <c r="AR873" i="2"/>
  <c r="AS873" i="2"/>
  <c r="AW873" i="2"/>
  <c r="D874" i="2"/>
  <c r="E874" i="2"/>
  <c r="F874" i="2"/>
  <c r="AP874" i="2"/>
  <c r="AQ874" i="2"/>
  <c r="AR874" i="2"/>
  <c r="AS874" i="2"/>
  <c r="D875" i="2"/>
  <c r="E875" i="2"/>
  <c r="F875" i="2"/>
  <c r="AP875" i="2"/>
  <c r="AQ875" i="2"/>
  <c r="AR875" i="2"/>
  <c r="AS875" i="2"/>
  <c r="AT876" i="2"/>
  <c r="D876" i="2"/>
  <c r="E876" i="2"/>
  <c r="F876" i="2"/>
  <c r="AP876" i="2"/>
  <c r="AQ876" i="2"/>
  <c r="AR876" i="2"/>
  <c r="AS876" i="2"/>
  <c r="D877" i="2"/>
  <c r="E877" i="2"/>
  <c r="F877" i="2"/>
  <c r="AP877" i="2"/>
  <c r="AQ877" i="2"/>
  <c r="AR877" i="2"/>
  <c r="AS877" i="2"/>
  <c r="D878" i="2"/>
  <c r="E878" i="2"/>
  <c r="F878" i="2"/>
  <c r="AP878" i="2"/>
  <c r="AQ878" i="2"/>
  <c r="AR878" i="2"/>
  <c r="AS878" i="2"/>
  <c r="G879" i="2"/>
  <c r="D879" i="2"/>
  <c r="E879" i="2"/>
  <c r="F879" i="2"/>
  <c r="AP879" i="2"/>
  <c r="AQ879" i="2"/>
  <c r="AR879" i="2"/>
  <c r="AS879" i="2"/>
  <c r="J880" i="2"/>
  <c r="D880" i="2"/>
  <c r="E880" i="2"/>
  <c r="F880" i="2"/>
  <c r="AP880" i="2"/>
  <c r="AQ880" i="2"/>
  <c r="AR880" i="2"/>
  <c r="AS880" i="2"/>
  <c r="D881" i="2"/>
  <c r="E881" i="2"/>
  <c r="F881" i="2"/>
  <c r="AP881" i="2"/>
  <c r="AQ881" i="2"/>
  <c r="AR881" i="2"/>
  <c r="AS881" i="2"/>
  <c r="G882" i="2"/>
  <c r="H882" i="2" s="1"/>
  <c r="D882" i="2"/>
  <c r="E882" i="2"/>
  <c r="F882" i="2"/>
  <c r="AP882" i="2"/>
  <c r="AQ882" i="2"/>
  <c r="AR882" i="2"/>
  <c r="AS882" i="2"/>
  <c r="G883" i="2"/>
  <c r="D883" i="2"/>
  <c r="E883" i="2"/>
  <c r="F883" i="2"/>
  <c r="AP883" i="2"/>
  <c r="AQ883" i="2"/>
  <c r="AR883" i="2"/>
  <c r="AS883" i="2"/>
  <c r="D884" i="2"/>
  <c r="E884" i="2"/>
  <c r="F884" i="2"/>
  <c r="AP884" i="2"/>
  <c r="AQ884" i="2"/>
  <c r="AR884" i="2"/>
  <c r="AS884" i="2"/>
  <c r="K885" i="2"/>
  <c r="D885" i="2"/>
  <c r="E885" i="2"/>
  <c r="F885" i="2"/>
  <c r="AP885" i="2"/>
  <c r="AQ885" i="2"/>
  <c r="AR885" i="2"/>
  <c r="AS885" i="2"/>
  <c r="G886" i="2"/>
  <c r="H886" i="2" s="1"/>
  <c r="D886" i="2"/>
  <c r="E886" i="2"/>
  <c r="F886" i="2"/>
  <c r="AP886" i="2"/>
  <c r="AQ886" i="2"/>
  <c r="AR886" i="2"/>
  <c r="AS886" i="2"/>
  <c r="L887" i="2"/>
  <c r="D887" i="2"/>
  <c r="E887" i="2"/>
  <c r="F887" i="2"/>
  <c r="AP887" i="2"/>
  <c r="AQ887" i="2"/>
  <c r="AR887" i="2"/>
  <c r="AS887" i="2"/>
  <c r="D888" i="2"/>
  <c r="E888" i="2"/>
  <c r="F888" i="2"/>
  <c r="AP888" i="2"/>
  <c r="AQ888" i="2"/>
  <c r="AR888" i="2"/>
  <c r="AS888" i="2"/>
  <c r="K889" i="2"/>
  <c r="D889" i="2"/>
  <c r="E889" i="2"/>
  <c r="F889" i="2"/>
  <c r="AP889" i="2"/>
  <c r="AQ889" i="2"/>
  <c r="AR889" i="2"/>
  <c r="AS889" i="2"/>
  <c r="K890" i="2"/>
  <c r="D890" i="2"/>
  <c r="E890" i="2"/>
  <c r="F890" i="2"/>
  <c r="AP890" i="2"/>
  <c r="AQ890" i="2"/>
  <c r="AR890" i="2"/>
  <c r="AS890" i="2"/>
  <c r="D891" i="2"/>
  <c r="E891" i="2"/>
  <c r="F891" i="2"/>
  <c r="AP891" i="2"/>
  <c r="AQ891" i="2"/>
  <c r="AR891" i="2"/>
  <c r="AS891" i="2"/>
  <c r="D892" i="2"/>
  <c r="E892" i="2"/>
  <c r="F892" i="2"/>
  <c r="AP892" i="2"/>
  <c r="AQ892" i="2"/>
  <c r="AR892" i="2"/>
  <c r="AS892" i="2"/>
  <c r="K893" i="2"/>
  <c r="D893" i="2"/>
  <c r="E893" i="2"/>
  <c r="F893" i="2"/>
  <c r="AP893" i="2"/>
  <c r="AQ893" i="2"/>
  <c r="AR893" i="2"/>
  <c r="AS893" i="2"/>
  <c r="L894" i="2"/>
  <c r="D894" i="2"/>
  <c r="E894" i="2"/>
  <c r="F894" i="2"/>
  <c r="AP894" i="2"/>
  <c r="AQ894" i="2"/>
  <c r="AR894" i="2"/>
  <c r="AS894" i="2"/>
  <c r="D895" i="2"/>
  <c r="E895" i="2"/>
  <c r="F895" i="2"/>
  <c r="AP895" i="2"/>
  <c r="AQ895" i="2"/>
  <c r="AR895" i="2"/>
  <c r="AS895" i="2"/>
  <c r="D896" i="2"/>
  <c r="E896" i="2"/>
  <c r="F896" i="2"/>
  <c r="AP896" i="2"/>
  <c r="AQ896" i="2"/>
  <c r="AR896" i="2"/>
  <c r="AS896" i="2"/>
  <c r="D897" i="2"/>
  <c r="E897" i="2"/>
  <c r="F897" i="2"/>
  <c r="AP897" i="2"/>
  <c r="AQ897" i="2"/>
  <c r="AR897" i="2"/>
  <c r="AS897" i="2"/>
  <c r="L898" i="2"/>
  <c r="D898" i="2"/>
  <c r="E898" i="2"/>
  <c r="F898" i="2"/>
  <c r="AP898" i="2"/>
  <c r="AQ898" i="2"/>
  <c r="AR898" i="2"/>
  <c r="AS898" i="2"/>
  <c r="D899" i="2"/>
  <c r="E899" i="2"/>
  <c r="F899" i="2"/>
  <c r="AP899" i="2"/>
  <c r="AQ899" i="2"/>
  <c r="AR899" i="2"/>
  <c r="AS899" i="2"/>
  <c r="AT900" i="2"/>
  <c r="D900" i="2"/>
  <c r="E900" i="2"/>
  <c r="F900" i="2"/>
  <c r="AP900" i="2"/>
  <c r="AQ900" i="2"/>
  <c r="AR900" i="2"/>
  <c r="AS900" i="2"/>
  <c r="L901" i="2"/>
  <c r="D901" i="2"/>
  <c r="E901" i="2"/>
  <c r="F901" i="2"/>
  <c r="AP901" i="2"/>
  <c r="AQ901" i="2"/>
  <c r="AR901" i="2"/>
  <c r="AS901" i="2"/>
  <c r="D902" i="2"/>
  <c r="E902" i="2"/>
  <c r="F902" i="2"/>
  <c r="AP902" i="2"/>
  <c r="AQ902" i="2"/>
  <c r="AR902" i="2"/>
  <c r="AS902" i="2"/>
  <c r="G903" i="2"/>
  <c r="D903" i="2"/>
  <c r="E903" i="2"/>
  <c r="F903" i="2"/>
  <c r="AP903" i="2"/>
  <c r="AQ903" i="2"/>
  <c r="AR903" i="2"/>
  <c r="AS903" i="2"/>
  <c r="J904" i="2"/>
  <c r="D904" i="2"/>
  <c r="E904" i="2"/>
  <c r="F904" i="2"/>
  <c r="AP904" i="2"/>
  <c r="AQ904" i="2"/>
  <c r="AR904" i="2"/>
  <c r="AS904" i="2"/>
  <c r="D905" i="2"/>
  <c r="E905" i="2"/>
  <c r="F905" i="2"/>
  <c r="AP905" i="2"/>
  <c r="AQ905" i="2"/>
  <c r="AR905" i="2"/>
  <c r="AS905" i="2"/>
  <c r="G906" i="2"/>
  <c r="H906" i="2" s="1"/>
  <c r="D906" i="2"/>
  <c r="E906" i="2"/>
  <c r="F906" i="2"/>
  <c r="AP906" i="2"/>
  <c r="AQ906" i="2"/>
  <c r="AR906" i="2"/>
  <c r="AS906" i="2"/>
  <c r="G907" i="2"/>
  <c r="D907" i="2"/>
  <c r="E907" i="2"/>
  <c r="F907" i="2"/>
  <c r="AP907" i="2"/>
  <c r="AQ907" i="2"/>
  <c r="AR907" i="2"/>
  <c r="AS907" i="2"/>
  <c r="D908" i="2"/>
  <c r="E908" i="2"/>
  <c r="F908" i="2"/>
  <c r="AP908" i="2"/>
  <c r="AQ908" i="2"/>
  <c r="AR908" i="2"/>
  <c r="AS908" i="2"/>
  <c r="D909" i="2"/>
  <c r="E909" i="2"/>
  <c r="F909" i="2"/>
  <c r="AP909" i="2"/>
  <c r="AQ909" i="2"/>
  <c r="AR909" i="2"/>
  <c r="AS909" i="2"/>
  <c r="G910" i="2"/>
  <c r="H910" i="2" s="1"/>
  <c r="D910" i="2"/>
  <c r="E910" i="2"/>
  <c r="F910" i="2"/>
  <c r="AP910" i="2"/>
  <c r="AQ910" i="2"/>
  <c r="AR910" i="2"/>
  <c r="AS910" i="2"/>
  <c r="L911" i="2"/>
  <c r="D911" i="2"/>
  <c r="E911" i="2"/>
  <c r="F911" i="2"/>
  <c r="AP911" i="2"/>
  <c r="AQ911" i="2"/>
  <c r="AR911" i="2"/>
  <c r="AS911" i="2"/>
  <c r="D912" i="2"/>
  <c r="E912" i="2"/>
  <c r="F912" i="2"/>
  <c r="AP912" i="2"/>
  <c r="AQ912" i="2"/>
  <c r="AR912" i="2"/>
  <c r="AS912" i="2"/>
  <c r="K913" i="2"/>
  <c r="D913" i="2"/>
  <c r="E913" i="2"/>
  <c r="F913" i="2"/>
  <c r="AP913" i="2"/>
  <c r="AQ913" i="2"/>
  <c r="AR913" i="2"/>
  <c r="AS913" i="2"/>
  <c r="J914" i="2"/>
  <c r="D914" i="2"/>
  <c r="E914" i="2"/>
  <c r="F914" i="2"/>
  <c r="AP914" i="2"/>
  <c r="AQ914" i="2"/>
  <c r="AR914" i="2"/>
  <c r="AS914" i="2"/>
  <c r="AV915" i="2"/>
  <c r="D915" i="2"/>
  <c r="E915" i="2"/>
  <c r="F915" i="2"/>
  <c r="AP915" i="2"/>
  <c r="AQ915" i="2"/>
  <c r="AR915" i="2"/>
  <c r="AS915" i="2"/>
  <c r="AT916" i="2"/>
  <c r="D916" i="2"/>
  <c r="E916" i="2"/>
  <c r="F916" i="2"/>
  <c r="AP916" i="2"/>
  <c r="AQ916" i="2"/>
  <c r="AR916" i="2"/>
  <c r="AS916" i="2"/>
  <c r="K917" i="2"/>
  <c r="D917" i="2"/>
  <c r="E917" i="2"/>
  <c r="F917" i="2"/>
  <c r="AP917" i="2"/>
  <c r="AQ917" i="2"/>
  <c r="AR917" i="2"/>
  <c r="AS917" i="2"/>
  <c r="K918" i="2"/>
  <c r="D918" i="2"/>
  <c r="E918" i="2"/>
  <c r="F918" i="2"/>
  <c r="AP918" i="2"/>
  <c r="AQ918" i="2"/>
  <c r="AR918" i="2"/>
  <c r="AS918" i="2"/>
  <c r="F919" i="2"/>
  <c r="AQ919" i="2"/>
  <c r="AR919" i="2"/>
  <c r="AS919" i="2"/>
  <c r="K921" i="2"/>
  <c r="E921" i="2"/>
  <c r="F921" i="2"/>
  <c r="AP921" i="2"/>
  <c r="AQ921" i="2"/>
  <c r="AR921" i="2"/>
  <c r="AS921" i="2"/>
  <c r="D922" i="2"/>
  <c r="E922" i="2"/>
  <c r="F922" i="2"/>
  <c r="AP922" i="2"/>
  <c r="AQ922" i="2"/>
  <c r="AR922" i="2"/>
  <c r="AS922" i="2"/>
  <c r="G923" i="2"/>
  <c r="H923" i="2" s="1"/>
  <c r="D923" i="2"/>
  <c r="E923" i="2"/>
  <c r="F923" i="2"/>
  <c r="AP923" i="2"/>
  <c r="AQ923" i="2"/>
  <c r="AR923" i="2"/>
  <c r="AS923" i="2"/>
  <c r="D924" i="2"/>
  <c r="E924" i="2"/>
  <c r="F924" i="2"/>
  <c r="AP924" i="2"/>
  <c r="AQ924" i="2"/>
  <c r="AR924" i="2"/>
  <c r="AS924" i="2"/>
  <c r="D925" i="2"/>
  <c r="E925" i="2"/>
  <c r="F925" i="2"/>
  <c r="AP925" i="2"/>
  <c r="AQ925" i="2"/>
  <c r="AR925" i="2"/>
  <c r="AS925" i="2"/>
  <c r="G926" i="2"/>
  <c r="D926" i="2"/>
  <c r="E926" i="2"/>
  <c r="F926" i="2"/>
  <c r="AP926" i="2"/>
  <c r="AQ926" i="2"/>
  <c r="AR926" i="2"/>
  <c r="AS926" i="2"/>
  <c r="D927" i="2"/>
  <c r="E927" i="2"/>
  <c r="F927" i="2"/>
  <c r="AP927" i="2"/>
  <c r="AQ927" i="2"/>
  <c r="AR927" i="2"/>
  <c r="AS927" i="2"/>
  <c r="D928" i="2"/>
  <c r="E928" i="2"/>
  <c r="F928" i="2"/>
  <c r="AP928" i="2"/>
  <c r="AQ928" i="2"/>
  <c r="AR928" i="2"/>
  <c r="AS928" i="2"/>
  <c r="D929" i="2"/>
  <c r="E929" i="2"/>
  <c r="F929" i="2"/>
  <c r="AP929" i="2"/>
  <c r="AQ929" i="2"/>
  <c r="AR929" i="2"/>
  <c r="AS929" i="2"/>
  <c r="AV930" i="2"/>
  <c r="D930" i="2"/>
  <c r="E930" i="2"/>
  <c r="F930" i="2"/>
  <c r="AP930" i="2"/>
  <c r="AQ930" i="2"/>
  <c r="AR930" i="2"/>
  <c r="AS930" i="2"/>
  <c r="D931" i="2"/>
  <c r="E931" i="2"/>
  <c r="F931" i="2"/>
  <c r="AP931" i="2"/>
  <c r="AQ931" i="2"/>
  <c r="AR931" i="2"/>
  <c r="AS931" i="2"/>
  <c r="D932" i="2"/>
  <c r="E932" i="2"/>
  <c r="F932" i="2"/>
  <c r="AP932" i="2"/>
  <c r="AQ932" i="2"/>
  <c r="AR932" i="2"/>
  <c r="AS932" i="2"/>
  <c r="L933" i="2"/>
  <c r="D933" i="2"/>
  <c r="E933" i="2"/>
  <c r="F933" i="2"/>
  <c r="AP933" i="2"/>
  <c r="AQ933" i="2"/>
  <c r="AR933" i="2"/>
  <c r="AS933" i="2"/>
  <c r="D934" i="2"/>
  <c r="E934" i="2"/>
  <c r="F934" i="2"/>
  <c r="AP934" i="2"/>
  <c r="AQ934" i="2"/>
  <c r="AR934" i="2"/>
  <c r="AS934" i="2"/>
  <c r="J935" i="2"/>
  <c r="D935" i="2"/>
  <c r="E935" i="2"/>
  <c r="F935" i="2"/>
  <c r="AP935" i="2"/>
  <c r="AQ935" i="2"/>
  <c r="AR935" i="2"/>
  <c r="AS935" i="2"/>
  <c r="J936" i="2"/>
  <c r="D936" i="2"/>
  <c r="E936" i="2"/>
  <c r="F936" i="2"/>
  <c r="AP936" i="2"/>
  <c r="AQ936" i="2"/>
  <c r="AR936" i="2"/>
  <c r="AS936" i="2"/>
  <c r="AU937" i="2"/>
  <c r="D937" i="2"/>
  <c r="E937" i="2"/>
  <c r="F937" i="2"/>
  <c r="AP937" i="2"/>
  <c r="AQ937" i="2"/>
  <c r="AR937" i="2"/>
  <c r="AS937" i="2"/>
  <c r="K938" i="2"/>
  <c r="D938" i="2"/>
  <c r="E938" i="2"/>
  <c r="F938" i="2"/>
  <c r="AP938" i="2"/>
  <c r="AQ938" i="2"/>
  <c r="AR938" i="2"/>
  <c r="AS938" i="2"/>
  <c r="L939" i="2"/>
  <c r="D939" i="2"/>
  <c r="E939" i="2"/>
  <c r="F939" i="2"/>
  <c r="AP939" i="2"/>
  <c r="AQ939" i="2"/>
  <c r="AR939" i="2"/>
  <c r="AS939" i="2"/>
  <c r="D940" i="2"/>
  <c r="E940" i="2"/>
  <c r="F940" i="2"/>
  <c r="AP940" i="2"/>
  <c r="AQ940" i="2"/>
  <c r="AR940" i="2"/>
  <c r="AS940" i="2"/>
  <c r="D941" i="2"/>
  <c r="E941" i="2"/>
  <c r="F941" i="2"/>
  <c r="AP941" i="2"/>
  <c r="AQ941" i="2"/>
  <c r="AR941" i="2"/>
  <c r="AS941" i="2"/>
  <c r="D942" i="2"/>
  <c r="E942" i="2"/>
  <c r="F942" i="2"/>
  <c r="AP942" i="2"/>
  <c r="AQ942" i="2"/>
  <c r="AR942" i="2"/>
  <c r="AS942" i="2"/>
  <c r="G943" i="2"/>
  <c r="H943" i="2" s="1"/>
  <c r="D943" i="2"/>
  <c r="E943" i="2"/>
  <c r="F943" i="2"/>
  <c r="AP943" i="2"/>
  <c r="AQ943" i="2"/>
  <c r="AR943" i="2"/>
  <c r="AS943" i="2"/>
  <c r="G944" i="2"/>
  <c r="H944" i="2" s="1"/>
  <c r="D944" i="2"/>
  <c r="E944" i="2"/>
  <c r="F944" i="2"/>
  <c r="AP944" i="2"/>
  <c r="AQ944" i="2"/>
  <c r="AR944" i="2"/>
  <c r="AS944" i="2"/>
  <c r="D945" i="2"/>
  <c r="E945" i="2"/>
  <c r="F945" i="2"/>
  <c r="AP945" i="2"/>
  <c r="AQ945" i="2"/>
  <c r="AR945" i="2"/>
  <c r="AS945" i="2"/>
  <c r="G946" i="2"/>
  <c r="D946" i="2"/>
  <c r="E946" i="2"/>
  <c r="F946" i="2"/>
  <c r="AP946" i="2"/>
  <c r="AQ946" i="2"/>
  <c r="AR946" i="2"/>
  <c r="AS946" i="2"/>
  <c r="L947" i="2"/>
  <c r="D947" i="2"/>
  <c r="E947" i="2"/>
  <c r="F947" i="2"/>
  <c r="AP947" i="2"/>
  <c r="AQ947" i="2"/>
  <c r="AR947" i="2"/>
  <c r="AS947" i="2"/>
  <c r="D948" i="2"/>
  <c r="E948" i="2"/>
  <c r="F948" i="2"/>
  <c r="AP948" i="2"/>
  <c r="AQ948" i="2"/>
  <c r="AR948" i="2"/>
  <c r="AS948" i="2"/>
  <c r="AW949" i="2"/>
  <c r="D949" i="2"/>
  <c r="E949" i="2"/>
  <c r="F949" i="2"/>
  <c r="AP949" i="2"/>
  <c r="AQ949" i="2"/>
  <c r="AR949" i="2"/>
  <c r="AS949" i="2"/>
  <c r="D950" i="2"/>
  <c r="E950" i="2"/>
  <c r="F950" i="2"/>
  <c r="AP950" i="2"/>
  <c r="AQ950" i="2"/>
  <c r="AR950" i="2"/>
  <c r="AS950" i="2"/>
  <c r="AU951" i="2"/>
  <c r="D951" i="2"/>
  <c r="E951" i="2"/>
  <c r="F951" i="2"/>
  <c r="AP951" i="2"/>
  <c r="AQ951" i="2"/>
  <c r="AR951" i="2"/>
  <c r="AS951" i="2"/>
  <c r="D952" i="2"/>
  <c r="E952" i="2"/>
  <c r="F952" i="2"/>
  <c r="AP952" i="2"/>
  <c r="AQ952" i="2"/>
  <c r="AR952" i="2"/>
  <c r="AS952" i="2"/>
  <c r="D953" i="2"/>
  <c r="E953" i="2"/>
  <c r="F953" i="2"/>
  <c r="AP953" i="2"/>
  <c r="AQ953" i="2"/>
  <c r="AR953" i="2"/>
  <c r="AS953" i="2"/>
  <c r="G954" i="2"/>
  <c r="D954" i="2"/>
  <c r="E954" i="2"/>
  <c r="F954" i="2"/>
  <c r="AP954" i="2"/>
  <c r="AQ954" i="2"/>
  <c r="AR954" i="2"/>
  <c r="AS954" i="2"/>
  <c r="D955" i="2"/>
  <c r="E955" i="2"/>
  <c r="F955" i="2"/>
  <c r="AP955" i="2"/>
  <c r="AQ955" i="2"/>
  <c r="AR955" i="2"/>
  <c r="AS955" i="2"/>
  <c r="D956" i="2"/>
  <c r="E956" i="2"/>
  <c r="F956" i="2"/>
  <c r="AP956" i="2"/>
  <c r="AQ956" i="2"/>
  <c r="AR956" i="2"/>
  <c r="AS956" i="2"/>
  <c r="K957" i="2"/>
  <c r="D957" i="2"/>
  <c r="E957" i="2"/>
  <c r="F957" i="2"/>
  <c r="AP957" i="2"/>
  <c r="AQ957" i="2"/>
  <c r="AR957" i="2"/>
  <c r="AS957" i="2"/>
  <c r="G958" i="2"/>
  <c r="D958" i="2"/>
  <c r="E958" i="2"/>
  <c r="F958" i="2"/>
  <c r="AP958" i="2"/>
  <c r="AQ958" i="2"/>
  <c r="AR958" i="2"/>
  <c r="AS958" i="2"/>
  <c r="D959" i="2"/>
  <c r="E959" i="2"/>
  <c r="F959" i="2"/>
  <c r="AP959" i="2"/>
  <c r="AQ959" i="2"/>
  <c r="AR959" i="2"/>
  <c r="AS959" i="2"/>
  <c r="D960" i="2"/>
  <c r="E960" i="2"/>
  <c r="F960" i="2"/>
  <c r="AP960" i="2"/>
  <c r="AQ960" i="2"/>
  <c r="AR960" i="2"/>
  <c r="AS960" i="2"/>
  <c r="D961" i="2"/>
  <c r="E961" i="2"/>
  <c r="F961" i="2"/>
  <c r="AP961" i="2"/>
  <c r="AQ961" i="2"/>
  <c r="AR961" i="2"/>
  <c r="AS961" i="2"/>
  <c r="G962" i="2"/>
  <c r="D962" i="2"/>
  <c r="E962" i="2"/>
  <c r="F962" i="2"/>
  <c r="AP962" i="2"/>
  <c r="AQ962" i="2"/>
  <c r="AR962" i="2"/>
  <c r="AS962" i="2"/>
  <c r="L963" i="2"/>
  <c r="D963" i="2"/>
  <c r="E963" i="2"/>
  <c r="F963" i="2"/>
  <c r="AP963" i="2"/>
  <c r="AQ963" i="2"/>
  <c r="AR963" i="2"/>
  <c r="AS963" i="2"/>
  <c r="K964" i="2"/>
  <c r="D964" i="2"/>
  <c r="E964" i="2"/>
  <c r="F964" i="2"/>
  <c r="AP964" i="2"/>
  <c r="AQ964" i="2"/>
  <c r="AR964" i="2"/>
  <c r="AS964" i="2"/>
  <c r="AW965" i="2"/>
  <c r="D965" i="2"/>
  <c r="E965" i="2"/>
  <c r="F965" i="2"/>
  <c r="AP965" i="2"/>
  <c r="AQ965" i="2"/>
  <c r="AR965" i="2"/>
  <c r="AS965" i="2"/>
  <c r="AV966" i="2"/>
  <c r="D966" i="2"/>
  <c r="E966" i="2"/>
  <c r="F966" i="2"/>
  <c r="AP966" i="2"/>
  <c r="AQ966" i="2"/>
  <c r="AR966" i="2"/>
  <c r="AS966" i="2"/>
  <c r="AU967" i="2"/>
  <c r="D967" i="2"/>
  <c r="E967" i="2"/>
  <c r="F967" i="2"/>
  <c r="AP967" i="2"/>
  <c r="AQ967" i="2"/>
  <c r="AR967" i="2"/>
  <c r="AS967" i="2"/>
  <c r="D968" i="2"/>
  <c r="E968" i="2"/>
  <c r="F968" i="2"/>
  <c r="AP968" i="2"/>
  <c r="AQ968" i="2"/>
  <c r="AR968" i="2"/>
  <c r="AS968" i="2"/>
  <c r="D969" i="2"/>
  <c r="E969" i="2"/>
  <c r="F969" i="2"/>
  <c r="AP969" i="2"/>
  <c r="AQ969" i="2"/>
  <c r="AR969" i="2"/>
  <c r="AS969" i="2"/>
  <c r="G970" i="2"/>
  <c r="D970" i="2"/>
  <c r="E970" i="2"/>
  <c r="F970" i="2"/>
  <c r="AP970" i="2"/>
  <c r="AQ970" i="2"/>
  <c r="AR970" i="2"/>
  <c r="AS970" i="2"/>
  <c r="D971" i="2"/>
  <c r="E971" i="2"/>
  <c r="F971" i="2"/>
  <c r="AP971" i="2"/>
  <c r="AQ971" i="2"/>
  <c r="AR971" i="2"/>
  <c r="AS971" i="2"/>
  <c r="D972" i="2"/>
  <c r="E972" i="2"/>
  <c r="F972" i="2"/>
  <c r="AP972" i="2"/>
  <c r="AQ972" i="2"/>
  <c r="AR972" i="2"/>
  <c r="AS972" i="2"/>
  <c r="D973" i="2"/>
  <c r="E973" i="2"/>
  <c r="F973" i="2"/>
  <c r="AP973" i="2"/>
  <c r="AQ973" i="2"/>
  <c r="AR973" i="2"/>
  <c r="AS973" i="2"/>
  <c r="G974" i="2"/>
  <c r="D974" i="2"/>
  <c r="E974" i="2"/>
  <c r="F974" i="2"/>
  <c r="AP974" i="2"/>
  <c r="AQ974" i="2"/>
  <c r="AR974" i="2"/>
  <c r="AS974" i="2"/>
  <c r="D975" i="2"/>
  <c r="E975" i="2"/>
  <c r="F975" i="2"/>
  <c r="AP975" i="2"/>
  <c r="AQ975" i="2"/>
  <c r="AR975" i="2"/>
  <c r="AS975" i="2"/>
  <c r="D976" i="2"/>
  <c r="E976" i="2"/>
  <c r="F976" i="2"/>
  <c r="AP976" i="2"/>
  <c r="AQ976" i="2"/>
  <c r="AR976" i="2"/>
  <c r="AS976" i="2"/>
  <c r="D977" i="2"/>
  <c r="E977" i="2"/>
  <c r="F977" i="2"/>
  <c r="AP977" i="2"/>
  <c r="AQ977" i="2"/>
  <c r="AR977" i="2"/>
  <c r="AS977" i="2"/>
  <c r="G978" i="2"/>
  <c r="D978" i="2"/>
  <c r="E978" i="2"/>
  <c r="F978" i="2"/>
  <c r="AP978" i="2"/>
  <c r="AQ978" i="2"/>
  <c r="AR978" i="2"/>
  <c r="AS978" i="2"/>
  <c r="L979" i="2"/>
  <c r="D979" i="2"/>
  <c r="E979" i="2"/>
  <c r="F979" i="2"/>
  <c r="AP979" i="2"/>
  <c r="AQ979" i="2"/>
  <c r="AR979" i="2"/>
  <c r="AS979" i="2"/>
  <c r="J980" i="2"/>
  <c r="D980" i="2"/>
  <c r="E980" i="2"/>
  <c r="F980" i="2"/>
  <c r="AP980" i="2"/>
  <c r="AQ980" i="2"/>
  <c r="AR980" i="2"/>
  <c r="AS980" i="2"/>
  <c r="D981" i="2"/>
  <c r="E981" i="2"/>
  <c r="F981" i="2"/>
  <c r="AP981" i="2"/>
  <c r="AQ981" i="2"/>
  <c r="AR981" i="2"/>
  <c r="AS981" i="2"/>
  <c r="AV982" i="2"/>
  <c r="D982" i="2"/>
  <c r="E982" i="2"/>
  <c r="F982" i="2"/>
  <c r="AP982" i="2"/>
  <c r="AQ982" i="2"/>
  <c r="AR982" i="2"/>
  <c r="AS982" i="2"/>
  <c r="D983" i="2"/>
  <c r="E983" i="2"/>
  <c r="F983" i="2"/>
  <c r="AP983" i="2"/>
  <c r="AQ983" i="2"/>
  <c r="AR983" i="2"/>
  <c r="AS983" i="2"/>
  <c r="D984" i="2"/>
  <c r="E984" i="2"/>
  <c r="F984" i="2"/>
  <c r="AP984" i="2"/>
  <c r="AQ984" i="2"/>
  <c r="AR984" i="2"/>
  <c r="AS984" i="2"/>
  <c r="AQ985" i="2"/>
  <c r="AR985" i="2"/>
  <c r="AS985" i="2"/>
  <c r="AP987" i="2"/>
  <c r="AQ987" i="2"/>
  <c r="AR987" i="2"/>
  <c r="AS987" i="2"/>
  <c r="AP988" i="2"/>
  <c r="AQ988" i="2"/>
  <c r="AR988" i="2"/>
  <c r="AS988" i="2"/>
  <c r="AP989" i="2"/>
  <c r="AQ989" i="2"/>
  <c r="AR989" i="2"/>
  <c r="AS989" i="2"/>
  <c r="AP990" i="2"/>
  <c r="AQ990" i="2"/>
  <c r="AR990" i="2"/>
  <c r="AS990" i="2"/>
  <c r="AP991" i="2"/>
  <c r="AQ991" i="2"/>
  <c r="AR991" i="2"/>
  <c r="AS991" i="2"/>
  <c r="AP992" i="2"/>
  <c r="AQ992" i="2"/>
  <c r="AR992" i="2"/>
  <c r="AS992" i="2"/>
  <c r="AP993" i="2"/>
  <c r="AQ993" i="2"/>
  <c r="AR993" i="2"/>
  <c r="AS993" i="2"/>
  <c r="AP994" i="2"/>
  <c r="AQ994" i="2"/>
  <c r="AR994" i="2"/>
  <c r="AS994" i="2"/>
  <c r="AP995" i="2"/>
  <c r="AQ995" i="2"/>
  <c r="AR995" i="2"/>
  <c r="AS995" i="2"/>
  <c r="AP996" i="2"/>
  <c r="AQ996" i="2"/>
  <c r="AR996" i="2"/>
  <c r="AS996" i="2"/>
  <c r="AP997" i="2"/>
  <c r="AQ997" i="2"/>
  <c r="AR997" i="2"/>
  <c r="AS997" i="2"/>
  <c r="AP998" i="2"/>
  <c r="AQ998" i="2"/>
  <c r="AR998" i="2"/>
  <c r="AS998" i="2"/>
  <c r="AP999" i="2"/>
  <c r="AQ999" i="2"/>
  <c r="AR999" i="2"/>
  <c r="AS999" i="2"/>
  <c r="AP1000" i="2"/>
  <c r="AQ1000" i="2"/>
  <c r="AR1000" i="2"/>
  <c r="AS1000" i="2"/>
  <c r="AP1001" i="2"/>
  <c r="AQ1001" i="2"/>
  <c r="AR1001" i="2"/>
  <c r="AS1001" i="2"/>
  <c r="AP1003" i="2"/>
  <c r="AQ1003" i="2"/>
  <c r="AR1003" i="2"/>
  <c r="AS1003" i="2"/>
  <c r="AP1004" i="2"/>
  <c r="AQ1004" i="2"/>
  <c r="AR1004" i="2"/>
  <c r="AS1004" i="2"/>
  <c r="F1006" i="2"/>
  <c r="AR1006" i="2"/>
  <c r="AS1006" i="2"/>
  <c r="F1007" i="2"/>
  <c r="AR1007" i="2"/>
  <c r="AS1007" i="2"/>
  <c r="F1008" i="2"/>
  <c r="AR1008" i="2"/>
  <c r="AS1008" i="2"/>
  <c r="F1009" i="2"/>
  <c r="AR1009" i="2"/>
  <c r="AS1009" i="2"/>
  <c r="F1010" i="2"/>
  <c r="AR1010" i="2"/>
  <c r="AS1010" i="2"/>
  <c r="F1011" i="2"/>
  <c r="AR1011" i="2"/>
  <c r="AS1011" i="2"/>
  <c r="F1012" i="2"/>
  <c r="AR1012" i="2"/>
  <c r="AS1012" i="2"/>
  <c r="F1013" i="2"/>
  <c r="AR1013" i="2"/>
  <c r="AS1013" i="2"/>
  <c r="F1014" i="2"/>
  <c r="AR1014" i="2"/>
  <c r="AS1014" i="2"/>
  <c r="F1015" i="2"/>
  <c r="AR1015" i="2"/>
  <c r="AS1015" i="2"/>
  <c r="F1016" i="2"/>
  <c r="AR1016" i="2"/>
  <c r="AS1016" i="2"/>
  <c r="F1017" i="2"/>
  <c r="AR1017" i="2"/>
  <c r="AS1017" i="2"/>
  <c r="F1018" i="2"/>
  <c r="AR1018" i="2"/>
  <c r="AS1018" i="2"/>
  <c r="F1019" i="2"/>
  <c r="AR1019" i="2"/>
  <c r="AS1019" i="2"/>
  <c r="F1020" i="2"/>
  <c r="AR1020" i="2"/>
  <c r="AS1020" i="2"/>
  <c r="D1022" i="2"/>
  <c r="E1022" i="2"/>
  <c r="F1022" i="2"/>
  <c r="AP1022" i="2"/>
  <c r="AQ1022" i="2"/>
  <c r="AR1022" i="2"/>
  <c r="AS1022" i="2"/>
  <c r="D1023" i="2"/>
  <c r="E1023" i="2"/>
  <c r="F1023" i="2"/>
  <c r="AP1023" i="2"/>
  <c r="AQ1023" i="2"/>
  <c r="AR1023" i="2"/>
  <c r="AS1023" i="2"/>
  <c r="D1024" i="2"/>
  <c r="E1024" i="2"/>
  <c r="F1024" i="2"/>
  <c r="AP1024" i="2"/>
  <c r="AQ1024" i="2"/>
  <c r="AR1024" i="2"/>
  <c r="AS1024" i="2"/>
  <c r="AW1025" i="2"/>
  <c r="D1025" i="2"/>
  <c r="E1025" i="2"/>
  <c r="F1025" i="2"/>
  <c r="AP1025" i="2"/>
  <c r="AQ1025" i="2"/>
  <c r="AR1025" i="2"/>
  <c r="AS1025" i="2"/>
  <c r="D1026" i="2"/>
  <c r="E1026" i="2"/>
  <c r="F1026" i="2"/>
  <c r="AP1026" i="2"/>
  <c r="AQ1026" i="2"/>
  <c r="AR1026" i="2"/>
  <c r="AS1026" i="2"/>
  <c r="G1027" i="2"/>
  <c r="D1027" i="2"/>
  <c r="E1027" i="2"/>
  <c r="F1027" i="2"/>
  <c r="AP1027" i="2"/>
  <c r="AQ1027" i="2"/>
  <c r="AR1027" i="2"/>
  <c r="AS1027" i="2"/>
  <c r="D1028" i="2"/>
  <c r="E1028" i="2"/>
  <c r="F1028" i="2"/>
  <c r="AP1028" i="2"/>
  <c r="AQ1028" i="2"/>
  <c r="AR1028" i="2"/>
  <c r="AS1028" i="2"/>
  <c r="D1029" i="2"/>
  <c r="E1029" i="2"/>
  <c r="F1029" i="2"/>
  <c r="AP1029" i="2"/>
  <c r="AQ1029" i="2"/>
  <c r="AR1029" i="2"/>
  <c r="AS1029" i="2"/>
  <c r="D1030" i="2"/>
  <c r="E1030" i="2"/>
  <c r="F1030" i="2"/>
  <c r="AP1030" i="2"/>
  <c r="AQ1030" i="2"/>
  <c r="AR1030" i="2"/>
  <c r="AS1030" i="2"/>
  <c r="G1031" i="2"/>
  <c r="H1031" i="2" s="1"/>
  <c r="D1031" i="2"/>
  <c r="E1031" i="2"/>
  <c r="F1031" i="2"/>
  <c r="AP1031" i="2"/>
  <c r="AQ1031" i="2"/>
  <c r="AR1031" i="2"/>
  <c r="AS1031" i="2"/>
  <c r="AT1032" i="2"/>
  <c r="D1032" i="2"/>
  <c r="E1032" i="2"/>
  <c r="F1032" i="2"/>
  <c r="AP1032" i="2"/>
  <c r="AQ1032" i="2"/>
  <c r="AR1032" i="2"/>
  <c r="AS1032" i="2"/>
  <c r="G1033" i="2"/>
  <c r="D1033" i="2"/>
  <c r="E1033" i="2"/>
  <c r="F1033" i="2"/>
  <c r="AP1033" i="2"/>
  <c r="AQ1033" i="2"/>
  <c r="AR1033" i="2"/>
  <c r="AS1033" i="2"/>
  <c r="D1034" i="2"/>
  <c r="E1034" i="2"/>
  <c r="F1034" i="2"/>
  <c r="K1034" i="2"/>
  <c r="AP1034" i="2"/>
  <c r="AQ1034" i="2"/>
  <c r="AR1034" i="2"/>
  <c r="AS1034" i="2"/>
  <c r="AV1035" i="2"/>
  <c r="D1035" i="2"/>
  <c r="E1035" i="2"/>
  <c r="F1035" i="2"/>
  <c r="AP1035" i="2"/>
  <c r="AQ1035" i="2"/>
  <c r="AR1035" i="2"/>
  <c r="AS1035" i="2"/>
  <c r="AW1036" i="2"/>
  <c r="D1036" i="2"/>
  <c r="E1036" i="2"/>
  <c r="F1036" i="2"/>
  <c r="AP1036" i="2"/>
  <c r="AQ1036" i="2"/>
  <c r="AR1036" i="2"/>
  <c r="AS1036" i="2"/>
  <c r="AV1037" i="2"/>
  <c r="D1037" i="2"/>
  <c r="E1037" i="2"/>
  <c r="F1037" i="2"/>
  <c r="AP1037" i="2"/>
  <c r="AQ1037" i="2"/>
  <c r="AR1037" i="2"/>
  <c r="AS1037" i="2"/>
  <c r="AT1038" i="2"/>
  <c r="D1038" i="2"/>
  <c r="E1038" i="2"/>
  <c r="F1038" i="2"/>
  <c r="AP1038" i="2"/>
  <c r="AQ1038" i="2"/>
  <c r="AR1038" i="2"/>
  <c r="AS1038" i="2"/>
  <c r="L1039" i="2"/>
  <c r="D1039" i="2"/>
  <c r="E1039" i="2"/>
  <c r="F1039" i="2"/>
  <c r="AP1039" i="2"/>
  <c r="AQ1039" i="2"/>
  <c r="AR1039" i="2"/>
  <c r="AS1039" i="2"/>
  <c r="G1040" i="2"/>
  <c r="H1040" i="2" s="1"/>
  <c r="D1040" i="2"/>
  <c r="E1040" i="2"/>
  <c r="F1040" i="2"/>
  <c r="AP1040" i="2"/>
  <c r="AQ1040" i="2"/>
  <c r="AR1040" i="2"/>
  <c r="AS1040" i="2"/>
  <c r="AW1041" i="2"/>
  <c r="D1041" i="2"/>
  <c r="E1041" i="2"/>
  <c r="F1041" i="2"/>
  <c r="AP1041" i="2"/>
  <c r="AQ1041" i="2"/>
  <c r="AR1041" i="2"/>
  <c r="AS1041" i="2"/>
  <c r="D1042" i="2"/>
  <c r="E1042" i="2"/>
  <c r="F1042" i="2"/>
  <c r="AP1042" i="2"/>
  <c r="AQ1042" i="2"/>
  <c r="AR1042" i="2"/>
  <c r="AS1042" i="2"/>
  <c r="D1043" i="2"/>
  <c r="E1043" i="2"/>
  <c r="F1043" i="2"/>
  <c r="AP1043" i="2"/>
  <c r="AQ1043" i="2"/>
  <c r="AR1043" i="2"/>
  <c r="AS1043" i="2"/>
  <c r="D1044" i="2"/>
  <c r="E1044" i="2"/>
  <c r="F1044" i="2"/>
  <c r="AP1044" i="2"/>
  <c r="AQ1044" i="2"/>
  <c r="AR1044" i="2"/>
  <c r="AS1044" i="2"/>
  <c r="D1045" i="2"/>
  <c r="E1045" i="2"/>
  <c r="F1045" i="2"/>
  <c r="AP1045" i="2"/>
  <c r="AQ1045" i="2"/>
  <c r="AR1045" i="2"/>
  <c r="AS1045" i="2"/>
  <c r="D1046" i="2"/>
  <c r="E1046" i="2"/>
  <c r="F1046" i="2"/>
  <c r="AP1046" i="2"/>
  <c r="AQ1046" i="2"/>
  <c r="AR1046" i="2"/>
  <c r="AS1046" i="2"/>
  <c r="D1047" i="2"/>
  <c r="E1047" i="2"/>
  <c r="F1047" i="2"/>
  <c r="AP1047" i="2"/>
  <c r="AQ1047" i="2"/>
  <c r="AR1047" i="2"/>
  <c r="AS1047" i="2"/>
  <c r="D1048" i="2"/>
  <c r="E1048" i="2"/>
  <c r="F1048" i="2"/>
  <c r="AP1048" i="2"/>
  <c r="AQ1048" i="2"/>
  <c r="AR1048" i="2"/>
  <c r="AS1048" i="2"/>
  <c r="D1049" i="2"/>
  <c r="E1049" i="2"/>
  <c r="F1049" i="2"/>
  <c r="AP1049" i="2"/>
  <c r="AQ1049" i="2"/>
  <c r="AR1049" i="2"/>
  <c r="AS1049" i="2"/>
  <c r="D1050" i="2"/>
  <c r="E1050" i="2"/>
  <c r="F1050" i="2"/>
  <c r="AP1050" i="2"/>
  <c r="AQ1050" i="2"/>
  <c r="AR1050" i="2"/>
  <c r="AS1050" i="2"/>
  <c r="D1051" i="2"/>
  <c r="E1051" i="2"/>
  <c r="F1051" i="2"/>
  <c r="AP1051" i="2"/>
  <c r="AQ1051" i="2"/>
  <c r="AR1051" i="2"/>
  <c r="AS1051" i="2"/>
  <c r="J1052" i="2"/>
  <c r="D1052" i="2"/>
  <c r="E1052" i="2"/>
  <c r="F1052" i="2"/>
  <c r="AP1052" i="2"/>
  <c r="AQ1052" i="2"/>
  <c r="AR1052" i="2"/>
  <c r="AS1052" i="2"/>
  <c r="D1053" i="2"/>
  <c r="E1053" i="2"/>
  <c r="F1053" i="2"/>
  <c r="AP1053" i="2"/>
  <c r="AQ1053" i="2"/>
  <c r="AR1053" i="2"/>
  <c r="AS1053" i="2"/>
  <c r="J1054" i="2"/>
  <c r="D1054" i="2"/>
  <c r="E1054" i="2"/>
  <c r="F1054" i="2"/>
  <c r="AP1054" i="2"/>
  <c r="AQ1054" i="2"/>
  <c r="AR1054" i="2"/>
  <c r="AS1054" i="2"/>
  <c r="L1055" i="2"/>
  <c r="D1055" i="2"/>
  <c r="E1055" i="2"/>
  <c r="F1055" i="2"/>
  <c r="AP1055" i="2"/>
  <c r="AQ1055" i="2"/>
  <c r="AR1055" i="2"/>
  <c r="AS1055" i="2"/>
  <c r="D1056" i="2"/>
  <c r="E1056" i="2"/>
  <c r="F1056" i="2"/>
  <c r="AP1056" i="2"/>
  <c r="AQ1056" i="2"/>
  <c r="AR1056" i="2"/>
  <c r="AS1056" i="2"/>
  <c r="AW1057" i="2"/>
  <c r="D1057" i="2"/>
  <c r="E1057" i="2"/>
  <c r="F1057" i="2"/>
  <c r="AP1057" i="2"/>
  <c r="AQ1057" i="2"/>
  <c r="AR1057" i="2"/>
  <c r="AS1057" i="2"/>
  <c r="D1058" i="2"/>
  <c r="E1058" i="2"/>
  <c r="F1058" i="2"/>
  <c r="AP1058" i="2"/>
  <c r="AQ1058" i="2"/>
  <c r="AR1058" i="2"/>
  <c r="AS1058" i="2"/>
  <c r="AT1059" i="2"/>
  <c r="D1059" i="2"/>
  <c r="E1059" i="2"/>
  <c r="F1059" i="2"/>
  <c r="AP1059" i="2"/>
  <c r="AQ1059" i="2"/>
  <c r="AR1059" i="2"/>
  <c r="AS1059" i="2"/>
  <c r="D1060" i="2"/>
  <c r="E1060" i="2"/>
  <c r="F1060" i="2"/>
  <c r="AP1060" i="2"/>
  <c r="AQ1060" i="2"/>
  <c r="AR1060" i="2"/>
  <c r="AS1060" i="2"/>
  <c r="J1061" i="2"/>
  <c r="D1061" i="2"/>
  <c r="E1061" i="2"/>
  <c r="F1061" i="2"/>
  <c r="AP1061" i="2"/>
  <c r="AQ1061" i="2"/>
  <c r="AR1061" i="2"/>
  <c r="AS1061" i="2"/>
  <c r="D1062" i="2"/>
  <c r="E1062" i="2"/>
  <c r="F1062" i="2"/>
  <c r="AP1062" i="2"/>
  <c r="AQ1062" i="2"/>
  <c r="AR1062" i="2"/>
  <c r="AS1062" i="2"/>
  <c r="G1063" i="2"/>
  <c r="D1063" i="2"/>
  <c r="E1063" i="2"/>
  <c r="F1063" i="2"/>
  <c r="AP1063" i="2"/>
  <c r="AQ1063" i="2"/>
  <c r="AR1063" i="2"/>
  <c r="AS1063" i="2"/>
  <c r="G1064" i="2"/>
  <c r="D1064" i="2"/>
  <c r="E1064" i="2"/>
  <c r="F1064" i="2"/>
  <c r="AP1064" i="2"/>
  <c r="AQ1064" i="2"/>
  <c r="AR1064" i="2"/>
  <c r="AS1064" i="2"/>
  <c r="D1065" i="2"/>
  <c r="E1065" i="2"/>
  <c r="F1065" i="2"/>
  <c r="AP1065" i="2"/>
  <c r="AQ1065" i="2"/>
  <c r="AR1065" i="2"/>
  <c r="AS1065" i="2"/>
  <c r="D1066" i="2"/>
  <c r="E1066" i="2"/>
  <c r="F1066" i="2"/>
  <c r="AP1066" i="2"/>
  <c r="AQ1066" i="2"/>
  <c r="AR1066" i="2"/>
  <c r="AS1066" i="2"/>
  <c r="D1067" i="2"/>
  <c r="E1067" i="2"/>
  <c r="F1067" i="2"/>
  <c r="AP1067" i="2"/>
  <c r="AQ1067" i="2"/>
  <c r="AR1067" i="2"/>
  <c r="AS1067" i="2"/>
  <c r="L1068" i="2"/>
  <c r="D1068" i="2"/>
  <c r="E1068" i="2"/>
  <c r="F1068" i="2"/>
  <c r="AP1068" i="2"/>
  <c r="AQ1068" i="2"/>
  <c r="AR1068" i="2"/>
  <c r="AS1068" i="2"/>
  <c r="D1069" i="2"/>
  <c r="E1069" i="2"/>
  <c r="F1069" i="2"/>
  <c r="AP1069" i="2"/>
  <c r="AQ1069" i="2"/>
  <c r="AR1069" i="2"/>
  <c r="AS1069" i="2"/>
  <c r="D1070" i="2"/>
  <c r="E1070" i="2"/>
  <c r="F1070" i="2"/>
  <c r="AP1070" i="2"/>
  <c r="AQ1070" i="2"/>
  <c r="AR1070" i="2"/>
  <c r="AS1070" i="2"/>
  <c r="J1071" i="2"/>
  <c r="D1071" i="2"/>
  <c r="E1071" i="2"/>
  <c r="F1071" i="2"/>
  <c r="AP1071" i="2"/>
  <c r="AQ1071" i="2"/>
  <c r="AR1071" i="2"/>
  <c r="AS1071" i="2"/>
  <c r="D1072" i="2"/>
  <c r="E1072" i="2"/>
  <c r="F1072" i="2"/>
  <c r="AP1072" i="2"/>
  <c r="AQ1072" i="2"/>
  <c r="AR1072" i="2"/>
  <c r="AS1072" i="2"/>
  <c r="D1073" i="2"/>
  <c r="E1073" i="2"/>
  <c r="F1073" i="2"/>
  <c r="AP1073" i="2"/>
  <c r="AQ1073" i="2"/>
  <c r="AR1073" i="2"/>
  <c r="AS1073" i="2"/>
  <c r="J1074" i="2"/>
  <c r="D1074" i="2"/>
  <c r="E1074" i="2"/>
  <c r="F1074" i="2"/>
  <c r="AP1074" i="2"/>
  <c r="AQ1074" i="2"/>
  <c r="AR1074" i="2"/>
  <c r="AS1074" i="2"/>
  <c r="G1075" i="2"/>
  <c r="H1075" i="2" s="1"/>
  <c r="D1075" i="2"/>
  <c r="E1075" i="2"/>
  <c r="F1075" i="2"/>
  <c r="AP1075" i="2"/>
  <c r="AQ1075" i="2"/>
  <c r="AR1075" i="2"/>
  <c r="AS1075" i="2"/>
  <c r="D1076" i="2"/>
  <c r="E1076" i="2"/>
  <c r="F1076" i="2"/>
  <c r="AP1076" i="2"/>
  <c r="AQ1076" i="2"/>
  <c r="AR1076" i="2"/>
  <c r="AS1076" i="2"/>
  <c r="D1077" i="2"/>
  <c r="E1077" i="2"/>
  <c r="F1077" i="2"/>
  <c r="AP1077" i="2"/>
  <c r="AQ1077" i="2"/>
  <c r="AR1077" i="2"/>
  <c r="AS1077" i="2"/>
  <c r="AT1078" i="2"/>
  <c r="D1078" i="2"/>
  <c r="E1078" i="2"/>
  <c r="F1078" i="2"/>
  <c r="AP1078" i="2"/>
  <c r="AQ1078" i="2"/>
  <c r="AR1078" i="2"/>
  <c r="AS1078" i="2"/>
  <c r="G1079" i="2"/>
  <c r="H1079" i="2" s="1"/>
  <c r="D1079" i="2"/>
  <c r="E1079" i="2"/>
  <c r="F1079" i="2"/>
  <c r="AP1079" i="2"/>
  <c r="AQ1079" i="2"/>
  <c r="AR1079" i="2"/>
  <c r="AS1079" i="2"/>
  <c r="L1080" i="2"/>
  <c r="D1080" i="2"/>
  <c r="E1080" i="2"/>
  <c r="F1080" i="2"/>
  <c r="AP1080" i="2"/>
  <c r="AQ1080" i="2"/>
  <c r="AR1080" i="2"/>
  <c r="AS1080" i="2"/>
  <c r="D1081" i="2"/>
  <c r="E1081" i="2"/>
  <c r="F1081" i="2"/>
  <c r="AP1081" i="2"/>
  <c r="AQ1081" i="2"/>
  <c r="AR1081" i="2"/>
  <c r="AS1081" i="2"/>
  <c r="D1082" i="2"/>
  <c r="E1082" i="2"/>
  <c r="F1082" i="2"/>
  <c r="AP1082" i="2"/>
  <c r="AQ1082" i="2"/>
  <c r="AR1082" i="2"/>
  <c r="AS1082" i="2"/>
  <c r="J1083" i="2"/>
  <c r="D1083" i="2"/>
  <c r="E1083" i="2"/>
  <c r="F1083" i="2"/>
  <c r="AP1083" i="2"/>
  <c r="AQ1083" i="2"/>
  <c r="AR1083" i="2"/>
  <c r="AS1083" i="2"/>
  <c r="L1084" i="2"/>
  <c r="D1084" i="2"/>
  <c r="E1084" i="2"/>
  <c r="F1084" i="2"/>
  <c r="AP1084" i="2"/>
  <c r="AQ1084" i="2"/>
  <c r="AR1084" i="2"/>
  <c r="AS1084" i="2"/>
  <c r="AW1085" i="2"/>
  <c r="D1085" i="2"/>
  <c r="E1085" i="2"/>
  <c r="F1085" i="2"/>
  <c r="AP1085" i="2"/>
  <c r="AQ1085" i="2"/>
  <c r="AR1085" i="2"/>
  <c r="AS1085" i="2"/>
  <c r="AT1086" i="2"/>
  <c r="D1086" i="2"/>
  <c r="E1086" i="2"/>
  <c r="F1086" i="2"/>
  <c r="AP1086" i="2"/>
  <c r="AQ1086" i="2"/>
  <c r="AR1086" i="2"/>
  <c r="AS1086" i="2"/>
  <c r="D1087" i="2"/>
  <c r="E1087" i="2"/>
  <c r="F1087" i="2"/>
  <c r="AP1087" i="2"/>
  <c r="AQ1087" i="2"/>
  <c r="AR1087" i="2"/>
  <c r="AS1087" i="2"/>
  <c r="D1088" i="2"/>
  <c r="E1088" i="2"/>
  <c r="F1088" i="2"/>
  <c r="AP1088" i="2"/>
  <c r="AQ1088" i="2"/>
  <c r="AR1088" i="2"/>
  <c r="AS1088" i="2"/>
  <c r="G1089" i="2"/>
  <c r="D1089" i="2"/>
  <c r="E1089" i="2"/>
  <c r="F1089" i="2"/>
  <c r="AP1089" i="2"/>
  <c r="AQ1089" i="2"/>
  <c r="AR1089" i="2"/>
  <c r="AS1089" i="2"/>
  <c r="G1090" i="2"/>
  <c r="D1090" i="2"/>
  <c r="E1090" i="2"/>
  <c r="F1090" i="2"/>
  <c r="AP1090" i="2"/>
  <c r="AQ1090" i="2"/>
  <c r="AR1090" i="2"/>
  <c r="AS1090" i="2"/>
  <c r="D1091" i="2"/>
  <c r="E1091" i="2"/>
  <c r="F1091" i="2"/>
  <c r="AP1091" i="2"/>
  <c r="AQ1091" i="2"/>
  <c r="AR1091" i="2"/>
  <c r="AS1091" i="2"/>
  <c r="D1092" i="2"/>
  <c r="E1092" i="2"/>
  <c r="F1092" i="2"/>
  <c r="AP1092" i="2"/>
  <c r="AQ1092" i="2"/>
  <c r="AR1092" i="2"/>
  <c r="AS1092" i="2"/>
  <c r="J1093" i="2"/>
  <c r="D1093" i="2"/>
  <c r="E1093" i="2"/>
  <c r="F1093" i="2"/>
  <c r="AP1093" i="2"/>
  <c r="AQ1093" i="2"/>
  <c r="AR1093" i="2"/>
  <c r="AS1093" i="2"/>
  <c r="D1094" i="2"/>
  <c r="E1094" i="2"/>
  <c r="F1094" i="2"/>
  <c r="AP1094" i="2"/>
  <c r="AQ1094" i="2"/>
  <c r="AR1094" i="2"/>
  <c r="AS1094" i="2"/>
  <c r="AU1095" i="2"/>
  <c r="D1095" i="2"/>
  <c r="E1095" i="2"/>
  <c r="F1095" i="2"/>
  <c r="AP1095" i="2"/>
  <c r="AQ1095" i="2"/>
  <c r="AR1095" i="2"/>
  <c r="AS1095" i="2"/>
  <c r="D1096" i="2"/>
  <c r="E1096" i="2"/>
  <c r="F1096" i="2"/>
  <c r="AP1096" i="2"/>
  <c r="AQ1096" i="2"/>
  <c r="AR1096" i="2"/>
  <c r="AS1096" i="2"/>
  <c r="D1097" i="2"/>
  <c r="E1097" i="2"/>
  <c r="F1097" i="2"/>
  <c r="AP1097" i="2"/>
  <c r="AQ1097" i="2"/>
  <c r="AR1097" i="2"/>
  <c r="AS1097" i="2"/>
  <c r="D1098" i="2"/>
  <c r="E1098" i="2"/>
  <c r="F1098" i="2"/>
  <c r="AP1098" i="2"/>
  <c r="AQ1098" i="2"/>
  <c r="AR1098" i="2"/>
  <c r="AS1098" i="2"/>
  <c r="D1099" i="2"/>
  <c r="E1099" i="2"/>
  <c r="F1099" i="2"/>
  <c r="AP1099" i="2"/>
  <c r="AQ1099" i="2"/>
  <c r="AR1099" i="2"/>
  <c r="AS1099" i="2"/>
  <c r="D1100" i="2"/>
  <c r="E1100" i="2"/>
  <c r="F1100" i="2"/>
  <c r="AP1100" i="2"/>
  <c r="AQ1100" i="2"/>
  <c r="AR1100" i="2"/>
  <c r="AS1100" i="2"/>
  <c r="G1101" i="2"/>
  <c r="D1101" i="2"/>
  <c r="E1101" i="2"/>
  <c r="F1101" i="2"/>
  <c r="AP1101" i="2"/>
  <c r="AQ1101" i="2"/>
  <c r="AR1101" i="2"/>
  <c r="AS1101" i="2"/>
  <c r="AV1102" i="2"/>
  <c r="D1102" i="2"/>
  <c r="E1102" i="2"/>
  <c r="F1102" i="2"/>
  <c r="AP1102" i="2"/>
  <c r="AQ1102" i="2"/>
  <c r="AR1102" i="2"/>
  <c r="AS1102" i="2"/>
  <c r="AV1103" i="2"/>
  <c r="D1103" i="2"/>
  <c r="E1103" i="2"/>
  <c r="F1103" i="2"/>
  <c r="AP1103" i="2"/>
  <c r="AQ1103" i="2"/>
  <c r="AR1103" i="2"/>
  <c r="AS1103" i="2"/>
  <c r="L1104" i="2"/>
  <c r="D1104" i="2"/>
  <c r="E1104" i="2"/>
  <c r="F1104" i="2"/>
  <c r="AP1104" i="2"/>
  <c r="AQ1104" i="2"/>
  <c r="AR1104" i="2"/>
  <c r="AS1104" i="2"/>
  <c r="D1105" i="2"/>
  <c r="F1105" i="2"/>
  <c r="AP1105" i="2"/>
  <c r="AR1105" i="2"/>
  <c r="AS1105" i="2"/>
  <c r="D1107" i="2"/>
  <c r="E1107" i="2"/>
  <c r="F1107" i="2"/>
  <c r="AP1107" i="2"/>
  <c r="AQ1107" i="2"/>
  <c r="AR1107" i="2"/>
  <c r="AS1107" i="2"/>
  <c r="D1108" i="2"/>
  <c r="E1108" i="2"/>
  <c r="F1108" i="2"/>
  <c r="AP1108" i="2"/>
  <c r="AQ1108" i="2"/>
  <c r="AR1108" i="2"/>
  <c r="AS1108" i="2"/>
  <c r="D1109" i="2"/>
  <c r="E1109" i="2"/>
  <c r="F1109" i="2"/>
  <c r="AP1109" i="2"/>
  <c r="AQ1109" i="2"/>
  <c r="AR1109" i="2"/>
  <c r="AS1109" i="2"/>
  <c r="D1110" i="2"/>
  <c r="E1110" i="2"/>
  <c r="F1110" i="2"/>
  <c r="AP1110" i="2"/>
  <c r="AQ1110" i="2"/>
  <c r="AR1110" i="2"/>
  <c r="AS1110" i="2"/>
  <c r="G1111" i="2"/>
  <c r="D1111" i="2"/>
  <c r="E1111" i="2"/>
  <c r="F1111" i="2"/>
  <c r="AP1111" i="2"/>
  <c r="AQ1111" i="2"/>
  <c r="AR1111" i="2"/>
  <c r="AS1111" i="2"/>
  <c r="D1112" i="2"/>
  <c r="E1112" i="2"/>
  <c r="F1112" i="2"/>
  <c r="AP1112" i="2"/>
  <c r="AQ1112" i="2"/>
  <c r="AR1112" i="2"/>
  <c r="AS1112" i="2"/>
  <c r="D1113" i="2"/>
  <c r="E1113" i="2"/>
  <c r="F1113" i="2"/>
  <c r="AP1113" i="2"/>
  <c r="AQ1113" i="2"/>
  <c r="AR1113" i="2"/>
  <c r="AS1113" i="2"/>
  <c r="D1114" i="2"/>
  <c r="E1114" i="2"/>
  <c r="F1114" i="2"/>
  <c r="AP1114" i="2"/>
  <c r="AQ1114" i="2"/>
  <c r="AR1114" i="2"/>
  <c r="AS1114" i="2"/>
  <c r="G1115" i="2"/>
  <c r="D1115" i="2"/>
  <c r="E1115" i="2"/>
  <c r="F1115" i="2"/>
  <c r="AP1115" i="2"/>
  <c r="AQ1115" i="2"/>
  <c r="AR1115" i="2"/>
  <c r="AS1115" i="2"/>
  <c r="D1116" i="2"/>
  <c r="E1116" i="2"/>
  <c r="F1116" i="2"/>
  <c r="AP1116" i="2"/>
  <c r="AQ1116" i="2"/>
  <c r="AR1116" i="2"/>
  <c r="AS1116" i="2"/>
  <c r="D1117" i="2"/>
  <c r="E1117" i="2"/>
  <c r="F1117" i="2"/>
  <c r="AP1117" i="2"/>
  <c r="AQ1117" i="2"/>
  <c r="AR1117" i="2"/>
  <c r="AS1117" i="2"/>
  <c r="D1118" i="2"/>
  <c r="E1118" i="2"/>
  <c r="F1118" i="2"/>
  <c r="AP1118" i="2"/>
  <c r="AQ1118" i="2"/>
  <c r="AR1118" i="2"/>
  <c r="AS1118" i="2"/>
  <c r="G1119" i="2"/>
  <c r="D1119" i="2"/>
  <c r="E1119" i="2"/>
  <c r="F1119" i="2"/>
  <c r="AP1119" i="2"/>
  <c r="AQ1119" i="2"/>
  <c r="AR1119" i="2"/>
  <c r="AS1119" i="2"/>
  <c r="K1120" i="2"/>
  <c r="D1120" i="2"/>
  <c r="E1120" i="2"/>
  <c r="F1120" i="2"/>
  <c r="AP1120" i="2"/>
  <c r="AQ1120" i="2"/>
  <c r="AR1120" i="2"/>
  <c r="AS1120" i="2"/>
  <c r="K1121" i="2"/>
  <c r="D1121" i="2"/>
  <c r="E1121" i="2"/>
  <c r="F1121" i="2"/>
  <c r="AP1121" i="2"/>
  <c r="AQ1121" i="2"/>
  <c r="AR1121" i="2"/>
  <c r="AS1121" i="2"/>
  <c r="D1122" i="2"/>
  <c r="E1122" i="2"/>
  <c r="F1122" i="2"/>
  <c r="AP1122" i="2"/>
  <c r="AQ1122" i="2"/>
  <c r="AR1122" i="2"/>
  <c r="AS1122" i="2"/>
  <c r="D1123" i="2"/>
  <c r="E1123" i="2"/>
  <c r="F1123" i="2"/>
  <c r="AP1123" i="2"/>
  <c r="AQ1123" i="2"/>
  <c r="AR1123" i="2"/>
  <c r="AS1123" i="2"/>
  <c r="D1124" i="2"/>
  <c r="E1124" i="2"/>
  <c r="F1124" i="2"/>
  <c r="AP1124" i="2"/>
  <c r="AQ1124" i="2"/>
  <c r="AR1124" i="2"/>
  <c r="AS1124" i="2"/>
  <c r="L1125" i="2"/>
  <c r="D1125" i="2"/>
  <c r="E1125" i="2"/>
  <c r="F1125" i="2"/>
  <c r="AP1125" i="2"/>
  <c r="AQ1125" i="2"/>
  <c r="AR1125" i="2"/>
  <c r="AS1125" i="2"/>
  <c r="D1126" i="2"/>
  <c r="E1126" i="2"/>
  <c r="F1126" i="2"/>
  <c r="AP1126" i="2"/>
  <c r="AQ1126" i="2"/>
  <c r="AR1126" i="2"/>
  <c r="AS1126" i="2"/>
  <c r="D1127" i="2"/>
  <c r="E1127" i="2"/>
  <c r="F1127" i="2"/>
  <c r="AP1127" i="2"/>
  <c r="AQ1127" i="2"/>
  <c r="AR1127" i="2"/>
  <c r="AS1127" i="2"/>
  <c r="D1128" i="2"/>
  <c r="E1128" i="2"/>
  <c r="F1128" i="2"/>
  <c r="AP1128" i="2"/>
  <c r="AQ1128" i="2"/>
  <c r="AR1128" i="2"/>
  <c r="AS1128" i="2"/>
  <c r="D1129" i="2"/>
  <c r="E1129" i="2"/>
  <c r="F1129" i="2"/>
  <c r="AP1129" i="2"/>
  <c r="AQ1129" i="2"/>
  <c r="AR1129" i="2"/>
  <c r="AS1129" i="2"/>
  <c r="D1130" i="2"/>
  <c r="E1130" i="2"/>
  <c r="F1130" i="2"/>
  <c r="AP1130" i="2"/>
  <c r="AQ1130" i="2"/>
  <c r="AR1130" i="2"/>
  <c r="AS1130" i="2"/>
  <c r="D1131" i="2"/>
  <c r="E1131" i="2"/>
  <c r="F1131" i="2"/>
  <c r="AP1131" i="2"/>
  <c r="AQ1131" i="2"/>
  <c r="AR1131" i="2"/>
  <c r="AS1131" i="2"/>
  <c r="D1132" i="2"/>
  <c r="E1132" i="2"/>
  <c r="F1132" i="2"/>
  <c r="AP1132" i="2"/>
  <c r="AQ1132" i="2"/>
  <c r="AR1132" i="2"/>
  <c r="AS1132" i="2"/>
  <c r="L1133" i="2"/>
  <c r="D1133" i="2"/>
  <c r="E1133" i="2"/>
  <c r="F1133" i="2"/>
  <c r="AP1133" i="2"/>
  <c r="AQ1133" i="2"/>
  <c r="AR1133" i="2"/>
  <c r="AS1133" i="2"/>
  <c r="D1134" i="2"/>
  <c r="E1134" i="2"/>
  <c r="F1134" i="2"/>
  <c r="AP1134" i="2"/>
  <c r="AQ1134" i="2"/>
  <c r="AR1134" i="2"/>
  <c r="AS1134" i="2"/>
  <c r="D1135" i="2"/>
  <c r="E1135" i="2"/>
  <c r="F1135" i="2"/>
  <c r="AP1135" i="2"/>
  <c r="AQ1135" i="2"/>
  <c r="AR1135" i="2"/>
  <c r="AS1135" i="2"/>
  <c r="D1136" i="2"/>
  <c r="E1136" i="2"/>
  <c r="F1136" i="2"/>
  <c r="AP1136" i="2"/>
  <c r="AQ1136" i="2"/>
  <c r="AR1136" i="2"/>
  <c r="AS1136" i="2"/>
  <c r="D1137" i="2"/>
  <c r="E1137" i="2"/>
  <c r="F1137" i="2"/>
  <c r="AP1137" i="2"/>
  <c r="AQ1137" i="2"/>
  <c r="AR1137" i="2"/>
  <c r="AS1137" i="2"/>
  <c r="L1138" i="2"/>
  <c r="D1138" i="2"/>
  <c r="E1138" i="2"/>
  <c r="F1138" i="2"/>
  <c r="AP1138" i="2"/>
  <c r="AQ1138" i="2"/>
  <c r="AR1138" i="2"/>
  <c r="AS1138" i="2"/>
  <c r="D1139" i="2"/>
  <c r="E1139" i="2"/>
  <c r="F1139" i="2"/>
  <c r="AP1139" i="2"/>
  <c r="AQ1139" i="2"/>
  <c r="AR1139" i="2"/>
  <c r="AS1139" i="2"/>
  <c r="D1140" i="2"/>
  <c r="E1140" i="2"/>
  <c r="F1140" i="2"/>
  <c r="AP1140" i="2"/>
  <c r="AQ1140" i="2"/>
  <c r="AR1140" i="2"/>
  <c r="AS1140" i="2"/>
  <c r="D1141" i="2"/>
  <c r="E1141" i="2"/>
  <c r="F1141" i="2"/>
  <c r="AP1141" i="2"/>
  <c r="AQ1141" i="2"/>
  <c r="AR1141" i="2"/>
  <c r="AS1141" i="2"/>
  <c r="D1142" i="2"/>
  <c r="E1142" i="2"/>
  <c r="F1142" i="2"/>
  <c r="AP1142" i="2"/>
  <c r="AQ1142" i="2"/>
  <c r="AR1142" i="2"/>
  <c r="AS1142" i="2"/>
  <c r="D1143" i="2"/>
  <c r="E1143" i="2"/>
  <c r="F1143" i="2"/>
  <c r="AP1143" i="2"/>
  <c r="AQ1143" i="2"/>
  <c r="AR1143" i="2"/>
  <c r="AS1143" i="2"/>
  <c r="D1144" i="2"/>
  <c r="E1144" i="2"/>
  <c r="F1144" i="2"/>
  <c r="AP1144" i="2"/>
  <c r="AQ1144" i="2"/>
  <c r="AR1144" i="2"/>
  <c r="AS1144" i="2"/>
  <c r="D1145" i="2"/>
  <c r="E1145" i="2"/>
  <c r="F1145" i="2"/>
  <c r="AP1145" i="2"/>
  <c r="AQ1145" i="2"/>
  <c r="AR1145" i="2"/>
  <c r="AS1145" i="2"/>
  <c r="D1146" i="2"/>
  <c r="E1146" i="2"/>
  <c r="F1146" i="2"/>
  <c r="AP1146" i="2"/>
  <c r="AQ1146" i="2"/>
  <c r="AR1146" i="2"/>
  <c r="AS1146" i="2"/>
  <c r="D1147" i="2"/>
  <c r="E1147" i="2"/>
  <c r="F1147" i="2"/>
  <c r="AP1147" i="2"/>
  <c r="AQ1147" i="2"/>
  <c r="AR1147" i="2"/>
  <c r="AS1147" i="2"/>
  <c r="AU1148" i="2"/>
  <c r="D1148" i="2"/>
  <c r="E1148" i="2"/>
  <c r="F1148" i="2"/>
  <c r="AP1148" i="2"/>
  <c r="AQ1148" i="2"/>
  <c r="AR1148" i="2"/>
  <c r="AS1148" i="2"/>
  <c r="AT1149" i="2"/>
  <c r="D1149" i="2"/>
  <c r="E1149" i="2"/>
  <c r="F1149" i="2"/>
  <c r="AP1149" i="2"/>
  <c r="AQ1149" i="2"/>
  <c r="AR1149" i="2"/>
  <c r="AS1149" i="2"/>
  <c r="L1150" i="2"/>
  <c r="D1150" i="2"/>
  <c r="E1150" i="2"/>
  <c r="F1150" i="2"/>
  <c r="AP1150" i="2"/>
  <c r="AQ1150" i="2"/>
  <c r="AR1150" i="2"/>
  <c r="AS1150" i="2"/>
  <c r="D1151" i="2"/>
  <c r="E1151" i="2"/>
  <c r="F1151" i="2"/>
  <c r="AP1151" i="2"/>
  <c r="AQ1151" i="2"/>
  <c r="AR1151" i="2"/>
  <c r="AS1151" i="2"/>
  <c r="AU1152" i="2"/>
  <c r="D1152" i="2"/>
  <c r="E1152" i="2"/>
  <c r="F1152" i="2"/>
  <c r="AP1152" i="2"/>
  <c r="AQ1152" i="2"/>
  <c r="AR1152" i="2"/>
  <c r="AS1152" i="2"/>
  <c r="D1153" i="2"/>
  <c r="E1153" i="2"/>
  <c r="F1153" i="2"/>
  <c r="AP1153" i="2"/>
  <c r="AQ1153" i="2"/>
  <c r="AR1153" i="2"/>
  <c r="AS1153" i="2"/>
  <c r="D1154" i="2"/>
  <c r="E1154" i="2"/>
  <c r="F1154" i="2"/>
  <c r="AP1154" i="2"/>
  <c r="AQ1154" i="2"/>
  <c r="AR1154" i="2"/>
  <c r="AS1154" i="2"/>
  <c r="D1155" i="2"/>
  <c r="E1155" i="2"/>
  <c r="F1155" i="2"/>
  <c r="AP1155" i="2"/>
  <c r="AQ1155" i="2"/>
  <c r="AR1155" i="2"/>
  <c r="AS1155" i="2"/>
  <c r="D1156" i="2"/>
  <c r="E1156" i="2"/>
  <c r="F1156" i="2"/>
  <c r="AP1156" i="2"/>
  <c r="AQ1156" i="2"/>
  <c r="AR1156" i="2"/>
  <c r="AS1156" i="2"/>
  <c r="D1157" i="2"/>
  <c r="E1157" i="2"/>
  <c r="F1157" i="2"/>
  <c r="AP1157" i="2"/>
  <c r="AQ1157" i="2"/>
  <c r="AR1157" i="2"/>
  <c r="AS1157" i="2"/>
  <c r="K1158" i="2"/>
  <c r="D1158" i="2"/>
  <c r="E1158" i="2"/>
  <c r="F1158" i="2"/>
  <c r="AP1158" i="2"/>
  <c r="AQ1158" i="2"/>
  <c r="AR1158" i="2"/>
  <c r="AS1158" i="2"/>
  <c r="D1159" i="2"/>
  <c r="E1159" i="2"/>
  <c r="F1159" i="2"/>
  <c r="AP1159" i="2"/>
  <c r="AQ1159" i="2"/>
  <c r="AR1159" i="2"/>
  <c r="AS1159" i="2"/>
  <c r="D1160" i="2"/>
  <c r="E1160" i="2"/>
  <c r="F1160" i="2"/>
  <c r="AP1160" i="2"/>
  <c r="AQ1160" i="2"/>
  <c r="AR1160" i="2"/>
  <c r="AS1160" i="2"/>
  <c r="D1161" i="2"/>
  <c r="E1161" i="2"/>
  <c r="F1161" i="2"/>
  <c r="AP1161" i="2"/>
  <c r="AQ1161" i="2"/>
  <c r="AR1161" i="2"/>
  <c r="AS1161" i="2"/>
  <c r="D1162" i="2"/>
  <c r="E1162" i="2"/>
  <c r="F1162" i="2"/>
  <c r="AP1162" i="2"/>
  <c r="AQ1162" i="2"/>
  <c r="AR1162" i="2"/>
  <c r="AS1162" i="2"/>
  <c r="D1163" i="2"/>
  <c r="E1163" i="2"/>
  <c r="F1163" i="2"/>
  <c r="AP1163" i="2"/>
  <c r="AQ1163" i="2"/>
  <c r="AR1163" i="2"/>
  <c r="AS1163" i="2"/>
  <c r="AU1164" i="2"/>
  <c r="D1164" i="2"/>
  <c r="E1164" i="2"/>
  <c r="F1164" i="2"/>
  <c r="AP1164" i="2"/>
  <c r="AQ1164" i="2"/>
  <c r="AR1164" i="2"/>
  <c r="AS1164" i="2"/>
  <c r="D1165" i="2"/>
  <c r="E1165" i="2"/>
  <c r="F1165" i="2"/>
  <c r="AP1165" i="2"/>
  <c r="AQ1165" i="2"/>
  <c r="AR1165" i="2"/>
  <c r="AS1165" i="2"/>
  <c r="L1166" i="2"/>
  <c r="D1166" i="2"/>
  <c r="E1166" i="2"/>
  <c r="F1166" i="2"/>
  <c r="AP1166" i="2"/>
  <c r="AQ1166" i="2"/>
  <c r="AR1166" i="2"/>
  <c r="AS1166" i="2"/>
  <c r="D1167" i="2"/>
  <c r="E1167" i="2"/>
  <c r="F1167" i="2"/>
  <c r="AP1167" i="2"/>
  <c r="AQ1167" i="2"/>
  <c r="AR1167" i="2"/>
  <c r="AS1167" i="2"/>
  <c r="D1168" i="2"/>
  <c r="E1168" i="2"/>
  <c r="F1168" i="2"/>
  <c r="AP1168" i="2"/>
  <c r="AQ1168" i="2"/>
  <c r="AR1168" i="2"/>
  <c r="AS1168" i="2"/>
  <c r="D1169" i="2"/>
  <c r="E1169" i="2"/>
  <c r="F1169" i="2"/>
  <c r="AP1169" i="2"/>
  <c r="AQ1169" i="2"/>
  <c r="AR1169" i="2"/>
  <c r="AS1169" i="2"/>
  <c r="D1170" i="2"/>
  <c r="E1170" i="2"/>
  <c r="F1170" i="2"/>
  <c r="AP1170" i="2"/>
  <c r="AQ1170" i="2"/>
  <c r="AR1170" i="2"/>
  <c r="AS1170" i="2"/>
  <c r="D1171" i="2"/>
  <c r="E1171" i="2"/>
  <c r="F1171" i="2"/>
  <c r="AP1171" i="2"/>
  <c r="AQ1171" i="2"/>
  <c r="AR1171" i="2"/>
  <c r="AS1171" i="2"/>
  <c r="D1172" i="2"/>
  <c r="E1172" i="2"/>
  <c r="F1172" i="2"/>
  <c r="AP1172" i="2"/>
  <c r="AQ1172" i="2"/>
  <c r="AR1172" i="2"/>
  <c r="AS1172" i="2"/>
  <c r="AV1173" i="2"/>
  <c r="D1173" i="2"/>
  <c r="E1173" i="2"/>
  <c r="F1173" i="2"/>
  <c r="AP1173" i="2"/>
  <c r="AQ1173" i="2"/>
  <c r="AR1173" i="2"/>
  <c r="AS1173" i="2"/>
  <c r="L1174" i="2"/>
  <c r="D1174" i="2"/>
  <c r="E1174" i="2"/>
  <c r="F1174" i="2"/>
  <c r="AP1174" i="2"/>
  <c r="AQ1174" i="2"/>
  <c r="AR1174" i="2"/>
  <c r="AS1174" i="2"/>
  <c r="D1175" i="2"/>
  <c r="E1175" i="2"/>
  <c r="F1175" i="2"/>
  <c r="AP1175" i="2"/>
  <c r="AQ1175" i="2"/>
  <c r="AR1175" i="2"/>
  <c r="AS1175" i="2"/>
  <c r="D1176" i="2"/>
  <c r="E1176" i="2"/>
  <c r="F1176" i="2"/>
  <c r="AP1176" i="2"/>
  <c r="AQ1176" i="2"/>
  <c r="AR1176" i="2"/>
  <c r="AS1176" i="2"/>
  <c r="AV1177" i="2"/>
  <c r="D1177" i="2"/>
  <c r="E1177" i="2"/>
  <c r="F1177" i="2"/>
  <c r="AP1177" i="2"/>
  <c r="AQ1177" i="2"/>
  <c r="AR1177" i="2"/>
  <c r="AS1177" i="2"/>
  <c r="D1178" i="2"/>
  <c r="E1178" i="2"/>
  <c r="F1178" i="2"/>
  <c r="AP1178" i="2"/>
  <c r="AQ1178" i="2"/>
  <c r="AR1178" i="2"/>
  <c r="AS1178" i="2"/>
  <c r="D1179" i="2"/>
  <c r="E1179" i="2"/>
  <c r="F1179" i="2"/>
  <c r="AP1179" i="2"/>
  <c r="AQ1179" i="2"/>
  <c r="AR1179" i="2"/>
  <c r="AS1179" i="2"/>
  <c r="D1180" i="2"/>
  <c r="E1180" i="2"/>
  <c r="F1180" i="2"/>
  <c r="AP1180" i="2"/>
  <c r="AQ1180" i="2"/>
  <c r="AR1180" i="2"/>
  <c r="AS1180" i="2"/>
  <c r="D1181" i="2"/>
  <c r="E1181" i="2"/>
  <c r="F1181" i="2"/>
  <c r="AP1181" i="2"/>
  <c r="AQ1181" i="2"/>
  <c r="AR1181" i="2"/>
  <c r="AS1181" i="2"/>
  <c r="D1182" i="2"/>
  <c r="E1182" i="2"/>
  <c r="F1182" i="2"/>
  <c r="AP1182" i="2"/>
  <c r="AQ1182" i="2"/>
  <c r="AR1182" i="2"/>
  <c r="AS1182" i="2"/>
  <c r="K1183" i="2"/>
  <c r="D1183" i="2"/>
  <c r="E1183" i="2"/>
  <c r="F1183" i="2"/>
  <c r="AP1183" i="2"/>
  <c r="AQ1183" i="2"/>
  <c r="AR1183" i="2"/>
  <c r="AS1183" i="2"/>
  <c r="D1184" i="2"/>
  <c r="E1184" i="2"/>
  <c r="F1184" i="2"/>
  <c r="AP1184" i="2"/>
  <c r="AQ1184" i="2"/>
  <c r="AR1184" i="2"/>
  <c r="AS1184" i="2"/>
  <c r="K1185" i="2"/>
  <c r="D1185" i="2"/>
  <c r="E1185" i="2"/>
  <c r="F1185" i="2"/>
  <c r="AP1185" i="2"/>
  <c r="AQ1185" i="2"/>
  <c r="AR1185" i="2"/>
  <c r="AS1185" i="2"/>
  <c r="D1186" i="2"/>
  <c r="E1186" i="2"/>
  <c r="F1186" i="2"/>
  <c r="AP1186" i="2"/>
  <c r="AQ1186" i="2"/>
  <c r="AR1186" i="2"/>
  <c r="AS1186" i="2"/>
  <c r="K1187" i="2"/>
  <c r="D1187" i="2"/>
  <c r="E1187" i="2"/>
  <c r="F1187" i="2"/>
  <c r="AP1187" i="2"/>
  <c r="AQ1187" i="2"/>
  <c r="AR1187" i="2"/>
  <c r="AS1187" i="2"/>
  <c r="D1188" i="2"/>
  <c r="E1188" i="2"/>
  <c r="F1188" i="2"/>
  <c r="AP1188" i="2"/>
  <c r="AQ1188" i="2"/>
  <c r="AR1188" i="2"/>
  <c r="AS1188" i="2"/>
  <c r="K1189" i="2"/>
  <c r="D1189" i="2"/>
  <c r="E1189" i="2"/>
  <c r="F1189" i="2"/>
  <c r="AP1189" i="2"/>
  <c r="AQ1189" i="2"/>
  <c r="AR1189" i="2"/>
  <c r="AS1189" i="2"/>
  <c r="D1190" i="2"/>
  <c r="E1190" i="2"/>
  <c r="F1190" i="2"/>
  <c r="AP1190" i="2"/>
  <c r="AQ1190" i="2"/>
  <c r="AR1190" i="2"/>
  <c r="AS1190" i="2"/>
  <c r="K1191" i="2"/>
  <c r="D1191" i="2"/>
  <c r="E1191" i="2"/>
  <c r="F1191" i="2"/>
  <c r="AP1191" i="2"/>
  <c r="AQ1191" i="2"/>
  <c r="AR1191" i="2"/>
  <c r="AS1191" i="2"/>
  <c r="D1192" i="2"/>
  <c r="E1192" i="2"/>
  <c r="F1192" i="2"/>
  <c r="AP1192" i="2"/>
  <c r="AQ1192" i="2"/>
  <c r="AR1192" i="2"/>
  <c r="AS1192" i="2"/>
  <c r="D1193" i="2"/>
  <c r="E1193" i="2"/>
  <c r="F1193" i="2"/>
  <c r="G1193" i="2"/>
  <c r="H1193" i="2" s="1"/>
  <c r="J1193" i="2"/>
  <c r="K1193" i="2"/>
  <c r="L1193" i="2"/>
  <c r="AP1193" i="2"/>
  <c r="AQ1193" i="2"/>
  <c r="AR1193" i="2"/>
  <c r="AS1193" i="2"/>
  <c r="AT1193" i="2"/>
  <c r="AU1193" i="2"/>
  <c r="AV1193" i="2"/>
  <c r="AW1193" i="2"/>
  <c r="D1194" i="2"/>
  <c r="E1194" i="2"/>
  <c r="AQ1194" i="2"/>
  <c r="AR1194" i="2"/>
  <c r="AS1194" i="2"/>
  <c r="BQ1194" i="2"/>
  <c r="D1196" i="2"/>
  <c r="E1196" i="2"/>
  <c r="F1196" i="2"/>
  <c r="AP1196" i="2"/>
  <c r="AQ1196" i="2"/>
  <c r="AR1196" i="2"/>
  <c r="AS1196" i="2"/>
  <c r="D1197" i="2"/>
  <c r="E1197" i="2"/>
  <c r="F1197" i="2"/>
  <c r="AP1197" i="2"/>
  <c r="AQ1197" i="2"/>
  <c r="AR1197" i="2"/>
  <c r="AS1197" i="2"/>
  <c r="D1198" i="2"/>
  <c r="E1198" i="2"/>
  <c r="F1198" i="2"/>
  <c r="AP1198" i="2"/>
  <c r="AQ1198" i="2"/>
  <c r="AR1198" i="2"/>
  <c r="AS1198" i="2"/>
  <c r="K1199" i="2"/>
  <c r="D1199" i="2"/>
  <c r="E1199" i="2"/>
  <c r="F1199" i="2"/>
  <c r="AP1199" i="2"/>
  <c r="AQ1199" i="2"/>
  <c r="AR1199" i="2"/>
  <c r="AS1199" i="2"/>
  <c r="AV1200" i="2"/>
  <c r="D1200" i="2"/>
  <c r="E1200" i="2"/>
  <c r="F1200" i="2"/>
  <c r="AP1200" i="2"/>
  <c r="AQ1200" i="2"/>
  <c r="AR1200" i="2"/>
  <c r="AS1200" i="2"/>
  <c r="AT1201" i="2"/>
  <c r="D1201" i="2"/>
  <c r="E1201" i="2"/>
  <c r="F1201" i="2"/>
  <c r="AP1201" i="2"/>
  <c r="AQ1201" i="2"/>
  <c r="AR1201" i="2"/>
  <c r="AS1201" i="2"/>
  <c r="D1202" i="2"/>
  <c r="E1202" i="2"/>
  <c r="F1202" i="2"/>
  <c r="AP1202" i="2"/>
  <c r="AQ1202" i="2"/>
  <c r="AR1202" i="2"/>
  <c r="AS1202" i="2"/>
  <c r="D1203" i="2"/>
  <c r="E1203" i="2"/>
  <c r="F1203" i="2"/>
  <c r="AP1203" i="2"/>
  <c r="AQ1203" i="2"/>
  <c r="AR1203" i="2"/>
  <c r="AS1203" i="2"/>
  <c r="D1204" i="2"/>
  <c r="E1204" i="2"/>
  <c r="F1204" i="2"/>
  <c r="AP1204" i="2"/>
  <c r="AQ1204" i="2"/>
  <c r="AR1204" i="2"/>
  <c r="AS1204" i="2"/>
  <c r="AT1205" i="2"/>
  <c r="D1205" i="2"/>
  <c r="E1205" i="2"/>
  <c r="F1205" i="2"/>
  <c r="AP1205" i="2"/>
  <c r="AQ1205" i="2"/>
  <c r="AR1205" i="2"/>
  <c r="AS1205" i="2"/>
  <c r="D1206" i="2"/>
  <c r="E1206" i="2"/>
  <c r="F1206" i="2"/>
  <c r="AP1206" i="2"/>
  <c r="AQ1206" i="2"/>
  <c r="AR1206" i="2"/>
  <c r="AS1206" i="2"/>
  <c r="K1207" i="2"/>
  <c r="D1207" i="2"/>
  <c r="E1207" i="2"/>
  <c r="F1207" i="2"/>
  <c r="AP1207" i="2"/>
  <c r="AQ1207" i="2"/>
  <c r="AR1207" i="2"/>
  <c r="AS1207" i="2"/>
  <c r="D1208" i="2"/>
  <c r="E1208" i="2"/>
  <c r="F1208" i="2"/>
  <c r="AP1208" i="2"/>
  <c r="AQ1208" i="2"/>
  <c r="AR1208" i="2"/>
  <c r="AS1208" i="2"/>
  <c r="D1209" i="2"/>
  <c r="E1209" i="2"/>
  <c r="F1209" i="2"/>
  <c r="AP1209" i="2"/>
  <c r="AQ1209" i="2"/>
  <c r="AR1209" i="2"/>
  <c r="AS1209" i="2"/>
  <c r="D1210" i="2"/>
  <c r="E1210" i="2"/>
  <c r="F1210" i="2"/>
  <c r="AP1210" i="2"/>
  <c r="AQ1210" i="2"/>
  <c r="AR1210" i="2"/>
  <c r="AS1210" i="2"/>
  <c r="K1211" i="2"/>
  <c r="D1211" i="2"/>
  <c r="E1211" i="2"/>
  <c r="F1211" i="2"/>
  <c r="AP1211" i="2"/>
  <c r="AQ1211" i="2"/>
  <c r="AR1211" i="2"/>
  <c r="AS1211" i="2"/>
  <c r="D1212" i="2"/>
  <c r="E1212" i="2"/>
  <c r="F1212" i="2"/>
  <c r="AP1212" i="2"/>
  <c r="AQ1212" i="2"/>
  <c r="AR1212" i="2"/>
  <c r="AS1212" i="2"/>
  <c r="D1213" i="2"/>
  <c r="E1213" i="2"/>
  <c r="F1213" i="2"/>
  <c r="AP1213" i="2"/>
  <c r="AQ1213" i="2"/>
  <c r="AR1213" i="2"/>
  <c r="AS1213" i="2"/>
  <c r="D1214" i="2"/>
  <c r="E1214" i="2"/>
  <c r="F1214" i="2"/>
  <c r="AP1214" i="2"/>
  <c r="AQ1214" i="2"/>
  <c r="AR1214" i="2"/>
  <c r="AS1214" i="2"/>
  <c r="K1215" i="2"/>
  <c r="D1215" i="2"/>
  <c r="E1215" i="2"/>
  <c r="F1215" i="2"/>
  <c r="AP1215" i="2"/>
  <c r="AQ1215" i="2"/>
  <c r="AR1215" i="2"/>
  <c r="AS1215" i="2"/>
  <c r="AU1216" i="2"/>
  <c r="D1216" i="2"/>
  <c r="E1216" i="2"/>
  <c r="F1216" i="2"/>
  <c r="AP1216" i="2"/>
  <c r="AQ1216" i="2"/>
  <c r="AR1216" i="2"/>
  <c r="AS1216" i="2"/>
  <c r="D1217" i="2"/>
  <c r="E1217" i="2"/>
  <c r="F1217" i="2"/>
  <c r="AP1217" i="2"/>
  <c r="AQ1217" i="2"/>
  <c r="AR1217" i="2"/>
  <c r="AS1217" i="2"/>
  <c r="K1218" i="2"/>
  <c r="D1218" i="2"/>
  <c r="E1218" i="2"/>
  <c r="F1218" i="2"/>
  <c r="AP1218" i="2"/>
  <c r="AQ1218" i="2"/>
  <c r="AR1218" i="2"/>
  <c r="AS1218" i="2"/>
  <c r="K1219" i="2"/>
  <c r="D1219" i="2"/>
  <c r="E1219" i="2"/>
  <c r="F1219" i="2"/>
  <c r="AP1219" i="2"/>
  <c r="AQ1219" i="2"/>
  <c r="AR1219" i="2"/>
  <c r="AS1219" i="2"/>
  <c r="AU1220" i="2"/>
  <c r="D1220" i="2"/>
  <c r="E1220" i="2"/>
  <c r="F1220" i="2"/>
  <c r="AP1220" i="2"/>
  <c r="AQ1220" i="2"/>
  <c r="AR1220" i="2"/>
  <c r="AS1220" i="2"/>
  <c r="D1221" i="2"/>
  <c r="E1221" i="2"/>
  <c r="F1221" i="2"/>
  <c r="AP1221" i="2"/>
  <c r="AQ1221" i="2"/>
  <c r="AR1221" i="2"/>
  <c r="AS1221" i="2"/>
  <c r="K1222" i="2"/>
  <c r="D1222" i="2"/>
  <c r="E1222" i="2"/>
  <c r="F1222" i="2"/>
  <c r="AP1222" i="2"/>
  <c r="AQ1222" i="2"/>
  <c r="AR1222" i="2"/>
  <c r="AS1222" i="2"/>
  <c r="D1223" i="2"/>
  <c r="E1223" i="2"/>
  <c r="F1223" i="2"/>
  <c r="AP1223" i="2"/>
  <c r="AQ1223" i="2"/>
  <c r="AR1223" i="2"/>
  <c r="AS1223" i="2"/>
  <c r="D1224" i="2"/>
  <c r="E1224" i="2"/>
  <c r="F1224" i="2"/>
  <c r="AP1224" i="2"/>
  <c r="AQ1224" i="2"/>
  <c r="AR1224" i="2"/>
  <c r="AS1224" i="2"/>
  <c r="D1225" i="2"/>
  <c r="E1225" i="2"/>
  <c r="F1225" i="2"/>
  <c r="AP1225" i="2"/>
  <c r="AQ1225" i="2"/>
  <c r="AR1225" i="2"/>
  <c r="AS1225" i="2"/>
  <c r="D1226" i="2"/>
  <c r="E1226" i="2"/>
  <c r="F1226" i="2"/>
  <c r="AP1226" i="2"/>
  <c r="AQ1226" i="2"/>
  <c r="AR1226" i="2"/>
  <c r="AS1226" i="2"/>
  <c r="D1227" i="2"/>
  <c r="E1227" i="2"/>
  <c r="F1227" i="2"/>
  <c r="AP1227" i="2"/>
  <c r="AQ1227" i="2"/>
  <c r="AR1227" i="2"/>
  <c r="AS1227" i="2"/>
  <c r="D1228" i="2"/>
  <c r="E1228" i="2"/>
  <c r="F1228" i="2"/>
  <c r="AP1228" i="2"/>
  <c r="AQ1228" i="2"/>
  <c r="AR1228" i="2"/>
  <c r="AS1228" i="2"/>
  <c r="D1229" i="2"/>
  <c r="E1229" i="2"/>
  <c r="F1229" i="2"/>
  <c r="AP1229" i="2"/>
  <c r="AQ1229" i="2"/>
  <c r="AR1229" i="2"/>
  <c r="AS1229" i="2"/>
  <c r="D1230" i="2"/>
  <c r="E1230" i="2"/>
  <c r="F1230" i="2"/>
  <c r="AP1230" i="2"/>
  <c r="AQ1230" i="2"/>
  <c r="AR1230" i="2"/>
  <c r="AS1230" i="2"/>
  <c r="D1231" i="2"/>
  <c r="E1231" i="2"/>
  <c r="F1231" i="2"/>
  <c r="AP1231" i="2"/>
  <c r="AQ1231" i="2"/>
  <c r="AR1231" i="2"/>
  <c r="AS1231" i="2"/>
  <c r="AU1232" i="2"/>
  <c r="D1232" i="2"/>
  <c r="E1232" i="2"/>
  <c r="F1232" i="2"/>
  <c r="AP1232" i="2"/>
  <c r="AQ1232" i="2"/>
  <c r="AR1232" i="2"/>
  <c r="AS1232" i="2"/>
  <c r="D1233" i="2"/>
  <c r="E1233" i="2"/>
  <c r="F1233" i="2"/>
  <c r="AP1233" i="2"/>
  <c r="AQ1233" i="2"/>
  <c r="AR1233" i="2"/>
  <c r="AS1233" i="2"/>
  <c r="D1234" i="2"/>
  <c r="E1234" i="2"/>
  <c r="F1234" i="2"/>
  <c r="AP1234" i="2"/>
  <c r="AQ1234" i="2"/>
  <c r="AR1234" i="2"/>
  <c r="AS1234" i="2"/>
  <c r="D1235" i="2"/>
  <c r="E1235" i="2"/>
  <c r="F1235" i="2"/>
  <c r="AP1235" i="2"/>
  <c r="AQ1235" i="2"/>
  <c r="AR1235" i="2"/>
  <c r="AS1235" i="2"/>
  <c r="K1236" i="2"/>
  <c r="D1236" i="2"/>
  <c r="E1236" i="2"/>
  <c r="F1236" i="2"/>
  <c r="AP1236" i="2"/>
  <c r="AQ1236" i="2"/>
  <c r="AR1236" i="2"/>
  <c r="AS1236" i="2"/>
  <c r="L1237" i="2"/>
  <c r="D1237" i="2"/>
  <c r="E1237" i="2"/>
  <c r="F1237" i="2"/>
  <c r="AP1237" i="2"/>
  <c r="AQ1237" i="2"/>
  <c r="AR1237" i="2"/>
  <c r="AS1237" i="2"/>
  <c r="D1238" i="2"/>
  <c r="E1238" i="2"/>
  <c r="F1238" i="2"/>
  <c r="AP1238" i="2"/>
  <c r="AQ1238" i="2"/>
  <c r="AR1238" i="2"/>
  <c r="AS1238" i="2"/>
  <c r="K1239" i="2"/>
  <c r="D1239" i="2"/>
  <c r="E1239" i="2"/>
  <c r="F1239" i="2"/>
  <c r="AP1239" i="2"/>
  <c r="AQ1239" i="2"/>
  <c r="AR1239" i="2"/>
  <c r="AS1239" i="2"/>
  <c r="L1240" i="2"/>
  <c r="D1240" i="2"/>
  <c r="E1240" i="2"/>
  <c r="F1240" i="2"/>
  <c r="AP1240" i="2"/>
  <c r="AQ1240" i="2"/>
  <c r="AR1240" i="2"/>
  <c r="AS1240" i="2"/>
  <c r="D1241" i="2"/>
  <c r="E1241" i="2"/>
  <c r="F1241" i="2"/>
  <c r="AP1241" i="2"/>
  <c r="AQ1241" i="2"/>
  <c r="AR1241" i="2"/>
  <c r="AS1241" i="2"/>
  <c r="D1242" i="2"/>
  <c r="E1242" i="2"/>
  <c r="F1242" i="2"/>
  <c r="AP1242" i="2"/>
  <c r="AQ1242" i="2"/>
  <c r="AR1242" i="2"/>
  <c r="AS1242" i="2"/>
  <c r="AV1243" i="2"/>
  <c r="D1243" i="2"/>
  <c r="E1243" i="2"/>
  <c r="F1243" i="2"/>
  <c r="AP1243" i="2"/>
  <c r="AQ1243" i="2"/>
  <c r="AR1243" i="2"/>
  <c r="AS1243" i="2"/>
  <c r="D1244" i="2"/>
  <c r="E1244" i="2"/>
  <c r="F1244" i="2"/>
  <c r="AP1244" i="2"/>
  <c r="AQ1244" i="2"/>
  <c r="AR1244" i="2"/>
  <c r="AS1244" i="2"/>
  <c r="K1245" i="2"/>
  <c r="D1245" i="2"/>
  <c r="E1245" i="2"/>
  <c r="F1245" i="2"/>
  <c r="AP1245" i="2"/>
  <c r="AQ1245" i="2"/>
  <c r="AR1245" i="2"/>
  <c r="AS1245" i="2"/>
  <c r="K1246" i="2"/>
  <c r="D1246" i="2"/>
  <c r="E1246" i="2"/>
  <c r="F1246" i="2"/>
  <c r="AP1246" i="2"/>
  <c r="AQ1246" i="2"/>
  <c r="AR1246" i="2"/>
  <c r="AS1246" i="2"/>
  <c r="D1247" i="2"/>
  <c r="E1247" i="2"/>
  <c r="F1247" i="2"/>
  <c r="AP1247" i="2"/>
  <c r="AQ1247" i="2"/>
  <c r="AR1247" i="2"/>
  <c r="AS1247" i="2"/>
  <c r="AU1248" i="2"/>
  <c r="D1248" i="2"/>
  <c r="E1248" i="2"/>
  <c r="F1248" i="2"/>
  <c r="AP1248" i="2"/>
  <c r="AQ1248" i="2"/>
  <c r="AR1248" i="2"/>
  <c r="AS1248" i="2"/>
  <c r="D1249" i="2"/>
  <c r="E1249" i="2"/>
  <c r="F1249" i="2"/>
  <c r="AP1249" i="2"/>
  <c r="AQ1249" i="2"/>
  <c r="AR1249" i="2"/>
  <c r="AS1249" i="2"/>
  <c r="D1250" i="2"/>
  <c r="E1250" i="2"/>
  <c r="F1250" i="2"/>
  <c r="AP1250" i="2"/>
  <c r="AQ1250" i="2"/>
  <c r="AR1250" i="2"/>
  <c r="AS1250" i="2"/>
  <c r="K1251" i="2"/>
  <c r="D1251" i="2"/>
  <c r="E1251" i="2"/>
  <c r="F1251" i="2"/>
  <c r="AP1251" i="2"/>
  <c r="AQ1251" i="2"/>
  <c r="AR1251" i="2"/>
  <c r="AS1251" i="2"/>
  <c r="AU1252" i="2"/>
  <c r="D1252" i="2"/>
  <c r="E1252" i="2"/>
  <c r="F1252" i="2"/>
  <c r="AP1252" i="2"/>
  <c r="AQ1252" i="2"/>
  <c r="AR1252" i="2"/>
  <c r="AS1252" i="2"/>
  <c r="D1253" i="2"/>
  <c r="E1253" i="2"/>
  <c r="F1253" i="2"/>
  <c r="AP1253" i="2"/>
  <c r="AQ1253" i="2"/>
  <c r="AR1253" i="2"/>
  <c r="AS1253" i="2"/>
  <c r="K1254" i="2"/>
  <c r="D1254" i="2"/>
  <c r="E1254" i="2"/>
  <c r="F1254" i="2"/>
  <c r="AP1254" i="2"/>
  <c r="AQ1254" i="2"/>
  <c r="AR1254" i="2"/>
  <c r="AS1254" i="2"/>
  <c r="K1255" i="2"/>
  <c r="D1255" i="2"/>
  <c r="E1255" i="2"/>
  <c r="F1255" i="2"/>
  <c r="AP1255" i="2"/>
  <c r="AQ1255" i="2"/>
  <c r="AR1255" i="2"/>
  <c r="AS1255" i="2"/>
  <c r="D1256" i="2"/>
  <c r="E1256" i="2"/>
  <c r="F1256" i="2"/>
  <c r="AP1256" i="2"/>
  <c r="AQ1256" i="2"/>
  <c r="AR1256" i="2"/>
  <c r="AS1256" i="2"/>
  <c r="J1257" i="2"/>
  <c r="D1257" i="2"/>
  <c r="E1257" i="2"/>
  <c r="F1257" i="2"/>
  <c r="AP1257" i="2"/>
  <c r="AQ1257" i="2"/>
  <c r="AR1257" i="2"/>
  <c r="AS1257" i="2"/>
  <c r="D1258" i="2"/>
  <c r="E1258" i="2"/>
  <c r="F1258" i="2"/>
  <c r="AP1258" i="2"/>
  <c r="AQ1258" i="2"/>
  <c r="AR1258" i="2"/>
  <c r="AS1258" i="2"/>
  <c r="D1259" i="2"/>
  <c r="E1259" i="2"/>
  <c r="F1259" i="2"/>
  <c r="AP1259" i="2"/>
  <c r="AQ1259" i="2"/>
  <c r="AR1259" i="2"/>
  <c r="AS1259" i="2"/>
  <c r="D1260" i="2"/>
  <c r="E1260" i="2"/>
  <c r="F1260" i="2"/>
  <c r="AP1260" i="2"/>
  <c r="AQ1260" i="2"/>
  <c r="AR1260" i="2"/>
  <c r="AS1260" i="2"/>
  <c r="AT1261" i="2"/>
  <c r="D1261" i="2"/>
  <c r="E1261" i="2"/>
  <c r="F1261" i="2"/>
  <c r="AP1261" i="2"/>
  <c r="AQ1261" i="2"/>
  <c r="AR1261" i="2"/>
  <c r="AS1261" i="2"/>
  <c r="D1262" i="2"/>
  <c r="E1262" i="2"/>
  <c r="F1262" i="2"/>
  <c r="AP1262" i="2"/>
  <c r="AQ1262" i="2"/>
  <c r="AR1262" i="2"/>
  <c r="AS1262" i="2"/>
  <c r="AV1263" i="2"/>
  <c r="D1263" i="2"/>
  <c r="E1263" i="2"/>
  <c r="F1263" i="2"/>
  <c r="AP1263" i="2"/>
  <c r="AQ1263" i="2"/>
  <c r="AR1263" i="2"/>
  <c r="AS1263" i="2"/>
  <c r="AW1264" i="2"/>
  <c r="D1264" i="2"/>
  <c r="E1264" i="2"/>
  <c r="F1264" i="2"/>
  <c r="AP1264" i="2"/>
  <c r="AQ1264" i="2"/>
  <c r="AR1264" i="2"/>
  <c r="AS1264" i="2"/>
  <c r="D1265" i="2"/>
  <c r="E1265" i="2"/>
  <c r="F1265" i="2"/>
  <c r="AP1265" i="2"/>
  <c r="AQ1265" i="2"/>
  <c r="AR1265" i="2"/>
  <c r="AS1265" i="2"/>
  <c r="D1266" i="2"/>
  <c r="E1266" i="2"/>
  <c r="F1266" i="2"/>
  <c r="AP1266" i="2"/>
  <c r="AQ1266" i="2"/>
  <c r="AR1266" i="2"/>
  <c r="AS1266" i="2"/>
  <c r="K1267" i="2"/>
  <c r="D1267" i="2"/>
  <c r="E1267" i="2"/>
  <c r="F1267" i="2"/>
  <c r="AP1267" i="2"/>
  <c r="AQ1267" i="2"/>
  <c r="AR1267" i="2"/>
  <c r="AS1267" i="2"/>
  <c r="L1268" i="2"/>
  <c r="D1268" i="2"/>
  <c r="E1268" i="2"/>
  <c r="F1268" i="2"/>
  <c r="AP1268" i="2"/>
  <c r="AQ1268" i="2"/>
  <c r="AR1268" i="2"/>
  <c r="AS1268" i="2"/>
  <c r="AT1269" i="2"/>
  <c r="D1269" i="2"/>
  <c r="E1269" i="2"/>
  <c r="F1269" i="2"/>
  <c r="AP1269" i="2"/>
  <c r="AQ1269" i="2"/>
  <c r="AR1269" i="2"/>
  <c r="AS1269" i="2"/>
  <c r="D1270" i="2"/>
  <c r="E1270" i="2"/>
  <c r="F1270" i="2"/>
  <c r="AP1270" i="2"/>
  <c r="AQ1270" i="2"/>
  <c r="AR1270" i="2"/>
  <c r="AS1270" i="2"/>
  <c r="K1271" i="2"/>
  <c r="D1271" i="2"/>
  <c r="E1271" i="2"/>
  <c r="F1271" i="2"/>
  <c r="AP1271" i="2"/>
  <c r="AQ1271" i="2"/>
  <c r="AR1271" i="2"/>
  <c r="AS1271" i="2"/>
  <c r="AV1272" i="2"/>
  <c r="D1272" i="2"/>
  <c r="E1272" i="2"/>
  <c r="F1272" i="2"/>
  <c r="AP1272" i="2"/>
  <c r="AQ1272" i="2"/>
  <c r="AR1272" i="2"/>
  <c r="AS1272" i="2"/>
  <c r="D1273" i="2"/>
  <c r="E1273" i="2"/>
  <c r="F1273" i="2"/>
  <c r="AP1273" i="2"/>
  <c r="AQ1273" i="2"/>
  <c r="AR1273" i="2"/>
  <c r="AS1273" i="2"/>
  <c r="D1274" i="2"/>
  <c r="E1274" i="2"/>
  <c r="F1274" i="2"/>
  <c r="AP1274" i="2"/>
  <c r="AQ1274" i="2"/>
  <c r="AR1274" i="2"/>
  <c r="AS1274" i="2"/>
  <c r="K1275" i="2"/>
  <c r="D1275" i="2"/>
  <c r="E1275" i="2"/>
  <c r="F1275" i="2"/>
  <c r="AP1275" i="2"/>
  <c r="AQ1275" i="2"/>
  <c r="AR1275" i="2"/>
  <c r="AS1275" i="2"/>
  <c r="D1276" i="2"/>
  <c r="E1276" i="2"/>
  <c r="F1276" i="2"/>
  <c r="AP1276" i="2"/>
  <c r="AQ1276" i="2"/>
  <c r="AR1276" i="2"/>
  <c r="AS1276" i="2"/>
  <c r="D1277" i="2"/>
  <c r="E1277" i="2"/>
  <c r="F1277" i="2"/>
  <c r="AP1277" i="2"/>
  <c r="AQ1277" i="2"/>
  <c r="AR1277" i="2"/>
  <c r="AS1277" i="2"/>
  <c r="D1278" i="2"/>
  <c r="E1278" i="2"/>
  <c r="F1278" i="2"/>
  <c r="AP1278" i="2"/>
  <c r="AQ1278" i="2"/>
  <c r="AS1278" i="2"/>
  <c r="D1280" i="2"/>
  <c r="E1280" i="2"/>
  <c r="F1280" i="2"/>
  <c r="AP1280" i="2"/>
  <c r="AQ1280" i="2"/>
  <c r="AR1280" i="2"/>
  <c r="AS1280" i="2"/>
  <c r="AU1281" i="2"/>
  <c r="D1281" i="2"/>
  <c r="E1281" i="2"/>
  <c r="F1281" i="2"/>
  <c r="AP1281" i="2"/>
  <c r="AQ1281" i="2"/>
  <c r="AR1281" i="2"/>
  <c r="AS1281" i="2"/>
  <c r="D1282" i="2"/>
  <c r="E1282" i="2"/>
  <c r="F1282" i="2"/>
  <c r="AP1282" i="2"/>
  <c r="AQ1282" i="2"/>
  <c r="AR1282" i="2"/>
  <c r="AS1282" i="2"/>
  <c r="K1283" i="2"/>
  <c r="D1283" i="2"/>
  <c r="E1283" i="2"/>
  <c r="F1283" i="2"/>
  <c r="AP1283" i="2"/>
  <c r="AQ1283" i="2"/>
  <c r="AR1283" i="2"/>
  <c r="AS1283" i="2"/>
  <c r="D1284" i="2"/>
  <c r="E1284" i="2"/>
  <c r="F1284" i="2"/>
  <c r="AP1284" i="2"/>
  <c r="AQ1284" i="2"/>
  <c r="AR1284" i="2"/>
  <c r="AS1284" i="2"/>
  <c r="D1285" i="2"/>
  <c r="E1285" i="2"/>
  <c r="F1285" i="2"/>
  <c r="AP1285" i="2"/>
  <c r="AQ1285" i="2"/>
  <c r="AR1285" i="2"/>
  <c r="AS1285" i="2"/>
  <c r="K1286" i="2"/>
  <c r="D1286" i="2"/>
  <c r="E1286" i="2"/>
  <c r="F1286" i="2"/>
  <c r="AP1286" i="2"/>
  <c r="AQ1286" i="2"/>
  <c r="AR1286" i="2"/>
  <c r="AS1286" i="2"/>
  <c r="D1287" i="2"/>
  <c r="E1287" i="2"/>
  <c r="F1287" i="2"/>
  <c r="AP1287" i="2"/>
  <c r="AQ1287" i="2"/>
  <c r="AR1287" i="2"/>
  <c r="AS1287" i="2"/>
  <c r="D1288" i="2"/>
  <c r="E1288" i="2"/>
  <c r="F1288" i="2"/>
  <c r="AP1288" i="2"/>
  <c r="AQ1288" i="2"/>
  <c r="AR1288" i="2"/>
  <c r="AS1288" i="2"/>
  <c r="K1289" i="2"/>
  <c r="D1289" i="2"/>
  <c r="E1289" i="2"/>
  <c r="F1289" i="2"/>
  <c r="AP1289" i="2"/>
  <c r="AQ1289" i="2"/>
  <c r="AR1289" i="2"/>
  <c r="AS1289" i="2"/>
  <c r="D1290" i="2"/>
  <c r="E1290" i="2"/>
  <c r="F1290" i="2"/>
  <c r="AP1290" i="2"/>
  <c r="AQ1290" i="2"/>
  <c r="AR1290" i="2"/>
  <c r="AS1290" i="2"/>
  <c r="D1291" i="2"/>
  <c r="E1291" i="2"/>
  <c r="F1291" i="2"/>
  <c r="AP1291" i="2"/>
  <c r="AQ1291" i="2"/>
  <c r="AR1291" i="2"/>
  <c r="AS1291" i="2"/>
  <c r="K1292" i="2"/>
  <c r="D1292" i="2"/>
  <c r="E1292" i="2"/>
  <c r="F1292" i="2"/>
  <c r="AP1292" i="2"/>
  <c r="AQ1292" i="2"/>
  <c r="AR1292" i="2"/>
  <c r="AS1292" i="2"/>
  <c r="D1293" i="2"/>
  <c r="E1293" i="2"/>
  <c r="F1293" i="2"/>
  <c r="AP1293" i="2"/>
  <c r="AQ1293" i="2"/>
  <c r="AR1293" i="2"/>
  <c r="AS1293" i="2"/>
  <c r="K1294" i="2"/>
  <c r="D1294" i="2"/>
  <c r="E1294" i="2"/>
  <c r="F1294" i="2"/>
  <c r="AP1294" i="2"/>
  <c r="AQ1294" i="2"/>
  <c r="AR1294" i="2"/>
  <c r="AS1294" i="2"/>
  <c r="K1295" i="2"/>
  <c r="D1295" i="2"/>
  <c r="E1295" i="2"/>
  <c r="F1295" i="2"/>
  <c r="AP1295" i="2"/>
  <c r="AQ1295" i="2"/>
  <c r="AR1295" i="2"/>
  <c r="AS1295" i="2"/>
  <c r="D1296" i="2"/>
  <c r="E1296" i="2"/>
  <c r="F1296" i="2"/>
  <c r="AP1296" i="2"/>
  <c r="AQ1296" i="2"/>
  <c r="AR1296" i="2"/>
  <c r="AS1296" i="2"/>
  <c r="AU1297" i="2"/>
  <c r="D1297" i="2"/>
  <c r="E1297" i="2"/>
  <c r="F1297" i="2"/>
  <c r="AP1297" i="2"/>
  <c r="AQ1297" i="2"/>
  <c r="AR1297" i="2"/>
  <c r="AS1297" i="2"/>
  <c r="D1298" i="2"/>
  <c r="E1298" i="2"/>
  <c r="F1298" i="2"/>
  <c r="AP1298" i="2"/>
  <c r="AQ1298" i="2"/>
  <c r="AR1298" i="2"/>
  <c r="AS1298" i="2"/>
  <c r="K1299" i="2"/>
  <c r="D1299" i="2"/>
  <c r="E1299" i="2"/>
  <c r="F1299" i="2"/>
  <c r="AP1299" i="2"/>
  <c r="AQ1299" i="2"/>
  <c r="AR1299" i="2"/>
  <c r="AS1299" i="2"/>
  <c r="K1300" i="2"/>
  <c r="D1300" i="2"/>
  <c r="E1300" i="2"/>
  <c r="F1300" i="2"/>
  <c r="AP1300" i="2"/>
  <c r="AQ1300" i="2"/>
  <c r="AR1300" i="2"/>
  <c r="AS1300" i="2"/>
  <c r="AV1301" i="2"/>
  <c r="D1301" i="2"/>
  <c r="E1301" i="2"/>
  <c r="F1301" i="2"/>
  <c r="AP1301" i="2"/>
  <c r="AQ1301" i="2"/>
  <c r="AR1301" i="2"/>
  <c r="AS1301" i="2"/>
  <c r="AT1302" i="2"/>
  <c r="D1302" i="2"/>
  <c r="E1302" i="2"/>
  <c r="F1302" i="2"/>
  <c r="AP1302" i="2"/>
  <c r="AQ1302" i="2"/>
  <c r="AR1302" i="2"/>
  <c r="AS1302" i="2"/>
  <c r="D1303" i="2"/>
  <c r="E1303" i="2"/>
  <c r="F1303" i="2"/>
  <c r="AP1303" i="2"/>
  <c r="AQ1303" i="2"/>
  <c r="AR1303" i="2"/>
  <c r="AS1303" i="2"/>
  <c r="K1304" i="2"/>
  <c r="D1304" i="2"/>
  <c r="E1304" i="2"/>
  <c r="F1304" i="2"/>
  <c r="AP1304" i="2"/>
  <c r="AQ1304" i="2"/>
  <c r="AR1304" i="2"/>
  <c r="AS1304" i="2"/>
  <c r="D1305" i="2"/>
  <c r="E1305" i="2"/>
  <c r="F1305" i="2"/>
  <c r="AP1305" i="2"/>
  <c r="AQ1305" i="2"/>
  <c r="AR1305" i="2"/>
  <c r="AS1305" i="2"/>
  <c r="K1306" i="2"/>
  <c r="D1306" i="2"/>
  <c r="E1306" i="2"/>
  <c r="F1306" i="2"/>
  <c r="AP1306" i="2"/>
  <c r="AQ1306" i="2"/>
  <c r="AR1306" i="2"/>
  <c r="AS1306" i="2"/>
  <c r="K1307" i="2"/>
  <c r="D1307" i="2"/>
  <c r="E1307" i="2"/>
  <c r="F1307" i="2"/>
  <c r="AP1307" i="2"/>
  <c r="AQ1307" i="2"/>
  <c r="AR1307" i="2"/>
  <c r="AS1307" i="2"/>
  <c r="D1308" i="2"/>
  <c r="E1308" i="2"/>
  <c r="F1308" i="2"/>
  <c r="AP1308" i="2"/>
  <c r="AQ1308" i="2"/>
  <c r="AR1308" i="2"/>
  <c r="AS1308" i="2"/>
  <c r="D1309" i="2"/>
  <c r="E1309" i="2"/>
  <c r="F1309" i="2"/>
  <c r="AP1309" i="2"/>
  <c r="AQ1309" i="2"/>
  <c r="AR1309" i="2"/>
  <c r="AS1309" i="2"/>
  <c r="D1310" i="2"/>
  <c r="E1310" i="2"/>
  <c r="F1310" i="2"/>
  <c r="AP1310" i="2"/>
  <c r="AQ1310" i="2"/>
  <c r="AR1310" i="2"/>
  <c r="AS1310" i="2"/>
  <c r="D1311" i="2"/>
  <c r="E1311" i="2"/>
  <c r="F1311" i="2"/>
  <c r="AP1311" i="2"/>
  <c r="AQ1311" i="2"/>
  <c r="AR1311" i="2"/>
  <c r="AS1311" i="2"/>
  <c r="K1312" i="2"/>
  <c r="D1312" i="2"/>
  <c r="E1312" i="2"/>
  <c r="F1312" i="2"/>
  <c r="AP1312" i="2"/>
  <c r="AQ1312" i="2"/>
  <c r="AR1312" i="2"/>
  <c r="AS1312" i="2"/>
  <c r="D1313" i="2"/>
  <c r="E1313" i="2"/>
  <c r="F1313" i="2"/>
  <c r="AP1313" i="2"/>
  <c r="AQ1313" i="2"/>
  <c r="AR1313" i="2"/>
  <c r="AS1313" i="2"/>
  <c r="D1314" i="2"/>
  <c r="E1314" i="2"/>
  <c r="F1314" i="2"/>
  <c r="AP1314" i="2"/>
  <c r="AQ1314" i="2"/>
  <c r="AR1314" i="2"/>
  <c r="AS1314" i="2"/>
  <c r="D1315" i="2"/>
  <c r="E1315" i="2"/>
  <c r="F1315" i="2"/>
  <c r="AP1315" i="2"/>
  <c r="AQ1315" i="2"/>
  <c r="AR1315" i="2"/>
  <c r="AS1315" i="2"/>
  <c r="K1316" i="2"/>
  <c r="D1316" i="2"/>
  <c r="E1316" i="2"/>
  <c r="F1316" i="2"/>
  <c r="AP1316" i="2"/>
  <c r="AQ1316" i="2"/>
  <c r="AR1316" i="2"/>
  <c r="AS1316" i="2"/>
  <c r="L1317" i="2"/>
  <c r="D1317" i="2"/>
  <c r="E1317" i="2"/>
  <c r="F1317" i="2"/>
  <c r="AP1317" i="2"/>
  <c r="AQ1317" i="2"/>
  <c r="AR1317" i="2"/>
  <c r="AS1317" i="2"/>
  <c r="AV1318" i="2"/>
  <c r="D1318" i="2"/>
  <c r="E1318" i="2"/>
  <c r="F1318" i="2"/>
  <c r="AP1318" i="2"/>
  <c r="AQ1318" i="2"/>
  <c r="AR1318" i="2"/>
  <c r="AS1318" i="2"/>
  <c r="D1319" i="2"/>
  <c r="E1319" i="2"/>
  <c r="F1319" i="2"/>
  <c r="AP1319" i="2"/>
  <c r="AQ1319" i="2"/>
  <c r="AR1319" i="2"/>
  <c r="AS1319" i="2"/>
  <c r="K1320" i="2"/>
  <c r="D1320" i="2"/>
  <c r="E1320" i="2"/>
  <c r="F1320" i="2"/>
  <c r="AP1320" i="2"/>
  <c r="AQ1320" i="2"/>
  <c r="AR1320" i="2"/>
  <c r="AS1320" i="2"/>
  <c r="D1321" i="2"/>
  <c r="E1321" i="2"/>
  <c r="F1321" i="2"/>
  <c r="AP1321" i="2"/>
  <c r="AQ1321" i="2"/>
  <c r="AR1321" i="2"/>
  <c r="AS1321" i="2"/>
  <c r="D1322" i="2"/>
  <c r="E1322" i="2"/>
  <c r="F1322" i="2"/>
  <c r="AP1322" i="2"/>
  <c r="AQ1322" i="2"/>
  <c r="AR1322" i="2"/>
  <c r="AS1322" i="2"/>
  <c r="D1323" i="2"/>
  <c r="E1323" i="2"/>
  <c r="F1323" i="2"/>
  <c r="AP1323" i="2"/>
  <c r="AQ1323" i="2"/>
  <c r="AR1323" i="2"/>
  <c r="AS1323" i="2"/>
  <c r="K1324" i="2"/>
  <c r="D1324" i="2"/>
  <c r="E1324" i="2"/>
  <c r="F1324" i="2"/>
  <c r="AP1324" i="2"/>
  <c r="AQ1324" i="2"/>
  <c r="AR1324" i="2"/>
  <c r="AS1324" i="2"/>
  <c r="D1325" i="2"/>
  <c r="E1325" i="2"/>
  <c r="F1325" i="2"/>
  <c r="AP1325" i="2"/>
  <c r="AQ1325" i="2"/>
  <c r="AR1325" i="2"/>
  <c r="AS1325" i="2"/>
  <c r="AV1326" i="2"/>
  <c r="D1326" i="2"/>
  <c r="E1326" i="2"/>
  <c r="F1326" i="2"/>
  <c r="AP1326" i="2"/>
  <c r="AQ1326" i="2"/>
  <c r="AR1326" i="2"/>
  <c r="AS1326" i="2"/>
  <c r="D1327" i="2"/>
  <c r="E1327" i="2"/>
  <c r="F1327" i="2"/>
  <c r="AP1327" i="2"/>
  <c r="AQ1327" i="2"/>
  <c r="AR1327" i="2"/>
  <c r="AS1327" i="2"/>
  <c r="K1328" i="2"/>
  <c r="D1328" i="2"/>
  <c r="E1328" i="2"/>
  <c r="F1328" i="2"/>
  <c r="AP1328" i="2"/>
  <c r="AQ1328" i="2"/>
  <c r="AR1328" i="2"/>
  <c r="AS1328" i="2"/>
  <c r="D1329" i="2"/>
  <c r="E1329" i="2"/>
  <c r="F1329" i="2"/>
  <c r="AP1329" i="2"/>
  <c r="AQ1329" i="2"/>
  <c r="AR1329" i="2"/>
  <c r="AS1329" i="2"/>
  <c r="D1330" i="2"/>
  <c r="E1330" i="2"/>
  <c r="F1330" i="2"/>
  <c r="AP1330" i="2"/>
  <c r="AQ1330" i="2"/>
  <c r="AR1330" i="2"/>
  <c r="AS1330" i="2"/>
  <c r="D1331" i="2"/>
  <c r="E1331" i="2"/>
  <c r="F1331" i="2"/>
  <c r="AP1331" i="2"/>
  <c r="AQ1331" i="2"/>
  <c r="AR1331" i="2"/>
  <c r="AS1331" i="2"/>
  <c r="D1332" i="2"/>
  <c r="E1332" i="2"/>
  <c r="F1332" i="2"/>
  <c r="AP1332" i="2"/>
  <c r="AQ1332" i="2"/>
  <c r="AR1332" i="2"/>
  <c r="AS1332" i="2"/>
  <c r="K1333" i="2"/>
  <c r="D1333" i="2"/>
  <c r="E1333" i="2"/>
  <c r="F1333" i="2"/>
  <c r="AP1333" i="2"/>
  <c r="AQ1333" i="2"/>
  <c r="AR1333" i="2"/>
  <c r="AS1333" i="2"/>
  <c r="AT1334" i="2"/>
  <c r="D1334" i="2"/>
  <c r="E1334" i="2"/>
  <c r="F1334" i="2"/>
  <c r="AP1334" i="2"/>
  <c r="AQ1334" i="2"/>
  <c r="AR1334" i="2"/>
  <c r="AS1334" i="2"/>
  <c r="D1335" i="2"/>
  <c r="E1335" i="2"/>
  <c r="F1335" i="2"/>
  <c r="AP1335" i="2"/>
  <c r="AQ1335" i="2"/>
  <c r="AR1335" i="2"/>
  <c r="AS1335" i="2"/>
  <c r="D1336" i="2"/>
  <c r="F1336" i="2"/>
  <c r="AP1336" i="2"/>
  <c r="AQ1336" i="2"/>
  <c r="AR1336" i="2"/>
  <c r="AS1336" i="2"/>
  <c r="D1338" i="2"/>
  <c r="E1338" i="2"/>
  <c r="F1338" i="2"/>
  <c r="AP1338" i="2"/>
  <c r="AQ1338" i="2"/>
  <c r="AR1338" i="2"/>
  <c r="AS1338" i="2"/>
  <c r="AV1339" i="2"/>
  <c r="D1339" i="2"/>
  <c r="E1339" i="2"/>
  <c r="F1339" i="2"/>
  <c r="AP1339" i="2"/>
  <c r="AQ1339" i="2"/>
  <c r="AR1339" i="2"/>
  <c r="AS1339" i="2"/>
  <c r="D1340" i="2"/>
  <c r="E1340" i="2"/>
  <c r="F1340" i="2"/>
  <c r="AP1340" i="2"/>
  <c r="AQ1340" i="2"/>
  <c r="AR1340" i="2"/>
  <c r="AS1340" i="2"/>
  <c r="D1341" i="2"/>
  <c r="E1341" i="2"/>
  <c r="F1341" i="2"/>
  <c r="AP1341" i="2"/>
  <c r="AQ1341" i="2"/>
  <c r="AR1341" i="2"/>
  <c r="AS1341" i="2"/>
  <c r="D1342" i="2"/>
  <c r="E1342" i="2"/>
  <c r="F1342" i="2"/>
  <c r="AP1342" i="2"/>
  <c r="AQ1342" i="2"/>
  <c r="AR1342" i="2"/>
  <c r="AS1342" i="2"/>
  <c r="D1343" i="2"/>
  <c r="E1343" i="2"/>
  <c r="F1343" i="2"/>
  <c r="AP1343" i="2"/>
  <c r="AQ1343" i="2"/>
  <c r="AR1343" i="2"/>
  <c r="AS1343" i="2"/>
  <c r="D1344" i="2"/>
  <c r="E1344" i="2"/>
  <c r="F1344" i="2"/>
  <c r="AP1344" i="2"/>
  <c r="AQ1344" i="2"/>
  <c r="AR1344" i="2"/>
  <c r="AS1344" i="2"/>
  <c r="D1345" i="2"/>
  <c r="E1345" i="2"/>
  <c r="F1345" i="2"/>
  <c r="AP1345" i="2"/>
  <c r="AQ1345" i="2"/>
  <c r="AR1345" i="2"/>
  <c r="AS1345" i="2"/>
  <c r="AU1346" i="2"/>
  <c r="D1346" i="2"/>
  <c r="E1346" i="2"/>
  <c r="F1346" i="2"/>
  <c r="AP1346" i="2"/>
  <c r="AQ1346" i="2"/>
  <c r="AR1346" i="2"/>
  <c r="AS1346" i="2"/>
  <c r="D1347" i="2"/>
  <c r="E1347" i="2"/>
  <c r="F1347" i="2"/>
  <c r="AP1347" i="2"/>
  <c r="AQ1347" i="2"/>
  <c r="AR1347" i="2"/>
  <c r="AS1347" i="2"/>
  <c r="K1348" i="2"/>
  <c r="D1348" i="2"/>
  <c r="E1348" i="2"/>
  <c r="F1348" i="2"/>
  <c r="AP1348" i="2"/>
  <c r="AQ1348" i="2"/>
  <c r="AR1348" i="2"/>
  <c r="AS1348" i="2"/>
  <c r="K1349" i="2"/>
  <c r="D1349" i="2"/>
  <c r="E1349" i="2"/>
  <c r="F1349" i="2"/>
  <c r="AP1349" i="2"/>
  <c r="AQ1349" i="2"/>
  <c r="AR1349" i="2"/>
  <c r="AS1349" i="2"/>
  <c r="D1350" i="2"/>
  <c r="E1350" i="2"/>
  <c r="F1350" i="2"/>
  <c r="AP1350" i="2"/>
  <c r="AQ1350" i="2"/>
  <c r="AR1350" i="2"/>
  <c r="AS1350" i="2"/>
  <c r="J1351" i="2"/>
  <c r="D1351" i="2"/>
  <c r="E1351" i="2"/>
  <c r="F1351" i="2"/>
  <c r="AP1351" i="2"/>
  <c r="AQ1351" i="2"/>
  <c r="AR1351" i="2"/>
  <c r="AS1351" i="2"/>
  <c r="K1352" i="2"/>
  <c r="D1352" i="2"/>
  <c r="E1352" i="2"/>
  <c r="F1352" i="2"/>
  <c r="AP1352" i="2"/>
  <c r="AQ1352" i="2"/>
  <c r="AR1352" i="2"/>
  <c r="AS1352" i="2"/>
  <c r="K1353" i="2"/>
  <c r="D1353" i="2"/>
  <c r="E1353" i="2"/>
  <c r="F1353" i="2"/>
  <c r="AP1353" i="2"/>
  <c r="AQ1353" i="2"/>
  <c r="AR1353" i="2"/>
  <c r="AS1353" i="2"/>
  <c r="D1354" i="2"/>
  <c r="E1354" i="2"/>
  <c r="F1354" i="2"/>
  <c r="AP1354" i="2"/>
  <c r="AQ1354" i="2"/>
  <c r="AR1354" i="2"/>
  <c r="AS1354" i="2"/>
  <c r="D1355" i="2"/>
  <c r="E1355" i="2"/>
  <c r="F1355" i="2"/>
  <c r="AP1355" i="2"/>
  <c r="AQ1355" i="2"/>
  <c r="AR1355" i="2"/>
  <c r="AS1355" i="2"/>
  <c r="D1356" i="2"/>
  <c r="E1356" i="2"/>
  <c r="F1356" i="2"/>
  <c r="AP1356" i="2"/>
  <c r="AQ1356" i="2"/>
  <c r="AR1356" i="2"/>
  <c r="AS1356" i="2"/>
  <c r="K1357" i="2"/>
  <c r="D1357" i="2"/>
  <c r="E1357" i="2"/>
  <c r="F1357" i="2"/>
  <c r="AP1357" i="2"/>
  <c r="AQ1357" i="2"/>
  <c r="AR1357" i="2"/>
  <c r="AS1357" i="2"/>
  <c r="D1358" i="2"/>
  <c r="E1358" i="2"/>
  <c r="F1358" i="2"/>
  <c r="AP1358" i="2"/>
  <c r="AQ1358" i="2"/>
  <c r="AR1358" i="2"/>
  <c r="AS1358" i="2"/>
  <c r="D1359" i="2"/>
  <c r="E1359" i="2"/>
  <c r="F1359" i="2"/>
  <c r="AP1359" i="2"/>
  <c r="AQ1359" i="2"/>
  <c r="AR1359" i="2"/>
  <c r="AS1359" i="2"/>
  <c r="D1360" i="2"/>
  <c r="E1360" i="2"/>
  <c r="F1360" i="2"/>
  <c r="AP1360" i="2"/>
  <c r="AQ1360" i="2"/>
  <c r="AR1360" i="2"/>
  <c r="AS1360" i="2"/>
  <c r="K1361" i="2"/>
  <c r="D1361" i="2"/>
  <c r="E1361" i="2"/>
  <c r="F1361" i="2"/>
  <c r="AP1361" i="2"/>
  <c r="AQ1361" i="2"/>
  <c r="AR1361" i="2"/>
  <c r="AS1361" i="2"/>
  <c r="D1362" i="2"/>
  <c r="E1362" i="2"/>
  <c r="F1362" i="2"/>
  <c r="AP1362" i="2"/>
  <c r="AQ1362" i="2"/>
  <c r="AR1362" i="2"/>
  <c r="AS1362" i="2"/>
  <c r="D1363" i="2"/>
  <c r="E1363" i="2"/>
  <c r="F1363" i="2"/>
  <c r="AP1363" i="2"/>
  <c r="AQ1363" i="2"/>
  <c r="AR1363" i="2"/>
  <c r="AS1363" i="2"/>
  <c r="K1364" i="2"/>
  <c r="D1364" i="2"/>
  <c r="E1364" i="2"/>
  <c r="F1364" i="2"/>
  <c r="AP1364" i="2"/>
  <c r="AQ1364" i="2"/>
  <c r="AR1364" i="2"/>
  <c r="AS1364" i="2"/>
  <c r="K1365" i="2"/>
  <c r="D1365" i="2"/>
  <c r="E1365" i="2"/>
  <c r="F1365" i="2"/>
  <c r="AP1365" i="2"/>
  <c r="AQ1365" i="2"/>
  <c r="AR1365" i="2"/>
  <c r="AS1365" i="2"/>
  <c r="D1366" i="2"/>
  <c r="E1366" i="2"/>
  <c r="F1366" i="2"/>
  <c r="AP1366" i="2"/>
  <c r="AQ1366" i="2"/>
  <c r="AR1366" i="2"/>
  <c r="AS1366" i="2"/>
  <c r="D1367" i="2"/>
  <c r="E1367" i="2"/>
  <c r="F1367" i="2"/>
  <c r="AP1367" i="2"/>
  <c r="AQ1367" i="2"/>
  <c r="AR1367" i="2"/>
  <c r="AS1367" i="2"/>
  <c r="K1368" i="2"/>
  <c r="D1368" i="2"/>
  <c r="E1368" i="2"/>
  <c r="F1368" i="2"/>
  <c r="AP1368" i="2"/>
  <c r="AQ1368" i="2"/>
  <c r="AR1368" i="2"/>
  <c r="AS1368" i="2"/>
  <c r="K1369" i="2"/>
  <c r="D1369" i="2"/>
  <c r="E1369" i="2"/>
  <c r="F1369" i="2"/>
  <c r="AP1369" i="2"/>
  <c r="AQ1369" i="2"/>
  <c r="AR1369" i="2"/>
  <c r="AS1369" i="2"/>
  <c r="D1370" i="2"/>
  <c r="E1370" i="2"/>
  <c r="F1370" i="2"/>
  <c r="AP1370" i="2"/>
  <c r="AQ1370" i="2"/>
  <c r="AR1370" i="2"/>
  <c r="AS1370" i="2"/>
  <c r="J1371" i="2"/>
  <c r="D1371" i="2"/>
  <c r="E1371" i="2"/>
  <c r="F1371" i="2"/>
  <c r="AP1371" i="2"/>
  <c r="AQ1371" i="2"/>
  <c r="AR1371" i="2"/>
  <c r="AS1371" i="2"/>
  <c r="G1372" i="2"/>
  <c r="D1372" i="2"/>
  <c r="E1372" i="2"/>
  <c r="F1372" i="2"/>
  <c r="AP1372" i="2"/>
  <c r="AQ1372" i="2"/>
  <c r="AR1372" i="2"/>
  <c r="AS1372" i="2"/>
  <c r="D1373" i="2"/>
  <c r="E1373" i="2"/>
  <c r="F1373" i="2"/>
  <c r="AP1373" i="2"/>
  <c r="AQ1373" i="2"/>
  <c r="AR1373" i="2"/>
  <c r="AS1373" i="2"/>
  <c r="D1374" i="2"/>
  <c r="E1374" i="2"/>
  <c r="F1374" i="2"/>
  <c r="AP1374" i="2"/>
  <c r="AQ1374" i="2"/>
  <c r="AR1374" i="2"/>
  <c r="AS1374" i="2"/>
  <c r="L1375" i="2"/>
  <c r="D1375" i="2"/>
  <c r="E1375" i="2"/>
  <c r="F1375" i="2"/>
  <c r="AP1375" i="2"/>
  <c r="AQ1375" i="2"/>
  <c r="AR1375" i="2"/>
  <c r="AS1375" i="2"/>
  <c r="D1376" i="2"/>
  <c r="E1376" i="2"/>
  <c r="F1376" i="2"/>
  <c r="AP1376" i="2"/>
  <c r="AQ1376" i="2"/>
  <c r="AR1376" i="2"/>
  <c r="AS1376" i="2"/>
  <c r="D1377" i="2"/>
  <c r="E1377" i="2"/>
  <c r="F1377" i="2"/>
  <c r="AP1377" i="2"/>
  <c r="AQ1377" i="2"/>
  <c r="AR1377" i="2"/>
  <c r="AS1377" i="2"/>
  <c r="AW1378" i="2"/>
  <c r="D1378" i="2"/>
  <c r="E1378" i="2"/>
  <c r="F1378" i="2"/>
  <c r="AP1378" i="2"/>
  <c r="AQ1378" i="2"/>
  <c r="AR1378" i="2"/>
  <c r="AS1378" i="2"/>
  <c r="L1379" i="2"/>
  <c r="D1379" i="2"/>
  <c r="E1379" i="2"/>
  <c r="F1379" i="2"/>
  <c r="AP1379" i="2"/>
  <c r="AQ1379" i="2"/>
  <c r="AR1379" i="2"/>
  <c r="AS1379" i="2"/>
  <c r="K1380" i="2"/>
  <c r="D1380" i="2"/>
  <c r="E1380" i="2"/>
  <c r="F1380" i="2"/>
  <c r="AP1380" i="2"/>
  <c r="AQ1380" i="2"/>
  <c r="AR1380" i="2"/>
  <c r="AS1380" i="2"/>
  <c r="D1381" i="2"/>
  <c r="E1381" i="2"/>
  <c r="F1381" i="2"/>
  <c r="AP1381" i="2"/>
  <c r="AQ1381" i="2"/>
  <c r="AR1381" i="2"/>
  <c r="AS1381" i="2"/>
  <c r="K1382" i="2"/>
  <c r="D1382" i="2"/>
  <c r="E1382" i="2"/>
  <c r="F1382" i="2"/>
  <c r="AP1382" i="2"/>
  <c r="AQ1382" i="2"/>
  <c r="AR1382" i="2"/>
  <c r="AS1382" i="2"/>
  <c r="D1383" i="2"/>
  <c r="E1383" i="2"/>
  <c r="F1383" i="2"/>
  <c r="AP1383" i="2"/>
  <c r="AQ1383" i="2"/>
  <c r="AR1383" i="2"/>
  <c r="AS1383" i="2"/>
  <c r="D1384" i="2"/>
  <c r="E1384" i="2"/>
  <c r="F1384" i="2"/>
  <c r="AP1384" i="2"/>
  <c r="AQ1384" i="2"/>
  <c r="AR1384" i="2"/>
  <c r="AS1384" i="2"/>
  <c r="D1385" i="2"/>
  <c r="E1385" i="2"/>
  <c r="F1385" i="2"/>
  <c r="AP1385" i="2"/>
  <c r="AQ1385" i="2"/>
  <c r="AR1385" i="2"/>
  <c r="AS1385" i="2"/>
  <c r="AU1386" i="2"/>
  <c r="D1386" i="2"/>
  <c r="E1386" i="2"/>
  <c r="F1386" i="2"/>
  <c r="AP1386" i="2"/>
  <c r="AQ1386" i="2"/>
  <c r="AR1386" i="2"/>
  <c r="AS1386" i="2"/>
  <c r="D1387" i="2"/>
  <c r="E1387" i="2"/>
  <c r="F1387" i="2"/>
  <c r="AP1387" i="2"/>
  <c r="AQ1387" i="2"/>
  <c r="AR1387" i="2"/>
  <c r="AS1387" i="2"/>
  <c r="D1388" i="2"/>
  <c r="E1388" i="2"/>
  <c r="F1388" i="2"/>
  <c r="AP1388" i="2"/>
  <c r="AQ1388" i="2"/>
  <c r="AR1388" i="2"/>
  <c r="AS1388" i="2"/>
  <c r="D1389" i="2"/>
  <c r="E1389" i="2"/>
  <c r="F1389" i="2"/>
  <c r="AP1389" i="2"/>
  <c r="AQ1389" i="2"/>
  <c r="AR1389" i="2"/>
  <c r="AS1389" i="2"/>
  <c r="D1390" i="2"/>
  <c r="E1390" i="2"/>
  <c r="F1390" i="2"/>
  <c r="AP1390" i="2"/>
  <c r="AQ1390" i="2"/>
  <c r="AR1390" i="2"/>
  <c r="AS1390" i="2"/>
  <c r="D1391" i="2"/>
  <c r="E1391" i="2"/>
  <c r="F1391" i="2"/>
  <c r="AP1391" i="2"/>
  <c r="AQ1391" i="2"/>
  <c r="AR1391" i="2"/>
  <c r="AS1391" i="2"/>
  <c r="K1392" i="2"/>
  <c r="D1392" i="2"/>
  <c r="E1392" i="2"/>
  <c r="F1392" i="2"/>
  <c r="AP1392" i="2"/>
  <c r="AQ1392" i="2"/>
  <c r="AR1392" i="2"/>
  <c r="AS1392" i="2"/>
  <c r="AV1393" i="2"/>
  <c r="D1393" i="2"/>
  <c r="E1393" i="2"/>
  <c r="F1393" i="2"/>
  <c r="AP1393" i="2"/>
  <c r="AQ1393" i="2"/>
  <c r="AR1393" i="2"/>
  <c r="AS1393" i="2"/>
  <c r="D1394" i="2"/>
  <c r="E1394" i="2"/>
  <c r="F1394" i="2"/>
  <c r="AP1394" i="2"/>
  <c r="AQ1394" i="2"/>
  <c r="AR1394" i="2"/>
  <c r="AS1394" i="2"/>
  <c r="D1395" i="2"/>
  <c r="E1395" i="2"/>
  <c r="F1395" i="2"/>
  <c r="AP1395" i="2"/>
  <c r="AQ1395" i="2"/>
  <c r="AR1395" i="2"/>
  <c r="AS1395" i="2"/>
  <c r="D1396" i="2"/>
  <c r="E1396" i="2"/>
  <c r="F1396" i="2"/>
  <c r="AP1396" i="2"/>
  <c r="AQ1396" i="2"/>
  <c r="AR1396" i="2"/>
  <c r="AS1396" i="2"/>
  <c r="D1397" i="2"/>
  <c r="E1397" i="2"/>
  <c r="F1397" i="2"/>
  <c r="AP1397" i="2"/>
  <c r="AQ1397" i="2"/>
  <c r="AR1397" i="2"/>
  <c r="AS1397" i="2"/>
  <c r="AU1398" i="2"/>
  <c r="D1398" i="2"/>
  <c r="E1398" i="2"/>
  <c r="F1398" i="2"/>
  <c r="AP1398" i="2"/>
  <c r="AQ1398" i="2"/>
  <c r="AR1398" i="2"/>
  <c r="AS1398" i="2"/>
  <c r="AU1399" i="2"/>
  <c r="D1399" i="2"/>
  <c r="E1399" i="2"/>
  <c r="F1399" i="2"/>
  <c r="AP1399" i="2"/>
  <c r="AQ1399" i="2"/>
  <c r="AR1399" i="2"/>
  <c r="AS1399" i="2"/>
  <c r="D1400" i="2"/>
  <c r="E1400" i="2"/>
  <c r="F1400" i="2"/>
  <c r="AP1400" i="2"/>
  <c r="AQ1400" i="2"/>
  <c r="AR1400" i="2"/>
  <c r="AS1400" i="2"/>
  <c r="K1401" i="2"/>
  <c r="D1401" i="2"/>
  <c r="E1401" i="2"/>
  <c r="F1401" i="2"/>
  <c r="AP1401" i="2"/>
  <c r="AQ1401" i="2"/>
  <c r="AR1401" i="2"/>
  <c r="AS1401" i="2"/>
  <c r="AU1402" i="2"/>
  <c r="D1402" i="2"/>
  <c r="E1402" i="2"/>
  <c r="F1402" i="2"/>
  <c r="AP1402" i="2"/>
  <c r="AQ1402" i="2"/>
  <c r="AR1402" i="2"/>
  <c r="AS1402" i="2"/>
  <c r="D1403" i="2"/>
  <c r="E1403" i="2"/>
  <c r="F1403" i="2"/>
  <c r="AP1403" i="2"/>
  <c r="AQ1403" i="2"/>
  <c r="AR1403" i="2"/>
  <c r="AS1403" i="2"/>
  <c r="K1404" i="2"/>
  <c r="D1404" i="2"/>
  <c r="E1404" i="2"/>
  <c r="F1404" i="2"/>
  <c r="AP1404" i="2"/>
  <c r="AQ1404" i="2"/>
  <c r="AR1404" i="2"/>
  <c r="AS1404" i="2"/>
  <c r="K1405" i="2"/>
  <c r="D1405" i="2"/>
  <c r="E1405" i="2"/>
  <c r="F1405" i="2"/>
  <c r="AP1405" i="2"/>
  <c r="AQ1405" i="2"/>
  <c r="AR1405" i="2"/>
  <c r="AS1405" i="2"/>
  <c r="D1406" i="2"/>
  <c r="E1406" i="2"/>
  <c r="F1406" i="2"/>
  <c r="AP1406" i="2"/>
  <c r="AQ1406" i="2"/>
  <c r="AR1406" i="2"/>
  <c r="AS1406" i="2"/>
  <c r="L1407" i="2"/>
  <c r="D1407" i="2"/>
  <c r="E1407" i="2"/>
  <c r="F1407" i="2"/>
  <c r="AP1407" i="2"/>
  <c r="AQ1407" i="2"/>
  <c r="AR1407" i="2"/>
  <c r="AS1407" i="2"/>
  <c r="D1408" i="2"/>
  <c r="E1408" i="2"/>
  <c r="F1408" i="2"/>
  <c r="AP1408" i="2"/>
  <c r="AQ1408" i="2"/>
  <c r="AR1408" i="2"/>
  <c r="AS1408" i="2"/>
  <c r="D1409" i="2"/>
  <c r="E1409" i="2"/>
  <c r="F1409" i="2"/>
  <c r="AP1409" i="2"/>
  <c r="AQ1409" i="2"/>
  <c r="AR1409" i="2"/>
  <c r="AS1409" i="2"/>
  <c r="D1410" i="2"/>
  <c r="E1410" i="2"/>
  <c r="F1410" i="2"/>
  <c r="AP1410" i="2"/>
  <c r="AQ1410" i="2"/>
  <c r="AR1410" i="2"/>
  <c r="AS1410" i="2"/>
  <c r="L1411" i="2"/>
  <c r="D1411" i="2"/>
  <c r="E1411" i="2"/>
  <c r="F1411" i="2"/>
  <c r="AP1411" i="2"/>
  <c r="AQ1411" i="2"/>
  <c r="AR1411" i="2"/>
  <c r="AS1411" i="2"/>
  <c r="K1412" i="2"/>
  <c r="D1412" i="2"/>
  <c r="E1412" i="2"/>
  <c r="F1412" i="2"/>
  <c r="AP1412" i="2"/>
  <c r="AQ1412" i="2"/>
  <c r="AR1412" i="2"/>
  <c r="AS1412" i="2"/>
  <c r="K1413" i="2"/>
  <c r="D1413" i="2"/>
  <c r="E1413" i="2"/>
  <c r="F1413" i="2"/>
  <c r="AP1413" i="2"/>
  <c r="AQ1413" i="2"/>
  <c r="AR1413" i="2"/>
  <c r="AS1413" i="2"/>
  <c r="D1414" i="2"/>
  <c r="E1414" i="2"/>
  <c r="F1414" i="2"/>
  <c r="AP1414" i="2"/>
  <c r="AQ1414" i="2"/>
  <c r="AR1414" i="2"/>
  <c r="AS1414" i="2"/>
  <c r="D1415" i="2"/>
  <c r="E1415" i="2"/>
  <c r="F1415" i="2"/>
  <c r="AP1415" i="2"/>
  <c r="AQ1415" i="2"/>
  <c r="AR1415" i="2"/>
  <c r="AS1415" i="2"/>
  <c r="K1416" i="2"/>
  <c r="D1416" i="2"/>
  <c r="E1416" i="2"/>
  <c r="F1416" i="2"/>
  <c r="AP1416" i="2"/>
  <c r="AQ1416" i="2"/>
  <c r="AR1416" i="2"/>
  <c r="AS1416" i="2"/>
  <c r="D1417" i="2"/>
  <c r="E1417" i="2"/>
  <c r="F1417" i="2"/>
  <c r="AP1417" i="2"/>
  <c r="AQ1417" i="2"/>
  <c r="AR1417" i="2"/>
  <c r="AS1417" i="2"/>
  <c r="D1418" i="2"/>
  <c r="E1418" i="2"/>
  <c r="F1418" i="2"/>
  <c r="AP1418" i="2"/>
  <c r="AQ1418" i="2"/>
  <c r="AR1418" i="2"/>
  <c r="AS1418" i="2"/>
  <c r="AT1419" i="2"/>
  <c r="D1419" i="2"/>
  <c r="E1419" i="2"/>
  <c r="F1419" i="2"/>
  <c r="AP1419" i="2"/>
  <c r="AQ1419" i="2"/>
  <c r="AR1419" i="2"/>
  <c r="AS1419" i="2"/>
  <c r="D1420" i="2"/>
  <c r="E1420" i="2"/>
  <c r="F1420" i="2"/>
  <c r="AP1420" i="2"/>
  <c r="AQ1420" i="2"/>
  <c r="AR1420" i="2"/>
  <c r="AS1420" i="2"/>
  <c r="K1421" i="2"/>
  <c r="D1421" i="2"/>
  <c r="E1421" i="2"/>
  <c r="F1421" i="2"/>
  <c r="AP1421" i="2"/>
  <c r="AQ1421" i="2"/>
  <c r="AR1421" i="2"/>
  <c r="AS1421" i="2"/>
  <c r="D1422" i="2"/>
  <c r="E1422" i="2"/>
  <c r="F1422" i="2"/>
  <c r="AP1422" i="2"/>
  <c r="AQ1422" i="2"/>
  <c r="AR1422" i="2"/>
  <c r="AS1422" i="2"/>
  <c r="D1423" i="2"/>
  <c r="E1423" i="2"/>
  <c r="F1423" i="2"/>
  <c r="AP1423" i="2"/>
  <c r="AQ1423" i="2"/>
  <c r="AR1423" i="2"/>
  <c r="AS1423" i="2"/>
  <c r="L1424" i="2"/>
  <c r="D1424" i="2"/>
  <c r="E1424" i="2"/>
  <c r="F1424" i="2"/>
  <c r="AP1424" i="2"/>
  <c r="AQ1424" i="2"/>
  <c r="AR1424" i="2"/>
  <c r="AS1424" i="2"/>
  <c r="K1425" i="2"/>
  <c r="D1425" i="2"/>
  <c r="E1425" i="2"/>
  <c r="F1425" i="2"/>
  <c r="AP1425" i="2"/>
  <c r="AQ1425" i="2"/>
  <c r="AR1425" i="2"/>
  <c r="AS1425" i="2"/>
  <c r="AU1426" i="2"/>
  <c r="D1426" i="2"/>
  <c r="E1426" i="2"/>
  <c r="F1426" i="2"/>
  <c r="AP1426" i="2"/>
  <c r="AQ1426" i="2"/>
  <c r="AR1426" i="2"/>
  <c r="AS1426" i="2"/>
  <c r="L1427" i="2"/>
  <c r="D1427" i="2"/>
  <c r="E1427" i="2"/>
  <c r="F1427" i="2"/>
  <c r="AP1427" i="2"/>
  <c r="AQ1427" i="2"/>
  <c r="AR1427" i="2"/>
  <c r="AS1427" i="2"/>
  <c r="D1428" i="2"/>
  <c r="E1428" i="2"/>
  <c r="F1428" i="2"/>
  <c r="AP1428" i="2"/>
  <c r="AQ1428" i="2"/>
  <c r="AR1428" i="2"/>
  <c r="AS1428" i="2"/>
  <c r="K1429" i="2"/>
  <c r="D1429" i="2"/>
  <c r="E1429" i="2"/>
  <c r="F1429" i="2"/>
  <c r="AP1429" i="2"/>
  <c r="AQ1429" i="2"/>
  <c r="AR1429" i="2"/>
  <c r="AS1429" i="2"/>
  <c r="AU1430" i="2"/>
  <c r="D1430" i="2"/>
  <c r="E1430" i="2"/>
  <c r="F1430" i="2"/>
  <c r="AP1430" i="2"/>
  <c r="AQ1430" i="2"/>
  <c r="AR1430" i="2"/>
  <c r="AS1430" i="2"/>
  <c r="AQ1431" i="2"/>
  <c r="AR1431" i="2"/>
  <c r="AS1431" i="2"/>
  <c r="F1433" i="2"/>
  <c r="AQ1433" i="2"/>
  <c r="AR1433" i="2"/>
  <c r="AS1433" i="2"/>
  <c r="F1434" i="2"/>
  <c r="AQ1434" i="2"/>
  <c r="AR1434" i="2"/>
  <c r="AS1434" i="2"/>
  <c r="F1435" i="2"/>
  <c r="AQ1435" i="2"/>
  <c r="AR1435" i="2"/>
  <c r="AS1435" i="2"/>
  <c r="F1436" i="2"/>
  <c r="AQ1436" i="2"/>
  <c r="AR1436" i="2"/>
  <c r="AS1436" i="2"/>
  <c r="F1437" i="2"/>
  <c r="AQ1437" i="2"/>
  <c r="AR1437" i="2"/>
  <c r="AS1437" i="2"/>
  <c r="F1438" i="2"/>
  <c r="AQ1438" i="2"/>
  <c r="AR1438" i="2"/>
  <c r="AS1438" i="2"/>
  <c r="F1439" i="2"/>
  <c r="AQ1439" i="2"/>
  <c r="AR1439" i="2"/>
  <c r="AS1439" i="2"/>
  <c r="F1440" i="2"/>
  <c r="AQ1440" i="2"/>
  <c r="AR1440" i="2"/>
  <c r="AS1440" i="2"/>
  <c r="F1441" i="2"/>
  <c r="AQ1441" i="2"/>
  <c r="AR1441" i="2"/>
  <c r="AS1441" i="2"/>
  <c r="F1442" i="2"/>
  <c r="AQ1442" i="2"/>
  <c r="AR1442" i="2"/>
  <c r="AS1442" i="2"/>
  <c r="F1443" i="2"/>
  <c r="AQ1443" i="2"/>
  <c r="AR1443" i="2"/>
  <c r="AS1443" i="2"/>
  <c r="AT1445" i="2"/>
  <c r="D1445" i="2"/>
  <c r="E1445" i="2"/>
  <c r="F1445" i="2"/>
  <c r="AP1445" i="2"/>
  <c r="AQ1445" i="2"/>
  <c r="AR1445" i="2"/>
  <c r="AS1445" i="2"/>
  <c r="D1446" i="2"/>
  <c r="E1446" i="2"/>
  <c r="F1446" i="2"/>
  <c r="AP1446" i="2"/>
  <c r="AQ1446" i="2"/>
  <c r="AR1446" i="2"/>
  <c r="AS1446" i="2"/>
  <c r="D1447" i="2"/>
  <c r="E1447" i="2"/>
  <c r="F1447" i="2"/>
  <c r="AP1447" i="2"/>
  <c r="AQ1447" i="2"/>
  <c r="AR1447" i="2"/>
  <c r="AS1447" i="2"/>
  <c r="AU1448" i="2"/>
  <c r="D1448" i="2"/>
  <c r="E1448" i="2"/>
  <c r="F1448" i="2"/>
  <c r="AP1448" i="2"/>
  <c r="AQ1448" i="2"/>
  <c r="AR1448" i="2"/>
  <c r="AS1448" i="2"/>
  <c r="L1449" i="2"/>
  <c r="D1449" i="2"/>
  <c r="E1449" i="2"/>
  <c r="F1449" i="2"/>
  <c r="AP1449" i="2"/>
  <c r="AQ1449" i="2"/>
  <c r="AR1449" i="2"/>
  <c r="AS1449" i="2"/>
  <c r="D1450" i="2"/>
  <c r="E1450" i="2"/>
  <c r="F1450" i="2"/>
  <c r="AP1450" i="2"/>
  <c r="AQ1450" i="2"/>
  <c r="AR1450" i="2"/>
  <c r="AS1450" i="2"/>
  <c r="AV1451" i="2"/>
  <c r="D1451" i="2"/>
  <c r="E1451" i="2"/>
  <c r="F1451" i="2"/>
  <c r="AP1451" i="2"/>
  <c r="AQ1451" i="2"/>
  <c r="AR1451" i="2"/>
  <c r="AS1451" i="2"/>
  <c r="AV1452" i="2"/>
  <c r="D1452" i="2"/>
  <c r="E1452" i="2"/>
  <c r="F1452" i="2"/>
  <c r="AP1452" i="2"/>
  <c r="AQ1452" i="2"/>
  <c r="AR1452" i="2"/>
  <c r="AS1452" i="2"/>
  <c r="L1453" i="2"/>
  <c r="D1453" i="2"/>
  <c r="E1453" i="2"/>
  <c r="F1453" i="2"/>
  <c r="AP1453" i="2"/>
  <c r="AQ1453" i="2"/>
  <c r="AR1453" i="2"/>
  <c r="AS1453" i="2"/>
  <c r="D1454" i="2"/>
  <c r="E1454" i="2"/>
  <c r="F1454" i="2"/>
  <c r="AP1454" i="2"/>
  <c r="AQ1454" i="2"/>
  <c r="AR1454" i="2"/>
  <c r="AS1454" i="2"/>
  <c r="D1455" i="2"/>
  <c r="E1455" i="2"/>
  <c r="F1455" i="2"/>
  <c r="AP1455" i="2"/>
  <c r="AQ1455" i="2"/>
  <c r="AR1455" i="2"/>
  <c r="AS1455" i="2"/>
  <c r="D1456" i="2"/>
  <c r="E1456" i="2"/>
  <c r="F1456" i="2"/>
  <c r="AP1456" i="2"/>
  <c r="AQ1456" i="2"/>
  <c r="AR1456" i="2"/>
  <c r="AS1456" i="2"/>
  <c r="L1457" i="2"/>
  <c r="D1457" i="2"/>
  <c r="E1457" i="2"/>
  <c r="F1457" i="2"/>
  <c r="AP1457" i="2"/>
  <c r="AQ1457" i="2"/>
  <c r="AR1457" i="2"/>
  <c r="AS1457" i="2"/>
  <c r="D1458" i="2"/>
  <c r="E1458" i="2"/>
  <c r="F1458" i="2"/>
  <c r="AP1458" i="2"/>
  <c r="AQ1458" i="2"/>
  <c r="AR1458" i="2"/>
  <c r="AS1458" i="2"/>
  <c r="D1459" i="2"/>
  <c r="E1459" i="2"/>
  <c r="F1459" i="2"/>
  <c r="AP1459" i="2"/>
  <c r="AQ1459" i="2"/>
  <c r="AR1459" i="2"/>
  <c r="AS1459" i="2"/>
  <c r="D1460" i="2"/>
  <c r="E1460" i="2"/>
  <c r="F1460" i="2"/>
  <c r="AP1460" i="2"/>
  <c r="AQ1460" i="2"/>
  <c r="AR1460" i="2"/>
  <c r="AS1460" i="2"/>
  <c r="D1461" i="2"/>
  <c r="E1461" i="2"/>
  <c r="F1461" i="2"/>
  <c r="AP1461" i="2"/>
  <c r="AQ1461" i="2"/>
  <c r="AR1461" i="2"/>
  <c r="AS1461" i="2"/>
  <c r="D1462" i="2"/>
  <c r="E1462" i="2"/>
  <c r="F1462" i="2"/>
  <c r="AP1462" i="2"/>
  <c r="AQ1462" i="2"/>
  <c r="AR1462" i="2"/>
  <c r="AS1462" i="2"/>
  <c r="D1463" i="2"/>
  <c r="E1463" i="2"/>
  <c r="F1463" i="2"/>
  <c r="AP1463" i="2"/>
  <c r="AQ1463" i="2"/>
  <c r="AR1463" i="2"/>
  <c r="AS1463" i="2"/>
  <c r="D1464" i="2"/>
  <c r="E1464" i="2"/>
  <c r="F1464" i="2"/>
  <c r="AP1464" i="2"/>
  <c r="AQ1464" i="2"/>
  <c r="AR1464" i="2"/>
  <c r="AS1464" i="2"/>
  <c r="AU1465" i="2"/>
  <c r="D1465" i="2"/>
  <c r="E1465" i="2"/>
  <c r="F1465" i="2"/>
  <c r="AP1465" i="2"/>
  <c r="AQ1465" i="2"/>
  <c r="AR1465" i="2"/>
  <c r="AS1465" i="2"/>
  <c r="F1466" i="2"/>
  <c r="AR1466" i="2"/>
  <c r="AS1466" i="2"/>
  <c r="D1468" i="2"/>
  <c r="E1468" i="2"/>
  <c r="F1468" i="2"/>
  <c r="AP1468" i="2"/>
  <c r="AQ1468" i="2"/>
  <c r="AR1468" i="2"/>
  <c r="AS1468" i="2"/>
  <c r="G1469" i="2"/>
  <c r="D1469" i="2"/>
  <c r="E1469" i="2"/>
  <c r="F1469" i="2"/>
  <c r="AP1469" i="2"/>
  <c r="AQ1469" i="2"/>
  <c r="AR1469" i="2"/>
  <c r="AS1469" i="2"/>
  <c r="D1470" i="2"/>
  <c r="E1470" i="2"/>
  <c r="F1470" i="2"/>
  <c r="AP1470" i="2"/>
  <c r="AQ1470" i="2"/>
  <c r="AR1470" i="2"/>
  <c r="AS1470" i="2"/>
  <c r="AT1471" i="2"/>
  <c r="D1471" i="2"/>
  <c r="E1471" i="2"/>
  <c r="F1471" i="2"/>
  <c r="AP1471" i="2"/>
  <c r="AQ1471" i="2"/>
  <c r="AR1471" i="2"/>
  <c r="AS1471" i="2"/>
  <c r="K1472" i="2"/>
  <c r="D1472" i="2"/>
  <c r="E1472" i="2"/>
  <c r="F1472" i="2"/>
  <c r="AP1472" i="2"/>
  <c r="AQ1472" i="2"/>
  <c r="AR1472" i="2"/>
  <c r="AS1472" i="2"/>
  <c r="G1473" i="2"/>
  <c r="D1473" i="2"/>
  <c r="E1473" i="2"/>
  <c r="F1473" i="2"/>
  <c r="AP1473" i="2"/>
  <c r="AQ1473" i="2"/>
  <c r="AR1473" i="2"/>
  <c r="AS1473" i="2"/>
  <c r="D1474" i="2"/>
  <c r="E1474" i="2"/>
  <c r="F1474" i="2"/>
  <c r="AP1474" i="2"/>
  <c r="AQ1474" i="2"/>
  <c r="AR1474" i="2"/>
  <c r="AS1474" i="2"/>
  <c r="J1475" i="2"/>
  <c r="D1475" i="2"/>
  <c r="E1475" i="2"/>
  <c r="F1475" i="2"/>
  <c r="AP1475" i="2"/>
  <c r="AQ1475" i="2"/>
  <c r="AR1475" i="2"/>
  <c r="AS1475" i="2"/>
  <c r="K1476" i="2"/>
  <c r="D1476" i="2"/>
  <c r="E1476" i="2"/>
  <c r="F1476" i="2"/>
  <c r="AP1476" i="2"/>
  <c r="AQ1476" i="2"/>
  <c r="AR1476" i="2"/>
  <c r="AS1476" i="2"/>
  <c r="G1477" i="2"/>
  <c r="D1477" i="2"/>
  <c r="E1477" i="2"/>
  <c r="F1477" i="2"/>
  <c r="AP1477" i="2"/>
  <c r="AQ1477" i="2"/>
  <c r="AR1477" i="2"/>
  <c r="AS1477" i="2"/>
  <c r="D1478" i="2"/>
  <c r="E1478" i="2"/>
  <c r="F1478" i="2"/>
  <c r="AP1478" i="2"/>
  <c r="AQ1478" i="2"/>
  <c r="AR1478" i="2"/>
  <c r="AS1478" i="2"/>
  <c r="D1479" i="2"/>
  <c r="E1479" i="2"/>
  <c r="F1479" i="2"/>
  <c r="AP1479" i="2"/>
  <c r="AQ1479" i="2"/>
  <c r="AR1479" i="2"/>
  <c r="AS1479" i="2"/>
  <c r="AV1480" i="2"/>
  <c r="D1480" i="2"/>
  <c r="E1480" i="2"/>
  <c r="F1480" i="2"/>
  <c r="AP1480" i="2"/>
  <c r="AQ1480" i="2"/>
  <c r="AR1480" i="2"/>
  <c r="AS1480" i="2"/>
  <c r="G1481" i="2"/>
  <c r="D1481" i="2"/>
  <c r="E1481" i="2"/>
  <c r="F1481" i="2"/>
  <c r="AP1481" i="2"/>
  <c r="AQ1481" i="2"/>
  <c r="AR1481" i="2"/>
  <c r="AS1481" i="2"/>
  <c r="D1482" i="2"/>
  <c r="E1482" i="2"/>
  <c r="F1482" i="2"/>
  <c r="AP1482" i="2"/>
  <c r="AQ1482" i="2"/>
  <c r="AR1482" i="2"/>
  <c r="AS1482" i="2"/>
  <c r="L1483" i="2"/>
  <c r="D1483" i="2"/>
  <c r="E1483" i="2"/>
  <c r="F1483" i="2"/>
  <c r="AP1483" i="2"/>
  <c r="AQ1483" i="2"/>
  <c r="AR1483" i="2"/>
  <c r="AS1483" i="2"/>
  <c r="D1484" i="2"/>
  <c r="E1484" i="2"/>
  <c r="F1484" i="2"/>
  <c r="AP1484" i="2"/>
  <c r="AQ1484" i="2"/>
  <c r="AR1484" i="2"/>
  <c r="AS1484" i="2"/>
  <c r="G1485" i="2"/>
  <c r="D1485" i="2"/>
  <c r="E1485" i="2"/>
  <c r="F1485" i="2"/>
  <c r="AP1485" i="2"/>
  <c r="AQ1485" i="2"/>
  <c r="AR1485" i="2"/>
  <c r="AS1485" i="2"/>
  <c r="D1486" i="2"/>
  <c r="E1486" i="2"/>
  <c r="F1486" i="2"/>
  <c r="AP1486" i="2"/>
  <c r="AQ1486" i="2"/>
  <c r="AR1486" i="2"/>
  <c r="AS1486" i="2"/>
  <c r="G1487" i="2"/>
  <c r="H1487" i="2" s="1"/>
  <c r="D1487" i="2"/>
  <c r="E1487" i="2"/>
  <c r="F1487" i="2"/>
  <c r="AP1487" i="2"/>
  <c r="AQ1487" i="2"/>
  <c r="AR1487" i="2"/>
  <c r="AS1487" i="2"/>
  <c r="L1488" i="2"/>
  <c r="D1488" i="2"/>
  <c r="E1488" i="2"/>
  <c r="F1488" i="2"/>
  <c r="AP1488" i="2"/>
  <c r="AQ1488" i="2"/>
  <c r="AR1488" i="2"/>
  <c r="AS1488" i="2"/>
  <c r="AV1489" i="2"/>
  <c r="D1489" i="2"/>
  <c r="E1489" i="2"/>
  <c r="F1489" i="2"/>
  <c r="AP1489" i="2"/>
  <c r="AQ1489" i="2"/>
  <c r="AR1489" i="2"/>
  <c r="AS1489" i="2"/>
  <c r="L1490" i="2"/>
  <c r="D1490" i="2"/>
  <c r="E1490" i="2"/>
  <c r="F1490" i="2"/>
  <c r="AP1490" i="2"/>
  <c r="AQ1490" i="2"/>
  <c r="AR1490" i="2"/>
  <c r="AS1490" i="2"/>
  <c r="AT1493" i="2"/>
  <c r="D1493" i="2"/>
  <c r="E1493" i="2"/>
  <c r="F1493" i="2"/>
  <c r="AP1493" i="2"/>
  <c r="AQ1493" i="2"/>
  <c r="AR1493" i="2"/>
  <c r="AS1493" i="2"/>
  <c r="G1491" i="2"/>
  <c r="D1491" i="2"/>
  <c r="E1491" i="2"/>
  <c r="F1491" i="2"/>
  <c r="AP1491" i="2"/>
  <c r="AQ1491" i="2"/>
  <c r="AR1491" i="2"/>
  <c r="AS1491" i="2"/>
  <c r="D1492" i="2"/>
  <c r="E1492" i="2"/>
  <c r="F1492" i="2"/>
  <c r="AP1492" i="2"/>
  <c r="AQ1492" i="2"/>
  <c r="AR1492" i="2"/>
  <c r="AS1492" i="2"/>
  <c r="AU1494" i="2"/>
  <c r="D1494" i="2"/>
  <c r="E1494" i="2"/>
  <c r="F1494" i="2"/>
  <c r="AP1494" i="2"/>
  <c r="AQ1494" i="2"/>
  <c r="AR1494" i="2"/>
  <c r="AS1494" i="2"/>
  <c r="D1495" i="2"/>
  <c r="E1495" i="2"/>
  <c r="F1495" i="2"/>
  <c r="AP1495" i="2"/>
  <c r="AQ1495" i="2"/>
  <c r="AR1495" i="2"/>
  <c r="AS1495" i="2"/>
  <c r="D1496" i="2"/>
  <c r="E1496" i="2"/>
  <c r="F1496" i="2"/>
  <c r="AP1496" i="2"/>
  <c r="AQ1496" i="2"/>
  <c r="AR1496" i="2"/>
  <c r="AS1496" i="2"/>
  <c r="AV1497" i="2"/>
  <c r="D1497" i="2"/>
  <c r="E1497" i="2"/>
  <c r="F1497" i="2"/>
  <c r="AP1497" i="2"/>
  <c r="AQ1497" i="2"/>
  <c r="AR1497" i="2"/>
  <c r="AS1497" i="2"/>
  <c r="D1498" i="2"/>
  <c r="E1498" i="2"/>
  <c r="F1498" i="2"/>
  <c r="AP1498" i="2"/>
  <c r="AQ1498" i="2"/>
  <c r="AR1498" i="2"/>
  <c r="AS1498" i="2"/>
  <c r="D1499" i="2"/>
  <c r="E1499" i="2"/>
  <c r="F1499" i="2"/>
  <c r="AP1499" i="2"/>
  <c r="AQ1499" i="2"/>
  <c r="AR1499" i="2"/>
  <c r="AS1499" i="2"/>
  <c r="K1500" i="2"/>
  <c r="D1500" i="2"/>
  <c r="E1500" i="2"/>
  <c r="F1500" i="2"/>
  <c r="AP1500" i="2"/>
  <c r="AQ1500" i="2"/>
  <c r="AR1500" i="2"/>
  <c r="AS1500" i="2"/>
  <c r="F1501" i="2"/>
  <c r="AP1501" i="2"/>
  <c r="AQ1501" i="2"/>
  <c r="AR1501" i="2"/>
  <c r="AS1501" i="2"/>
  <c r="AV1503" i="2"/>
  <c r="D1503" i="2"/>
  <c r="E1503" i="2"/>
  <c r="F1503" i="2"/>
  <c r="AP1503" i="2"/>
  <c r="AQ1503" i="2"/>
  <c r="AR1503" i="2"/>
  <c r="AS1503" i="2"/>
  <c r="G1504" i="2"/>
  <c r="D1504" i="2"/>
  <c r="E1504" i="2"/>
  <c r="F1504" i="2"/>
  <c r="AP1504" i="2"/>
  <c r="AQ1504" i="2"/>
  <c r="AR1504" i="2"/>
  <c r="AS1504" i="2"/>
  <c r="K1505" i="2"/>
  <c r="D1505" i="2"/>
  <c r="E1505" i="2"/>
  <c r="F1505" i="2"/>
  <c r="AP1505" i="2"/>
  <c r="AQ1505" i="2"/>
  <c r="AR1505" i="2"/>
  <c r="AS1505" i="2"/>
  <c r="G1506" i="2"/>
  <c r="D1506" i="2"/>
  <c r="E1506" i="2"/>
  <c r="F1506" i="2"/>
  <c r="AP1506" i="2"/>
  <c r="AQ1506" i="2"/>
  <c r="AR1506" i="2"/>
  <c r="AS1506" i="2"/>
  <c r="K1507" i="2"/>
  <c r="D1507" i="2"/>
  <c r="E1507" i="2"/>
  <c r="F1507" i="2"/>
  <c r="AP1507" i="2"/>
  <c r="AQ1507" i="2"/>
  <c r="AR1507" i="2"/>
  <c r="AS1507" i="2"/>
  <c r="G1508" i="2"/>
  <c r="D1508" i="2"/>
  <c r="E1508" i="2"/>
  <c r="F1508" i="2"/>
  <c r="AP1508" i="2"/>
  <c r="AQ1508" i="2"/>
  <c r="AR1508" i="2"/>
  <c r="AS1508" i="2"/>
  <c r="K1509" i="2"/>
  <c r="D1509" i="2"/>
  <c r="E1509" i="2"/>
  <c r="F1509" i="2"/>
  <c r="AP1509" i="2"/>
  <c r="AQ1509" i="2"/>
  <c r="AR1509" i="2"/>
  <c r="AS1509" i="2"/>
  <c r="D1510" i="2"/>
  <c r="E1510" i="2"/>
  <c r="F1510" i="2"/>
  <c r="AP1510" i="2"/>
  <c r="AQ1510" i="2"/>
  <c r="AR1510" i="2"/>
  <c r="AS1510" i="2"/>
  <c r="D1511" i="2"/>
  <c r="E1511" i="2"/>
  <c r="F1511" i="2"/>
  <c r="AP1511" i="2"/>
  <c r="AQ1511" i="2"/>
  <c r="AR1511" i="2"/>
  <c r="AS1511" i="2"/>
  <c r="D1512" i="2"/>
  <c r="E1512" i="2"/>
  <c r="F1512" i="2"/>
  <c r="AP1512" i="2"/>
  <c r="AQ1512" i="2"/>
  <c r="AR1512" i="2"/>
  <c r="AS1512" i="2"/>
  <c r="K1513" i="2"/>
  <c r="D1513" i="2"/>
  <c r="E1513" i="2"/>
  <c r="F1513" i="2"/>
  <c r="AP1513" i="2"/>
  <c r="AQ1513" i="2"/>
  <c r="AR1513" i="2"/>
  <c r="AS1513" i="2"/>
  <c r="D1514" i="2"/>
  <c r="E1514" i="2"/>
  <c r="F1514" i="2"/>
  <c r="AP1514" i="2"/>
  <c r="AQ1514" i="2"/>
  <c r="AR1514" i="2"/>
  <c r="AS1514" i="2"/>
  <c r="D1515" i="2"/>
  <c r="E1515" i="2"/>
  <c r="F1515" i="2"/>
  <c r="AP1515" i="2"/>
  <c r="AQ1515" i="2"/>
  <c r="AR1515" i="2"/>
  <c r="AS1515" i="2"/>
  <c r="G1516" i="2"/>
  <c r="D1516" i="2"/>
  <c r="E1516" i="2"/>
  <c r="F1516" i="2"/>
  <c r="AP1516" i="2"/>
  <c r="AQ1516" i="2"/>
  <c r="AR1516" i="2"/>
  <c r="AS1516" i="2"/>
  <c r="D1517" i="2"/>
  <c r="E1517" i="2"/>
  <c r="F1517" i="2"/>
  <c r="AP1517" i="2"/>
  <c r="AQ1517" i="2"/>
  <c r="AR1517" i="2"/>
  <c r="AS1517" i="2"/>
  <c r="G1518" i="2"/>
  <c r="D1518" i="2"/>
  <c r="E1518" i="2"/>
  <c r="F1518" i="2"/>
  <c r="AP1518" i="2"/>
  <c r="AQ1518" i="2"/>
  <c r="AR1518" i="2"/>
  <c r="AS1518" i="2"/>
  <c r="D1519" i="2"/>
  <c r="E1519" i="2"/>
  <c r="F1519" i="2"/>
  <c r="AP1519" i="2"/>
  <c r="AQ1519" i="2"/>
  <c r="AR1519" i="2"/>
  <c r="AS1519" i="2"/>
  <c r="D1520" i="2"/>
  <c r="E1520" i="2"/>
  <c r="F1520" i="2"/>
  <c r="AP1520" i="2"/>
  <c r="AQ1520" i="2"/>
  <c r="AR1520" i="2"/>
  <c r="AS1520" i="2"/>
  <c r="K1521" i="2"/>
  <c r="D1521" i="2"/>
  <c r="E1521" i="2"/>
  <c r="F1521" i="2"/>
  <c r="AP1521" i="2"/>
  <c r="AQ1521" i="2"/>
  <c r="AR1521" i="2"/>
  <c r="AS1521" i="2"/>
  <c r="G1522" i="2"/>
  <c r="D1522" i="2"/>
  <c r="E1522" i="2"/>
  <c r="F1522" i="2"/>
  <c r="AP1522" i="2"/>
  <c r="AQ1522" i="2"/>
  <c r="AR1522" i="2"/>
  <c r="AS1522" i="2"/>
  <c r="D1523" i="2"/>
  <c r="E1523" i="2"/>
  <c r="F1523" i="2"/>
  <c r="AP1523" i="2"/>
  <c r="AQ1523" i="2"/>
  <c r="AR1523" i="2"/>
  <c r="AS1523" i="2"/>
  <c r="G1524" i="2"/>
  <c r="H1524" i="2" s="1"/>
  <c r="D1524" i="2"/>
  <c r="E1524" i="2"/>
  <c r="F1524" i="2"/>
  <c r="AP1524" i="2"/>
  <c r="AQ1524" i="2"/>
  <c r="AR1524" i="2"/>
  <c r="AS1524" i="2"/>
  <c r="D1525" i="2"/>
  <c r="E1525" i="2"/>
  <c r="F1525" i="2"/>
  <c r="AP1525" i="2"/>
  <c r="AQ1525" i="2"/>
  <c r="AR1525" i="2"/>
  <c r="AS1525" i="2"/>
  <c r="D1526" i="2"/>
  <c r="E1526" i="2"/>
  <c r="F1526" i="2"/>
  <c r="AP1526" i="2"/>
  <c r="AQ1526" i="2"/>
  <c r="AR1526" i="2"/>
  <c r="AS1526" i="2"/>
  <c r="D1527" i="2"/>
  <c r="E1527" i="2"/>
  <c r="F1527" i="2"/>
  <c r="AP1527" i="2"/>
  <c r="AQ1527" i="2"/>
  <c r="AR1527" i="2"/>
  <c r="AS1527" i="2"/>
  <c r="D1528" i="2"/>
  <c r="E1528" i="2"/>
  <c r="F1528" i="2"/>
  <c r="AP1528" i="2"/>
  <c r="AQ1528" i="2"/>
  <c r="AR1528" i="2"/>
  <c r="AS1528" i="2"/>
  <c r="K1529" i="2"/>
  <c r="D1529" i="2"/>
  <c r="E1529" i="2"/>
  <c r="F1529" i="2"/>
  <c r="AP1529" i="2"/>
  <c r="AQ1529" i="2"/>
  <c r="AR1529" i="2"/>
  <c r="AS1529" i="2"/>
  <c r="D1530" i="2"/>
  <c r="E1530" i="2"/>
  <c r="F1530" i="2"/>
  <c r="AP1530" i="2"/>
  <c r="AQ1530" i="2"/>
  <c r="AR1530" i="2"/>
  <c r="AS1530" i="2"/>
  <c r="D1531" i="2"/>
  <c r="E1531" i="2"/>
  <c r="F1531" i="2"/>
  <c r="AP1531" i="2"/>
  <c r="AQ1531" i="2"/>
  <c r="AR1531" i="2"/>
  <c r="AS1531" i="2"/>
  <c r="G1532" i="2"/>
  <c r="H1532" i="2" s="1"/>
  <c r="D1532" i="2"/>
  <c r="E1532" i="2"/>
  <c r="F1532" i="2"/>
  <c r="AP1532" i="2"/>
  <c r="AQ1532" i="2"/>
  <c r="AR1532" i="2"/>
  <c r="AS1532" i="2"/>
  <c r="K1533" i="2"/>
  <c r="D1533" i="2"/>
  <c r="E1533" i="2"/>
  <c r="F1533" i="2"/>
  <c r="AP1533" i="2"/>
  <c r="AQ1533" i="2"/>
  <c r="AR1533" i="2"/>
  <c r="AS1533" i="2"/>
  <c r="D1534" i="2"/>
  <c r="E1534" i="2"/>
  <c r="F1534" i="2"/>
  <c r="AP1534" i="2"/>
  <c r="AQ1534" i="2"/>
  <c r="AR1534" i="2"/>
  <c r="AS1534" i="2"/>
  <c r="D1535" i="2"/>
  <c r="E1535" i="2"/>
  <c r="F1535" i="2"/>
  <c r="AP1535" i="2"/>
  <c r="AQ1535" i="2"/>
  <c r="AR1535" i="2"/>
  <c r="AS1535" i="2"/>
  <c r="G1536" i="2"/>
  <c r="D1536" i="2"/>
  <c r="E1536" i="2"/>
  <c r="F1536" i="2"/>
  <c r="AP1536" i="2"/>
  <c r="AQ1536" i="2"/>
  <c r="AR1536" i="2"/>
  <c r="AS1536" i="2"/>
  <c r="K1537" i="2"/>
  <c r="D1537" i="2"/>
  <c r="E1537" i="2"/>
  <c r="F1537" i="2"/>
  <c r="AP1537" i="2"/>
  <c r="AQ1537" i="2"/>
  <c r="AR1537" i="2"/>
  <c r="AS1537" i="2"/>
  <c r="G1538" i="2"/>
  <c r="D1538" i="2"/>
  <c r="E1538" i="2"/>
  <c r="F1538" i="2"/>
  <c r="AP1538" i="2"/>
  <c r="AQ1538" i="2"/>
  <c r="AR1538" i="2"/>
  <c r="AS1538" i="2"/>
  <c r="D1539" i="2"/>
  <c r="E1539" i="2"/>
  <c r="F1539" i="2"/>
  <c r="AP1539" i="2"/>
  <c r="AQ1539" i="2"/>
  <c r="AR1539" i="2"/>
  <c r="AS1539" i="2"/>
  <c r="G1540" i="2"/>
  <c r="D1540" i="2"/>
  <c r="E1540" i="2"/>
  <c r="F1540" i="2"/>
  <c r="AP1540" i="2"/>
  <c r="AQ1540" i="2"/>
  <c r="AR1540" i="2"/>
  <c r="AS1540" i="2"/>
  <c r="AV1541" i="2"/>
  <c r="D1541" i="2"/>
  <c r="E1541" i="2"/>
  <c r="F1541" i="2"/>
  <c r="AP1541" i="2"/>
  <c r="AQ1541" i="2"/>
  <c r="AR1541" i="2"/>
  <c r="AS1541" i="2"/>
  <c r="G1542" i="2"/>
  <c r="D1542" i="2"/>
  <c r="E1542" i="2"/>
  <c r="F1542" i="2"/>
  <c r="AP1542" i="2"/>
  <c r="AQ1542" i="2"/>
  <c r="AR1542" i="2"/>
  <c r="AS1542" i="2"/>
  <c r="D1543" i="2"/>
  <c r="E1543" i="2"/>
  <c r="F1543" i="2"/>
  <c r="AP1543" i="2"/>
  <c r="AQ1543" i="2"/>
  <c r="AR1543" i="2"/>
  <c r="AS1543" i="2"/>
  <c r="D1544" i="2"/>
  <c r="E1544" i="2"/>
  <c r="F1544" i="2"/>
  <c r="AP1544" i="2"/>
  <c r="AQ1544" i="2"/>
  <c r="AR1544" i="2"/>
  <c r="AS1544" i="2"/>
  <c r="K1545" i="2"/>
  <c r="D1545" i="2"/>
  <c r="E1545" i="2"/>
  <c r="F1545" i="2"/>
  <c r="AP1545" i="2"/>
  <c r="AQ1545" i="2"/>
  <c r="AR1545" i="2"/>
  <c r="AS1545" i="2"/>
  <c r="G1546" i="2"/>
  <c r="D1546" i="2"/>
  <c r="E1546" i="2"/>
  <c r="F1546" i="2"/>
  <c r="L1546" i="2"/>
  <c r="AP1546" i="2"/>
  <c r="AQ1546" i="2"/>
  <c r="AR1546" i="2"/>
  <c r="AS1546" i="2"/>
  <c r="D1547" i="2"/>
  <c r="E1547" i="2"/>
  <c r="F1547" i="2"/>
  <c r="AP1547" i="2"/>
  <c r="AQ1547" i="2"/>
  <c r="AR1547" i="2"/>
  <c r="AS1547" i="2"/>
  <c r="AT1548" i="2"/>
  <c r="D1548" i="2"/>
  <c r="E1548" i="2"/>
  <c r="F1548" i="2"/>
  <c r="AP1548" i="2"/>
  <c r="AQ1548" i="2"/>
  <c r="AR1548" i="2"/>
  <c r="AS1548" i="2"/>
  <c r="K1549" i="2"/>
  <c r="D1549" i="2"/>
  <c r="E1549" i="2"/>
  <c r="F1549" i="2"/>
  <c r="AP1549" i="2"/>
  <c r="AQ1549" i="2"/>
  <c r="AR1549" i="2"/>
  <c r="AS1549" i="2"/>
  <c r="D1550" i="2"/>
  <c r="E1550" i="2"/>
  <c r="F1550" i="2"/>
  <c r="AP1550" i="2"/>
  <c r="AQ1550" i="2"/>
  <c r="AR1550" i="2"/>
  <c r="AS1550" i="2"/>
  <c r="D1551" i="2"/>
  <c r="E1551" i="2"/>
  <c r="F1551" i="2"/>
  <c r="AP1551" i="2"/>
  <c r="AQ1551" i="2"/>
  <c r="AR1551" i="2"/>
  <c r="AS1551" i="2"/>
  <c r="D1552" i="2"/>
  <c r="E1552" i="2"/>
  <c r="F1552" i="2"/>
  <c r="AP1552" i="2"/>
  <c r="AQ1552" i="2"/>
  <c r="AR1552" i="2"/>
  <c r="AS1552" i="2"/>
  <c r="K1553" i="2"/>
  <c r="D1553" i="2"/>
  <c r="E1553" i="2"/>
  <c r="F1553" i="2"/>
  <c r="AP1553" i="2"/>
  <c r="AQ1553" i="2"/>
  <c r="AR1553" i="2"/>
  <c r="AS1553" i="2"/>
  <c r="G1554" i="2"/>
  <c r="D1554" i="2"/>
  <c r="E1554" i="2"/>
  <c r="F1554" i="2"/>
  <c r="AP1554" i="2"/>
  <c r="AQ1554" i="2"/>
  <c r="AR1554" i="2"/>
  <c r="AS1554" i="2"/>
  <c r="AU1555" i="2"/>
  <c r="D1555" i="2"/>
  <c r="E1555" i="2"/>
  <c r="F1555" i="2"/>
  <c r="AP1555" i="2"/>
  <c r="AQ1555" i="2"/>
  <c r="AR1555" i="2"/>
  <c r="AS1555" i="2"/>
  <c r="D1556" i="2"/>
  <c r="E1556" i="2"/>
  <c r="F1556" i="2"/>
  <c r="AP1556" i="2"/>
  <c r="AQ1556" i="2"/>
  <c r="AR1556" i="2"/>
  <c r="AS1556" i="2"/>
  <c r="L1557" i="2"/>
  <c r="D1557" i="2"/>
  <c r="E1557" i="2"/>
  <c r="F1557" i="2"/>
  <c r="AP1557" i="2"/>
  <c r="AQ1557" i="2"/>
  <c r="AR1557" i="2"/>
  <c r="AS1557" i="2"/>
  <c r="G1558" i="2"/>
  <c r="D1558" i="2"/>
  <c r="E1558" i="2"/>
  <c r="F1558" i="2"/>
  <c r="AP1558" i="2"/>
  <c r="AQ1558" i="2"/>
  <c r="AR1558" i="2"/>
  <c r="AS1558" i="2"/>
  <c r="AU1559" i="2"/>
  <c r="D1559" i="2"/>
  <c r="E1559" i="2"/>
  <c r="F1559" i="2"/>
  <c r="AP1559" i="2"/>
  <c r="AQ1559" i="2"/>
  <c r="AR1559" i="2"/>
  <c r="AS1559" i="2"/>
  <c r="D1560" i="2"/>
  <c r="E1560" i="2"/>
  <c r="F1560" i="2"/>
  <c r="AP1560" i="2"/>
  <c r="AQ1560" i="2"/>
  <c r="AR1560" i="2"/>
  <c r="AS1560" i="2"/>
  <c r="K1561" i="2"/>
  <c r="D1561" i="2"/>
  <c r="E1561" i="2"/>
  <c r="F1561" i="2"/>
  <c r="AP1561" i="2"/>
  <c r="AQ1561" i="2"/>
  <c r="AR1561" i="2"/>
  <c r="AS1561" i="2"/>
  <c r="G1562" i="2"/>
  <c r="D1562" i="2"/>
  <c r="E1562" i="2"/>
  <c r="F1562" i="2"/>
  <c r="AP1562" i="2"/>
  <c r="AQ1562" i="2"/>
  <c r="AR1562" i="2"/>
  <c r="AS1562" i="2"/>
  <c r="L1563" i="2"/>
  <c r="D1563" i="2"/>
  <c r="E1563" i="2"/>
  <c r="F1563" i="2"/>
  <c r="AP1563" i="2"/>
  <c r="AQ1563" i="2"/>
  <c r="AR1563" i="2"/>
  <c r="AS1563" i="2"/>
  <c r="G1564" i="2"/>
  <c r="H1564" i="2" s="1"/>
  <c r="D1564" i="2"/>
  <c r="E1564" i="2"/>
  <c r="F1564" i="2"/>
  <c r="AP1564" i="2"/>
  <c r="AQ1564" i="2"/>
  <c r="AR1564" i="2"/>
  <c r="AS1564" i="2"/>
  <c r="K1565" i="2"/>
  <c r="D1565" i="2"/>
  <c r="E1565" i="2"/>
  <c r="F1565" i="2"/>
  <c r="AP1565" i="2"/>
  <c r="AQ1565" i="2"/>
  <c r="AR1565" i="2"/>
  <c r="AS1565" i="2"/>
  <c r="G1566" i="2"/>
  <c r="D1566" i="2"/>
  <c r="E1566" i="2"/>
  <c r="F1566" i="2"/>
  <c r="AP1566" i="2"/>
  <c r="AQ1566" i="2"/>
  <c r="AR1566" i="2"/>
  <c r="AS1566" i="2"/>
  <c r="D1567" i="2"/>
  <c r="E1567" i="2"/>
  <c r="F1567" i="2"/>
  <c r="AP1567" i="2"/>
  <c r="AQ1567" i="2"/>
  <c r="AR1567" i="2"/>
  <c r="AS1567" i="2"/>
  <c r="G1568" i="2"/>
  <c r="D1568" i="2"/>
  <c r="E1568" i="2"/>
  <c r="F1568" i="2"/>
  <c r="AP1568" i="2"/>
  <c r="AQ1568" i="2"/>
  <c r="AR1568" i="2"/>
  <c r="AS1568" i="2"/>
  <c r="D1569" i="2"/>
  <c r="E1569" i="2"/>
  <c r="F1569" i="2"/>
  <c r="AP1569" i="2"/>
  <c r="AQ1569" i="2"/>
  <c r="AR1569" i="2"/>
  <c r="AS1569" i="2"/>
  <c r="G1570" i="2"/>
  <c r="D1570" i="2"/>
  <c r="E1570" i="2"/>
  <c r="F1570" i="2"/>
  <c r="AP1570" i="2"/>
  <c r="AQ1570" i="2"/>
  <c r="AR1570" i="2"/>
  <c r="AS1570" i="2"/>
  <c r="AV1571" i="2"/>
  <c r="D1571" i="2"/>
  <c r="E1571" i="2"/>
  <c r="F1571" i="2"/>
  <c r="AP1571" i="2"/>
  <c r="AQ1571" i="2"/>
  <c r="AR1571" i="2"/>
  <c r="AS1571" i="2"/>
  <c r="G1572" i="2"/>
  <c r="D1572" i="2"/>
  <c r="E1572" i="2"/>
  <c r="F1572" i="2"/>
  <c r="AP1572" i="2"/>
  <c r="AQ1572" i="2"/>
  <c r="AR1572" i="2"/>
  <c r="AS1572" i="2"/>
  <c r="D1573" i="2"/>
  <c r="E1573" i="2"/>
  <c r="F1573" i="2"/>
  <c r="AP1573" i="2"/>
  <c r="AQ1573" i="2"/>
  <c r="AR1573" i="2"/>
  <c r="AS1573" i="2"/>
  <c r="G1574" i="2"/>
  <c r="D1574" i="2"/>
  <c r="E1574" i="2"/>
  <c r="F1574" i="2"/>
  <c r="AP1574" i="2"/>
  <c r="AQ1574" i="2"/>
  <c r="AR1574" i="2"/>
  <c r="AS1574" i="2"/>
  <c r="D1575" i="2"/>
  <c r="E1575" i="2"/>
  <c r="F1575" i="2"/>
  <c r="AP1575" i="2"/>
  <c r="AQ1575" i="2"/>
  <c r="AR1575" i="2"/>
  <c r="AS1575" i="2"/>
  <c r="D1576" i="2"/>
  <c r="E1576" i="2"/>
  <c r="F1576" i="2"/>
  <c r="AP1576" i="2"/>
  <c r="AQ1576" i="2"/>
  <c r="AR1576" i="2"/>
  <c r="AS1576" i="2"/>
  <c r="K1577" i="2"/>
  <c r="D1577" i="2"/>
  <c r="E1577" i="2"/>
  <c r="F1577" i="2"/>
  <c r="AP1577" i="2"/>
  <c r="AQ1577" i="2"/>
  <c r="AR1577" i="2"/>
  <c r="AS1577" i="2"/>
  <c r="D1578" i="2"/>
  <c r="E1578" i="2"/>
  <c r="F1578" i="2"/>
  <c r="AP1578" i="2"/>
  <c r="AQ1578" i="2"/>
  <c r="AR1578" i="2"/>
  <c r="AS1578" i="2"/>
  <c r="D1579" i="2"/>
  <c r="E1579" i="2"/>
  <c r="F1579" i="2"/>
  <c r="AP1579" i="2"/>
  <c r="AQ1579" i="2"/>
  <c r="AR1579" i="2"/>
  <c r="AS1579" i="2"/>
  <c r="D1580" i="2"/>
  <c r="E1580" i="2"/>
  <c r="F1580" i="2"/>
  <c r="AP1580" i="2"/>
  <c r="AQ1580" i="2"/>
  <c r="AR1580" i="2"/>
  <c r="AS1580" i="2"/>
  <c r="K1581" i="2"/>
  <c r="D1581" i="2"/>
  <c r="E1581" i="2"/>
  <c r="F1581" i="2"/>
  <c r="AP1581" i="2"/>
  <c r="AQ1581" i="2"/>
  <c r="AR1581" i="2"/>
  <c r="AS1581" i="2"/>
  <c r="D1582" i="2"/>
  <c r="E1582" i="2"/>
  <c r="F1582" i="2"/>
  <c r="AP1582" i="2"/>
  <c r="AQ1582" i="2"/>
  <c r="AR1582" i="2"/>
  <c r="AS1582" i="2"/>
  <c r="D1583" i="2"/>
  <c r="E1583" i="2"/>
  <c r="F1583" i="2"/>
  <c r="AP1583" i="2"/>
  <c r="AQ1583" i="2"/>
  <c r="AR1583" i="2"/>
  <c r="AS1583" i="2"/>
  <c r="G1584" i="2"/>
  <c r="H1584" i="2" s="1"/>
  <c r="D1584" i="2"/>
  <c r="E1584" i="2"/>
  <c r="F1584" i="2"/>
  <c r="AP1584" i="2"/>
  <c r="AQ1584" i="2"/>
  <c r="AR1584" i="2"/>
  <c r="AS1584" i="2"/>
  <c r="D1585" i="2"/>
  <c r="E1585" i="2"/>
  <c r="F1585" i="2"/>
  <c r="AP1585" i="2"/>
  <c r="AQ1585" i="2"/>
  <c r="AR1585" i="2"/>
  <c r="AS1585" i="2"/>
  <c r="G1586" i="2"/>
  <c r="D1586" i="2"/>
  <c r="E1586" i="2"/>
  <c r="F1586" i="2"/>
  <c r="AP1586" i="2"/>
  <c r="AQ1586" i="2"/>
  <c r="AR1586" i="2"/>
  <c r="AS1586" i="2"/>
  <c r="D1587" i="2"/>
  <c r="E1587" i="2"/>
  <c r="F1587" i="2"/>
  <c r="AP1587" i="2"/>
  <c r="AQ1587" i="2"/>
  <c r="AR1587" i="2"/>
  <c r="AS1587" i="2"/>
  <c r="D1588" i="2"/>
  <c r="E1588" i="2"/>
  <c r="F1588" i="2"/>
  <c r="AP1588" i="2"/>
  <c r="AQ1588" i="2"/>
  <c r="AR1588" i="2"/>
  <c r="AS1588" i="2"/>
  <c r="D1589" i="2"/>
  <c r="E1589" i="2"/>
  <c r="F1589" i="2"/>
  <c r="AP1589" i="2"/>
  <c r="AQ1589" i="2"/>
  <c r="AR1589" i="2"/>
  <c r="AS1589" i="2"/>
  <c r="D1590" i="2"/>
  <c r="E1590" i="2"/>
  <c r="F1590" i="2"/>
  <c r="AP1590" i="2"/>
  <c r="AQ1590" i="2"/>
  <c r="AR1590" i="2"/>
  <c r="AS1590" i="2"/>
  <c r="D1591" i="2"/>
  <c r="E1591" i="2"/>
  <c r="F1591" i="2"/>
  <c r="AP1591" i="2"/>
  <c r="AQ1591" i="2"/>
  <c r="AR1591" i="2"/>
  <c r="AS1591" i="2"/>
  <c r="AT1592" i="2"/>
  <c r="D1592" i="2"/>
  <c r="E1592" i="2"/>
  <c r="F1592" i="2"/>
  <c r="AP1592" i="2"/>
  <c r="AQ1592" i="2"/>
  <c r="AR1592" i="2"/>
  <c r="AS1592" i="2"/>
  <c r="D1593" i="2"/>
  <c r="E1593" i="2"/>
  <c r="F1593" i="2"/>
  <c r="AP1593" i="2"/>
  <c r="AQ1593" i="2"/>
  <c r="AR1593" i="2"/>
  <c r="AS1593" i="2"/>
  <c r="D1594" i="2"/>
  <c r="E1594" i="2"/>
  <c r="F1594" i="2"/>
  <c r="AP1594" i="2"/>
  <c r="AQ1594" i="2"/>
  <c r="AR1594" i="2"/>
  <c r="AS1594" i="2"/>
  <c r="D1595" i="2"/>
  <c r="E1595" i="2"/>
  <c r="F1595" i="2"/>
  <c r="AP1595" i="2"/>
  <c r="AQ1595" i="2"/>
  <c r="AR1595" i="2"/>
  <c r="AS1595" i="2"/>
  <c r="G1596" i="2"/>
  <c r="H1596" i="2" s="1"/>
  <c r="D1596" i="2"/>
  <c r="E1596" i="2"/>
  <c r="F1596" i="2"/>
  <c r="AP1596" i="2"/>
  <c r="AQ1596" i="2"/>
  <c r="AR1596" i="2"/>
  <c r="AS1596" i="2"/>
  <c r="D1597" i="2"/>
  <c r="E1597" i="2"/>
  <c r="F1597" i="2"/>
  <c r="AP1597" i="2"/>
  <c r="AQ1597" i="2"/>
  <c r="AR1597" i="2"/>
  <c r="AS1597" i="2"/>
  <c r="AV1598" i="2"/>
  <c r="D1598" i="2"/>
  <c r="E1598" i="2"/>
  <c r="F1598" i="2"/>
  <c r="AP1598" i="2"/>
  <c r="AQ1598" i="2"/>
  <c r="AR1598" i="2"/>
  <c r="AS1598" i="2"/>
  <c r="D1599" i="2"/>
  <c r="E1599" i="2"/>
  <c r="F1599" i="2"/>
  <c r="AP1599" i="2"/>
  <c r="AQ1599" i="2"/>
  <c r="AR1599" i="2"/>
  <c r="AS1599" i="2"/>
  <c r="D1600" i="2"/>
  <c r="E1600" i="2"/>
  <c r="F1600" i="2"/>
  <c r="AP1600" i="2"/>
  <c r="AQ1600" i="2"/>
  <c r="AR1600" i="2"/>
  <c r="AS1600" i="2"/>
  <c r="D1601" i="2"/>
  <c r="E1601" i="2"/>
  <c r="F1601" i="2"/>
  <c r="AP1601" i="2"/>
  <c r="AQ1601" i="2"/>
  <c r="AR1601" i="2"/>
  <c r="AS1601" i="2"/>
  <c r="D1602" i="2"/>
  <c r="E1602" i="2"/>
  <c r="F1602" i="2"/>
  <c r="AP1602" i="2"/>
  <c r="AQ1602" i="2"/>
  <c r="AR1602" i="2"/>
  <c r="AS1602" i="2"/>
  <c r="E1603" i="2"/>
  <c r="F1603" i="2"/>
  <c r="AQ1603" i="2"/>
  <c r="AR1603" i="2"/>
  <c r="AS1603" i="2"/>
  <c r="D1605" i="2"/>
  <c r="E1605" i="2"/>
  <c r="F1605" i="2"/>
  <c r="AP1605" i="2"/>
  <c r="AQ1605" i="2"/>
  <c r="AR1605" i="2"/>
  <c r="AS1605" i="2"/>
  <c r="D1606" i="2"/>
  <c r="E1606" i="2"/>
  <c r="F1606" i="2"/>
  <c r="AP1606" i="2"/>
  <c r="AQ1606" i="2"/>
  <c r="AR1606" i="2"/>
  <c r="AS1606" i="2"/>
  <c r="K1607" i="2"/>
  <c r="D1607" i="2"/>
  <c r="E1607" i="2"/>
  <c r="F1607" i="2"/>
  <c r="AP1607" i="2"/>
  <c r="AQ1607" i="2"/>
  <c r="AR1607" i="2"/>
  <c r="AS1607" i="2"/>
  <c r="K1608" i="2"/>
  <c r="D1608" i="2"/>
  <c r="E1608" i="2"/>
  <c r="F1608" i="2"/>
  <c r="AP1608" i="2"/>
  <c r="AQ1608" i="2"/>
  <c r="AR1608" i="2"/>
  <c r="AS1608" i="2"/>
  <c r="D1609" i="2"/>
  <c r="E1609" i="2"/>
  <c r="F1609" i="2"/>
  <c r="AP1609" i="2"/>
  <c r="AQ1609" i="2"/>
  <c r="AR1609" i="2"/>
  <c r="AS1609" i="2"/>
  <c r="D1610" i="2"/>
  <c r="E1610" i="2"/>
  <c r="F1610" i="2"/>
  <c r="AP1610" i="2"/>
  <c r="AQ1610" i="2"/>
  <c r="AR1610" i="2"/>
  <c r="AS1610" i="2"/>
  <c r="AT1611" i="2"/>
  <c r="D1611" i="2"/>
  <c r="E1611" i="2"/>
  <c r="F1611" i="2"/>
  <c r="AP1611" i="2"/>
  <c r="AQ1611" i="2"/>
  <c r="AR1611" i="2"/>
  <c r="AS1611" i="2"/>
  <c r="D1612" i="2"/>
  <c r="E1612" i="2"/>
  <c r="F1612" i="2"/>
  <c r="AP1612" i="2"/>
  <c r="AQ1612" i="2"/>
  <c r="AR1612" i="2"/>
  <c r="AS1612" i="2"/>
  <c r="D1613" i="2"/>
  <c r="E1613" i="2"/>
  <c r="F1613" i="2"/>
  <c r="AP1613" i="2"/>
  <c r="AQ1613" i="2"/>
  <c r="AR1613" i="2"/>
  <c r="AS1613" i="2"/>
  <c r="AV1614" i="2"/>
  <c r="D1614" i="2"/>
  <c r="E1614" i="2"/>
  <c r="F1614" i="2"/>
  <c r="AP1614" i="2"/>
  <c r="AQ1614" i="2"/>
  <c r="AR1614" i="2"/>
  <c r="AS1614" i="2"/>
  <c r="D1615" i="2"/>
  <c r="E1615" i="2"/>
  <c r="F1615" i="2"/>
  <c r="AP1615" i="2"/>
  <c r="AQ1615" i="2"/>
  <c r="AR1615" i="2"/>
  <c r="AS1615" i="2"/>
  <c r="D1616" i="2"/>
  <c r="E1616" i="2"/>
  <c r="F1616" i="2"/>
  <c r="AP1616" i="2"/>
  <c r="AQ1616" i="2"/>
  <c r="AR1616" i="2"/>
  <c r="AS1616" i="2"/>
  <c r="D1617" i="2"/>
  <c r="E1617" i="2"/>
  <c r="F1617" i="2"/>
  <c r="AP1617" i="2"/>
  <c r="AQ1617" i="2"/>
  <c r="AR1617" i="2"/>
  <c r="AS1617" i="2"/>
  <c r="AV1618" i="2"/>
  <c r="D1618" i="2"/>
  <c r="E1618" i="2"/>
  <c r="F1618" i="2"/>
  <c r="AP1618" i="2"/>
  <c r="AQ1618" i="2"/>
  <c r="AR1618" i="2"/>
  <c r="AS1618" i="2"/>
  <c r="D1619" i="2"/>
  <c r="E1619" i="2"/>
  <c r="F1619" i="2"/>
  <c r="AP1619" i="2"/>
  <c r="AQ1619" i="2"/>
  <c r="AR1619" i="2"/>
  <c r="AS1619" i="2"/>
  <c r="D1620" i="2"/>
  <c r="E1620" i="2"/>
  <c r="F1620" i="2"/>
  <c r="AP1620" i="2"/>
  <c r="AQ1620" i="2"/>
  <c r="AR1620" i="2"/>
  <c r="AS1620" i="2"/>
  <c r="D1621" i="2"/>
  <c r="E1621" i="2"/>
  <c r="F1621" i="2"/>
  <c r="AP1621" i="2"/>
  <c r="AQ1621" i="2"/>
  <c r="AR1621" i="2"/>
  <c r="AS1621" i="2"/>
  <c r="D1622" i="2"/>
  <c r="E1622" i="2"/>
  <c r="F1622" i="2"/>
  <c r="AP1622" i="2"/>
  <c r="AQ1622" i="2"/>
  <c r="AR1622" i="2"/>
  <c r="AS1622" i="2"/>
  <c r="D1623" i="2"/>
  <c r="E1623" i="2"/>
  <c r="F1623" i="2"/>
  <c r="AP1623" i="2"/>
  <c r="AQ1623" i="2"/>
  <c r="AR1623" i="2"/>
  <c r="AS1623" i="2"/>
  <c r="K1624" i="2"/>
  <c r="D1624" i="2"/>
  <c r="E1624" i="2"/>
  <c r="F1624" i="2"/>
  <c r="AP1624" i="2"/>
  <c r="AQ1624" i="2"/>
  <c r="AR1624" i="2"/>
  <c r="AS1624" i="2"/>
  <c r="D1625" i="2"/>
  <c r="E1625" i="2"/>
  <c r="F1625" i="2"/>
  <c r="AP1625" i="2"/>
  <c r="AQ1625" i="2"/>
  <c r="AR1625" i="2"/>
  <c r="AS1625" i="2"/>
  <c r="AV1626" i="2"/>
  <c r="D1626" i="2"/>
  <c r="E1626" i="2"/>
  <c r="F1626" i="2"/>
  <c r="AP1626" i="2"/>
  <c r="AQ1626" i="2"/>
  <c r="AR1626" i="2"/>
  <c r="AS1626" i="2"/>
  <c r="L1627" i="2"/>
  <c r="D1627" i="2"/>
  <c r="E1627" i="2"/>
  <c r="F1627" i="2"/>
  <c r="AP1627" i="2"/>
  <c r="AQ1627" i="2"/>
  <c r="AR1627" i="2"/>
  <c r="AS1627" i="2"/>
  <c r="D1628" i="2"/>
  <c r="E1628" i="2"/>
  <c r="F1628" i="2"/>
  <c r="AP1628" i="2"/>
  <c r="AQ1628" i="2"/>
  <c r="AR1628" i="2"/>
  <c r="AS1628" i="2"/>
  <c r="K1629" i="2"/>
  <c r="D1629" i="2"/>
  <c r="E1629" i="2"/>
  <c r="F1629" i="2"/>
  <c r="AP1629" i="2"/>
  <c r="AQ1629" i="2"/>
  <c r="AR1629" i="2"/>
  <c r="AS1629" i="2"/>
  <c r="D1630" i="2"/>
  <c r="E1630" i="2"/>
  <c r="F1630" i="2"/>
  <c r="AP1630" i="2"/>
  <c r="AQ1630" i="2"/>
  <c r="AR1630" i="2"/>
  <c r="AS1630" i="2"/>
  <c r="D1631" i="2"/>
  <c r="E1631" i="2"/>
  <c r="F1631" i="2"/>
  <c r="AP1631" i="2"/>
  <c r="AQ1631" i="2"/>
  <c r="AR1631" i="2"/>
  <c r="AS1631" i="2"/>
  <c r="D1632" i="2"/>
  <c r="E1632" i="2"/>
  <c r="F1632" i="2"/>
  <c r="AP1632" i="2"/>
  <c r="AQ1632" i="2"/>
  <c r="AR1632" i="2"/>
  <c r="AS1632" i="2"/>
  <c r="D1633" i="2"/>
  <c r="E1633" i="2"/>
  <c r="F1633" i="2"/>
  <c r="AP1633" i="2"/>
  <c r="AQ1633" i="2"/>
  <c r="AR1633" i="2"/>
  <c r="AS1633" i="2"/>
  <c r="D1634" i="2"/>
  <c r="E1634" i="2"/>
  <c r="F1634" i="2"/>
  <c r="AP1634" i="2"/>
  <c r="AQ1634" i="2"/>
  <c r="AR1634" i="2"/>
  <c r="AS1634" i="2"/>
  <c r="D1635" i="2"/>
  <c r="E1635" i="2"/>
  <c r="F1635" i="2"/>
  <c r="AP1635" i="2"/>
  <c r="AQ1635" i="2"/>
  <c r="AR1635" i="2"/>
  <c r="AS1635" i="2"/>
  <c r="AU1636" i="2"/>
  <c r="D1636" i="2"/>
  <c r="E1636" i="2"/>
  <c r="F1636" i="2"/>
  <c r="AP1636" i="2"/>
  <c r="AQ1636" i="2"/>
  <c r="AR1636" i="2"/>
  <c r="AS1636" i="2"/>
  <c r="G1637" i="2"/>
  <c r="H1637" i="2" s="1"/>
  <c r="D1637" i="2"/>
  <c r="E1637" i="2"/>
  <c r="F1637" i="2"/>
  <c r="AP1637" i="2"/>
  <c r="AQ1637" i="2"/>
  <c r="AR1637" i="2"/>
  <c r="AS1637" i="2"/>
  <c r="AV1638" i="2"/>
  <c r="D1638" i="2"/>
  <c r="E1638" i="2"/>
  <c r="F1638" i="2"/>
  <c r="AP1638" i="2"/>
  <c r="AQ1638" i="2"/>
  <c r="AR1638" i="2"/>
  <c r="AS1638" i="2"/>
  <c r="D1639" i="2"/>
  <c r="E1639" i="2"/>
  <c r="F1639" i="2"/>
  <c r="AP1639" i="2"/>
  <c r="AQ1639" i="2"/>
  <c r="AR1639" i="2"/>
  <c r="AS1639" i="2"/>
  <c r="D1640" i="2"/>
  <c r="E1640" i="2"/>
  <c r="F1640" i="2"/>
  <c r="AP1640" i="2"/>
  <c r="AQ1640" i="2"/>
  <c r="AR1640" i="2"/>
  <c r="AS1640" i="2"/>
  <c r="D1641" i="2"/>
  <c r="E1641" i="2"/>
  <c r="F1641" i="2"/>
  <c r="AP1641" i="2"/>
  <c r="AQ1641" i="2"/>
  <c r="AR1641" i="2"/>
  <c r="AS1641" i="2"/>
  <c r="L1642" i="2"/>
  <c r="D1642" i="2"/>
  <c r="E1642" i="2"/>
  <c r="F1642" i="2"/>
  <c r="AP1642" i="2"/>
  <c r="AQ1642" i="2"/>
  <c r="AR1642" i="2"/>
  <c r="AS1642" i="2"/>
  <c r="D1643" i="2"/>
  <c r="E1643" i="2"/>
  <c r="F1643" i="2"/>
  <c r="AP1643" i="2"/>
  <c r="AQ1643" i="2"/>
  <c r="AR1643" i="2"/>
  <c r="AS1643" i="2"/>
  <c r="D1644" i="2"/>
  <c r="E1644" i="2"/>
  <c r="F1644" i="2"/>
  <c r="AP1644" i="2"/>
  <c r="AQ1644" i="2"/>
  <c r="AR1644" i="2"/>
  <c r="AS1644" i="2"/>
  <c r="D1645" i="2"/>
  <c r="E1645" i="2"/>
  <c r="F1645" i="2"/>
  <c r="AP1645" i="2"/>
  <c r="AQ1645" i="2"/>
  <c r="AR1645" i="2"/>
  <c r="AS1645" i="2"/>
  <c r="AV1646" i="2"/>
  <c r="D1646" i="2"/>
  <c r="E1646" i="2"/>
  <c r="F1646" i="2"/>
  <c r="AP1646" i="2"/>
  <c r="AQ1646" i="2"/>
  <c r="AR1646" i="2"/>
  <c r="AS1646" i="2"/>
  <c r="D1647" i="2"/>
  <c r="E1647" i="2"/>
  <c r="F1647" i="2"/>
  <c r="AP1647" i="2"/>
  <c r="AQ1647" i="2"/>
  <c r="AR1647" i="2"/>
  <c r="AS1647" i="2"/>
  <c r="D1648" i="2"/>
  <c r="E1648" i="2"/>
  <c r="F1648" i="2"/>
  <c r="AP1648" i="2"/>
  <c r="AQ1648" i="2"/>
  <c r="AR1648" i="2"/>
  <c r="AS1648" i="2"/>
  <c r="D1649" i="2"/>
  <c r="E1649" i="2"/>
  <c r="F1649" i="2"/>
  <c r="AP1649" i="2"/>
  <c r="AQ1649" i="2"/>
  <c r="AR1649" i="2"/>
  <c r="AS1649" i="2"/>
  <c r="D1650" i="2"/>
  <c r="E1650" i="2"/>
  <c r="F1650" i="2"/>
  <c r="AP1650" i="2"/>
  <c r="AQ1650" i="2"/>
  <c r="AR1650" i="2"/>
  <c r="AS1650" i="2"/>
  <c r="K1651" i="2"/>
  <c r="D1651" i="2"/>
  <c r="E1651" i="2"/>
  <c r="F1651" i="2"/>
  <c r="AP1651" i="2"/>
  <c r="AQ1651" i="2"/>
  <c r="AR1651" i="2"/>
  <c r="AS1651" i="2"/>
  <c r="K1652" i="2"/>
  <c r="D1652" i="2"/>
  <c r="E1652" i="2"/>
  <c r="F1652" i="2"/>
  <c r="AP1652" i="2"/>
  <c r="AQ1652" i="2"/>
  <c r="AR1652" i="2"/>
  <c r="AS1652" i="2"/>
  <c r="AU1653" i="2"/>
  <c r="D1653" i="2"/>
  <c r="E1653" i="2"/>
  <c r="F1653" i="2"/>
  <c r="AP1653" i="2"/>
  <c r="AQ1653" i="2"/>
  <c r="AR1653" i="2"/>
  <c r="AS1653" i="2"/>
  <c r="D1654" i="2"/>
  <c r="E1654" i="2"/>
  <c r="F1654" i="2"/>
  <c r="AP1654" i="2"/>
  <c r="AQ1654" i="2"/>
  <c r="AR1654" i="2"/>
  <c r="AS1654" i="2"/>
  <c r="D1655" i="2"/>
  <c r="E1655" i="2"/>
  <c r="F1655" i="2"/>
  <c r="AP1655" i="2"/>
  <c r="AQ1655" i="2"/>
  <c r="AR1655" i="2"/>
  <c r="AS1655" i="2"/>
  <c r="K1656" i="2"/>
  <c r="D1656" i="2"/>
  <c r="E1656" i="2"/>
  <c r="F1656" i="2"/>
  <c r="AP1656" i="2"/>
  <c r="AQ1656" i="2"/>
  <c r="AR1656" i="2"/>
  <c r="AS1656" i="2"/>
  <c r="L1657" i="2"/>
  <c r="D1657" i="2"/>
  <c r="E1657" i="2"/>
  <c r="F1657" i="2"/>
  <c r="AP1657" i="2"/>
  <c r="AQ1657" i="2"/>
  <c r="AR1657" i="2"/>
  <c r="AS1657" i="2"/>
  <c r="D1658" i="2"/>
  <c r="E1658" i="2"/>
  <c r="F1658" i="2"/>
  <c r="AP1658" i="2"/>
  <c r="AQ1658" i="2"/>
  <c r="AR1658" i="2"/>
  <c r="AS1658" i="2"/>
  <c r="D1659" i="2"/>
  <c r="E1659" i="2"/>
  <c r="F1659" i="2"/>
  <c r="AP1659" i="2"/>
  <c r="AQ1659" i="2"/>
  <c r="AR1659" i="2"/>
  <c r="AS1659" i="2"/>
  <c r="D1660" i="2"/>
  <c r="E1660" i="2"/>
  <c r="F1660" i="2"/>
  <c r="AP1660" i="2"/>
  <c r="AQ1660" i="2"/>
  <c r="AR1660" i="2"/>
  <c r="AS1660" i="2"/>
  <c r="AV1661" i="2"/>
  <c r="D1661" i="2"/>
  <c r="E1661" i="2"/>
  <c r="F1661" i="2"/>
  <c r="AP1661" i="2"/>
  <c r="AQ1661" i="2"/>
  <c r="AR1661" i="2"/>
  <c r="AS1661" i="2"/>
  <c r="AV1662" i="2"/>
  <c r="D1662" i="2"/>
  <c r="E1662" i="2"/>
  <c r="F1662" i="2"/>
  <c r="AP1662" i="2"/>
  <c r="AQ1662" i="2"/>
  <c r="AR1662" i="2"/>
  <c r="AS1662" i="2"/>
  <c r="D1663" i="2"/>
  <c r="E1663" i="2"/>
  <c r="F1663" i="2"/>
  <c r="AP1663" i="2"/>
  <c r="AQ1663" i="2"/>
  <c r="AR1663" i="2"/>
  <c r="AS1663" i="2"/>
  <c r="L1664" i="2"/>
  <c r="D1664" i="2"/>
  <c r="E1664" i="2"/>
  <c r="F1664" i="2"/>
  <c r="AP1664" i="2"/>
  <c r="AQ1664" i="2"/>
  <c r="AR1664" i="2"/>
  <c r="AS1664" i="2"/>
  <c r="D1665" i="2"/>
  <c r="E1665" i="2"/>
  <c r="F1665" i="2"/>
  <c r="AP1665" i="2"/>
  <c r="AQ1665" i="2"/>
  <c r="AR1665" i="2"/>
  <c r="AS1665" i="2"/>
  <c r="D1666" i="2"/>
  <c r="E1666" i="2"/>
  <c r="F1666" i="2"/>
  <c r="AP1666" i="2"/>
  <c r="AQ1666" i="2"/>
  <c r="AR1666" i="2"/>
  <c r="AS1666" i="2"/>
  <c r="AV1667" i="2"/>
  <c r="D1667" i="2"/>
  <c r="E1667" i="2"/>
  <c r="F1667" i="2"/>
  <c r="AP1667" i="2"/>
  <c r="AQ1667" i="2"/>
  <c r="AR1667" i="2"/>
  <c r="AS1667" i="2"/>
  <c r="D1668" i="2"/>
  <c r="E1668" i="2"/>
  <c r="F1668" i="2"/>
  <c r="AP1668" i="2"/>
  <c r="AQ1668" i="2"/>
  <c r="AR1668" i="2"/>
  <c r="AS1668" i="2"/>
  <c r="J1669" i="2"/>
  <c r="D1669" i="2"/>
  <c r="E1669" i="2"/>
  <c r="F1669" i="2"/>
  <c r="AP1669" i="2"/>
  <c r="AQ1669" i="2"/>
  <c r="AR1669" i="2"/>
  <c r="AS1669" i="2"/>
  <c r="AV1670" i="2"/>
  <c r="D1670" i="2"/>
  <c r="E1670" i="2"/>
  <c r="F1670" i="2"/>
  <c r="AP1670" i="2"/>
  <c r="AQ1670" i="2"/>
  <c r="AR1670" i="2"/>
  <c r="AS1670" i="2"/>
  <c r="D1671" i="2"/>
  <c r="E1671" i="2"/>
  <c r="F1671" i="2"/>
  <c r="AP1671" i="2"/>
  <c r="AQ1671" i="2"/>
  <c r="AR1671" i="2"/>
  <c r="AS1671" i="2"/>
  <c r="D1672" i="2"/>
  <c r="E1672" i="2"/>
  <c r="F1672" i="2"/>
  <c r="AP1672" i="2"/>
  <c r="AQ1672" i="2"/>
  <c r="AR1672" i="2"/>
  <c r="AS1672" i="2"/>
  <c r="D1673" i="2"/>
  <c r="E1673" i="2"/>
  <c r="F1673" i="2"/>
  <c r="AP1673" i="2"/>
  <c r="AQ1673" i="2"/>
  <c r="AR1673" i="2"/>
  <c r="AS1673" i="2"/>
  <c r="AW1674" i="2"/>
  <c r="D1674" i="2"/>
  <c r="E1674" i="2"/>
  <c r="F1674" i="2"/>
  <c r="AP1674" i="2"/>
  <c r="AQ1674" i="2"/>
  <c r="AR1674" i="2"/>
  <c r="AS1674" i="2"/>
  <c r="L1675" i="2"/>
  <c r="D1675" i="2"/>
  <c r="E1675" i="2"/>
  <c r="F1675" i="2"/>
  <c r="AP1675" i="2"/>
  <c r="AQ1675" i="2"/>
  <c r="AR1675" i="2"/>
  <c r="AS1675" i="2"/>
  <c r="D1676" i="2"/>
  <c r="E1676" i="2"/>
  <c r="F1676" i="2"/>
  <c r="AP1676" i="2"/>
  <c r="AQ1676" i="2"/>
  <c r="AR1676" i="2"/>
  <c r="AS1676" i="2"/>
  <c r="L1677" i="2"/>
  <c r="D1677" i="2"/>
  <c r="E1677" i="2"/>
  <c r="F1677" i="2"/>
  <c r="AP1677" i="2"/>
  <c r="AQ1677" i="2"/>
  <c r="AR1677" i="2"/>
  <c r="AS1677" i="2"/>
  <c r="AV1678" i="2"/>
  <c r="D1678" i="2"/>
  <c r="E1678" i="2"/>
  <c r="F1678" i="2"/>
  <c r="AP1678" i="2"/>
  <c r="AQ1678" i="2"/>
  <c r="AR1678" i="2"/>
  <c r="AS1678" i="2"/>
  <c r="D1679" i="2"/>
  <c r="E1679" i="2"/>
  <c r="F1679" i="2"/>
  <c r="AP1679" i="2"/>
  <c r="AQ1679" i="2"/>
  <c r="AR1679" i="2"/>
  <c r="AS1679" i="2"/>
  <c r="D1680" i="2"/>
  <c r="E1680" i="2"/>
  <c r="F1680" i="2"/>
  <c r="AP1680" i="2"/>
  <c r="AQ1680" i="2"/>
  <c r="AR1680" i="2"/>
  <c r="AS1680" i="2"/>
  <c r="D1681" i="2"/>
  <c r="E1681" i="2"/>
  <c r="F1681" i="2"/>
  <c r="AP1681" i="2"/>
  <c r="AQ1681" i="2"/>
  <c r="AR1681" i="2"/>
  <c r="AS1681" i="2"/>
  <c r="E1682" i="2"/>
  <c r="F1682" i="2"/>
  <c r="AP1682" i="2"/>
  <c r="AQ1682" i="2"/>
  <c r="AR1682" i="2"/>
  <c r="AS1682" i="2"/>
  <c r="AT1684" i="2"/>
  <c r="D1684" i="2"/>
  <c r="E1684" i="2"/>
  <c r="F1684" i="2"/>
  <c r="AP1684" i="2"/>
  <c r="AQ1684" i="2"/>
  <c r="AR1684" i="2"/>
  <c r="AS1684" i="2"/>
  <c r="D1685" i="2"/>
  <c r="E1685" i="2"/>
  <c r="F1685" i="2"/>
  <c r="AP1685" i="2"/>
  <c r="AQ1685" i="2"/>
  <c r="AR1685" i="2"/>
  <c r="AS1685" i="2"/>
  <c r="G1686" i="2"/>
  <c r="H1686" i="2" s="1"/>
  <c r="D1686" i="2"/>
  <c r="E1686" i="2"/>
  <c r="F1686" i="2"/>
  <c r="AP1686" i="2"/>
  <c r="AQ1686" i="2"/>
  <c r="AR1686" i="2"/>
  <c r="AS1686" i="2"/>
  <c r="AV1687" i="2"/>
  <c r="D1687" i="2"/>
  <c r="E1687" i="2"/>
  <c r="F1687" i="2"/>
  <c r="AP1687" i="2"/>
  <c r="AQ1687" i="2"/>
  <c r="AR1687" i="2"/>
  <c r="AS1687" i="2"/>
  <c r="D1688" i="2"/>
  <c r="E1688" i="2"/>
  <c r="F1688" i="2"/>
  <c r="AP1688" i="2"/>
  <c r="AQ1688" i="2"/>
  <c r="AR1688" i="2"/>
  <c r="AS1688" i="2"/>
  <c r="G1689" i="2"/>
  <c r="H1689" i="2" s="1"/>
  <c r="D1689" i="2"/>
  <c r="E1689" i="2"/>
  <c r="F1689" i="2"/>
  <c r="AP1689" i="2"/>
  <c r="AQ1689" i="2"/>
  <c r="AR1689" i="2"/>
  <c r="AS1689" i="2"/>
  <c r="D1690" i="2"/>
  <c r="E1690" i="2"/>
  <c r="F1690" i="2"/>
  <c r="AP1690" i="2"/>
  <c r="AQ1690" i="2"/>
  <c r="AR1690" i="2"/>
  <c r="AS1690" i="2"/>
  <c r="L1691" i="2"/>
  <c r="D1691" i="2"/>
  <c r="E1691" i="2"/>
  <c r="F1691" i="2"/>
  <c r="AP1691" i="2"/>
  <c r="AQ1691" i="2"/>
  <c r="AR1691" i="2"/>
  <c r="AS1691" i="2"/>
  <c r="D1692" i="2"/>
  <c r="E1692" i="2"/>
  <c r="F1692" i="2"/>
  <c r="AP1692" i="2"/>
  <c r="AQ1692" i="2"/>
  <c r="AR1692" i="2"/>
  <c r="AS1692" i="2"/>
  <c r="D1693" i="2"/>
  <c r="E1693" i="2"/>
  <c r="F1693" i="2"/>
  <c r="AP1693" i="2"/>
  <c r="AQ1693" i="2"/>
  <c r="AR1693" i="2"/>
  <c r="AS1693" i="2"/>
  <c r="AU1693" i="2"/>
  <c r="L1694" i="2"/>
  <c r="D1694" i="2"/>
  <c r="E1694" i="2"/>
  <c r="F1694" i="2"/>
  <c r="AP1694" i="2"/>
  <c r="AQ1694" i="2"/>
  <c r="AR1694" i="2"/>
  <c r="AS1694" i="2"/>
  <c r="D1695" i="2"/>
  <c r="E1695" i="2"/>
  <c r="F1695" i="2"/>
  <c r="AP1695" i="2"/>
  <c r="AQ1695" i="2"/>
  <c r="AR1695" i="2"/>
  <c r="AS1695" i="2"/>
  <c r="AV1696" i="2"/>
  <c r="D1696" i="2"/>
  <c r="E1696" i="2"/>
  <c r="F1696" i="2"/>
  <c r="AP1696" i="2"/>
  <c r="AQ1696" i="2"/>
  <c r="AR1696" i="2"/>
  <c r="AS1696" i="2"/>
  <c r="D1697" i="2"/>
  <c r="E1697" i="2"/>
  <c r="F1697" i="2"/>
  <c r="AP1697" i="2"/>
  <c r="AQ1697" i="2"/>
  <c r="AR1697" i="2"/>
  <c r="AS1697" i="2"/>
  <c r="J1698" i="2"/>
  <c r="D1698" i="2"/>
  <c r="E1698" i="2"/>
  <c r="F1698" i="2"/>
  <c r="AP1698" i="2"/>
  <c r="AQ1698" i="2"/>
  <c r="AR1698" i="2"/>
  <c r="AS1698" i="2"/>
  <c r="AW1699" i="2"/>
  <c r="D1699" i="2"/>
  <c r="E1699" i="2"/>
  <c r="F1699" i="2"/>
  <c r="AP1699" i="2"/>
  <c r="AQ1699" i="2"/>
  <c r="AR1699" i="2"/>
  <c r="AS1699" i="2"/>
  <c r="J1700" i="2"/>
  <c r="D1700" i="2"/>
  <c r="E1700" i="2"/>
  <c r="F1700" i="2"/>
  <c r="AP1700" i="2"/>
  <c r="AQ1700" i="2"/>
  <c r="AR1700" i="2"/>
  <c r="AS1700" i="2"/>
  <c r="D1701" i="2"/>
  <c r="E1701" i="2"/>
  <c r="F1701" i="2"/>
  <c r="AP1701" i="2"/>
  <c r="AQ1701" i="2"/>
  <c r="AR1701" i="2"/>
  <c r="AS1701" i="2"/>
  <c r="D1702" i="2"/>
  <c r="E1702" i="2"/>
  <c r="F1702" i="2"/>
  <c r="AP1702" i="2"/>
  <c r="AQ1702" i="2"/>
  <c r="AR1702" i="2"/>
  <c r="AS1702" i="2"/>
  <c r="D1703" i="2"/>
  <c r="E1703" i="2"/>
  <c r="F1703" i="2"/>
  <c r="AP1703" i="2"/>
  <c r="AQ1703" i="2"/>
  <c r="AR1703" i="2"/>
  <c r="AS1703" i="2"/>
  <c r="D1704" i="2"/>
  <c r="E1704" i="2"/>
  <c r="F1704" i="2"/>
  <c r="AP1704" i="2"/>
  <c r="AQ1704" i="2"/>
  <c r="AR1704" i="2"/>
  <c r="AS1704" i="2"/>
  <c r="D1705" i="2"/>
  <c r="E1705" i="2"/>
  <c r="F1705" i="2"/>
  <c r="AP1705" i="2"/>
  <c r="AQ1705" i="2"/>
  <c r="AR1705" i="2"/>
  <c r="AS1705" i="2"/>
  <c r="D1706" i="2"/>
  <c r="E1706" i="2"/>
  <c r="F1706" i="2"/>
  <c r="AP1706" i="2"/>
  <c r="AQ1706" i="2"/>
  <c r="AR1706" i="2"/>
  <c r="AS1706" i="2"/>
  <c r="D1707" i="2"/>
  <c r="E1707" i="2"/>
  <c r="F1707" i="2"/>
  <c r="AP1707" i="2"/>
  <c r="AQ1707" i="2"/>
  <c r="AR1707" i="2"/>
  <c r="AS1707" i="2"/>
  <c r="D1708" i="2"/>
  <c r="E1708" i="2"/>
  <c r="F1708" i="2"/>
  <c r="AP1708" i="2"/>
  <c r="AQ1708" i="2"/>
  <c r="AR1708" i="2"/>
  <c r="AS1708" i="2"/>
  <c r="D1709" i="2"/>
  <c r="E1709" i="2"/>
  <c r="F1709" i="2"/>
  <c r="AP1709" i="2"/>
  <c r="AQ1709" i="2"/>
  <c r="AR1709" i="2"/>
  <c r="AS1709" i="2"/>
  <c r="D1710" i="2"/>
  <c r="E1710" i="2"/>
  <c r="F1710" i="2"/>
  <c r="AP1710" i="2"/>
  <c r="AQ1710" i="2"/>
  <c r="AR1710" i="2"/>
  <c r="AS1710" i="2"/>
  <c r="D1711" i="2"/>
  <c r="E1711" i="2"/>
  <c r="F1711" i="2"/>
  <c r="AP1711" i="2"/>
  <c r="AQ1711" i="2"/>
  <c r="AR1711" i="2"/>
  <c r="AS1711" i="2"/>
  <c r="AV1712" i="2"/>
  <c r="D1712" i="2"/>
  <c r="E1712" i="2"/>
  <c r="F1712" i="2"/>
  <c r="AP1712" i="2"/>
  <c r="AQ1712" i="2"/>
  <c r="AR1712" i="2"/>
  <c r="AS1712" i="2"/>
  <c r="K1713" i="2"/>
  <c r="D1713" i="2"/>
  <c r="E1713" i="2"/>
  <c r="F1713" i="2"/>
  <c r="AP1713" i="2"/>
  <c r="AQ1713" i="2"/>
  <c r="AR1713" i="2"/>
  <c r="AS1713" i="2"/>
  <c r="D1714" i="2"/>
  <c r="E1714" i="2"/>
  <c r="F1714" i="2"/>
  <c r="AP1714" i="2"/>
  <c r="AQ1714" i="2"/>
  <c r="AR1714" i="2"/>
  <c r="AS1714" i="2"/>
  <c r="AV1715" i="2"/>
  <c r="D1715" i="2"/>
  <c r="E1715" i="2"/>
  <c r="F1715" i="2"/>
  <c r="AP1715" i="2"/>
  <c r="AQ1715" i="2"/>
  <c r="AR1715" i="2"/>
  <c r="AS1715" i="2"/>
  <c r="D1716" i="2"/>
  <c r="E1716" i="2"/>
  <c r="F1716" i="2"/>
  <c r="AP1716" i="2"/>
  <c r="AQ1716" i="2"/>
  <c r="AR1716" i="2"/>
  <c r="AS1716" i="2"/>
  <c r="D1717" i="2"/>
  <c r="E1717" i="2"/>
  <c r="F1717" i="2"/>
  <c r="AP1717" i="2"/>
  <c r="AQ1717" i="2"/>
  <c r="AR1717" i="2"/>
  <c r="AS1717" i="2"/>
  <c r="D1718" i="2"/>
  <c r="E1718" i="2"/>
  <c r="F1718" i="2"/>
  <c r="AP1718" i="2"/>
  <c r="AQ1718" i="2"/>
  <c r="AR1718" i="2"/>
  <c r="AS1718" i="2"/>
  <c r="D1719" i="2"/>
  <c r="E1719" i="2"/>
  <c r="F1719" i="2"/>
  <c r="AP1719" i="2"/>
  <c r="AQ1719" i="2"/>
  <c r="AR1719" i="2"/>
  <c r="AS1719" i="2"/>
  <c r="F1720" i="2"/>
  <c r="AR1720" i="2"/>
  <c r="F1722" i="2"/>
  <c r="AP1722" i="2"/>
  <c r="AQ1722" i="2"/>
  <c r="AR1722" i="2"/>
  <c r="AS1722" i="2"/>
  <c r="F1723" i="2"/>
  <c r="AP1723" i="2"/>
  <c r="AQ1723" i="2"/>
  <c r="AR1723" i="2"/>
  <c r="AS1723" i="2"/>
  <c r="F1724" i="2"/>
  <c r="AP1724" i="2"/>
  <c r="AQ1724" i="2"/>
  <c r="AR1724" i="2"/>
  <c r="AS1724" i="2"/>
  <c r="F1725" i="2"/>
  <c r="AP1725" i="2"/>
  <c r="AQ1725" i="2"/>
  <c r="AR1725" i="2"/>
  <c r="AS1725" i="2"/>
  <c r="F1727" i="2"/>
  <c r="AP1727" i="2"/>
  <c r="AQ1727" i="2"/>
  <c r="AR1727" i="2"/>
  <c r="AS1727" i="2"/>
  <c r="F1728" i="2"/>
  <c r="AP1728" i="2"/>
  <c r="AQ1728" i="2"/>
  <c r="AR1728" i="2"/>
  <c r="AS1728" i="2"/>
  <c r="E1730" i="2"/>
  <c r="F1730" i="2"/>
  <c r="AP1730" i="2"/>
  <c r="AQ1730" i="2"/>
  <c r="AR1730" i="2"/>
  <c r="AS1730" i="2"/>
  <c r="D1731" i="2"/>
  <c r="E1731" i="2"/>
  <c r="F1731" i="2"/>
  <c r="AP1731" i="2"/>
  <c r="AQ1731" i="2"/>
  <c r="AR1731" i="2"/>
  <c r="AS1731" i="2"/>
  <c r="D1732" i="2"/>
  <c r="E1732" i="2"/>
  <c r="F1732" i="2"/>
  <c r="AP1732" i="2"/>
  <c r="AQ1732" i="2"/>
  <c r="AR1732" i="2"/>
  <c r="AS1732" i="2"/>
  <c r="E1733" i="2"/>
  <c r="F1733" i="2"/>
  <c r="AP1733" i="2"/>
  <c r="AQ1733" i="2"/>
  <c r="AR1733" i="2"/>
  <c r="AS1733" i="2"/>
  <c r="D1734" i="2"/>
  <c r="E1734" i="2"/>
  <c r="F1734" i="2"/>
  <c r="AP1734" i="2"/>
  <c r="AQ1734" i="2"/>
  <c r="AR1734" i="2"/>
  <c r="AS1734" i="2"/>
  <c r="D1735" i="2"/>
  <c r="E1735" i="2"/>
  <c r="F1735" i="2"/>
  <c r="AP1735" i="2"/>
  <c r="AQ1735" i="2"/>
  <c r="AR1735" i="2"/>
  <c r="AS1735" i="2"/>
  <c r="D1736" i="2"/>
  <c r="E1736" i="2"/>
  <c r="F1736" i="2"/>
  <c r="AP1736" i="2"/>
  <c r="AQ1736" i="2"/>
  <c r="AR1736" i="2"/>
  <c r="AS1736" i="2"/>
  <c r="E1737" i="2"/>
  <c r="F1737" i="2"/>
  <c r="AP1737" i="2"/>
  <c r="AQ1737" i="2"/>
  <c r="AR1737" i="2"/>
  <c r="AS1737" i="2"/>
  <c r="E1738" i="2"/>
  <c r="F1738" i="2"/>
  <c r="AP1738" i="2"/>
  <c r="AQ1738" i="2"/>
  <c r="AR1738" i="2"/>
  <c r="AS1738" i="2"/>
  <c r="E1739" i="2"/>
  <c r="F1739" i="2"/>
  <c r="AP1739" i="2"/>
  <c r="AQ1739" i="2"/>
  <c r="AR1739" i="2"/>
  <c r="AS1739" i="2"/>
  <c r="E1740" i="2"/>
  <c r="F1740" i="2"/>
  <c r="AP1740" i="2"/>
  <c r="AQ1740" i="2"/>
  <c r="AR1740" i="2"/>
  <c r="AS1740" i="2"/>
  <c r="D1741" i="2"/>
  <c r="E1741" i="2"/>
  <c r="F1741" i="2"/>
  <c r="AP1741" i="2"/>
  <c r="AQ1741" i="2"/>
  <c r="AR1741" i="2"/>
  <c r="AS1741" i="2"/>
  <c r="E1742" i="2"/>
  <c r="F1742" i="2"/>
  <c r="AP1742" i="2"/>
  <c r="AQ1742" i="2"/>
  <c r="AR1742" i="2"/>
  <c r="AS1742" i="2"/>
  <c r="D1743" i="2"/>
  <c r="E1743" i="2"/>
  <c r="F1743" i="2"/>
  <c r="AP1743" i="2"/>
  <c r="AQ1743" i="2"/>
  <c r="AR1743" i="2"/>
  <c r="AS1743" i="2"/>
  <c r="D1744" i="2"/>
  <c r="E1744" i="2"/>
  <c r="F1744" i="2"/>
  <c r="AP1744" i="2"/>
  <c r="AQ1744" i="2"/>
  <c r="AR1744" i="2"/>
  <c r="AS1744" i="2"/>
  <c r="D1745" i="2"/>
  <c r="E1745" i="2"/>
  <c r="F1745" i="2"/>
  <c r="AP1745" i="2"/>
  <c r="AQ1745" i="2"/>
  <c r="AR1745" i="2"/>
  <c r="AS1745" i="2"/>
  <c r="D1746" i="2"/>
  <c r="E1746" i="2"/>
  <c r="F1746" i="2"/>
  <c r="AP1746" i="2"/>
  <c r="AQ1746" i="2"/>
  <c r="AR1746" i="2"/>
  <c r="AS1746" i="2"/>
  <c r="D1747" i="2"/>
  <c r="E1747" i="2"/>
  <c r="F1747" i="2"/>
  <c r="AP1747" i="2"/>
  <c r="AQ1747" i="2"/>
  <c r="AR1747" i="2"/>
  <c r="AS1747" i="2"/>
  <c r="D1748" i="2"/>
  <c r="E1748" i="2"/>
  <c r="F1748" i="2"/>
  <c r="AP1748" i="2"/>
  <c r="AQ1748" i="2"/>
  <c r="AR1748" i="2"/>
  <c r="AS1748" i="2"/>
  <c r="E1749" i="2"/>
  <c r="F1749" i="2"/>
  <c r="AP1749" i="2"/>
  <c r="AQ1749" i="2"/>
  <c r="AR1749" i="2"/>
  <c r="AS1749" i="2"/>
  <c r="E1750" i="2"/>
  <c r="F1750" i="2"/>
  <c r="AP1750" i="2"/>
  <c r="AQ1750" i="2"/>
  <c r="AR1750" i="2"/>
  <c r="AS1750" i="2"/>
  <c r="E1751" i="2"/>
  <c r="F1751" i="2"/>
  <c r="AP1751" i="2"/>
  <c r="AQ1751" i="2"/>
  <c r="AR1751" i="2"/>
  <c r="AS1751" i="2"/>
  <c r="E1752" i="2"/>
  <c r="F1752" i="2"/>
  <c r="AP1752" i="2"/>
  <c r="AQ1752" i="2"/>
  <c r="AR1752" i="2"/>
  <c r="AS1752" i="2"/>
  <c r="D1753" i="2"/>
  <c r="E1753" i="2"/>
  <c r="F1753" i="2"/>
  <c r="AP1753" i="2"/>
  <c r="AQ1753" i="2"/>
  <c r="AR1753" i="2"/>
  <c r="AS1753" i="2"/>
  <c r="E1754" i="2"/>
  <c r="F1754" i="2"/>
  <c r="AP1754" i="2"/>
  <c r="AQ1754" i="2"/>
  <c r="AR1754" i="2"/>
  <c r="AS1754" i="2"/>
  <c r="D1755" i="2"/>
  <c r="E1755" i="2"/>
  <c r="F1755" i="2"/>
  <c r="AP1755" i="2"/>
  <c r="AQ1755" i="2"/>
  <c r="AR1755" i="2"/>
  <c r="AS1755" i="2"/>
  <c r="D1756" i="2"/>
  <c r="E1756" i="2"/>
  <c r="F1756" i="2"/>
  <c r="AP1756" i="2"/>
  <c r="AQ1756" i="2"/>
  <c r="AR1756" i="2"/>
  <c r="AS1756" i="2"/>
  <c r="E1757" i="2"/>
  <c r="F1757" i="2"/>
  <c r="AP1757" i="2"/>
  <c r="AQ1757" i="2"/>
  <c r="AR1757" i="2"/>
  <c r="AS1757" i="2"/>
  <c r="D1758" i="2"/>
  <c r="E1758" i="2"/>
  <c r="F1758" i="2"/>
  <c r="AP1758" i="2"/>
  <c r="AQ1758" i="2"/>
  <c r="AR1758" i="2"/>
  <c r="AS1758" i="2"/>
  <c r="D1759" i="2"/>
  <c r="E1759" i="2"/>
  <c r="F1759" i="2"/>
  <c r="AP1759" i="2"/>
  <c r="AQ1759" i="2"/>
  <c r="AR1759" i="2"/>
  <c r="AS1759" i="2"/>
  <c r="D1760" i="2"/>
  <c r="E1760" i="2"/>
  <c r="F1760" i="2"/>
  <c r="AP1760" i="2"/>
  <c r="AQ1760" i="2"/>
  <c r="AR1760" i="2"/>
  <c r="AS1760" i="2"/>
  <c r="E1761" i="2"/>
  <c r="F1761" i="2"/>
  <c r="AP1761" i="2"/>
  <c r="AQ1761" i="2"/>
  <c r="AR1761" i="2"/>
  <c r="AS1761" i="2"/>
  <c r="E1762" i="2"/>
  <c r="F1762" i="2"/>
  <c r="AP1762" i="2"/>
  <c r="AQ1762" i="2"/>
  <c r="AR1762" i="2"/>
  <c r="AS1762" i="2"/>
  <c r="E1763" i="2"/>
  <c r="F1763" i="2"/>
  <c r="AP1763" i="2"/>
  <c r="AQ1763" i="2"/>
  <c r="AR1763" i="2"/>
  <c r="AS1763" i="2"/>
  <c r="E1764" i="2"/>
  <c r="F1764" i="2"/>
  <c r="AP1764" i="2"/>
  <c r="AQ1764" i="2"/>
  <c r="AR1764" i="2"/>
  <c r="AS1764" i="2"/>
  <c r="E1765" i="2"/>
  <c r="F1765" i="2"/>
  <c r="AP1765" i="2"/>
  <c r="AQ1765" i="2"/>
  <c r="AR1765" i="2"/>
  <c r="AS1765" i="2"/>
  <c r="E1766" i="2"/>
  <c r="F1766" i="2"/>
  <c r="AP1766" i="2"/>
  <c r="AQ1766" i="2"/>
  <c r="AR1766" i="2"/>
  <c r="AS1766" i="2"/>
  <c r="D1767" i="2"/>
  <c r="E1767" i="2"/>
  <c r="F1767" i="2"/>
  <c r="AP1767" i="2"/>
  <c r="AQ1767" i="2"/>
  <c r="AR1767" i="2"/>
  <c r="AS1767" i="2"/>
  <c r="D1768" i="2"/>
  <c r="E1768" i="2"/>
  <c r="F1768" i="2"/>
  <c r="AP1768" i="2"/>
  <c r="AQ1768" i="2"/>
  <c r="AR1768" i="2"/>
  <c r="AS1768" i="2"/>
  <c r="D1769" i="2"/>
  <c r="E1769" i="2"/>
  <c r="F1769" i="2"/>
  <c r="AP1769" i="2"/>
  <c r="AQ1769" i="2"/>
  <c r="AR1769" i="2"/>
  <c r="AS1769" i="2"/>
  <c r="D1770" i="2"/>
  <c r="E1770" i="2"/>
  <c r="F1770" i="2"/>
  <c r="AP1770" i="2"/>
  <c r="AQ1770" i="2"/>
  <c r="AR1770" i="2"/>
  <c r="AS1770" i="2"/>
  <c r="D1771" i="2"/>
  <c r="E1771" i="2"/>
  <c r="F1771" i="2"/>
  <c r="AP1771" i="2"/>
  <c r="AQ1771" i="2"/>
  <c r="AR1771" i="2"/>
  <c r="AS1771" i="2"/>
  <c r="D1772" i="2"/>
  <c r="E1772" i="2"/>
  <c r="F1772" i="2"/>
  <c r="AP1772" i="2"/>
  <c r="AQ1772" i="2"/>
  <c r="AR1772" i="2"/>
  <c r="AS1772" i="2"/>
  <c r="E1773" i="2"/>
  <c r="F1773" i="2"/>
  <c r="AP1773" i="2"/>
  <c r="AQ1773" i="2"/>
  <c r="AR1773" i="2"/>
  <c r="AS1773" i="2"/>
  <c r="E1774" i="2"/>
  <c r="F1774" i="2"/>
  <c r="AP1774" i="2"/>
  <c r="AQ1774" i="2"/>
  <c r="AR1774" i="2"/>
  <c r="AS1774" i="2"/>
  <c r="E1775" i="2"/>
  <c r="F1775" i="2"/>
  <c r="AP1775" i="2"/>
  <c r="AQ1775" i="2"/>
  <c r="AR1775" i="2"/>
  <c r="AS1775" i="2"/>
  <c r="AQ1776" i="2"/>
  <c r="AR1776" i="2"/>
  <c r="L1778" i="2"/>
  <c r="D1778" i="2"/>
  <c r="E1778" i="2"/>
  <c r="F1778" i="2"/>
  <c r="AP1778" i="2"/>
  <c r="AQ1778" i="2"/>
  <c r="AR1778" i="2"/>
  <c r="AS1778" i="2"/>
  <c r="D1779" i="2"/>
  <c r="E1779" i="2"/>
  <c r="F1779" i="2"/>
  <c r="AP1779" i="2"/>
  <c r="AQ1779" i="2"/>
  <c r="AR1779" i="2"/>
  <c r="AS1779" i="2"/>
  <c r="D1780" i="2"/>
  <c r="E1780" i="2"/>
  <c r="F1780" i="2"/>
  <c r="AP1780" i="2"/>
  <c r="AQ1780" i="2"/>
  <c r="AR1780" i="2"/>
  <c r="AS1780" i="2"/>
  <c r="D1781" i="2"/>
  <c r="E1781" i="2"/>
  <c r="F1781" i="2"/>
  <c r="AP1781" i="2"/>
  <c r="AQ1781" i="2"/>
  <c r="AR1781" i="2"/>
  <c r="AS1781" i="2"/>
  <c r="G1782" i="2"/>
  <c r="H1782" i="2" s="1"/>
  <c r="D1782" i="2"/>
  <c r="E1782" i="2"/>
  <c r="F1782" i="2"/>
  <c r="AP1782" i="2"/>
  <c r="AQ1782" i="2"/>
  <c r="AR1782" i="2"/>
  <c r="AS1782" i="2"/>
  <c r="G1783" i="2"/>
  <c r="H1783" i="2" s="1"/>
  <c r="D1783" i="2"/>
  <c r="E1783" i="2"/>
  <c r="F1783" i="2"/>
  <c r="AP1783" i="2"/>
  <c r="AQ1783" i="2"/>
  <c r="AR1783" i="2"/>
  <c r="AS1783" i="2"/>
  <c r="L1784" i="2"/>
  <c r="D1784" i="2"/>
  <c r="E1784" i="2"/>
  <c r="F1784" i="2"/>
  <c r="AP1784" i="2"/>
  <c r="AQ1784" i="2"/>
  <c r="AR1784" i="2"/>
  <c r="AS1784" i="2"/>
  <c r="J1785" i="2"/>
  <c r="D1785" i="2"/>
  <c r="E1785" i="2"/>
  <c r="F1785" i="2"/>
  <c r="AP1785" i="2"/>
  <c r="AQ1785" i="2"/>
  <c r="AR1785" i="2"/>
  <c r="AS1785" i="2"/>
  <c r="AW1786" i="2"/>
  <c r="D1786" i="2"/>
  <c r="E1786" i="2"/>
  <c r="F1786" i="2"/>
  <c r="AP1786" i="2"/>
  <c r="AQ1786" i="2"/>
  <c r="AR1786" i="2"/>
  <c r="AS1786" i="2"/>
  <c r="D1787" i="2"/>
  <c r="E1787" i="2"/>
  <c r="F1787" i="2"/>
  <c r="AP1787" i="2"/>
  <c r="AQ1787" i="2"/>
  <c r="AR1787" i="2"/>
  <c r="AS1787" i="2"/>
  <c r="D1788" i="2"/>
  <c r="E1788" i="2"/>
  <c r="F1788" i="2"/>
  <c r="AP1788" i="2"/>
  <c r="AQ1788" i="2"/>
  <c r="AR1788" i="2"/>
  <c r="AS1788" i="2"/>
  <c r="D1789" i="2"/>
  <c r="E1789" i="2"/>
  <c r="F1789" i="2"/>
  <c r="AP1789" i="2"/>
  <c r="AQ1789" i="2"/>
  <c r="AR1789" i="2"/>
  <c r="AS1789" i="2"/>
  <c r="AT1790" i="2"/>
  <c r="D1790" i="2"/>
  <c r="E1790" i="2"/>
  <c r="F1790" i="2"/>
  <c r="AP1790" i="2"/>
  <c r="AQ1790" i="2"/>
  <c r="AR1790" i="2"/>
  <c r="AS1790" i="2"/>
  <c r="D1791" i="2"/>
  <c r="E1791" i="2"/>
  <c r="F1791" i="2"/>
  <c r="AP1791" i="2"/>
  <c r="AQ1791" i="2"/>
  <c r="AR1791" i="2"/>
  <c r="AS1791" i="2"/>
  <c r="J1792" i="2"/>
  <c r="D1792" i="2"/>
  <c r="E1792" i="2"/>
  <c r="F1792" i="2"/>
  <c r="AP1792" i="2"/>
  <c r="AQ1792" i="2"/>
  <c r="AR1792" i="2"/>
  <c r="AS1792" i="2"/>
  <c r="D1793" i="2"/>
  <c r="E1793" i="2"/>
  <c r="F1793" i="2"/>
  <c r="AP1793" i="2"/>
  <c r="AQ1793" i="2"/>
  <c r="AR1793" i="2"/>
  <c r="AS1793" i="2"/>
  <c r="G1794" i="2"/>
  <c r="H1794" i="2" s="1"/>
  <c r="D1794" i="2"/>
  <c r="E1794" i="2"/>
  <c r="F1794" i="2"/>
  <c r="AP1794" i="2"/>
  <c r="AQ1794" i="2"/>
  <c r="AR1794" i="2"/>
  <c r="AS1794" i="2"/>
  <c r="L1795" i="2"/>
  <c r="D1795" i="2"/>
  <c r="E1795" i="2"/>
  <c r="F1795" i="2"/>
  <c r="AP1795" i="2"/>
  <c r="AQ1795" i="2"/>
  <c r="AR1795" i="2"/>
  <c r="AS1795" i="2"/>
  <c r="D1796" i="2"/>
  <c r="E1796" i="2"/>
  <c r="F1796" i="2"/>
  <c r="AP1796" i="2"/>
  <c r="AQ1796" i="2"/>
  <c r="AR1796" i="2"/>
  <c r="AS1796" i="2"/>
  <c r="AV1797" i="2"/>
  <c r="D1797" i="2"/>
  <c r="E1797" i="2"/>
  <c r="F1797" i="2"/>
  <c r="AP1797" i="2"/>
  <c r="AQ1797" i="2"/>
  <c r="AR1797" i="2"/>
  <c r="AS1797" i="2"/>
  <c r="D1798" i="2"/>
  <c r="E1798" i="2"/>
  <c r="F1798" i="2"/>
  <c r="AP1798" i="2"/>
  <c r="AQ1798" i="2"/>
  <c r="AR1798" i="2"/>
  <c r="AS1798" i="2"/>
  <c r="D1799" i="2"/>
  <c r="E1799" i="2"/>
  <c r="F1799" i="2"/>
  <c r="AP1799" i="2"/>
  <c r="AQ1799" i="2"/>
  <c r="AR1799" i="2"/>
  <c r="AS1799" i="2"/>
  <c r="AW1800" i="2"/>
  <c r="D1800" i="2"/>
  <c r="E1800" i="2"/>
  <c r="F1800" i="2"/>
  <c r="AP1800" i="2"/>
  <c r="AQ1800" i="2"/>
  <c r="AR1800" i="2"/>
  <c r="AS1800" i="2"/>
  <c r="AU1801" i="2"/>
  <c r="D1801" i="2"/>
  <c r="E1801" i="2"/>
  <c r="F1801" i="2"/>
  <c r="AP1801" i="2"/>
  <c r="AQ1801" i="2"/>
  <c r="AR1801" i="2"/>
  <c r="AS1801" i="2"/>
  <c r="AV1802" i="2"/>
  <c r="D1802" i="2"/>
  <c r="E1802" i="2"/>
  <c r="F1802" i="2"/>
  <c r="AP1802" i="2"/>
  <c r="AQ1802" i="2"/>
  <c r="AR1802" i="2"/>
  <c r="AS1802" i="2"/>
  <c r="D1803" i="2"/>
  <c r="E1803" i="2"/>
  <c r="F1803" i="2"/>
  <c r="AP1803" i="2"/>
  <c r="AQ1803" i="2"/>
  <c r="AR1803" i="2"/>
  <c r="AS1803" i="2"/>
  <c r="AV1804" i="2"/>
  <c r="D1804" i="2"/>
  <c r="E1804" i="2"/>
  <c r="F1804" i="2"/>
  <c r="AP1804" i="2"/>
  <c r="AQ1804" i="2"/>
  <c r="AR1804" i="2"/>
  <c r="AS1804" i="2"/>
  <c r="AV1805" i="2"/>
  <c r="D1805" i="2"/>
  <c r="E1805" i="2"/>
  <c r="F1805" i="2"/>
  <c r="AP1805" i="2"/>
  <c r="AQ1805" i="2"/>
  <c r="AR1805" i="2"/>
  <c r="AS1805" i="2"/>
  <c r="AV1806" i="2"/>
  <c r="D1806" i="2"/>
  <c r="E1806" i="2"/>
  <c r="F1806" i="2"/>
  <c r="AP1806" i="2"/>
  <c r="AQ1806" i="2"/>
  <c r="AR1806" i="2"/>
  <c r="AS1806" i="2"/>
  <c r="G1807" i="2"/>
  <c r="H1807" i="2" s="1"/>
  <c r="D1807" i="2"/>
  <c r="E1807" i="2"/>
  <c r="F1807" i="2"/>
  <c r="AP1807" i="2"/>
  <c r="AQ1807" i="2"/>
  <c r="AR1807" i="2"/>
  <c r="AS1807" i="2"/>
  <c r="J1808" i="2"/>
  <c r="D1808" i="2"/>
  <c r="E1808" i="2"/>
  <c r="F1808" i="2"/>
  <c r="AP1808" i="2"/>
  <c r="AQ1808" i="2"/>
  <c r="AR1808" i="2"/>
  <c r="AS1808" i="2"/>
  <c r="D1809" i="2"/>
  <c r="E1809" i="2"/>
  <c r="F1809" i="2"/>
  <c r="J1809" i="2"/>
  <c r="AP1809" i="2"/>
  <c r="AQ1809" i="2"/>
  <c r="AR1809" i="2"/>
  <c r="AS1809" i="2"/>
  <c r="G1810" i="2"/>
  <c r="H1810" i="2" s="1"/>
  <c r="D1810" i="2"/>
  <c r="E1810" i="2"/>
  <c r="F1810" i="2"/>
  <c r="AP1810" i="2"/>
  <c r="AQ1810" i="2"/>
  <c r="AR1810" i="2"/>
  <c r="AS1810" i="2"/>
  <c r="G1811" i="2"/>
  <c r="H1811" i="2" s="1"/>
  <c r="D1811" i="2"/>
  <c r="E1811" i="2"/>
  <c r="F1811" i="2"/>
  <c r="AP1811" i="2"/>
  <c r="AQ1811" i="2"/>
  <c r="AR1811" i="2"/>
  <c r="AS1811" i="2"/>
  <c r="AW1812" i="2"/>
  <c r="D1812" i="2"/>
  <c r="E1812" i="2"/>
  <c r="F1812" i="2"/>
  <c r="AP1812" i="2"/>
  <c r="AQ1812" i="2"/>
  <c r="AR1812" i="2"/>
  <c r="AS1812" i="2"/>
  <c r="D1813" i="2"/>
  <c r="E1813" i="2"/>
  <c r="F1813" i="2"/>
  <c r="AP1813" i="2"/>
  <c r="AQ1813" i="2"/>
  <c r="AR1813" i="2"/>
  <c r="AS1813" i="2"/>
  <c r="J1814" i="2"/>
  <c r="D1814" i="2"/>
  <c r="E1814" i="2"/>
  <c r="F1814" i="2"/>
  <c r="AP1814" i="2"/>
  <c r="AQ1814" i="2"/>
  <c r="AR1814" i="2"/>
  <c r="AS1814" i="2"/>
  <c r="D1815" i="2"/>
  <c r="E1815" i="2"/>
  <c r="F1815" i="2"/>
  <c r="AP1815" i="2"/>
  <c r="AQ1815" i="2"/>
  <c r="AR1815" i="2"/>
  <c r="AS1815" i="2"/>
  <c r="J1816" i="2"/>
  <c r="D1816" i="2"/>
  <c r="E1816" i="2"/>
  <c r="F1816" i="2"/>
  <c r="AP1816" i="2"/>
  <c r="AQ1816" i="2"/>
  <c r="AR1816" i="2"/>
  <c r="AS1816" i="2"/>
  <c r="K1817" i="2"/>
  <c r="D1817" i="2"/>
  <c r="E1817" i="2"/>
  <c r="F1817" i="2"/>
  <c r="AP1817" i="2"/>
  <c r="AQ1817" i="2"/>
  <c r="AR1817" i="2"/>
  <c r="AS1817" i="2"/>
  <c r="D1818" i="2"/>
  <c r="E1818" i="2"/>
  <c r="F1818" i="2"/>
  <c r="AP1818" i="2"/>
  <c r="AQ1818" i="2"/>
  <c r="AR1818" i="2"/>
  <c r="AS1818" i="2"/>
  <c r="D1819" i="2"/>
  <c r="E1819" i="2"/>
  <c r="F1819" i="2"/>
  <c r="AP1819" i="2"/>
  <c r="AQ1819" i="2"/>
  <c r="AR1819" i="2"/>
  <c r="AS1819" i="2"/>
  <c r="D1820" i="2"/>
  <c r="E1820" i="2"/>
  <c r="F1820" i="2"/>
  <c r="AP1820" i="2"/>
  <c r="AQ1820" i="2"/>
  <c r="AR1820" i="2"/>
  <c r="AS1820" i="2"/>
  <c r="D1821" i="2"/>
  <c r="E1821" i="2"/>
  <c r="F1821" i="2"/>
  <c r="AP1821" i="2"/>
  <c r="AQ1821" i="2"/>
  <c r="AR1821" i="2"/>
  <c r="AS1821" i="2"/>
  <c r="AW1822" i="2"/>
  <c r="D1822" i="2"/>
  <c r="E1822" i="2"/>
  <c r="F1822" i="2"/>
  <c r="AP1822" i="2"/>
  <c r="AQ1822" i="2"/>
  <c r="AR1822" i="2"/>
  <c r="AS1822" i="2"/>
  <c r="D1823" i="2"/>
  <c r="E1823" i="2"/>
  <c r="F1823" i="2"/>
  <c r="AP1823" i="2"/>
  <c r="AQ1823" i="2"/>
  <c r="AR1823" i="2"/>
  <c r="AS1823" i="2"/>
  <c r="D1824" i="2"/>
  <c r="E1824" i="2"/>
  <c r="F1824" i="2"/>
  <c r="AP1824" i="2"/>
  <c r="AQ1824" i="2"/>
  <c r="AR1824" i="2"/>
  <c r="AS1824" i="2"/>
  <c r="D1825" i="2"/>
  <c r="E1825" i="2"/>
  <c r="F1825" i="2"/>
  <c r="AP1825" i="2"/>
  <c r="AQ1825" i="2"/>
  <c r="AR1825" i="2"/>
  <c r="AS1825" i="2"/>
  <c r="D1826" i="2"/>
  <c r="E1826" i="2"/>
  <c r="F1826" i="2"/>
  <c r="AP1826" i="2"/>
  <c r="AQ1826" i="2"/>
  <c r="AR1826" i="2"/>
  <c r="AS1826" i="2"/>
  <c r="L1827" i="2"/>
  <c r="D1827" i="2"/>
  <c r="E1827" i="2"/>
  <c r="F1827" i="2"/>
  <c r="AP1827" i="2"/>
  <c r="AQ1827" i="2"/>
  <c r="AR1827" i="2"/>
  <c r="AS1827" i="2"/>
  <c r="D1829" i="2"/>
  <c r="E1829" i="2"/>
  <c r="F1829" i="2"/>
  <c r="AP1829" i="2"/>
  <c r="AQ1829" i="2"/>
  <c r="AR1829" i="2"/>
  <c r="AS1829" i="2"/>
  <c r="D1830" i="2"/>
  <c r="E1830" i="2"/>
  <c r="F1830" i="2"/>
  <c r="AP1830" i="2"/>
  <c r="AQ1830" i="2"/>
  <c r="AR1830" i="2"/>
  <c r="AS1830" i="2"/>
  <c r="D1831" i="2"/>
  <c r="E1831" i="2"/>
  <c r="F1831" i="2"/>
  <c r="AP1831" i="2"/>
  <c r="AQ1831" i="2"/>
  <c r="AR1831" i="2"/>
  <c r="AS1831" i="2"/>
  <c r="D1832" i="2"/>
  <c r="E1832" i="2"/>
  <c r="F1832" i="2"/>
  <c r="AP1832" i="2"/>
  <c r="AQ1832" i="2"/>
  <c r="AR1832" i="2"/>
  <c r="AS1832" i="2"/>
  <c r="AW1833" i="2"/>
  <c r="D1833" i="2"/>
  <c r="E1833" i="2"/>
  <c r="F1833" i="2"/>
  <c r="AP1833" i="2"/>
  <c r="AQ1833" i="2"/>
  <c r="AR1833" i="2"/>
  <c r="AS1833" i="2"/>
  <c r="AU1828" i="2"/>
  <c r="D1828" i="2"/>
  <c r="E1828" i="2"/>
  <c r="F1828" i="2"/>
  <c r="AP1828" i="2"/>
  <c r="AQ1828" i="2"/>
  <c r="AR1828" i="2"/>
  <c r="AS1828" i="2"/>
  <c r="D1834" i="2"/>
  <c r="E1834" i="2"/>
  <c r="F1834" i="2"/>
  <c r="AP1834" i="2"/>
  <c r="AQ1834" i="2"/>
  <c r="AR1834" i="2"/>
  <c r="AS1834" i="2"/>
  <c r="D1835" i="2"/>
  <c r="E1835" i="2"/>
  <c r="F1835" i="2"/>
  <c r="AP1835" i="2"/>
  <c r="AQ1835" i="2"/>
  <c r="AR1835" i="2"/>
  <c r="AS1835" i="2"/>
  <c r="D1836" i="2"/>
  <c r="E1836" i="2"/>
  <c r="F1836" i="2"/>
  <c r="AP1836" i="2"/>
  <c r="AQ1836" i="2"/>
  <c r="AR1836" i="2"/>
  <c r="AS1836" i="2"/>
  <c r="AT1837" i="2"/>
  <c r="D1837" i="2"/>
  <c r="E1837" i="2"/>
  <c r="F1837" i="2"/>
  <c r="AP1837" i="2"/>
  <c r="AQ1837" i="2"/>
  <c r="AR1837" i="2"/>
  <c r="AS1837" i="2"/>
  <c r="J1838" i="2"/>
  <c r="D1838" i="2"/>
  <c r="E1838" i="2"/>
  <c r="F1838" i="2"/>
  <c r="AP1838" i="2"/>
  <c r="AQ1838" i="2"/>
  <c r="AR1838" i="2"/>
  <c r="AS1838" i="2"/>
  <c r="L1839" i="2"/>
  <c r="D1839" i="2"/>
  <c r="E1839" i="2"/>
  <c r="F1839" i="2"/>
  <c r="AP1839" i="2"/>
  <c r="AQ1839" i="2"/>
  <c r="AR1839" i="2"/>
  <c r="AS1839" i="2"/>
  <c r="D1840" i="2"/>
  <c r="E1840" i="2"/>
  <c r="F1840" i="2"/>
  <c r="AP1840" i="2"/>
  <c r="AQ1840" i="2"/>
  <c r="AR1840" i="2"/>
  <c r="AS1840" i="2"/>
  <c r="D1841" i="2"/>
  <c r="E1841" i="2"/>
  <c r="F1841" i="2"/>
  <c r="AP1841" i="2"/>
  <c r="AQ1841" i="2"/>
  <c r="AR1841" i="2"/>
  <c r="AS1841" i="2"/>
  <c r="J1842" i="2"/>
  <c r="D1842" i="2"/>
  <c r="E1842" i="2"/>
  <c r="F1842" i="2"/>
  <c r="AP1842" i="2"/>
  <c r="AQ1842" i="2"/>
  <c r="AR1842" i="2"/>
  <c r="AS1842" i="2"/>
  <c r="L1843" i="2"/>
  <c r="D1843" i="2"/>
  <c r="E1843" i="2"/>
  <c r="F1843" i="2"/>
  <c r="AP1843" i="2"/>
  <c r="AQ1843" i="2"/>
  <c r="AR1843" i="2"/>
  <c r="AS1843" i="2"/>
  <c r="E1844" i="2"/>
  <c r="F1844" i="2"/>
  <c r="AP1844" i="2"/>
  <c r="AQ1844" i="2"/>
  <c r="AR1844" i="2"/>
  <c r="AS1844" i="2"/>
  <c r="K1846" i="2"/>
  <c r="D1846" i="2"/>
  <c r="E1846" i="2"/>
  <c r="F1846" i="2"/>
  <c r="AP1846" i="2"/>
  <c r="AQ1846" i="2"/>
  <c r="AR1846" i="2"/>
  <c r="AS1846" i="2"/>
  <c r="AW1847" i="2"/>
  <c r="D1847" i="2"/>
  <c r="E1847" i="2"/>
  <c r="F1847" i="2"/>
  <c r="AP1847" i="2"/>
  <c r="AQ1847" i="2"/>
  <c r="AR1847" i="2"/>
  <c r="AS1847" i="2"/>
  <c r="D1848" i="2"/>
  <c r="E1848" i="2"/>
  <c r="F1848" i="2"/>
  <c r="AP1848" i="2"/>
  <c r="AQ1848" i="2"/>
  <c r="AR1848" i="2"/>
  <c r="AS1848" i="2"/>
  <c r="L1849" i="2"/>
  <c r="D1849" i="2"/>
  <c r="E1849" i="2"/>
  <c r="F1849" i="2"/>
  <c r="AP1849" i="2"/>
  <c r="AQ1849" i="2"/>
  <c r="AR1849" i="2"/>
  <c r="AS1849" i="2"/>
  <c r="D1850" i="2"/>
  <c r="E1850" i="2"/>
  <c r="F1850" i="2"/>
  <c r="AP1850" i="2"/>
  <c r="AQ1850" i="2"/>
  <c r="AR1850" i="2"/>
  <c r="AS1850" i="2"/>
  <c r="D1851" i="2"/>
  <c r="E1851" i="2"/>
  <c r="F1851" i="2"/>
  <c r="AP1851" i="2"/>
  <c r="AQ1851" i="2"/>
  <c r="AR1851" i="2"/>
  <c r="AS1851" i="2"/>
  <c r="D1852" i="2"/>
  <c r="E1852" i="2"/>
  <c r="F1852" i="2"/>
  <c r="AP1852" i="2"/>
  <c r="AQ1852" i="2"/>
  <c r="AR1852" i="2"/>
  <c r="AS1852" i="2"/>
  <c r="J1853" i="2"/>
  <c r="D1853" i="2"/>
  <c r="E1853" i="2"/>
  <c r="F1853" i="2"/>
  <c r="AP1853" i="2"/>
  <c r="AQ1853" i="2"/>
  <c r="AR1853" i="2"/>
  <c r="AS1853" i="2"/>
  <c r="D1854" i="2"/>
  <c r="E1854" i="2"/>
  <c r="F1854" i="2"/>
  <c r="AP1854" i="2"/>
  <c r="AQ1854" i="2"/>
  <c r="AR1854" i="2"/>
  <c r="AS1854" i="2"/>
  <c r="D1855" i="2"/>
  <c r="E1855" i="2"/>
  <c r="F1855" i="2"/>
  <c r="AP1855" i="2"/>
  <c r="AQ1855" i="2"/>
  <c r="AR1855" i="2"/>
  <c r="AS1855" i="2"/>
  <c r="D1856" i="2"/>
  <c r="E1856" i="2"/>
  <c r="F1856" i="2"/>
  <c r="AP1856" i="2"/>
  <c r="AQ1856" i="2"/>
  <c r="AR1856" i="2"/>
  <c r="AS1856" i="2"/>
  <c r="D1857" i="2"/>
  <c r="E1857" i="2"/>
  <c r="F1857" i="2"/>
  <c r="AP1857" i="2"/>
  <c r="AQ1857" i="2"/>
  <c r="AR1857" i="2"/>
  <c r="AS1857" i="2"/>
  <c r="AW1858" i="2"/>
  <c r="D1858" i="2"/>
  <c r="E1858" i="2"/>
  <c r="F1858" i="2"/>
  <c r="AP1858" i="2"/>
  <c r="AQ1858" i="2"/>
  <c r="AR1858" i="2"/>
  <c r="AS1858" i="2"/>
  <c r="AW1859" i="2"/>
  <c r="D1859" i="2"/>
  <c r="E1859" i="2"/>
  <c r="F1859" i="2"/>
  <c r="AP1859" i="2"/>
  <c r="AQ1859" i="2"/>
  <c r="AR1859" i="2"/>
  <c r="AS1859" i="2"/>
  <c r="D1860" i="2"/>
  <c r="E1860" i="2"/>
  <c r="F1860" i="2"/>
  <c r="AP1860" i="2"/>
  <c r="AQ1860" i="2"/>
  <c r="AR1860" i="2"/>
  <c r="AS1860" i="2"/>
  <c r="D1861" i="2"/>
  <c r="E1861" i="2"/>
  <c r="F1861" i="2"/>
  <c r="AP1861" i="2"/>
  <c r="AQ1861" i="2"/>
  <c r="AR1861" i="2"/>
  <c r="AS1861" i="2"/>
  <c r="AV1862" i="2"/>
  <c r="D1862" i="2"/>
  <c r="E1862" i="2"/>
  <c r="F1862" i="2"/>
  <c r="AP1862" i="2"/>
  <c r="AQ1862" i="2"/>
  <c r="AR1862" i="2"/>
  <c r="AS1862" i="2"/>
  <c r="L1863" i="2"/>
  <c r="D1863" i="2"/>
  <c r="E1863" i="2"/>
  <c r="F1863" i="2"/>
  <c r="AP1863" i="2"/>
  <c r="AQ1863" i="2"/>
  <c r="AR1863" i="2"/>
  <c r="AS1863" i="2"/>
  <c r="D1864" i="2"/>
  <c r="E1864" i="2"/>
  <c r="F1864" i="2"/>
  <c r="AP1864" i="2"/>
  <c r="AQ1864" i="2"/>
  <c r="AR1864" i="2"/>
  <c r="AS1864" i="2"/>
  <c r="AW1865" i="2"/>
  <c r="D1865" i="2"/>
  <c r="E1865" i="2"/>
  <c r="F1865" i="2"/>
  <c r="AP1865" i="2"/>
  <c r="AQ1865" i="2"/>
  <c r="AR1865" i="2"/>
  <c r="AS1865" i="2"/>
  <c r="AU1866" i="2"/>
  <c r="D1866" i="2"/>
  <c r="E1866" i="2"/>
  <c r="F1866" i="2"/>
  <c r="AP1866" i="2"/>
  <c r="AQ1866" i="2"/>
  <c r="AR1866" i="2"/>
  <c r="AS1866" i="2"/>
  <c r="G1867" i="2"/>
  <c r="D1867" i="2"/>
  <c r="E1867" i="2"/>
  <c r="F1867" i="2"/>
  <c r="AP1867" i="2"/>
  <c r="AQ1867" i="2"/>
  <c r="AR1867" i="2"/>
  <c r="AS1867" i="2"/>
  <c r="G1868" i="2"/>
  <c r="D1868" i="2"/>
  <c r="E1868" i="2"/>
  <c r="F1868" i="2"/>
  <c r="AP1868" i="2"/>
  <c r="AQ1868" i="2"/>
  <c r="AR1868" i="2"/>
  <c r="AS1868" i="2"/>
  <c r="D1869" i="2"/>
  <c r="E1869" i="2"/>
  <c r="F1869" i="2"/>
  <c r="AP1869" i="2"/>
  <c r="AQ1869" i="2"/>
  <c r="AR1869" i="2"/>
  <c r="AS1869" i="2"/>
  <c r="D1870" i="2"/>
  <c r="E1870" i="2"/>
  <c r="F1870" i="2"/>
  <c r="AP1870" i="2"/>
  <c r="AQ1870" i="2"/>
  <c r="AR1870" i="2"/>
  <c r="AS1870" i="2"/>
  <c r="D1871" i="2"/>
  <c r="E1871" i="2"/>
  <c r="F1871" i="2"/>
  <c r="AP1871" i="2"/>
  <c r="AQ1871" i="2"/>
  <c r="AR1871" i="2"/>
  <c r="AS1871" i="2"/>
  <c r="G1872" i="2"/>
  <c r="D1872" i="2"/>
  <c r="E1872" i="2"/>
  <c r="F1872" i="2"/>
  <c r="AP1872" i="2"/>
  <c r="AQ1872" i="2"/>
  <c r="AR1872" i="2"/>
  <c r="AS1872" i="2"/>
  <c r="J1873" i="2"/>
  <c r="D1873" i="2"/>
  <c r="E1873" i="2"/>
  <c r="F1873" i="2"/>
  <c r="AP1873" i="2"/>
  <c r="AQ1873" i="2"/>
  <c r="AR1873" i="2"/>
  <c r="AS1873" i="2"/>
  <c r="D1874" i="2"/>
  <c r="E1874" i="2"/>
  <c r="F1874" i="2"/>
  <c r="AP1874" i="2"/>
  <c r="AQ1874" i="2"/>
  <c r="AR1874" i="2"/>
  <c r="AS1874" i="2"/>
  <c r="D1875" i="2"/>
  <c r="E1875" i="2"/>
  <c r="F1875" i="2"/>
  <c r="AP1875" i="2"/>
  <c r="AQ1875" i="2"/>
  <c r="AR1875" i="2"/>
  <c r="AS1875" i="2"/>
  <c r="D1876" i="2"/>
  <c r="E1876" i="2"/>
  <c r="F1876" i="2"/>
  <c r="AP1876" i="2"/>
  <c r="AQ1876" i="2"/>
  <c r="AR1876" i="2"/>
  <c r="AS1876" i="2"/>
  <c r="L1877" i="2"/>
  <c r="D1877" i="2"/>
  <c r="E1877" i="2"/>
  <c r="F1877" i="2"/>
  <c r="AP1877" i="2"/>
  <c r="AQ1877" i="2"/>
  <c r="AR1877" i="2"/>
  <c r="AS1877" i="2"/>
  <c r="L1878" i="2"/>
  <c r="D1878" i="2"/>
  <c r="E1878" i="2"/>
  <c r="F1878" i="2"/>
  <c r="AP1878" i="2"/>
  <c r="AQ1878" i="2"/>
  <c r="AR1878" i="2"/>
  <c r="AS1878" i="2"/>
  <c r="G1879" i="2"/>
  <c r="H1879" i="2" s="1"/>
  <c r="D1879" i="2"/>
  <c r="E1879" i="2"/>
  <c r="F1879" i="2"/>
  <c r="AP1879" i="2"/>
  <c r="AQ1879" i="2"/>
  <c r="AR1879" i="2"/>
  <c r="AS1879" i="2"/>
  <c r="D1880" i="2"/>
  <c r="E1880" i="2"/>
  <c r="F1880" i="2"/>
  <c r="AP1880" i="2"/>
  <c r="AQ1880" i="2"/>
  <c r="AR1880" i="2"/>
  <c r="AS1880" i="2"/>
  <c r="AU1881" i="2"/>
  <c r="D1881" i="2"/>
  <c r="E1881" i="2"/>
  <c r="F1881" i="2"/>
  <c r="AP1881" i="2"/>
  <c r="AQ1881" i="2"/>
  <c r="AR1881" i="2"/>
  <c r="AS1881" i="2"/>
  <c r="D1882" i="2"/>
  <c r="E1882" i="2"/>
  <c r="F1882" i="2"/>
  <c r="AP1882" i="2"/>
  <c r="AQ1882" i="2"/>
  <c r="AR1882" i="2"/>
  <c r="AS1882" i="2"/>
  <c r="K1883" i="2"/>
  <c r="D1883" i="2"/>
  <c r="E1883" i="2"/>
  <c r="F1883" i="2"/>
  <c r="AP1883" i="2"/>
  <c r="AQ1883" i="2"/>
  <c r="AR1883" i="2"/>
  <c r="AS1883" i="2"/>
  <c r="D1884" i="2"/>
  <c r="E1884" i="2"/>
  <c r="F1884" i="2"/>
  <c r="AP1884" i="2"/>
  <c r="AQ1884" i="2"/>
  <c r="AR1884" i="2"/>
  <c r="AS1884" i="2"/>
  <c r="L1885" i="2"/>
  <c r="D1885" i="2"/>
  <c r="E1885" i="2"/>
  <c r="F1885" i="2"/>
  <c r="AP1885" i="2"/>
  <c r="AQ1885" i="2"/>
  <c r="AR1885" i="2"/>
  <c r="AS1885" i="2"/>
  <c r="D1886" i="2"/>
  <c r="E1886" i="2"/>
  <c r="F1886" i="2"/>
  <c r="AP1886" i="2"/>
  <c r="AQ1886" i="2"/>
  <c r="AR1886" i="2"/>
  <c r="AS1886" i="2"/>
  <c r="G1887" i="2"/>
  <c r="H1887" i="2" s="1"/>
  <c r="D1887" i="2"/>
  <c r="E1887" i="2"/>
  <c r="F1887" i="2"/>
  <c r="AP1887" i="2"/>
  <c r="AQ1887" i="2"/>
  <c r="AR1887" i="2"/>
  <c r="AS1887" i="2"/>
  <c r="D1888" i="2"/>
  <c r="E1888" i="2"/>
  <c r="F1888" i="2"/>
  <c r="AP1888" i="2"/>
  <c r="AQ1888" i="2"/>
  <c r="AR1888" i="2"/>
  <c r="AS1888" i="2"/>
  <c r="D1889" i="2"/>
  <c r="E1889" i="2"/>
  <c r="F1889" i="2"/>
  <c r="AP1889" i="2"/>
  <c r="AQ1889" i="2"/>
  <c r="AR1889" i="2"/>
  <c r="AS1889" i="2"/>
  <c r="AW1890" i="2"/>
  <c r="D1890" i="2"/>
  <c r="E1890" i="2"/>
  <c r="F1890" i="2"/>
  <c r="AP1890" i="2"/>
  <c r="AQ1890" i="2"/>
  <c r="AR1890" i="2"/>
  <c r="AS1890" i="2"/>
  <c r="L1891" i="2"/>
  <c r="D1891" i="2"/>
  <c r="E1891" i="2"/>
  <c r="F1891" i="2"/>
  <c r="AP1891" i="2"/>
  <c r="AQ1891" i="2"/>
  <c r="AR1891" i="2"/>
  <c r="AS1891" i="2"/>
  <c r="L1892" i="2"/>
  <c r="D1892" i="2"/>
  <c r="E1892" i="2"/>
  <c r="F1892" i="2"/>
  <c r="AP1892" i="2"/>
  <c r="AQ1892" i="2"/>
  <c r="AR1892" i="2"/>
  <c r="AS1892" i="2"/>
  <c r="D1893" i="2"/>
  <c r="E1893" i="2"/>
  <c r="F1893" i="2"/>
  <c r="AP1893" i="2"/>
  <c r="AQ1893" i="2"/>
  <c r="AR1893" i="2"/>
  <c r="AS1893" i="2"/>
  <c r="AV1894" i="2"/>
  <c r="D1894" i="2"/>
  <c r="E1894" i="2"/>
  <c r="F1894" i="2"/>
  <c r="AP1894" i="2"/>
  <c r="AQ1894" i="2"/>
  <c r="AR1894" i="2"/>
  <c r="AS1894" i="2"/>
  <c r="D1895" i="2"/>
  <c r="E1895" i="2"/>
  <c r="F1895" i="2"/>
  <c r="AP1895" i="2"/>
  <c r="AQ1895" i="2"/>
  <c r="AR1895" i="2"/>
  <c r="AS1895" i="2"/>
  <c r="G1896" i="2"/>
  <c r="H1896" i="2" s="1"/>
  <c r="D1896" i="2"/>
  <c r="E1896" i="2"/>
  <c r="F1896" i="2"/>
  <c r="AP1896" i="2"/>
  <c r="AQ1896" i="2"/>
  <c r="AR1896" i="2"/>
  <c r="AS1896" i="2"/>
  <c r="AW1897" i="2"/>
  <c r="D1897" i="2"/>
  <c r="E1897" i="2"/>
  <c r="F1897" i="2"/>
  <c r="AP1897" i="2"/>
  <c r="AQ1897" i="2"/>
  <c r="AR1897" i="2"/>
  <c r="AS1897" i="2"/>
  <c r="D1898" i="2"/>
  <c r="E1898" i="2"/>
  <c r="F1898" i="2"/>
  <c r="AP1898" i="2"/>
  <c r="AQ1898" i="2"/>
  <c r="AR1898" i="2"/>
  <c r="AS1898" i="2"/>
  <c r="G1899" i="2"/>
  <c r="D1899" i="2"/>
  <c r="E1899" i="2"/>
  <c r="F1899" i="2"/>
  <c r="AP1899" i="2"/>
  <c r="AQ1899" i="2"/>
  <c r="AR1899" i="2"/>
  <c r="AS1899" i="2"/>
  <c r="D1900" i="2"/>
  <c r="E1900" i="2"/>
  <c r="F1900" i="2"/>
  <c r="AP1900" i="2"/>
  <c r="AQ1900" i="2"/>
  <c r="AR1900" i="2"/>
  <c r="AS1900" i="2"/>
  <c r="D1901" i="2"/>
  <c r="E1901" i="2"/>
  <c r="F1901" i="2"/>
  <c r="AP1901" i="2"/>
  <c r="AQ1901" i="2"/>
  <c r="AR1901" i="2"/>
  <c r="AS1901" i="2"/>
  <c r="D1902" i="2"/>
  <c r="E1902" i="2"/>
  <c r="F1902" i="2"/>
  <c r="AP1902" i="2"/>
  <c r="AQ1902" i="2"/>
  <c r="AR1902" i="2"/>
  <c r="AS1902" i="2"/>
  <c r="AV1903" i="2"/>
  <c r="D1903" i="2"/>
  <c r="E1903" i="2"/>
  <c r="F1903" i="2"/>
  <c r="AP1903" i="2"/>
  <c r="AQ1903" i="2"/>
  <c r="AR1903" i="2"/>
  <c r="AS1903" i="2"/>
  <c r="AV1904" i="2"/>
  <c r="D1904" i="2"/>
  <c r="E1904" i="2"/>
  <c r="F1904" i="2"/>
  <c r="AP1904" i="2"/>
  <c r="AQ1904" i="2"/>
  <c r="AR1904" i="2"/>
  <c r="AS1904" i="2"/>
  <c r="J1905" i="2"/>
  <c r="D1905" i="2"/>
  <c r="E1905" i="2"/>
  <c r="F1905" i="2"/>
  <c r="AP1905" i="2"/>
  <c r="AQ1905" i="2"/>
  <c r="AR1905" i="2"/>
  <c r="AS1905" i="2"/>
  <c r="L1906" i="2"/>
  <c r="D1906" i="2"/>
  <c r="E1906" i="2"/>
  <c r="F1906" i="2"/>
  <c r="AP1906" i="2"/>
  <c r="AQ1906" i="2"/>
  <c r="AR1906" i="2"/>
  <c r="AS1906" i="2"/>
  <c r="G1907" i="2"/>
  <c r="H1907" i="2" s="1"/>
  <c r="D1907" i="2"/>
  <c r="E1907" i="2"/>
  <c r="F1907" i="2"/>
  <c r="AP1907" i="2"/>
  <c r="AQ1907" i="2"/>
  <c r="AR1907" i="2"/>
  <c r="AS1907" i="2"/>
  <c r="AW1908" i="2"/>
  <c r="D1908" i="2"/>
  <c r="E1908" i="2"/>
  <c r="F1908" i="2"/>
  <c r="AP1908" i="2"/>
  <c r="AQ1908" i="2"/>
  <c r="AR1908" i="2"/>
  <c r="AS1908" i="2"/>
  <c r="K1909" i="2"/>
  <c r="D1909" i="2"/>
  <c r="E1909" i="2"/>
  <c r="F1909" i="2"/>
  <c r="AP1909" i="2"/>
  <c r="AQ1909" i="2"/>
  <c r="AR1909" i="2"/>
  <c r="AS1909" i="2"/>
  <c r="K1910" i="2"/>
  <c r="D1910" i="2"/>
  <c r="E1910" i="2"/>
  <c r="F1910" i="2"/>
  <c r="AP1910" i="2"/>
  <c r="AQ1910" i="2"/>
  <c r="AR1910" i="2"/>
  <c r="AS1910" i="2"/>
  <c r="K1911" i="2"/>
  <c r="D1911" i="2"/>
  <c r="E1911" i="2"/>
  <c r="F1911" i="2"/>
  <c r="AP1911" i="2"/>
  <c r="AQ1911" i="2"/>
  <c r="AR1911" i="2"/>
  <c r="AS1911" i="2"/>
  <c r="AV1912" i="2"/>
  <c r="D1912" i="2"/>
  <c r="E1912" i="2"/>
  <c r="F1912" i="2"/>
  <c r="AP1912" i="2"/>
  <c r="AQ1912" i="2"/>
  <c r="AR1912" i="2"/>
  <c r="AS1912" i="2"/>
  <c r="D1913" i="2"/>
  <c r="E1913" i="2"/>
  <c r="F1913" i="2"/>
  <c r="AP1913" i="2"/>
  <c r="AQ1913" i="2"/>
  <c r="AR1913" i="2"/>
  <c r="AS1913" i="2"/>
  <c r="AU1914" i="2"/>
  <c r="D1914" i="2"/>
  <c r="E1914" i="2"/>
  <c r="F1914" i="2"/>
  <c r="AP1914" i="2"/>
  <c r="AQ1914" i="2"/>
  <c r="AR1914" i="2"/>
  <c r="AS1914" i="2"/>
  <c r="J1915" i="2"/>
  <c r="D1915" i="2"/>
  <c r="E1915" i="2"/>
  <c r="F1915" i="2"/>
  <c r="AP1915" i="2"/>
  <c r="AQ1915" i="2"/>
  <c r="AR1915" i="2"/>
  <c r="AS1915" i="2"/>
  <c r="D1916" i="2"/>
  <c r="E1916" i="2"/>
  <c r="F1916" i="2"/>
  <c r="AP1916" i="2"/>
  <c r="AQ1916" i="2"/>
  <c r="AR1916" i="2"/>
  <c r="AS1916" i="2"/>
  <c r="AU1917" i="2"/>
  <c r="D1917" i="2"/>
  <c r="E1917" i="2"/>
  <c r="F1917" i="2"/>
  <c r="AP1917" i="2"/>
  <c r="AQ1917" i="2"/>
  <c r="AR1917" i="2"/>
  <c r="AS1917" i="2"/>
  <c r="AU1918" i="2"/>
  <c r="D1918" i="2"/>
  <c r="E1918" i="2"/>
  <c r="F1918" i="2"/>
  <c r="AP1918" i="2"/>
  <c r="AQ1918" i="2"/>
  <c r="AR1918" i="2"/>
  <c r="AS1918" i="2"/>
  <c r="K1919" i="2"/>
  <c r="D1919" i="2"/>
  <c r="E1919" i="2"/>
  <c r="F1919" i="2"/>
  <c r="AP1919" i="2"/>
  <c r="AQ1919" i="2"/>
  <c r="AR1919" i="2"/>
  <c r="AS1919" i="2"/>
  <c r="D1920" i="2"/>
  <c r="E1920" i="2"/>
  <c r="F1920" i="2"/>
  <c r="AP1920" i="2"/>
  <c r="AQ1920" i="2"/>
  <c r="AR1920" i="2"/>
  <c r="AS1920" i="2"/>
  <c r="AU1921" i="2"/>
  <c r="D1921" i="2"/>
  <c r="E1921" i="2"/>
  <c r="F1921" i="2"/>
  <c r="AP1921" i="2"/>
  <c r="AQ1921" i="2"/>
  <c r="AR1921" i="2"/>
  <c r="AS1921" i="2"/>
  <c r="D1922" i="2"/>
  <c r="E1922" i="2"/>
  <c r="F1922" i="2"/>
  <c r="AP1922" i="2"/>
  <c r="AQ1922" i="2"/>
  <c r="AR1922" i="2"/>
  <c r="AS1922" i="2"/>
  <c r="K1923" i="2"/>
  <c r="D1923" i="2"/>
  <c r="E1923" i="2"/>
  <c r="F1923" i="2"/>
  <c r="AP1923" i="2"/>
  <c r="AQ1923" i="2"/>
  <c r="AR1923" i="2"/>
  <c r="AS1923" i="2"/>
  <c r="L1924" i="2"/>
  <c r="D1924" i="2"/>
  <c r="E1924" i="2"/>
  <c r="F1924" i="2"/>
  <c r="AP1924" i="2"/>
  <c r="AQ1924" i="2"/>
  <c r="AR1924" i="2"/>
  <c r="AS1924" i="2"/>
  <c r="D1925" i="2"/>
  <c r="E1925" i="2"/>
  <c r="F1925" i="2"/>
  <c r="AP1925" i="2"/>
  <c r="AQ1925" i="2"/>
  <c r="AR1925" i="2"/>
  <c r="AS1925" i="2"/>
  <c r="D1926" i="2"/>
  <c r="E1926" i="2"/>
  <c r="F1926" i="2"/>
  <c r="AP1926" i="2"/>
  <c r="AQ1926" i="2"/>
  <c r="AR1926" i="2"/>
  <c r="AS1926" i="2"/>
  <c r="K1927" i="2"/>
  <c r="D1927" i="2"/>
  <c r="E1927" i="2"/>
  <c r="F1927" i="2"/>
  <c r="AP1927" i="2"/>
  <c r="AQ1927" i="2"/>
  <c r="AR1927" i="2"/>
  <c r="AS1927" i="2"/>
  <c r="G1928" i="2"/>
  <c r="D1928" i="2"/>
  <c r="E1928" i="2"/>
  <c r="F1928" i="2"/>
  <c r="AP1928" i="2"/>
  <c r="AQ1928" i="2"/>
  <c r="AR1928" i="2"/>
  <c r="AS1928" i="2"/>
  <c r="D1929" i="2"/>
  <c r="E1929" i="2"/>
  <c r="F1929" i="2"/>
  <c r="AP1929" i="2"/>
  <c r="AQ1929" i="2"/>
  <c r="AR1929" i="2"/>
  <c r="AS1929" i="2"/>
  <c r="AW1930" i="2"/>
  <c r="D1930" i="2"/>
  <c r="E1930" i="2"/>
  <c r="F1930" i="2"/>
  <c r="AP1930" i="2"/>
  <c r="AQ1930" i="2"/>
  <c r="AR1930" i="2"/>
  <c r="AS1930" i="2"/>
  <c r="D1931" i="2"/>
  <c r="E1931" i="2"/>
  <c r="F1931" i="2"/>
  <c r="AP1931" i="2"/>
  <c r="AQ1931" i="2"/>
  <c r="AR1931" i="2"/>
  <c r="AS1931" i="2"/>
  <c r="G1932" i="2"/>
  <c r="D1932" i="2"/>
  <c r="E1932" i="2"/>
  <c r="F1932" i="2"/>
  <c r="AP1932" i="2"/>
  <c r="AQ1932" i="2"/>
  <c r="AR1932" i="2"/>
  <c r="AS1932" i="2"/>
  <c r="D1933" i="2"/>
  <c r="E1933" i="2"/>
  <c r="F1933" i="2"/>
  <c r="AP1933" i="2"/>
  <c r="AQ1933" i="2"/>
  <c r="AR1933" i="2"/>
  <c r="AS1933" i="2"/>
  <c r="L1934" i="2"/>
  <c r="D1934" i="2"/>
  <c r="E1934" i="2"/>
  <c r="F1934" i="2"/>
  <c r="AP1934" i="2"/>
  <c r="AQ1934" i="2"/>
  <c r="AR1934" i="2"/>
  <c r="AS1934" i="2"/>
  <c r="D1935" i="2"/>
  <c r="E1935" i="2"/>
  <c r="F1935" i="2"/>
  <c r="AP1935" i="2"/>
  <c r="AQ1935" i="2"/>
  <c r="AR1935" i="2"/>
  <c r="AS1935" i="2"/>
  <c r="D1936" i="2"/>
  <c r="E1936" i="2"/>
  <c r="F1936" i="2"/>
  <c r="AP1936" i="2"/>
  <c r="AQ1936" i="2"/>
  <c r="AR1936" i="2"/>
  <c r="AS1936" i="2"/>
  <c r="AW1937" i="2"/>
  <c r="D1937" i="2"/>
  <c r="E1937" i="2"/>
  <c r="F1937" i="2"/>
  <c r="AP1937" i="2"/>
  <c r="AQ1937" i="2"/>
  <c r="AR1937" i="2"/>
  <c r="AS1937" i="2"/>
  <c r="AU1938" i="2"/>
  <c r="D1938" i="2"/>
  <c r="E1938" i="2"/>
  <c r="F1938" i="2"/>
  <c r="AP1938" i="2"/>
  <c r="AQ1938" i="2"/>
  <c r="AR1938" i="2"/>
  <c r="AS1938" i="2"/>
  <c r="D1939" i="2"/>
  <c r="E1939" i="2"/>
  <c r="F1939" i="2"/>
  <c r="AP1939" i="2"/>
  <c r="AQ1939" i="2"/>
  <c r="AR1939" i="2"/>
  <c r="AS1939" i="2"/>
  <c r="D1940" i="2"/>
  <c r="E1940" i="2"/>
  <c r="F1940" i="2"/>
  <c r="AP1940" i="2"/>
  <c r="AQ1940" i="2"/>
  <c r="AR1940" i="2"/>
  <c r="AS1940" i="2"/>
  <c r="AP1941" i="2"/>
  <c r="AR1941" i="2"/>
  <c r="D1943" i="2"/>
  <c r="E1943" i="2"/>
  <c r="F1943" i="2"/>
  <c r="AP1943" i="2"/>
  <c r="AQ1943" i="2"/>
  <c r="AR1943" i="2"/>
  <c r="AS1943" i="2"/>
  <c r="G1944" i="2"/>
  <c r="H1944" i="2" s="1"/>
  <c r="D1944" i="2"/>
  <c r="E1944" i="2"/>
  <c r="F1944" i="2"/>
  <c r="AP1944" i="2"/>
  <c r="AQ1944" i="2"/>
  <c r="AR1944" i="2"/>
  <c r="AS1944" i="2"/>
  <c r="D1945" i="2"/>
  <c r="E1945" i="2"/>
  <c r="F1945" i="2"/>
  <c r="AP1945" i="2"/>
  <c r="AQ1945" i="2"/>
  <c r="AR1945" i="2"/>
  <c r="AS1945" i="2"/>
  <c r="D1946" i="2"/>
  <c r="E1946" i="2"/>
  <c r="F1946" i="2"/>
  <c r="AP1946" i="2"/>
  <c r="AQ1946" i="2"/>
  <c r="AR1946" i="2"/>
  <c r="AS1946" i="2"/>
  <c r="L1947" i="2"/>
  <c r="D1947" i="2"/>
  <c r="E1947" i="2"/>
  <c r="F1947" i="2"/>
  <c r="AP1947" i="2"/>
  <c r="AQ1947" i="2"/>
  <c r="AR1947" i="2"/>
  <c r="AS1947" i="2"/>
  <c r="G1948" i="2"/>
  <c r="H1948" i="2" s="1"/>
  <c r="D1948" i="2"/>
  <c r="E1948" i="2"/>
  <c r="F1948" i="2"/>
  <c r="AP1948" i="2"/>
  <c r="AQ1948" i="2"/>
  <c r="AR1948" i="2"/>
  <c r="AS1948" i="2"/>
  <c r="D1949" i="2"/>
  <c r="E1949" i="2"/>
  <c r="F1949" i="2"/>
  <c r="AP1949" i="2"/>
  <c r="AQ1949" i="2"/>
  <c r="AR1949" i="2"/>
  <c r="AS1949" i="2"/>
  <c r="AW1950" i="2"/>
  <c r="D1950" i="2"/>
  <c r="E1950" i="2"/>
  <c r="F1950" i="2"/>
  <c r="AP1950" i="2"/>
  <c r="AQ1950" i="2"/>
  <c r="AR1950" i="2"/>
  <c r="AS1950" i="2"/>
  <c r="D1951" i="2"/>
  <c r="E1951" i="2"/>
  <c r="F1951" i="2"/>
  <c r="AP1951" i="2"/>
  <c r="AQ1951" i="2"/>
  <c r="AR1951" i="2"/>
  <c r="AS1951" i="2"/>
  <c r="D1952" i="2"/>
  <c r="E1952" i="2"/>
  <c r="F1952" i="2"/>
  <c r="AP1952" i="2"/>
  <c r="AQ1952" i="2"/>
  <c r="AR1952" i="2"/>
  <c r="AS1952" i="2"/>
  <c r="L1953" i="2"/>
  <c r="D1953" i="2"/>
  <c r="E1953" i="2"/>
  <c r="F1953" i="2"/>
  <c r="AP1953" i="2"/>
  <c r="AQ1953" i="2"/>
  <c r="AR1953" i="2"/>
  <c r="AS1953" i="2"/>
  <c r="D1954" i="2"/>
  <c r="E1954" i="2"/>
  <c r="F1954" i="2"/>
  <c r="AP1954" i="2"/>
  <c r="AQ1954" i="2"/>
  <c r="AR1954" i="2"/>
  <c r="AS1954" i="2"/>
  <c r="AW1955" i="2"/>
  <c r="D1955" i="2"/>
  <c r="E1955" i="2"/>
  <c r="F1955" i="2"/>
  <c r="AP1955" i="2"/>
  <c r="AQ1955" i="2"/>
  <c r="AR1955" i="2"/>
  <c r="AS1955" i="2"/>
  <c r="J1956" i="2"/>
  <c r="D1956" i="2"/>
  <c r="E1956" i="2"/>
  <c r="F1956" i="2"/>
  <c r="AP1956" i="2"/>
  <c r="AQ1956" i="2"/>
  <c r="AR1956" i="2"/>
  <c r="AS1956" i="2"/>
  <c r="D1957" i="2"/>
  <c r="E1957" i="2"/>
  <c r="F1957" i="2"/>
  <c r="AP1957" i="2"/>
  <c r="AQ1957" i="2"/>
  <c r="AR1957" i="2"/>
  <c r="AS1957" i="2"/>
  <c r="D1958" i="2"/>
  <c r="E1958" i="2"/>
  <c r="F1958" i="2"/>
  <c r="AP1958" i="2"/>
  <c r="AQ1958" i="2"/>
  <c r="AR1958" i="2"/>
  <c r="AS1958" i="2"/>
  <c r="AV1959" i="2"/>
  <c r="D1959" i="2"/>
  <c r="E1959" i="2"/>
  <c r="F1959" i="2"/>
  <c r="AP1959" i="2"/>
  <c r="AQ1959" i="2"/>
  <c r="AR1959" i="2"/>
  <c r="AS1959" i="2"/>
  <c r="L1960" i="2"/>
  <c r="D1960" i="2"/>
  <c r="E1960" i="2"/>
  <c r="F1960" i="2"/>
  <c r="AP1960" i="2"/>
  <c r="AQ1960" i="2"/>
  <c r="AR1960" i="2"/>
  <c r="AS1960" i="2"/>
  <c r="G1961" i="2"/>
  <c r="H1961" i="2" s="1"/>
  <c r="D1961" i="2"/>
  <c r="E1961" i="2"/>
  <c r="F1961" i="2"/>
  <c r="AP1961" i="2"/>
  <c r="AQ1961" i="2"/>
  <c r="AR1961" i="2"/>
  <c r="AS1961" i="2"/>
  <c r="L1962" i="2"/>
  <c r="D1962" i="2"/>
  <c r="E1962" i="2"/>
  <c r="F1962" i="2"/>
  <c r="AP1962" i="2"/>
  <c r="AQ1962" i="2"/>
  <c r="AR1962" i="2"/>
  <c r="AS1962" i="2"/>
  <c r="D1963" i="2"/>
  <c r="E1963" i="2"/>
  <c r="F1963" i="2"/>
  <c r="AP1963" i="2"/>
  <c r="AQ1963" i="2"/>
  <c r="AR1963" i="2"/>
  <c r="AS1963" i="2"/>
  <c r="D1964" i="2"/>
  <c r="E1964" i="2"/>
  <c r="F1964" i="2"/>
  <c r="AP1964" i="2"/>
  <c r="AQ1964" i="2"/>
  <c r="AR1964" i="2"/>
  <c r="AS1964" i="2"/>
  <c r="AV1965" i="2"/>
  <c r="D1965" i="2"/>
  <c r="E1965" i="2"/>
  <c r="F1965" i="2"/>
  <c r="AP1965" i="2"/>
  <c r="AQ1965" i="2"/>
  <c r="AR1965" i="2"/>
  <c r="AS1965" i="2"/>
  <c r="L1966" i="2"/>
  <c r="D1966" i="2"/>
  <c r="E1966" i="2"/>
  <c r="F1966" i="2"/>
  <c r="AP1966" i="2"/>
  <c r="AQ1966" i="2"/>
  <c r="AR1966" i="2"/>
  <c r="AS1966" i="2"/>
  <c r="AW1967" i="2"/>
  <c r="D1967" i="2"/>
  <c r="E1967" i="2"/>
  <c r="F1967" i="2"/>
  <c r="AP1967" i="2"/>
  <c r="AQ1967" i="2"/>
  <c r="AR1967" i="2"/>
  <c r="AS1967" i="2"/>
  <c r="D1968" i="2"/>
  <c r="E1968" i="2"/>
  <c r="F1968" i="2"/>
  <c r="AP1968" i="2"/>
  <c r="AQ1968" i="2"/>
  <c r="AR1968" i="2"/>
  <c r="AS1968" i="2"/>
  <c r="G1969" i="2"/>
  <c r="D1969" i="2"/>
  <c r="E1969" i="2"/>
  <c r="F1969" i="2"/>
  <c r="AP1969" i="2"/>
  <c r="AQ1969" i="2"/>
  <c r="AR1969" i="2"/>
  <c r="AS1969" i="2"/>
  <c r="D1970" i="2"/>
  <c r="E1970" i="2"/>
  <c r="F1970" i="2"/>
  <c r="AP1970" i="2"/>
  <c r="AQ1970" i="2"/>
  <c r="AR1970" i="2"/>
  <c r="AS1970" i="2"/>
  <c r="D1971" i="2"/>
  <c r="E1971" i="2"/>
  <c r="F1971" i="2"/>
  <c r="AP1971" i="2"/>
  <c r="AQ1971" i="2"/>
  <c r="AR1971" i="2"/>
  <c r="AS1971" i="2"/>
  <c r="D1972" i="2"/>
  <c r="E1972" i="2"/>
  <c r="F1972" i="2"/>
  <c r="AP1972" i="2"/>
  <c r="AQ1972" i="2"/>
  <c r="AR1972" i="2"/>
  <c r="AS1972" i="2"/>
  <c r="D1973" i="2"/>
  <c r="E1973" i="2"/>
  <c r="F1973" i="2"/>
  <c r="AP1973" i="2"/>
  <c r="AQ1973" i="2"/>
  <c r="AR1973" i="2"/>
  <c r="AS1973" i="2"/>
  <c r="D1974" i="2"/>
  <c r="E1974" i="2"/>
  <c r="F1974" i="2"/>
  <c r="AP1974" i="2"/>
  <c r="AQ1974" i="2"/>
  <c r="AR1974" i="2"/>
  <c r="AS1974" i="2"/>
  <c r="L1975" i="2"/>
  <c r="D1975" i="2"/>
  <c r="E1975" i="2"/>
  <c r="F1975" i="2"/>
  <c r="AP1975" i="2"/>
  <c r="AQ1975" i="2"/>
  <c r="AR1975" i="2"/>
  <c r="AS1975" i="2"/>
  <c r="AT1976" i="2"/>
  <c r="D1976" i="2"/>
  <c r="E1976" i="2"/>
  <c r="F1976" i="2"/>
  <c r="AP1976" i="2"/>
  <c r="AQ1976" i="2"/>
  <c r="AR1976" i="2"/>
  <c r="AS1976" i="2"/>
  <c r="L1977" i="2"/>
  <c r="D1977" i="2"/>
  <c r="E1977" i="2"/>
  <c r="F1977" i="2"/>
  <c r="AP1977" i="2"/>
  <c r="AQ1977" i="2"/>
  <c r="AR1977" i="2"/>
  <c r="AS1977" i="2"/>
  <c r="D1978" i="2"/>
  <c r="E1978" i="2"/>
  <c r="F1978" i="2"/>
  <c r="AP1978" i="2"/>
  <c r="AQ1978" i="2"/>
  <c r="AR1978" i="2"/>
  <c r="AS1978" i="2"/>
  <c r="D1979" i="2"/>
  <c r="E1979" i="2"/>
  <c r="F1979" i="2"/>
  <c r="AP1979" i="2"/>
  <c r="AQ1979" i="2"/>
  <c r="AR1979" i="2"/>
  <c r="AS1979" i="2"/>
  <c r="AT1980" i="2"/>
  <c r="D1980" i="2"/>
  <c r="E1980" i="2"/>
  <c r="F1980" i="2"/>
  <c r="AP1980" i="2"/>
  <c r="AQ1980" i="2"/>
  <c r="AR1980" i="2"/>
  <c r="AS1980" i="2"/>
  <c r="G1981" i="2"/>
  <c r="H1981" i="2" s="1"/>
  <c r="D1981" i="2"/>
  <c r="E1981" i="2"/>
  <c r="F1981" i="2"/>
  <c r="AP1981" i="2"/>
  <c r="AQ1981" i="2"/>
  <c r="AR1981" i="2"/>
  <c r="AS1981" i="2"/>
  <c r="D1982" i="2"/>
  <c r="E1982" i="2"/>
  <c r="F1982" i="2"/>
  <c r="AP1982" i="2"/>
  <c r="AQ1982" i="2"/>
  <c r="AR1982" i="2"/>
  <c r="AS1982" i="2"/>
  <c r="D1983" i="2"/>
  <c r="E1983" i="2"/>
  <c r="F1983" i="2"/>
  <c r="AP1983" i="2"/>
  <c r="AQ1983" i="2"/>
  <c r="AR1983" i="2"/>
  <c r="AS1983" i="2"/>
  <c r="D1984" i="2"/>
  <c r="E1984" i="2"/>
  <c r="F1984" i="2"/>
  <c r="AP1984" i="2"/>
  <c r="AQ1984" i="2"/>
  <c r="AR1984" i="2"/>
  <c r="AS1984" i="2"/>
  <c r="AU1985" i="2"/>
  <c r="D1985" i="2"/>
  <c r="E1985" i="2"/>
  <c r="F1985" i="2"/>
  <c r="AP1985" i="2"/>
  <c r="AQ1985" i="2"/>
  <c r="AR1985" i="2"/>
  <c r="AS1985" i="2"/>
  <c r="D1986" i="2"/>
  <c r="E1986" i="2"/>
  <c r="F1986" i="2"/>
  <c r="AP1986" i="2"/>
  <c r="AQ1986" i="2"/>
  <c r="AR1986" i="2"/>
  <c r="AS1986" i="2"/>
  <c r="AW1987" i="2"/>
  <c r="D1987" i="2"/>
  <c r="E1987" i="2"/>
  <c r="F1987" i="2"/>
  <c r="AP1987" i="2"/>
  <c r="AQ1987" i="2"/>
  <c r="AR1987" i="2"/>
  <c r="AS1987" i="2"/>
  <c r="AT1988" i="2"/>
  <c r="D1988" i="2"/>
  <c r="E1988" i="2"/>
  <c r="F1988" i="2"/>
  <c r="AP1988" i="2"/>
  <c r="AQ1988" i="2"/>
  <c r="AR1988" i="2"/>
  <c r="AS1988" i="2"/>
  <c r="D1989" i="2"/>
  <c r="E1989" i="2"/>
  <c r="F1989" i="2"/>
  <c r="AP1989" i="2"/>
  <c r="AQ1989" i="2"/>
  <c r="AR1989" i="2"/>
  <c r="AS1989" i="2"/>
  <c r="D1990" i="2"/>
  <c r="E1990" i="2"/>
  <c r="F1990" i="2"/>
  <c r="AP1990" i="2"/>
  <c r="AQ1990" i="2"/>
  <c r="AR1990" i="2"/>
  <c r="AS1990" i="2"/>
  <c r="AV1991" i="2"/>
  <c r="D1991" i="2"/>
  <c r="E1991" i="2"/>
  <c r="F1991" i="2"/>
  <c r="AP1991" i="2"/>
  <c r="AQ1991" i="2"/>
  <c r="AR1991" i="2"/>
  <c r="AS1991" i="2"/>
  <c r="L1992" i="2"/>
  <c r="D1992" i="2"/>
  <c r="E1992" i="2"/>
  <c r="F1992" i="2"/>
  <c r="AP1992" i="2"/>
  <c r="AQ1992" i="2"/>
  <c r="AR1992" i="2"/>
  <c r="AS1992" i="2"/>
  <c r="D1993" i="2"/>
  <c r="E1993" i="2"/>
  <c r="F1993" i="2"/>
  <c r="AP1993" i="2"/>
  <c r="AQ1993" i="2"/>
  <c r="AR1993" i="2"/>
  <c r="AS1993" i="2"/>
  <c r="L1994" i="2"/>
  <c r="D1994" i="2"/>
  <c r="E1994" i="2"/>
  <c r="F1994" i="2"/>
  <c r="AP1994" i="2"/>
  <c r="AQ1994" i="2"/>
  <c r="AR1994" i="2"/>
  <c r="AS1994" i="2"/>
  <c r="D1995" i="2"/>
  <c r="E1995" i="2"/>
  <c r="F1995" i="2"/>
  <c r="AP1995" i="2"/>
  <c r="AQ1995" i="2"/>
  <c r="AR1995" i="2"/>
  <c r="AS1995" i="2"/>
  <c r="D1996" i="2"/>
  <c r="E1996" i="2"/>
  <c r="F1996" i="2"/>
  <c r="AP1996" i="2"/>
  <c r="AQ1996" i="2"/>
  <c r="AR1996" i="2"/>
  <c r="AS1996" i="2"/>
  <c r="D1997" i="2"/>
  <c r="E1997" i="2"/>
  <c r="F1997" i="2"/>
  <c r="AP1997" i="2"/>
  <c r="AQ1997" i="2"/>
  <c r="AR1997" i="2"/>
  <c r="AS1997" i="2"/>
  <c r="D1998" i="2"/>
  <c r="E1998" i="2"/>
  <c r="F1998" i="2"/>
  <c r="AP1998" i="2"/>
  <c r="AQ1998" i="2"/>
  <c r="AR1998" i="2"/>
  <c r="AS1998" i="2"/>
  <c r="D1999" i="2"/>
  <c r="E1999" i="2"/>
  <c r="F1999" i="2"/>
  <c r="AP1999" i="2"/>
  <c r="AQ1999" i="2"/>
  <c r="AR1999" i="2"/>
  <c r="AS1999" i="2"/>
  <c r="D2000" i="2"/>
  <c r="E2000" i="2"/>
  <c r="F2000" i="2"/>
  <c r="AP2000" i="2"/>
  <c r="AQ2000" i="2"/>
  <c r="AR2000" i="2"/>
  <c r="AS2000" i="2"/>
  <c r="G2001" i="2"/>
  <c r="D2001" i="2"/>
  <c r="E2001" i="2"/>
  <c r="F2001" i="2"/>
  <c r="AP2001" i="2"/>
  <c r="AQ2001" i="2"/>
  <c r="AR2001" i="2"/>
  <c r="AS2001" i="2"/>
  <c r="D2002" i="2"/>
  <c r="E2002" i="2"/>
  <c r="F2002" i="2"/>
  <c r="AP2002" i="2"/>
  <c r="AQ2002" i="2"/>
  <c r="AR2002" i="2"/>
  <c r="AS2002" i="2"/>
  <c r="D2003" i="2"/>
  <c r="E2003" i="2"/>
  <c r="F2003" i="2"/>
  <c r="AP2003" i="2"/>
  <c r="AQ2003" i="2"/>
  <c r="AR2003" i="2"/>
  <c r="AS2003" i="2"/>
  <c r="AT2004" i="2"/>
  <c r="D2004" i="2"/>
  <c r="E2004" i="2"/>
  <c r="F2004" i="2"/>
  <c r="AP2004" i="2"/>
  <c r="AQ2004" i="2"/>
  <c r="AR2004" i="2"/>
  <c r="AS2004" i="2"/>
  <c r="D2005" i="2"/>
  <c r="E2005" i="2"/>
  <c r="F2005" i="2"/>
  <c r="AP2005" i="2"/>
  <c r="AQ2005" i="2"/>
  <c r="AR2005" i="2"/>
  <c r="AS2005" i="2"/>
  <c r="D2006" i="2"/>
  <c r="E2006" i="2"/>
  <c r="F2006" i="2"/>
  <c r="AP2006" i="2"/>
  <c r="AQ2006" i="2"/>
  <c r="AR2006" i="2"/>
  <c r="AS2006" i="2"/>
  <c r="D2007" i="2"/>
  <c r="E2007" i="2"/>
  <c r="F2007" i="2"/>
  <c r="AP2007" i="2"/>
  <c r="AQ2007" i="2"/>
  <c r="AR2007" i="2"/>
  <c r="AS2007" i="2"/>
  <c r="AT2008" i="2"/>
  <c r="D2008" i="2"/>
  <c r="E2008" i="2"/>
  <c r="F2008" i="2"/>
  <c r="AP2008" i="2"/>
  <c r="AQ2008" i="2"/>
  <c r="AR2008" i="2"/>
  <c r="AS2008" i="2"/>
  <c r="D2009" i="2"/>
  <c r="E2009" i="2"/>
  <c r="F2009" i="2"/>
  <c r="AP2009" i="2"/>
  <c r="AQ2009" i="2"/>
  <c r="AR2009" i="2"/>
  <c r="AS2009" i="2"/>
  <c r="D2010" i="2"/>
  <c r="E2010" i="2"/>
  <c r="F2010" i="2"/>
  <c r="AP2010" i="2"/>
  <c r="AQ2010" i="2"/>
  <c r="AR2010" i="2"/>
  <c r="AS2010" i="2"/>
  <c r="D2011" i="2"/>
  <c r="E2011" i="2"/>
  <c r="F2011" i="2"/>
  <c r="AP2011" i="2"/>
  <c r="AQ2011" i="2"/>
  <c r="AR2011" i="2"/>
  <c r="AS2011" i="2"/>
  <c r="AT2012" i="2"/>
  <c r="D2012" i="2"/>
  <c r="E2012" i="2"/>
  <c r="F2012" i="2"/>
  <c r="AP2012" i="2"/>
  <c r="AQ2012" i="2"/>
  <c r="AR2012" i="2"/>
  <c r="AS2012" i="2"/>
  <c r="AU2013" i="2"/>
  <c r="D2013" i="2"/>
  <c r="E2013" i="2"/>
  <c r="F2013" i="2"/>
  <c r="AP2013" i="2"/>
  <c r="AQ2013" i="2"/>
  <c r="AR2013" i="2"/>
  <c r="AS2013" i="2"/>
  <c r="D2014" i="2"/>
  <c r="E2014" i="2"/>
  <c r="F2014" i="2"/>
  <c r="AP2014" i="2"/>
  <c r="AQ2014" i="2"/>
  <c r="AR2014" i="2"/>
  <c r="AS2014" i="2"/>
  <c r="D2015" i="2"/>
  <c r="E2015" i="2"/>
  <c r="F2015" i="2"/>
  <c r="AP2015" i="2"/>
  <c r="AQ2015" i="2"/>
  <c r="AR2015" i="2"/>
  <c r="AS2015" i="2"/>
  <c r="D2016" i="2"/>
  <c r="E2016" i="2"/>
  <c r="F2016" i="2"/>
  <c r="AP2016" i="2"/>
  <c r="AQ2016" i="2"/>
  <c r="AR2016" i="2"/>
  <c r="AS2016" i="2"/>
  <c r="G2017" i="2"/>
  <c r="D2017" i="2"/>
  <c r="E2017" i="2"/>
  <c r="F2017" i="2"/>
  <c r="AP2017" i="2"/>
  <c r="AQ2017" i="2"/>
  <c r="AR2017" i="2"/>
  <c r="AS2017" i="2"/>
  <c r="D2018" i="2"/>
  <c r="E2018" i="2"/>
  <c r="F2018" i="2"/>
  <c r="AP2018" i="2"/>
  <c r="AQ2018" i="2"/>
  <c r="AR2018" i="2"/>
  <c r="AS2018" i="2"/>
  <c r="AW2019" i="2"/>
  <c r="D2019" i="2"/>
  <c r="E2019" i="2"/>
  <c r="F2019" i="2"/>
  <c r="AP2019" i="2"/>
  <c r="AQ2019" i="2"/>
  <c r="AR2019" i="2"/>
  <c r="AS2019" i="2"/>
  <c r="J2020" i="2"/>
  <c r="D2020" i="2"/>
  <c r="E2020" i="2"/>
  <c r="F2020" i="2"/>
  <c r="AP2020" i="2"/>
  <c r="AQ2020" i="2"/>
  <c r="AR2020" i="2"/>
  <c r="AS2020" i="2"/>
  <c r="D2021" i="2"/>
  <c r="E2021" i="2"/>
  <c r="F2021" i="2"/>
  <c r="AP2021" i="2"/>
  <c r="AQ2021" i="2"/>
  <c r="AR2021" i="2"/>
  <c r="AS2021" i="2"/>
  <c r="D2022" i="2"/>
  <c r="E2022" i="2"/>
  <c r="F2022" i="2"/>
  <c r="AP2022" i="2"/>
  <c r="AQ2022" i="2"/>
  <c r="AR2022" i="2"/>
  <c r="AS2022" i="2"/>
  <c r="AV2023" i="2"/>
  <c r="D2023" i="2"/>
  <c r="E2023" i="2"/>
  <c r="F2023" i="2"/>
  <c r="AP2023" i="2"/>
  <c r="AQ2023" i="2"/>
  <c r="AR2023" i="2"/>
  <c r="AS2023" i="2"/>
  <c r="D2024" i="2"/>
  <c r="E2024" i="2"/>
  <c r="F2024" i="2"/>
  <c r="AP2024" i="2"/>
  <c r="AQ2024" i="2"/>
  <c r="AR2024" i="2"/>
  <c r="AS2024" i="2"/>
  <c r="D2025" i="2"/>
  <c r="E2025" i="2"/>
  <c r="F2025" i="2"/>
  <c r="AP2025" i="2"/>
  <c r="AQ2025" i="2"/>
  <c r="AR2025" i="2"/>
  <c r="AS2025" i="2"/>
  <c r="D2026" i="2"/>
  <c r="E2026" i="2"/>
  <c r="F2026" i="2"/>
  <c r="AP2026" i="2"/>
  <c r="AQ2026" i="2"/>
  <c r="AR2026" i="2"/>
  <c r="AS2026" i="2"/>
  <c r="D2027" i="2"/>
  <c r="E2027" i="2"/>
  <c r="F2027" i="2"/>
  <c r="AP2027" i="2"/>
  <c r="AQ2027" i="2"/>
  <c r="AR2027" i="2"/>
  <c r="AS2027" i="2"/>
  <c r="D2028" i="2"/>
  <c r="E2028" i="2"/>
  <c r="F2028" i="2"/>
  <c r="AP2028" i="2"/>
  <c r="AQ2028" i="2"/>
  <c r="AR2028" i="2"/>
  <c r="AS2028" i="2"/>
  <c r="AV2029" i="2"/>
  <c r="D2029" i="2"/>
  <c r="E2029" i="2"/>
  <c r="F2029" i="2"/>
  <c r="AP2029" i="2"/>
  <c r="AQ2029" i="2"/>
  <c r="AR2029" i="2"/>
  <c r="AS2029" i="2"/>
  <c r="AV2030" i="2"/>
  <c r="D2030" i="2"/>
  <c r="E2030" i="2"/>
  <c r="F2030" i="2"/>
  <c r="AP2030" i="2"/>
  <c r="AQ2030" i="2"/>
  <c r="AR2030" i="2"/>
  <c r="AS2030" i="2"/>
  <c r="D2031" i="2"/>
  <c r="E2031" i="2"/>
  <c r="F2031" i="2"/>
  <c r="AP2031" i="2"/>
  <c r="AQ2031" i="2"/>
  <c r="AR2031" i="2"/>
  <c r="AS2031" i="2"/>
  <c r="J2032" i="2"/>
  <c r="D2032" i="2"/>
  <c r="E2032" i="2"/>
  <c r="F2032" i="2"/>
  <c r="AP2032" i="2"/>
  <c r="AQ2032" i="2"/>
  <c r="AR2032" i="2"/>
  <c r="AS2032" i="2"/>
  <c r="G2033" i="2"/>
  <c r="H2033" i="2" s="1"/>
  <c r="D2033" i="2"/>
  <c r="E2033" i="2"/>
  <c r="F2033" i="2"/>
  <c r="AP2033" i="2"/>
  <c r="AQ2033" i="2"/>
  <c r="AR2033" i="2"/>
  <c r="AS2033" i="2"/>
  <c r="D2034" i="2"/>
  <c r="E2034" i="2"/>
  <c r="F2034" i="2"/>
  <c r="AP2034" i="2"/>
  <c r="AQ2034" i="2"/>
  <c r="AR2034" i="2"/>
  <c r="AS2034" i="2"/>
  <c r="L2035" i="2"/>
  <c r="D2035" i="2"/>
  <c r="E2035" i="2"/>
  <c r="F2035" i="2"/>
  <c r="AP2035" i="2"/>
  <c r="AQ2035" i="2"/>
  <c r="AR2035" i="2"/>
  <c r="AS2035" i="2"/>
  <c r="D2036" i="2"/>
  <c r="E2036" i="2"/>
  <c r="F2036" i="2"/>
  <c r="AP2036" i="2"/>
  <c r="AQ2036" i="2"/>
  <c r="AR2036" i="2"/>
  <c r="AS2036" i="2"/>
  <c r="D2037" i="2"/>
  <c r="E2037" i="2"/>
  <c r="F2037" i="2"/>
  <c r="AP2037" i="2"/>
  <c r="AQ2037" i="2"/>
  <c r="AR2037" i="2"/>
  <c r="AS2037" i="2"/>
  <c r="D2038" i="2"/>
  <c r="E2038" i="2"/>
  <c r="F2038" i="2"/>
  <c r="AP2038" i="2"/>
  <c r="AQ2038" i="2"/>
  <c r="AR2038" i="2"/>
  <c r="AS2038" i="2"/>
  <c r="AV2039" i="2"/>
  <c r="D2039" i="2"/>
  <c r="E2039" i="2"/>
  <c r="F2039" i="2"/>
  <c r="AP2039" i="2"/>
  <c r="AQ2039" i="2"/>
  <c r="AR2039" i="2"/>
  <c r="AS2039" i="2"/>
  <c r="D2040" i="2"/>
  <c r="E2040" i="2"/>
  <c r="F2040" i="2"/>
  <c r="AP2040" i="2"/>
  <c r="AQ2040" i="2"/>
  <c r="AR2040" i="2"/>
  <c r="AS2040" i="2"/>
  <c r="D2041" i="2"/>
  <c r="E2041" i="2"/>
  <c r="F2041" i="2"/>
  <c r="AP2041" i="2"/>
  <c r="AQ2041" i="2"/>
  <c r="AR2041" i="2"/>
  <c r="AS2041" i="2"/>
  <c r="D2042" i="2"/>
  <c r="E2042" i="2"/>
  <c r="F2042" i="2"/>
  <c r="AP2042" i="2"/>
  <c r="AQ2042" i="2"/>
  <c r="AR2042" i="2"/>
  <c r="AS2042" i="2"/>
  <c r="L2043" i="2"/>
  <c r="D2043" i="2"/>
  <c r="E2043" i="2"/>
  <c r="F2043" i="2"/>
  <c r="AP2043" i="2"/>
  <c r="AQ2043" i="2"/>
  <c r="AR2043" i="2"/>
  <c r="AS2043" i="2"/>
  <c r="J2044" i="2"/>
  <c r="D2044" i="2"/>
  <c r="E2044" i="2"/>
  <c r="F2044" i="2"/>
  <c r="AP2044" i="2"/>
  <c r="AQ2044" i="2"/>
  <c r="AR2044" i="2"/>
  <c r="AS2044" i="2"/>
  <c r="D2045" i="2"/>
  <c r="E2045" i="2"/>
  <c r="F2045" i="2"/>
  <c r="AP2045" i="2"/>
  <c r="AQ2045" i="2"/>
  <c r="AR2045" i="2"/>
  <c r="AS2045" i="2"/>
  <c r="D2046" i="2"/>
  <c r="E2046" i="2"/>
  <c r="F2046" i="2"/>
  <c r="AP2046" i="2"/>
  <c r="AQ2046" i="2"/>
  <c r="AR2046" i="2"/>
  <c r="AS2046" i="2"/>
  <c r="L2047" i="2"/>
  <c r="D2047" i="2"/>
  <c r="E2047" i="2"/>
  <c r="F2047" i="2"/>
  <c r="AP2047" i="2"/>
  <c r="AQ2047" i="2"/>
  <c r="AR2047" i="2"/>
  <c r="AS2047" i="2"/>
  <c r="D2048" i="2"/>
  <c r="E2048" i="2"/>
  <c r="F2048" i="2"/>
  <c r="AP2048" i="2"/>
  <c r="AQ2048" i="2"/>
  <c r="AR2048" i="2"/>
  <c r="AS2048" i="2"/>
  <c r="AT2049" i="2"/>
  <c r="D2049" i="2"/>
  <c r="E2049" i="2"/>
  <c r="F2049" i="2"/>
  <c r="AP2049" i="2"/>
  <c r="AQ2049" i="2"/>
  <c r="AR2049" i="2"/>
  <c r="AS2049" i="2"/>
  <c r="AT2050" i="2"/>
  <c r="D2050" i="2"/>
  <c r="E2050" i="2"/>
  <c r="F2050" i="2"/>
  <c r="AP2050" i="2"/>
  <c r="AQ2050" i="2"/>
  <c r="AR2050" i="2"/>
  <c r="AS2050" i="2"/>
  <c r="AW2051" i="2"/>
  <c r="D2051" i="2"/>
  <c r="E2051" i="2"/>
  <c r="F2051" i="2"/>
  <c r="AP2051" i="2"/>
  <c r="AQ2051" i="2"/>
  <c r="AR2051" i="2"/>
  <c r="AS2051" i="2"/>
  <c r="AU2052" i="2"/>
  <c r="D2052" i="2"/>
  <c r="E2052" i="2"/>
  <c r="F2052" i="2"/>
  <c r="AP2052" i="2"/>
  <c r="AQ2052" i="2"/>
  <c r="AR2052" i="2"/>
  <c r="AS2052" i="2"/>
  <c r="D2053" i="2"/>
  <c r="E2053" i="2"/>
  <c r="F2053" i="2"/>
  <c r="AP2053" i="2"/>
  <c r="AQ2053" i="2"/>
  <c r="AR2053" i="2"/>
  <c r="AS2053" i="2"/>
  <c r="D2054" i="2"/>
  <c r="E2054" i="2"/>
  <c r="F2054" i="2"/>
  <c r="AP2054" i="2"/>
  <c r="AQ2054" i="2"/>
  <c r="AR2054" i="2"/>
  <c r="AS2054" i="2"/>
  <c r="AV2055" i="2"/>
  <c r="D2055" i="2"/>
  <c r="E2055" i="2"/>
  <c r="F2055" i="2"/>
  <c r="AP2055" i="2"/>
  <c r="AQ2055" i="2"/>
  <c r="AR2055" i="2"/>
  <c r="AS2055" i="2"/>
  <c r="AW2056" i="2"/>
  <c r="D2056" i="2"/>
  <c r="E2056" i="2"/>
  <c r="F2056" i="2"/>
  <c r="AP2056" i="2"/>
  <c r="AQ2056" i="2"/>
  <c r="AR2056" i="2"/>
  <c r="AS2056" i="2"/>
  <c r="G2057" i="2"/>
  <c r="H2057" i="2" s="1"/>
  <c r="D2057" i="2"/>
  <c r="E2057" i="2"/>
  <c r="F2057" i="2"/>
  <c r="AP2057" i="2"/>
  <c r="AQ2057" i="2"/>
  <c r="AR2057" i="2"/>
  <c r="AS2057" i="2"/>
  <c r="D2058" i="2"/>
  <c r="E2058" i="2"/>
  <c r="F2058" i="2"/>
  <c r="AP2058" i="2"/>
  <c r="AQ2058" i="2"/>
  <c r="AR2058" i="2"/>
  <c r="AS2058" i="2"/>
  <c r="D2059" i="2"/>
  <c r="E2059" i="2"/>
  <c r="F2059" i="2"/>
  <c r="AP2059" i="2"/>
  <c r="AQ2059" i="2"/>
  <c r="AR2059" i="2"/>
  <c r="AS2059" i="2"/>
  <c r="D2060" i="2"/>
  <c r="E2060" i="2"/>
  <c r="F2060" i="2"/>
  <c r="AP2060" i="2"/>
  <c r="AQ2060" i="2"/>
  <c r="AR2060" i="2"/>
  <c r="AS2060" i="2"/>
  <c r="G2061" i="2"/>
  <c r="D2061" i="2"/>
  <c r="E2061" i="2"/>
  <c r="F2061" i="2"/>
  <c r="AP2061" i="2"/>
  <c r="AQ2061" i="2"/>
  <c r="AR2061" i="2"/>
  <c r="AS2061" i="2"/>
  <c r="D2062" i="2"/>
  <c r="E2062" i="2"/>
  <c r="F2062" i="2"/>
  <c r="AP2062" i="2"/>
  <c r="AQ2062" i="2"/>
  <c r="AR2062" i="2"/>
  <c r="AS2062" i="2"/>
  <c r="D2063" i="2"/>
  <c r="E2063" i="2"/>
  <c r="F2063" i="2"/>
  <c r="AP2063" i="2"/>
  <c r="AQ2063" i="2"/>
  <c r="AR2063" i="2"/>
  <c r="AS2063" i="2"/>
  <c r="L2064" i="2"/>
  <c r="D2064" i="2"/>
  <c r="E2064" i="2"/>
  <c r="F2064" i="2"/>
  <c r="AP2064" i="2"/>
  <c r="AQ2064" i="2"/>
  <c r="AR2064" i="2"/>
  <c r="AS2064" i="2"/>
  <c r="D2065" i="2"/>
  <c r="E2065" i="2"/>
  <c r="F2065" i="2"/>
  <c r="AP2065" i="2"/>
  <c r="AQ2065" i="2"/>
  <c r="AR2065" i="2"/>
  <c r="AS2065" i="2"/>
  <c r="K2066" i="2"/>
  <c r="D2066" i="2"/>
  <c r="E2066" i="2"/>
  <c r="F2066" i="2"/>
  <c r="AP2066" i="2"/>
  <c r="AQ2066" i="2"/>
  <c r="AR2066" i="2"/>
  <c r="AS2066" i="2"/>
  <c r="AW2067" i="2"/>
  <c r="D2067" i="2"/>
  <c r="E2067" i="2"/>
  <c r="F2067" i="2"/>
  <c r="AP2067" i="2"/>
  <c r="AQ2067" i="2"/>
  <c r="AR2067" i="2"/>
  <c r="AS2067" i="2"/>
  <c r="AT2068" i="2"/>
  <c r="D2068" i="2"/>
  <c r="E2068" i="2"/>
  <c r="F2068" i="2"/>
  <c r="AP2068" i="2"/>
  <c r="AQ2068" i="2"/>
  <c r="AR2068" i="2"/>
  <c r="AS2068" i="2"/>
  <c r="G2069" i="2"/>
  <c r="D2069" i="2"/>
  <c r="E2069" i="2"/>
  <c r="F2069" i="2"/>
  <c r="AP2069" i="2"/>
  <c r="AQ2069" i="2"/>
  <c r="AR2069" i="2"/>
  <c r="AS2069" i="2"/>
  <c r="D2070" i="2"/>
  <c r="E2070" i="2"/>
  <c r="F2070" i="2"/>
  <c r="AP2070" i="2"/>
  <c r="AQ2070" i="2"/>
  <c r="AR2070" i="2"/>
  <c r="AS2070" i="2"/>
  <c r="D2071" i="2"/>
  <c r="E2071" i="2"/>
  <c r="F2071" i="2"/>
  <c r="AP2071" i="2"/>
  <c r="AQ2071" i="2"/>
  <c r="AR2071" i="2"/>
  <c r="AS2071" i="2"/>
  <c r="AW2072" i="2"/>
  <c r="D2072" i="2"/>
  <c r="E2072" i="2"/>
  <c r="F2072" i="2"/>
  <c r="AP2072" i="2"/>
  <c r="AQ2072" i="2"/>
  <c r="AR2072" i="2"/>
  <c r="AS2072" i="2"/>
  <c r="AT2073" i="2"/>
  <c r="D2073" i="2"/>
  <c r="E2073" i="2"/>
  <c r="F2073" i="2"/>
  <c r="AP2073" i="2"/>
  <c r="AQ2073" i="2"/>
  <c r="AR2073" i="2"/>
  <c r="AS2073" i="2"/>
  <c r="AT2074" i="2"/>
  <c r="D2074" i="2"/>
  <c r="E2074" i="2"/>
  <c r="F2074" i="2"/>
  <c r="AP2074" i="2"/>
  <c r="AQ2074" i="2"/>
  <c r="AR2074" i="2"/>
  <c r="AS2074" i="2"/>
  <c r="AW2075" i="2"/>
  <c r="D2075" i="2"/>
  <c r="E2075" i="2"/>
  <c r="F2075" i="2"/>
  <c r="AP2075" i="2"/>
  <c r="AQ2075" i="2"/>
  <c r="AR2075" i="2"/>
  <c r="AS2075" i="2"/>
  <c r="D2076" i="2"/>
  <c r="E2076" i="2"/>
  <c r="F2076" i="2"/>
  <c r="AP2076" i="2"/>
  <c r="AQ2076" i="2"/>
  <c r="AR2076" i="2"/>
  <c r="AS2076" i="2"/>
  <c r="D2077" i="2"/>
  <c r="E2077" i="2"/>
  <c r="F2077" i="2"/>
  <c r="AP2077" i="2"/>
  <c r="AQ2077" i="2"/>
  <c r="AR2077" i="2"/>
  <c r="AS2077" i="2"/>
  <c r="D2078" i="2"/>
  <c r="E2078" i="2"/>
  <c r="F2078" i="2"/>
  <c r="AP2078" i="2"/>
  <c r="AQ2078" i="2"/>
  <c r="AR2078" i="2"/>
  <c r="AS2078" i="2"/>
  <c r="L2079" i="2"/>
  <c r="D2079" i="2"/>
  <c r="E2079" i="2"/>
  <c r="F2079" i="2"/>
  <c r="AP2079" i="2"/>
  <c r="AQ2079" i="2"/>
  <c r="AR2079" i="2"/>
  <c r="AS2079" i="2"/>
  <c r="J2080" i="2"/>
  <c r="D2080" i="2"/>
  <c r="E2080" i="2"/>
  <c r="F2080" i="2"/>
  <c r="AP2080" i="2"/>
  <c r="AQ2080" i="2"/>
  <c r="AR2080" i="2"/>
  <c r="AS2080" i="2"/>
  <c r="D2082" i="2"/>
  <c r="E2082" i="2"/>
  <c r="F2082" i="2"/>
  <c r="AP2082" i="2"/>
  <c r="AQ2082" i="2"/>
  <c r="AR2082" i="2"/>
  <c r="AS2082" i="2"/>
  <c r="AT2083" i="2"/>
  <c r="D2083" i="2"/>
  <c r="E2083" i="2"/>
  <c r="F2083" i="2"/>
  <c r="AP2083" i="2"/>
  <c r="AQ2083" i="2"/>
  <c r="AR2083" i="2"/>
  <c r="AS2083" i="2"/>
  <c r="G2084" i="2"/>
  <c r="H2084" i="2" s="1"/>
  <c r="D2084" i="2"/>
  <c r="E2084" i="2"/>
  <c r="F2084" i="2"/>
  <c r="AP2084" i="2"/>
  <c r="AQ2084" i="2"/>
  <c r="AR2084" i="2"/>
  <c r="AS2084" i="2"/>
  <c r="AW2081" i="2"/>
  <c r="D2081" i="2"/>
  <c r="E2081" i="2"/>
  <c r="F2081" i="2"/>
  <c r="AP2081" i="2"/>
  <c r="AQ2081" i="2"/>
  <c r="AR2081" i="2"/>
  <c r="AS2081" i="2"/>
  <c r="K2085" i="2"/>
  <c r="D2085" i="2"/>
  <c r="E2085" i="2"/>
  <c r="F2085" i="2"/>
  <c r="AP2085" i="2"/>
  <c r="AQ2085" i="2"/>
  <c r="AR2085" i="2"/>
  <c r="AS2085" i="2"/>
  <c r="G2086" i="2"/>
  <c r="D2086" i="2"/>
  <c r="E2086" i="2"/>
  <c r="F2086" i="2"/>
  <c r="AP2086" i="2"/>
  <c r="AQ2086" i="2"/>
  <c r="AR2086" i="2"/>
  <c r="AS2086" i="2"/>
  <c r="G2087" i="2"/>
  <c r="H2087" i="2" s="1"/>
  <c r="D2087" i="2"/>
  <c r="E2087" i="2"/>
  <c r="F2087" i="2"/>
  <c r="AP2087" i="2"/>
  <c r="AQ2087" i="2"/>
  <c r="AR2087" i="2"/>
  <c r="AS2087" i="2"/>
  <c r="AW2088" i="2"/>
  <c r="D2088" i="2"/>
  <c r="E2088" i="2"/>
  <c r="F2088" i="2"/>
  <c r="AP2088" i="2"/>
  <c r="AQ2088" i="2"/>
  <c r="AR2088" i="2"/>
  <c r="AS2088" i="2"/>
  <c r="AV2089" i="2"/>
  <c r="D2089" i="2"/>
  <c r="E2089" i="2"/>
  <c r="F2089" i="2"/>
  <c r="AP2089" i="2"/>
  <c r="AQ2089" i="2"/>
  <c r="AR2089" i="2"/>
  <c r="AS2089" i="2"/>
  <c r="D2090" i="2"/>
  <c r="E2090" i="2"/>
  <c r="F2090" i="2"/>
  <c r="AP2090" i="2"/>
  <c r="AQ2090" i="2"/>
  <c r="AR2090" i="2"/>
  <c r="AS2090" i="2"/>
  <c r="G2091" i="2"/>
  <c r="D2091" i="2"/>
  <c r="E2091" i="2"/>
  <c r="F2091" i="2"/>
  <c r="AP2091" i="2"/>
  <c r="AQ2091" i="2"/>
  <c r="AR2091" i="2"/>
  <c r="AS2091" i="2"/>
  <c r="AW2092" i="2"/>
  <c r="D2092" i="2"/>
  <c r="E2092" i="2"/>
  <c r="F2092" i="2"/>
  <c r="AP2092" i="2"/>
  <c r="AQ2092" i="2"/>
  <c r="AR2092" i="2"/>
  <c r="AS2092" i="2"/>
  <c r="AU2093" i="2"/>
  <c r="D2093" i="2"/>
  <c r="E2093" i="2"/>
  <c r="F2093" i="2"/>
  <c r="AP2093" i="2"/>
  <c r="AQ2093" i="2"/>
  <c r="AR2093" i="2"/>
  <c r="AS2093" i="2"/>
  <c r="G2094" i="2"/>
  <c r="D2094" i="2"/>
  <c r="E2094" i="2"/>
  <c r="F2094" i="2"/>
  <c r="AP2094" i="2"/>
  <c r="AQ2094" i="2"/>
  <c r="AR2094" i="2"/>
  <c r="AS2094" i="2"/>
  <c r="G2095" i="2"/>
  <c r="D2095" i="2"/>
  <c r="E2095" i="2"/>
  <c r="F2095" i="2"/>
  <c r="AP2095" i="2"/>
  <c r="AQ2095" i="2"/>
  <c r="AR2095" i="2"/>
  <c r="AS2095" i="2"/>
  <c r="AW2096" i="2"/>
  <c r="D2096" i="2"/>
  <c r="E2096" i="2"/>
  <c r="F2096" i="2"/>
  <c r="AP2096" i="2"/>
  <c r="AQ2096" i="2"/>
  <c r="AR2096" i="2"/>
  <c r="AS2096" i="2"/>
  <c r="D2097" i="2"/>
  <c r="E2097" i="2"/>
  <c r="F2097" i="2"/>
  <c r="AP2097" i="2"/>
  <c r="AQ2097" i="2"/>
  <c r="AR2097" i="2"/>
  <c r="AS2097" i="2"/>
  <c r="D2098" i="2"/>
  <c r="E2098" i="2"/>
  <c r="F2098" i="2"/>
  <c r="AP2098" i="2"/>
  <c r="AQ2098" i="2"/>
  <c r="AR2098" i="2"/>
  <c r="AS2098" i="2"/>
  <c r="G2099" i="2"/>
  <c r="D2099" i="2"/>
  <c r="E2099" i="2"/>
  <c r="F2099" i="2"/>
  <c r="AP2099" i="2"/>
  <c r="AQ2099" i="2"/>
  <c r="AR2099" i="2"/>
  <c r="AS2099" i="2"/>
  <c r="AW2100" i="2"/>
  <c r="D2100" i="2"/>
  <c r="E2100" i="2"/>
  <c r="F2100" i="2"/>
  <c r="AP2100" i="2"/>
  <c r="AQ2100" i="2"/>
  <c r="AR2100" i="2"/>
  <c r="AS2100" i="2"/>
  <c r="D2101" i="2"/>
  <c r="E2101" i="2"/>
  <c r="F2101" i="2"/>
  <c r="AP2101" i="2"/>
  <c r="AQ2101" i="2"/>
  <c r="AR2101" i="2"/>
  <c r="AS2101" i="2"/>
  <c r="G2102" i="2"/>
  <c r="D2102" i="2"/>
  <c r="E2102" i="2"/>
  <c r="F2102" i="2"/>
  <c r="AP2102" i="2"/>
  <c r="AQ2102" i="2"/>
  <c r="AR2102" i="2"/>
  <c r="AS2102" i="2"/>
  <c r="G2103" i="2"/>
  <c r="D2103" i="2"/>
  <c r="E2103" i="2"/>
  <c r="F2103" i="2"/>
  <c r="AP2103" i="2"/>
  <c r="AQ2103" i="2"/>
  <c r="AR2103" i="2"/>
  <c r="AS2103" i="2"/>
  <c r="AW2104" i="2"/>
  <c r="D2104" i="2"/>
  <c r="E2104" i="2"/>
  <c r="F2104" i="2"/>
  <c r="AP2104" i="2"/>
  <c r="AQ2104" i="2"/>
  <c r="AR2104" i="2"/>
  <c r="AS2104" i="2"/>
  <c r="L2105" i="2"/>
  <c r="D2105" i="2"/>
  <c r="E2105" i="2"/>
  <c r="F2105" i="2"/>
  <c r="AP2105" i="2"/>
  <c r="AQ2105" i="2"/>
  <c r="AR2105" i="2"/>
  <c r="AS2105" i="2"/>
  <c r="G2106" i="2"/>
  <c r="D2106" i="2"/>
  <c r="E2106" i="2"/>
  <c r="F2106" i="2"/>
  <c r="AP2106" i="2"/>
  <c r="AQ2106" i="2"/>
  <c r="AR2106" i="2"/>
  <c r="AS2106" i="2"/>
  <c r="G2107" i="2"/>
  <c r="H2107" i="2" s="1"/>
  <c r="D2107" i="2"/>
  <c r="E2107" i="2"/>
  <c r="F2107" i="2"/>
  <c r="AP2107" i="2"/>
  <c r="AQ2107" i="2"/>
  <c r="AR2107" i="2"/>
  <c r="AS2107" i="2"/>
  <c r="D2108" i="2"/>
  <c r="E2108" i="2"/>
  <c r="F2108" i="2"/>
  <c r="AP2108" i="2"/>
  <c r="AQ2108" i="2"/>
  <c r="AR2108" i="2"/>
  <c r="AS2108" i="2"/>
  <c r="K2109" i="2"/>
  <c r="D2109" i="2"/>
  <c r="E2109" i="2"/>
  <c r="F2109" i="2"/>
  <c r="AP2109" i="2"/>
  <c r="AQ2109" i="2"/>
  <c r="AR2109" i="2"/>
  <c r="AS2109" i="2"/>
  <c r="K2110" i="2"/>
  <c r="D2110" i="2"/>
  <c r="E2110" i="2"/>
  <c r="F2110" i="2"/>
  <c r="AP2110" i="2"/>
  <c r="AQ2110" i="2"/>
  <c r="AR2110" i="2"/>
  <c r="AS2110" i="2"/>
  <c r="D2111" i="2"/>
  <c r="E2111" i="2"/>
  <c r="F2111" i="2"/>
  <c r="AP2111" i="2"/>
  <c r="AQ2111" i="2"/>
  <c r="AR2111" i="2"/>
  <c r="AS2111" i="2"/>
  <c r="AW2112" i="2"/>
  <c r="D2112" i="2"/>
  <c r="E2112" i="2"/>
  <c r="F2112" i="2"/>
  <c r="AP2112" i="2"/>
  <c r="AQ2112" i="2"/>
  <c r="AR2112" i="2"/>
  <c r="AS2112" i="2"/>
  <c r="L2113" i="2"/>
  <c r="D2113" i="2"/>
  <c r="E2113" i="2"/>
  <c r="F2113" i="2"/>
  <c r="AP2113" i="2"/>
  <c r="AQ2113" i="2"/>
  <c r="AR2113" i="2"/>
  <c r="AS2113" i="2"/>
  <c r="L2114" i="2"/>
  <c r="D2114" i="2"/>
  <c r="E2114" i="2"/>
  <c r="F2114" i="2"/>
  <c r="AP2114" i="2"/>
  <c r="AQ2114" i="2"/>
  <c r="AR2114" i="2"/>
  <c r="AS2114" i="2"/>
  <c r="AW2115" i="2"/>
  <c r="D2115" i="2"/>
  <c r="E2115" i="2"/>
  <c r="F2115" i="2"/>
  <c r="AP2115" i="2"/>
  <c r="AQ2115" i="2"/>
  <c r="AR2115" i="2"/>
  <c r="AS2115" i="2"/>
  <c r="AW2116" i="2"/>
  <c r="D2116" i="2"/>
  <c r="E2116" i="2"/>
  <c r="F2116" i="2"/>
  <c r="AP2116" i="2"/>
  <c r="AQ2116" i="2"/>
  <c r="AR2116" i="2"/>
  <c r="AS2116" i="2"/>
  <c r="AU2117" i="2"/>
  <c r="D2117" i="2"/>
  <c r="E2117" i="2"/>
  <c r="F2117" i="2"/>
  <c r="AP2117" i="2"/>
  <c r="AQ2117" i="2"/>
  <c r="AR2117" i="2"/>
  <c r="AS2117" i="2"/>
  <c r="J2118" i="2"/>
  <c r="D2118" i="2"/>
  <c r="E2118" i="2"/>
  <c r="F2118" i="2"/>
  <c r="G2118" i="2"/>
  <c r="AP2118" i="2"/>
  <c r="AQ2118" i="2"/>
  <c r="AR2118" i="2"/>
  <c r="AS2118" i="2"/>
  <c r="G2119" i="2"/>
  <c r="H2119" i="2" s="1"/>
  <c r="D2119" i="2"/>
  <c r="E2119" i="2"/>
  <c r="F2119" i="2"/>
  <c r="AP2119" i="2"/>
  <c r="AQ2119" i="2"/>
  <c r="AR2119" i="2"/>
  <c r="AS2119" i="2"/>
  <c r="AW2120" i="2"/>
  <c r="D2120" i="2"/>
  <c r="E2120" i="2"/>
  <c r="F2120" i="2"/>
  <c r="AP2120" i="2"/>
  <c r="AQ2120" i="2"/>
  <c r="AR2120" i="2"/>
  <c r="AS2120" i="2"/>
  <c r="AV2121" i="2"/>
  <c r="D2121" i="2"/>
  <c r="E2121" i="2"/>
  <c r="F2121" i="2"/>
  <c r="AP2121" i="2"/>
  <c r="AQ2121" i="2"/>
  <c r="AR2121" i="2"/>
  <c r="AS2121" i="2"/>
  <c r="D2122" i="2"/>
  <c r="E2122" i="2"/>
  <c r="F2122" i="2"/>
  <c r="AP2122" i="2"/>
  <c r="AQ2122" i="2"/>
  <c r="AR2122" i="2"/>
  <c r="AS2122" i="2"/>
  <c r="G2123" i="2"/>
  <c r="D2123" i="2"/>
  <c r="E2123" i="2"/>
  <c r="F2123" i="2"/>
  <c r="AP2123" i="2"/>
  <c r="AQ2123" i="2"/>
  <c r="AR2123" i="2"/>
  <c r="AS2123" i="2"/>
  <c r="AW2124" i="2"/>
  <c r="D2124" i="2"/>
  <c r="E2124" i="2"/>
  <c r="F2124" i="2"/>
  <c r="AP2124" i="2"/>
  <c r="AQ2124" i="2"/>
  <c r="AR2124" i="2"/>
  <c r="AS2124" i="2"/>
  <c r="AU2125" i="2"/>
  <c r="D2125" i="2"/>
  <c r="E2125" i="2"/>
  <c r="F2125" i="2"/>
  <c r="AP2125" i="2"/>
  <c r="AQ2125" i="2"/>
  <c r="AR2125" i="2"/>
  <c r="AS2125" i="2"/>
  <c r="D2126" i="2"/>
  <c r="E2126" i="2"/>
  <c r="F2126" i="2"/>
  <c r="AP2126" i="2"/>
  <c r="AQ2126" i="2"/>
  <c r="AR2126" i="2"/>
  <c r="AS2126" i="2"/>
  <c r="G2127" i="2"/>
  <c r="D2127" i="2"/>
  <c r="E2127" i="2"/>
  <c r="F2127" i="2"/>
  <c r="AP2127" i="2"/>
  <c r="AQ2127" i="2"/>
  <c r="AR2127" i="2"/>
  <c r="AS2127" i="2"/>
  <c r="AW2128" i="2"/>
  <c r="D2128" i="2"/>
  <c r="E2128" i="2"/>
  <c r="F2128" i="2"/>
  <c r="AP2128" i="2"/>
  <c r="AQ2128" i="2"/>
  <c r="AR2128" i="2"/>
  <c r="AS2128" i="2"/>
  <c r="D2129" i="2"/>
  <c r="E2129" i="2"/>
  <c r="F2129" i="2"/>
  <c r="AP2129" i="2"/>
  <c r="AQ2129" i="2"/>
  <c r="AR2129" i="2"/>
  <c r="AS2129" i="2"/>
  <c r="D2130" i="2"/>
  <c r="E2130" i="2"/>
  <c r="F2130" i="2"/>
  <c r="AP2130" i="2"/>
  <c r="AQ2130" i="2"/>
  <c r="AR2130" i="2"/>
  <c r="AS2130" i="2"/>
  <c r="G2131" i="2"/>
  <c r="D2131" i="2"/>
  <c r="E2131" i="2"/>
  <c r="F2131" i="2"/>
  <c r="AP2131" i="2"/>
  <c r="AQ2131" i="2"/>
  <c r="AR2131" i="2"/>
  <c r="AS2131" i="2"/>
  <c r="AW2132" i="2"/>
  <c r="D2132" i="2"/>
  <c r="E2132" i="2"/>
  <c r="F2132" i="2"/>
  <c r="AP2132" i="2"/>
  <c r="AQ2132" i="2"/>
  <c r="AR2132" i="2"/>
  <c r="AS2132" i="2"/>
  <c r="D2133" i="2"/>
  <c r="E2133" i="2"/>
  <c r="F2133" i="2"/>
  <c r="AP2133" i="2"/>
  <c r="AQ2133" i="2"/>
  <c r="AR2133" i="2"/>
  <c r="AS2133" i="2"/>
  <c r="D2134" i="2"/>
  <c r="E2134" i="2"/>
  <c r="F2134" i="2"/>
  <c r="AP2134" i="2"/>
  <c r="AQ2134" i="2"/>
  <c r="AR2134" i="2"/>
  <c r="AS2134" i="2"/>
  <c r="D2135" i="2"/>
  <c r="E2135" i="2"/>
  <c r="F2135" i="2"/>
  <c r="AP2135" i="2"/>
  <c r="AQ2135" i="2"/>
  <c r="AR2135" i="2"/>
  <c r="AS2135" i="2"/>
  <c r="AW2136" i="2"/>
  <c r="D2136" i="2"/>
  <c r="E2136" i="2"/>
  <c r="F2136" i="2"/>
  <c r="AP2136" i="2"/>
  <c r="AQ2136" i="2"/>
  <c r="AR2136" i="2"/>
  <c r="AS2136" i="2"/>
  <c r="AU2137" i="2"/>
  <c r="D2137" i="2"/>
  <c r="E2137" i="2"/>
  <c r="F2137" i="2"/>
  <c r="AP2137" i="2"/>
  <c r="AQ2137" i="2"/>
  <c r="AR2137" i="2"/>
  <c r="AS2137" i="2"/>
  <c r="D2138" i="2"/>
  <c r="E2138" i="2"/>
  <c r="F2138" i="2"/>
  <c r="AP2138" i="2"/>
  <c r="AQ2138" i="2"/>
  <c r="AR2138" i="2"/>
  <c r="AS2138" i="2"/>
  <c r="G2139" i="2"/>
  <c r="H2139" i="2" s="1"/>
  <c r="D2139" i="2"/>
  <c r="E2139" i="2"/>
  <c r="F2139" i="2"/>
  <c r="AP2139" i="2"/>
  <c r="AQ2139" i="2"/>
  <c r="AR2139" i="2"/>
  <c r="AS2139" i="2"/>
  <c r="D2140" i="2"/>
  <c r="E2140" i="2"/>
  <c r="F2140" i="2"/>
  <c r="AP2140" i="2"/>
  <c r="AQ2140" i="2"/>
  <c r="AR2140" i="2"/>
  <c r="AS2140" i="2"/>
  <c r="D2141" i="2"/>
  <c r="E2141" i="2"/>
  <c r="F2141" i="2"/>
  <c r="AP2141" i="2"/>
  <c r="AQ2141" i="2"/>
  <c r="AR2141" i="2"/>
  <c r="AS2141" i="2"/>
  <c r="D2142" i="2"/>
  <c r="E2142" i="2"/>
  <c r="F2142" i="2"/>
  <c r="AP2142" i="2"/>
  <c r="AQ2142" i="2"/>
  <c r="AR2142" i="2"/>
  <c r="AS2142" i="2"/>
  <c r="G2143" i="2"/>
  <c r="H2143" i="2" s="1"/>
  <c r="D2143" i="2"/>
  <c r="E2143" i="2"/>
  <c r="F2143" i="2"/>
  <c r="AP2143" i="2"/>
  <c r="AQ2143" i="2"/>
  <c r="AR2143" i="2"/>
  <c r="AS2143" i="2"/>
  <c r="AW2144" i="2"/>
  <c r="D2144" i="2"/>
  <c r="E2144" i="2"/>
  <c r="F2144" i="2"/>
  <c r="AP2144" i="2"/>
  <c r="AQ2144" i="2"/>
  <c r="AR2144" i="2"/>
  <c r="AS2144" i="2"/>
  <c r="D2145" i="2"/>
  <c r="E2145" i="2"/>
  <c r="F2145" i="2"/>
  <c r="AP2145" i="2"/>
  <c r="AQ2145" i="2"/>
  <c r="AR2145" i="2"/>
  <c r="AS2145" i="2"/>
  <c r="G2146" i="2"/>
  <c r="D2146" i="2"/>
  <c r="E2146" i="2"/>
  <c r="F2146" i="2"/>
  <c r="AP2146" i="2"/>
  <c r="AQ2146" i="2"/>
  <c r="AR2146" i="2"/>
  <c r="AS2146" i="2"/>
  <c r="G2147" i="2"/>
  <c r="H2147" i="2" s="1"/>
  <c r="D2147" i="2"/>
  <c r="E2147" i="2"/>
  <c r="F2147" i="2"/>
  <c r="AP2147" i="2"/>
  <c r="AQ2147" i="2"/>
  <c r="AR2147" i="2"/>
  <c r="AS2147" i="2"/>
  <c r="AW2148" i="2"/>
  <c r="D2148" i="2"/>
  <c r="E2148" i="2"/>
  <c r="F2148" i="2"/>
  <c r="AP2148" i="2"/>
  <c r="AQ2148" i="2"/>
  <c r="AR2148" i="2"/>
  <c r="AS2148" i="2"/>
  <c r="K2149" i="2"/>
  <c r="D2149" i="2"/>
  <c r="E2149" i="2"/>
  <c r="F2149" i="2"/>
  <c r="AP2149" i="2"/>
  <c r="AQ2149" i="2"/>
  <c r="AR2149" i="2"/>
  <c r="AS2149" i="2"/>
  <c r="G2150" i="2"/>
  <c r="D2150" i="2"/>
  <c r="E2150" i="2"/>
  <c r="F2150" i="2"/>
  <c r="AP2150" i="2"/>
  <c r="AQ2150" i="2"/>
  <c r="AR2150" i="2"/>
  <c r="AS2150" i="2"/>
  <c r="G2151" i="2"/>
  <c r="H2151" i="2" s="1"/>
  <c r="D2151" i="2"/>
  <c r="E2151" i="2"/>
  <c r="F2151" i="2"/>
  <c r="AP2151" i="2"/>
  <c r="AQ2151" i="2"/>
  <c r="AR2151" i="2"/>
  <c r="AS2151" i="2"/>
  <c r="AW2152" i="2"/>
  <c r="D2152" i="2"/>
  <c r="E2152" i="2"/>
  <c r="F2152" i="2"/>
  <c r="AP2152" i="2"/>
  <c r="AQ2152" i="2"/>
  <c r="AR2152" i="2"/>
  <c r="AS2152" i="2"/>
  <c r="AV2153" i="2"/>
  <c r="D2153" i="2"/>
  <c r="E2153" i="2"/>
  <c r="F2153" i="2"/>
  <c r="AP2153" i="2"/>
  <c r="AQ2153" i="2"/>
  <c r="AR2153" i="2"/>
  <c r="AS2153" i="2"/>
  <c r="J2154" i="2"/>
  <c r="D2154" i="2"/>
  <c r="E2154" i="2"/>
  <c r="F2154" i="2"/>
  <c r="AP2154" i="2"/>
  <c r="AQ2154" i="2"/>
  <c r="AR2154" i="2"/>
  <c r="AS2154" i="2"/>
  <c r="G2155" i="2"/>
  <c r="D2155" i="2"/>
  <c r="E2155" i="2"/>
  <c r="F2155" i="2"/>
  <c r="AP2155" i="2"/>
  <c r="AQ2155" i="2"/>
  <c r="AR2155" i="2"/>
  <c r="AS2155" i="2"/>
  <c r="AW2156" i="2"/>
  <c r="D2156" i="2"/>
  <c r="E2156" i="2"/>
  <c r="F2156" i="2"/>
  <c r="AP2156" i="2"/>
  <c r="AQ2156" i="2"/>
  <c r="AR2156" i="2"/>
  <c r="AS2156" i="2"/>
  <c r="AU2157" i="2"/>
  <c r="D2157" i="2"/>
  <c r="E2157" i="2"/>
  <c r="F2157" i="2"/>
  <c r="AP2157" i="2"/>
  <c r="AQ2157" i="2"/>
  <c r="AR2157" i="2"/>
  <c r="AS2157" i="2"/>
  <c r="G2158" i="2"/>
  <c r="D2158" i="2"/>
  <c r="E2158" i="2"/>
  <c r="F2158" i="2"/>
  <c r="AP2158" i="2"/>
  <c r="AQ2158" i="2"/>
  <c r="AR2158" i="2"/>
  <c r="AS2158" i="2"/>
  <c r="G2159" i="2"/>
  <c r="D2159" i="2"/>
  <c r="E2159" i="2"/>
  <c r="F2159" i="2"/>
  <c r="AP2159" i="2"/>
  <c r="AQ2159" i="2"/>
  <c r="AR2159" i="2"/>
  <c r="AS2159" i="2"/>
  <c r="AW2160" i="2"/>
  <c r="D2160" i="2"/>
  <c r="E2160" i="2"/>
  <c r="F2160" i="2"/>
  <c r="AP2160" i="2"/>
  <c r="AQ2160" i="2"/>
  <c r="AR2160" i="2"/>
  <c r="AS2160" i="2"/>
  <c r="D2161" i="2"/>
  <c r="E2161" i="2"/>
  <c r="F2161" i="2"/>
  <c r="AP2161" i="2"/>
  <c r="AQ2161" i="2"/>
  <c r="AR2161" i="2"/>
  <c r="AS2161" i="2"/>
  <c r="D2162" i="2"/>
  <c r="E2162" i="2"/>
  <c r="F2162" i="2"/>
  <c r="AP2162" i="2"/>
  <c r="AQ2162" i="2"/>
  <c r="AR2162" i="2"/>
  <c r="AS2162" i="2"/>
  <c r="D2163" i="2"/>
  <c r="E2163" i="2"/>
  <c r="F2163" i="2"/>
  <c r="AP2163" i="2"/>
  <c r="AQ2163" i="2"/>
  <c r="AR2163" i="2"/>
  <c r="AS2163" i="2"/>
  <c r="AW2164" i="2"/>
  <c r="D2164" i="2"/>
  <c r="E2164" i="2"/>
  <c r="F2164" i="2"/>
  <c r="AP2164" i="2"/>
  <c r="AQ2164" i="2"/>
  <c r="AR2164" i="2"/>
  <c r="AS2164" i="2"/>
  <c r="D2165" i="2"/>
  <c r="E2165" i="2"/>
  <c r="F2165" i="2"/>
  <c r="AP2165" i="2"/>
  <c r="AQ2165" i="2"/>
  <c r="AR2165" i="2"/>
  <c r="AS2165" i="2"/>
  <c r="G2166" i="2"/>
  <c r="D2166" i="2"/>
  <c r="E2166" i="2"/>
  <c r="F2166" i="2"/>
  <c r="AP2166" i="2"/>
  <c r="AQ2166" i="2"/>
  <c r="AR2166" i="2"/>
  <c r="AS2166" i="2"/>
  <c r="G2167" i="2"/>
  <c r="D2167" i="2"/>
  <c r="E2167" i="2"/>
  <c r="F2167" i="2"/>
  <c r="AP2167" i="2"/>
  <c r="AQ2167" i="2"/>
  <c r="AR2167" i="2"/>
  <c r="AS2167" i="2"/>
  <c r="AW2168" i="2"/>
  <c r="D2168" i="2"/>
  <c r="E2168" i="2"/>
  <c r="F2168" i="2"/>
  <c r="AP2168" i="2"/>
  <c r="AQ2168" i="2"/>
  <c r="AR2168" i="2"/>
  <c r="AS2168" i="2"/>
  <c r="L2169" i="2"/>
  <c r="D2169" i="2"/>
  <c r="E2169" i="2"/>
  <c r="F2169" i="2"/>
  <c r="AP2169" i="2"/>
  <c r="AQ2169" i="2"/>
  <c r="AR2169" i="2"/>
  <c r="AS2169" i="2"/>
  <c r="D2170" i="2"/>
  <c r="E2170" i="2"/>
  <c r="F2170" i="2"/>
  <c r="AP2170" i="2"/>
  <c r="AQ2170" i="2"/>
  <c r="AR2170" i="2"/>
  <c r="AS2170" i="2"/>
  <c r="G2171" i="2"/>
  <c r="H2171" i="2" s="1"/>
  <c r="D2171" i="2"/>
  <c r="E2171" i="2"/>
  <c r="F2171" i="2"/>
  <c r="AP2171" i="2"/>
  <c r="AQ2171" i="2"/>
  <c r="AR2171" i="2"/>
  <c r="AS2171" i="2"/>
  <c r="D2172" i="2"/>
  <c r="E2172" i="2"/>
  <c r="F2172" i="2"/>
  <c r="AP2172" i="2"/>
  <c r="AQ2172" i="2"/>
  <c r="AR2172" i="2"/>
  <c r="AS2172" i="2"/>
  <c r="K2173" i="2"/>
  <c r="D2173" i="2"/>
  <c r="E2173" i="2"/>
  <c r="F2173" i="2"/>
  <c r="AP2173" i="2"/>
  <c r="AQ2173" i="2"/>
  <c r="AR2173" i="2"/>
  <c r="AS2173" i="2"/>
  <c r="D2174" i="2"/>
  <c r="E2174" i="2"/>
  <c r="F2174" i="2"/>
  <c r="AP2174" i="2"/>
  <c r="AQ2174" i="2"/>
  <c r="AR2174" i="2"/>
  <c r="AS2174" i="2"/>
  <c r="D2175" i="2"/>
  <c r="E2175" i="2"/>
  <c r="F2175" i="2"/>
  <c r="AP2175" i="2"/>
  <c r="AQ2175" i="2"/>
  <c r="AR2175" i="2"/>
  <c r="AS2175" i="2"/>
  <c r="AW2176" i="2"/>
  <c r="D2176" i="2"/>
  <c r="E2176" i="2"/>
  <c r="F2176" i="2"/>
  <c r="AP2176" i="2"/>
  <c r="AQ2176" i="2"/>
  <c r="AR2176" i="2"/>
  <c r="AS2176" i="2"/>
  <c r="D2177" i="2"/>
  <c r="E2177" i="2"/>
  <c r="F2177" i="2"/>
  <c r="AP2177" i="2"/>
  <c r="AQ2177" i="2"/>
  <c r="AR2177" i="2"/>
  <c r="AS2177" i="2"/>
  <c r="D2178" i="2"/>
  <c r="E2178" i="2"/>
  <c r="F2178" i="2"/>
  <c r="AP2178" i="2"/>
  <c r="AQ2178" i="2"/>
  <c r="AR2178" i="2"/>
  <c r="AS2178" i="2"/>
  <c r="AW2179" i="2"/>
  <c r="D2179" i="2"/>
  <c r="E2179" i="2"/>
  <c r="F2179" i="2"/>
  <c r="AP2179" i="2"/>
  <c r="AQ2179" i="2"/>
  <c r="AR2179" i="2"/>
  <c r="AS2179" i="2"/>
  <c r="AW2180" i="2"/>
  <c r="D2180" i="2"/>
  <c r="E2180" i="2"/>
  <c r="F2180" i="2"/>
  <c r="AP2180" i="2"/>
  <c r="AQ2180" i="2"/>
  <c r="AR2180" i="2"/>
  <c r="AS2180" i="2"/>
  <c r="D2181" i="2"/>
  <c r="E2181" i="2"/>
  <c r="F2181" i="2"/>
  <c r="AP2181" i="2"/>
  <c r="AQ2181" i="2"/>
  <c r="AR2181" i="2"/>
  <c r="AS2181" i="2"/>
  <c r="K2182" i="2"/>
  <c r="D2182" i="2"/>
  <c r="E2182" i="2"/>
  <c r="F2182" i="2"/>
  <c r="AP2182" i="2"/>
  <c r="AQ2182" i="2"/>
  <c r="AR2182" i="2"/>
  <c r="AS2182" i="2"/>
  <c r="D2183" i="2"/>
  <c r="E2183" i="2"/>
  <c r="F2183" i="2"/>
  <c r="AP2183" i="2"/>
  <c r="AQ2183" i="2"/>
  <c r="AR2183" i="2"/>
  <c r="AS2183" i="2"/>
  <c r="AT2184" i="2"/>
  <c r="D2184" i="2"/>
  <c r="E2184" i="2"/>
  <c r="F2184" i="2"/>
  <c r="AP2184" i="2"/>
  <c r="AQ2184" i="2"/>
  <c r="AR2184" i="2"/>
  <c r="AS2184" i="2"/>
  <c r="D2185" i="2"/>
  <c r="E2185" i="2"/>
  <c r="F2185" i="2"/>
  <c r="AP2185" i="2"/>
  <c r="AQ2185" i="2"/>
  <c r="AR2185" i="2"/>
  <c r="AS2185" i="2"/>
  <c r="J2186" i="2"/>
  <c r="D2186" i="2"/>
  <c r="E2186" i="2"/>
  <c r="F2186" i="2"/>
  <c r="AP2186" i="2"/>
  <c r="AQ2186" i="2"/>
  <c r="AR2186" i="2"/>
  <c r="AS2186" i="2"/>
  <c r="G2187" i="2"/>
  <c r="H2187" i="2" s="1"/>
  <c r="D2187" i="2"/>
  <c r="E2187" i="2"/>
  <c r="F2187" i="2"/>
  <c r="AP2187" i="2"/>
  <c r="AQ2187" i="2"/>
  <c r="AR2187" i="2"/>
  <c r="AS2187" i="2"/>
  <c r="AT2188" i="2"/>
  <c r="D2188" i="2"/>
  <c r="E2188" i="2"/>
  <c r="F2188" i="2"/>
  <c r="AP2188" i="2"/>
  <c r="AQ2188" i="2"/>
  <c r="AR2188" i="2"/>
  <c r="AS2188" i="2"/>
  <c r="D2189" i="2"/>
  <c r="E2189" i="2"/>
  <c r="F2189" i="2"/>
  <c r="AP2189" i="2"/>
  <c r="AQ2189" i="2"/>
  <c r="AR2189" i="2"/>
  <c r="AS2189" i="2"/>
  <c r="G2190" i="2"/>
  <c r="D2190" i="2"/>
  <c r="E2190" i="2"/>
  <c r="F2190" i="2"/>
  <c r="AP2190" i="2"/>
  <c r="AQ2190" i="2"/>
  <c r="AR2190" i="2"/>
  <c r="AS2190" i="2"/>
  <c r="D2191" i="2"/>
  <c r="E2191" i="2"/>
  <c r="F2191" i="2"/>
  <c r="AP2191" i="2"/>
  <c r="AQ2191" i="2"/>
  <c r="AR2191" i="2"/>
  <c r="AS2191" i="2"/>
  <c r="AT2192" i="2"/>
  <c r="D2192" i="2"/>
  <c r="E2192" i="2"/>
  <c r="F2192" i="2"/>
  <c r="AP2192" i="2"/>
  <c r="AQ2192" i="2"/>
  <c r="AR2192" i="2"/>
  <c r="AS2192" i="2"/>
  <c r="K2193" i="2"/>
  <c r="D2193" i="2"/>
  <c r="E2193" i="2"/>
  <c r="F2193" i="2"/>
  <c r="AP2193" i="2"/>
  <c r="AQ2193" i="2"/>
  <c r="AR2193" i="2"/>
  <c r="AS2193" i="2"/>
  <c r="K2194" i="2"/>
  <c r="D2194" i="2"/>
  <c r="E2194" i="2"/>
  <c r="F2194" i="2"/>
  <c r="AP2194" i="2"/>
  <c r="AQ2194" i="2"/>
  <c r="AR2194" i="2"/>
  <c r="AS2194" i="2"/>
  <c r="D2195" i="2"/>
  <c r="E2195" i="2"/>
  <c r="F2195" i="2"/>
  <c r="AP2195" i="2"/>
  <c r="AQ2195" i="2"/>
  <c r="AR2195" i="2"/>
  <c r="AS2195" i="2"/>
  <c r="AT2196" i="2"/>
  <c r="D2196" i="2"/>
  <c r="E2196" i="2"/>
  <c r="F2196" i="2"/>
  <c r="AP2196" i="2"/>
  <c r="AQ2196" i="2"/>
  <c r="AR2196" i="2"/>
  <c r="AS2196" i="2"/>
  <c r="E2197" i="2"/>
  <c r="F2197" i="2"/>
  <c r="AP2197" i="2"/>
  <c r="AR2197" i="2"/>
  <c r="AS2197" i="2"/>
  <c r="L2199" i="2"/>
  <c r="D2199" i="2"/>
  <c r="E2199" i="2"/>
  <c r="F2199" i="2"/>
  <c r="AP2199" i="2"/>
  <c r="AQ2199" i="2"/>
  <c r="AR2199" i="2"/>
  <c r="AS2199" i="2"/>
  <c r="AW2200" i="2"/>
  <c r="D2200" i="2"/>
  <c r="E2200" i="2"/>
  <c r="F2200" i="2"/>
  <c r="AP2200" i="2"/>
  <c r="AQ2200" i="2"/>
  <c r="AR2200" i="2"/>
  <c r="AS2200" i="2"/>
  <c r="AW2201" i="2"/>
  <c r="D2201" i="2"/>
  <c r="E2201" i="2"/>
  <c r="F2201" i="2"/>
  <c r="AP2201" i="2"/>
  <c r="AQ2201" i="2"/>
  <c r="AR2201" i="2"/>
  <c r="AS2201" i="2"/>
  <c r="L2202" i="2"/>
  <c r="D2202" i="2"/>
  <c r="E2202" i="2"/>
  <c r="F2202" i="2"/>
  <c r="AP2202" i="2"/>
  <c r="AQ2202" i="2"/>
  <c r="AR2202" i="2"/>
  <c r="AS2202" i="2"/>
  <c r="D2203" i="2"/>
  <c r="E2203" i="2"/>
  <c r="F2203" i="2"/>
  <c r="AP2203" i="2"/>
  <c r="AQ2203" i="2"/>
  <c r="AR2203" i="2"/>
  <c r="AS2203" i="2"/>
  <c r="D2204" i="2"/>
  <c r="E2204" i="2"/>
  <c r="F2204" i="2"/>
  <c r="AP2204" i="2"/>
  <c r="AQ2204" i="2"/>
  <c r="AR2204" i="2"/>
  <c r="AS2204" i="2"/>
  <c r="D2205" i="2"/>
  <c r="E2205" i="2"/>
  <c r="F2205" i="2"/>
  <c r="AP2205" i="2"/>
  <c r="AQ2205" i="2"/>
  <c r="AR2205" i="2"/>
  <c r="AS2205" i="2"/>
  <c r="D2206" i="2"/>
  <c r="E2206" i="2"/>
  <c r="F2206" i="2"/>
  <c r="AP2206" i="2"/>
  <c r="AQ2206" i="2"/>
  <c r="AR2206" i="2"/>
  <c r="AS2206" i="2"/>
  <c r="D2207" i="2"/>
  <c r="E2207" i="2"/>
  <c r="F2207" i="2"/>
  <c r="AP2207" i="2"/>
  <c r="AQ2207" i="2"/>
  <c r="AR2207" i="2"/>
  <c r="AS2207" i="2"/>
  <c r="D2208" i="2"/>
  <c r="E2208" i="2"/>
  <c r="F2208" i="2"/>
  <c r="AP2208" i="2"/>
  <c r="AQ2208" i="2"/>
  <c r="AR2208" i="2"/>
  <c r="AS2208" i="2"/>
  <c r="AT2209" i="2"/>
  <c r="D2209" i="2"/>
  <c r="E2209" i="2"/>
  <c r="F2209" i="2"/>
  <c r="AP2209" i="2"/>
  <c r="AQ2209" i="2"/>
  <c r="AR2209" i="2"/>
  <c r="AS2209" i="2"/>
  <c r="D2210" i="2"/>
  <c r="E2210" i="2"/>
  <c r="F2210" i="2"/>
  <c r="AP2210" i="2"/>
  <c r="AQ2210" i="2"/>
  <c r="AR2210" i="2"/>
  <c r="AS2210" i="2"/>
  <c r="D2211" i="2"/>
  <c r="E2211" i="2"/>
  <c r="F2211" i="2"/>
  <c r="AP2211" i="2"/>
  <c r="AQ2211" i="2"/>
  <c r="AR2211" i="2"/>
  <c r="AS2211" i="2"/>
  <c r="AW2212" i="2"/>
  <c r="D2212" i="2"/>
  <c r="E2212" i="2"/>
  <c r="F2212" i="2"/>
  <c r="AP2212" i="2"/>
  <c r="AQ2212" i="2"/>
  <c r="AR2212" i="2"/>
  <c r="AS2212" i="2"/>
  <c r="AT2213" i="2"/>
  <c r="D2213" i="2"/>
  <c r="E2213" i="2"/>
  <c r="F2213" i="2"/>
  <c r="AP2213" i="2"/>
  <c r="AQ2213" i="2"/>
  <c r="AR2213" i="2"/>
  <c r="AS2213" i="2"/>
  <c r="D2214" i="2"/>
  <c r="E2214" i="2"/>
  <c r="F2214" i="2"/>
  <c r="AP2214" i="2"/>
  <c r="AQ2214" i="2"/>
  <c r="AR2214" i="2"/>
  <c r="AS2214" i="2"/>
  <c r="D2215" i="2"/>
  <c r="E2215" i="2"/>
  <c r="F2215" i="2"/>
  <c r="AP2215" i="2"/>
  <c r="AQ2215" i="2"/>
  <c r="AR2215" i="2"/>
  <c r="AS2215" i="2"/>
  <c r="AW2216" i="2"/>
  <c r="D2216" i="2"/>
  <c r="E2216" i="2"/>
  <c r="F2216" i="2"/>
  <c r="AP2216" i="2"/>
  <c r="AQ2216" i="2"/>
  <c r="AR2216" i="2"/>
  <c r="AS2216" i="2"/>
  <c r="D2217" i="2"/>
  <c r="E2217" i="2"/>
  <c r="F2217" i="2"/>
  <c r="AP2217" i="2"/>
  <c r="AQ2217" i="2"/>
  <c r="AR2217" i="2"/>
  <c r="AS2217" i="2"/>
  <c r="AU2218" i="2"/>
  <c r="D2218" i="2"/>
  <c r="E2218" i="2"/>
  <c r="F2218" i="2"/>
  <c r="AP2218" i="2"/>
  <c r="AQ2218" i="2"/>
  <c r="AR2218" i="2"/>
  <c r="AS2218" i="2"/>
  <c r="D2219" i="2"/>
  <c r="E2219" i="2"/>
  <c r="F2219" i="2"/>
  <c r="AP2219" i="2"/>
  <c r="AQ2219" i="2"/>
  <c r="AR2219" i="2"/>
  <c r="AS2219" i="2"/>
  <c r="L2220" i="2"/>
  <c r="D2220" i="2"/>
  <c r="E2220" i="2"/>
  <c r="F2220" i="2"/>
  <c r="AP2220" i="2"/>
  <c r="AQ2220" i="2"/>
  <c r="AR2220" i="2"/>
  <c r="AS2220" i="2"/>
  <c r="D2221" i="2"/>
  <c r="E2221" i="2"/>
  <c r="F2221" i="2"/>
  <c r="AP2221" i="2"/>
  <c r="AQ2221" i="2"/>
  <c r="AR2221" i="2"/>
  <c r="AS2221" i="2"/>
  <c r="G2222" i="2"/>
  <c r="D2222" i="2"/>
  <c r="E2222" i="2"/>
  <c r="F2222" i="2"/>
  <c r="AP2222" i="2"/>
  <c r="AQ2222" i="2"/>
  <c r="AR2222" i="2"/>
  <c r="AS2222" i="2"/>
  <c r="G2223" i="2"/>
  <c r="D2223" i="2"/>
  <c r="E2223" i="2"/>
  <c r="F2223" i="2"/>
  <c r="AP2223" i="2"/>
  <c r="AQ2223" i="2"/>
  <c r="AR2223" i="2"/>
  <c r="AS2223" i="2"/>
  <c r="AW2224" i="2"/>
  <c r="D2224" i="2"/>
  <c r="E2224" i="2"/>
  <c r="F2224" i="2"/>
  <c r="AP2224" i="2"/>
  <c r="AQ2224" i="2"/>
  <c r="AR2224" i="2"/>
  <c r="AS2224" i="2"/>
  <c r="AT2225" i="2"/>
  <c r="D2225" i="2"/>
  <c r="E2225" i="2"/>
  <c r="F2225" i="2"/>
  <c r="AP2225" i="2"/>
  <c r="AQ2225" i="2"/>
  <c r="AR2225" i="2"/>
  <c r="AS2225" i="2"/>
  <c r="G2226" i="2"/>
  <c r="D2226" i="2"/>
  <c r="E2226" i="2"/>
  <c r="F2226" i="2"/>
  <c r="AP2226" i="2"/>
  <c r="AQ2226" i="2"/>
  <c r="AR2226" i="2"/>
  <c r="AS2226" i="2"/>
  <c r="D2227" i="2"/>
  <c r="E2227" i="2"/>
  <c r="F2227" i="2"/>
  <c r="AP2227" i="2"/>
  <c r="AQ2227" i="2"/>
  <c r="AR2227" i="2"/>
  <c r="AS2227" i="2"/>
  <c r="AW2228" i="2"/>
  <c r="D2228" i="2"/>
  <c r="E2228" i="2"/>
  <c r="F2228" i="2"/>
  <c r="AP2228" i="2"/>
  <c r="AQ2228" i="2"/>
  <c r="AR2228" i="2"/>
  <c r="AS2228" i="2"/>
  <c r="D2229" i="2"/>
  <c r="E2229" i="2"/>
  <c r="F2229" i="2"/>
  <c r="AP2229" i="2"/>
  <c r="AQ2229" i="2"/>
  <c r="AR2229" i="2"/>
  <c r="AS2229" i="2"/>
  <c r="K2230" i="2"/>
  <c r="D2230" i="2"/>
  <c r="E2230" i="2"/>
  <c r="F2230" i="2"/>
  <c r="AP2230" i="2"/>
  <c r="AQ2230" i="2"/>
  <c r="AR2230" i="2"/>
  <c r="AS2230" i="2"/>
  <c r="D2231" i="2"/>
  <c r="E2231" i="2"/>
  <c r="F2231" i="2"/>
  <c r="AP2231" i="2"/>
  <c r="AQ2231" i="2"/>
  <c r="AR2231" i="2"/>
  <c r="AS2231" i="2"/>
  <c r="D2232" i="2"/>
  <c r="E2232" i="2"/>
  <c r="F2232" i="2"/>
  <c r="AP2232" i="2"/>
  <c r="AQ2232" i="2"/>
  <c r="AR2232" i="2"/>
  <c r="AS2232" i="2"/>
  <c r="AT2233" i="2"/>
  <c r="D2233" i="2"/>
  <c r="E2233" i="2"/>
  <c r="F2233" i="2"/>
  <c r="AP2233" i="2"/>
  <c r="AQ2233" i="2"/>
  <c r="AR2233" i="2"/>
  <c r="AS2233" i="2"/>
  <c r="L2234" i="2"/>
  <c r="D2234" i="2"/>
  <c r="E2234" i="2"/>
  <c r="F2234" i="2"/>
  <c r="AP2234" i="2"/>
  <c r="AQ2234" i="2"/>
  <c r="AR2234" i="2"/>
  <c r="AS2234" i="2"/>
  <c r="D2235" i="2"/>
  <c r="E2235" i="2"/>
  <c r="F2235" i="2"/>
  <c r="AP2235" i="2"/>
  <c r="AQ2235" i="2"/>
  <c r="AR2235" i="2"/>
  <c r="AS2235" i="2"/>
  <c r="D2236" i="2"/>
  <c r="E2236" i="2"/>
  <c r="F2236" i="2"/>
  <c r="AP2236" i="2"/>
  <c r="AQ2236" i="2"/>
  <c r="AR2236" i="2"/>
  <c r="AS2236" i="2"/>
  <c r="AT2237" i="2"/>
  <c r="D2237" i="2"/>
  <c r="E2237" i="2"/>
  <c r="F2237" i="2"/>
  <c r="AP2237" i="2"/>
  <c r="AQ2237" i="2"/>
  <c r="AR2237" i="2"/>
  <c r="AS2237" i="2"/>
  <c r="AV2238" i="2"/>
  <c r="D2238" i="2"/>
  <c r="E2238" i="2"/>
  <c r="F2238" i="2"/>
  <c r="AP2238" i="2"/>
  <c r="AQ2238" i="2"/>
  <c r="AR2238" i="2"/>
  <c r="AS2238" i="2"/>
  <c r="D2239" i="2"/>
  <c r="E2239" i="2"/>
  <c r="F2239" i="2"/>
  <c r="AP2239" i="2"/>
  <c r="AQ2239" i="2"/>
  <c r="AR2239" i="2"/>
  <c r="AS2239" i="2"/>
  <c r="D2240" i="2"/>
  <c r="E2240" i="2"/>
  <c r="F2240" i="2"/>
  <c r="AP2240" i="2"/>
  <c r="AQ2240" i="2"/>
  <c r="AR2240" i="2"/>
  <c r="AS2240" i="2"/>
  <c r="D2241" i="2"/>
  <c r="E2241" i="2"/>
  <c r="F2241" i="2"/>
  <c r="AP2241" i="2"/>
  <c r="AQ2241" i="2"/>
  <c r="AR2241" i="2"/>
  <c r="AS2241" i="2"/>
  <c r="D2242" i="2"/>
  <c r="E2242" i="2"/>
  <c r="F2242" i="2"/>
  <c r="AP2242" i="2"/>
  <c r="AQ2242" i="2"/>
  <c r="AR2242" i="2"/>
  <c r="AS2242" i="2"/>
  <c r="D2243" i="2"/>
  <c r="E2243" i="2"/>
  <c r="F2243" i="2"/>
  <c r="AP2243" i="2"/>
  <c r="AQ2243" i="2"/>
  <c r="AR2243" i="2"/>
  <c r="AS2243" i="2"/>
  <c r="L2244" i="2"/>
  <c r="D2244" i="2"/>
  <c r="E2244" i="2"/>
  <c r="F2244" i="2"/>
  <c r="AP2244" i="2"/>
  <c r="AQ2244" i="2"/>
  <c r="AR2244" i="2"/>
  <c r="AS2244" i="2"/>
  <c r="D2245" i="2"/>
  <c r="E2245" i="2"/>
  <c r="F2245" i="2"/>
  <c r="AP2245" i="2"/>
  <c r="AQ2245" i="2"/>
  <c r="AR2245" i="2"/>
  <c r="AS2245" i="2"/>
  <c r="D2247" i="2"/>
  <c r="E2247" i="2"/>
  <c r="F2247" i="2"/>
  <c r="AP2247" i="2"/>
  <c r="AQ2247" i="2"/>
  <c r="AR2247" i="2"/>
  <c r="AS2247" i="2"/>
  <c r="AV2246" i="2"/>
  <c r="D2246" i="2"/>
  <c r="E2246" i="2"/>
  <c r="F2246" i="2"/>
  <c r="AP2246" i="2"/>
  <c r="AQ2246" i="2"/>
  <c r="AR2246" i="2"/>
  <c r="AS2246" i="2"/>
  <c r="D2248" i="2"/>
  <c r="E2248" i="2"/>
  <c r="F2248" i="2"/>
  <c r="AP2248" i="2"/>
  <c r="AQ2248" i="2"/>
  <c r="AR2248" i="2"/>
  <c r="AS2248" i="2"/>
  <c r="D2249" i="2"/>
  <c r="E2249" i="2"/>
  <c r="F2249" i="2"/>
  <c r="AP2249" i="2"/>
  <c r="AQ2249" i="2"/>
  <c r="AR2249" i="2"/>
  <c r="AS2249" i="2"/>
  <c r="AV2250" i="2"/>
  <c r="D2250" i="2"/>
  <c r="E2250" i="2"/>
  <c r="F2250" i="2"/>
  <c r="AP2250" i="2"/>
  <c r="AQ2250" i="2"/>
  <c r="AR2250" i="2"/>
  <c r="AS2250" i="2"/>
  <c r="D2251" i="2"/>
  <c r="E2251" i="2"/>
  <c r="F2251" i="2"/>
  <c r="AP2251" i="2"/>
  <c r="AQ2251" i="2"/>
  <c r="AR2251" i="2"/>
  <c r="AS2251" i="2"/>
  <c r="D2252" i="2"/>
  <c r="E2252" i="2"/>
  <c r="F2252" i="2"/>
  <c r="AP2252" i="2"/>
  <c r="AQ2252" i="2"/>
  <c r="AR2252" i="2"/>
  <c r="AS2252" i="2"/>
  <c r="D2253" i="2"/>
  <c r="E2253" i="2"/>
  <c r="F2253" i="2"/>
  <c r="AP2253" i="2"/>
  <c r="AQ2253" i="2"/>
  <c r="AR2253" i="2"/>
  <c r="AS2253" i="2"/>
  <c r="AV2254" i="2"/>
  <c r="D2254" i="2"/>
  <c r="E2254" i="2"/>
  <c r="F2254" i="2"/>
  <c r="AP2254" i="2"/>
  <c r="AQ2254" i="2"/>
  <c r="AR2254" i="2"/>
  <c r="AS2254" i="2"/>
  <c r="D2255" i="2"/>
  <c r="E2255" i="2"/>
  <c r="F2255" i="2"/>
  <c r="AP2255" i="2"/>
  <c r="AQ2255" i="2"/>
  <c r="AR2255" i="2"/>
  <c r="AS2255" i="2"/>
  <c r="D2256" i="2"/>
  <c r="E2256" i="2"/>
  <c r="F2256" i="2"/>
  <c r="AP2256" i="2"/>
  <c r="AQ2256" i="2"/>
  <c r="AR2256" i="2"/>
  <c r="AS2256" i="2"/>
  <c r="D2257" i="2"/>
  <c r="E2257" i="2"/>
  <c r="F2257" i="2"/>
  <c r="AP2257" i="2"/>
  <c r="AQ2257" i="2"/>
  <c r="AR2257" i="2"/>
  <c r="AS2257" i="2"/>
  <c r="D2258" i="2"/>
  <c r="E2258" i="2"/>
  <c r="F2258" i="2"/>
  <c r="AP2258" i="2"/>
  <c r="AQ2258" i="2"/>
  <c r="AR2258" i="2"/>
  <c r="AS2258" i="2"/>
  <c r="J2259" i="2"/>
  <c r="D2259" i="2"/>
  <c r="E2259" i="2"/>
  <c r="F2259" i="2"/>
  <c r="AP2259" i="2"/>
  <c r="AQ2259" i="2"/>
  <c r="AR2259" i="2"/>
  <c r="AS2259" i="2"/>
  <c r="L2260" i="2"/>
  <c r="D2260" i="2"/>
  <c r="E2260" i="2"/>
  <c r="F2260" i="2"/>
  <c r="AP2260" i="2"/>
  <c r="AQ2260" i="2"/>
  <c r="AR2260" i="2"/>
  <c r="AS2260" i="2"/>
  <c r="D2261" i="2"/>
  <c r="E2261" i="2"/>
  <c r="F2261" i="2"/>
  <c r="AP2261" i="2"/>
  <c r="AQ2261" i="2"/>
  <c r="AR2261" i="2"/>
  <c r="AS2261" i="2"/>
  <c r="D2262" i="2"/>
  <c r="E2262" i="2"/>
  <c r="F2262" i="2"/>
  <c r="AP2262" i="2"/>
  <c r="AQ2262" i="2"/>
  <c r="AR2262" i="2"/>
  <c r="AS2262" i="2"/>
  <c r="D2263" i="2"/>
  <c r="E2263" i="2"/>
  <c r="F2263" i="2"/>
  <c r="AP2263" i="2"/>
  <c r="AQ2263" i="2"/>
  <c r="AR2263" i="2"/>
  <c r="AS2263" i="2"/>
  <c r="L2264" i="2"/>
  <c r="D2264" i="2"/>
  <c r="E2264" i="2"/>
  <c r="F2264" i="2"/>
  <c r="AP2264" i="2"/>
  <c r="AQ2264" i="2"/>
  <c r="AR2264" i="2"/>
  <c r="AS2264" i="2"/>
  <c r="D2265" i="2"/>
  <c r="E2265" i="2"/>
  <c r="F2265" i="2"/>
  <c r="AP2265" i="2"/>
  <c r="AQ2265" i="2"/>
  <c r="AR2265" i="2"/>
  <c r="AS2265" i="2"/>
  <c r="AV2266" i="2"/>
  <c r="D2266" i="2"/>
  <c r="E2266" i="2"/>
  <c r="F2266" i="2"/>
  <c r="AP2266" i="2"/>
  <c r="AQ2266" i="2"/>
  <c r="AR2266" i="2"/>
  <c r="AS2266" i="2"/>
  <c r="D2267" i="2"/>
  <c r="E2267" i="2"/>
  <c r="F2267" i="2"/>
  <c r="AP2267" i="2"/>
  <c r="AQ2267" i="2"/>
  <c r="AR2267" i="2"/>
  <c r="AS2267" i="2"/>
  <c r="D2268" i="2"/>
  <c r="E2268" i="2"/>
  <c r="F2268" i="2"/>
  <c r="AP2268" i="2"/>
  <c r="AQ2268" i="2"/>
  <c r="AR2268" i="2"/>
  <c r="AS2268" i="2"/>
  <c r="D2269" i="2"/>
  <c r="E2269" i="2"/>
  <c r="F2269" i="2"/>
  <c r="AP2269" i="2"/>
  <c r="AQ2269" i="2"/>
  <c r="AR2269" i="2"/>
  <c r="AS2269" i="2"/>
  <c r="AV2270" i="2"/>
  <c r="D2270" i="2"/>
  <c r="E2270" i="2"/>
  <c r="F2270" i="2"/>
  <c r="AP2270" i="2"/>
  <c r="AQ2270" i="2"/>
  <c r="AR2270" i="2"/>
  <c r="AS2270" i="2"/>
  <c r="K2271" i="2"/>
  <c r="D2271" i="2"/>
  <c r="E2271" i="2"/>
  <c r="F2271" i="2"/>
  <c r="AP2271" i="2"/>
  <c r="AQ2271" i="2"/>
  <c r="AR2271" i="2"/>
  <c r="AS2271" i="2"/>
  <c r="AV2272" i="2"/>
  <c r="D2272" i="2"/>
  <c r="E2272" i="2"/>
  <c r="F2272" i="2"/>
  <c r="AP2272" i="2"/>
  <c r="AQ2272" i="2"/>
  <c r="AR2272" i="2"/>
  <c r="AS2272" i="2"/>
  <c r="D2273" i="2"/>
  <c r="E2273" i="2"/>
  <c r="F2273" i="2"/>
  <c r="AP2273" i="2"/>
  <c r="AQ2273" i="2"/>
  <c r="AR2273" i="2"/>
  <c r="AS2273" i="2"/>
  <c r="K2274" i="2"/>
  <c r="D2274" i="2"/>
  <c r="E2274" i="2"/>
  <c r="F2274" i="2"/>
  <c r="AP2274" i="2"/>
  <c r="AQ2274" i="2"/>
  <c r="AR2274" i="2"/>
  <c r="AS2274" i="2"/>
  <c r="D2275" i="2"/>
  <c r="E2275" i="2"/>
  <c r="F2275" i="2"/>
  <c r="AP2275" i="2"/>
  <c r="AQ2275" i="2"/>
  <c r="AR2275" i="2"/>
  <c r="AS2275" i="2"/>
  <c r="D2276" i="2"/>
  <c r="E2276" i="2"/>
  <c r="F2276" i="2"/>
  <c r="AP2276" i="2"/>
  <c r="AQ2276" i="2"/>
  <c r="AR2276" i="2"/>
  <c r="AS2276" i="2"/>
  <c r="AW2277" i="2"/>
  <c r="D2277" i="2"/>
  <c r="E2277" i="2"/>
  <c r="F2277" i="2"/>
  <c r="AP2277" i="2"/>
  <c r="AQ2277" i="2"/>
  <c r="AR2277" i="2"/>
  <c r="AS2277" i="2"/>
  <c r="D2278" i="2"/>
  <c r="E2278" i="2"/>
  <c r="F2278" i="2"/>
  <c r="AP2278" i="2"/>
  <c r="AQ2278" i="2"/>
  <c r="AR2278" i="2"/>
  <c r="AS2278" i="2"/>
  <c r="D2279" i="2"/>
  <c r="E2279" i="2"/>
  <c r="F2279" i="2"/>
  <c r="AP2279" i="2"/>
  <c r="AQ2279" i="2"/>
  <c r="AR2279" i="2"/>
  <c r="AS2279" i="2"/>
  <c r="D2280" i="2"/>
  <c r="E2280" i="2"/>
  <c r="F2280" i="2"/>
  <c r="AP2280" i="2"/>
  <c r="AQ2280" i="2"/>
  <c r="AR2280" i="2"/>
  <c r="AS2280" i="2"/>
  <c r="AW2281" i="2"/>
  <c r="D2281" i="2"/>
  <c r="E2281" i="2"/>
  <c r="F2281" i="2"/>
  <c r="AP2281" i="2"/>
  <c r="AQ2281" i="2"/>
  <c r="AR2281" i="2"/>
  <c r="AS2281" i="2"/>
  <c r="D2282" i="2"/>
  <c r="E2282" i="2"/>
  <c r="F2282" i="2"/>
  <c r="AP2282" i="2"/>
  <c r="AQ2282" i="2"/>
  <c r="AR2282" i="2"/>
  <c r="AS2282" i="2"/>
  <c r="K2283" i="2"/>
  <c r="D2283" i="2"/>
  <c r="E2283" i="2"/>
  <c r="F2283" i="2"/>
  <c r="AP2283" i="2"/>
  <c r="AQ2283" i="2"/>
  <c r="AR2283" i="2"/>
  <c r="AS2283" i="2"/>
  <c r="L2284" i="2"/>
  <c r="D2284" i="2"/>
  <c r="E2284" i="2"/>
  <c r="F2284" i="2"/>
  <c r="AP2284" i="2"/>
  <c r="AQ2284" i="2"/>
  <c r="AR2284" i="2"/>
  <c r="AS2284" i="2"/>
  <c r="L2285" i="2"/>
  <c r="D2285" i="2"/>
  <c r="E2285" i="2"/>
  <c r="F2285" i="2"/>
  <c r="AP2285" i="2"/>
  <c r="AQ2285" i="2"/>
  <c r="AR2285" i="2"/>
  <c r="AS2285" i="2"/>
  <c r="AW2286" i="2"/>
  <c r="D2286" i="2"/>
  <c r="E2286" i="2"/>
  <c r="F2286" i="2"/>
  <c r="AP2286" i="2"/>
  <c r="AQ2286" i="2"/>
  <c r="AR2286" i="2"/>
  <c r="AS2286" i="2"/>
  <c r="AU2287" i="2"/>
  <c r="D2287" i="2"/>
  <c r="E2287" i="2"/>
  <c r="F2287" i="2"/>
  <c r="AP2287" i="2"/>
  <c r="AQ2287" i="2"/>
  <c r="AR2287" i="2"/>
  <c r="AS2287" i="2"/>
  <c r="AT2288" i="2"/>
  <c r="D2288" i="2"/>
  <c r="E2288" i="2"/>
  <c r="F2288" i="2"/>
  <c r="AP2288" i="2"/>
  <c r="AQ2288" i="2"/>
  <c r="AR2288" i="2"/>
  <c r="AS2288" i="2"/>
  <c r="L2289" i="2"/>
  <c r="D2289" i="2"/>
  <c r="E2289" i="2"/>
  <c r="F2289" i="2"/>
  <c r="AP2289" i="2"/>
  <c r="AQ2289" i="2"/>
  <c r="AR2289" i="2"/>
  <c r="AS2289" i="2"/>
  <c r="D2290" i="2"/>
  <c r="E2290" i="2"/>
  <c r="F2290" i="2"/>
  <c r="AP2290" i="2"/>
  <c r="AQ2290" i="2"/>
  <c r="AR2290" i="2"/>
  <c r="AS2290" i="2"/>
  <c r="D2291" i="2"/>
  <c r="E2291" i="2"/>
  <c r="F2291" i="2"/>
  <c r="AP2291" i="2"/>
  <c r="AQ2291" i="2"/>
  <c r="AR2291" i="2"/>
  <c r="AS2291" i="2"/>
  <c r="AW2292" i="2"/>
  <c r="D2292" i="2"/>
  <c r="E2292" i="2"/>
  <c r="F2292" i="2"/>
  <c r="AP2292" i="2"/>
  <c r="AQ2292" i="2"/>
  <c r="AR2292" i="2"/>
  <c r="AS2292" i="2"/>
  <c r="AV2293" i="2"/>
  <c r="D2293" i="2"/>
  <c r="E2293" i="2"/>
  <c r="F2293" i="2"/>
  <c r="AP2293" i="2"/>
  <c r="AQ2293" i="2"/>
  <c r="AR2293" i="2"/>
  <c r="AS2293" i="2"/>
  <c r="AT2294" i="2"/>
  <c r="D2294" i="2"/>
  <c r="E2294" i="2"/>
  <c r="F2294" i="2"/>
  <c r="AP2294" i="2"/>
  <c r="AQ2294" i="2"/>
  <c r="AR2294" i="2"/>
  <c r="AS2294" i="2"/>
  <c r="AU2295" i="2"/>
  <c r="D2295" i="2"/>
  <c r="E2295" i="2"/>
  <c r="F2295" i="2"/>
  <c r="AP2295" i="2"/>
  <c r="AQ2295" i="2"/>
  <c r="AR2295" i="2"/>
  <c r="AS2295" i="2"/>
  <c r="G2296" i="2"/>
  <c r="D2296" i="2"/>
  <c r="E2296" i="2"/>
  <c r="F2296" i="2"/>
  <c r="AP2296" i="2"/>
  <c r="AQ2296" i="2"/>
  <c r="AR2296" i="2"/>
  <c r="AS2296" i="2"/>
  <c r="G2297" i="2"/>
  <c r="D2297" i="2"/>
  <c r="E2297" i="2"/>
  <c r="F2297" i="2"/>
  <c r="AP2297" i="2"/>
  <c r="AQ2297" i="2"/>
  <c r="AR2297" i="2"/>
  <c r="AS2297" i="2"/>
  <c r="J2298" i="2"/>
  <c r="D2298" i="2"/>
  <c r="E2298" i="2"/>
  <c r="F2298" i="2"/>
  <c r="AP2298" i="2"/>
  <c r="AQ2298" i="2"/>
  <c r="AR2298" i="2"/>
  <c r="AS2298" i="2"/>
  <c r="L2299" i="2"/>
  <c r="D2299" i="2"/>
  <c r="E2299" i="2"/>
  <c r="F2299" i="2"/>
  <c r="AP2299" i="2"/>
  <c r="AQ2299" i="2"/>
  <c r="AR2299" i="2"/>
  <c r="AS2299" i="2"/>
  <c r="D2300" i="2"/>
  <c r="E2300" i="2"/>
  <c r="F2300" i="2"/>
  <c r="AP2300" i="2"/>
  <c r="AQ2300" i="2"/>
  <c r="AR2300" i="2"/>
  <c r="AS2300" i="2"/>
  <c r="AW2301" i="2"/>
  <c r="D2301" i="2"/>
  <c r="E2301" i="2"/>
  <c r="F2301" i="2"/>
  <c r="AP2301" i="2"/>
  <c r="AQ2301" i="2"/>
  <c r="AR2301" i="2"/>
  <c r="AS2301" i="2"/>
  <c r="AW2302" i="2"/>
  <c r="D2302" i="2"/>
  <c r="E2302" i="2"/>
  <c r="F2302" i="2"/>
  <c r="AP2302" i="2"/>
  <c r="AQ2302" i="2"/>
  <c r="AR2302" i="2"/>
  <c r="AS2302" i="2"/>
  <c r="D2303" i="2"/>
  <c r="E2303" i="2"/>
  <c r="F2303" i="2"/>
  <c r="AP2303" i="2"/>
  <c r="AQ2303" i="2"/>
  <c r="AR2303" i="2"/>
  <c r="AS2303" i="2"/>
  <c r="D2304" i="2"/>
  <c r="E2304" i="2"/>
  <c r="F2304" i="2"/>
  <c r="AP2304" i="2"/>
  <c r="AQ2304" i="2"/>
  <c r="AR2304" i="2"/>
  <c r="AS2304" i="2"/>
  <c r="L2305" i="2"/>
  <c r="D2305" i="2"/>
  <c r="E2305" i="2"/>
  <c r="F2305" i="2"/>
  <c r="AP2305" i="2"/>
  <c r="AQ2305" i="2"/>
  <c r="AR2305" i="2"/>
  <c r="AS2305" i="2"/>
  <c r="AU2306" i="2"/>
  <c r="D2306" i="2"/>
  <c r="E2306" i="2"/>
  <c r="F2306" i="2"/>
  <c r="AP2306" i="2"/>
  <c r="AQ2306" i="2"/>
  <c r="AR2306" i="2"/>
  <c r="AS2306" i="2"/>
  <c r="AT2307" i="2"/>
  <c r="D2307" i="2"/>
  <c r="E2307" i="2"/>
  <c r="F2307" i="2"/>
  <c r="AP2307" i="2"/>
  <c r="AQ2307" i="2"/>
  <c r="AR2307" i="2"/>
  <c r="AS2307" i="2"/>
  <c r="G2308" i="2"/>
  <c r="H2308" i="2" s="1"/>
  <c r="D2308" i="2"/>
  <c r="E2308" i="2"/>
  <c r="F2308" i="2"/>
  <c r="AP2308" i="2"/>
  <c r="AQ2308" i="2"/>
  <c r="AR2308" i="2"/>
  <c r="AS2308" i="2"/>
  <c r="AT2309" i="2"/>
  <c r="D2309" i="2"/>
  <c r="E2309" i="2"/>
  <c r="F2309" i="2"/>
  <c r="AP2309" i="2"/>
  <c r="AQ2309" i="2"/>
  <c r="AR2309" i="2"/>
  <c r="AS2309" i="2"/>
  <c r="K2310" i="2"/>
  <c r="D2310" i="2"/>
  <c r="E2310" i="2"/>
  <c r="F2310" i="2"/>
  <c r="AP2310" i="2"/>
  <c r="AQ2310" i="2"/>
  <c r="AR2310" i="2"/>
  <c r="AS2310" i="2"/>
  <c r="D2311" i="2"/>
  <c r="E2311" i="2"/>
  <c r="F2311" i="2"/>
  <c r="AP2311" i="2"/>
  <c r="AQ2311" i="2"/>
  <c r="AR2311" i="2"/>
  <c r="AS2311" i="2"/>
  <c r="D2312" i="2"/>
  <c r="E2312" i="2"/>
  <c r="F2312" i="2"/>
  <c r="AP2312" i="2"/>
  <c r="AQ2312" i="2"/>
  <c r="AR2312" i="2"/>
  <c r="AS2312" i="2"/>
  <c r="D2313" i="2"/>
  <c r="E2313" i="2"/>
  <c r="F2313" i="2"/>
  <c r="AP2313" i="2"/>
  <c r="AQ2313" i="2"/>
  <c r="AR2313" i="2"/>
  <c r="AS2313" i="2"/>
  <c r="AW2314" i="2"/>
  <c r="D2314" i="2"/>
  <c r="E2314" i="2"/>
  <c r="F2314" i="2"/>
  <c r="AP2314" i="2"/>
  <c r="AQ2314" i="2"/>
  <c r="AR2314" i="2"/>
  <c r="AS2314" i="2"/>
  <c r="D2315" i="2"/>
  <c r="E2315" i="2"/>
  <c r="F2315" i="2"/>
  <c r="AP2315" i="2"/>
  <c r="AQ2315" i="2"/>
  <c r="AR2315" i="2"/>
  <c r="AS2315" i="2"/>
  <c r="J2316" i="2"/>
  <c r="D2316" i="2"/>
  <c r="E2316" i="2"/>
  <c r="F2316" i="2"/>
  <c r="AP2316" i="2"/>
  <c r="AQ2316" i="2"/>
  <c r="AR2316" i="2"/>
  <c r="AS2316" i="2"/>
  <c r="AV2317" i="2"/>
  <c r="D2317" i="2"/>
  <c r="E2317" i="2"/>
  <c r="F2317" i="2"/>
  <c r="AP2317" i="2"/>
  <c r="AQ2317" i="2"/>
  <c r="AR2317" i="2"/>
  <c r="AS2317" i="2"/>
  <c r="D2318" i="2"/>
  <c r="E2318" i="2"/>
  <c r="F2318" i="2"/>
  <c r="AP2318" i="2"/>
  <c r="AQ2318" i="2"/>
  <c r="AR2318" i="2"/>
  <c r="AS2318" i="2"/>
  <c r="D2319" i="2"/>
  <c r="E2319" i="2"/>
  <c r="F2319" i="2"/>
  <c r="AP2319" i="2"/>
  <c r="AQ2319" i="2"/>
  <c r="AR2319" i="2"/>
  <c r="AS2319" i="2"/>
  <c r="J2320" i="2"/>
  <c r="D2320" i="2"/>
  <c r="E2320" i="2"/>
  <c r="F2320" i="2"/>
  <c r="AP2320" i="2"/>
  <c r="AQ2320" i="2"/>
  <c r="AR2320" i="2"/>
  <c r="AS2320" i="2"/>
  <c r="G2321" i="2"/>
  <c r="D2321" i="2"/>
  <c r="E2321" i="2"/>
  <c r="F2321" i="2"/>
  <c r="AP2321" i="2"/>
  <c r="AQ2321" i="2"/>
  <c r="AR2321" i="2"/>
  <c r="AS2321" i="2"/>
  <c r="D2322" i="2"/>
  <c r="E2322" i="2"/>
  <c r="F2322" i="2"/>
  <c r="AP2322" i="2"/>
  <c r="AQ2322" i="2"/>
  <c r="AR2322" i="2"/>
  <c r="AS2322" i="2"/>
  <c r="AV2323" i="2"/>
  <c r="D2323" i="2"/>
  <c r="E2323" i="2"/>
  <c r="F2323" i="2"/>
  <c r="AP2323" i="2"/>
  <c r="AQ2323" i="2"/>
  <c r="AR2323" i="2"/>
  <c r="AS2323" i="2"/>
  <c r="D2324" i="2"/>
  <c r="E2324" i="2"/>
  <c r="F2324" i="2"/>
  <c r="AP2324" i="2"/>
  <c r="AQ2324" i="2"/>
  <c r="AR2324" i="2"/>
  <c r="AS2324" i="2"/>
  <c r="G2325" i="2"/>
  <c r="D2325" i="2"/>
  <c r="E2325" i="2"/>
  <c r="F2325" i="2"/>
  <c r="AP2325" i="2"/>
  <c r="AQ2325" i="2"/>
  <c r="AR2325" i="2"/>
  <c r="AS2325" i="2"/>
  <c r="L2326" i="2"/>
  <c r="D2326" i="2"/>
  <c r="E2326" i="2"/>
  <c r="F2326" i="2"/>
  <c r="AP2326" i="2"/>
  <c r="AQ2326" i="2"/>
  <c r="AR2326" i="2"/>
  <c r="AS2326" i="2"/>
  <c r="AT2327" i="2"/>
  <c r="D2327" i="2"/>
  <c r="E2327" i="2"/>
  <c r="F2327" i="2"/>
  <c r="AP2327" i="2"/>
  <c r="AQ2327" i="2"/>
  <c r="AR2327" i="2"/>
  <c r="AS2327" i="2"/>
  <c r="D2328" i="2"/>
  <c r="E2328" i="2"/>
  <c r="F2328" i="2"/>
  <c r="AP2328" i="2"/>
  <c r="AQ2328" i="2"/>
  <c r="AR2328" i="2"/>
  <c r="AS2328" i="2"/>
  <c r="G2329" i="2"/>
  <c r="D2329" i="2"/>
  <c r="E2329" i="2"/>
  <c r="F2329" i="2"/>
  <c r="AP2329" i="2"/>
  <c r="AQ2329" i="2"/>
  <c r="AR2329" i="2"/>
  <c r="AS2329" i="2"/>
  <c r="AU2330" i="2"/>
  <c r="D2330" i="2"/>
  <c r="E2330" i="2"/>
  <c r="F2330" i="2"/>
  <c r="AP2330" i="2"/>
  <c r="AQ2330" i="2"/>
  <c r="AR2330" i="2"/>
  <c r="AS2330" i="2"/>
  <c r="D2331" i="2"/>
  <c r="E2331" i="2"/>
  <c r="F2331" i="2"/>
  <c r="AP2331" i="2"/>
  <c r="AQ2331" i="2"/>
  <c r="AR2331" i="2"/>
  <c r="AS2331" i="2"/>
  <c r="F2332" i="2"/>
  <c r="AQ2332" i="2"/>
  <c r="AR2332" i="2"/>
  <c r="AS2332" i="2"/>
  <c r="D2334" i="2"/>
  <c r="E2334" i="2"/>
  <c r="F2334" i="2"/>
  <c r="AP2334" i="2"/>
  <c r="AQ2334" i="2"/>
  <c r="AR2334" i="2"/>
  <c r="AS2334" i="2"/>
  <c r="D2335" i="2"/>
  <c r="E2335" i="2"/>
  <c r="F2335" i="2"/>
  <c r="AP2335" i="2"/>
  <c r="AQ2335" i="2"/>
  <c r="AR2335" i="2"/>
  <c r="AS2335" i="2"/>
  <c r="F2336" i="2"/>
  <c r="AQ2336" i="2"/>
  <c r="AR2336" i="2"/>
  <c r="AS2336" i="2"/>
  <c r="D2337" i="2"/>
  <c r="E2337" i="2"/>
  <c r="F2337" i="2"/>
  <c r="AP2337" i="2"/>
  <c r="AQ2337" i="2"/>
  <c r="AR2337" i="2"/>
  <c r="AS2337" i="2"/>
  <c r="D2338" i="2"/>
  <c r="E2338" i="2"/>
  <c r="F2338" i="2"/>
  <c r="AP2338" i="2"/>
  <c r="AQ2338" i="2"/>
  <c r="AR2338" i="2"/>
  <c r="AS2338" i="2"/>
  <c r="D2339" i="2"/>
  <c r="E2339" i="2"/>
  <c r="F2339" i="2"/>
  <c r="AP2339" i="2"/>
  <c r="AQ2339" i="2"/>
  <c r="AR2339" i="2"/>
  <c r="AS2339" i="2"/>
  <c r="D2340" i="2"/>
  <c r="E2340" i="2"/>
  <c r="F2340" i="2"/>
  <c r="AP2340" i="2"/>
  <c r="AQ2340" i="2"/>
  <c r="AR2340" i="2"/>
  <c r="AS2340" i="2"/>
  <c r="D2341" i="2"/>
  <c r="E2341" i="2"/>
  <c r="F2341" i="2"/>
  <c r="AP2341" i="2"/>
  <c r="AQ2341" i="2"/>
  <c r="AR2341" i="2"/>
  <c r="AS2341" i="2"/>
  <c r="D2342" i="2"/>
  <c r="E2342" i="2"/>
  <c r="F2342" i="2"/>
  <c r="AP2342" i="2"/>
  <c r="AQ2342" i="2"/>
  <c r="AR2342" i="2"/>
  <c r="AS2342" i="2"/>
  <c r="D2343" i="2"/>
  <c r="E2343" i="2"/>
  <c r="F2343" i="2"/>
  <c r="AP2343" i="2"/>
  <c r="AQ2343" i="2"/>
  <c r="AR2343" i="2"/>
  <c r="AS2343" i="2"/>
  <c r="F2344" i="2"/>
  <c r="AQ2344" i="2"/>
  <c r="AR2344" i="2"/>
  <c r="AS2344" i="2"/>
  <c r="D2345" i="2"/>
  <c r="E2345" i="2"/>
  <c r="F2345" i="2"/>
  <c r="AP2345" i="2"/>
  <c r="AQ2345" i="2"/>
  <c r="AR2345" i="2"/>
  <c r="AS2345" i="2"/>
  <c r="D2346" i="2"/>
  <c r="E2346" i="2"/>
  <c r="F2346" i="2"/>
  <c r="AP2346" i="2"/>
  <c r="AQ2346" i="2"/>
  <c r="AR2346" i="2"/>
  <c r="AS2346" i="2"/>
  <c r="D2347" i="2"/>
  <c r="E2347" i="2"/>
  <c r="F2347" i="2"/>
  <c r="AP2347" i="2"/>
  <c r="AQ2347" i="2"/>
  <c r="AR2347" i="2"/>
  <c r="AS2347" i="2"/>
  <c r="D2348" i="2"/>
  <c r="E2348" i="2"/>
  <c r="F2348" i="2"/>
  <c r="AP2348" i="2"/>
  <c r="AQ2348" i="2"/>
  <c r="AR2348" i="2"/>
  <c r="AS2348" i="2"/>
  <c r="D2349" i="2"/>
  <c r="E2349" i="2"/>
  <c r="F2349" i="2"/>
  <c r="AP2349" i="2"/>
  <c r="AQ2349" i="2"/>
  <c r="AR2349" i="2"/>
  <c r="AS2349" i="2"/>
  <c r="D2350" i="2"/>
  <c r="E2350" i="2"/>
  <c r="F2350" i="2"/>
  <c r="AP2350" i="2"/>
  <c r="AQ2350" i="2"/>
  <c r="AR2350" i="2"/>
  <c r="AS2350" i="2"/>
  <c r="D2351" i="2"/>
  <c r="E2351" i="2"/>
  <c r="F2351" i="2"/>
  <c r="AP2351" i="2"/>
  <c r="AQ2351" i="2"/>
  <c r="AR2351" i="2"/>
  <c r="AS2351" i="2"/>
  <c r="F2352" i="2"/>
  <c r="AQ2352" i="2"/>
  <c r="AR2352" i="2"/>
  <c r="AS2352" i="2"/>
  <c r="D2353" i="2"/>
  <c r="E2353" i="2"/>
  <c r="F2353" i="2"/>
  <c r="AP2353" i="2"/>
  <c r="AQ2353" i="2"/>
  <c r="AR2353" i="2"/>
  <c r="AS2353" i="2"/>
  <c r="D2354" i="2"/>
  <c r="E2354" i="2"/>
  <c r="F2354" i="2"/>
  <c r="AP2354" i="2"/>
  <c r="AQ2354" i="2"/>
  <c r="AR2354" i="2"/>
  <c r="AS2354" i="2"/>
  <c r="D2355" i="2"/>
  <c r="E2355" i="2"/>
  <c r="F2355" i="2"/>
  <c r="AP2355" i="2"/>
  <c r="AQ2355" i="2"/>
  <c r="AR2355" i="2"/>
  <c r="AS2355" i="2"/>
  <c r="D2356" i="2"/>
  <c r="E2356" i="2"/>
  <c r="F2356" i="2"/>
  <c r="AP2356" i="2"/>
  <c r="AQ2356" i="2"/>
  <c r="AR2356" i="2"/>
  <c r="AS2356" i="2"/>
  <c r="D2357" i="2"/>
  <c r="E2357" i="2"/>
  <c r="F2357" i="2"/>
  <c r="AP2357" i="2"/>
  <c r="AQ2357" i="2"/>
  <c r="AR2357" i="2"/>
  <c r="AS2357" i="2"/>
  <c r="D2358" i="2"/>
  <c r="E2358" i="2"/>
  <c r="F2358" i="2"/>
  <c r="AP2358" i="2"/>
  <c r="AQ2358" i="2"/>
  <c r="AR2358" i="2"/>
  <c r="AS2358" i="2"/>
  <c r="D2359" i="2"/>
  <c r="E2359" i="2"/>
  <c r="F2359" i="2"/>
  <c r="AP2359" i="2"/>
  <c r="AQ2359" i="2"/>
  <c r="AR2359" i="2"/>
  <c r="AS2359" i="2"/>
  <c r="F2360" i="2"/>
  <c r="AQ2360" i="2"/>
  <c r="AR2360" i="2"/>
  <c r="AS2360" i="2"/>
  <c r="D2361" i="2"/>
  <c r="E2361" i="2"/>
  <c r="F2361" i="2"/>
  <c r="AP2361" i="2"/>
  <c r="AQ2361" i="2"/>
  <c r="AR2361" i="2"/>
  <c r="AS2361" i="2"/>
  <c r="D2362" i="2"/>
  <c r="E2362" i="2"/>
  <c r="F2362" i="2"/>
  <c r="AP2362" i="2"/>
  <c r="AQ2362" i="2"/>
  <c r="AR2362" i="2"/>
  <c r="AS2362" i="2"/>
  <c r="D2363" i="2"/>
  <c r="E2363" i="2"/>
  <c r="F2363" i="2"/>
  <c r="AP2363" i="2"/>
  <c r="AQ2363" i="2"/>
  <c r="AR2363" i="2"/>
  <c r="AS2363" i="2"/>
  <c r="D2364" i="2"/>
  <c r="E2364" i="2"/>
  <c r="F2364" i="2"/>
  <c r="AP2364" i="2"/>
  <c r="AQ2364" i="2"/>
  <c r="AR2364" i="2"/>
  <c r="AS2364" i="2"/>
  <c r="D2365" i="2"/>
  <c r="E2365" i="2"/>
  <c r="F2365" i="2"/>
  <c r="AP2365" i="2"/>
  <c r="AQ2365" i="2"/>
  <c r="AR2365" i="2"/>
  <c r="AS2365" i="2"/>
  <c r="D2366" i="2"/>
  <c r="E2366" i="2"/>
  <c r="F2366" i="2"/>
  <c r="AP2366" i="2"/>
  <c r="AQ2366" i="2"/>
  <c r="AR2366" i="2"/>
  <c r="AS2366" i="2"/>
  <c r="D2367" i="2"/>
  <c r="E2367" i="2"/>
  <c r="F2367" i="2"/>
  <c r="AP2367" i="2"/>
  <c r="AQ2367" i="2"/>
  <c r="AR2367" i="2"/>
  <c r="AS2367" i="2"/>
  <c r="F2368" i="2"/>
  <c r="AQ2368" i="2"/>
  <c r="AR2368" i="2"/>
  <c r="AS2368" i="2"/>
  <c r="D2369" i="2"/>
  <c r="E2369" i="2"/>
  <c r="F2369" i="2"/>
  <c r="AP2369" i="2"/>
  <c r="AQ2369" i="2"/>
  <c r="AR2369" i="2"/>
  <c r="AS2369" i="2"/>
  <c r="D2370" i="2"/>
  <c r="E2370" i="2"/>
  <c r="F2370" i="2"/>
  <c r="AP2370" i="2"/>
  <c r="AQ2370" i="2"/>
  <c r="AR2370" i="2"/>
  <c r="AS2370" i="2"/>
  <c r="D2371" i="2"/>
  <c r="E2371" i="2"/>
  <c r="F2371" i="2"/>
  <c r="AP2371" i="2"/>
  <c r="AQ2371" i="2"/>
  <c r="AR2371" i="2"/>
  <c r="AS2371" i="2"/>
  <c r="D2372" i="2"/>
  <c r="E2372" i="2"/>
  <c r="F2372" i="2"/>
  <c r="AP2372" i="2"/>
  <c r="AQ2372" i="2"/>
  <c r="AR2372" i="2"/>
  <c r="AS2372" i="2"/>
  <c r="D2373" i="2"/>
  <c r="E2373" i="2"/>
  <c r="F2373" i="2"/>
  <c r="AP2373" i="2"/>
  <c r="AQ2373" i="2"/>
  <c r="AR2373" i="2"/>
  <c r="AS2373" i="2"/>
  <c r="D2374" i="2"/>
  <c r="E2374" i="2"/>
  <c r="F2374" i="2"/>
  <c r="AP2374" i="2"/>
  <c r="AQ2374" i="2"/>
  <c r="AR2374" i="2"/>
  <c r="AS2374" i="2"/>
  <c r="D2375" i="2"/>
  <c r="E2375" i="2"/>
  <c r="F2375" i="2"/>
  <c r="AP2375" i="2"/>
  <c r="AQ2375" i="2"/>
  <c r="AR2375" i="2"/>
  <c r="AS2375" i="2"/>
  <c r="F2376" i="2"/>
  <c r="AQ2376" i="2"/>
  <c r="AR2376" i="2"/>
  <c r="AS2376" i="2"/>
  <c r="D2377" i="2"/>
  <c r="E2377" i="2"/>
  <c r="F2377" i="2"/>
  <c r="AP2377" i="2"/>
  <c r="AQ2377" i="2"/>
  <c r="AR2377" i="2"/>
  <c r="AS2377" i="2"/>
  <c r="D2378" i="2"/>
  <c r="E2378" i="2"/>
  <c r="F2378" i="2"/>
  <c r="AP2378" i="2"/>
  <c r="AQ2378" i="2"/>
  <c r="AR2378" i="2"/>
  <c r="AS2378" i="2"/>
  <c r="D2379" i="2"/>
  <c r="E2379" i="2"/>
  <c r="F2379" i="2"/>
  <c r="AP2379" i="2"/>
  <c r="AQ2379" i="2"/>
  <c r="AR2379" i="2"/>
  <c r="AS2379" i="2"/>
  <c r="D2380" i="2"/>
  <c r="E2380" i="2"/>
  <c r="F2380" i="2"/>
  <c r="AP2380" i="2"/>
  <c r="AQ2380" i="2"/>
  <c r="AR2380" i="2"/>
  <c r="AS2380" i="2"/>
  <c r="D2381" i="2"/>
  <c r="E2381" i="2"/>
  <c r="F2381" i="2"/>
  <c r="AP2381" i="2"/>
  <c r="AQ2381" i="2"/>
  <c r="AR2381" i="2"/>
  <c r="AS2381" i="2"/>
  <c r="D2382" i="2"/>
  <c r="E2382" i="2"/>
  <c r="F2382" i="2"/>
  <c r="AP2382" i="2"/>
  <c r="AQ2382" i="2"/>
  <c r="AR2382" i="2"/>
  <c r="AS2382" i="2"/>
  <c r="D2383" i="2"/>
  <c r="E2383" i="2"/>
  <c r="F2383" i="2"/>
  <c r="AP2383" i="2"/>
  <c r="AQ2383" i="2"/>
  <c r="AR2383" i="2"/>
  <c r="AS2383" i="2"/>
  <c r="F2384" i="2"/>
  <c r="AQ2384" i="2"/>
  <c r="AR2384" i="2"/>
  <c r="AS2384" i="2"/>
  <c r="D2385" i="2"/>
  <c r="E2385" i="2"/>
  <c r="F2385" i="2"/>
  <c r="AP2385" i="2"/>
  <c r="AQ2385" i="2"/>
  <c r="AR2385" i="2"/>
  <c r="AS2385" i="2"/>
  <c r="D2386" i="2"/>
  <c r="E2386" i="2"/>
  <c r="F2386" i="2"/>
  <c r="AP2386" i="2"/>
  <c r="AQ2386" i="2"/>
  <c r="AR2386" i="2"/>
  <c r="AS2386" i="2"/>
  <c r="D2387" i="2"/>
  <c r="E2387" i="2"/>
  <c r="F2387" i="2"/>
  <c r="AP2387" i="2"/>
  <c r="AQ2387" i="2"/>
  <c r="AR2387" i="2"/>
  <c r="AS2387" i="2"/>
  <c r="D2388" i="2"/>
  <c r="E2388" i="2"/>
  <c r="F2388" i="2"/>
  <c r="AP2388" i="2"/>
  <c r="AQ2388" i="2"/>
  <c r="AR2388" i="2"/>
  <c r="AS2388" i="2"/>
  <c r="F2389" i="2"/>
  <c r="AR2389" i="2"/>
  <c r="D2391" i="2"/>
  <c r="E2391" i="2"/>
  <c r="F2391" i="2"/>
  <c r="AP2391" i="2"/>
  <c r="AQ2391" i="2"/>
  <c r="AR2391" i="2"/>
  <c r="AS2391" i="2"/>
  <c r="D2392" i="2"/>
  <c r="E2392" i="2"/>
  <c r="F2392" i="2"/>
  <c r="G2392" i="2"/>
  <c r="H2392" i="2" s="1"/>
  <c r="J2392" i="2"/>
  <c r="K2392" i="2"/>
  <c r="L2392" i="2"/>
  <c r="AP2392" i="2"/>
  <c r="AQ2392" i="2"/>
  <c r="AR2392" i="2"/>
  <c r="AS2392" i="2"/>
  <c r="AT2392" i="2"/>
  <c r="AU2392" i="2"/>
  <c r="AV2392" i="2"/>
  <c r="AW2392" i="2"/>
  <c r="D2393" i="2"/>
  <c r="E2393" i="2"/>
  <c r="F2393" i="2"/>
  <c r="G2393" i="2"/>
  <c r="H2393" i="2" s="1"/>
  <c r="J2393" i="2"/>
  <c r="K2393" i="2"/>
  <c r="L2393" i="2"/>
  <c r="AP2393" i="2"/>
  <c r="AQ2393" i="2"/>
  <c r="AR2393" i="2"/>
  <c r="AS2393" i="2"/>
  <c r="AT2393" i="2"/>
  <c r="AU2393" i="2"/>
  <c r="AV2393" i="2"/>
  <c r="AW2393" i="2"/>
  <c r="D2394" i="2"/>
  <c r="E2394" i="2"/>
  <c r="F2394" i="2"/>
  <c r="G2394" i="2"/>
  <c r="H2394" i="2" s="1"/>
  <c r="J2394" i="2"/>
  <c r="K2394" i="2"/>
  <c r="L2394" i="2"/>
  <c r="AP2394" i="2"/>
  <c r="AQ2394" i="2"/>
  <c r="AR2394" i="2"/>
  <c r="AS2394" i="2"/>
  <c r="AT2394" i="2"/>
  <c r="AU2394" i="2"/>
  <c r="AV2394" i="2"/>
  <c r="AW2394" i="2"/>
  <c r="D2395" i="2"/>
  <c r="E2395" i="2"/>
  <c r="F2395" i="2"/>
  <c r="G2395" i="2"/>
  <c r="H2395" i="2" s="1"/>
  <c r="J2395" i="2"/>
  <c r="K2395" i="2"/>
  <c r="L2395" i="2"/>
  <c r="AP2395" i="2"/>
  <c r="AQ2395" i="2"/>
  <c r="AR2395" i="2"/>
  <c r="AS2395" i="2"/>
  <c r="AT2395" i="2"/>
  <c r="AU2395" i="2"/>
  <c r="AV2395" i="2"/>
  <c r="AW2395" i="2"/>
  <c r="D2396" i="2"/>
  <c r="E2396" i="2"/>
  <c r="F2396" i="2"/>
  <c r="G2396" i="2"/>
  <c r="H2396" i="2" s="1"/>
  <c r="J2396" i="2"/>
  <c r="K2396" i="2"/>
  <c r="L2396" i="2"/>
  <c r="AP2396" i="2"/>
  <c r="AQ2396" i="2"/>
  <c r="AR2396" i="2"/>
  <c r="AS2396" i="2"/>
  <c r="AT2396" i="2"/>
  <c r="AU2396" i="2"/>
  <c r="AV2396" i="2"/>
  <c r="AW2396" i="2"/>
  <c r="D2397" i="2"/>
  <c r="E2397" i="2"/>
  <c r="F2397" i="2"/>
  <c r="G2397" i="2"/>
  <c r="H2397" i="2" s="1"/>
  <c r="J2397" i="2"/>
  <c r="K2397" i="2"/>
  <c r="L2397" i="2"/>
  <c r="AP2397" i="2"/>
  <c r="AQ2397" i="2"/>
  <c r="AR2397" i="2"/>
  <c r="AS2397" i="2"/>
  <c r="AT2397" i="2"/>
  <c r="AU2397" i="2"/>
  <c r="AV2397" i="2"/>
  <c r="AW2397" i="2"/>
  <c r="D2398" i="2"/>
  <c r="E2398" i="2"/>
  <c r="F2398" i="2"/>
  <c r="G2398" i="2"/>
  <c r="H2398" i="2" s="1"/>
  <c r="J2398" i="2"/>
  <c r="K2398" i="2"/>
  <c r="L2398" i="2"/>
  <c r="AP2398" i="2"/>
  <c r="AQ2398" i="2"/>
  <c r="AR2398" i="2"/>
  <c r="AS2398" i="2"/>
  <c r="AT2398" i="2"/>
  <c r="AU2398" i="2"/>
  <c r="AV2398" i="2"/>
  <c r="AW2398" i="2"/>
  <c r="D2399" i="2"/>
  <c r="E2399" i="2"/>
  <c r="F2399" i="2"/>
  <c r="G2399" i="2"/>
  <c r="H2399" i="2" s="1"/>
  <c r="J2399" i="2"/>
  <c r="K2399" i="2"/>
  <c r="L2399" i="2"/>
  <c r="AP2399" i="2"/>
  <c r="AQ2399" i="2"/>
  <c r="AR2399" i="2"/>
  <c r="AS2399" i="2"/>
  <c r="AT2399" i="2"/>
  <c r="AU2399" i="2"/>
  <c r="AV2399" i="2"/>
  <c r="AW2399" i="2"/>
  <c r="D2400" i="2"/>
  <c r="E2400" i="2"/>
  <c r="F2400" i="2"/>
  <c r="AP2400" i="2"/>
  <c r="AQ2400" i="2"/>
  <c r="AR2400" i="2"/>
  <c r="AS2400" i="2"/>
  <c r="D2401" i="2"/>
  <c r="E2401" i="2"/>
  <c r="F2401" i="2"/>
  <c r="AP2401" i="2"/>
  <c r="AQ2401" i="2"/>
  <c r="AR2401" i="2"/>
  <c r="AS2401" i="2"/>
  <c r="AU2401" i="2"/>
  <c r="D2402" i="2"/>
  <c r="E2402" i="2"/>
  <c r="F2402" i="2"/>
  <c r="AP2402" i="2"/>
  <c r="AQ2402" i="2"/>
  <c r="AR2402" i="2"/>
  <c r="AS2402" i="2"/>
  <c r="D2403" i="2"/>
  <c r="E2403" i="2"/>
  <c r="F2403" i="2"/>
  <c r="L2403" i="2"/>
  <c r="AP2403" i="2"/>
  <c r="AQ2403" i="2"/>
  <c r="AR2403" i="2"/>
  <c r="AS2403" i="2"/>
  <c r="D2404" i="2"/>
  <c r="E2404" i="2"/>
  <c r="F2404" i="2"/>
  <c r="G2404" i="2"/>
  <c r="H2404" i="2" s="1"/>
  <c r="J2404" i="2"/>
  <c r="K2404" i="2"/>
  <c r="L2404" i="2"/>
  <c r="AP2404" i="2"/>
  <c r="AQ2404" i="2"/>
  <c r="AR2404" i="2"/>
  <c r="AS2404" i="2"/>
  <c r="AT2404" i="2"/>
  <c r="AU2404" i="2"/>
  <c r="AV2404" i="2"/>
  <c r="AW2404" i="2"/>
  <c r="D2405" i="2"/>
  <c r="E2405" i="2"/>
  <c r="F2405" i="2"/>
  <c r="G2405" i="2"/>
  <c r="H2405" i="2" s="1"/>
  <c r="J2405" i="2"/>
  <c r="K2405" i="2"/>
  <c r="L2405" i="2"/>
  <c r="AP2405" i="2"/>
  <c r="AQ2405" i="2"/>
  <c r="AR2405" i="2"/>
  <c r="AS2405" i="2"/>
  <c r="AT2405" i="2"/>
  <c r="AU2405" i="2"/>
  <c r="AV2405" i="2"/>
  <c r="AW2405" i="2"/>
  <c r="D2406" i="2"/>
  <c r="E2406" i="2"/>
  <c r="F2406" i="2"/>
  <c r="G2406" i="2"/>
  <c r="H2406" i="2" s="1"/>
  <c r="J2406" i="2"/>
  <c r="K2406" i="2"/>
  <c r="L2406" i="2"/>
  <c r="AP2406" i="2"/>
  <c r="AQ2406" i="2"/>
  <c r="AR2406" i="2"/>
  <c r="AS2406" i="2"/>
  <c r="AT2406" i="2"/>
  <c r="AU2406" i="2"/>
  <c r="AV2406" i="2"/>
  <c r="AW2406" i="2"/>
  <c r="D2407" i="2"/>
  <c r="E2407" i="2"/>
  <c r="F2407" i="2"/>
  <c r="G2407" i="2"/>
  <c r="H2407" i="2" s="1"/>
  <c r="J2407" i="2"/>
  <c r="K2407" i="2"/>
  <c r="L2407" i="2"/>
  <c r="AP2407" i="2"/>
  <c r="AQ2407" i="2"/>
  <c r="AR2407" i="2"/>
  <c r="AS2407" i="2"/>
  <c r="AT2407" i="2"/>
  <c r="AU2407" i="2"/>
  <c r="AV2407" i="2"/>
  <c r="AW2407" i="2"/>
  <c r="D2408" i="2"/>
  <c r="E2408" i="2"/>
  <c r="F2408" i="2"/>
  <c r="G2408" i="2"/>
  <c r="H2408" i="2" s="1"/>
  <c r="J2408" i="2"/>
  <c r="K2408" i="2"/>
  <c r="L2408" i="2"/>
  <c r="AP2408" i="2"/>
  <c r="AQ2408" i="2"/>
  <c r="AR2408" i="2"/>
  <c r="AS2408" i="2"/>
  <c r="AT2408" i="2"/>
  <c r="AU2408" i="2"/>
  <c r="AV2408" i="2"/>
  <c r="AW2408" i="2"/>
  <c r="D2409" i="2"/>
  <c r="E2409" i="2"/>
  <c r="F2409" i="2"/>
  <c r="G2409" i="2"/>
  <c r="H2409" i="2" s="1"/>
  <c r="J2409" i="2"/>
  <c r="K2409" i="2"/>
  <c r="L2409" i="2"/>
  <c r="AP2409" i="2"/>
  <c r="AQ2409" i="2"/>
  <c r="AR2409" i="2"/>
  <c r="AS2409" i="2"/>
  <c r="AT2409" i="2"/>
  <c r="AU2409" i="2"/>
  <c r="AV2409" i="2"/>
  <c r="AW2409" i="2"/>
  <c r="D2410" i="2"/>
  <c r="E2410" i="2"/>
  <c r="F2410" i="2"/>
  <c r="AP2410" i="2"/>
  <c r="AQ2410" i="2"/>
  <c r="AR2410" i="2"/>
  <c r="AS2410" i="2"/>
  <c r="D2411" i="2"/>
  <c r="E2411" i="2"/>
  <c r="F2411" i="2"/>
  <c r="G2411" i="2"/>
  <c r="H2411" i="2" s="1"/>
  <c r="J2411" i="2"/>
  <c r="K2411" i="2"/>
  <c r="L2411" i="2"/>
  <c r="AP2411" i="2"/>
  <c r="AQ2411" i="2"/>
  <c r="AR2411" i="2"/>
  <c r="AS2411" i="2"/>
  <c r="AT2411" i="2"/>
  <c r="AU2411" i="2"/>
  <c r="AV2411" i="2"/>
  <c r="AW2411" i="2"/>
  <c r="D2412" i="2"/>
  <c r="E2412" i="2"/>
  <c r="F2412" i="2"/>
  <c r="AP2412" i="2"/>
  <c r="AQ2412" i="2"/>
  <c r="AR2412" i="2"/>
  <c r="AS2412" i="2"/>
  <c r="AT2412" i="2"/>
  <c r="AU2412" i="2"/>
  <c r="D2413" i="2"/>
  <c r="E2413" i="2"/>
  <c r="F2413" i="2"/>
  <c r="AP2413" i="2"/>
  <c r="AQ2413" i="2"/>
  <c r="AR2413" i="2"/>
  <c r="AS2413" i="2"/>
  <c r="F2414" i="2"/>
  <c r="AP2414" i="2"/>
  <c r="AQ2414" i="2"/>
  <c r="AR2414" i="2"/>
  <c r="AS2414" i="2"/>
  <c r="M1" i="3"/>
  <c r="D3" i="3"/>
  <c r="E3" i="3"/>
  <c r="F3" i="3"/>
  <c r="AG3" i="3"/>
  <c r="D4" i="3"/>
  <c r="E4" i="3"/>
  <c r="F4" i="3"/>
  <c r="AG4" i="3"/>
  <c r="D5" i="3"/>
  <c r="E5" i="3"/>
  <c r="F5" i="3"/>
  <c r="AG5" i="3"/>
  <c r="D6" i="3"/>
  <c r="E6" i="3"/>
  <c r="F6" i="3"/>
  <c r="AG6" i="3"/>
  <c r="D7" i="3"/>
  <c r="E7" i="3"/>
  <c r="F7" i="3"/>
  <c r="AG7" i="3"/>
  <c r="D8" i="3"/>
  <c r="E8" i="3"/>
  <c r="F8" i="3"/>
  <c r="AG8" i="3"/>
  <c r="D9" i="3"/>
  <c r="E9" i="3"/>
  <c r="F9" i="3"/>
  <c r="AG9" i="3"/>
  <c r="D10" i="3"/>
  <c r="E10" i="3"/>
  <c r="F10" i="3"/>
  <c r="AG10" i="3"/>
  <c r="D11" i="3"/>
  <c r="E11" i="3"/>
  <c r="F11" i="3"/>
  <c r="AG11" i="3"/>
  <c r="D12" i="3"/>
  <c r="E12" i="3"/>
  <c r="F12" i="3"/>
  <c r="AG12" i="3"/>
  <c r="D13" i="3"/>
  <c r="E13" i="3"/>
  <c r="F13" i="3"/>
  <c r="AG13" i="3"/>
  <c r="D14" i="3"/>
  <c r="E14" i="3"/>
  <c r="F14" i="3"/>
  <c r="AG14" i="3"/>
  <c r="D15" i="3"/>
  <c r="E15" i="3"/>
  <c r="F15" i="3"/>
  <c r="AG15" i="3"/>
  <c r="D16" i="3"/>
  <c r="E16" i="3"/>
  <c r="F16" i="3"/>
  <c r="AG16" i="3"/>
  <c r="D17" i="3"/>
  <c r="E17" i="3"/>
  <c r="F17" i="3"/>
  <c r="AG17" i="3"/>
  <c r="D19" i="3"/>
  <c r="E19" i="3"/>
  <c r="F19" i="3"/>
  <c r="AG19" i="3"/>
  <c r="D20" i="3"/>
  <c r="E20" i="3"/>
  <c r="F20" i="3"/>
  <c r="AG20" i="3"/>
  <c r="D21" i="3"/>
  <c r="E21" i="3"/>
  <c r="F21" i="3"/>
  <c r="AG21" i="3"/>
  <c r="D22" i="3"/>
  <c r="E22" i="3"/>
  <c r="F22" i="3"/>
  <c r="AG22" i="3"/>
  <c r="D23" i="3"/>
  <c r="E23" i="3"/>
  <c r="F23" i="3"/>
  <c r="AG23" i="3"/>
  <c r="D24" i="3"/>
  <c r="E24" i="3"/>
  <c r="F24" i="3"/>
  <c r="AG24" i="3"/>
  <c r="D25" i="3"/>
  <c r="E25" i="3"/>
  <c r="F25" i="3"/>
  <c r="AG25" i="3"/>
  <c r="D26" i="3"/>
  <c r="E26" i="3"/>
  <c r="F26" i="3"/>
  <c r="AG26" i="3"/>
  <c r="D27" i="3"/>
  <c r="E27" i="3"/>
  <c r="F27" i="3"/>
  <c r="K27" i="3"/>
  <c r="AG27" i="3"/>
  <c r="D28" i="3"/>
  <c r="E28" i="3"/>
  <c r="F28" i="3"/>
  <c r="AG28" i="3"/>
  <c r="D29" i="3"/>
  <c r="E29" i="3"/>
  <c r="F29" i="3"/>
  <c r="AG29" i="3"/>
  <c r="D30" i="3"/>
  <c r="E30" i="3"/>
  <c r="F30" i="3"/>
  <c r="AG30" i="3"/>
  <c r="D31" i="3"/>
  <c r="E31" i="3"/>
  <c r="F31" i="3"/>
  <c r="AG31" i="3"/>
  <c r="D32" i="3"/>
  <c r="E32" i="3"/>
  <c r="F32" i="3"/>
  <c r="AG32" i="3"/>
  <c r="D33" i="3"/>
  <c r="E33" i="3"/>
  <c r="F33" i="3"/>
  <c r="AG33" i="3"/>
  <c r="D34" i="3"/>
  <c r="E34" i="3"/>
  <c r="F34" i="3"/>
  <c r="AG34" i="3"/>
  <c r="D35" i="3"/>
  <c r="E35" i="3"/>
  <c r="F35" i="3"/>
  <c r="AG35" i="3"/>
  <c r="D36" i="3"/>
  <c r="E36" i="3"/>
  <c r="F36" i="3"/>
  <c r="G36" i="3"/>
  <c r="H36" i="3" s="1"/>
  <c r="AG36" i="3"/>
  <c r="D37" i="3"/>
  <c r="E37" i="3"/>
  <c r="F37" i="3"/>
  <c r="AG37" i="3"/>
  <c r="D38" i="3"/>
  <c r="E38" i="3"/>
  <c r="F38" i="3"/>
  <c r="AG38" i="3"/>
  <c r="D39" i="3"/>
  <c r="E39" i="3"/>
  <c r="F39" i="3"/>
  <c r="AG39" i="3"/>
  <c r="D40" i="3"/>
  <c r="E40" i="3"/>
  <c r="F40" i="3"/>
  <c r="AG40" i="3"/>
  <c r="D41" i="3"/>
  <c r="E41" i="3"/>
  <c r="F41" i="3"/>
  <c r="AG41" i="3"/>
  <c r="D42" i="3"/>
  <c r="E42" i="3"/>
  <c r="F42" i="3"/>
  <c r="AG42" i="3"/>
  <c r="D43" i="3"/>
  <c r="E43" i="3"/>
  <c r="F43" i="3"/>
  <c r="AG43" i="3"/>
  <c r="D44" i="3"/>
  <c r="E44" i="3"/>
  <c r="F44" i="3"/>
  <c r="AG44" i="3"/>
  <c r="D45" i="3"/>
  <c r="E45" i="3"/>
  <c r="F45" i="3"/>
  <c r="AG45" i="3"/>
  <c r="D46" i="3"/>
  <c r="E46" i="3"/>
  <c r="F46" i="3"/>
  <c r="AG46" i="3"/>
  <c r="D47" i="3"/>
  <c r="E47" i="3"/>
  <c r="F47" i="3"/>
  <c r="AG47" i="3"/>
  <c r="D48" i="3"/>
  <c r="E48" i="3"/>
  <c r="F48" i="3"/>
  <c r="AG48" i="3"/>
  <c r="D49" i="3"/>
  <c r="E49" i="3"/>
  <c r="F49" i="3"/>
  <c r="AG49" i="3"/>
  <c r="D50" i="3"/>
  <c r="E50" i="3"/>
  <c r="F50" i="3"/>
  <c r="AG50" i="3"/>
  <c r="D51" i="3"/>
  <c r="E51" i="3"/>
  <c r="F51" i="3"/>
  <c r="AG51" i="3"/>
  <c r="D52" i="3"/>
  <c r="E52" i="3"/>
  <c r="F52" i="3"/>
  <c r="AG52" i="3"/>
  <c r="D53" i="3"/>
  <c r="E53" i="3"/>
  <c r="F53" i="3"/>
  <c r="AG53" i="3"/>
  <c r="D54" i="3"/>
  <c r="E54" i="3"/>
  <c r="F54" i="3"/>
  <c r="AG54" i="3"/>
  <c r="D55" i="3"/>
  <c r="E55" i="3"/>
  <c r="F55" i="3"/>
  <c r="AG55" i="3"/>
  <c r="D56" i="3"/>
  <c r="E56" i="3"/>
  <c r="F56" i="3"/>
  <c r="AG56" i="3"/>
  <c r="D57" i="3"/>
  <c r="E57" i="3"/>
  <c r="F57" i="3"/>
  <c r="AG57" i="3"/>
  <c r="D58" i="3"/>
  <c r="E58" i="3"/>
  <c r="F58" i="3"/>
  <c r="AG58" i="3"/>
  <c r="D59" i="3"/>
  <c r="E59" i="3"/>
  <c r="F59" i="3"/>
  <c r="AG59" i="3"/>
  <c r="D60" i="3"/>
  <c r="E60" i="3"/>
  <c r="F60" i="3"/>
  <c r="AG60" i="3"/>
  <c r="D61" i="3"/>
  <c r="E61" i="3"/>
  <c r="F61" i="3"/>
  <c r="G61" i="3"/>
  <c r="H61" i="3" s="1"/>
  <c r="J61" i="3"/>
  <c r="K61" i="3"/>
  <c r="L61" i="3"/>
  <c r="AG61" i="3"/>
  <c r="D62" i="3"/>
  <c r="E62" i="3"/>
  <c r="F62" i="3"/>
  <c r="AG62" i="3"/>
  <c r="D63" i="3"/>
  <c r="E63" i="3"/>
  <c r="F63" i="3"/>
  <c r="AG63" i="3"/>
  <c r="D64" i="3"/>
  <c r="E64" i="3"/>
  <c r="F64" i="3"/>
  <c r="AG64" i="3"/>
  <c r="D65" i="3"/>
  <c r="E65" i="3"/>
  <c r="F65" i="3"/>
  <c r="G65" i="3"/>
  <c r="H65" i="3" s="1"/>
  <c r="J65" i="3"/>
  <c r="K65" i="3"/>
  <c r="L65" i="3"/>
  <c r="AG65" i="3"/>
  <c r="D66" i="3"/>
  <c r="E66" i="3"/>
  <c r="F66" i="3"/>
  <c r="AG66" i="3"/>
  <c r="D67" i="3"/>
  <c r="E67" i="3"/>
  <c r="F67" i="3"/>
  <c r="AG67" i="3"/>
  <c r="D68" i="3"/>
  <c r="E68" i="3"/>
  <c r="F68" i="3"/>
  <c r="AG68" i="3"/>
  <c r="D69" i="3"/>
  <c r="E69" i="3"/>
  <c r="F69" i="3"/>
  <c r="G69" i="3"/>
  <c r="H69" i="3" s="1"/>
  <c r="J69" i="3"/>
  <c r="K69" i="3"/>
  <c r="L69" i="3"/>
  <c r="AG69" i="3"/>
  <c r="D70" i="3"/>
  <c r="E70" i="3"/>
  <c r="F70" i="3"/>
  <c r="G70" i="3"/>
  <c r="H70" i="3" s="1"/>
  <c r="J70" i="3"/>
  <c r="K70" i="3"/>
  <c r="L70" i="3"/>
  <c r="AG70" i="3"/>
  <c r="D71" i="3"/>
  <c r="E71" i="3"/>
  <c r="F71" i="3"/>
  <c r="J71" i="3"/>
  <c r="K71" i="3"/>
  <c r="AG71" i="3"/>
  <c r="D72" i="3"/>
  <c r="E72" i="3"/>
  <c r="F72" i="3"/>
  <c r="G72" i="3"/>
  <c r="H72" i="3" s="1"/>
  <c r="J72" i="3"/>
  <c r="K72" i="3"/>
  <c r="L72" i="3"/>
  <c r="AG72" i="3"/>
  <c r="D73" i="3"/>
  <c r="E73" i="3"/>
  <c r="F73" i="3"/>
  <c r="G73" i="3"/>
  <c r="H73" i="3" s="1"/>
  <c r="J73" i="3"/>
  <c r="K73" i="3"/>
  <c r="L73" i="3"/>
  <c r="AG73" i="3"/>
  <c r="D74" i="3"/>
  <c r="E74" i="3"/>
  <c r="F74" i="3"/>
  <c r="AG74" i="3"/>
  <c r="D75" i="3"/>
  <c r="E75" i="3"/>
  <c r="F75" i="3"/>
  <c r="AG75" i="3"/>
  <c r="D76" i="3"/>
  <c r="E76" i="3"/>
  <c r="F76" i="3"/>
  <c r="G76" i="3"/>
  <c r="H76" i="3" s="1"/>
  <c r="J76" i="3"/>
  <c r="K76" i="3"/>
  <c r="L76" i="3"/>
  <c r="D77" i="3"/>
  <c r="E77" i="3"/>
  <c r="F77" i="3"/>
  <c r="G77" i="3"/>
  <c r="H77" i="3" s="1"/>
  <c r="J77" i="3"/>
  <c r="K77" i="3"/>
  <c r="L77" i="3"/>
  <c r="D78" i="3"/>
  <c r="E78" i="3"/>
  <c r="F78" i="3"/>
  <c r="G78" i="3"/>
  <c r="H78" i="3" s="1"/>
  <c r="J78" i="3"/>
  <c r="K78" i="3"/>
  <c r="L78" i="3"/>
  <c r="D79" i="3"/>
  <c r="E79" i="3"/>
  <c r="F79" i="3"/>
  <c r="L79" i="3"/>
  <c r="D81" i="3"/>
  <c r="E81" i="3"/>
  <c r="F81" i="3"/>
  <c r="G81" i="3"/>
  <c r="H81" i="3" s="1"/>
  <c r="J81" i="3"/>
  <c r="K81" i="3"/>
  <c r="L81" i="3"/>
  <c r="D82" i="3"/>
  <c r="E82" i="3"/>
  <c r="F82" i="3"/>
  <c r="D83" i="3"/>
  <c r="E83" i="3"/>
  <c r="F83" i="3"/>
  <c r="D84" i="3"/>
  <c r="E84" i="3"/>
  <c r="F84" i="3"/>
  <c r="G84" i="3"/>
  <c r="H84" i="3" s="1"/>
  <c r="J84" i="3"/>
  <c r="K84" i="3"/>
  <c r="L84" i="3"/>
  <c r="D85" i="3"/>
  <c r="E85" i="3"/>
  <c r="F85" i="3"/>
  <c r="G85" i="3"/>
  <c r="H85" i="3" s="1"/>
  <c r="J85" i="3"/>
  <c r="K85" i="3"/>
  <c r="L85" i="3"/>
  <c r="M85" i="3" s="1"/>
  <c r="D86" i="3"/>
  <c r="E86" i="3"/>
  <c r="F86" i="3"/>
  <c r="G86" i="3"/>
  <c r="H86" i="3" s="1"/>
  <c r="J86" i="3"/>
  <c r="K86" i="3"/>
  <c r="L86" i="3"/>
  <c r="D87" i="3"/>
  <c r="E87" i="3"/>
  <c r="F87" i="3"/>
  <c r="D88" i="3"/>
  <c r="E88" i="3"/>
  <c r="F88" i="3"/>
  <c r="L88" i="3"/>
  <c r="D89" i="3"/>
  <c r="E89" i="3"/>
  <c r="F89" i="3"/>
  <c r="K89" i="3"/>
  <c r="L89" i="3"/>
  <c r="D91" i="3"/>
  <c r="E91" i="3"/>
  <c r="F91" i="3"/>
  <c r="D92" i="3"/>
  <c r="E92" i="3"/>
  <c r="F92" i="3"/>
  <c r="G92" i="3"/>
  <c r="D93" i="3"/>
  <c r="E93" i="3"/>
  <c r="F93" i="3"/>
  <c r="D94" i="3"/>
  <c r="E94" i="3"/>
  <c r="F94" i="3"/>
  <c r="D96" i="3"/>
  <c r="E96" i="3"/>
  <c r="F96" i="3"/>
  <c r="D97" i="3"/>
  <c r="E97" i="3"/>
  <c r="F97" i="3"/>
  <c r="G97" i="3"/>
  <c r="H97" i="3" s="1"/>
  <c r="D98" i="3"/>
  <c r="E98" i="3"/>
  <c r="F98" i="3"/>
  <c r="D99" i="3"/>
  <c r="E99" i="3"/>
  <c r="F99" i="3"/>
  <c r="D100" i="3"/>
  <c r="E100" i="3"/>
  <c r="F100" i="3"/>
  <c r="L100" i="3"/>
  <c r="D101" i="3"/>
  <c r="E101" i="3"/>
  <c r="F101" i="3"/>
  <c r="D102" i="3"/>
  <c r="E102" i="3"/>
  <c r="F102" i="3"/>
  <c r="D103" i="3"/>
  <c r="E103" i="3"/>
  <c r="F103" i="3"/>
  <c r="D104" i="3"/>
  <c r="E104" i="3"/>
  <c r="F104" i="3"/>
  <c r="D173" i="3"/>
  <c r="E173" i="3"/>
  <c r="F173" i="3"/>
  <c r="D174" i="3"/>
  <c r="E174" i="3"/>
  <c r="F174" i="3"/>
  <c r="D175" i="3"/>
  <c r="E175" i="3"/>
  <c r="F175" i="3"/>
  <c r="D176" i="3"/>
  <c r="E176" i="3"/>
  <c r="F176" i="3"/>
  <c r="G176" i="3"/>
  <c r="H176" i="3" s="1"/>
  <c r="J176" i="3"/>
  <c r="K176" i="3"/>
  <c r="L176" i="3"/>
  <c r="D177" i="3"/>
  <c r="E177" i="3"/>
  <c r="F177" i="3"/>
  <c r="D178" i="3"/>
  <c r="E178" i="3"/>
  <c r="F178" i="3"/>
  <c r="D179" i="3"/>
  <c r="E179" i="3"/>
  <c r="F179" i="3"/>
  <c r="D180" i="3"/>
  <c r="E180" i="3"/>
  <c r="F180" i="3"/>
  <c r="G180" i="3"/>
  <c r="H180" i="3" s="1"/>
  <c r="J180" i="3"/>
  <c r="K180" i="3"/>
  <c r="L180" i="3"/>
  <c r="D181" i="3"/>
  <c r="E181" i="3"/>
  <c r="F181" i="3"/>
  <c r="D182" i="3"/>
  <c r="E182" i="3"/>
  <c r="F182" i="3"/>
  <c r="D183" i="3"/>
  <c r="E183" i="3"/>
  <c r="F183" i="3"/>
  <c r="D184" i="3"/>
  <c r="E184" i="3"/>
  <c r="F184" i="3"/>
  <c r="G184" i="3"/>
  <c r="H184" i="3" s="1"/>
  <c r="J184" i="3"/>
  <c r="K184" i="3"/>
  <c r="L184" i="3"/>
  <c r="D185" i="3"/>
  <c r="E185" i="3"/>
  <c r="F185" i="3"/>
  <c r="G185" i="3"/>
  <c r="H185" i="3" s="1"/>
  <c r="J185" i="3"/>
  <c r="K185" i="3"/>
  <c r="L185" i="3"/>
  <c r="D186" i="3"/>
  <c r="E186" i="3"/>
  <c r="F186" i="3"/>
  <c r="D188" i="3"/>
  <c r="E188" i="3"/>
  <c r="F188" i="3"/>
  <c r="G188" i="3"/>
  <c r="H188" i="3" s="1"/>
  <c r="J188" i="3"/>
  <c r="K188" i="3"/>
  <c r="L188" i="3"/>
  <c r="D189" i="3"/>
  <c r="E189" i="3"/>
  <c r="F189" i="3"/>
  <c r="D190" i="3"/>
  <c r="E190" i="3"/>
  <c r="F190" i="3"/>
  <c r="D191" i="3"/>
  <c r="E191" i="3"/>
  <c r="F191" i="3"/>
  <c r="J191" i="3"/>
  <c r="D192" i="3"/>
  <c r="E192" i="3"/>
  <c r="F192" i="3"/>
  <c r="G192" i="3"/>
  <c r="H192" i="3" s="1"/>
  <c r="J192" i="3"/>
  <c r="K192" i="3"/>
  <c r="L192" i="3"/>
  <c r="D193" i="3"/>
  <c r="E193" i="3"/>
  <c r="F193" i="3"/>
  <c r="D194" i="3"/>
  <c r="E194" i="3"/>
  <c r="F194" i="3"/>
  <c r="G194" i="3"/>
  <c r="H194" i="3" s="1"/>
  <c r="D195" i="3"/>
  <c r="E195" i="3"/>
  <c r="F195" i="3"/>
  <c r="G195" i="3"/>
  <c r="H195" i="3" s="1"/>
  <c r="J195" i="3"/>
  <c r="K195" i="3"/>
  <c r="L195" i="3"/>
  <c r="D196" i="3"/>
  <c r="E196" i="3"/>
  <c r="F196" i="3"/>
  <c r="G196" i="3"/>
  <c r="H196" i="3" s="1"/>
  <c r="J196" i="3"/>
  <c r="K196" i="3"/>
  <c r="L196" i="3"/>
  <c r="D197" i="3"/>
  <c r="E197" i="3"/>
  <c r="F197" i="3"/>
  <c r="D198" i="3"/>
  <c r="E198" i="3"/>
  <c r="F198" i="3"/>
  <c r="D199" i="3"/>
  <c r="E199" i="3"/>
  <c r="F199" i="3"/>
  <c r="G199" i="3"/>
  <c r="H199" i="3" s="1"/>
  <c r="J199" i="3"/>
  <c r="K199" i="3"/>
  <c r="L199" i="3"/>
  <c r="D200" i="3"/>
  <c r="E200" i="3"/>
  <c r="F200" i="3"/>
  <c r="G200" i="3"/>
  <c r="H200" i="3" s="1"/>
  <c r="J200" i="3"/>
  <c r="K200" i="3"/>
  <c r="L200" i="3"/>
  <c r="D201" i="3"/>
  <c r="E201" i="3"/>
  <c r="F201" i="3"/>
  <c r="D202" i="3"/>
  <c r="E202" i="3"/>
  <c r="F202" i="3"/>
  <c r="D203" i="3"/>
  <c r="E203" i="3"/>
  <c r="F203" i="3"/>
  <c r="G203" i="3"/>
  <c r="H203" i="3" s="1"/>
  <c r="J203" i="3"/>
  <c r="K203" i="3"/>
  <c r="L203" i="3"/>
  <c r="D204" i="3"/>
  <c r="E204" i="3"/>
  <c r="F204" i="3"/>
  <c r="G204" i="3"/>
  <c r="H204" i="3" s="1"/>
  <c r="J204" i="3"/>
  <c r="K204" i="3"/>
  <c r="L204" i="3"/>
  <c r="D205" i="3"/>
  <c r="E205" i="3"/>
  <c r="F205" i="3"/>
  <c r="D206" i="3"/>
  <c r="E206" i="3"/>
  <c r="F206" i="3"/>
  <c r="D207" i="3"/>
  <c r="E207" i="3"/>
  <c r="F207" i="3"/>
  <c r="K207" i="3"/>
  <c r="D208" i="3"/>
  <c r="E208" i="3"/>
  <c r="F208" i="3"/>
  <c r="G208" i="3"/>
  <c r="H208" i="3" s="1"/>
  <c r="J208" i="3"/>
  <c r="K208" i="3"/>
  <c r="L208" i="3"/>
  <c r="D209" i="3"/>
  <c r="E209" i="3"/>
  <c r="F209" i="3"/>
  <c r="D210" i="3"/>
  <c r="E210" i="3"/>
  <c r="F210" i="3"/>
  <c r="D211" i="3"/>
  <c r="E211" i="3"/>
  <c r="F211" i="3"/>
  <c r="G211" i="3"/>
  <c r="H211" i="3" s="1"/>
  <c r="J211" i="3"/>
  <c r="K211" i="3"/>
  <c r="L211" i="3"/>
  <c r="D212" i="3"/>
  <c r="E212" i="3"/>
  <c r="F212" i="3"/>
  <c r="G212" i="3"/>
  <c r="H212" i="3" s="1"/>
  <c r="J212" i="3"/>
  <c r="K212" i="3"/>
  <c r="L212" i="3"/>
  <c r="D213" i="3"/>
  <c r="E213" i="3"/>
  <c r="F213" i="3"/>
  <c r="D215" i="3"/>
  <c r="E215" i="3"/>
  <c r="F215" i="3"/>
  <c r="G215" i="3"/>
  <c r="H215" i="3" s="1"/>
  <c r="J215" i="3"/>
  <c r="K215" i="3"/>
  <c r="L215" i="3"/>
  <c r="D216" i="3"/>
  <c r="E216" i="3"/>
  <c r="F216" i="3"/>
  <c r="G216" i="3"/>
  <c r="H216" i="3" s="1"/>
  <c r="J216" i="3"/>
  <c r="K216" i="3"/>
  <c r="L216" i="3"/>
  <c r="D217" i="3"/>
  <c r="E217" i="3"/>
  <c r="F217" i="3"/>
  <c r="D218" i="3"/>
  <c r="E218" i="3"/>
  <c r="F218" i="3"/>
  <c r="D219" i="3"/>
  <c r="E219" i="3"/>
  <c r="F219" i="3"/>
  <c r="G219" i="3"/>
  <c r="H219" i="3" s="1"/>
  <c r="J219" i="3"/>
  <c r="K219" i="3"/>
  <c r="L219" i="3"/>
  <c r="D220" i="3"/>
  <c r="E220" i="3"/>
  <c r="F220" i="3"/>
  <c r="G220" i="3"/>
  <c r="H220" i="3" s="1"/>
  <c r="J220" i="3"/>
  <c r="K220" i="3"/>
  <c r="L220" i="3"/>
  <c r="D221" i="3"/>
  <c r="E221" i="3"/>
  <c r="F221" i="3"/>
  <c r="D222" i="3"/>
  <c r="E222" i="3"/>
  <c r="F222" i="3"/>
  <c r="L222" i="3"/>
  <c r="D223" i="3"/>
  <c r="E223" i="3"/>
  <c r="F223" i="3"/>
  <c r="G223" i="3"/>
  <c r="H223" i="3" s="1"/>
  <c r="J223" i="3"/>
  <c r="K223" i="3"/>
  <c r="L223" i="3"/>
  <c r="D224" i="3"/>
  <c r="E224" i="3"/>
  <c r="F224" i="3"/>
  <c r="D226" i="3"/>
  <c r="E226" i="3"/>
  <c r="F226" i="3"/>
  <c r="K226" i="3"/>
  <c r="L226" i="3"/>
  <c r="D227" i="3"/>
  <c r="E227" i="3"/>
  <c r="F227" i="3"/>
  <c r="L227" i="3"/>
  <c r="D228" i="3"/>
  <c r="E228" i="3"/>
  <c r="F228" i="3"/>
  <c r="J228" i="3"/>
  <c r="AG228" i="3"/>
  <c r="D229" i="3"/>
  <c r="E229" i="3"/>
  <c r="F229" i="3"/>
  <c r="G229" i="3"/>
  <c r="H229" i="3" s="1"/>
  <c r="J229" i="3"/>
  <c r="K229" i="3"/>
  <c r="L229" i="3"/>
  <c r="AG229" i="3"/>
  <c r="D230" i="3"/>
  <c r="E230" i="3"/>
  <c r="F230" i="3"/>
  <c r="AG230" i="3"/>
  <c r="D231" i="3"/>
  <c r="E231" i="3"/>
  <c r="F231" i="3"/>
  <c r="G231" i="3"/>
  <c r="H231" i="3" s="1"/>
  <c r="J231" i="3"/>
  <c r="K231" i="3"/>
  <c r="L231" i="3"/>
  <c r="AG231" i="3"/>
  <c r="D232" i="3"/>
  <c r="E232" i="3"/>
  <c r="F232" i="3"/>
  <c r="L232" i="3"/>
  <c r="AG232" i="3"/>
  <c r="D233" i="3"/>
  <c r="E233" i="3"/>
  <c r="F233" i="3"/>
  <c r="AG233" i="3"/>
  <c r="D234" i="3"/>
  <c r="E234" i="3"/>
  <c r="F234" i="3"/>
  <c r="G234" i="3"/>
  <c r="H234" i="3" s="1"/>
  <c r="J234" i="3"/>
  <c r="K234" i="3"/>
  <c r="L234" i="3"/>
  <c r="AG234" i="3"/>
  <c r="D235" i="3"/>
  <c r="E235" i="3"/>
  <c r="F235" i="3"/>
  <c r="AG235" i="3"/>
  <c r="D236" i="3"/>
  <c r="E236" i="3"/>
  <c r="F236" i="3"/>
  <c r="G236" i="3"/>
  <c r="H236" i="3" s="1"/>
  <c r="J236" i="3"/>
  <c r="K236" i="3"/>
  <c r="L236" i="3"/>
  <c r="AG236" i="3"/>
  <c r="D237" i="3"/>
  <c r="E237" i="3"/>
  <c r="F237" i="3"/>
  <c r="L237" i="3"/>
  <c r="AG237" i="3"/>
  <c r="D238" i="3"/>
  <c r="E238" i="3"/>
  <c r="F238" i="3"/>
  <c r="AG238" i="3"/>
  <c r="D239" i="3"/>
  <c r="E239" i="3"/>
  <c r="F239" i="3"/>
  <c r="G239" i="3"/>
  <c r="H239" i="3" s="1"/>
  <c r="J239" i="3"/>
  <c r="K239" i="3"/>
  <c r="L239" i="3"/>
  <c r="AG239" i="3"/>
  <c r="D240" i="3"/>
  <c r="E240" i="3"/>
  <c r="F240" i="3"/>
  <c r="AG240" i="3"/>
  <c r="D241" i="3"/>
  <c r="E241" i="3"/>
  <c r="F241" i="3"/>
  <c r="AG241" i="3"/>
  <c r="D242" i="3"/>
  <c r="E242" i="3"/>
  <c r="F242" i="3"/>
  <c r="AG242" i="3"/>
  <c r="D243" i="3"/>
  <c r="E243" i="3"/>
  <c r="F243" i="3"/>
  <c r="G243" i="3"/>
  <c r="H243" i="3" s="1"/>
  <c r="J243" i="3"/>
  <c r="K243" i="3"/>
  <c r="L243" i="3"/>
  <c r="AG243" i="3"/>
  <c r="D244" i="3"/>
  <c r="E244" i="3"/>
  <c r="F244" i="3"/>
  <c r="AG244" i="3"/>
  <c r="D245" i="3"/>
  <c r="E245" i="3"/>
  <c r="F245" i="3"/>
  <c r="G245" i="3"/>
  <c r="H245" i="3" s="1"/>
  <c r="J245" i="3"/>
  <c r="K245" i="3"/>
  <c r="L245" i="3"/>
  <c r="AG245" i="3"/>
  <c r="D246" i="3"/>
  <c r="E246" i="3"/>
  <c r="F246" i="3"/>
  <c r="AG246" i="3"/>
  <c r="D247" i="3"/>
  <c r="E247" i="3"/>
  <c r="F247" i="3"/>
  <c r="AG247" i="3"/>
  <c r="D249" i="3"/>
  <c r="E249" i="3"/>
  <c r="F249" i="3"/>
  <c r="G249" i="3"/>
  <c r="H249" i="3" s="1"/>
  <c r="J249" i="3"/>
  <c r="K249" i="3"/>
  <c r="L249" i="3"/>
  <c r="AG249" i="3"/>
  <c r="D250" i="3"/>
  <c r="E250" i="3"/>
  <c r="F250" i="3"/>
  <c r="G250" i="3"/>
  <c r="H250" i="3" s="1"/>
  <c r="J250" i="3"/>
  <c r="K250" i="3"/>
  <c r="L250" i="3"/>
  <c r="AG250" i="3"/>
  <c r="D251" i="3"/>
  <c r="E251" i="3"/>
  <c r="F251" i="3"/>
  <c r="G251" i="3"/>
  <c r="H251" i="3" s="1"/>
  <c r="J251" i="3"/>
  <c r="K251" i="3"/>
  <c r="L251" i="3"/>
  <c r="AG251" i="3"/>
  <c r="D252" i="3"/>
  <c r="E252" i="3"/>
  <c r="F252" i="3"/>
  <c r="AG252" i="3"/>
  <c r="D253" i="3"/>
  <c r="E253" i="3"/>
  <c r="F253" i="3"/>
  <c r="L253" i="3"/>
  <c r="AG253" i="3"/>
  <c r="D255" i="3"/>
  <c r="E255" i="3"/>
  <c r="F255" i="3"/>
  <c r="G255" i="3"/>
  <c r="H255" i="3" s="1"/>
  <c r="J255" i="3"/>
  <c r="K255" i="3"/>
  <c r="L255" i="3"/>
  <c r="AG255" i="3"/>
  <c r="D256" i="3"/>
  <c r="E256" i="3"/>
  <c r="F256" i="3"/>
  <c r="G256" i="3"/>
  <c r="H256" i="3" s="1"/>
  <c r="J256" i="3"/>
  <c r="K256" i="3"/>
  <c r="L256" i="3"/>
  <c r="AG256" i="3"/>
  <c r="D257" i="3"/>
  <c r="E257" i="3"/>
  <c r="F257" i="3"/>
  <c r="AG257" i="3"/>
  <c r="D258" i="3"/>
  <c r="E258" i="3"/>
  <c r="F258" i="3"/>
  <c r="AG258" i="3"/>
  <c r="D259" i="3"/>
  <c r="E259" i="3"/>
  <c r="F259" i="3"/>
  <c r="K259" i="3"/>
  <c r="AG259" i="3"/>
  <c r="D260" i="3"/>
  <c r="E260" i="3"/>
  <c r="F260" i="3"/>
  <c r="G260" i="3"/>
  <c r="H260" i="3" s="1"/>
  <c r="J260" i="3"/>
  <c r="K260" i="3"/>
  <c r="L260" i="3"/>
  <c r="AG260" i="3"/>
  <c r="D261" i="3"/>
  <c r="E261" i="3"/>
  <c r="F261" i="3"/>
  <c r="AG261" i="3"/>
  <c r="D262" i="3"/>
  <c r="E262" i="3"/>
  <c r="F262" i="3"/>
  <c r="AG262" i="3"/>
  <c r="D263" i="3"/>
  <c r="E263" i="3"/>
  <c r="F263" i="3"/>
  <c r="G263" i="3"/>
  <c r="H263" i="3" s="1"/>
  <c r="AG263" i="3"/>
  <c r="D264" i="3"/>
  <c r="E264" i="3"/>
  <c r="F264" i="3"/>
  <c r="AG264" i="3"/>
  <c r="D265" i="3"/>
  <c r="E265" i="3"/>
  <c r="F265" i="3"/>
  <c r="G265" i="3"/>
  <c r="H265" i="3" s="1"/>
  <c r="J265" i="3"/>
  <c r="K265" i="3"/>
  <c r="L265" i="3"/>
  <c r="AG265" i="3"/>
  <c r="D266" i="3"/>
  <c r="E266" i="3"/>
  <c r="F266" i="3"/>
  <c r="AG266" i="3"/>
  <c r="D267" i="3"/>
  <c r="E267" i="3"/>
  <c r="F267" i="3"/>
  <c r="L267" i="3"/>
  <c r="AG267" i="3"/>
  <c r="D268" i="3"/>
  <c r="E268" i="3"/>
  <c r="F268" i="3"/>
  <c r="AG268" i="3"/>
  <c r="D269" i="3"/>
  <c r="E269" i="3"/>
  <c r="F269" i="3"/>
  <c r="AG269" i="3"/>
  <c r="D270" i="3"/>
  <c r="E270" i="3"/>
  <c r="F270" i="3"/>
  <c r="G270" i="3"/>
  <c r="H270" i="3" s="1"/>
  <c r="J270" i="3"/>
  <c r="K270" i="3"/>
  <c r="L270" i="3"/>
  <c r="AG270" i="3"/>
  <c r="D271" i="3"/>
  <c r="E271" i="3"/>
  <c r="F271" i="3"/>
  <c r="G271" i="3"/>
  <c r="H271" i="3" s="1"/>
  <c r="J271" i="3"/>
  <c r="K271" i="3"/>
  <c r="L271" i="3"/>
  <c r="AG271" i="3"/>
  <c r="D272" i="3"/>
  <c r="E272" i="3"/>
  <c r="F272" i="3"/>
  <c r="AG272" i="3"/>
  <c r="D273" i="3"/>
  <c r="E273" i="3"/>
  <c r="F273" i="3"/>
  <c r="G273" i="3"/>
  <c r="H273" i="3" s="1"/>
  <c r="AG273" i="3"/>
  <c r="D274" i="3"/>
  <c r="E274" i="3"/>
  <c r="F274" i="3"/>
  <c r="AG274" i="3"/>
  <c r="D275" i="3"/>
  <c r="E275" i="3"/>
  <c r="F275" i="3"/>
  <c r="G275" i="3"/>
  <c r="H275" i="3" s="1"/>
  <c r="J275" i="3"/>
  <c r="K275" i="3"/>
  <c r="L275" i="3"/>
  <c r="AG275" i="3"/>
  <c r="D276" i="3"/>
  <c r="E276" i="3"/>
  <c r="F276" i="3"/>
  <c r="J276" i="3"/>
  <c r="K276" i="3"/>
  <c r="AG276" i="3"/>
  <c r="D277" i="3"/>
  <c r="E277" i="3"/>
  <c r="F277" i="3"/>
  <c r="AG277" i="3"/>
  <c r="D278" i="3"/>
  <c r="E278" i="3"/>
  <c r="F278" i="3"/>
  <c r="G278" i="3"/>
  <c r="H278" i="3" s="1"/>
  <c r="J278" i="3"/>
  <c r="K278" i="3"/>
  <c r="L278" i="3"/>
  <c r="AG278" i="3"/>
  <c r="D279" i="3"/>
  <c r="E279" i="3"/>
  <c r="F279" i="3"/>
  <c r="G279" i="3"/>
  <c r="H279" i="3" s="1"/>
  <c r="J279" i="3"/>
  <c r="K279" i="3"/>
  <c r="L279" i="3"/>
  <c r="AG279" i="3"/>
  <c r="D281" i="3"/>
  <c r="E281" i="3"/>
  <c r="F281" i="3"/>
  <c r="AG281" i="3"/>
  <c r="D282" i="3"/>
  <c r="E282" i="3"/>
  <c r="F282" i="3"/>
  <c r="AG282" i="3"/>
  <c r="D283" i="3"/>
  <c r="E283" i="3"/>
  <c r="F283" i="3"/>
  <c r="AG283" i="3"/>
  <c r="D284" i="3"/>
  <c r="E284" i="3"/>
  <c r="F284" i="3"/>
  <c r="G284" i="3"/>
  <c r="H284" i="3" s="1"/>
  <c r="J284" i="3"/>
  <c r="K284" i="3"/>
  <c r="L284" i="3"/>
  <c r="AG284" i="3"/>
  <c r="D285" i="3"/>
  <c r="E285" i="3"/>
  <c r="F285" i="3"/>
  <c r="G285" i="3"/>
  <c r="H285" i="3" s="1"/>
  <c r="J285" i="3"/>
  <c r="K285" i="3"/>
  <c r="L285" i="3"/>
  <c r="AG285" i="3"/>
  <c r="D286" i="3"/>
  <c r="E286" i="3"/>
  <c r="F286" i="3"/>
  <c r="G286" i="3"/>
  <c r="H286" i="3" s="1"/>
  <c r="J286" i="3"/>
  <c r="K286" i="3"/>
  <c r="L286" i="3"/>
  <c r="AG286" i="3"/>
  <c r="D287" i="3"/>
  <c r="E287" i="3"/>
  <c r="F287" i="3"/>
  <c r="AG287" i="3"/>
  <c r="D288" i="3"/>
  <c r="E288" i="3"/>
  <c r="F288" i="3"/>
  <c r="AG288" i="3"/>
  <c r="D290" i="3"/>
  <c r="E290" i="3"/>
  <c r="F290" i="3"/>
  <c r="G290" i="3"/>
  <c r="H290" i="3" s="1"/>
  <c r="J290" i="3"/>
  <c r="K290" i="3"/>
  <c r="L290" i="3"/>
  <c r="AG290" i="3"/>
  <c r="D291" i="3"/>
  <c r="E291" i="3"/>
  <c r="F291" i="3"/>
  <c r="AG291" i="3"/>
  <c r="D292" i="3"/>
  <c r="E292" i="3"/>
  <c r="F292" i="3"/>
  <c r="AG292" i="3"/>
  <c r="D293" i="3"/>
  <c r="E293" i="3"/>
  <c r="F293" i="3"/>
  <c r="G293" i="3"/>
  <c r="H293" i="3" s="1"/>
  <c r="J293" i="3"/>
  <c r="K293" i="3"/>
  <c r="L293" i="3"/>
  <c r="AG293" i="3"/>
  <c r="D294" i="3"/>
  <c r="E294" i="3"/>
  <c r="F294" i="3"/>
  <c r="AG294" i="3"/>
  <c r="D295" i="3"/>
  <c r="E295" i="3"/>
  <c r="F295" i="3"/>
  <c r="G295" i="3"/>
  <c r="H295" i="3" s="1"/>
  <c r="J295" i="3"/>
  <c r="K295" i="3"/>
  <c r="L295" i="3"/>
  <c r="AG295" i="3"/>
  <c r="D296" i="3"/>
  <c r="E296" i="3"/>
  <c r="F296" i="3"/>
  <c r="L296" i="3"/>
  <c r="AG296" i="3"/>
  <c r="D297" i="3"/>
  <c r="E297" i="3"/>
  <c r="F297" i="3"/>
  <c r="L297" i="3"/>
  <c r="AG297" i="3"/>
  <c r="D298" i="3"/>
  <c r="E298" i="3"/>
  <c r="F298" i="3"/>
  <c r="G298" i="3"/>
  <c r="H298" i="3" s="1"/>
  <c r="J298" i="3"/>
  <c r="K298" i="3"/>
  <c r="L298" i="3"/>
  <c r="AG298" i="3"/>
  <c r="D299" i="3"/>
  <c r="E299" i="3"/>
  <c r="F299" i="3"/>
  <c r="G299" i="3"/>
  <c r="H299" i="3" s="1"/>
  <c r="J299" i="3"/>
  <c r="K299" i="3"/>
  <c r="L299" i="3"/>
  <c r="AG299" i="3"/>
  <c r="D300" i="3"/>
  <c r="E300" i="3"/>
  <c r="F300" i="3"/>
  <c r="AG300" i="3"/>
  <c r="D301" i="3"/>
  <c r="E301" i="3"/>
  <c r="F301" i="3"/>
  <c r="AG301" i="3"/>
  <c r="D304" i="3"/>
  <c r="E304" i="3"/>
  <c r="F304" i="3"/>
  <c r="G304" i="3"/>
  <c r="H304" i="3" s="1"/>
  <c r="J304" i="3"/>
  <c r="K304" i="3"/>
  <c r="L304" i="3"/>
  <c r="AG304" i="3"/>
  <c r="D305" i="3"/>
  <c r="E305" i="3"/>
  <c r="F305" i="3"/>
  <c r="G305" i="3"/>
  <c r="H305" i="3" s="1"/>
  <c r="J305" i="3"/>
  <c r="K305" i="3"/>
  <c r="L305" i="3"/>
  <c r="AG305" i="3"/>
  <c r="D306" i="3"/>
  <c r="E306" i="3"/>
  <c r="F306" i="3"/>
  <c r="AG306" i="3"/>
  <c r="D308" i="3"/>
  <c r="E308" i="3"/>
  <c r="F308" i="3"/>
  <c r="G308" i="3"/>
  <c r="H308" i="3" s="1"/>
  <c r="J308" i="3"/>
  <c r="K308" i="3"/>
  <c r="L308" i="3"/>
  <c r="AG308" i="3"/>
  <c r="D309" i="3"/>
  <c r="E309" i="3"/>
  <c r="F309" i="3"/>
  <c r="G309" i="3"/>
  <c r="H309" i="3" s="1"/>
  <c r="AG309" i="3"/>
  <c r="D310" i="3"/>
  <c r="E310" i="3"/>
  <c r="F310" i="3"/>
  <c r="G310" i="3"/>
  <c r="H310" i="3" s="1"/>
  <c r="AG310" i="3"/>
  <c r="D311" i="3"/>
  <c r="E311" i="3"/>
  <c r="F311" i="3"/>
  <c r="G311" i="3"/>
  <c r="H311" i="3" s="1"/>
  <c r="J311" i="3"/>
  <c r="K311" i="3"/>
  <c r="L311" i="3"/>
  <c r="AG311" i="3"/>
  <c r="D312" i="3"/>
  <c r="E312" i="3"/>
  <c r="F312" i="3"/>
  <c r="G312" i="3"/>
  <c r="H312" i="3" s="1"/>
  <c r="J312" i="3"/>
  <c r="K312" i="3"/>
  <c r="L312" i="3"/>
  <c r="AG312" i="3"/>
  <c r="D313" i="3"/>
  <c r="E313" i="3"/>
  <c r="F313" i="3"/>
  <c r="G313" i="3"/>
  <c r="H313" i="3" s="1"/>
  <c r="J313" i="3"/>
  <c r="K313" i="3"/>
  <c r="L313" i="3"/>
  <c r="AG313" i="3"/>
  <c r="D314" i="3"/>
  <c r="E314" i="3"/>
  <c r="F314" i="3"/>
  <c r="AG314" i="3"/>
  <c r="D315" i="3"/>
  <c r="E315" i="3"/>
  <c r="F315" i="3"/>
  <c r="AG315" i="3"/>
  <c r="D316" i="3"/>
  <c r="E316" i="3"/>
  <c r="F316" i="3"/>
  <c r="K316" i="3"/>
  <c r="AG316" i="3"/>
  <c r="D317" i="3"/>
  <c r="E317" i="3"/>
  <c r="F317" i="3"/>
  <c r="G317" i="3"/>
  <c r="H317" i="3" s="1"/>
  <c r="J317" i="3"/>
  <c r="K317" i="3"/>
  <c r="L317" i="3"/>
  <c r="AG317" i="3"/>
  <c r="D318" i="3"/>
  <c r="E318" i="3"/>
  <c r="F318" i="3"/>
  <c r="G318" i="3"/>
  <c r="H318" i="3" s="1"/>
  <c r="J318" i="3"/>
  <c r="K318" i="3"/>
  <c r="L318" i="3"/>
  <c r="AG318" i="3"/>
  <c r="D319" i="3"/>
  <c r="E319" i="3"/>
  <c r="F319" i="3"/>
  <c r="J319" i="3"/>
  <c r="AG319" i="3"/>
  <c r="D320" i="3"/>
  <c r="E320" i="3"/>
  <c r="F320" i="3"/>
  <c r="AG320" i="3"/>
  <c r="D321" i="3"/>
  <c r="E321" i="3"/>
  <c r="F321" i="3"/>
  <c r="G321" i="3"/>
  <c r="H321" i="3" s="1"/>
  <c r="J321" i="3"/>
  <c r="K321" i="3"/>
  <c r="L321" i="3"/>
  <c r="AG321" i="3"/>
  <c r="D322" i="3"/>
  <c r="E322" i="3"/>
  <c r="F322" i="3"/>
  <c r="AG322" i="3"/>
  <c r="D323" i="3"/>
  <c r="E323" i="3"/>
  <c r="F323" i="3"/>
  <c r="AG323" i="3"/>
  <c r="D324" i="3"/>
  <c r="E324" i="3"/>
  <c r="F324" i="3"/>
  <c r="K324" i="3"/>
  <c r="AG324" i="3"/>
  <c r="D325" i="3"/>
  <c r="E325" i="3"/>
  <c r="F325" i="3"/>
  <c r="AG325" i="3"/>
  <c r="D326" i="3"/>
  <c r="E326" i="3"/>
  <c r="F326" i="3"/>
  <c r="G326" i="3"/>
  <c r="H326" i="3" s="1"/>
  <c r="J326" i="3"/>
  <c r="K326" i="3"/>
  <c r="L326" i="3"/>
  <c r="AG326" i="3"/>
  <c r="D327" i="3"/>
  <c r="E327" i="3"/>
  <c r="F327" i="3"/>
  <c r="AG327" i="3"/>
  <c r="D328" i="3"/>
  <c r="E328" i="3"/>
  <c r="F328" i="3"/>
  <c r="AG328" i="3"/>
  <c r="D329" i="3"/>
  <c r="E329" i="3"/>
  <c r="F329" i="3"/>
  <c r="AG329" i="3"/>
  <c r="D330" i="3"/>
  <c r="E330" i="3"/>
  <c r="F330" i="3"/>
  <c r="J330" i="3"/>
  <c r="L330" i="3"/>
  <c r="AG330" i="3"/>
  <c r="D331" i="3"/>
  <c r="E331" i="3"/>
  <c r="F331" i="3"/>
  <c r="G331" i="3"/>
  <c r="H331" i="3" s="1"/>
  <c r="J331" i="3"/>
  <c r="K331" i="3"/>
  <c r="L331" i="3"/>
  <c r="AG331" i="3"/>
  <c r="D332" i="3"/>
  <c r="E332" i="3"/>
  <c r="F332" i="3"/>
  <c r="AG332" i="3"/>
  <c r="D333" i="3"/>
  <c r="E333" i="3"/>
  <c r="F333" i="3"/>
  <c r="AG333" i="3"/>
  <c r="D334" i="3"/>
  <c r="E334" i="3"/>
  <c r="F334" i="3"/>
  <c r="AG334" i="3"/>
  <c r="D335" i="3"/>
  <c r="E335" i="3"/>
  <c r="F335" i="3"/>
  <c r="J335" i="3"/>
  <c r="K335" i="3"/>
  <c r="AG335" i="3"/>
  <c r="D336" i="3"/>
  <c r="E336" i="3"/>
  <c r="F336" i="3"/>
  <c r="G336" i="3"/>
  <c r="H336" i="3" s="1"/>
  <c r="J336" i="3"/>
  <c r="K336" i="3"/>
  <c r="L336" i="3"/>
  <c r="AG336" i="3"/>
  <c r="D337" i="3"/>
  <c r="E337" i="3"/>
  <c r="F337" i="3"/>
  <c r="AG337" i="3"/>
  <c r="D338" i="3"/>
  <c r="E338" i="3"/>
  <c r="F338" i="3"/>
  <c r="G338" i="3"/>
  <c r="H338" i="3" s="1"/>
  <c r="J338" i="3"/>
  <c r="AG338" i="3"/>
  <c r="D339" i="3"/>
  <c r="E339" i="3"/>
  <c r="F339" i="3"/>
  <c r="G339" i="3"/>
  <c r="H339" i="3" s="1"/>
  <c r="J339" i="3"/>
  <c r="K339" i="3"/>
  <c r="L339" i="3"/>
  <c r="AG339" i="3"/>
  <c r="D340" i="3"/>
  <c r="E340" i="3"/>
  <c r="F340" i="3"/>
  <c r="AG340" i="3"/>
  <c r="D341" i="3"/>
  <c r="E341" i="3"/>
  <c r="F341" i="3"/>
  <c r="AG341" i="3"/>
  <c r="D342" i="3"/>
  <c r="E342" i="3"/>
  <c r="F342" i="3"/>
  <c r="D344" i="3"/>
  <c r="E344" i="3"/>
  <c r="F344" i="3"/>
  <c r="L344" i="3"/>
  <c r="AG344" i="3"/>
  <c r="D345" i="3"/>
  <c r="E345" i="3"/>
  <c r="F345" i="3"/>
  <c r="G345" i="3"/>
  <c r="H345" i="3" s="1"/>
  <c r="J345" i="3"/>
  <c r="K345" i="3"/>
  <c r="L345" i="3"/>
  <c r="AG345" i="3"/>
  <c r="D346" i="3"/>
  <c r="E346" i="3"/>
  <c r="F346" i="3"/>
  <c r="AG346" i="3"/>
  <c r="D347" i="3"/>
  <c r="E347" i="3"/>
  <c r="F347" i="3"/>
  <c r="G347" i="3"/>
  <c r="H347" i="3" s="1"/>
  <c r="J347" i="3"/>
  <c r="K347" i="3"/>
  <c r="L347" i="3"/>
  <c r="AG347" i="3"/>
  <c r="D348" i="3"/>
  <c r="E348" i="3"/>
  <c r="F348" i="3"/>
  <c r="L348" i="3"/>
  <c r="AG348" i="3"/>
  <c r="D349" i="3"/>
  <c r="E349" i="3"/>
  <c r="F349" i="3"/>
  <c r="J349" i="3"/>
  <c r="AG349" i="3"/>
  <c r="D350" i="3"/>
  <c r="E350" i="3"/>
  <c r="F350" i="3"/>
  <c r="G350" i="3"/>
  <c r="H350" i="3" s="1"/>
  <c r="J350" i="3"/>
  <c r="K350" i="3"/>
  <c r="L350" i="3"/>
  <c r="AG350" i="3"/>
  <c r="D352" i="3"/>
  <c r="E352" i="3"/>
  <c r="F352" i="3"/>
  <c r="AG352" i="3"/>
  <c r="D353" i="3"/>
  <c r="E353" i="3"/>
  <c r="F353" i="3"/>
  <c r="AG353" i="3"/>
  <c r="D354" i="3"/>
  <c r="E354" i="3"/>
  <c r="F354" i="3"/>
  <c r="L354" i="3"/>
  <c r="AG354" i="3"/>
  <c r="D355" i="3"/>
  <c r="E355" i="3"/>
  <c r="F355" i="3"/>
  <c r="G355" i="3"/>
  <c r="H355" i="3" s="1"/>
  <c r="J355" i="3"/>
  <c r="K355" i="3"/>
  <c r="L355" i="3"/>
  <c r="AG355" i="3"/>
  <c r="D356" i="3"/>
  <c r="E356" i="3"/>
  <c r="F356" i="3"/>
  <c r="AG356" i="3"/>
  <c r="D357" i="3"/>
  <c r="E357" i="3"/>
  <c r="F357" i="3"/>
  <c r="L357" i="3"/>
  <c r="AG357" i="3"/>
  <c r="D358" i="3"/>
  <c r="E358" i="3"/>
  <c r="F358" i="3"/>
  <c r="G358" i="3"/>
  <c r="H358" i="3" s="1"/>
  <c r="J358" i="3"/>
  <c r="K358" i="3"/>
  <c r="L358" i="3"/>
  <c r="AG358" i="3"/>
  <c r="D359" i="3"/>
  <c r="E359" i="3"/>
  <c r="F359" i="3"/>
  <c r="G359" i="3"/>
  <c r="H359" i="3" s="1"/>
  <c r="J359" i="3"/>
  <c r="K359" i="3"/>
  <c r="L359" i="3"/>
  <c r="AG359" i="3"/>
  <c r="D360" i="3"/>
  <c r="E360" i="3"/>
  <c r="F360" i="3"/>
  <c r="G360" i="3"/>
  <c r="H360" i="3" s="1"/>
  <c r="J360" i="3"/>
  <c r="K360" i="3"/>
  <c r="L360" i="3"/>
  <c r="AG360" i="3"/>
  <c r="D361" i="3"/>
  <c r="E361" i="3"/>
  <c r="F361" i="3"/>
  <c r="AG361" i="3"/>
  <c r="D362" i="3"/>
  <c r="E362" i="3"/>
  <c r="F362" i="3"/>
  <c r="AG362" i="3"/>
  <c r="D363" i="3"/>
  <c r="E363" i="3"/>
  <c r="F363" i="3"/>
  <c r="AG363" i="3"/>
  <c r="D364" i="3"/>
  <c r="E364" i="3"/>
  <c r="F364" i="3"/>
  <c r="G364" i="3"/>
  <c r="H364" i="3" s="1"/>
  <c r="J364" i="3"/>
  <c r="K364" i="3"/>
  <c r="L364" i="3"/>
  <c r="AG364" i="3"/>
  <c r="D365" i="3"/>
  <c r="E365" i="3"/>
  <c r="F365" i="3"/>
  <c r="G365" i="3"/>
  <c r="H365" i="3" s="1"/>
  <c r="J365" i="3"/>
  <c r="K365" i="3"/>
  <c r="L365" i="3"/>
  <c r="AG365" i="3"/>
  <c r="D366" i="3"/>
  <c r="E366" i="3"/>
  <c r="F366" i="3"/>
  <c r="AG366" i="3"/>
  <c r="D367" i="3"/>
  <c r="E367" i="3"/>
  <c r="F367" i="3"/>
  <c r="K367" i="3"/>
  <c r="AG367" i="3"/>
  <c r="D368" i="3"/>
  <c r="E368" i="3"/>
  <c r="F368" i="3"/>
  <c r="G368" i="3"/>
  <c r="H368" i="3" s="1"/>
  <c r="J368" i="3"/>
  <c r="K368" i="3"/>
  <c r="L368" i="3"/>
  <c r="AG368" i="3"/>
  <c r="D369" i="3"/>
  <c r="E369" i="3"/>
  <c r="F369" i="3"/>
  <c r="G369" i="3"/>
  <c r="H369" i="3" s="1"/>
  <c r="J369" i="3"/>
  <c r="K369" i="3"/>
  <c r="L369" i="3"/>
  <c r="AG369" i="3"/>
  <c r="D370" i="3"/>
  <c r="E370" i="3"/>
  <c r="F370" i="3"/>
  <c r="AG370" i="3"/>
  <c r="D371" i="3"/>
  <c r="E371" i="3"/>
  <c r="F371" i="3"/>
  <c r="K371" i="3"/>
  <c r="AG371" i="3"/>
  <c r="D372" i="3"/>
  <c r="E372" i="3"/>
  <c r="F372" i="3"/>
  <c r="AG372" i="3"/>
  <c r="D373" i="3"/>
  <c r="E373" i="3"/>
  <c r="F373" i="3"/>
  <c r="AG373" i="3"/>
  <c r="D374" i="3"/>
  <c r="E374" i="3"/>
  <c r="F374" i="3"/>
  <c r="L374" i="3"/>
  <c r="AG374" i="3"/>
  <c r="D375" i="3"/>
  <c r="E375" i="3"/>
  <c r="F375" i="3"/>
  <c r="G375" i="3"/>
  <c r="H375" i="3" s="1"/>
  <c r="J375" i="3"/>
  <c r="K375" i="3"/>
  <c r="L375" i="3"/>
  <c r="AG375" i="3"/>
  <c r="D376" i="3"/>
  <c r="E376" i="3"/>
  <c r="F376" i="3"/>
  <c r="J376" i="3"/>
  <c r="AG376" i="3"/>
  <c r="D377" i="3"/>
  <c r="E377" i="3"/>
  <c r="F377" i="3"/>
  <c r="AG377" i="3"/>
  <c r="D378" i="3"/>
  <c r="E378" i="3"/>
  <c r="F378" i="3"/>
  <c r="G378" i="3"/>
  <c r="H378" i="3" s="1"/>
  <c r="AG378" i="3"/>
  <c r="D379" i="3"/>
  <c r="E379" i="3"/>
  <c r="F379" i="3"/>
  <c r="G379" i="3"/>
  <c r="H379" i="3" s="1"/>
  <c r="J379" i="3"/>
  <c r="K379" i="3"/>
  <c r="L379" i="3"/>
  <c r="AG379" i="3"/>
  <c r="D380" i="3"/>
  <c r="E380" i="3"/>
  <c r="F380" i="3"/>
  <c r="G380" i="3"/>
  <c r="H380" i="3" s="1"/>
  <c r="J380" i="3"/>
  <c r="K380" i="3"/>
  <c r="L380" i="3"/>
  <c r="AG380" i="3"/>
  <c r="D381" i="3"/>
  <c r="E381" i="3"/>
  <c r="F381" i="3"/>
  <c r="AG381" i="3"/>
  <c r="D382" i="3"/>
  <c r="E382" i="3"/>
  <c r="F382" i="3"/>
  <c r="AG382" i="3"/>
  <c r="D383" i="3"/>
  <c r="E383" i="3"/>
  <c r="F383" i="3"/>
  <c r="G383" i="3"/>
  <c r="H383" i="3" s="1"/>
  <c r="J383" i="3"/>
  <c r="K383" i="3"/>
  <c r="L383" i="3"/>
  <c r="AG383" i="3"/>
  <c r="D384" i="3"/>
  <c r="E384" i="3"/>
  <c r="F384" i="3"/>
  <c r="G384" i="3"/>
  <c r="H384" i="3" s="1"/>
  <c r="J384" i="3"/>
  <c r="K384" i="3"/>
  <c r="L384" i="3"/>
  <c r="AG384" i="3"/>
  <c r="D385" i="3"/>
  <c r="E385" i="3"/>
  <c r="F385" i="3"/>
  <c r="AG385" i="3"/>
  <c r="D386" i="3"/>
  <c r="E386" i="3"/>
  <c r="F386" i="3"/>
  <c r="G386" i="3"/>
  <c r="H386" i="3" s="1"/>
  <c r="AG386" i="3"/>
  <c r="D387" i="3"/>
  <c r="E387" i="3"/>
  <c r="F387" i="3"/>
  <c r="G387" i="3"/>
  <c r="H387" i="3" s="1"/>
  <c r="J387" i="3"/>
  <c r="K387" i="3"/>
  <c r="L387" i="3"/>
  <c r="AG387" i="3"/>
  <c r="D388" i="3"/>
  <c r="E388" i="3"/>
  <c r="F388" i="3"/>
  <c r="G388" i="3"/>
  <c r="H388" i="3" s="1"/>
  <c r="J388" i="3"/>
  <c r="K388" i="3"/>
  <c r="L388" i="3"/>
  <c r="AG388" i="3"/>
  <c r="D389" i="3"/>
  <c r="E389" i="3"/>
  <c r="F389" i="3"/>
  <c r="AG389" i="3"/>
  <c r="D390" i="3"/>
  <c r="E390" i="3"/>
  <c r="F390" i="3"/>
  <c r="J390" i="3"/>
  <c r="AG390" i="3"/>
  <c r="D391" i="3"/>
  <c r="E391" i="3"/>
  <c r="F391" i="3"/>
  <c r="G391" i="3"/>
  <c r="H391" i="3" s="1"/>
  <c r="J391" i="3"/>
  <c r="K391" i="3"/>
  <c r="L391" i="3"/>
  <c r="AG391" i="3"/>
  <c r="D392" i="3"/>
  <c r="E392" i="3"/>
  <c r="F392" i="3"/>
  <c r="G392" i="3"/>
  <c r="H392" i="3" s="1"/>
  <c r="J392" i="3"/>
  <c r="K392" i="3"/>
  <c r="L392" i="3"/>
  <c r="AG392" i="3"/>
  <c r="D393" i="3"/>
  <c r="E393" i="3"/>
  <c r="F393" i="3"/>
  <c r="AG393" i="3"/>
  <c r="D394" i="3"/>
  <c r="E394" i="3"/>
  <c r="F394" i="3"/>
  <c r="AG394" i="3"/>
  <c r="D395" i="3"/>
  <c r="E395" i="3"/>
  <c r="F395" i="3"/>
  <c r="G395" i="3"/>
  <c r="H395" i="3" s="1"/>
  <c r="J395" i="3"/>
  <c r="K395" i="3"/>
  <c r="L395" i="3"/>
  <c r="AG395" i="3"/>
  <c r="D396" i="3"/>
  <c r="E396" i="3"/>
  <c r="F396" i="3"/>
  <c r="G396" i="3"/>
  <c r="H396" i="3" s="1"/>
  <c r="J396" i="3"/>
  <c r="K396" i="3"/>
  <c r="L396" i="3"/>
  <c r="AG396" i="3"/>
  <c r="D397" i="3"/>
  <c r="E397" i="3"/>
  <c r="F397" i="3"/>
  <c r="AG397" i="3"/>
  <c r="D398" i="3"/>
  <c r="E398" i="3"/>
  <c r="F398" i="3"/>
  <c r="AG398" i="3"/>
  <c r="D399" i="3"/>
  <c r="E399" i="3"/>
  <c r="F399" i="3"/>
  <c r="G399" i="3"/>
  <c r="H399" i="3" s="1"/>
  <c r="J399" i="3"/>
  <c r="K399" i="3"/>
  <c r="L399" i="3"/>
  <c r="AG399" i="3"/>
  <c r="D400" i="3"/>
  <c r="E400" i="3"/>
  <c r="F400" i="3"/>
  <c r="G400" i="3"/>
  <c r="H400" i="3" s="1"/>
  <c r="J400" i="3"/>
  <c r="K400" i="3"/>
  <c r="L400" i="3"/>
  <c r="AG400" i="3"/>
  <c r="D401" i="3"/>
  <c r="E401" i="3"/>
  <c r="F401" i="3"/>
  <c r="AG401" i="3"/>
  <c r="D402" i="3"/>
  <c r="E402" i="3"/>
  <c r="F402" i="3"/>
  <c r="AG402" i="3"/>
  <c r="D403" i="3"/>
  <c r="E403" i="3"/>
  <c r="F403" i="3"/>
  <c r="G403" i="3"/>
  <c r="H403" i="3" s="1"/>
  <c r="J403" i="3"/>
  <c r="K403" i="3"/>
  <c r="L403" i="3"/>
  <c r="AG403" i="3"/>
  <c r="D404" i="3"/>
  <c r="E404" i="3"/>
  <c r="F404" i="3"/>
  <c r="G404" i="3"/>
  <c r="H404" i="3" s="1"/>
  <c r="J404" i="3"/>
  <c r="K404" i="3"/>
  <c r="L404" i="3"/>
  <c r="AG404" i="3"/>
  <c r="D405" i="3"/>
  <c r="E405" i="3"/>
  <c r="F405" i="3"/>
  <c r="AG405" i="3"/>
  <c r="D406" i="3"/>
  <c r="E406" i="3"/>
  <c r="F406" i="3"/>
  <c r="AG406" i="3"/>
  <c r="D407" i="3"/>
  <c r="E407" i="3"/>
  <c r="F407" i="3"/>
  <c r="G407" i="3"/>
  <c r="H407" i="3" s="1"/>
  <c r="J407" i="3"/>
  <c r="K407" i="3"/>
  <c r="L407" i="3"/>
  <c r="AG407" i="3"/>
  <c r="D408" i="3"/>
  <c r="E408" i="3"/>
  <c r="F408" i="3"/>
  <c r="AG408" i="3"/>
  <c r="D409" i="3"/>
  <c r="E409" i="3"/>
  <c r="F409" i="3"/>
  <c r="AG409" i="3"/>
  <c r="D410" i="3"/>
  <c r="E410" i="3"/>
  <c r="F410" i="3"/>
  <c r="L410" i="3"/>
  <c r="AG410" i="3"/>
  <c r="D411" i="3"/>
  <c r="E411" i="3"/>
  <c r="F411" i="3"/>
  <c r="AG411" i="3"/>
  <c r="D412" i="3"/>
  <c r="E412" i="3"/>
  <c r="F412" i="3"/>
  <c r="G412" i="3"/>
  <c r="H412" i="3" s="1"/>
  <c r="J412" i="3"/>
  <c r="K412" i="3"/>
  <c r="L412" i="3"/>
  <c r="AG412" i="3"/>
  <c r="D413" i="3"/>
  <c r="E413" i="3"/>
  <c r="F413" i="3"/>
  <c r="AG413" i="3"/>
  <c r="D414" i="3"/>
  <c r="E414" i="3"/>
  <c r="F414" i="3"/>
  <c r="G414" i="3"/>
  <c r="H414" i="3" s="1"/>
  <c r="AG414" i="3"/>
  <c r="D415" i="3"/>
  <c r="E415" i="3"/>
  <c r="F415" i="3"/>
  <c r="G415" i="3"/>
  <c r="H415" i="3" s="1"/>
  <c r="J415" i="3"/>
  <c r="K415" i="3"/>
  <c r="L415" i="3"/>
  <c r="AG415" i="3"/>
  <c r="D416" i="3"/>
  <c r="E416" i="3"/>
  <c r="F416" i="3"/>
  <c r="G416" i="3"/>
  <c r="H416" i="3" s="1"/>
  <c r="J416" i="3"/>
  <c r="K416" i="3"/>
  <c r="L416" i="3"/>
  <c r="AG416" i="3"/>
  <c r="D417" i="3"/>
  <c r="E417" i="3"/>
  <c r="F417" i="3"/>
  <c r="AG417" i="3"/>
  <c r="D418" i="3"/>
  <c r="E418" i="3"/>
  <c r="F418" i="3"/>
  <c r="AG418" i="3"/>
  <c r="D419" i="3"/>
  <c r="E419" i="3"/>
  <c r="F419" i="3"/>
  <c r="AG419" i="3"/>
  <c r="D420" i="3"/>
  <c r="E420" i="3"/>
  <c r="F420" i="3"/>
  <c r="G420" i="3"/>
  <c r="H420" i="3" s="1"/>
  <c r="J420" i="3"/>
  <c r="K420" i="3"/>
  <c r="L420" i="3"/>
  <c r="AG420" i="3"/>
  <c r="D421" i="3"/>
  <c r="E421" i="3"/>
  <c r="F421" i="3"/>
  <c r="AG421" i="3"/>
  <c r="D422" i="3"/>
  <c r="E422" i="3"/>
  <c r="F422" i="3"/>
  <c r="AG422" i="3"/>
  <c r="D423" i="3"/>
  <c r="E423" i="3"/>
  <c r="F423" i="3"/>
  <c r="G423" i="3"/>
  <c r="H423" i="3" s="1"/>
  <c r="J423" i="3"/>
  <c r="K423" i="3"/>
  <c r="L423" i="3"/>
  <c r="AG423" i="3"/>
  <c r="D424" i="3"/>
  <c r="E424" i="3"/>
  <c r="F424" i="3"/>
  <c r="G424" i="3"/>
  <c r="H424" i="3" s="1"/>
  <c r="J424" i="3"/>
  <c r="K424" i="3"/>
  <c r="L424" i="3"/>
  <c r="AG424" i="3"/>
  <c r="D425" i="3"/>
  <c r="E425" i="3"/>
  <c r="F425" i="3"/>
  <c r="AG425" i="3"/>
  <c r="D426" i="3"/>
  <c r="E426" i="3"/>
  <c r="F426" i="3"/>
  <c r="AG426" i="3"/>
  <c r="D427" i="3"/>
  <c r="E427" i="3"/>
  <c r="F427" i="3"/>
  <c r="L427" i="3"/>
  <c r="AG427" i="3"/>
  <c r="D428" i="3"/>
  <c r="E428" i="3"/>
  <c r="F428" i="3"/>
  <c r="G428" i="3"/>
  <c r="H428" i="3" s="1"/>
  <c r="J428" i="3"/>
  <c r="K428" i="3"/>
  <c r="L428" i="3"/>
  <c r="AG428" i="3"/>
  <c r="D429" i="3"/>
  <c r="E429" i="3"/>
  <c r="F429" i="3"/>
  <c r="AG429" i="3"/>
  <c r="D430" i="3"/>
  <c r="E430" i="3"/>
  <c r="F430" i="3"/>
  <c r="AG430" i="3"/>
  <c r="D431" i="3"/>
  <c r="E431" i="3"/>
  <c r="F431" i="3"/>
  <c r="G431" i="3"/>
  <c r="H431" i="3" s="1"/>
  <c r="J431" i="3"/>
  <c r="K431" i="3"/>
  <c r="L431" i="3"/>
  <c r="AG431" i="3"/>
  <c r="D432" i="3"/>
  <c r="E432" i="3"/>
  <c r="F432" i="3"/>
  <c r="G432" i="3"/>
  <c r="H432" i="3" s="1"/>
  <c r="J432" i="3"/>
  <c r="K432" i="3"/>
  <c r="L432" i="3"/>
  <c r="AG432" i="3"/>
  <c r="D433" i="3"/>
  <c r="E433" i="3"/>
  <c r="F433" i="3"/>
  <c r="AG433" i="3"/>
  <c r="D434" i="3"/>
  <c r="E434" i="3"/>
  <c r="F434" i="3"/>
  <c r="J434" i="3"/>
  <c r="AG434" i="3"/>
  <c r="D435" i="3"/>
  <c r="E435" i="3"/>
  <c r="F435" i="3"/>
  <c r="G435" i="3"/>
  <c r="H435" i="3" s="1"/>
  <c r="J435" i="3"/>
  <c r="K435" i="3"/>
  <c r="L435" i="3"/>
  <c r="AG435" i="3"/>
  <c r="D436" i="3"/>
  <c r="E436" i="3"/>
  <c r="F436" i="3"/>
  <c r="G436" i="3"/>
  <c r="H436" i="3" s="1"/>
  <c r="J436" i="3"/>
  <c r="K436" i="3"/>
  <c r="L436" i="3"/>
  <c r="AG436" i="3"/>
  <c r="D437" i="3"/>
  <c r="E437" i="3"/>
  <c r="F437" i="3"/>
  <c r="AG437" i="3"/>
  <c r="D438" i="3"/>
  <c r="E438" i="3"/>
  <c r="F438" i="3"/>
  <c r="AG438" i="3"/>
  <c r="D440" i="3"/>
  <c r="E440" i="3"/>
  <c r="F440" i="3"/>
  <c r="G440" i="3"/>
  <c r="H440" i="3" s="1"/>
  <c r="J440" i="3"/>
  <c r="K440" i="3"/>
  <c r="L440" i="3"/>
  <c r="AG440" i="3"/>
  <c r="D441" i="3"/>
  <c r="E441" i="3"/>
  <c r="F441" i="3"/>
  <c r="G441" i="3"/>
  <c r="H441" i="3" s="1"/>
  <c r="J441" i="3"/>
  <c r="K441" i="3"/>
  <c r="L441" i="3"/>
  <c r="AG441" i="3"/>
  <c r="D442" i="3"/>
  <c r="E442" i="3"/>
  <c r="F442" i="3"/>
  <c r="AG442" i="3"/>
  <c r="D443" i="3"/>
  <c r="E443" i="3"/>
  <c r="F443" i="3"/>
  <c r="J443" i="3"/>
  <c r="AG443" i="3"/>
  <c r="D444" i="3"/>
  <c r="E444" i="3"/>
  <c r="F444" i="3"/>
  <c r="G444" i="3"/>
  <c r="H444" i="3" s="1"/>
  <c r="J444" i="3"/>
  <c r="K444" i="3"/>
  <c r="L444" i="3"/>
  <c r="AG444" i="3"/>
  <c r="D445" i="3"/>
  <c r="E445" i="3"/>
  <c r="F445" i="3"/>
  <c r="L445" i="3"/>
  <c r="AG445" i="3"/>
  <c r="D446" i="3"/>
  <c r="E446" i="3"/>
  <c r="F446" i="3"/>
  <c r="AG446" i="3"/>
  <c r="D447" i="3"/>
  <c r="E447" i="3"/>
  <c r="F447" i="3"/>
  <c r="AG447" i="3"/>
  <c r="D448" i="3"/>
  <c r="E448" i="3"/>
  <c r="F448" i="3"/>
  <c r="G448" i="3"/>
  <c r="H448" i="3" s="1"/>
  <c r="J448" i="3"/>
  <c r="K448" i="3"/>
  <c r="L448" i="3"/>
  <c r="AG448" i="3"/>
  <c r="D449" i="3"/>
  <c r="E449" i="3"/>
  <c r="F449" i="3"/>
  <c r="G449" i="3"/>
  <c r="H449" i="3" s="1"/>
  <c r="J449" i="3"/>
  <c r="K449" i="3"/>
  <c r="L449" i="3"/>
  <c r="AG449" i="3"/>
  <c r="D450" i="3"/>
  <c r="E450" i="3"/>
  <c r="F450" i="3"/>
  <c r="AG450" i="3"/>
  <c r="D451" i="3"/>
  <c r="E451" i="3"/>
  <c r="F451" i="3"/>
  <c r="G451" i="3"/>
  <c r="H451" i="3" s="1"/>
  <c r="AG451" i="3"/>
  <c r="D452" i="3"/>
  <c r="E452" i="3"/>
  <c r="F452" i="3"/>
  <c r="AG452" i="3"/>
  <c r="D453" i="3"/>
  <c r="E453" i="3"/>
  <c r="F453" i="3"/>
  <c r="G453" i="3"/>
  <c r="H453" i="3" s="1"/>
  <c r="J453" i="3"/>
  <c r="K453" i="3"/>
  <c r="L453" i="3"/>
  <c r="AG453" i="3"/>
  <c r="D454" i="3"/>
  <c r="E454" i="3"/>
  <c r="F454" i="3"/>
  <c r="AG454" i="3"/>
  <c r="D455" i="3"/>
  <c r="E455" i="3"/>
  <c r="F455" i="3"/>
  <c r="AG455" i="3"/>
  <c r="D456" i="3"/>
  <c r="E456" i="3"/>
  <c r="F456" i="3"/>
  <c r="G456" i="3"/>
  <c r="H456" i="3" s="1"/>
  <c r="AG456" i="3"/>
  <c r="D457" i="3"/>
  <c r="E457" i="3"/>
  <c r="F457" i="3"/>
  <c r="G457" i="3"/>
  <c r="H457" i="3" s="1"/>
  <c r="J457" i="3"/>
  <c r="K457" i="3"/>
  <c r="L457" i="3"/>
  <c r="AG457" i="3"/>
  <c r="D458" i="3"/>
  <c r="E458" i="3"/>
  <c r="F458" i="3"/>
  <c r="G458" i="3"/>
  <c r="H458" i="3" s="1"/>
  <c r="J458" i="3"/>
  <c r="K458" i="3"/>
  <c r="L458" i="3"/>
  <c r="AG458" i="3"/>
  <c r="D459" i="3"/>
  <c r="E459" i="3"/>
  <c r="F459" i="3"/>
  <c r="G459" i="3"/>
  <c r="H459" i="3" s="1"/>
  <c r="AG459" i="3"/>
  <c r="D470" i="3"/>
  <c r="E470" i="3"/>
  <c r="F470" i="3"/>
  <c r="L470" i="3"/>
  <c r="D472" i="3"/>
  <c r="E472" i="3"/>
  <c r="F472" i="3"/>
  <c r="AG472" i="3"/>
  <c r="D473" i="3"/>
  <c r="E473" i="3"/>
  <c r="F473" i="3"/>
  <c r="AG473" i="3"/>
  <c r="D474" i="3"/>
  <c r="E474" i="3"/>
  <c r="F474" i="3"/>
  <c r="G474" i="3"/>
  <c r="H474" i="3" s="1"/>
  <c r="J474" i="3"/>
  <c r="K474" i="3"/>
  <c r="L474" i="3"/>
  <c r="AG474" i="3"/>
  <c r="D475" i="3"/>
  <c r="E475" i="3"/>
  <c r="F475" i="3"/>
  <c r="AG475" i="3"/>
  <c r="D476" i="3"/>
  <c r="E476" i="3"/>
  <c r="F476" i="3"/>
  <c r="AG476" i="3"/>
  <c r="D477" i="3"/>
  <c r="E477" i="3"/>
  <c r="F477" i="3"/>
  <c r="G477" i="3"/>
  <c r="H477" i="3" s="1"/>
  <c r="J477" i="3"/>
  <c r="K477" i="3"/>
  <c r="L477" i="3"/>
  <c r="AG477" i="3"/>
  <c r="D478" i="3"/>
  <c r="E478" i="3"/>
  <c r="F478" i="3"/>
  <c r="G478" i="3"/>
  <c r="H478" i="3" s="1"/>
  <c r="J478" i="3"/>
  <c r="K478" i="3"/>
  <c r="L478" i="3"/>
  <c r="AG478" i="3"/>
  <c r="D479" i="3"/>
  <c r="E479" i="3"/>
  <c r="F479" i="3"/>
  <c r="G479" i="3"/>
  <c r="H479" i="3" s="1"/>
  <c r="J479" i="3"/>
  <c r="K479" i="3"/>
  <c r="L479" i="3"/>
  <c r="AG479" i="3"/>
  <c r="D480" i="3"/>
  <c r="E480" i="3"/>
  <c r="F480" i="3"/>
  <c r="G480" i="3"/>
  <c r="H480" i="3" s="1"/>
  <c r="J480" i="3"/>
  <c r="K480" i="3"/>
  <c r="L480" i="3"/>
  <c r="AG480" i="3"/>
  <c r="D481" i="3"/>
  <c r="E481" i="3"/>
  <c r="F481" i="3"/>
  <c r="G481" i="3"/>
  <c r="H481" i="3" s="1"/>
  <c r="J481" i="3"/>
  <c r="K481" i="3"/>
  <c r="L481" i="3"/>
  <c r="AG481" i="3"/>
  <c r="D482" i="3"/>
  <c r="E482" i="3"/>
  <c r="F482" i="3"/>
  <c r="AG482" i="3"/>
  <c r="D483" i="3"/>
  <c r="E483" i="3"/>
  <c r="F483" i="3"/>
  <c r="AG483" i="3"/>
  <c r="D484" i="3"/>
  <c r="E484" i="3"/>
  <c r="F484" i="3"/>
  <c r="AG484" i="3"/>
  <c r="D485" i="3"/>
  <c r="E485" i="3"/>
  <c r="F485" i="3"/>
  <c r="J485" i="3"/>
  <c r="AG485" i="3"/>
  <c r="D486" i="3"/>
  <c r="E486" i="3"/>
  <c r="F486" i="3"/>
  <c r="G486" i="3"/>
  <c r="H486" i="3" s="1"/>
  <c r="J486" i="3"/>
  <c r="K486" i="3"/>
  <c r="L486" i="3"/>
  <c r="AG486" i="3"/>
  <c r="D487" i="3"/>
  <c r="E487" i="3"/>
  <c r="F487" i="3"/>
  <c r="AG487" i="3"/>
  <c r="D488" i="3"/>
  <c r="E488" i="3"/>
  <c r="F488" i="3"/>
  <c r="AG488" i="3"/>
  <c r="D489" i="3"/>
  <c r="E489" i="3"/>
  <c r="F489" i="3"/>
  <c r="G489" i="3"/>
  <c r="H489" i="3" s="1"/>
  <c r="J489" i="3"/>
  <c r="K489" i="3"/>
  <c r="L489" i="3"/>
  <c r="AG489" i="3"/>
  <c r="D490" i="3"/>
  <c r="E490" i="3"/>
  <c r="F490" i="3"/>
  <c r="AG490" i="3"/>
  <c r="D491" i="3"/>
  <c r="E491" i="3"/>
  <c r="F491" i="3"/>
  <c r="G491" i="3"/>
  <c r="H491" i="3" s="1"/>
  <c r="J491" i="3"/>
  <c r="K491" i="3"/>
  <c r="L491" i="3"/>
  <c r="AG491" i="3"/>
  <c r="D492" i="3"/>
  <c r="E492" i="3"/>
  <c r="F492" i="3"/>
  <c r="AG492" i="3"/>
  <c r="D493" i="3"/>
  <c r="E493" i="3"/>
  <c r="F493" i="3"/>
  <c r="AG493" i="3"/>
  <c r="D494" i="3"/>
  <c r="E494" i="3"/>
  <c r="F494" i="3"/>
  <c r="AG494" i="3"/>
  <c r="D495" i="3"/>
  <c r="E495" i="3"/>
  <c r="F495" i="3"/>
  <c r="J495" i="3"/>
  <c r="K495" i="3"/>
  <c r="AG495" i="3"/>
  <c r="D496" i="3"/>
  <c r="E496" i="3"/>
  <c r="F496" i="3"/>
  <c r="AG496" i="3"/>
  <c r="D497" i="3"/>
  <c r="E497" i="3"/>
  <c r="F497" i="3"/>
  <c r="AG497" i="3"/>
  <c r="D498" i="3"/>
  <c r="E498" i="3"/>
  <c r="F498" i="3"/>
  <c r="AG498" i="3"/>
  <c r="D499" i="3"/>
  <c r="E499" i="3"/>
  <c r="F499" i="3"/>
  <c r="G499" i="3"/>
  <c r="H499" i="3" s="1"/>
  <c r="J499" i="3"/>
  <c r="K499" i="3"/>
  <c r="L499" i="3"/>
  <c r="AG499" i="3"/>
  <c r="D500" i="3"/>
  <c r="E500" i="3"/>
  <c r="F500" i="3"/>
  <c r="AG500" i="3"/>
  <c r="D501" i="3"/>
  <c r="E501" i="3"/>
  <c r="F501" i="3"/>
  <c r="J501" i="3"/>
  <c r="L501" i="3"/>
  <c r="AG501" i="3"/>
  <c r="D502" i="3"/>
  <c r="E502" i="3"/>
  <c r="F502" i="3"/>
  <c r="G502" i="3"/>
  <c r="H502" i="3" s="1"/>
  <c r="J502" i="3"/>
  <c r="K502" i="3"/>
  <c r="L502" i="3"/>
  <c r="AG502" i="3"/>
  <c r="D503" i="3"/>
  <c r="E503" i="3"/>
  <c r="F503" i="3"/>
  <c r="G503" i="3"/>
  <c r="H503" i="3" s="1"/>
  <c r="J503" i="3"/>
  <c r="K503" i="3"/>
  <c r="L503" i="3"/>
  <c r="AG503" i="3"/>
  <c r="D504" i="3"/>
  <c r="E504" i="3"/>
  <c r="F504" i="3"/>
  <c r="G504" i="3"/>
  <c r="H504" i="3" s="1"/>
  <c r="J504" i="3"/>
  <c r="K504" i="3"/>
  <c r="L504" i="3"/>
  <c r="AG504" i="3"/>
  <c r="D505" i="3"/>
  <c r="E505" i="3"/>
  <c r="F505" i="3"/>
  <c r="G505" i="3"/>
  <c r="H505" i="3" s="1"/>
  <c r="J505" i="3"/>
  <c r="K505" i="3"/>
  <c r="L505" i="3"/>
  <c r="AG505" i="3"/>
  <c r="D506" i="3"/>
  <c r="E506" i="3"/>
  <c r="F506" i="3"/>
  <c r="AG506" i="3"/>
  <c r="D507" i="3"/>
  <c r="E507" i="3"/>
  <c r="F507" i="3"/>
  <c r="AG507" i="3"/>
  <c r="D508" i="3"/>
  <c r="E508" i="3"/>
  <c r="F508" i="3"/>
  <c r="AG508" i="3"/>
  <c r="D509" i="3"/>
  <c r="E509" i="3"/>
  <c r="F509" i="3"/>
  <c r="AG509" i="3"/>
  <c r="D510" i="3"/>
  <c r="E510" i="3"/>
  <c r="F510" i="3"/>
  <c r="G510" i="3"/>
  <c r="H510" i="3" s="1"/>
  <c r="J510" i="3"/>
  <c r="K510" i="3"/>
  <c r="L510" i="3"/>
  <c r="AG510" i="3"/>
  <c r="D511" i="3"/>
  <c r="E511" i="3"/>
  <c r="F511" i="3"/>
  <c r="G511" i="3"/>
  <c r="H511" i="3" s="1"/>
  <c r="J511" i="3"/>
  <c r="K511" i="3"/>
  <c r="L511" i="3"/>
  <c r="AG511" i="3"/>
  <c r="D512" i="3"/>
  <c r="E512" i="3"/>
  <c r="F512" i="3"/>
  <c r="AG512" i="3"/>
  <c r="D513" i="3"/>
  <c r="E513" i="3"/>
  <c r="F513" i="3"/>
  <c r="G513" i="3"/>
  <c r="H513" i="3" s="1"/>
  <c r="J513" i="3"/>
  <c r="K513" i="3"/>
  <c r="L513" i="3"/>
  <c r="AG513" i="3"/>
  <c r="D514" i="3"/>
  <c r="E514" i="3"/>
  <c r="F514" i="3"/>
  <c r="G514" i="3"/>
  <c r="H514" i="3" s="1"/>
  <c r="J514" i="3"/>
  <c r="K514" i="3"/>
  <c r="L514" i="3"/>
  <c r="AG514" i="3"/>
  <c r="D515" i="3"/>
  <c r="E515" i="3"/>
  <c r="F515" i="3"/>
  <c r="L515" i="3"/>
  <c r="AG515" i="3"/>
  <c r="D516" i="3"/>
  <c r="E516" i="3"/>
  <c r="F516" i="3"/>
  <c r="G516" i="3"/>
  <c r="H516" i="3" s="1"/>
  <c r="J516" i="3"/>
  <c r="K516" i="3"/>
  <c r="L516" i="3"/>
  <c r="AG516" i="3"/>
  <c r="D517" i="3"/>
  <c r="E517" i="3"/>
  <c r="F517" i="3"/>
  <c r="G517" i="3"/>
  <c r="H517" i="3" s="1"/>
  <c r="J517" i="3"/>
  <c r="K517" i="3"/>
  <c r="L517" i="3"/>
  <c r="AG517" i="3"/>
  <c r="D518" i="3"/>
  <c r="E518" i="3"/>
  <c r="F518" i="3"/>
  <c r="G518" i="3"/>
  <c r="H518" i="3" s="1"/>
  <c r="J518" i="3"/>
  <c r="K518" i="3"/>
  <c r="L518" i="3"/>
  <c r="AG518" i="3"/>
  <c r="D519" i="3"/>
  <c r="E519" i="3"/>
  <c r="F519" i="3"/>
  <c r="K519" i="3"/>
  <c r="L519" i="3"/>
  <c r="AG519" i="3"/>
  <c r="D520" i="3"/>
  <c r="E520" i="3"/>
  <c r="F520" i="3"/>
  <c r="AG520" i="3"/>
  <c r="D521" i="3"/>
  <c r="E521" i="3"/>
  <c r="F521" i="3"/>
  <c r="AG521" i="3"/>
  <c r="D522" i="3"/>
  <c r="E522" i="3"/>
  <c r="F522" i="3"/>
  <c r="G522" i="3"/>
  <c r="H522" i="3" s="1"/>
  <c r="J522" i="3"/>
  <c r="K522" i="3"/>
  <c r="L522" i="3"/>
  <c r="AG522" i="3"/>
  <c r="D523" i="3"/>
  <c r="E523" i="3"/>
  <c r="F523" i="3"/>
  <c r="G523" i="3"/>
  <c r="H523" i="3" s="1"/>
  <c r="J523" i="3"/>
  <c r="K523" i="3"/>
  <c r="L523" i="3"/>
  <c r="AG523" i="3"/>
  <c r="D524" i="3"/>
  <c r="E524" i="3"/>
  <c r="F524" i="3"/>
  <c r="AG524" i="3"/>
  <c r="D525" i="3"/>
  <c r="E525" i="3"/>
  <c r="F525" i="3"/>
  <c r="G525" i="3"/>
  <c r="H525" i="3" s="1"/>
  <c r="J525" i="3"/>
  <c r="K525" i="3"/>
  <c r="L525" i="3"/>
  <c r="AG525" i="3"/>
  <c r="D526" i="3"/>
  <c r="E526" i="3"/>
  <c r="F526" i="3"/>
  <c r="G526" i="3"/>
  <c r="H526" i="3" s="1"/>
  <c r="J526" i="3"/>
  <c r="K526" i="3"/>
  <c r="L526" i="3"/>
  <c r="AG526" i="3"/>
  <c r="D527" i="3"/>
  <c r="E527" i="3"/>
  <c r="F527" i="3"/>
  <c r="G527" i="3"/>
  <c r="H527" i="3" s="1"/>
  <c r="J527" i="3"/>
  <c r="K527" i="3"/>
  <c r="L527" i="3"/>
  <c r="AG527" i="3"/>
  <c r="D528" i="3"/>
  <c r="E528" i="3"/>
  <c r="F528" i="3"/>
  <c r="AG528" i="3"/>
  <c r="D529" i="3"/>
  <c r="E529" i="3"/>
  <c r="F529" i="3"/>
  <c r="AG529" i="3"/>
  <c r="D530" i="3"/>
  <c r="E530" i="3"/>
  <c r="F530" i="3"/>
  <c r="G530" i="3"/>
  <c r="H530" i="3" s="1"/>
  <c r="J530" i="3"/>
  <c r="K530" i="3"/>
  <c r="L530" i="3"/>
  <c r="AG530" i="3"/>
  <c r="D531" i="3"/>
  <c r="E531" i="3"/>
  <c r="F531" i="3"/>
  <c r="AG531" i="3"/>
  <c r="D532" i="3"/>
  <c r="E532" i="3"/>
  <c r="F532" i="3"/>
  <c r="AG532" i="3"/>
  <c r="D533" i="3"/>
  <c r="E533" i="3"/>
  <c r="F533" i="3"/>
  <c r="G533" i="3"/>
  <c r="H533" i="3" s="1"/>
  <c r="J533" i="3"/>
  <c r="K533" i="3"/>
  <c r="L533" i="3"/>
  <c r="AG533" i="3"/>
  <c r="D534" i="3"/>
  <c r="E534" i="3"/>
  <c r="F534" i="3"/>
  <c r="G534" i="3"/>
  <c r="H534" i="3" s="1"/>
  <c r="J534" i="3"/>
  <c r="K534" i="3"/>
  <c r="L534" i="3"/>
  <c r="AG534" i="3"/>
  <c r="D535" i="3"/>
  <c r="E535" i="3"/>
  <c r="F535" i="3"/>
  <c r="G535" i="3"/>
  <c r="H535" i="3" s="1"/>
  <c r="J535" i="3"/>
  <c r="K535" i="3"/>
  <c r="L535" i="3"/>
  <c r="AG535" i="3"/>
  <c r="D536" i="3"/>
  <c r="E536" i="3"/>
  <c r="F536" i="3"/>
  <c r="AG536" i="3"/>
  <c r="D537" i="3"/>
  <c r="E537" i="3"/>
  <c r="F537" i="3"/>
  <c r="G537" i="3"/>
  <c r="H537" i="3" s="1"/>
  <c r="J537" i="3"/>
  <c r="K537" i="3"/>
  <c r="L537" i="3"/>
  <c r="AG537" i="3"/>
  <c r="D539" i="3"/>
  <c r="E539" i="3"/>
  <c r="F539" i="3"/>
  <c r="G539" i="3"/>
  <c r="H539" i="3" s="1"/>
  <c r="J539" i="3"/>
  <c r="K539" i="3"/>
  <c r="L539" i="3"/>
  <c r="AG539" i="3"/>
  <c r="AG543" i="3"/>
  <c r="D545" i="3"/>
  <c r="E545" i="3"/>
  <c r="F545" i="3"/>
  <c r="AG545" i="3"/>
  <c r="AR545" i="3"/>
  <c r="D546" i="3"/>
  <c r="E546" i="3"/>
  <c r="F546" i="3"/>
  <c r="G546" i="3"/>
  <c r="H546" i="3" s="1"/>
  <c r="J546" i="3"/>
  <c r="K546" i="3"/>
  <c r="L546" i="3"/>
  <c r="AG546" i="3"/>
  <c r="AR546" i="3"/>
  <c r="D547" i="3"/>
  <c r="E547" i="3"/>
  <c r="F547" i="3"/>
  <c r="G547" i="3"/>
  <c r="H547" i="3" s="1"/>
  <c r="J547" i="3"/>
  <c r="K547" i="3"/>
  <c r="L547" i="3"/>
  <c r="AG547" i="3"/>
  <c r="AR547" i="3"/>
  <c r="D548" i="3"/>
  <c r="E548" i="3"/>
  <c r="F548" i="3"/>
  <c r="G548" i="3"/>
  <c r="H548" i="3" s="1"/>
  <c r="J548" i="3"/>
  <c r="K548" i="3"/>
  <c r="L548" i="3"/>
  <c r="AG548" i="3"/>
  <c r="AR548" i="3"/>
  <c r="D549" i="3"/>
  <c r="E549" i="3"/>
  <c r="F549" i="3"/>
  <c r="G549" i="3"/>
  <c r="H549" i="3" s="1"/>
  <c r="J549" i="3"/>
  <c r="K549" i="3"/>
  <c r="L549" i="3"/>
  <c r="AG549" i="3"/>
  <c r="AR549" i="3"/>
  <c r="D550" i="3"/>
  <c r="E550" i="3"/>
  <c r="F550" i="3"/>
  <c r="G550" i="3"/>
  <c r="H550" i="3" s="1"/>
  <c r="J550" i="3"/>
  <c r="K550" i="3"/>
  <c r="L550" i="3"/>
  <c r="AG550" i="3"/>
  <c r="AR550" i="3"/>
  <c r="D551" i="3"/>
  <c r="E551" i="3"/>
  <c r="F551" i="3"/>
  <c r="G551" i="3"/>
  <c r="H551" i="3" s="1"/>
  <c r="J551" i="3"/>
  <c r="K551" i="3"/>
  <c r="L551" i="3"/>
  <c r="AG551" i="3"/>
  <c r="AR551" i="3"/>
  <c r="D552" i="3"/>
  <c r="E552" i="3"/>
  <c r="F552" i="3"/>
  <c r="AG552" i="3"/>
  <c r="AR552" i="3"/>
  <c r="D553" i="3"/>
  <c r="E553" i="3"/>
  <c r="F553" i="3"/>
  <c r="G553" i="3"/>
  <c r="H553" i="3" s="1"/>
  <c r="J553" i="3"/>
  <c r="K553" i="3"/>
  <c r="L553" i="3"/>
  <c r="AG553" i="3"/>
  <c r="AR553" i="3"/>
  <c r="D554" i="3"/>
  <c r="E554" i="3"/>
  <c r="F554" i="3"/>
  <c r="G554" i="3"/>
  <c r="H554" i="3" s="1"/>
  <c r="J554" i="3"/>
  <c r="K554" i="3"/>
  <c r="L554" i="3"/>
  <c r="AG554" i="3"/>
  <c r="AR554" i="3"/>
  <c r="D555" i="3"/>
  <c r="E555" i="3"/>
  <c r="F555" i="3"/>
  <c r="AG555" i="3"/>
  <c r="AR555" i="3"/>
  <c r="D556" i="3"/>
  <c r="E556" i="3"/>
  <c r="F556" i="3"/>
  <c r="G556" i="3"/>
  <c r="H556" i="3" s="1"/>
  <c r="J556" i="3"/>
  <c r="K556" i="3"/>
  <c r="L556" i="3"/>
  <c r="AG556" i="3"/>
  <c r="AR556" i="3"/>
  <c r="D557" i="3"/>
  <c r="E557" i="3"/>
  <c r="F557" i="3"/>
  <c r="G557" i="3"/>
  <c r="H557" i="3" s="1"/>
  <c r="AG557" i="3"/>
  <c r="AR557" i="3"/>
  <c r="D558" i="3"/>
  <c r="E558" i="3"/>
  <c r="F558" i="3"/>
  <c r="G558" i="3"/>
  <c r="H558" i="3" s="1"/>
  <c r="J558" i="3"/>
  <c r="K558" i="3"/>
  <c r="L558" i="3"/>
  <c r="AG558" i="3"/>
  <c r="AR558" i="3"/>
  <c r="D559" i="3"/>
  <c r="E559" i="3"/>
  <c r="F559" i="3"/>
  <c r="G559" i="3"/>
  <c r="H559" i="3" s="1"/>
  <c r="J559" i="3"/>
  <c r="K559" i="3"/>
  <c r="L559" i="3"/>
  <c r="AG559" i="3"/>
  <c r="AR559" i="3"/>
  <c r="D560" i="3"/>
  <c r="E560" i="3"/>
  <c r="F560" i="3"/>
  <c r="AG560" i="3"/>
  <c r="AR560" i="3"/>
  <c r="D561" i="3"/>
  <c r="E561" i="3"/>
  <c r="F561" i="3"/>
  <c r="G561" i="3"/>
  <c r="H561" i="3" s="1"/>
  <c r="J561" i="3"/>
  <c r="K561" i="3"/>
  <c r="L561" i="3"/>
  <c r="AG561" i="3"/>
  <c r="AR561" i="3"/>
  <c r="D562" i="3"/>
  <c r="E562" i="3"/>
  <c r="F562" i="3"/>
  <c r="G562" i="3"/>
  <c r="H562" i="3" s="1"/>
  <c r="J562" i="3"/>
  <c r="K562" i="3"/>
  <c r="L562" i="3"/>
  <c r="AG562" i="3"/>
  <c r="AR562" i="3"/>
  <c r="D563" i="3"/>
  <c r="E563" i="3"/>
  <c r="F563" i="3"/>
  <c r="J563" i="3"/>
  <c r="AG563" i="3"/>
  <c r="AR563" i="3"/>
  <c r="D564" i="3"/>
  <c r="E564" i="3"/>
  <c r="F564" i="3"/>
  <c r="G564" i="3"/>
  <c r="H564" i="3" s="1"/>
  <c r="J564" i="3"/>
  <c r="K564" i="3"/>
  <c r="L564" i="3"/>
  <c r="AG564" i="3"/>
  <c r="AR564" i="3"/>
  <c r="D565" i="3"/>
  <c r="E565" i="3"/>
  <c r="F565" i="3"/>
  <c r="G565" i="3"/>
  <c r="H565" i="3" s="1"/>
  <c r="J565" i="3"/>
  <c r="K565" i="3"/>
  <c r="L565" i="3"/>
  <c r="AG565" i="3"/>
  <c r="AR565" i="3"/>
  <c r="D566" i="3"/>
  <c r="E566" i="3"/>
  <c r="F566" i="3"/>
  <c r="AG566" i="3"/>
  <c r="AR566" i="3"/>
  <c r="D567" i="3"/>
  <c r="E567" i="3"/>
  <c r="F567" i="3"/>
  <c r="G567" i="3"/>
  <c r="H567" i="3" s="1"/>
  <c r="J567" i="3"/>
  <c r="K567" i="3"/>
  <c r="L567" i="3"/>
  <c r="AG567" i="3"/>
  <c r="AR567" i="3"/>
  <c r="D568" i="3"/>
  <c r="E568" i="3"/>
  <c r="F568" i="3"/>
  <c r="G568" i="3"/>
  <c r="H568" i="3" s="1"/>
  <c r="J568" i="3"/>
  <c r="K568" i="3"/>
  <c r="L568" i="3"/>
  <c r="AG568" i="3"/>
  <c r="AR568" i="3"/>
  <c r="D569" i="3"/>
  <c r="E569" i="3"/>
  <c r="F569" i="3"/>
  <c r="AG569" i="3"/>
  <c r="AR569" i="3"/>
  <c r="D570" i="3"/>
  <c r="E570" i="3"/>
  <c r="F570" i="3"/>
  <c r="G570" i="3"/>
  <c r="H570" i="3" s="1"/>
  <c r="J570" i="3"/>
  <c r="K570" i="3"/>
  <c r="L570" i="3"/>
  <c r="AG570" i="3"/>
  <c r="AR570" i="3"/>
  <c r="D571" i="3"/>
  <c r="E571" i="3"/>
  <c r="F571" i="3"/>
  <c r="G571" i="3"/>
  <c r="H571" i="3" s="1"/>
  <c r="J571" i="3"/>
  <c r="K571" i="3"/>
  <c r="L571" i="3"/>
  <c r="AG571" i="3"/>
  <c r="AR571" i="3"/>
  <c r="D572" i="3"/>
  <c r="E572" i="3"/>
  <c r="F572" i="3"/>
  <c r="G572" i="3"/>
  <c r="H572" i="3" s="1"/>
  <c r="J572" i="3"/>
  <c r="K572" i="3"/>
  <c r="L572" i="3"/>
  <c r="AG572" i="3"/>
  <c r="AR572" i="3"/>
  <c r="D573" i="3"/>
  <c r="E573" i="3"/>
  <c r="F573" i="3"/>
  <c r="G573" i="3"/>
  <c r="H573" i="3" s="1"/>
  <c r="J573" i="3"/>
  <c r="K573" i="3"/>
  <c r="L573" i="3"/>
  <c r="AG573" i="3"/>
  <c r="AR573" i="3"/>
  <c r="D574" i="3"/>
  <c r="E574" i="3"/>
  <c r="F574" i="3"/>
  <c r="K574" i="3"/>
  <c r="AG574" i="3"/>
  <c r="AR574" i="3"/>
  <c r="D575" i="3"/>
  <c r="E575" i="3"/>
  <c r="F575" i="3"/>
  <c r="G575" i="3"/>
  <c r="H575" i="3" s="1"/>
  <c r="J575" i="3"/>
  <c r="K575" i="3"/>
  <c r="L575" i="3"/>
  <c r="AG575" i="3"/>
  <c r="AR575" i="3"/>
  <c r="D576" i="3"/>
  <c r="E576" i="3"/>
  <c r="F576" i="3"/>
  <c r="G576" i="3"/>
  <c r="H576" i="3" s="1"/>
  <c r="J576" i="3"/>
  <c r="K576" i="3"/>
  <c r="L576" i="3"/>
  <c r="AG576" i="3"/>
  <c r="AR576" i="3"/>
  <c r="D577" i="3"/>
  <c r="E577" i="3"/>
  <c r="F577" i="3"/>
  <c r="G577" i="3"/>
  <c r="H577" i="3" s="1"/>
  <c r="J577" i="3"/>
  <c r="K577" i="3"/>
  <c r="L577" i="3"/>
  <c r="AG577" i="3"/>
  <c r="AR577" i="3"/>
  <c r="D578" i="3"/>
  <c r="E578" i="3"/>
  <c r="F578" i="3"/>
  <c r="AG578" i="3"/>
  <c r="AR578" i="3"/>
  <c r="D579" i="3"/>
  <c r="E579" i="3"/>
  <c r="F579" i="3"/>
  <c r="G579" i="3"/>
  <c r="H579" i="3" s="1"/>
  <c r="J579" i="3"/>
  <c r="K579" i="3"/>
  <c r="L579" i="3"/>
  <c r="AG579" i="3"/>
  <c r="AR579" i="3"/>
  <c r="D580" i="3"/>
  <c r="E580" i="3"/>
  <c r="F580" i="3"/>
  <c r="G580" i="3"/>
  <c r="H580" i="3" s="1"/>
  <c r="J580" i="3"/>
  <c r="K580" i="3"/>
  <c r="L580" i="3"/>
  <c r="AG580" i="3"/>
  <c r="AR580" i="3"/>
  <c r="D581" i="3"/>
  <c r="E581" i="3"/>
  <c r="F581" i="3"/>
  <c r="AG581" i="3"/>
  <c r="AR581" i="3"/>
  <c r="D582" i="3"/>
  <c r="E582" i="3"/>
  <c r="F582" i="3"/>
  <c r="G582" i="3"/>
  <c r="H582" i="3" s="1"/>
  <c r="J582" i="3"/>
  <c r="K582" i="3"/>
  <c r="L582" i="3"/>
  <c r="AG582" i="3"/>
  <c r="AR582" i="3"/>
  <c r="D583" i="3"/>
  <c r="E583" i="3"/>
  <c r="F583" i="3"/>
  <c r="G583" i="3"/>
  <c r="H583" i="3" s="1"/>
  <c r="J583" i="3"/>
  <c r="K583" i="3"/>
  <c r="L583" i="3"/>
  <c r="AG583" i="3"/>
  <c r="AR583" i="3"/>
  <c r="D584" i="3"/>
  <c r="E584" i="3"/>
  <c r="F584" i="3"/>
  <c r="G584" i="3"/>
  <c r="H584" i="3" s="1"/>
  <c r="J584" i="3"/>
  <c r="K584" i="3"/>
  <c r="L584" i="3"/>
  <c r="AG584" i="3"/>
  <c r="AR584" i="3"/>
  <c r="D585" i="3"/>
  <c r="E585" i="3"/>
  <c r="F585" i="3"/>
  <c r="G585" i="3"/>
  <c r="H585" i="3" s="1"/>
  <c r="J585" i="3"/>
  <c r="K585" i="3"/>
  <c r="L585" i="3"/>
  <c r="AG585" i="3"/>
  <c r="AR585" i="3"/>
  <c r="D586" i="3"/>
  <c r="E586" i="3"/>
  <c r="F586" i="3"/>
  <c r="G586" i="3"/>
  <c r="H586" i="3" s="1"/>
  <c r="J586" i="3"/>
  <c r="K586" i="3"/>
  <c r="L586" i="3"/>
  <c r="AG586" i="3"/>
  <c r="AR586" i="3"/>
  <c r="D587" i="3"/>
  <c r="E587" i="3"/>
  <c r="F587" i="3"/>
  <c r="G587" i="3"/>
  <c r="H587" i="3" s="1"/>
  <c r="J587" i="3"/>
  <c r="K587" i="3"/>
  <c r="L587" i="3"/>
  <c r="AG587" i="3"/>
  <c r="AR587" i="3"/>
  <c r="D588" i="3"/>
  <c r="E588" i="3"/>
  <c r="F588" i="3"/>
  <c r="G588" i="3"/>
  <c r="H588" i="3" s="1"/>
  <c r="J588" i="3"/>
  <c r="K588" i="3"/>
  <c r="L588" i="3"/>
  <c r="AG588" i="3"/>
  <c r="AR588" i="3"/>
  <c r="D589" i="3"/>
  <c r="E589" i="3"/>
  <c r="F589" i="3"/>
  <c r="AG589" i="3"/>
  <c r="AR589" i="3"/>
  <c r="D590" i="3"/>
  <c r="E590" i="3"/>
  <c r="F590" i="3"/>
  <c r="G590" i="3"/>
  <c r="H590" i="3" s="1"/>
  <c r="J590" i="3"/>
  <c r="K590" i="3"/>
  <c r="L590" i="3"/>
  <c r="AG590" i="3"/>
  <c r="AR590" i="3"/>
  <c r="D591" i="3"/>
  <c r="E591" i="3"/>
  <c r="F591" i="3"/>
  <c r="G591" i="3"/>
  <c r="H591" i="3" s="1"/>
  <c r="J591" i="3"/>
  <c r="K591" i="3"/>
  <c r="L591" i="3"/>
  <c r="AG591" i="3"/>
  <c r="AR591" i="3"/>
  <c r="D592" i="3"/>
  <c r="E592" i="3"/>
  <c r="F592" i="3"/>
  <c r="AG592" i="3"/>
  <c r="AR592" i="3"/>
  <c r="D593" i="3"/>
  <c r="E593" i="3"/>
  <c r="F593" i="3"/>
  <c r="K593" i="3"/>
  <c r="AG593" i="3"/>
  <c r="AR593" i="3"/>
  <c r="D594" i="3"/>
  <c r="E594" i="3"/>
  <c r="F594" i="3"/>
  <c r="G594" i="3"/>
  <c r="H594" i="3" s="1"/>
  <c r="J594" i="3"/>
  <c r="K594" i="3"/>
  <c r="L594" i="3"/>
  <c r="AG594" i="3"/>
  <c r="AR594" i="3"/>
  <c r="D595" i="3"/>
  <c r="E595" i="3"/>
  <c r="F595" i="3"/>
  <c r="J595" i="3"/>
  <c r="AG595" i="3"/>
  <c r="AR595" i="3"/>
  <c r="D596" i="3"/>
  <c r="E596" i="3"/>
  <c r="F596" i="3"/>
  <c r="G596" i="3"/>
  <c r="H596" i="3" s="1"/>
  <c r="J596" i="3"/>
  <c r="K596" i="3"/>
  <c r="L596" i="3"/>
  <c r="AG596" i="3"/>
  <c r="AR596" i="3"/>
  <c r="D597" i="3"/>
  <c r="E597" i="3"/>
  <c r="F597" i="3"/>
  <c r="G597" i="3"/>
  <c r="H597" i="3" s="1"/>
  <c r="J597" i="3"/>
  <c r="K597" i="3"/>
  <c r="L597" i="3"/>
  <c r="AG597" i="3"/>
  <c r="AR597" i="3"/>
  <c r="D598" i="3"/>
  <c r="E598" i="3"/>
  <c r="F598" i="3"/>
  <c r="G598" i="3"/>
  <c r="H598" i="3" s="1"/>
  <c r="J598" i="3"/>
  <c r="K598" i="3"/>
  <c r="L598" i="3"/>
  <c r="AG598" i="3"/>
  <c r="AR598" i="3"/>
  <c r="D599" i="3"/>
  <c r="E599" i="3"/>
  <c r="F599" i="3"/>
  <c r="G599" i="3"/>
  <c r="H599" i="3" s="1"/>
  <c r="J599" i="3"/>
  <c r="K599" i="3"/>
  <c r="L599" i="3"/>
  <c r="AG599" i="3"/>
  <c r="AR599" i="3"/>
  <c r="D600" i="3"/>
  <c r="E600" i="3"/>
  <c r="F600" i="3"/>
  <c r="AG600" i="3"/>
  <c r="AR600" i="3"/>
  <c r="D601" i="3"/>
  <c r="E601" i="3"/>
  <c r="F601" i="3"/>
  <c r="G601" i="3"/>
  <c r="H601" i="3" s="1"/>
  <c r="J601" i="3"/>
  <c r="K601" i="3"/>
  <c r="L601" i="3"/>
  <c r="AG601" i="3"/>
  <c r="AR601" i="3"/>
  <c r="D602" i="3"/>
  <c r="E602" i="3"/>
  <c r="F602" i="3"/>
  <c r="G602" i="3"/>
  <c r="H602" i="3" s="1"/>
  <c r="J602" i="3"/>
  <c r="K602" i="3"/>
  <c r="L602" i="3"/>
  <c r="AG602" i="3"/>
  <c r="AR602" i="3"/>
  <c r="D603" i="3"/>
  <c r="E603" i="3"/>
  <c r="F603" i="3"/>
  <c r="G603" i="3"/>
  <c r="H603" i="3" s="1"/>
  <c r="J603" i="3"/>
  <c r="K603" i="3"/>
  <c r="L603" i="3"/>
  <c r="AG603" i="3"/>
  <c r="AR603" i="3"/>
  <c r="D604" i="3"/>
  <c r="E604" i="3"/>
  <c r="F604" i="3"/>
  <c r="G604" i="3"/>
  <c r="H604" i="3" s="1"/>
  <c r="J604" i="3"/>
  <c r="K604" i="3"/>
  <c r="L604" i="3"/>
  <c r="AG604" i="3"/>
  <c r="AR604" i="3"/>
  <c r="D605" i="3"/>
  <c r="E605" i="3"/>
  <c r="F605" i="3"/>
  <c r="AG605" i="3"/>
  <c r="AR605" i="3"/>
  <c r="D606" i="3"/>
  <c r="E606" i="3"/>
  <c r="F606" i="3"/>
  <c r="G606" i="3"/>
  <c r="H606" i="3" s="1"/>
  <c r="J606" i="3"/>
  <c r="K606" i="3"/>
  <c r="L606" i="3"/>
  <c r="AG606" i="3"/>
  <c r="AR606" i="3"/>
  <c r="D607" i="3"/>
  <c r="E607" i="3"/>
  <c r="F607" i="3"/>
  <c r="G607" i="3"/>
  <c r="H607" i="3" s="1"/>
  <c r="J607" i="3"/>
  <c r="K607" i="3"/>
  <c r="L607" i="3"/>
  <c r="AG607" i="3"/>
  <c r="AR607" i="3"/>
  <c r="D608" i="3"/>
  <c r="E608" i="3"/>
  <c r="F608" i="3"/>
  <c r="G608" i="3"/>
  <c r="H608" i="3" s="1"/>
  <c r="J608" i="3"/>
  <c r="K608" i="3"/>
  <c r="L608" i="3"/>
  <c r="AG608" i="3"/>
  <c r="AR608" i="3"/>
  <c r="D609" i="3"/>
  <c r="E609" i="3"/>
  <c r="F609" i="3"/>
  <c r="G609" i="3"/>
  <c r="H609" i="3" s="1"/>
  <c r="J609" i="3"/>
  <c r="K609" i="3"/>
  <c r="L609" i="3"/>
  <c r="AG609" i="3"/>
  <c r="AR609" i="3"/>
  <c r="D610" i="3"/>
  <c r="E610" i="3"/>
  <c r="F610" i="3"/>
  <c r="G610" i="3"/>
  <c r="H610" i="3" s="1"/>
  <c r="AG610" i="3"/>
  <c r="AR610" i="3"/>
  <c r="D611" i="3"/>
  <c r="E611" i="3"/>
  <c r="F611" i="3"/>
  <c r="G611" i="3"/>
  <c r="H611" i="3" s="1"/>
  <c r="J611" i="3"/>
  <c r="K611" i="3"/>
  <c r="L611" i="3"/>
  <c r="AG611" i="3"/>
  <c r="AR611" i="3"/>
  <c r="D612" i="3"/>
  <c r="E612" i="3"/>
  <c r="F612" i="3"/>
  <c r="G612" i="3"/>
  <c r="H612" i="3" s="1"/>
  <c r="J612" i="3"/>
  <c r="K612" i="3"/>
  <c r="L612" i="3"/>
  <c r="AG612" i="3"/>
  <c r="AR612" i="3"/>
  <c r="D613" i="3"/>
  <c r="E613" i="3"/>
  <c r="F613" i="3"/>
  <c r="G613" i="3"/>
  <c r="H613" i="3" s="1"/>
  <c r="J613" i="3"/>
  <c r="K613" i="3"/>
  <c r="L613" i="3"/>
  <c r="AG613" i="3"/>
  <c r="AR613" i="3"/>
  <c r="D614" i="3"/>
  <c r="E614" i="3"/>
  <c r="F614" i="3"/>
  <c r="G614" i="3"/>
  <c r="H614" i="3" s="1"/>
  <c r="J614" i="3"/>
  <c r="K614" i="3"/>
  <c r="L614" i="3"/>
  <c r="AG614" i="3"/>
  <c r="AR614" i="3"/>
  <c r="D615" i="3"/>
  <c r="E615" i="3"/>
  <c r="F615" i="3"/>
  <c r="J615" i="3"/>
  <c r="K615" i="3"/>
  <c r="AG615" i="3"/>
  <c r="AR615" i="3"/>
  <c r="D616" i="3"/>
  <c r="E616" i="3"/>
  <c r="F616" i="3"/>
  <c r="G616" i="3"/>
  <c r="H616" i="3" s="1"/>
  <c r="J616" i="3"/>
  <c r="K616" i="3"/>
  <c r="L616" i="3"/>
  <c r="AG616" i="3"/>
  <c r="AR616" i="3"/>
  <c r="D617" i="3"/>
  <c r="E617" i="3"/>
  <c r="F617" i="3"/>
  <c r="AG617" i="3"/>
  <c r="AR617" i="3"/>
  <c r="D618" i="3"/>
  <c r="E618" i="3"/>
  <c r="F618" i="3"/>
  <c r="G618" i="3"/>
  <c r="H618" i="3" s="1"/>
  <c r="J618" i="3"/>
  <c r="K618" i="3"/>
  <c r="L618" i="3"/>
  <c r="AG618" i="3"/>
  <c r="AR618" i="3"/>
  <c r="D619" i="3"/>
  <c r="E619" i="3"/>
  <c r="F619" i="3"/>
  <c r="G619" i="3"/>
  <c r="H619" i="3" s="1"/>
  <c r="J619" i="3"/>
  <c r="K619" i="3"/>
  <c r="L619" i="3"/>
  <c r="AG619" i="3"/>
  <c r="AR619" i="3"/>
  <c r="D620" i="3"/>
  <c r="E620" i="3"/>
  <c r="F620" i="3"/>
  <c r="G620" i="3"/>
  <c r="H620" i="3" s="1"/>
  <c r="J620" i="3"/>
  <c r="K620" i="3"/>
  <c r="L620" i="3"/>
  <c r="AG620" i="3"/>
  <c r="AR620" i="3"/>
  <c r="D621" i="3"/>
  <c r="E621" i="3"/>
  <c r="F621" i="3"/>
  <c r="AG621" i="3"/>
  <c r="AR621" i="3"/>
  <c r="D622" i="3"/>
  <c r="E622" i="3"/>
  <c r="F622" i="3"/>
  <c r="G622" i="3"/>
  <c r="H622" i="3" s="1"/>
  <c r="J622" i="3"/>
  <c r="K622" i="3"/>
  <c r="L622" i="3"/>
  <c r="AG622" i="3"/>
  <c r="AR622" i="3"/>
  <c r="D623" i="3"/>
  <c r="E623" i="3"/>
  <c r="F623" i="3"/>
  <c r="G623" i="3"/>
  <c r="H623" i="3" s="1"/>
  <c r="J623" i="3"/>
  <c r="K623" i="3"/>
  <c r="L623" i="3"/>
  <c r="AG623" i="3"/>
  <c r="AR623" i="3"/>
  <c r="D624" i="3"/>
  <c r="E624" i="3"/>
  <c r="F624" i="3"/>
  <c r="G624" i="3"/>
  <c r="H624" i="3" s="1"/>
  <c r="J624" i="3"/>
  <c r="K624" i="3"/>
  <c r="L624" i="3"/>
  <c r="AG624" i="3"/>
  <c r="AR624" i="3"/>
  <c r="D625" i="3"/>
  <c r="E625" i="3"/>
  <c r="F625" i="3"/>
  <c r="G625" i="3"/>
  <c r="J625" i="3"/>
  <c r="K625" i="3"/>
  <c r="AG625" i="3"/>
  <c r="AR625" i="3"/>
  <c r="D626" i="3"/>
  <c r="E626" i="3"/>
  <c r="F626" i="3"/>
  <c r="G626" i="3"/>
  <c r="H626" i="3" s="1"/>
  <c r="J626" i="3"/>
  <c r="K626" i="3"/>
  <c r="L626" i="3"/>
  <c r="AG626" i="3"/>
  <c r="AR626" i="3"/>
  <c r="D627" i="3"/>
  <c r="E627" i="3"/>
  <c r="F627" i="3"/>
  <c r="G627" i="3"/>
  <c r="H627" i="3" s="1"/>
  <c r="J627" i="3"/>
  <c r="K627" i="3"/>
  <c r="L627" i="3"/>
  <c r="AG627" i="3"/>
  <c r="AR627" i="3"/>
  <c r="D628" i="3"/>
  <c r="E628" i="3"/>
  <c r="F628" i="3"/>
  <c r="G628" i="3"/>
  <c r="H628" i="3" s="1"/>
  <c r="J628" i="3"/>
  <c r="K628" i="3"/>
  <c r="L628" i="3"/>
  <c r="AG628" i="3"/>
  <c r="AR628" i="3"/>
  <c r="D629" i="3"/>
  <c r="E629" i="3"/>
  <c r="F629" i="3"/>
  <c r="AG629" i="3"/>
  <c r="AR629" i="3"/>
  <c r="D630" i="3"/>
  <c r="E630" i="3"/>
  <c r="F630" i="3"/>
  <c r="G630" i="3"/>
  <c r="H630" i="3" s="1"/>
  <c r="J630" i="3"/>
  <c r="K630" i="3"/>
  <c r="L630" i="3"/>
  <c r="AG630" i="3"/>
  <c r="AR630" i="3"/>
  <c r="D631" i="3"/>
  <c r="E631" i="3"/>
  <c r="F631" i="3"/>
  <c r="G631" i="3"/>
  <c r="H631" i="3" s="1"/>
  <c r="J631" i="3"/>
  <c r="K631" i="3"/>
  <c r="L631" i="3"/>
  <c r="AG631" i="3"/>
  <c r="AR631" i="3"/>
  <c r="D632" i="3"/>
  <c r="E632" i="3"/>
  <c r="F632" i="3"/>
  <c r="G632" i="3"/>
  <c r="H632" i="3" s="1"/>
  <c r="J632" i="3"/>
  <c r="K632" i="3"/>
  <c r="L632" i="3"/>
  <c r="AG632" i="3"/>
  <c r="AR632" i="3"/>
  <c r="D633" i="3"/>
  <c r="E633" i="3"/>
  <c r="F633" i="3"/>
  <c r="AG633" i="3"/>
  <c r="AR633" i="3"/>
  <c r="D634" i="3"/>
  <c r="E634" i="3"/>
  <c r="F634" i="3"/>
  <c r="G634" i="3"/>
  <c r="H634" i="3" s="1"/>
  <c r="J634" i="3"/>
  <c r="K634" i="3"/>
  <c r="L634" i="3"/>
  <c r="AG634" i="3"/>
  <c r="AR634" i="3"/>
  <c r="D635" i="3"/>
  <c r="E635" i="3"/>
  <c r="F635" i="3"/>
  <c r="G635" i="3"/>
  <c r="H635" i="3" s="1"/>
  <c r="J635" i="3"/>
  <c r="K635" i="3"/>
  <c r="L635" i="3"/>
  <c r="AG635" i="3"/>
  <c r="AR635" i="3"/>
  <c r="D636" i="3"/>
  <c r="E636" i="3"/>
  <c r="F636" i="3"/>
  <c r="J636" i="3"/>
  <c r="L636" i="3"/>
  <c r="AG636" i="3"/>
  <c r="AR636" i="3"/>
  <c r="D637" i="3"/>
  <c r="E637" i="3"/>
  <c r="F637" i="3"/>
  <c r="G637" i="3"/>
  <c r="H637" i="3" s="1"/>
  <c r="J637" i="3"/>
  <c r="K637" i="3"/>
  <c r="L637" i="3"/>
  <c r="AG637" i="3"/>
  <c r="AR637" i="3"/>
  <c r="D638" i="3"/>
  <c r="E638" i="3"/>
  <c r="F638" i="3"/>
  <c r="G638" i="3"/>
  <c r="H638" i="3" s="1"/>
  <c r="J638" i="3"/>
  <c r="K638" i="3"/>
  <c r="L638" i="3"/>
  <c r="AG638" i="3"/>
  <c r="AR638" i="3"/>
  <c r="D639" i="3"/>
  <c r="E639" i="3"/>
  <c r="F639" i="3"/>
  <c r="G639" i="3"/>
  <c r="H639" i="3" s="1"/>
  <c r="J639" i="3"/>
  <c r="K639" i="3"/>
  <c r="L639" i="3"/>
  <c r="AG639" i="3"/>
  <c r="AR639" i="3"/>
  <c r="D640" i="3"/>
  <c r="E640" i="3"/>
  <c r="F640" i="3"/>
  <c r="G640" i="3"/>
  <c r="H640" i="3" s="1"/>
  <c r="J640" i="3"/>
  <c r="K640" i="3"/>
  <c r="L640" i="3"/>
  <c r="AG640" i="3"/>
  <c r="AR640" i="3"/>
  <c r="D641" i="3"/>
  <c r="E641" i="3"/>
  <c r="F641" i="3"/>
  <c r="L641" i="3"/>
  <c r="AG641" i="3"/>
  <c r="AR641" i="3"/>
  <c r="D642" i="3"/>
  <c r="E642" i="3"/>
  <c r="F642" i="3"/>
  <c r="G642" i="3"/>
  <c r="H642" i="3" s="1"/>
  <c r="J642" i="3"/>
  <c r="K642" i="3"/>
  <c r="L642" i="3"/>
  <c r="AG642" i="3"/>
  <c r="AR642" i="3"/>
  <c r="D643" i="3"/>
  <c r="E643" i="3"/>
  <c r="F643" i="3"/>
  <c r="G643" i="3"/>
  <c r="H643" i="3" s="1"/>
  <c r="J643" i="3"/>
  <c r="K643" i="3"/>
  <c r="L643" i="3"/>
  <c r="AG643" i="3"/>
  <c r="AR643" i="3"/>
  <c r="D644" i="3"/>
  <c r="E644" i="3"/>
  <c r="F644" i="3"/>
  <c r="G644" i="3"/>
  <c r="H644" i="3" s="1"/>
  <c r="J644" i="3"/>
  <c r="K644" i="3"/>
  <c r="L644" i="3"/>
  <c r="AG644" i="3"/>
  <c r="AR644" i="3"/>
  <c r="D645" i="3"/>
  <c r="E645" i="3"/>
  <c r="F645" i="3"/>
  <c r="AG645" i="3"/>
  <c r="AR645" i="3"/>
  <c r="D646" i="3"/>
  <c r="E646" i="3"/>
  <c r="F646" i="3"/>
  <c r="G646" i="3"/>
  <c r="H646" i="3" s="1"/>
  <c r="J646" i="3"/>
  <c r="K646" i="3"/>
  <c r="L646" i="3"/>
  <c r="AG646" i="3"/>
  <c r="AR646" i="3"/>
  <c r="D647" i="3"/>
  <c r="E647" i="3"/>
  <c r="F647" i="3"/>
  <c r="AG647" i="3"/>
  <c r="AR647" i="3"/>
  <c r="D648" i="3"/>
  <c r="E648" i="3"/>
  <c r="F648" i="3"/>
  <c r="G648" i="3"/>
  <c r="H648" i="3" s="1"/>
  <c r="J648" i="3"/>
  <c r="K648" i="3"/>
  <c r="L648" i="3"/>
  <c r="AG648" i="3"/>
  <c r="AR648" i="3"/>
  <c r="D649" i="3"/>
  <c r="E649" i="3"/>
  <c r="F649" i="3"/>
  <c r="G649" i="3"/>
  <c r="H649" i="3" s="1"/>
  <c r="J649" i="3"/>
  <c r="K649" i="3"/>
  <c r="L649" i="3"/>
  <c r="AG649" i="3"/>
  <c r="AR649" i="3"/>
  <c r="D650" i="3"/>
  <c r="E650" i="3"/>
  <c r="F650" i="3"/>
  <c r="G650" i="3"/>
  <c r="H650" i="3" s="1"/>
  <c r="J650" i="3"/>
  <c r="K650" i="3"/>
  <c r="L650" i="3"/>
  <c r="AG650" i="3"/>
  <c r="AR650" i="3"/>
  <c r="D651" i="3"/>
  <c r="E651" i="3"/>
  <c r="F651" i="3"/>
  <c r="G651" i="3"/>
  <c r="H651" i="3" s="1"/>
  <c r="J651" i="3"/>
  <c r="K651" i="3"/>
  <c r="L651" i="3"/>
  <c r="AG651" i="3"/>
  <c r="AR651" i="3"/>
  <c r="D652" i="3"/>
  <c r="E652" i="3"/>
  <c r="F652" i="3"/>
  <c r="G652" i="3"/>
  <c r="H652" i="3" s="1"/>
  <c r="J652" i="3"/>
  <c r="K652" i="3"/>
  <c r="L652" i="3"/>
  <c r="AG652" i="3"/>
  <c r="AR652" i="3"/>
  <c r="D653" i="3"/>
  <c r="E653" i="3"/>
  <c r="F653" i="3"/>
  <c r="AG653" i="3"/>
  <c r="AR653" i="3"/>
  <c r="D654" i="3"/>
  <c r="E654" i="3"/>
  <c r="F654" i="3"/>
  <c r="AG654" i="3"/>
  <c r="AR654" i="3"/>
  <c r="D655" i="3"/>
  <c r="E655" i="3"/>
  <c r="F655" i="3"/>
  <c r="G655" i="3"/>
  <c r="H655" i="3" s="1"/>
  <c r="J655" i="3"/>
  <c r="K655" i="3"/>
  <c r="L655" i="3"/>
  <c r="AG655" i="3"/>
  <c r="AR655" i="3"/>
  <c r="D656" i="3"/>
  <c r="E656" i="3"/>
  <c r="F656" i="3"/>
  <c r="G656" i="3"/>
  <c r="H656" i="3" s="1"/>
  <c r="J656" i="3"/>
  <c r="K656" i="3"/>
  <c r="L656" i="3"/>
  <c r="AG656" i="3"/>
  <c r="AR656" i="3"/>
  <c r="D657" i="3"/>
  <c r="E657" i="3"/>
  <c r="F657" i="3"/>
  <c r="AG657" i="3"/>
  <c r="AR657" i="3"/>
  <c r="D658" i="3"/>
  <c r="E658" i="3"/>
  <c r="F658" i="3"/>
  <c r="G658" i="3"/>
  <c r="H658" i="3" s="1"/>
  <c r="J658" i="3"/>
  <c r="K658" i="3"/>
  <c r="L658" i="3"/>
  <c r="AG658" i="3"/>
  <c r="AR658" i="3"/>
  <c r="D659" i="3"/>
  <c r="E659" i="3"/>
  <c r="F659" i="3"/>
  <c r="G659" i="3"/>
  <c r="H659" i="3" s="1"/>
  <c r="J659" i="3"/>
  <c r="K659" i="3"/>
  <c r="L659" i="3"/>
  <c r="AG659" i="3"/>
  <c r="AR659" i="3"/>
  <c r="D660" i="3"/>
  <c r="E660" i="3"/>
  <c r="F660" i="3"/>
  <c r="G660" i="3"/>
  <c r="H660" i="3" s="1"/>
  <c r="J660" i="3"/>
  <c r="K660" i="3"/>
  <c r="L660" i="3"/>
  <c r="AG660" i="3"/>
  <c r="AR660" i="3"/>
  <c r="D661" i="3"/>
  <c r="E661" i="3"/>
  <c r="F661" i="3"/>
  <c r="G661" i="3"/>
  <c r="H661" i="3" s="1"/>
  <c r="J661" i="3"/>
  <c r="K661" i="3"/>
  <c r="L661" i="3"/>
  <c r="AG661" i="3"/>
  <c r="AR661" i="3"/>
  <c r="D662" i="3"/>
  <c r="E662" i="3"/>
  <c r="F662" i="3"/>
  <c r="G662" i="3"/>
  <c r="H662" i="3" s="1"/>
  <c r="J662" i="3"/>
  <c r="K662" i="3"/>
  <c r="L662" i="3"/>
  <c r="AG662" i="3"/>
  <c r="AR662" i="3"/>
  <c r="D663" i="3"/>
  <c r="E663" i="3"/>
  <c r="F663" i="3"/>
  <c r="G663" i="3"/>
  <c r="H663" i="3" s="1"/>
  <c r="J663" i="3"/>
  <c r="K663" i="3"/>
  <c r="L663" i="3"/>
  <c r="AG663" i="3"/>
  <c r="AR663" i="3"/>
  <c r="D664" i="3"/>
  <c r="E664" i="3"/>
  <c r="F664" i="3"/>
  <c r="G664" i="3"/>
  <c r="H664" i="3" s="1"/>
  <c r="J664" i="3"/>
  <c r="K664" i="3"/>
  <c r="L664" i="3"/>
  <c r="AG664" i="3"/>
  <c r="AR664" i="3"/>
  <c r="D665" i="3"/>
  <c r="E665" i="3"/>
  <c r="F665" i="3"/>
  <c r="AG665" i="3"/>
  <c r="AR665" i="3"/>
  <c r="D666" i="3"/>
  <c r="E666" i="3"/>
  <c r="F666" i="3"/>
  <c r="G666" i="3"/>
  <c r="H666" i="3" s="1"/>
  <c r="J666" i="3"/>
  <c r="K666" i="3"/>
  <c r="L666" i="3"/>
  <c r="AG666" i="3"/>
  <c r="AR666" i="3"/>
  <c r="D667" i="3"/>
  <c r="E667" i="3"/>
  <c r="F667" i="3"/>
  <c r="G667" i="3"/>
  <c r="AG667" i="3"/>
  <c r="AR667" i="3"/>
  <c r="D668" i="3"/>
  <c r="E668" i="3"/>
  <c r="F668" i="3"/>
  <c r="L668" i="3"/>
  <c r="AG668" i="3"/>
  <c r="AR668" i="3"/>
  <c r="D669" i="3"/>
  <c r="E669" i="3"/>
  <c r="F669" i="3"/>
  <c r="G669" i="3"/>
  <c r="H669" i="3" s="1"/>
  <c r="J669" i="3"/>
  <c r="K669" i="3"/>
  <c r="L669" i="3"/>
  <c r="AG669" i="3"/>
  <c r="AR669" i="3"/>
  <c r="D670" i="3"/>
  <c r="E670" i="3"/>
  <c r="F670" i="3"/>
  <c r="G670" i="3"/>
  <c r="H670" i="3" s="1"/>
  <c r="J670" i="3"/>
  <c r="K670" i="3"/>
  <c r="L670" i="3"/>
  <c r="AG670" i="3"/>
  <c r="AR670" i="3"/>
  <c r="D671" i="3"/>
  <c r="E671" i="3"/>
  <c r="F671" i="3"/>
  <c r="G671" i="3"/>
  <c r="H671" i="3" s="1"/>
  <c r="J671" i="3"/>
  <c r="K671" i="3"/>
  <c r="L671" i="3"/>
  <c r="AG671" i="3"/>
  <c r="AR671" i="3"/>
  <c r="D672" i="3"/>
  <c r="E672" i="3"/>
  <c r="F672" i="3"/>
  <c r="G672" i="3"/>
  <c r="H672" i="3" s="1"/>
  <c r="J672" i="3"/>
  <c r="K672" i="3"/>
  <c r="L672" i="3"/>
  <c r="AG672" i="3"/>
  <c r="AR672" i="3"/>
  <c r="D673" i="3"/>
  <c r="E673" i="3"/>
  <c r="F673" i="3"/>
  <c r="G673" i="3"/>
  <c r="H673" i="3" s="1"/>
  <c r="J673" i="3"/>
  <c r="K673" i="3"/>
  <c r="L673" i="3"/>
  <c r="AG673" i="3"/>
  <c r="AR673" i="3"/>
  <c r="D674" i="3"/>
  <c r="E674" i="3"/>
  <c r="F674" i="3"/>
  <c r="G674" i="3"/>
  <c r="H674" i="3" s="1"/>
  <c r="J674" i="3"/>
  <c r="K674" i="3"/>
  <c r="L674" i="3"/>
  <c r="AG674" i="3"/>
  <c r="AR674" i="3"/>
  <c r="D675" i="3"/>
  <c r="E675" i="3"/>
  <c r="F675" i="3"/>
  <c r="G675" i="3"/>
  <c r="H675" i="3" s="1"/>
  <c r="J675" i="3"/>
  <c r="K675" i="3"/>
  <c r="L675" i="3"/>
  <c r="AG675" i="3"/>
  <c r="AR675" i="3"/>
  <c r="D676" i="3"/>
  <c r="E676" i="3"/>
  <c r="F676" i="3"/>
  <c r="G676" i="3"/>
  <c r="H676" i="3" s="1"/>
  <c r="J676" i="3"/>
  <c r="K676" i="3"/>
  <c r="L676" i="3"/>
  <c r="AG676" i="3"/>
  <c r="AR676" i="3"/>
  <c r="D677" i="3"/>
  <c r="E677" i="3"/>
  <c r="F677" i="3"/>
  <c r="AG677" i="3"/>
  <c r="AR677" i="3"/>
  <c r="D678" i="3"/>
  <c r="E678" i="3"/>
  <c r="F678" i="3"/>
  <c r="G678" i="3"/>
  <c r="H678" i="3" s="1"/>
  <c r="J678" i="3"/>
  <c r="K678" i="3"/>
  <c r="L678" i="3"/>
  <c r="AG678" i="3"/>
  <c r="AR678" i="3"/>
  <c r="D679" i="3"/>
  <c r="E679" i="3"/>
  <c r="F679" i="3"/>
  <c r="AG679" i="3"/>
  <c r="AR679" i="3"/>
  <c r="D680" i="3"/>
  <c r="E680" i="3"/>
  <c r="F680" i="3"/>
  <c r="G680" i="3"/>
  <c r="H680" i="3" s="1"/>
  <c r="J680" i="3"/>
  <c r="K680" i="3"/>
  <c r="L680" i="3"/>
  <c r="AG680" i="3"/>
  <c r="AR680" i="3"/>
  <c r="D681" i="3"/>
  <c r="E681" i="3"/>
  <c r="F681" i="3"/>
  <c r="G681" i="3"/>
  <c r="H681" i="3" s="1"/>
  <c r="J681" i="3"/>
  <c r="K681" i="3"/>
  <c r="L681" i="3"/>
  <c r="AG681" i="3"/>
  <c r="AR681" i="3"/>
  <c r="D682" i="3"/>
  <c r="E682" i="3"/>
  <c r="F682" i="3"/>
  <c r="G682" i="3"/>
  <c r="H682" i="3" s="1"/>
  <c r="J682" i="3"/>
  <c r="K682" i="3"/>
  <c r="L682" i="3"/>
  <c r="AG682" i="3"/>
  <c r="AR682" i="3"/>
  <c r="D683" i="3"/>
  <c r="E683" i="3"/>
  <c r="F683" i="3"/>
  <c r="G683" i="3"/>
  <c r="H683" i="3" s="1"/>
  <c r="J683" i="3"/>
  <c r="K683" i="3"/>
  <c r="L683" i="3"/>
  <c r="AG683" i="3"/>
  <c r="AR683" i="3"/>
  <c r="D684" i="3"/>
  <c r="E684" i="3"/>
  <c r="F684" i="3"/>
  <c r="G684" i="3"/>
  <c r="H684" i="3" s="1"/>
  <c r="J684" i="3"/>
  <c r="K684" i="3"/>
  <c r="L684" i="3"/>
  <c r="AG684" i="3"/>
  <c r="AR684" i="3"/>
  <c r="D685" i="3"/>
  <c r="E685" i="3"/>
  <c r="F685" i="3"/>
  <c r="G685" i="3"/>
  <c r="H685" i="3" s="1"/>
  <c r="J685" i="3"/>
  <c r="K685" i="3"/>
  <c r="L685" i="3"/>
  <c r="AG685" i="3"/>
  <c r="AR685" i="3"/>
  <c r="D686" i="3"/>
  <c r="E686" i="3"/>
  <c r="F686" i="3"/>
  <c r="G686" i="3"/>
  <c r="H686" i="3" s="1"/>
  <c r="J686" i="3"/>
  <c r="K686" i="3"/>
  <c r="L686" i="3"/>
  <c r="AG686" i="3"/>
  <c r="AR686" i="3"/>
  <c r="D687" i="3"/>
  <c r="E687" i="3"/>
  <c r="F687" i="3"/>
  <c r="G687" i="3"/>
  <c r="H687" i="3" s="1"/>
  <c r="AG687" i="3"/>
  <c r="AR687" i="3"/>
  <c r="D688" i="3"/>
  <c r="E688" i="3"/>
  <c r="F688" i="3"/>
  <c r="G688" i="3"/>
  <c r="H688" i="3" s="1"/>
  <c r="J688" i="3"/>
  <c r="K688" i="3"/>
  <c r="L688" i="3"/>
  <c r="AG688" i="3"/>
  <c r="AR688" i="3"/>
  <c r="D689" i="3"/>
  <c r="E689" i="3"/>
  <c r="F689" i="3"/>
  <c r="AG689" i="3"/>
  <c r="AR689" i="3"/>
  <c r="D690" i="3"/>
  <c r="E690" i="3"/>
  <c r="F690" i="3"/>
  <c r="AG690" i="3"/>
  <c r="AR690" i="3"/>
  <c r="D691" i="3"/>
  <c r="E691" i="3"/>
  <c r="F691" i="3"/>
  <c r="G691" i="3"/>
  <c r="H691" i="3" s="1"/>
  <c r="J691" i="3"/>
  <c r="K691" i="3"/>
  <c r="L691" i="3"/>
  <c r="AG691" i="3"/>
  <c r="AR691" i="3"/>
  <c r="D692" i="3"/>
  <c r="E692" i="3"/>
  <c r="F692" i="3"/>
  <c r="G692" i="3"/>
  <c r="H692" i="3" s="1"/>
  <c r="J692" i="3"/>
  <c r="K692" i="3"/>
  <c r="L692" i="3"/>
  <c r="AG692" i="3"/>
  <c r="AR692" i="3"/>
  <c r="D693" i="3"/>
  <c r="E693" i="3"/>
  <c r="F693" i="3"/>
  <c r="G693" i="3"/>
  <c r="H693" i="3" s="1"/>
  <c r="J693" i="3"/>
  <c r="K693" i="3"/>
  <c r="L693" i="3"/>
  <c r="AG693" i="3"/>
  <c r="AR693" i="3"/>
  <c r="D694" i="3"/>
  <c r="E694" i="3"/>
  <c r="F694" i="3"/>
  <c r="G694" i="3"/>
  <c r="H694" i="3" s="1"/>
  <c r="J694" i="3"/>
  <c r="K694" i="3"/>
  <c r="L694" i="3"/>
  <c r="AG694" i="3"/>
  <c r="AR694" i="3"/>
  <c r="D695" i="3"/>
  <c r="E695" i="3"/>
  <c r="F695" i="3"/>
  <c r="G695" i="3"/>
  <c r="H695" i="3" s="1"/>
  <c r="J695" i="3"/>
  <c r="K695" i="3"/>
  <c r="L695" i="3"/>
  <c r="AG695" i="3"/>
  <c r="AR695" i="3"/>
  <c r="D696" i="3"/>
  <c r="E696" i="3"/>
  <c r="F696" i="3"/>
  <c r="G696" i="3"/>
  <c r="H696" i="3" s="1"/>
  <c r="J696" i="3"/>
  <c r="K696" i="3"/>
  <c r="L696" i="3"/>
  <c r="AG696" i="3"/>
  <c r="AR696" i="3"/>
  <c r="D697" i="3"/>
  <c r="E697" i="3"/>
  <c r="F697" i="3"/>
  <c r="J697" i="3"/>
  <c r="AG697" i="3"/>
  <c r="AR697" i="3"/>
  <c r="D698" i="3"/>
  <c r="E698" i="3"/>
  <c r="F698" i="3"/>
  <c r="G698" i="3"/>
  <c r="H698" i="3" s="1"/>
  <c r="J698" i="3"/>
  <c r="K698" i="3"/>
  <c r="L698" i="3"/>
  <c r="AG698" i="3"/>
  <c r="AR698" i="3"/>
  <c r="D699" i="3"/>
  <c r="E699" i="3"/>
  <c r="F699" i="3"/>
  <c r="G699" i="3"/>
  <c r="H699" i="3" s="1"/>
  <c r="J699" i="3"/>
  <c r="K699" i="3"/>
  <c r="L699" i="3"/>
  <c r="AG699" i="3"/>
  <c r="AR699" i="3"/>
  <c r="D700" i="3"/>
  <c r="E700" i="3"/>
  <c r="F700" i="3"/>
  <c r="G700" i="3"/>
  <c r="H700" i="3" s="1"/>
  <c r="J700" i="3"/>
  <c r="K700" i="3"/>
  <c r="L700" i="3"/>
  <c r="AG700" i="3"/>
  <c r="AR700" i="3"/>
  <c r="D701" i="3"/>
  <c r="E701" i="3"/>
  <c r="F701" i="3"/>
  <c r="AG701" i="3"/>
  <c r="AR701" i="3"/>
  <c r="D702" i="3"/>
  <c r="E702" i="3"/>
  <c r="F702" i="3"/>
  <c r="G702" i="3"/>
  <c r="H702" i="3" s="1"/>
  <c r="J702" i="3"/>
  <c r="K702" i="3"/>
  <c r="L702" i="3"/>
  <c r="AG702" i="3"/>
  <c r="AR702" i="3"/>
  <c r="D703" i="3"/>
  <c r="E703" i="3"/>
  <c r="F703" i="3"/>
  <c r="G703" i="3"/>
  <c r="H703" i="3" s="1"/>
  <c r="J703" i="3"/>
  <c r="K703" i="3"/>
  <c r="L703" i="3"/>
  <c r="AG703" i="3"/>
  <c r="AR703" i="3"/>
  <c r="D704" i="3"/>
  <c r="E704" i="3"/>
  <c r="F704" i="3"/>
  <c r="G704" i="3"/>
  <c r="H704" i="3" s="1"/>
  <c r="J704" i="3"/>
  <c r="K704" i="3"/>
  <c r="L704" i="3"/>
  <c r="AG704" i="3"/>
  <c r="AR704" i="3"/>
  <c r="D705" i="3"/>
  <c r="E705" i="3"/>
  <c r="F705" i="3"/>
  <c r="G705" i="3"/>
  <c r="H705" i="3" s="1"/>
  <c r="J705" i="3"/>
  <c r="K705" i="3"/>
  <c r="L705" i="3"/>
  <c r="AG705" i="3"/>
  <c r="AR705" i="3"/>
  <c r="D706" i="3"/>
  <c r="E706" i="3"/>
  <c r="F706" i="3"/>
  <c r="G706" i="3"/>
  <c r="H706" i="3" s="1"/>
  <c r="J706" i="3"/>
  <c r="K706" i="3"/>
  <c r="L706" i="3"/>
  <c r="AG706" i="3"/>
  <c r="AR706" i="3"/>
  <c r="D707" i="3"/>
  <c r="E707" i="3"/>
  <c r="F707" i="3"/>
  <c r="G707" i="3"/>
  <c r="H707" i="3" s="1"/>
  <c r="J707" i="3"/>
  <c r="K707" i="3"/>
  <c r="L707" i="3"/>
  <c r="AG707" i="3"/>
  <c r="AR707" i="3"/>
  <c r="D708" i="3"/>
  <c r="E708" i="3"/>
  <c r="F708" i="3"/>
  <c r="G708" i="3"/>
  <c r="H708" i="3" s="1"/>
  <c r="K708" i="3"/>
  <c r="L708" i="3"/>
  <c r="AG708" i="3"/>
  <c r="AR708" i="3"/>
  <c r="D709" i="3"/>
  <c r="E709" i="3"/>
  <c r="F709" i="3"/>
  <c r="G709" i="3"/>
  <c r="H709" i="3" s="1"/>
  <c r="J709" i="3"/>
  <c r="K709" i="3"/>
  <c r="L709" i="3"/>
  <c r="AG709" i="3"/>
  <c r="AR709" i="3"/>
  <c r="D710" i="3"/>
  <c r="E710" i="3"/>
  <c r="F710" i="3"/>
  <c r="G710" i="3"/>
  <c r="H710" i="3" s="1"/>
  <c r="J710" i="3"/>
  <c r="K710" i="3"/>
  <c r="L710" i="3"/>
  <c r="AG710" i="3"/>
  <c r="AR710" i="3"/>
  <c r="D711" i="3"/>
  <c r="E711" i="3"/>
  <c r="F711" i="3"/>
  <c r="AG711" i="3"/>
  <c r="AR711" i="3"/>
  <c r="D712" i="3"/>
  <c r="E712" i="3"/>
  <c r="F712" i="3"/>
  <c r="AG712" i="3"/>
  <c r="AR712" i="3"/>
  <c r="D713" i="3"/>
  <c r="E713" i="3"/>
  <c r="F713" i="3"/>
  <c r="AG713" i="3"/>
  <c r="AR713" i="3"/>
  <c r="D714" i="3"/>
  <c r="E714" i="3"/>
  <c r="F714" i="3"/>
  <c r="G714" i="3"/>
  <c r="H714" i="3" s="1"/>
  <c r="J714" i="3"/>
  <c r="K714" i="3"/>
  <c r="L714" i="3"/>
  <c r="AG714" i="3"/>
  <c r="AR714" i="3"/>
  <c r="D715" i="3"/>
  <c r="E715" i="3"/>
  <c r="F715" i="3"/>
  <c r="G715" i="3"/>
  <c r="H715" i="3" s="1"/>
  <c r="J715" i="3"/>
  <c r="K715" i="3"/>
  <c r="L715" i="3"/>
  <c r="AG715" i="3"/>
  <c r="AR715" i="3"/>
  <c r="D716" i="3"/>
  <c r="E716" i="3"/>
  <c r="F716" i="3"/>
  <c r="G716" i="3"/>
  <c r="H716" i="3" s="1"/>
  <c r="J716" i="3"/>
  <c r="K716" i="3"/>
  <c r="L716" i="3"/>
  <c r="AG716" i="3"/>
  <c r="AR716" i="3"/>
  <c r="D717" i="3"/>
  <c r="E717" i="3"/>
  <c r="F717" i="3"/>
  <c r="G717" i="3"/>
  <c r="H717" i="3" s="1"/>
  <c r="J717" i="3"/>
  <c r="K717" i="3"/>
  <c r="L717" i="3"/>
  <c r="AG717" i="3"/>
  <c r="AR717" i="3"/>
  <c r="D718" i="3"/>
  <c r="E718" i="3"/>
  <c r="F718" i="3"/>
  <c r="G718" i="3"/>
  <c r="H718" i="3" s="1"/>
  <c r="J718" i="3"/>
  <c r="K718" i="3"/>
  <c r="L718" i="3"/>
  <c r="AG718" i="3"/>
  <c r="AR718" i="3"/>
  <c r="D719" i="3"/>
  <c r="E719" i="3"/>
  <c r="F719" i="3"/>
  <c r="AG719" i="3"/>
  <c r="AR719" i="3"/>
  <c r="D720" i="3"/>
  <c r="E720" i="3"/>
  <c r="F720" i="3"/>
  <c r="G720" i="3"/>
  <c r="H720" i="3" s="1"/>
  <c r="J720" i="3"/>
  <c r="K720" i="3"/>
  <c r="L720" i="3"/>
  <c r="AG720" i="3"/>
  <c r="AR720" i="3"/>
  <c r="D721" i="3"/>
  <c r="E721" i="3"/>
  <c r="F721" i="3"/>
  <c r="G721" i="3"/>
  <c r="H721" i="3" s="1"/>
  <c r="J721" i="3"/>
  <c r="K721" i="3"/>
  <c r="L721" i="3"/>
  <c r="AG721" i="3"/>
  <c r="AR721" i="3"/>
  <c r="D722" i="3"/>
  <c r="E722" i="3"/>
  <c r="F722" i="3"/>
  <c r="AG722" i="3"/>
  <c r="AR722" i="3"/>
  <c r="D723" i="3"/>
  <c r="E723" i="3"/>
  <c r="F723" i="3"/>
  <c r="G723" i="3"/>
  <c r="H723" i="3" s="1"/>
  <c r="J723" i="3"/>
  <c r="K723" i="3"/>
  <c r="L723" i="3"/>
  <c r="AG723" i="3"/>
  <c r="AR723" i="3"/>
  <c r="D724" i="3"/>
  <c r="E724" i="3"/>
  <c r="F724" i="3"/>
  <c r="G724" i="3"/>
  <c r="H724" i="3" s="1"/>
  <c r="J724" i="3"/>
  <c r="K724" i="3"/>
  <c r="L724" i="3"/>
  <c r="AG724" i="3"/>
  <c r="AR724" i="3"/>
  <c r="D725" i="3"/>
  <c r="E725" i="3"/>
  <c r="F725" i="3"/>
  <c r="L725" i="3"/>
  <c r="AG725" i="3"/>
  <c r="AR725" i="3"/>
  <c r="D726" i="3"/>
  <c r="E726" i="3"/>
  <c r="F726" i="3"/>
  <c r="G726" i="3"/>
  <c r="H726" i="3" s="1"/>
  <c r="J726" i="3"/>
  <c r="K726" i="3"/>
  <c r="L726" i="3"/>
  <c r="AG726" i="3"/>
  <c r="AR726" i="3"/>
  <c r="D727" i="3"/>
  <c r="E727" i="3"/>
  <c r="F727" i="3"/>
  <c r="G727" i="3"/>
  <c r="H727" i="3" s="1"/>
  <c r="J727" i="3"/>
  <c r="K727" i="3"/>
  <c r="L727" i="3"/>
  <c r="AG727" i="3"/>
  <c r="AR727" i="3"/>
  <c r="D728" i="3"/>
  <c r="E728" i="3"/>
  <c r="F728" i="3"/>
  <c r="G728" i="3"/>
  <c r="H728" i="3" s="1"/>
  <c r="J728" i="3"/>
  <c r="K728" i="3"/>
  <c r="L728" i="3"/>
  <c r="AG728" i="3"/>
  <c r="AR728" i="3"/>
  <c r="D729" i="3"/>
  <c r="E729" i="3"/>
  <c r="F729" i="3"/>
  <c r="G729" i="3"/>
  <c r="AG729" i="3"/>
  <c r="AR729" i="3"/>
  <c r="D730" i="3"/>
  <c r="E730" i="3"/>
  <c r="F730" i="3"/>
  <c r="G730" i="3"/>
  <c r="H730" i="3" s="1"/>
  <c r="J730" i="3"/>
  <c r="K730" i="3"/>
  <c r="L730" i="3"/>
  <c r="AG730" i="3"/>
  <c r="AR730" i="3"/>
  <c r="D731" i="3"/>
  <c r="E731" i="3"/>
  <c r="F731" i="3"/>
  <c r="G731" i="3"/>
  <c r="H731" i="3" s="1"/>
  <c r="J731" i="3"/>
  <c r="K731" i="3"/>
  <c r="L731" i="3"/>
  <c r="AG731" i="3"/>
  <c r="AR731" i="3"/>
  <c r="D732" i="3"/>
  <c r="E732" i="3"/>
  <c r="F732" i="3"/>
  <c r="G732" i="3"/>
  <c r="H732" i="3" s="1"/>
  <c r="J732" i="3"/>
  <c r="K732" i="3"/>
  <c r="L732" i="3"/>
  <c r="AG732" i="3"/>
  <c r="AR732" i="3"/>
  <c r="D733" i="3"/>
  <c r="E733" i="3"/>
  <c r="F733" i="3"/>
  <c r="G733" i="3"/>
  <c r="H733" i="3" s="1"/>
  <c r="J733" i="3"/>
  <c r="K733" i="3"/>
  <c r="L733" i="3"/>
  <c r="AG733" i="3"/>
  <c r="AR733" i="3"/>
  <c r="D734" i="3"/>
  <c r="E734" i="3"/>
  <c r="F734" i="3"/>
  <c r="AG734" i="3"/>
  <c r="AR734" i="3"/>
  <c r="D735" i="3"/>
  <c r="E735" i="3"/>
  <c r="F735" i="3"/>
  <c r="G735" i="3"/>
  <c r="H735" i="3" s="1"/>
  <c r="J735" i="3"/>
  <c r="K735" i="3"/>
  <c r="L735" i="3"/>
  <c r="AG735" i="3"/>
  <c r="AR735" i="3"/>
  <c r="D736" i="3"/>
  <c r="E736" i="3"/>
  <c r="F736" i="3"/>
  <c r="K736" i="3"/>
  <c r="AG736" i="3"/>
  <c r="AR736" i="3"/>
  <c r="D737" i="3"/>
  <c r="E737" i="3"/>
  <c r="F737" i="3"/>
  <c r="J737" i="3"/>
  <c r="AG737" i="3"/>
  <c r="AR737" i="3"/>
  <c r="D738" i="3"/>
  <c r="E738" i="3"/>
  <c r="F738" i="3"/>
  <c r="G738" i="3"/>
  <c r="H738" i="3" s="1"/>
  <c r="J738" i="3"/>
  <c r="K738" i="3"/>
  <c r="L738" i="3"/>
  <c r="AG738" i="3"/>
  <c r="AR738" i="3"/>
  <c r="D739" i="3"/>
  <c r="E739" i="3"/>
  <c r="F739" i="3"/>
  <c r="G739" i="3"/>
  <c r="H739" i="3" s="1"/>
  <c r="J739" i="3"/>
  <c r="K739" i="3"/>
  <c r="L739" i="3"/>
  <c r="AG739" i="3"/>
  <c r="AR739" i="3"/>
  <c r="D740" i="3"/>
  <c r="E740" i="3"/>
  <c r="F740" i="3"/>
  <c r="G740" i="3"/>
  <c r="H740" i="3" s="1"/>
  <c r="J740" i="3"/>
  <c r="K740" i="3"/>
  <c r="L740" i="3"/>
  <c r="AG740" i="3"/>
  <c r="AR740" i="3"/>
  <c r="D741" i="3"/>
  <c r="E741" i="3"/>
  <c r="F741" i="3"/>
  <c r="AG741" i="3"/>
  <c r="AR741" i="3"/>
  <c r="D742" i="3"/>
  <c r="E742" i="3"/>
  <c r="F742" i="3"/>
  <c r="G742" i="3"/>
  <c r="H742" i="3" s="1"/>
  <c r="J742" i="3"/>
  <c r="K742" i="3"/>
  <c r="L742" i="3"/>
  <c r="AG742" i="3"/>
  <c r="AR742" i="3"/>
  <c r="D743" i="3"/>
  <c r="E743" i="3"/>
  <c r="F743" i="3"/>
  <c r="AG743" i="3"/>
  <c r="AR743" i="3"/>
  <c r="D744" i="3"/>
  <c r="E744" i="3"/>
  <c r="F744" i="3"/>
  <c r="G744" i="3"/>
  <c r="H744" i="3" s="1"/>
  <c r="J744" i="3"/>
  <c r="K744" i="3"/>
  <c r="L744" i="3"/>
  <c r="AG744" i="3"/>
  <c r="AR744" i="3"/>
  <c r="D745" i="3"/>
  <c r="E745" i="3"/>
  <c r="F745" i="3"/>
  <c r="G745" i="3"/>
  <c r="H745" i="3" s="1"/>
  <c r="J745" i="3"/>
  <c r="K745" i="3"/>
  <c r="L745" i="3"/>
  <c r="AG745" i="3"/>
  <c r="AR745" i="3"/>
  <c r="D746" i="3"/>
  <c r="E746" i="3"/>
  <c r="F746" i="3"/>
  <c r="J746" i="3"/>
  <c r="AG746" i="3"/>
  <c r="AR746" i="3"/>
  <c r="D747" i="3"/>
  <c r="E747" i="3"/>
  <c r="F747" i="3"/>
  <c r="G747" i="3"/>
  <c r="H747" i="3" s="1"/>
  <c r="J747" i="3"/>
  <c r="K747" i="3"/>
  <c r="L747" i="3"/>
  <c r="AG747" i="3"/>
  <c r="AR747" i="3"/>
  <c r="D748" i="3"/>
  <c r="E748" i="3"/>
  <c r="F748" i="3"/>
  <c r="G748" i="3"/>
  <c r="H748" i="3" s="1"/>
  <c r="J748" i="3"/>
  <c r="K748" i="3"/>
  <c r="L748" i="3"/>
  <c r="AG748" i="3"/>
  <c r="AR748" i="3"/>
  <c r="D749" i="3"/>
  <c r="E749" i="3"/>
  <c r="F749" i="3"/>
  <c r="G749" i="3"/>
  <c r="H749" i="3" s="1"/>
  <c r="AG749" i="3"/>
  <c r="AR749" i="3"/>
  <c r="D750" i="3"/>
  <c r="E750" i="3"/>
  <c r="F750" i="3"/>
  <c r="G750" i="3"/>
  <c r="H750" i="3" s="1"/>
  <c r="J750" i="3"/>
  <c r="K750" i="3"/>
  <c r="L750" i="3"/>
  <c r="AG750" i="3"/>
  <c r="AR750" i="3"/>
  <c r="D751" i="3"/>
  <c r="E751" i="3"/>
  <c r="F751" i="3"/>
  <c r="G751" i="3"/>
  <c r="H751" i="3" s="1"/>
  <c r="AG751" i="3"/>
  <c r="AR751" i="3"/>
  <c r="D752" i="3"/>
  <c r="E752" i="3"/>
  <c r="F752" i="3"/>
  <c r="G752" i="3"/>
  <c r="H752" i="3" s="1"/>
  <c r="J752" i="3"/>
  <c r="K752" i="3"/>
  <c r="L752" i="3"/>
  <c r="AG752" i="3"/>
  <c r="AR752" i="3"/>
  <c r="D753" i="3"/>
  <c r="E753" i="3"/>
  <c r="F753" i="3"/>
  <c r="G753" i="3"/>
  <c r="H753" i="3" s="1"/>
  <c r="J753" i="3"/>
  <c r="K753" i="3"/>
  <c r="L753" i="3"/>
  <c r="AG753" i="3"/>
  <c r="AR753" i="3"/>
  <c r="D754" i="3"/>
  <c r="E754" i="3"/>
  <c r="F754" i="3"/>
  <c r="G754" i="3"/>
  <c r="H754" i="3" s="1"/>
  <c r="J754" i="3"/>
  <c r="K754" i="3"/>
  <c r="L754" i="3"/>
  <c r="AG754" i="3"/>
  <c r="AR754" i="3"/>
  <c r="D755" i="3"/>
  <c r="E755" i="3"/>
  <c r="F755" i="3"/>
  <c r="G755" i="3"/>
  <c r="H755" i="3" s="1"/>
  <c r="J755" i="3"/>
  <c r="K755" i="3"/>
  <c r="L755" i="3"/>
  <c r="AG755" i="3"/>
  <c r="AR755" i="3"/>
  <c r="D756" i="3"/>
  <c r="E756" i="3"/>
  <c r="F756" i="3"/>
  <c r="G756" i="3"/>
  <c r="H756" i="3" s="1"/>
  <c r="J756" i="3"/>
  <c r="K756" i="3"/>
  <c r="L756" i="3"/>
  <c r="AG756" i="3"/>
  <c r="AR756" i="3"/>
  <c r="D757" i="3"/>
  <c r="E757" i="3"/>
  <c r="F757" i="3"/>
  <c r="G757" i="3"/>
  <c r="H757" i="3" s="1"/>
  <c r="J757" i="3"/>
  <c r="K757" i="3"/>
  <c r="L757" i="3"/>
  <c r="AG757" i="3"/>
  <c r="AR757" i="3"/>
  <c r="D758" i="3"/>
  <c r="E758" i="3"/>
  <c r="F758" i="3"/>
  <c r="AG758" i="3"/>
  <c r="AR758" i="3"/>
  <c r="D759" i="3"/>
  <c r="E759" i="3"/>
  <c r="F759" i="3"/>
  <c r="G759" i="3"/>
  <c r="H759" i="3" s="1"/>
  <c r="J759" i="3"/>
  <c r="K759" i="3"/>
  <c r="L759" i="3"/>
  <c r="AG759" i="3"/>
  <c r="AR759" i="3"/>
  <c r="D760" i="3"/>
  <c r="E760" i="3"/>
  <c r="F760" i="3"/>
  <c r="G760" i="3"/>
  <c r="H760" i="3" s="1"/>
  <c r="J760" i="3"/>
  <c r="K760" i="3"/>
  <c r="L760" i="3"/>
  <c r="AG760" i="3"/>
  <c r="AR760" i="3"/>
  <c r="D761" i="3"/>
  <c r="E761" i="3"/>
  <c r="F761" i="3"/>
  <c r="AG761" i="3"/>
  <c r="AR761" i="3"/>
  <c r="D762" i="3"/>
  <c r="E762" i="3"/>
  <c r="F762" i="3"/>
  <c r="G762" i="3"/>
  <c r="H762" i="3" s="1"/>
  <c r="K762" i="3"/>
  <c r="L762" i="3"/>
  <c r="AG762" i="3"/>
  <c r="AR762" i="3"/>
  <c r="D763" i="3"/>
  <c r="E763" i="3"/>
  <c r="F763" i="3"/>
  <c r="G763" i="3"/>
  <c r="H763" i="3" s="1"/>
  <c r="J763" i="3"/>
  <c r="K763" i="3"/>
  <c r="L763" i="3"/>
  <c r="AG763" i="3"/>
  <c r="AR763" i="3"/>
  <c r="D764" i="3"/>
  <c r="E764" i="3"/>
  <c r="F764" i="3"/>
  <c r="G764" i="3"/>
  <c r="H764" i="3" s="1"/>
  <c r="J764" i="3"/>
  <c r="K764" i="3"/>
  <c r="L764" i="3"/>
  <c r="AG764" i="3"/>
  <c r="AR764" i="3"/>
  <c r="D765" i="3"/>
  <c r="E765" i="3"/>
  <c r="F765" i="3"/>
  <c r="G765" i="3"/>
  <c r="H765" i="3" s="1"/>
  <c r="J765" i="3"/>
  <c r="K765" i="3"/>
  <c r="L765" i="3"/>
  <c r="AG765" i="3"/>
  <c r="AR765" i="3"/>
  <c r="D766" i="3"/>
  <c r="E766" i="3"/>
  <c r="F766" i="3"/>
  <c r="G766" i="3"/>
  <c r="H766" i="3" s="1"/>
  <c r="J766" i="3"/>
  <c r="K766" i="3"/>
  <c r="L766" i="3"/>
  <c r="AG766" i="3"/>
  <c r="AR766" i="3"/>
  <c r="D767" i="3"/>
  <c r="E767" i="3"/>
  <c r="F767" i="3"/>
  <c r="G767" i="3"/>
  <c r="H767" i="3" s="1"/>
  <c r="J767" i="3"/>
  <c r="K767" i="3"/>
  <c r="L767" i="3"/>
  <c r="AG767" i="3"/>
  <c r="AR767" i="3"/>
  <c r="D768" i="3"/>
  <c r="E768" i="3"/>
  <c r="F768" i="3"/>
  <c r="G768" i="3"/>
  <c r="H768" i="3" s="1"/>
  <c r="J768" i="3"/>
  <c r="K768" i="3"/>
  <c r="L768" i="3"/>
  <c r="AG768" i="3"/>
  <c r="AR768" i="3"/>
  <c r="D769" i="3"/>
  <c r="E769" i="3"/>
  <c r="F769" i="3"/>
  <c r="G769" i="3"/>
  <c r="H769" i="3" s="1"/>
  <c r="J769" i="3"/>
  <c r="K769" i="3"/>
  <c r="L769" i="3"/>
  <c r="AG769" i="3"/>
  <c r="AR769" i="3"/>
  <c r="D770" i="3"/>
  <c r="E770" i="3"/>
  <c r="F770" i="3"/>
  <c r="L770" i="3"/>
  <c r="AG770" i="3"/>
  <c r="AR770" i="3"/>
  <c r="D771" i="3"/>
  <c r="E771" i="3"/>
  <c r="F771" i="3"/>
  <c r="G771" i="3"/>
  <c r="H771" i="3" s="1"/>
  <c r="J771" i="3"/>
  <c r="K771" i="3"/>
  <c r="L771" i="3"/>
  <c r="AG771" i="3"/>
  <c r="AR771" i="3"/>
  <c r="D772" i="3"/>
  <c r="E772" i="3"/>
  <c r="F772" i="3"/>
  <c r="G772" i="3"/>
  <c r="H772" i="3" s="1"/>
  <c r="J772" i="3"/>
  <c r="K772" i="3"/>
  <c r="L772" i="3"/>
  <c r="AG772" i="3"/>
  <c r="AR772" i="3"/>
  <c r="D773" i="3"/>
  <c r="E773" i="3"/>
  <c r="F773" i="3"/>
  <c r="AG773" i="3"/>
  <c r="AR773" i="3"/>
  <c r="D774" i="3"/>
  <c r="E774" i="3"/>
  <c r="F774" i="3"/>
  <c r="L774" i="3"/>
  <c r="AG774" i="3"/>
  <c r="AR774" i="3"/>
  <c r="D775" i="3"/>
  <c r="E775" i="3"/>
  <c r="F775" i="3"/>
  <c r="G775" i="3"/>
  <c r="H775" i="3" s="1"/>
  <c r="J775" i="3"/>
  <c r="K775" i="3"/>
  <c r="L775" i="3"/>
  <c r="AG775" i="3"/>
  <c r="AR775" i="3"/>
  <c r="D776" i="3"/>
  <c r="E776" i="3"/>
  <c r="F776" i="3"/>
  <c r="G776" i="3"/>
  <c r="H776" i="3" s="1"/>
  <c r="J776" i="3"/>
  <c r="K776" i="3"/>
  <c r="L776" i="3"/>
  <c r="AG776" i="3"/>
  <c r="AR776" i="3"/>
  <c r="D777" i="3"/>
  <c r="E777" i="3"/>
  <c r="F777" i="3"/>
  <c r="G777" i="3"/>
  <c r="H777" i="3" s="1"/>
  <c r="J777" i="3"/>
  <c r="K777" i="3"/>
  <c r="L777" i="3"/>
  <c r="AG777" i="3"/>
  <c r="AR777" i="3"/>
  <c r="D778" i="3"/>
  <c r="E778" i="3"/>
  <c r="F778" i="3"/>
  <c r="G778" i="3"/>
  <c r="H778" i="3" s="1"/>
  <c r="J778" i="3"/>
  <c r="K778" i="3"/>
  <c r="L778" i="3"/>
  <c r="AG778" i="3"/>
  <c r="AR778" i="3"/>
  <c r="D779" i="3"/>
  <c r="E779" i="3"/>
  <c r="F779" i="3"/>
  <c r="G779" i="3"/>
  <c r="H779" i="3" s="1"/>
  <c r="J779" i="3"/>
  <c r="K779" i="3"/>
  <c r="L779" i="3"/>
  <c r="AG779" i="3"/>
  <c r="AR779" i="3"/>
  <c r="D780" i="3"/>
  <c r="E780" i="3"/>
  <c r="F780" i="3"/>
  <c r="G780" i="3"/>
  <c r="H780" i="3" s="1"/>
  <c r="J780" i="3"/>
  <c r="K780" i="3"/>
  <c r="L780" i="3"/>
  <c r="AG780" i="3"/>
  <c r="AR780" i="3"/>
  <c r="D781" i="3"/>
  <c r="E781" i="3"/>
  <c r="F781" i="3"/>
  <c r="AG781" i="3"/>
  <c r="AR781" i="3"/>
  <c r="D782" i="3"/>
  <c r="E782" i="3"/>
  <c r="F782" i="3"/>
  <c r="G782" i="3"/>
  <c r="H782" i="3" s="1"/>
  <c r="J782" i="3"/>
  <c r="K782" i="3"/>
  <c r="L782" i="3"/>
  <c r="AG782" i="3"/>
  <c r="AR782" i="3"/>
  <c r="D783" i="3"/>
  <c r="E783" i="3"/>
  <c r="F783" i="3"/>
  <c r="G783" i="3"/>
  <c r="H783" i="3" s="1"/>
  <c r="J783" i="3"/>
  <c r="K783" i="3"/>
  <c r="L783" i="3"/>
  <c r="AG783" i="3"/>
  <c r="AR783" i="3"/>
  <c r="D784" i="3"/>
  <c r="E784" i="3"/>
  <c r="F784" i="3"/>
  <c r="G784" i="3"/>
  <c r="H784" i="3" s="1"/>
  <c r="J784" i="3"/>
  <c r="K784" i="3"/>
  <c r="L784" i="3"/>
  <c r="AG784" i="3"/>
  <c r="AR784" i="3"/>
  <c r="D785" i="3"/>
  <c r="E785" i="3"/>
  <c r="F785" i="3"/>
  <c r="AG785" i="3"/>
  <c r="AR785" i="3"/>
  <c r="D786" i="3"/>
  <c r="E786" i="3"/>
  <c r="F786" i="3"/>
  <c r="G786" i="3"/>
  <c r="H786" i="3" s="1"/>
  <c r="J786" i="3"/>
  <c r="K786" i="3"/>
  <c r="L786" i="3"/>
  <c r="AG786" i="3"/>
  <c r="AR786" i="3"/>
  <c r="D787" i="3"/>
  <c r="E787" i="3"/>
  <c r="F787" i="3"/>
  <c r="G787" i="3"/>
  <c r="H787" i="3" s="1"/>
  <c r="J787" i="3"/>
  <c r="K787" i="3"/>
  <c r="L787" i="3"/>
  <c r="AG787" i="3"/>
  <c r="AR787" i="3"/>
  <c r="D788" i="3"/>
  <c r="E788" i="3"/>
  <c r="F788" i="3"/>
  <c r="G788" i="3"/>
  <c r="H788" i="3" s="1"/>
  <c r="J788" i="3"/>
  <c r="K788" i="3"/>
  <c r="L788" i="3"/>
  <c r="AG788" i="3"/>
  <c r="AR788" i="3"/>
  <c r="D789" i="3"/>
  <c r="E789" i="3"/>
  <c r="F789" i="3"/>
  <c r="G789" i="3"/>
  <c r="H789" i="3" s="1"/>
  <c r="J789" i="3"/>
  <c r="K789" i="3"/>
  <c r="L789" i="3"/>
  <c r="AG789" i="3"/>
  <c r="AR789" i="3"/>
  <c r="D790" i="3"/>
  <c r="E790" i="3"/>
  <c r="F790" i="3"/>
  <c r="G790" i="3"/>
  <c r="H790" i="3" s="1"/>
  <c r="J790" i="3"/>
  <c r="K790" i="3"/>
  <c r="L790" i="3"/>
  <c r="AG790" i="3"/>
  <c r="AR790" i="3"/>
  <c r="D791" i="3"/>
  <c r="E791" i="3"/>
  <c r="F791" i="3"/>
  <c r="G791" i="3"/>
  <c r="H791" i="3" s="1"/>
  <c r="J791" i="3"/>
  <c r="K791" i="3"/>
  <c r="L791" i="3"/>
  <c r="AG791" i="3"/>
  <c r="AR791" i="3"/>
  <c r="D792" i="3"/>
  <c r="E792" i="3"/>
  <c r="F792" i="3"/>
  <c r="AG792" i="3"/>
  <c r="AR792" i="3"/>
  <c r="D793" i="3"/>
  <c r="E793" i="3"/>
  <c r="F793" i="3"/>
  <c r="G793" i="3"/>
  <c r="H793" i="3" s="1"/>
  <c r="J793" i="3"/>
  <c r="K793" i="3"/>
  <c r="L793" i="3"/>
  <c r="AG793" i="3"/>
  <c r="AR793" i="3"/>
  <c r="D794" i="3"/>
  <c r="E794" i="3"/>
  <c r="F794" i="3"/>
  <c r="AG794" i="3"/>
  <c r="AR794" i="3"/>
  <c r="D795" i="3"/>
  <c r="E795" i="3"/>
  <c r="F795" i="3"/>
  <c r="G795" i="3"/>
  <c r="H795" i="3" s="1"/>
  <c r="J795" i="3"/>
  <c r="K795" i="3"/>
  <c r="L795" i="3"/>
  <c r="AG795" i="3"/>
  <c r="AR795" i="3"/>
  <c r="D796" i="3"/>
  <c r="E796" i="3"/>
  <c r="F796" i="3"/>
  <c r="G796" i="3"/>
  <c r="H796" i="3" s="1"/>
  <c r="J796" i="3"/>
  <c r="K796" i="3"/>
  <c r="L796" i="3"/>
  <c r="AG796" i="3"/>
  <c r="AR796" i="3"/>
  <c r="D797" i="3"/>
  <c r="E797" i="3"/>
  <c r="F797" i="3"/>
  <c r="AG797" i="3"/>
  <c r="AR797" i="3"/>
  <c r="D798" i="3"/>
  <c r="E798" i="3"/>
  <c r="F798" i="3"/>
  <c r="G798" i="3"/>
  <c r="H798" i="3" s="1"/>
  <c r="J798" i="3"/>
  <c r="K798" i="3"/>
  <c r="L798" i="3"/>
  <c r="AG798" i="3"/>
  <c r="AR798" i="3"/>
  <c r="D799" i="3"/>
  <c r="E799" i="3"/>
  <c r="F799" i="3"/>
  <c r="G799" i="3"/>
  <c r="H799" i="3" s="1"/>
  <c r="J799" i="3"/>
  <c r="K799" i="3"/>
  <c r="L799" i="3"/>
  <c r="AG799" i="3"/>
  <c r="AR799" i="3"/>
  <c r="D800" i="3"/>
  <c r="E800" i="3"/>
  <c r="F800" i="3"/>
  <c r="G800" i="3"/>
  <c r="H800" i="3" s="1"/>
  <c r="J800" i="3"/>
  <c r="K800" i="3"/>
  <c r="L800" i="3"/>
  <c r="AG800" i="3"/>
  <c r="AR800" i="3"/>
  <c r="D801" i="3"/>
  <c r="E801" i="3"/>
  <c r="F801" i="3"/>
  <c r="G801" i="3"/>
  <c r="H801" i="3" s="1"/>
  <c r="J801" i="3"/>
  <c r="K801" i="3"/>
  <c r="L801" i="3"/>
  <c r="AG801" i="3"/>
  <c r="AR801" i="3"/>
  <c r="D802" i="3"/>
  <c r="E802" i="3"/>
  <c r="F802" i="3"/>
  <c r="G802" i="3"/>
  <c r="H802" i="3" s="1"/>
  <c r="J802" i="3"/>
  <c r="K802" i="3"/>
  <c r="L802" i="3"/>
  <c r="AG802" i="3"/>
  <c r="AR802" i="3"/>
  <c r="D803" i="3"/>
  <c r="E803" i="3"/>
  <c r="F803" i="3"/>
  <c r="G803" i="3"/>
  <c r="H803" i="3" s="1"/>
  <c r="J803" i="3"/>
  <c r="K803" i="3"/>
  <c r="L803" i="3"/>
  <c r="AG803" i="3"/>
  <c r="AR803" i="3"/>
  <c r="D804" i="3"/>
  <c r="E804" i="3"/>
  <c r="F804" i="3"/>
  <c r="K804" i="3"/>
  <c r="AG804" i="3"/>
  <c r="AR804" i="3"/>
  <c r="D805" i="3"/>
  <c r="E805" i="3"/>
  <c r="F805" i="3"/>
  <c r="G805" i="3"/>
  <c r="H805" i="3" s="1"/>
  <c r="J805" i="3"/>
  <c r="K805" i="3"/>
  <c r="L805" i="3"/>
  <c r="AG805" i="3"/>
  <c r="AR805" i="3"/>
  <c r="D806" i="3"/>
  <c r="E806" i="3"/>
  <c r="F806" i="3"/>
  <c r="AG806" i="3"/>
  <c r="AR806" i="3"/>
  <c r="D807" i="3"/>
  <c r="E807" i="3"/>
  <c r="F807" i="3"/>
  <c r="G807" i="3"/>
  <c r="H807" i="3" s="1"/>
  <c r="J807" i="3"/>
  <c r="K807" i="3"/>
  <c r="L807" i="3"/>
  <c r="AG807" i="3"/>
  <c r="AR807" i="3"/>
  <c r="D808" i="3"/>
  <c r="E808" i="3"/>
  <c r="F808" i="3"/>
  <c r="G808" i="3"/>
  <c r="H808" i="3" s="1"/>
  <c r="J808" i="3"/>
  <c r="K808" i="3"/>
  <c r="L808" i="3"/>
  <c r="AG808" i="3"/>
  <c r="AR808" i="3"/>
  <c r="D809" i="3"/>
  <c r="E809" i="3"/>
  <c r="F809" i="3"/>
  <c r="J809" i="3"/>
  <c r="AG809" i="3"/>
  <c r="AR809" i="3"/>
  <c r="D810" i="3"/>
  <c r="E810" i="3"/>
  <c r="F810" i="3"/>
  <c r="G810" i="3"/>
  <c r="H810" i="3" s="1"/>
  <c r="J810" i="3"/>
  <c r="K810" i="3"/>
  <c r="L810" i="3"/>
  <c r="AG810" i="3"/>
  <c r="AR810" i="3"/>
  <c r="D811" i="3"/>
  <c r="E811" i="3"/>
  <c r="F811" i="3"/>
  <c r="G811" i="3"/>
  <c r="H811" i="3" s="1"/>
  <c r="J811" i="3"/>
  <c r="K811" i="3"/>
  <c r="L811" i="3"/>
  <c r="AG811" i="3"/>
  <c r="AR811" i="3"/>
  <c r="D812" i="3"/>
  <c r="E812" i="3"/>
  <c r="F812" i="3"/>
  <c r="G812" i="3"/>
  <c r="H812" i="3" s="1"/>
  <c r="J812" i="3"/>
  <c r="K812" i="3"/>
  <c r="L812" i="3"/>
  <c r="AG812" i="3"/>
  <c r="AR812" i="3"/>
  <c r="D813" i="3"/>
  <c r="E813" i="3"/>
  <c r="F813" i="3"/>
  <c r="G813" i="3"/>
  <c r="H813" i="3" s="1"/>
  <c r="J813" i="3"/>
  <c r="K813" i="3"/>
  <c r="L813" i="3"/>
  <c r="AG813" i="3"/>
  <c r="AR813" i="3"/>
  <c r="D814" i="3"/>
  <c r="E814" i="3"/>
  <c r="F814" i="3"/>
  <c r="G814" i="3"/>
  <c r="H814" i="3" s="1"/>
  <c r="J814" i="3"/>
  <c r="K814" i="3"/>
  <c r="L814" i="3"/>
  <c r="AG814" i="3"/>
  <c r="AR814" i="3"/>
  <c r="D815" i="3"/>
  <c r="E815" i="3"/>
  <c r="F815" i="3"/>
  <c r="G815" i="3"/>
  <c r="H815" i="3" s="1"/>
  <c r="J815" i="3"/>
  <c r="K815" i="3"/>
  <c r="L815" i="3"/>
  <c r="AG815" i="3"/>
  <c r="AR815" i="3"/>
  <c r="D816" i="3"/>
  <c r="E816" i="3"/>
  <c r="F816" i="3"/>
  <c r="J816" i="3"/>
  <c r="AG816" i="3"/>
  <c r="AR816" i="3"/>
  <c r="D817" i="3"/>
  <c r="E817" i="3"/>
  <c r="F817" i="3"/>
  <c r="G817" i="3"/>
  <c r="H817" i="3" s="1"/>
  <c r="J817" i="3"/>
  <c r="K817" i="3"/>
  <c r="L817" i="3"/>
  <c r="AG817" i="3"/>
  <c r="AR817" i="3"/>
  <c r="D818" i="3"/>
  <c r="E818" i="3"/>
  <c r="F818" i="3"/>
  <c r="G818" i="3"/>
  <c r="H818" i="3" s="1"/>
  <c r="J818" i="3"/>
  <c r="K818" i="3"/>
  <c r="L818" i="3"/>
  <c r="AG818" i="3"/>
  <c r="AR818" i="3"/>
  <c r="D819" i="3"/>
  <c r="E819" i="3"/>
  <c r="F819" i="3"/>
  <c r="G819" i="3"/>
  <c r="H819" i="3" s="1"/>
  <c r="J819" i="3"/>
  <c r="K819" i="3"/>
  <c r="L819" i="3"/>
  <c r="AG819" i="3"/>
  <c r="AR819" i="3"/>
  <c r="D820" i="3"/>
  <c r="E820" i="3"/>
  <c r="F820" i="3"/>
  <c r="G820" i="3"/>
  <c r="H820" i="3" s="1"/>
  <c r="J820" i="3"/>
  <c r="K820" i="3"/>
  <c r="L820" i="3"/>
  <c r="AG820" i="3"/>
  <c r="AR820" i="3"/>
  <c r="D821" i="3"/>
  <c r="E821" i="3"/>
  <c r="F821" i="3"/>
  <c r="AG821" i="3"/>
  <c r="AR821" i="3"/>
  <c r="D822" i="3"/>
  <c r="E822" i="3"/>
  <c r="F822" i="3"/>
  <c r="G822" i="3"/>
  <c r="H822" i="3" s="1"/>
  <c r="J822" i="3"/>
  <c r="K822" i="3"/>
  <c r="L822" i="3"/>
  <c r="AG822" i="3"/>
  <c r="AR822" i="3"/>
  <c r="D823" i="3"/>
  <c r="E823" i="3"/>
  <c r="F823" i="3"/>
  <c r="G823" i="3"/>
  <c r="H823" i="3" s="1"/>
  <c r="J823" i="3"/>
  <c r="K823" i="3"/>
  <c r="L823" i="3"/>
  <c r="AG823" i="3"/>
  <c r="AR823" i="3"/>
  <c r="D824" i="3"/>
  <c r="E824" i="3"/>
  <c r="F824" i="3"/>
  <c r="G824" i="3"/>
  <c r="H824" i="3" s="1"/>
  <c r="J824" i="3"/>
  <c r="K824" i="3"/>
  <c r="L824" i="3"/>
  <c r="AG824" i="3"/>
  <c r="AR824" i="3"/>
  <c r="D825" i="3"/>
  <c r="E825" i="3"/>
  <c r="F825" i="3"/>
  <c r="G825" i="3"/>
  <c r="H825" i="3" s="1"/>
  <c r="J825" i="3"/>
  <c r="K825" i="3"/>
  <c r="L825" i="3"/>
  <c r="AG825" i="3"/>
  <c r="AR825" i="3"/>
  <c r="D826" i="3"/>
  <c r="E826" i="3"/>
  <c r="F826" i="3"/>
  <c r="G826" i="3"/>
  <c r="H826" i="3" s="1"/>
  <c r="J826" i="3"/>
  <c r="K826" i="3"/>
  <c r="L826" i="3"/>
  <c r="AG826" i="3"/>
  <c r="AR826" i="3"/>
  <c r="D827" i="3"/>
  <c r="E827" i="3"/>
  <c r="F827" i="3"/>
  <c r="AG827" i="3"/>
  <c r="AR827" i="3"/>
  <c r="D828" i="3"/>
  <c r="E828" i="3"/>
  <c r="F828" i="3"/>
  <c r="J828" i="3"/>
  <c r="L828" i="3"/>
  <c r="AG828" i="3"/>
  <c r="AR828" i="3"/>
  <c r="D829" i="3"/>
  <c r="E829" i="3"/>
  <c r="F829" i="3"/>
  <c r="G829" i="3"/>
  <c r="H829" i="3" s="1"/>
  <c r="J829" i="3"/>
  <c r="K829" i="3"/>
  <c r="L829" i="3"/>
  <c r="AG829" i="3"/>
  <c r="AR829" i="3"/>
  <c r="D830" i="3"/>
  <c r="E830" i="3"/>
  <c r="F830" i="3"/>
  <c r="G830" i="3"/>
  <c r="H830" i="3" s="1"/>
  <c r="J830" i="3"/>
  <c r="K830" i="3"/>
  <c r="L830" i="3"/>
  <c r="AG830" i="3"/>
  <c r="AR830" i="3"/>
  <c r="D831" i="3"/>
  <c r="E831" i="3"/>
  <c r="F831" i="3"/>
  <c r="G831" i="3"/>
  <c r="H831" i="3" s="1"/>
  <c r="J831" i="3"/>
  <c r="K831" i="3"/>
  <c r="L831" i="3"/>
  <c r="AG831" i="3"/>
  <c r="AR831" i="3"/>
  <c r="D832" i="3"/>
  <c r="E832" i="3"/>
  <c r="F832" i="3"/>
  <c r="G832" i="3"/>
  <c r="H832" i="3" s="1"/>
  <c r="J832" i="3"/>
  <c r="K832" i="3"/>
  <c r="L832" i="3"/>
  <c r="AG832" i="3"/>
  <c r="AR832" i="3"/>
  <c r="D833" i="3"/>
  <c r="E833" i="3"/>
  <c r="F833" i="3"/>
  <c r="AG833" i="3"/>
  <c r="AR833" i="3"/>
  <c r="D834" i="3"/>
  <c r="E834" i="3"/>
  <c r="F834" i="3"/>
  <c r="G834" i="3"/>
  <c r="H834" i="3" s="1"/>
  <c r="J834" i="3"/>
  <c r="K834" i="3"/>
  <c r="L834" i="3"/>
  <c r="AG834" i="3"/>
  <c r="AR834" i="3"/>
  <c r="D835" i="3"/>
  <c r="E835" i="3"/>
  <c r="F835" i="3"/>
  <c r="G835" i="3"/>
  <c r="H835" i="3" s="1"/>
  <c r="J835" i="3"/>
  <c r="K835" i="3"/>
  <c r="L835" i="3"/>
  <c r="AG835" i="3"/>
  <c r="AR835" i="3"/>
  <c r="D836" i="3"/>
  <c r="E836" i="3"/>
  <c r="F836" i="3"/>
  <c r="G836" i="3"/>
  <c r="H836" i="3" s="1"/>
  <c r="J836" i="3"/>
  <c r="K836" i="3"/>
  <c r="L836" i="3"/>
  <c r="AG836" i="3"/>
  <c r="AR836" i="3"/>
  <c r="D837" i="3"/>
  <c r="E837" i="3"/>
  <c r="F837" i="3"/>
  <c r="G837" i="3"/>
  <c r="H837" i="3" s="1"/>
  <c r="J837" i="3"/>
  <c r="K837" i="3"/>
  <c r="L837" i="3"/>
  <c r="AG837" i="3"/>
  <c r="AR837" i="3"/>
  <c r="D838" i="3"/>
  <c r="E838" i="3"/>
  <c r="F838" i="3"/>
  <c r="G838" i="3"/>
  <c r="H838" i="3" s="1"/>
  <c r="J838" i="3"/>
  <c r="K838" i="3"/>
  <c r="L838" i="3"/>
  <c r="AG838" i="3"/>
  <c r="AR838" i="3"/>
  <c r="D839" i="3"/>
  <c r="E839" i="3"/>
  <c r="F839" i="3"/>
  <c r="AG839" i="3"/>
  <c r="AR839" i="3"/>
  <c r="D840" i="3"/>
  <c r="E840" i="3"/>
  <c r="F840" i="3"/>
  <c r="G840" i="3"/>
  <c r="H840" i="3" s="1"/>
  <c r="J840" i="3"/>
  <c r="K840" i="3"/>
  <c r="L840" i="3"/>
  <c r="AG840" i="3"/>
  <c r="AR840" i="3"/>
  <c r="D841" i="3"/>
  <c r="E841" i="3"/>
  <c r="F841" i="3"/>
  <c r="G841" i="3"/>
  <c r="H841" i="3" s="1"/>
  <c r="J841" i="3"/>
  <c r="K841" i="3"/>
  <c r="L841" i="3"/>
  <c r="AG841" i="3"/>
  <c r="AR841" i="3"/>
  <c r="D842" i="3"/>
  <c r="E842" i="3"/>
  <c r="F842" i="3"/>
  <c r="G842" i="3"/>
  <c r="H842" i="3" s="1"/>
  <c r="J842" i="3"/>
  <c r="K842" i="3"/>
  <c r="L842" i="3"/>
  <c r="AG842" i="3"/>
  <c r="AR842" i="3"/>
  <c r="D843" i="3"/>
  <c r="E843" i="3"/>
  <c r="F843" i="3"/>
  <c r="G843" i="3"/>
  <c r="H843" i="3" s="1"/>
  <c r="J843" i="3"/>
  <c r="K843" i="3"/>
  <c r="L843" i="3"/>
  <c r="AG843" i="3"/>
  <c r="AR843" i="3"/>
  <c r="D844" i="3"/>
  <c r="E844" i="3"/>
  <c r="F844" i="3"/>
  <c r="G844" i="3"/>
  <c r="H844" i="3" s="1"/>
  <c r="J844" i="3"/>
  <c r="K844" i="3"/>
  <c r="L844" i="3"/>
  <c r="AG844" i="3"/>
  <c r="AR844" i="3"/>
  <c r="D845" i="3"/>
  <c r="E845" i="3"/>
  <c r="F845" i="3"/>
  <c r="K845" i="3"/>
  <c r="AG845" i="3"/>
  <c r="AR845" i="3"/>
  <c r="D846" i="3"/>
  <c r="E846" i="3"/>
  <c r="F846" i="3"/>
  <c r="G846" i="3"/>
  <c r="H846" i="3" s="1"/>
  <c r="J846" i="3"/>
  <c r="K846" i="3"/>
  <c r="L846" i="3"/>
  <c r="AG846" i="3"/>
  <c r="AR846" i="3"/>
  <c r="D847" i="3"/>
  <c r="E847" i="3"/>
  <c r="F847" i="3"/>
  <c r="G847" i="3"/>
  <c r="H847" i="3" s="1"/>
  <c r="J847" i="3"/>
  <c r="K847" i="3"/>
  <c r="L847" i="3"/>
  <c r="AG847" i="3"/>
  <c r="AR847" i="3"/>
  <c r="D848" i="3"/>
  <c r="E848" i="3"/>
  <c r="F848" i="3"/>
  <c r="G848" i="3"/>
  <c r="H848" i="3" s="1"/>
  <c r="J848" i="3"/>
  <c r="K848" i="3"/>
  <c r="L848" i="3"/>
  <c r="AG848" i="3"/>
  <c r="AR848" i="3"/>
  <c r="D849" i="3"/>
  <c r="E849" i="3"/>
  <c r="F849" i="3"/>
  <c r="AG849" i="3"/>
  <c r="AR849" i="3"/>
  <c r="D850" i="3"/>
  <c r="E850" i="3"/>
  <c r="F850" i="3"/>
  <c r="AG850" i="3"/>
  <c r="AR850" i="3"/>
  <c r="D851" i="3"/>
  <c r="E851" i="3"/>
  <c r="F851" i="3"/>
  <c r="G851" i="3"/>
  <c r="H851" i="3" s="1"/>
  <c r="J851" i="3"/>
  <c r="K851" i="3"/>
  <c r="L851" i="3"/>
  <c r="AG851" i="3"/>
  <c r="AR851" i="3"/>
  <c r="D852" i="3"/>
  <c r="E852" i="3"/>
  <c r="F852" i="3"/>
  <c r="G852" i="3"/>
  <c r="H852" i="3" s="1"/>
  <c r="J852" i="3"/>
  <c r="K852" i="3"/>
  <c r="L852" i="3"/>
  <c r="AG852" i="3"/>
  <c r="AR852" i="3"/>
  <c r="D853" i="3"/>
  <c r="E853" i="3"/>
  <c r="F853" i="3"/>
  <c r="G853" i="3"/>
  <c r="H853" i="3" s="1"/>
  <c r="J853" i="3"/>
  <c r="K853" i="3"/>
  <c r="L853" i="3"/>
  <c r="AG853" i="3"/>
  <c r="AR853" i="3"/>
  <c r="D854" i="3"/>
  <c r="E854" i="3"/>
  <c r="F854" i="3"/>
  <c r="G854" i="3"/>
  <c r="H854" i="3" s="1"/>
  <c r="J854" i="3"/>
  <c r="K854" i="3"/>
  <c r="L854" i="3"/>
  <c r="AG854" i="3"/>
  <c r="AR854" i="3"/>
  <c r="D855" i="3"/>
  <c r="E855" i="3"/>
  <c r="F855" i="3"/>
  <c r="G855" i="3"/>
  <c r="H855" i="3" s="1"/>
  <c r="J855" i="3"/>
  <c r="K855" i="3"/>
  <c r="L855" i="3"/>
  <c r="AG855" i="3"/>
  <c r="AR855" i="3"/>
  <c r="D856" i="3"/>
  <c r="E856" i="3"/>
  <c r="F856" i="3"/>
  <c r="G856" i="3"/>
  <c r="H856" i="3" s="1"/>
  <c r="J856" i="3"/>
  <c r="K856" i="3"/>
  <c r="L856" i="3"/>
  <c r="AG856" i="3"/>
  <c r="AR856" i="3"/>
  <c r="D857" i="3"/>
  <c r="E857" i="3"/>
  <c r="F857" i="3"/>
  <c r="AG857" i="3"/>
  <c r="AR857" i="3"/>
  <c r="D858" i="3"/>
  <c r="E858" i="3"/>
  <c r="F858" i="3"/>
  <c r="G858" i="3"/>
  <c r="H858" i="3" s="1"/>
  <c r="J858" i="3"/>
  <c r="K858" i="3"/>
  <c r="L858" i="3"/>
  <c r="AG858" i="3"/>
  <c r="AR858" i="3"/>
  <c r="D859" i="3"/>
  <c r="E859" i="3"/>
  <c r="F859" i="3"/>
  <c r="G859" i="3"/>
  <c r="H859" i="3" s="1"/>
  <c r="J859" i="3"/>
  <c r="K859" i="3"/>
  <c r="L859" i="3"/>
  <c r="AG859" i="3"/>
  <c r="AR859" i="3"/>
  <c r="D860" i="3"/>
  <c r="E860" i="3"/>
  <c r="F860" i="3"/>
  <c r="G860" i="3"/>
  <c r="H860" i="3" s="1"/>
  <c r="J860" i="3"/>
  <c r="K860" i="3"/>
  <c r="L860" i="3"/>
  <c r="AG860" i="3"/>
  <c r="AR860" i="3"/>
  <c r="D861" i="3"/>
  <c r="E861" i="3"/>
  <c r="F861" i="3"/>
  <c r="J861" i="3"/>
  <c r="K861" i="3"/>
  <c r="AG861" i="3"/>
  <c r="AR861" i="3"/>
  <c r="D862" i="3"/>
  <c r="E862" i="3"/>
  <c r="F862" i="3"/>
  <c r="J862" i="3"/>
  <c r="AG862" i="3"/>
  <c r="AR862" i="3"/>
  <c r="D863" i="3"/>
  <c r="E863" i="3"/>
  <c r="F863" i="3"/>
  <c r="G863" i="3"/>
  <c r="H863" i="3" s="1"/>
  <c r="J863" i="3"/>
  <c r="K863" i="3"/>
  <c r="L863" i="3"/>
  <c r="AG863" i="3"/>
  <c r="AR863" i="3"/>
  <c r="D864" i="3"/>
  <c r="E864" i="3"/>
  <c r="F864" i="3"/>
  <c r="G864" i="3"/>
  <c r="H864" i="3" s="1"/>
  <c r="J864" i="3"/>
  <c r="K864" i="3"/>
  <c r="L864" i="3"/>
  <c r="AG864" i="3"/>
  <c r="AR864" i="3"/>
  <c r="D865" i="3"/>
  <c r="E865" i="3"/>
  <c r="F865" i="3"/>
  <c r="G865" i="3"/>
  <c r="H865" i="3" s="1"/>
  <c r="J865" i="3"/>
  <c r="K865" i="3"/>
  <c r="L865" i="3"/>
  <c r="AG865" i="3"/>
  <c r="AR865" i="3"/>
  <c r="D866" i="3"/>
  <c r="E866" i="3"/>
  <c r="F866" i="3"/>
  <c r="G866" i="3"/>
  <c r="H866" i="3" s="1"/>
  <c r="J866" i="3"/>
  <c r="K866" i="3"/>
  <c r="L866" i="3"/>
  <c r="AG866" i="3"/>
  <c r="AR866" i="3"/>
  <c r="D867" i="3"/>
  <c r="E867" i="3"/>
  <c r="F867" i="3"/>
  <c r="G867" i="3"/>
  <c r="H867" i="3" s="1"/>
  <c r="J867" i="3"/>
  <c r="K867" i="3"/>
  <c r="L867" i="3"/>
  <c r="AG867" i="3"/>
  <c r="AR867" i="3"/>
  <c r="D868" i="3"/>
  <c r="E868" i="3"/>
  <c r="F868" i="3"/>
  <c r="G868" i="3"/>
  <c r="H868" i="3" s="1"/>
  <c r="J868" i="3"/>
  <c r="K868" i="3"/>
  <c r="L868" i="3"/>
  <c r="AG868" i="3"/>
  <c r="AR868" i="3"/>
  <c r="D869" i="3"/>
  <c r="E869" i="3"/>
  <c r="F869" i="3"/>
  <c r="L869" i="3"/>
  <c r="AG869" i="3"/>
  <c r="AR869" i="3"/>
  <c r="D870" i="3"/>
  <c r="E870" i="3"/>
  <c r="F870" i="3"/>
  <c r="G870" i="3"/>
  <c r="H870" i="3" s="1"/>
  <c r="J870" i="3"/>
  <c r="K870" i="3"/>
  <c r="L870" i="3"/>
  <c r="AG870" i="3"/>
  <c r="AR870" i="3"/>
  <c r="D871" i="3"/>
  <c r="E871" i="3"/>
  <c r="F871" i="3"/>
  <c r="G871" i="3"/>
  <c r="H871" i="3" s="1"/>
  <c r="J871" i="3"/>
  <c r="K871" i="3"/>
  <c r="L871" i="3"/>
  <c r="AG871" i="3"/>
  <c r="AR871" i="3"/>
  <c r="D872" i="3"/>
  <c r="E872" i="3"/>
  <c r="F872" i="3"/>
  <c r="J872" i="3"/>
  <c r="L872" i="3"/>
  <c r="AG872" i="3"/>
  <c r="AR872" i="3"/>
  <c r="D873" i="3"/>
  <c r="E873" i="3"/>
  <c r="F873" i="3"/>
  <c r="AG873" i="3"/>
  <c r="AR873" i="3"/>
  <c r="D874" i="3"/>
  <c r="E874" i="3"/>
  <c r="F874" i="3"/>
  <c r="G874" i="3"/>
  <c r="H874" i="3" s="1"/>
  <c r="J874" i="3"/>
  <c r="K874" i="3"/>
  <c r="L874" i="3"/>
  <c r="AG874" i="3"/>
  <c r="AR874" i="3"/>
  <c r="D875" i="3"/>
  <c r="E875" i="3"/>
  <c r="F875" i="3"/>
  <c r="G875" i="3"/>
  <c r="H875" i="3" s="1"/>
  <c r="J875" i="3"/>
  <c r="K875" i="3"/>
  <c r="L875" i="3"/>
  <c r="AG875" i="3"/>
  <c r="AR875" i="3"/>
  <c r="D876" i="3"/>
  <c r="E876" i="3"/>
  <c r="F876" i="3"/>
  <c r="G876" i="3"/>
  <c r="H876" i="3" s="1"/>
  <c r="J876" i="3"/>
  <c r="K876" i="3"/>
  <c r="L876" i="3"/>
  <c r="AG876" i="3"/>
  <c r="AR876" i="3"/>
  <c r="D877" i="3"/>
  <c r="E877" i="3"/>
  <c r="F877" i="3"/>
  <c r="G877" i="3"/>
  <c r="H877" i="3" s="1"/>
  <c r="J877" i="3"/>
  <c r="K877" i="3"/>
  <c r="L877" i="3"/>
  <c r="AG877" i="3"/>
  <c r="AR877" i="3"/>
  <c r="D878" i="3"/>
  <c r="E878" i="3"/>
  <c r="F878" i="3"/>
  <c r="G878" i="3"/>
  <c r="H878" i="3" s="1"/>
  <c r="J878" i="3"/>
  <c r="K878" i="3"/>
  <c r="L878" i="3"/>
  <c r="AG878" i="3"/>
  <c r="AR878" i="3"/>
  <c r="D879" i="3"/>
  <c r="E879" i="3"/>
  <c r="F879" i="3"/>
  <c r="G879" i="3"/>
  <c r="H879" i="3" s="1"/>
  <c r="J879" i="3"/>
  <c r="K879" i="3"/>
  <c r="L879" i="3"/>
  <c r="AG879" i="3"/>
  <c r="AR879" i="3"/>
  <c r="D880" i="3"/>
  <c r="E880" i="3"/>
  <c r="F880" i="3"/>
  <c r="G880" i="3"/>
  <c r="H880" i="3" s="1"/>
  <c r="J880" i="3"/>
  <c r="K880" i="3"/>
  <c r="L880" i="3"/>
  <c r="AG880" i="3"/>
  <c r="AR880" i="3"/>
  <c r="D881" i="3"/>
  <c r="E881" i="3"/>
  <c r="F881" i="3"/>
  <c r="AG881" i="3"/>
  <c r="AR881" i="3"/>
  <c r="D882" i="3"/>
  <c r="E882" i="3"/>
  <c r="F882" i="3"/>
  <c r="G882" i="3"/>
  <c r="H882" i="3" s="1"/>
  <c r="J882" i="3"/>
  <c r="K882" i="3"/>
  <c r="L882" i="3"/>
  <c r="AG882" i="3"/>
  <c r="AR882" i="3"/>
  <c r="D883" i="3"/>
  <c r="E883" i="3"/>
  <c r="F883" i="3"/>
  <c r="G883" i="3"/>
  <c r="H883" i="3" s="1"/>
  <c r="J883" i="3"/>
  <c r="K883" i="3"/>
  <c r="L883" i="3"/>
  <c r="AG883" i="3"/>
  <c r="AR883" i="3"/>
  <c r="D884" i="3"/>
  <c r="E884" i="3"/>
  <c r="F884" i="3"/>
  <c r="AG884" i="3"/>
  <c r="AR884" i="3"/>
  <c r="D885" i="3"/>
  <c r="E885" i="3"/>
  <c r="F885" i="3"/>
  <c r="AG885" i="3"/>
  <c r="AR885" i="3"/>
  <c r="D886" i="3"/>
  <c r="E886" i="3"/>
  <c r="F886" i="3"/>
  <c r="G886" i="3"/>
  <c r="H886" i="3" s="1"/>
  <c r="J886" i="3"/>
  <c r="K886" i="3"/>
  <c r="L886" i="3"/>
  <c r="AG886" i="3"/>
  <c r="AR886" i="3"/>
  <c r="D887" i="3"/>
  <c r="E887" i="3"/>
  <c r="F887" i="3"/>
  <c r="G887" i="3"/>
  <c r="H887" i="3" s="1"/>
  <c r="J887" i="3"/>
  <c r="K887" i="3"/>
  <c r="L887" i="3"/>
  <c r="AG887" i="3"/>
  <c r="AR887" i="3"/>
  <c r="D888" i="3"/>
  <c r="E888" i="3"/>
  <c r="F888" i="3"/>
  <c r="G888" i="3"/>
  <c r="H888" i="3" s="1"/>
  <c r="J888" i="3"/>
  <c r="K888" i="3"/>
  <c r="L888" i="3"/>
  <c r="AG888" i="3"/>
  <c r="AR888" i="3"/>
  <c r="D889" i="3"/>
  <c r="E889" i="3"/>
  <c r="F889" i="3"/>
  <c r="G889" i="3"/>
  <c r="H889" i="3" s="1"/>
  <c r="J889" i="3"/>
  <c r="K889" i="3"/>
  <c r="L889" i="3"/>
  <c r="AG889" i="3"/>
  <c r="AR889" i="3"/>
  <c r="D890" i="3"/>
  <c r="E890" i="3"/>
  <c r="F890" i="3"/>
  <c r="AG890" i="3"/>
  <c r="AR890" i="3"/>
  <c r="D891" i="3"/>
  <c r="E891" i="3"/>
  <c r="F891" i="3"/>
  <c r="G891" i="3"/>
  <c r="H891" i="3" s="1"/>
  <c r="J891" i="3"/>
  <c r="K891" i="3"/>
  <c r="L891" i="3"/>
  <c r="AG891" i="3"/>
  <c r="AR891" i="3"/>
  <c r="D892" i="3"/>
  <c r="E892" i="3"/>
  <c r="F892" i="3"/>
  <c r="G892" i="3"/>
  <c r="H892" i="3" s="1"/>
  <c r="J892" i="3"/>
  <c r="K892" i="3"/>
  <c r="L892" i="3"/>
  <c r="AG892" i="3"/>
  <c r="AR892" i="3"/>
  <c r="D893" i="3"/>
  <c r="E893" i="3"/>
  <c r="F893" i="3"/>
  <c r="AG893" i="3"/>
  <c r="AR893" i="3"/>
  <c r="D894" i="3"/>
  <c r="E894" i="3"/>
  <c r="F894" i="3"/>
  <c r="G894" i="3"/>
  <c r="H894" i="3" s="1"/>
  <c r="J894" i="3"/>
  <c r="K894" i="3"/>
  <c r="L894" i="3"/>
  <c r="AG894" i="3"/>
  <c r="AR894" i="3"/>
  <c r="D895" i="3"/>
  <c r="E895" i="3"/>
  <c r="F895" i="3"/>
  <c r="G895" i="3"/>
  <c r="H895" i="3" s="1"/>
  <c r="J895" i="3"/>
  <c r="K895" i="3"/>
  <c r="L895" i="3"/>
  <c r="AG895" i="3"/>
  <c r="AR895" i="3"/>
  <c r="D896" i="3"/>
  <c r="E896" i="3"/>
  <c r="F896" i="3"/>
  <c r="AG896" i="3"/>
  <c r="C898" i="3"/>
  <c r="K898" i="3" s="1"/>
  <c r="D898" i="3"/>
  <c r="E898" i="3"/>
  <c r="F898" i="3"/>
  <c r="AG898" i="3"/>
  <c r="AR898" i="3"/>
  <c r="C899" i="3"/>
  <c r="L899" i="3" s="1"/>
  <c r="D899" i="3"/>
  <c r="E899" i="3"/>
  <c r="F899" i="3"/>
  <c r="AG899" i="3"/>
  <c r="AR899" i="3"/>
  <c r="C900" i="3"/>
  <c r="D900" i="3"/>
  <c r="E900" i="3"/>
  <c r="F900" i="3"/>
  <c r="AG900" i="3"/>
  <c r="AR900" i="3"/>
  <c r="C901" i="3"/>
  <c r="D901" i="3"/>
  <c r="E901" i="3"/>
  <c r="F901" i="3"/>
  <c r="AG901" i="3"/>
  <c r="AR901" i="3"/>
  <c r="C902" i="3"/>
  <c r="K902" i="3" s="1"/>
  <c r="D902" i="3"/>
  <c r="E902" i="3"/>
  <c r="F902" i="3"/>
  <c r="AG902" i="3"/>
  <c r="AR902" i="3"/>
  <c r="C903" i="3"/>
  <c r="D903" i="3"/>
  <c r="E903" i="3"/>
  <c r="F903" i="3"/>
  <c r="AG903" i="3"/>
  <c r="AR903" i="3"/>
  <c r="C904" i="3"/>
  <c r="K904" i="3" s="1"/>
  <c r="D904" i="3"/>
  <c r="E904" i="3"/>
  <c r="F904" i="3"/>
  <c r="AG904" i="3"/>
  <c r="AR904" i="3"/>
  <c r="C905" i="3"/>
  <c r="L905" i="3" s="1"/>
  <c r="D905" i="3"/>
  <c r="E905" i="3"/>
  <c r="F905" i="3"/>
  <c r="AG905" i="3"/>
  <c r="AR905" i="3"/>
  <c r="C906" i="3"/>
  <c r="D906" i="3"/>
  <c r="E906" i="3"/>
  <c r="F906" i="3"/>
  <c r="AG906" i="3"/>
  <c r="AR906" i="3"/>
  <c r="C907" i="3"/>
  <c r="L907" i="3" s="1"/>
  <c r="D907" i="3"/>
  <c r="E907" i="3"/>
  <c r="F907" i="3"/>
  <c r="AG907" i="3"/>
  <c r="AR907" i="3"/>
  <c r="C908" i="3"/>
  <c r="D908" i="3"/>
  <c r="E908" i="3"/>
  <c r="F908" i="3"/>
  <c r="AG908" i="3"/>
  <c r="AR908" i="3"/>
  <c r="C909" i="3"/>
  <c r="D909" i="3"/>
  <c r="E909" i="3"/>
  <c r="F909" i="3"/>
  <c r="AG909" i="3"/>
  <c r="AR909" i="3"/>
  <c r="C910" i="3"/>
  <c r="D910" i="3"/>
  <c r="E910" i="3"/>
  <c r="F910" i="3"/>
  <c r="AG910" i="3"/>
  <c r="AR910" i="3"/>
  <c r="C911" i="3"/>
  <c r="D911" i="3"/>
  <c r="E911" i="3"/>
  <c r="F911" i="3"/>
  <c r="AG911" i="3"/>
  <c r="AR911" i="3"/>
  <c r="C912" i="3"/>
  <c r="D912" i="3"/>
  <c r="E912" i="3"/>
  <c r="F912" i="3"/>
  <c r="AG912" i="3"/>
  <c r="AR912" i="3"/>
  <c r="C913" i="3"/>
  <c r="L913" i="3" s="1"/>
  <c r="D913" i="3"/>
  <c r="E913" i="3"/>
  <c r="F913" i="3"/>
  <c r="AG913" i="3"/>
  <c r="AR913" i="3"/>
  <c r="C914" i="3"/>
  <c r="D914" i="3"/>
  <c r="E914" i="3"/>
  <c r="F914" i="3"/>
  <c r="AG914" i="3"/>
  <c r="AR914" i="3"/>
  <c r="C915" i="3"/>
  <c r="L915" i="3" s="1"/>
  <c r="D915" i="3"/>
  <c r="E915" i="3"/>
  <c r="F915" i="3"/>
  <c r="AG915" i="3"/>
  <c r="AR915" i="3"/>
  <c r="C916" i="3"/>
  <c r="D916" i="3"/>
  <c r="E916" i="3"/>
  <c r="F916" i="3"/>
  <c r="AG916" i="3"/>
  <c r="AR916" i="3"/>
  <c r="C917" i="3"/>
  <c r="D917" i="3"/>
  <c r="E917" i="3"/>
  <c r="F917" i="3"/>
  <c r="AG917" i="3"/>
  <c r="AR917" i="3"/>
  <c r="C918" i="3"/>
  <c r="K918" i="3" s="1"/>
  <c r="D918" i="3"/>
  <c r="E918" i="3"/>
  <c r="F918" i="3"/>
  <c r="AG918" i="3"/>
  <c r="AR918" i="3"/>
  <c r="C919" i="3"/>
  <c r="L919" i="3" s="1"/>
  <c r="D919" i="3"/>
  <c r="E919" i="3"/>
  <c r="F919" i="3"/>
  <c r="AG919" i="3"/>
  <c r="AR919" i="3"/>
  <c r="C920" i="3"/>
  <c r="K920" i="3" s="1"/>
  <c r="D920" i="3"/>
  <c r="E920" i="3"/>
  <c r="F920" i="3"/>
  <c r="AG920" i="3"/>
  <c r="AR920" i="3"/>
  <c r="C921" i="3"/>
  <c r="D921" i="3"/>
  <c r="E921" i="3"/>
  <c r="F921" i="3"/>
  <c r="AG921" i="3"/>
  <c r="AR921" i="3"/>
  <c r="C922" i="3"/>
  <c r="D922" i="3"/>
  <c r="E922" i="3"/>
  <c r="F922" i="3"/>
  <c r="AG922" i="3"/>
  <c r="AR922" i="3"/>
  <c r="C923" i="3"/>
  <c r="D923" i="3"/>
  <c r="E923" i="3"/>
  <c r="F923" i="3"/>
  <c r="AG923" i="3"/>
  <c r="AR923" i="3"/>
  <c r="C924" i="3"/>
  <c r="D924" i="3"/>
  <c r="E924" i="3"/>
  <c r="F924" i="3"/>
  <c r="AG924" i="3"/>
  <c r="AR924" i="3"/>
  <c r="C925" i="3"/>
  <c r="L925" i="3" s="1"/>
  <c r="D925" i="3"/>
  <c r="E925" i="3"/>
  <c r="F925" i="3"/>
  <c r="AG925" i="3"/>
  <c r="AR925" i="3"/>
  <c r="C926" i="3"/>
  <c r="D926" i="3"/>
  <c r="E926" i="3"/>
  <c r="F926" i="3"/>
  <c r="AG926" i="3"/>
  <c r="AR926" i="3"/>
  <c r="C927" i="3"/>
  <c r="D927" i="3"/>
  <c r="E927" i="3"/>
  <c r="F927" i="3"/>
  <c r="AG927" i="3"/>
  <c r="AR927" i="3"/>
  <c r="C928" i="3"/>
  <c r="D928" i="3"/>
  <c r="E928" i="3"/>
  <c r="F928" i="3"/>
  <c r="AG928" i="3"/>
  <c r="AR928" i="3"/>
  <c r="C929" i="3"/>
  <c r="L929" i="3" s="1"/>
  <c r="D929" i="3"/>
  <c r="E929" i="3"/>
  <c r="F929" i="3"/>
  <c r="AG929" i="3"/>
  <c r="AR929" i="3"/>
  <c r="C930" i="3"/>
  <c r="D930" i="3"/>
  <c r="E930" i="3"/>
  <c r="F930" i="3"/>
  <c r="AG930" i="3"/>
  <c r="AR930" i="3"/>
  <c r="C931" i="3"/>
  <c r="L931" i="3" s="1"/>
  <c r="D931" i="3"/>
  <c r="E931" i="3"/>
  <c r="F931" i="3"/>
  <c r="AG931" i="3"/>
  <c r="AR931" i="3"/>
  <c r="C932" i="3"/>
  <c r="D932" i="3"/>
  <c r="E932" i="3"/>
  <c r="F932" i="3"/>
  <c r="AG932" i="3"/>
  <c r="AR932" i="3"/>
  <c r="C933" i="3"/>
  <c r="D933" i="3"/>
  <c r="E933" i="3"/>
  <c r="F933" i="3"/>
  <c r="AG933" i="3"/>
  <c r="AR933" i="3"/>
  <c r="C934" i="3"/>
  <c r="D934" i="3"/>
  <c r="E934" i="3"/>
  <c r="F934" i="3"/>
  <c r="AG934" i="3"/>
  <c r="AR934" i="3"/>
  <c r="C935" i="3"/>
  <c r="L935" i="3" s="1"/>
  <c r="D935" i="3"/>
  <c r="E935" i="3"/>
  <c r="F935" i="3"/>
  <c r="AG935" i="3"/>
  <c r="AR935" i="3"/>
  <c r="C936" i="3"/>
  <c r="J936" i="3" s="1"/>
  <c r="D936" i="3"/>
  <c r="E936" i="3"/>
  <c r="F936" i="3"/>
  <c r="AG936" i="3"/>
  <c r="AR936" i="3"/>
  <c r="C937" i="3"/>
  <c r="D937" i="3"/>
  <c r="E937" i="3"/>
  <c r="F937" i="3"/>
  <c r="AG937" i="3"/>
  <c r="AR937" i="3"/>
  <c r="C938" i="3"/>
  <c r="D938" i="3"/>
  <c r="E938" i="3"/>
  <c r="F938" i="3"/>
  <c r="AG938" i="3"/>
  <c r="AR938" i="3"/>
  <c r="C939" i="3"/>
  <c r="D939" i="3"/>
  <c r="E939" i="3"/>
  <c r="F939" i="3"/>
  <c r="AG939" i="3"/>
  <c r="AR939" i="3"/>
  <c r="C940" i="3"/>
  <c r="D940" i="3"/>
  <c r="E940" i="3"/>
  <c r="F940" i="3"/>
  <c r="AG940" i="3"/>
  <c r="AR940" i="3"/>
  <c r="C941" i="3"/>
  <c r="L941" i="3" s="1"/>
  <c r="D941" i="3"/>
  <c r="E941" i="3"/>
  <c r="F941" i="3"/>
  <c r="AG941" i="3"/>
  <c r="AR941" i="3"/>
  <c r="C942" i="3"/>
  <c r="D942" i="3"/>
  <c r="E942" i="3"/>
  <c r="F942" i="3"/>
  <c r="AG942" i="3"/>
  <c r="AR942" i="3"/>
  <c r="C943" i="3"/>
  <c r="D943" i="3"/>
  <c r="E943" i="3"/>
  <c r="F943" i="3"/>
  <c r="AG943" i="3"/>
  <c r="AR943" i="3"/>
  <c r="C944" i="3"/>
  <c r="D944" i="3"/>
  <c r="E944" i="3"/>
  <c r="F944" i="3"/>
  <c r="AG944" i="3"/>
  <c r="AR944" i="3"/>
  <c r="C945" i="3"/>
  <c r="L945" i="3" s="1"/>
  <c r="D945" i="3"/>
  <c r="E945" i="3"/>
  <c r="F945" i="3"/>
  <c r="AG945" i="3"/>
  <c r="AR945" i="3"/>
  <c r="C946" i="3"/>
  <c r="D946" i="3"/>
  <c r="E946" i="3"/>
  <c r="F946" i="3"/>
  <c r="AG946" i="3"/>
  <c r="AR946" i="3"/>
  <c r="C947" i="3"/>
  <c r="L947" i="3" s="1"/>
  <c r="D947" i="3"/>
  <c r="E947" i="3"/>
  <c r="F947" i="3"/>
  <c r="AG947" i="3"/>
  <c r="AR947" i="3"/>
  <c r="C948" i="3"/>
  <c r="D948" i="3"/>
  <c r="E948" i="3"/>
  <c r="F948" i="3"/>
  <c r="AG948" i="3"/>
  <c r="AR948" i="3"/>
  <c r="C949" i="3"/>
  <c r="D949" i="3"/>
  <c r="E949" i="3"/>
  <c r="F949" i="3"/>
  <c r="AG949" i="3"/>
  <c r="AR949" i="3"/>
  <c r="C950" i="3"/>
  <c r="D950" i="3"/>
  <c r="E950" i="3"/>
  <c r="F950" i="3"/>
  <c r="AG950" i="3"/>
  <c r="AR950" i="3"/>
  <c r="C951" i="3"/>
  <c r="L951" i="3" s="1"/>
  <c r="D951" i="3"/>
  <c r="E951" i="3"/>
  <c r="F951" i="3"/>
  <c r="AG951" i="3"/>
  <c r="AR951" i="3"/>
  <c r="C952" i="3"/>
  <c r="D952" i="3"/>
  <c r="E952" i="3"/>
  <c r="F952" i="3"/>
  <c r="AG952" i="3"/>
  <c r="AR952" i="3"/>
  <c r="C953" i="3"/>
  <c r="D953" i="3"/>
  <c r="E953" i="3"/>
  <c r="F953" i="3"/>
  <c r="AG953" i="3"/>
  <c r="AR953" i="3"/>
  <c r="C954" i="3"/>
  <c r="D954" i="3"/>
  <c r="E954" i="3"/>
  <c r="F954" i="3"/>
  <c r="AG954" i="3"/>
  <c r="AR954" i="3"/>
  <c r="C955" i="3"/>
  <c r="D955" i="3"/>
  <c r="E955" i="3"/>
  <c r="F955" i="3"/>
  <c r="AG955" i="3"/>
  <c r="AR955" i="3"/>
  <c r="C956" i="3"/>
  <c r="D956" i="3"/>
  <c r="E956" i="3"/>
  <c r="F956" i="3"/>
  <c r="AG956" i="3"/>
  <c r="AR956" i="3"/>
  <c r="C957" i="3"/>
  <c r="L957" i="3" s="1"/>
  <c r="D957" i="3"/>
  <c r="E957" i="3"/>
  <c r="F957" i="3"/>
  <c r="AG957" i="3"/>
  <c r="AR957" i="3"/>
  <c r="C958" i="3"/>
  <c r="D958" i="3"/>
  <c r="E958" i="3"/>
  <c r="F958" i="3"/>
  <c r="AG958" i="3"/>
  <c r="AR958" i="3"/>
  <c r="C959" i="3"/>
  <c r="D959" i="3"/>
  <c r="E959" i="3"/>
  <c r="F959" i="3"/>
  <c r="AG959" i="3"/>
  <c r="AR959" i="3"/>
  <c r="C960" i="3"/>
  <c r="L960" i="3" s="1"/>
  <c r="D960" i="3"/>
  <c r="E960" i="3"/>
  <c r="F960" i="3"/>
  <c r="AG960" i="3"/>
  <c r="AR960" i="3"/>
  <c r="C961" i="3"/>
  <c r="L961" i="3" s="1"/>
  <c r="D961" i="3"/>
  <c r="E961" i="3"/>
  <c r="F961" i="3"/>
  <c r="AG961" i="3"/>
  <c r="AR961" i="3"/>
  <c r="C962" i="3"/>
  <c r="L962" i="3" s="1"/>
  <c r="D962" i="3"/>
  <c r="E962" i="3"/>
  <c r="F962" i="3"/>
  <c r="AG962" i="3"/>
  <c r="AR962" i="3"/>
  <c r="C963" i="3"/>
  <c r="L963" i="3" s="1"/>
  <c r="D963" i="3"/>
  <c r="E963" i="3"/>
  <c r="F963" i="3"/>
  <c r="AG963" i="3"/>
  <c r="AR963" i="3"/>
  <c r="C964" i="3"/>
  <c r="D964" i="3"/>
  <c r="E964" i="3"/>
  <c r="F964" i="3"/>
  <c r="AG964" i="3"/>
  <c r="AR964" i="3"/>
  <c r="C965" i="3"/>
  <c r="D965" i="3"/>
  <c r="E965" i="3"/>
  <c r="F965" i="3"/>
  <c r="AG965" i="3"/>
  <c r="AR965" i="3"/>
  <c r="C966" i="3"/>
  <c r="D966" i="3"/>
  <c r="E966" i="3"/>
  <c r="F966" i="3"/>
  <c r="AG966" i="3"/>
  <c r="AR966" i="3"/>
  <c r="C967" i="3"/>
  <c r="L967" i="3" s="1"/>
  <c r="D967" i="3"/>
  <c r="E967" i="3"/>
  <c r="F967" i="3"/>
  <c r="AG967" i="3"/>
  <c r="AR967" i="3"/>
  <c r="C968" i="3"/>
  <c r="J968" i="3" s="1"/>
  <c r="D968" i="3"/>
  <c r="E968" i="3"/>
  <c r="F968" i="3"/>
  <c r="AG968" i="3"/>
  <c r="AR968" i="3"/>
  <c r="C969" i="3"/>
  <c r="L969" i="3" s="1"/>
  <c r="D969" i="3"/>
  <c r="E969" i="3"/>
  <c r="F969" i="3"/>
  <c r="AG969" i="3"/>
  <c r="AR969" i="3"/>
  <c r="C970" i="3"/>
  <c r="D970" i="3"/>
  <c r="E970" i="3"/>
  <c r="F970" i="3"/>
  <c r="AG970" i="3"/>
  <c r="AR970" i="3"/>
  <c r="C971" i="3"/>
  <c r="D971" i="3"/>
  <c r="E971" i="3"/>
  <c r="F971" i="3"/>
  <c r="AG971" i="3"/>
  <c r="AR971" i="3"/>
  <c r="C972" i="3"/>
  <c r="D972" i="3"/>
  <c r="E972" i="3"/>
  <c r="F972" i="3"/>
  <c r="AG972" i="3"/>
  <c r="AR972" i="3"/>
  <c r="C973" i="3"/>
  <c r="L973" i="3" s="1"/>
  <c r="D973" i="3"/>
  <c r="E973" i="3"/>
  <c r="F973" i="3"/>
  <c r="AG973" i="3"/>
  <c r="AR973" i="3"/>
  <c r="C974" i="3"/>
  <c r="D974" i="3"/>
  <c r="E974" i="3"/>
  <c r="F974" i="3"/>
  <c r="AG974" i="3"/>
  <c r="AR974" i="3"/>
  <c r="C975" i="3"/>
  <c r="D975" i="3"/>
  <c r="E975" i="3"/>
  <c r="F975" i="3"/>
  <c r="AG975" i="3"/>
  <c r="AR975" i="3"/>
  <c r="C976" i="3"/>
  <c r="D976" i="3"/>
  <c r="E976" i="3"/>
  <c r="F976" i="3"/>
  <c r="AG976" i="3"/>
  <c r="AR976" i="3"/>
  <c r="C977" i="3"/>
  <c r="L977" i="3" s="1"/>
  <c r="D977" i="3"/>
  <c r="E977" i="3"/>
  <c r="F977" i="3"/>
  <c r="AG977" i="3"/>
  <c r="AR977" i="3"/>
  <c r="C978" i="3"/>
  <c r="L978" i="3" s="1"/>
  <c r="D978" i="3"/>
  <c r="E978" i="3"/>
  <c r="F978" i="3"/>
  <c r="AG978" i="3"/>
  <c r="AR978" i="3"/>
  <c r="C979" i="3"/>
  <c r="L979" i="3" s="1"/>
  <c r="D979" i="3"/>
  <c r="E979" i="3"/>
  <c r="F979" i="3"/>
  <c r="AG979" i="3"/>
  <c r="AR979" i="3"/>
  <c r="C980" i="3"/>
  <c r="G980" i="3" s="1"/>
  <c r="H980" i="3" s="1"/>
  <c r="D980" i="3"/>
  <c r="E980" i="3"/>
  <c r="F980" i="3"/>
  <c r="AG980" i="3"/>
  <c r="AR980" i="3"/>
  <c r="C981" i="3"/>
  <c r="D981" i="3"/>
  <c r="E981" i="3"/>
  <c r="F981" i="3"/>
  <c r="AG981" i="3"/>
  <c r="AR981" i="3"/>
  <c r="C982" i="3"/>
  <c r="D982" i="3"/>
  <c r="E982" i="3"/>
  <c r="F982" i="3"/>
  <c r="AG982" i="3"/>
  <c r="AR982" i="3"/>
  <c r="C983" i="3"/>
  <c r="L983" i="3" s="1"/>
  <c r="D983" i="3"/>
  <c r="E983" i="3"/>
  <c r="F983" i="3"/>
  <c r="AG983" i="3"/>
  <c r="AR983" i="3"/>
  <c r="C984" i="3"/>
  <c r="J984" i="3" s="1"/>
  <c r="D984" i="3"/>
  <c r="E984" i="3"/>
  <c r="F984" i="3"/>
  <c r="AG984" i="3"/>
  <c r="AR984" i="3"/>
  <c r="C985" i="3"/>
  <c r="L985" i="3" s="1"/>
  <c r="D985" i="3"/>
  <c r="E985" i="3"/>
  <c r="F985" i="3"/>
  <c r="AG985" i="3"/>
  <c r="AR985" i="3"/>
  <c r="C986" i="3"/>
  <c r="D986" i="3"/>
  <c r="E986" i="3"/>
  <c r="F986" i="3"/>
  <c r="AG986" i="3"/>
  <c r="AR986" i="3"/>
  <c r="C987" i="3"/>
  <c r="D987" i="3"/>
  <c r="E987" i="3"/>
  <c r="F987" i="3"/>
  <c r="AG987" i="3"/>
  <c r="AR987" i="3"/>
  <c r="C988" i="3"/>
  <c r="D988" i="3"/>
  <c r="E988" i="3"/>
  <c r="F988" i="3"/>
  <c r="AG988" i="3"/>
  <c r="AR988" i="3"/>
  <c r="C989" i="3"/>
  <c r="L989" i="3" s="1"/>
  <c r="D989" i="3"/>
  <c r="E989" i="3"/>
  <c r="F989" i="3"/>
  <c r="AG989" i="3"/>
  <c r="AR989" i="3"/>
  <c r="C990" i="3"/>
  <c r="L990" i="3" s="1"/>
  <c r="D990" i="3"/>
  <c r="E990" i="3"/>
  <c r="F990" i="3"/>
  <c r="AG990" i="3"/>
  <c r="AR990" i="3"/>
  <c r="C991" i="3"/>
  <c r="D991" i="3"/>
  <c r="E991" i="3"/>
  <c r="F991" i="3"/>
  <c r="AG991" i="3"/>
  <c r="AR991" i="3"/>
  <c r="C992" i="3"/>
  <c r="D992" i="3"/>
  <c r="E992" i="3"/>
  <c r="F992" i="3"/>
  <c r="AG992" i="3"/>
  <c r="AR992" i="3"/>
  <c r="C993" i="3"/>
  <c r="L993" i="3" s="1"/>
  <c r="D993" i="3"/>
  <c r="E993" i="3"/>
  <c r="F993" i="3"/>
  <c r="AG993" i="3"/>
  <c r="AR993" i="3"/>
  <c r="C994" i="3"/>
  <c r="D994" i="3"/>
  <c r="E994" i="3"/>
  <c r="F994" i="3"/>
  <c r="AG994" i="3"/>
  <c r="AR994" i="3"/>
  <c r="C995" i="3"/>
  <c r="L995" i="3" s="1"/>
  <c r="D995" i="3"/>
  <c r="E995" i="3"/>
  <c r="F995" i="3"/>
  <c r="AG995" i="3"/>
  <c r="AR995" i="3"/>
  <c r="C996" i="3"/>
  <c r="K996" i="3" s="1"/>
  <c r="D996" i="3"/>
  <c r="E996" i="3"/>
  <c r="F996" i="3"/>
  <c r="AG996" i="3"/>
  <c r="AR996" i="3"/>
  <c r="C997" i="3"/>
  <c r="D997" i="3"/>
  <c r="E997" i="3"/>
  <c r="F997" i="3"/>
  <c r="AG997" i="3"/>
  <c r="AR997" i="3"/>
  <c r="C998" i="3"/>
  <c r="D998" i="3"/>
  <c r="E998" i="3"/>
  <c r="F998" i="3"/>
  <c r="AG998" i="3"/>
  <c r="AR998" i="3"/>
  <c r="C999" i="3"/>
  <c r="L999" i="3" s="1"/>
  <c r="D999" i="3"/>
  <c r="E999" i="3"/>
  <c r="F999" i="3"/>
  <c r="AG999" i="3"/>
  <c r="AR999" i="3"/>
  <c r="C1000" i="3"/>
  <c r="D1000" i="3"/>
  <c r="E1000" i="3"/>
  <c r="F1000" i="3"/>
  <c r="AG1000" i="3"/>
  <c r="AR1000" i="3"/>
  <c r="C1001" i="3"/>
  <c r="G1001" i="3" s="1"/>
  <c r="D1001" i="3"/>
  <c r="E1001" i="3"/>
  <c r="F1001" i="3"/>
  <c r="AG1001" i="3"/>
  <c r="AR1001" i="3"/>
  <c r="C1002" i="3"/>
  <c r="L1002" i="3" s="1"/>
  <c r="D1002" i="3"/>
  <c r="E1002" i="3"/>
  <c r="F1002" i="3"/>
  <c r="AG1002" i="3"/>
  <c r="AR1002" i="3"/>
  <c r="C1003" i="3"/>
  <c r="G1003" i="3" s="1"/>
  <c r="D1003" i="3"/>
  <c r="E1003" i="3"/>
  <c r="F1003" i="3"/>
  <c r="AG1003" i="3"/>
  <c r="AR1003" i="3"/>
  <c r="C1004" i="3"/>
  <c r="G1004" i="3" s="1"/>
  <c r="D1004" i="3"/>
  <c r="E1004" i="3"/>
  <c r="F1004" i="3"/>
  <c r="AG1004" i="3"/>
  <c r="AR1004" i="3"/>
  <c r="C1005" i="3"/>
  <c r="G1005" i="3" s="1"/>
  <c r="D1005" i="3"/>
  <c r="E1005" i="3"/>
  <c r="F1005" i="3"/>
  <c r="AG1005" i="3"/>
  <c r="AR1005" i="3"/>
  <c r="C1006" i="3"/>
  <c r="L1006" i="3" s="1"/>
  <c r="D1006" i="3"/>
  <c r="E1006" i="3"/>
  <c r="F1006" i="3"/>
  <c r="AG1006" i="3"/>
  <c r="AR1006" i="3"/>
  <c r="C1007" i="3"/>
  <c r="G1007" i="3" s="1"/>
  <c r="D1007" i="3"/>
  <c r="E1007" i="3"/>
  <c r="F1007" i="3"/>
  <c r="AG1007" i="3"/>
  <c r="AR1007" i="3"/>
  <c r="C1008" i="3"/>
  <c r="G1008" i="3" s="1"/>
  <c r="H1008" i="3" s="1"/>
  <c r="D1008" i="3"/>
  <c r="E1008" i="3"/>
  <c r="F1008" i="3"/>
  <c r="AG1008" i="3"/>
  <c r="AR1008" i="3"/>
  <c r="C1009" i="3"/>
  <c r="G1009" i="3" s="1"/>
  <c r="D1009" i="3"/>
  <c r="E1009" i="3"/>
  <c r="F1009" i="3"/>
  <c r="AG1009" i="3"/>
  <c r="AR1009" i="3"/>
  <c r="C1010" i="3"/>
  <c r="L1010" i="3" s="1"/>
  <c r="D1010" i="3"/>
  <c r="E1010" i="3"/>
  <c r="F1010" i="3"/>
  <c r="AG1010" i="3"/>
  <c r="AR1010" i="3"/>
  <c r="C1011" i="3"/>
  <c r="G1011" i="3" s="1"/>
  <c r="D1011" i="3"/>
  <c r="E1011" i="3"/>
  <c r="F1011" i="3"/>
  <c r="AG1011" i="3"/>
  <c r="AR1011" i="3"/>
  <c r="C1012" i="3"/>
  <c r="K1012" i="3" s="1"/>
  <c r="D1012" i="3"/>
  <c r="E1012" i="3"/>
  <c r="F1012" i="3"/>
  <c r="AG1012" i="3"/>
  <c r="AR1012" i="3"/>
  <c r="C1013" i="3"/>
  <c r="D1013" i="3"/>
  <c r="E1013" i="3"/>
  <c r="F1013" i="3"/>
  <c r="AG1013" i="3"/>
  <c r="AR1013" i="3"/>
  <c r="C1014" i="3"/>
  <c r="D1014" i="3"/>
  <c r="E1014" i="3"/>
  <c r="F1014" i="3"/>
  <c r="AG1014" i="3"/>
  <c r="AR1014" i="3"/>
  <c r="C1015" i="3"/>
  <c r="D1015" i="3"/>
  <c r="E1015" i="3"/>
  <c r="F1015" i="3"/>
  <c r="AG1015" i="3"/>
  <c r="AR1015" i="3"/>
  <c r="C1016" i="3"/>
  <c r="K1016" i="3" s="1"/>
  <c r="D1016" i="3"/>
  <c r="E1016" i="3"/>
  <c r="F1016" i="3"/>
  <c r="AG1016" i="3"/>
  <c r="AR1016" i="3"/>
  <c r="C1017" i="3"/>
  <c r="G1017" i="3" s="1"/>
  <c r="D1017" i="3"/>
  <c r="E1017" i="3"/>
  <c r="F1017" i="3"/>
  <c r="AG1017" i="3"/>
  <c r="AR1017" i="3"/>
  <c r="C1018" i="3"/>
  <c r="L1018" i="3" s="1"/>
  <c r="D1018" i="3"/>
  <c r="E1018" i="3"/>
  <c r="F1018" i="3"/>
  <c r="AG1018" i="3"/>
  <c r="AR1018" i="3"/>
  <c r="C1019" i="3"/>
  <c r="G1019" i="3" s="1"/>
  <c r="D1019" i="3"/>
  <c r="E1019" i="3"/>
  <c r="F1019" i="3"/>
  <c r="AG1019" i="3"/>
  <c r="AR1019" i="3"/>
  <c r="C1020" i="3"/>
  <c r="D1020" i="3"/>
  <c r="E1020" i="3"/>
  <c r="F1020" i="3"/>
  <c r="AG1020" i="3"/>
  <c r="AR1020" i="3"/>
  <c r="C1021" i="3"/>
  <c r="G1021" i="3" s="1"/>
  <c r="D1021" i="3"/>
  <c r="E1021" i="3"/>
  <c r="F1021" i="3"/>
  <c r="AG1021" i="3"/>
  <c r="AR1021" i="3"/>
  <c r="C1022" i="3"/>
  <c r="L1022" i="3" s="1"/>
  <c r="D1022" i="3"/>
  <c r="E1022" i="3"/>
  <c r="F1022" i="3"/>
  <c r="AG1022" i="3"/>
  <c r="AR1022" i="3"/>
  <c r="C1023" i="3"/>
  <c r="D1023" i="3"/>
  <c r="E1023" i="3"/>
  <c r="F1023" i="3"/>
  <c r="AG1023" i="3"/>
  <c r="AR1023" i="3"/>
  <c r="C1024" i="3"/>
  <c r="D1024" i="3"/>
  <c r="E1024" i="3"/>
  <c r="F1024" i="3"/>
  <c r="AG1024" i="3"/>
  <c r="AR1024" i="3"/>
  <c r="C1025" i="3"/>
  <c r="G1025" i="3" s="1"/>
  <c r="D1025" i="3"/>
  <c r="E1025" i="3"/>
  <c r="F1025" i="3"/>
  <c r="AG1025" i="3"/>
  <c r="AR1025" i="3"/>
  <c r="C1026" i="3"/>
  <c r="L1026" i="3" s="1"/>
  <c r="D1026" i="3"/>
  <c r="E1026" i="3"/>
  <c r="F1026" i="3"/>
  <c r="AG1026" i="3"/>
  <c r="AR1026" i="3"/>
  <c r="C1027" i="3"/>
  <c r="G1027" i="3" s="1"/>
  <c r="D1027" i="3"/>
  <c r="E1027" i="3"/>
  <c r="F1027" i="3"/>
  <c r="AG1027" i="3"/>
  <c r="AR1027" i="3"/>
  <c r="C1028" i="3"/>
  <c r="D1028" i="3"/>
  <c r="E1028" i="3"/>
  <c r="F1028" i="3"/>
  <c r="AG1028" i="3"/>
  <c r="AR1028" i="3"/>
  <c r="C1029" i="3"/>
  <c r="G1029" i="3" s="1"/>
  <c r="D1029" i="3"/>
  <c r="E1029" i="3"/>
  <c r="F1029" i="3"/>
  <c r="AG1029" i="3"/>
  <c r="AR1029" i="3"/>
  <c r="C1030" i="3"/>
  <c r="D1030" i="3"/>
  <c r="E1030" i="3"/>
  <c r="F1030" i="3"/>
  <c r="AG1030" i="3"/>
  <c r="AR1030" i="3"/>
  <c r="C1031" i="3"/>
  <c r="G1031" i="3" s="1"/>
  <c r="D1031" i="3"/>
  <c r="E1031" i="3"/>
  <c r="F1031" i="3"/>
  <c r="AG1031" i="3"/>
  <c r="AR1031" i="3"/>
  <c r="C1032" i="3"/>
  <c r="J1032" i="3" s="1"/>
  <c r="D1032" i="3"/>
  <c r="E1032" i="3"/>
  <c r="F1032" i="3"/>
  <c r="AG1032" i="3"/>
  <c r="AR1032" i="3"/>
  <c r="C1033" i="3"/>
  <c r="D1033" i="3"/>
  <c r="E1033" i="3"/>
  <c r="F1033" i="3"/>
  <c r="AG1033" i="3"/>
  <c r="AR1033" i="3"/>
  <c r="C1034" i="3"/>
  <c r="L1034" i="3" s="1"/>
  <c r="D1034" i="3"/>
  <c r="E1034" i="3"/>
  <c r="F1034" i="3"/>
  <c r="AG1034" i="3"/>
  <c r="AR1034" i="3"/>
  <c r="C1035" i="3"/>
  <c r="G1035" i="3" s="1"/>
  <c r="D1035" i="3"/>
  <c r="E1035" i="3"/>
  <c r="F1035" i="3"/>
  <c r="AG1035" i="3"/>
  <c r="AR1035" i="3"/>
  <c r="C1036" i="3"/>
  <c r="D1036" i="3"/>
  <c r="E1036" i="3"/>
  <c r="F1036" i="3"/>
  <c r="AG1036" i="3"/>
  <c r="AR1036" i="3"/>
  <c r="C1037" i="3"/>
  <c r="L1037" i="3" s="1"/>
  <c r="D1037" i="3"/>
  <c r="E1037" i="3"/>
  <c r="F1037" i="3"/>
  <c r="AG1037" i="3"/>
  <c r="AR1037" i="3"/>
  <c r="C1038" i="3"/>
  <c r="L1038" i="3" s="1"/>
  <c r="D1038" i="3"/>
  <c r="E1038" i="3"/>
  <c r="F1038" i="3"/>
  <c r="AG1038" i="3"/>
  <c r="AR1038" i="3"/>
  <c r="C1039" i="3"/>
  <c r="D1039" i="3"/>
  <c r="E1039" i="3"/>
  <c r="F1039" i="3"/>
  <c r="AG1039" i="3"/>
  <c r="AR1039" i="3"/>
  <c r="C1040" i="3"/>
  <c r="D1040" i="3"/>
  <c r="E1040" i="3"/>
  <c r="F1040" i="3"/>
  <c r="AG1040" i="3"/>
  <c r="AR1040" i="3"/>
  <c r="C1041" i="3"/>
  <c r="L1041" i="3" s="1"/>
  <c r="D1041" i="3"/>
  <c r="E1041" i="3"/>
  <c r="F1041" i="3"/>
  <c r="AG1041" i="3"/>
  <c r="AR1041" i="3"/>
  <c r="C1042" i="3"/>
  <c r="L1042" i="3" s="1"/>
  <c r="D1042" i="3"/>
  <c r="E1042" i="3"/>
  <c r="F1042" i="3"/>
  <c r="AG1042" i="3"/>
  <c r="AR1042" i="3"/>
  <c r="C1043" i="3"/>
  <c r="G1043" i="3" s="1"/>
  <c r="D1043" i="3"/>
  <c r="E1043" i="3"/>
  <c r="F1043" i="3"/>
  <c r="AG1043" i="3"/>
  <c r="AR1043" i="3"/>
  <c r="C1044" i="3"/>
  <c r="L1044" i="3" s="1"/>
  <c r="D1044" i="3"/>
  <c r="E1044" i="3"/>
  <c r="F1044" i="3"/>
  <c r="AG1044" i="3"/>
  <c r="AR1044" i="3"/>
  <c r="C1045" i="3"/>
  <c r="D1045" i="3"/>
  <c r="E1045" i="3"/>
  <c r="F1045" i="3"/>
  <c r="AG1045" i="3"/>
  <c r="AR1045" i="3"/>
  <c r="C1046" i="3"/>
  <c r="D1046" i="3"/>
  <c r="E1046" i="3"/>
  <c r="F1046" i="3"/>
  <c r="AG1046" i="3"/>
  <c r="AR1046" i="3"/>
  <c r="C1047" i="3"/>
  <c r="D1047" i="3"/>
  <c r="E1047" i="3"/>
  <c r="F1047" i="3"/>
  <c r="AG1047" i="3"/>
  <c r="AR1047" i="3"/>
  <c r="C1048" i="3"/>
  <c r="J1048" i="3" s="1"/>
  <c r="D1048" i="3"/>
  <c r="E1048" i="3"/>
  <c r="F1048" i="3"/>
  <c r="AG1048" i="3"/>
  <c r="AR1048" i="3"/>
  <c r="C1049" i="3"/>
  <c r="G1049" i="3" s="1"/>
  <c r="D1049" i="3"/>
  <c r="E1049" i="3"/>
  <c r="F1049" i="3"/>
  <c r="AG1049" i="3"/>
  <c r="AR1049" i="3"/>
  <c r="C1050" i="3"/>
  <c r="L1050" i="3" s="1"/>
  <c r="D1050" i="3"/>
  <c r="E1050" i="3"/>
  <c r="F1050" i="3"/>
  <c r="AG1050" i="3"/>
  <c r="AR1050" i="3"/>
  <c r="C1051" i="3"/>
  <c r="G1051" i="3" s="1"/>
  <c r="D1051" i="3"/>
  <c r="E1051" i="3"/>
  <c r="F1051" i="3"/>
  <c r="AG1051" i="3"/>
  <c r="AR1051" i="3"/>
  <c r="C1052" i="3"/>
  <c r="L1052" i="3" s="1"/>
  <c r="D1052" i="3"/>
  <c r="E1052" i="3"/>
  <c r="F1052" i="3"/>
  <c r="AG1052" i="3"/>
  <c r="AR1052" i="3"/>
  <c r="C1053" i="3"/>
  <c r="G1053" i="3" s="1"/>
  <c r="D1053" i="3"/>
  <c r="E1053" i="3"/>
  <c r="F1053" i="3"/>
  <c r="AG1053" i="3"/>
  <c r="AR1053" i="3"/>
  <c r="C1054" i="3"/>
  <c r="L1054" i="3" s="1"/>
  <c r="D1054" i="3"/>
  <c r="E1054" i="3"/>
  <c r="F1054" i="3"/>
  <c r="AG1054" i="3"/>
  <c r="AR1054" i="3"/>
  <c r="C1055" i="3"/>
  <c r="G1055" i="3" s="1"/>
  <c r="D1055" i="3"/>
  <c r="E1055" i="3"/>
  <c r="F1055" i="3"/>
  <c r="AG1055" i="3"/>
  <c r="AR1055" i="3"/>
  <c r="C1056" i="3"/>
  <c r="D1056" i="3"/>
  <c r="E1056" i="3"/>
  <c r="F1056" i="3"/>
  <c r="AG1056" i="3"/>
  <c r="AR1056" i="3"/>
  <c r="C1057" i="3"/>
  <c r="G1057" i="3" s="1"/>
  <c r="D1057" i="3"/>
  <c r="E1057" i="3"/>
  <c r="F1057" i="3"/>
  <c r="AG1057" i="3"/>
  <c r="AR1057" i="3"/>
  <c r="C1058" i="3"/>
  <c r="L1058" i="3" s="1"/>
  <c r="D1058" i="3"/>
  <c r="E1058" i="3"/>
  <c r="F1058" i="3"/>
  <c r="AG1058" i="3"/>
  <c r="AR1058" i="3"/>
  <c r="C1059" i="3"/>
  <c r="G1059" i="3" s="1"/>
  <c r="D1059" i="3"/>
  <c r="E1059" i="3"/>
  <c r="F1059" i="3"/>
  <c r="AG1059" i="3"/>
  <c r="AR1059" i="3"/>
  <c r="C1060" i="3"/>
  <c r="D1060" i="3"/>
  <c r="E1060" i="3"/>
  <c r="F1060" i="3"/>
  <c r="AG1060" i="3"/>
  <c r="AR1060" i="3"/>
  <c r="C1061" i="3"/>
  <c r="G1061" i="3" s="1"/>
  <c r="D1061" i="3"/>
  <c r="E1061" i="3"/>
  <c r="F1061" i="3"/>
  <c r="AG1061" i="3"/>
  <c r="AR1061" i="3"/>
  <c r="C1062" i="3"/>
  <c r="D1062" i="3"/>
  <c r="E1062" i="3"/>
  <c r="F1062" i="3"/>
  <c r="AG1062" i="3"/>
  <c r="AR1062" i="3"/>
  <c r="C1063" i="3"/>
  <c r="D1063" i="3"/>
  <c r="E1063" i="3"/>
  <c r="F1063" i="3"/>
  <c r="AG1063" i="3"/>
  <c r="AR1063" i="3"/>
  <c r="C1064" i="3"/>
  <c r="L1064" i="3" s="1"/>
  <c r="D1064" i="3"/>
  <c r="E1064" i="3"/>
  <c r="F1064" i="3"/>
  <c r="AG1064" i="3"/>
  <c r="AR1064" i="3"/>
  <c r="C1065" i="3"/>
  <c r="D1065" i="3"/>
  <c r="E1065" i="3"/>
  <c r="F1065" i="3"/>
  <c r="AG1065" i="3"/>
  <c r="AR1065" i="3"/>
  <c r="C1066" i="3"/>
  <c r="L1066" i="3" s="1"/>
  <c r="D1066" i="3"/>
  <c r="E1066" i="3"/>
  <c r="F1066" i="3"/>
  <c r="AG1066" i="3"/>
  <c r="AR1066" i="3"/>
  <c r="C1067" i="3"/>
  <c r="D1067" i="3"/>
  <c r="E1067" i="3"/>
  <c r="F1067" i="3"/>
  <c r="AG1067" i="3"/>
  <c r="AR1067" i="3"/>
  <c r="C1068" i="3"/>
  <c r="D1068" i="3"/>
  <c r="E1068" i="3"/>
  <c r="F1068" i="3"/>
  <c r="AG1068" i="3"/>
  <c r="AR1068" i="3"/>
  <c r="C1069" i="3"/>
  <c r="D1069" i="3"/>
  <c r="E1069" i="3"/>
  <c r="F1069" i="3"/>
  <c r="AG1069" i="3"/>
  <c r="AR1069" i="3"/>
  <c r="C1070" i="3"/>
  <c r="L1070" i="3" s="1"/>
  <c r="D1070" i="3"/>
  <c r="E1070" i="3"/>
  <c r="F1070" i="3"/>
  <c r="AG1070" i="3"/>
  <c r="AR1070" i="3"/>
  <c r="C1071" i="3"/>
  <c r="D1071" i="3"/>
  <c r="E1071" i="3"/>
  <c r="F1071" i="3"/>
  <c r="AG1071" i="3"/>
  <c r="AR1071" i="3"/>
  <c r="C1072" i="3"/>
  <c r="L1072" i="3" s="1"/>
  <c r="D1072" i="3"/>
  <c r="E1072" i="3"/>
  <c r="F1072" i="3"/>
  <c r="AG1072" i="3"/>
  <c r="AR1072" i="3"/>
  <c r="C1073" i="3"/>
  <c r="G1073" i="3" s="1"/>
  <c r="D1073" i="3"/>
  <c r="E1073" i="3"/>
  <c r="F1073" i="3"/>
  <c r="AG1073" i="3"/>
  <c r="AR1073" i="3"/>
  <c r="C1074" i="3"/>
  <c r="L1074" i="3" s="1"/>
  <c r="D1074" i="3"/>
  <c r="E1074" i="3"/>
  <c r="F1074" i="3"/>
  <c r="AG1074" i="3"/>
  <c r="AR1074" i="3"/>
  <c r="C1075" i="3"/>
  <c r="G1075" i="3" s="1"/>
  <c r="D1075" i="3"/>
  <c r="E1075" i="3"/>
  <c r="F1075" i="3"/>
  <c r="AG1075" i="3"/>
  <c r="AR1075" i="3"/>
  <c r="C1076" i="3"/>
  <c r="L1076" i="3" s="1"/>
  <c r="D1076" i="3"/>
  <c r="E1076" i="3"/>
  <c r="F1076" i="3"/>
  <c r="AG1076" i="3"/>
  <c r="AR1076" i="3"/>
  <c r="C1077" i="3"/>
  <c r="D1077" i="3"/>
  <c r="E1077" i="3"/>
  <c r="F1077" i="3"/>
  <c r="AG1077" i="3"/>
  <c r="AR1077" i="3"/>
  <c r="C1078" i="3"/>
  <c r="D1078" i="3"/>
  <c r="E1078" i="3"/>
  <c r="F1078" i="3"/>
  <c r="AG1078" i="3"/>
  <c r="AR1078" i="3"/>
  <c r="C1079" i="3"/>
  <c r="D1079" i="3"/>
  <c r="E1079" i="3"/>
  <c r="F1079" i="3"/>
  <c r="AG1079" i="3"/>
  <c r="AR1079" i="3"/>
  <c r="C1080" i="3"/>
  <c r="D1080" i="3"/>
  <c r="E1080" i="3"/>
  <c r="F1080" i="3"/>
  <c r="AG1080" i="3"/>
  <c r="AR1080" i="3"/>
  <c r="C1081" i="3"/>
  <c r="D1081" i="3"/>
  <c r="E1081" i="3"/>
  <c r="F1081" i="3"/>
  <c r="AG1081" i="3"/>
  <c r="AR1081" i="3"/>
  <c r="C1082" i="3"/>
  <c r="L1082" i="3" s="1"/>
  <c r="D1082" i="3"/>
  <c r="E1082" i="3"/>
  <c r="F1082" i="3"/>
  <c r="AG1082" i="3"/>
  <c r="AR1082" i="3"/>
  <c r="C1083" i="3"/>
  <c r="D1083" i="3"/>
  <c r="E1083" i="3"/>
  <c r="F1083" i="3"/>
  <c r="AG1083" i="3"/>
  <c r="AR1083" i="3"/>
  <c r="C1084" i="3"/>
  <c r="K1084" i="3" s="1"/>
  <c r="D1084" i="3"/>
  <c r="E1084" i="3"/>
  <c r="F1084" i="3"/>
  <c r="AG1084" i="3"/>
  <c r="AR1084" i="3"/>
  <c r="C1085" i="3"/>
  <c r="D1085" i="3"/>
  <c r="E1085" i="3"/>
  <c r="F1085" i="3"/>
  <c r="AG1085" i="3"/>
  <c r="AR1085" i="3"/>
  <c r="C1086" i="3"/>
  <c r="L1086" i="3" s="1"/>
  <c r="D1086" i="3"/>
  <c r="E1086" i="3"/>
  <c r="F1086" i="3"/>
  <c r="AG1086" i="3"/>
  <c r="AR1086" i="3"/>
  <c r="C1087" i="3"/>
  <c r="D1087" i="3"/>
  <c r="E1087" i="3"/>
  <c r="F1087" i="3"/>
  <c r="AG1087" i="3"/>
  <c r="AR1087" i="3"/>
  <c r="C1088" i="3"/>
  <c r="L1088" i="3" s="1"/>
  <c r="D1088" i="3"/>
  <c r="E1088" i="3"/>
  <c r="F1088" i="3"/>
  <c r="AG1088" i="3"/>
  <c r="AR1088" i="3"/>
  <c r="C1089" i="3"/>
  <c r="D1089" i="3"/>
  <c r="E1089" i="3"/>
  <c r="F1089" i="3"/>
  <c r="AG1089" i="3"/>
  <c r="AR1089" i="3"/>
  <c r="C1090" i="3"/>
  <c r="L1090" i="3" s="1"/>
  <c r="D1090" i="3"/>
  <c r="E1090" i="3"/>
  <c r="F1090" i="3"/>
  <c r="AG1090" i="3"/>
  <c r="AR1090" i="3"/>
  <c r="C1091" i="3"/>
  <c r="D1091" i="3"/>
  <c r="E1091" i="3"/>
  <c r="F1091" i="3"/>
  <c r="AG1091" i="3"/>
  <c r="AR1091" i="3"/>
  <c r="C1092" i="3"/>
  <c r="G1092" i="3" s="1"/>
  <c r="H1092" i="3" s="1"/>
  <c r="D1092" i="3"/>
  <c r="E1092" i="3"/>
  <c r="F1092" i="3"/>
  <c r="AG1092" i="3"/>
  <c r="AR1092" i="3"/>
  <c r="C1093" i="3"/>
  <c r="D1093" i="3"/>
  <c r="E1093" i="3"/>
  <c r="F1093" i="3"/>
  <c r="AG1093" i="3"/>
  <c r="AR1093" i="3"/>
  <c r="C1094" i="3"/>
  <c r="L1094" i="3" s="1"/>
  <c r="D1094" i="3"/>
  <c r="E1094" i="3"/>
  <c r="F1094" i="3"/>
  <c r="AG1094" i="3"/>
  <c r="AR1094" i="3"/>
  <c r="C1095" i="3"/>
  <c r="D1095" i="3"/>
  <c r="E1095" i="3"/>
  <c r="F1095" i="3"/>
  <c r="AG1095" i="3"/>
  <c r="AR1095" i="3"/>
  <c r="C1096" i="3"/>
  <c r="G1096" i="3" s="1"/>
  <c r="H1096" i="3" s="1"/>
  <c r="D1096" i="3"/>
  <c r="E1096" i="3"/>
  <c r="F1096" i="3"/>
  <c r="AG1096" i="3"/>
  <c r="AR1096" i="3"/>
  <c r="C1097" i="3"/>
  <c r="L1097" i="3" s="1"/>
  <c r="D1097" i="3"/>
  <c r="E1097" i="3"/>
  <c r="F1097" i="3"/>
  <c r="AG1097" i="3"/>
  <c r="AR1097" i="3"/>
  <c r="C1098" i="3"/>
  <c r="D1098" i="3"/>
  <c r="E1098" i="3"/>
  <c r="F1098" i="3"/>
  <c r="AG1098" i="3"/>
  <c r="AR1098" i="3"/>
  <c r="C1099" i="3"/>
  <c r="G1099" i="3" s="1"/>
  <c r="D1099" i="3"/>
  <c r="E1099" i="3"/>
  <c r="F1099" i="3"/>
  <c r="AG1099" i="3"/>
  <c r="AR1099" i="3"/>
  <c r="C1100" i="3"/>
  <c r="D1100" i="3"/>
  <c r="E1100" i="3"/>
  <c r="F1100" i="3"/>
  <c r="AG1100" i="3"/>
  <c r="AR1100" i="3"/>
  <c r="C1101" i="3"/>
  <c r="G1101" i="3" s="1"/>
  <c r="D1101" i="3"/>
  <c r="E1101" i="3"/>
  <c r="F1101" i="3"/>
  <c r="AG1101" i="3"/>
  <c r="AR1101" i="3"/>
  <c r="C1102" i="3"/>
  <c r="D1102" i="3"/>
  <c r="E1102" i="3"/>
  <c r="F1102" i="3"/>
  <c r="AG1102" i="3"/>
  <c r="AR1102" i="3"/>
  <c r="C1103" i="3"/>
  <c r="D1103" i="3"/>
  <c r="E1103" i="3"/>
  <c r="F1103" i="3"/>
  <c r="AG1103" i="3"/>
  <c r="AR1103" i="3"/>
  <c r="C1104" i="3"/>
  <c r="G1104" i="3" s="1"/>
  <c r="H1104" i="3" s="1"/>
  <c r="D1104" i="3"/>
  <c r="E1104" i="3"/>
  <c r="F1104" i="3"/>
  <c r="AG1104" i="3"/>
  <c r="AR1104" i="3"/>
  <c r="C1105" i="3"/>
  <c r="G1105" i="3" s="1"/>
  <c r="D1105" i="3"/>
  <c r="E1105" i="3"/>
  <c r="F1105" i="3"/>
  <c r="AG1105" i="3"/>
  <c r="AR1105" i="3"/>
  <c r="C1106" i="3"/>
  <c r="D1106" i="3"/>
  <c r="E1106" i="3"/>
  <c r="F1106" i="3"/>
  <c r="AG1106" i="3"/>
  <c r="AR1106" i="3"/>
  <c r="C1107" i="3"/>
  <c r="G1107" i="3" s="1"/>
  <c r="D1107" i="3"/>
  <c r="E1107" i="3"/>
  <c r="F1107" i="3"/>
  <c r="AG1107" i="3"/>
  <c r="AR1107" i="3"/>
  <c r="C1108" i="3"/>
  <c r="L1108" i="3" s="1"/>
  <c r="D1108" i="3"/>
  <c r="E1108" i="3"/>
  <c r="F1108" i="3"/>
  <c r="AG1108" i="3"/>
  <c r="AR1108" i="3"/>
  <c r="C1109" i="3"/>
  <c r="G1109" i="3" s="1"/>
  <c r="D1109" i="3"/>
  <c r="E1109" i="3"/>
  <c r="F1109" i="3"/>
  <c r="AG1109" i="3"/>
  <c r="AR1109" i="3"/>
  <c r="C1110" i="3"/>
  <c r="L1110" i="3" s="1"/>
  <c r="D1110" i="3"/>
  <c r="E1110" i="3"/>
  <c r="F1110" i="3"/>
  <c r="AG1110" i="3"/>
  <c r="AR1110" i="3"/>
  <c r="C1111" i="3"/>
  <c r="D1111" i="3"/>
  <c r="E1111" i="3"/>
  <c r="F1111" i="3"/>
  <c r="AG1111" i="3"/>
  <c r="AR1111" i="3"/>
  <c r="C1112" i="3"/>
  <c r="D1112" i="3"/>
  <c r="E1112" i="3"/>
  <c r="F1112" i="3"/>
  <c r="AG1112" i="3"/>
  <c r="AR1112" i="3"/>
  <c r="C1113" i="3"/>
  <c r="D1113" i="3"/>
  <c r="E1113" i="3"/>
  <c r="F1113" i="3"/>
  <c r="AG1113" i="3"/>
  <c r="AR1113" i="3"/>
  <c r="C1114" i="3"/>
  <c r="L1114" i="3" s="1"/>
  <c r="D1114" i="3"/>
  <c r="E1114" i="3"/>
  <c r="F1114" i="3"/>
  <c r="AG1114" i="3"/>
  <c r="AR1114" i="3"/>
  <c r="C1115" i="3"/>
  <c r="D1115" i="3"/>
  <c r="E1115" i="3"/>
  <c r="F1115" i="3"/>
  <c r="AG1115" i="3"/>
  <c r="AR1115" i="3"/>
  <c r="C1116" i="3"/>
  <c r="G1116" i="3" s="1"/>
  <c r="D1116" i="3"/>
  <c r="E1116" i="3"/>
  <c r="F1116" i="3"/>
  <c r="AG1116" i="3"/>
  <c r="AR1116" i="3"/>
  <c r="C1117" i="3"/>
  <c r="D1117" i="3"/>
  <c r="E1117" i="3"/>
  <c r="F1117" i="3"/>
  <c r="AG1117" i="3"/>
  <c r="AR1117" i="3"/>
  <c r="C1118" i="3"/>
  <c r="L1118" i="3" s="1"/>
  <c r="D1118" i="3"/>
  <c r="E1118" i="3"/>
  <c r="F1118" i="3"/>
  <c r="AG1118" i="3"/>
  <c r="AR1118" i="3"/>
  <c r="C1119" i="3"/>
  <c r="D1119" i="3"/>
  <c r="E1119" i="3"/>
  <c r="F1119" i="3"/>
  <c r="AG1119" i="3"/>
  <c r="AR1119" i="3"/>
  <c r="C1120" i="3"/>
  <c r="L1120" i="3" s="1"/>
  <c r="D1120" i="3"/>
  <c r="E1120" i="3"/>
  <c r="F1120" i="3"/>
  <c r="AG1120" i="3"/>
  <c r="AR1120" i="3"/>
  <c r="C1121" i="3"/>
  <c r="D1121" i="3"/>
  <c r="E1121" i="3"/>
  <c r="F1121" i="3"/>
  <c r="AG1121" i="3"/>
  <c r="AR1121" i="3"/>
  <c r="C1122" i="3"/>
  <c r="L1122" i="3" s="1"/>
  <c r="D1122" i="3"/>
  <c r="E1122" i="3"/>
  <c r="F1122" i="3"/>
  <c r="AG1122" i="3"/>
  <c r="AR1122" i="3"/>
  <c r="C1123" i="3"/>
  <c r="D1123" i="3"/>
  <c r="E1123" i="3"/>
  <c r="F1123" i="3"/>
  <c r="AG1123" i="3"/>
  <c r="AR1123" i="3"/>
  <c r="C1124" i="3"/>
  <c r="L1124" i="3" s="1"/>
  <c r="D1124" i="3"/>
  <c r="E1124" i="3"/>
  <c r="F1124" i="3"/>
  <c r="AG1124" i="3"/>
  <c r="AR1124" i="3"/>
  <c r="C1125" i="3"/>
  <c r="D1125" i="3"/>
  <c r="E1125" i="3"/>
  <c r="F1125" i="3"/>
  <c r="AG1125" i="3"/>
  <c r="AR1125" i="3"/>
  <c r="C1126" i="3"/>
  <c r="L1126" i="3" s="1"/>
  <c r="D1126" i="3"/>
  <c r="E1126" i="3"/>
  <c r="F1126" i="3"/>
  <c r="AG1126" i="3"/>
  <c r="AR1126" i="3"/>
  <c r="C1127" i="3"/>
  <c r="G1127" i="3" s="1"/>
  <c r="D1127" i="3"/>
  <c r="E1127" i="3"/>
  <c r="F1127" i="3"/>
  <c r="AG1127" i="3"/>
  <c r="AR1127" i="3"/>
  <c r="C1128" i="3"/>
  <c r="G1128" i="3" s="1"/>
  <c r="H1128" i="3" s="1"/>
  <c r="D1128" i="3"/>
  <c r="E1128" i="3"/>
  <c r="F1128" i="3"/>
  <c r="AG1128" i="3"/>
  <c r="AR1128" i="3"/>
  <c r="C1129" i="3"/>
  <c r="G1129" i="3" s="1"/>
  <c r="D1129" i="3"/>
  <c r="E1129" i="3"/>
  <c r="F1129" i="3"/>
  <c r="AG1129" i="3"/>
  <c r="AR1129" i="3"/>
  <c r="C1130" i="3"/>
  <c r="D1130" i="3"/>
  <c r="E1130" i="3"/>
  <c r="F1130" i="3"/>
  <c r="AG1130" i="3"/>
  <c r="AR1130" i="3"/>
  <c r="C1131" i="3"/>
  <c r="D1131" i="3"/>
  <c r="E1131" i="3"/>
  <c r="F1131" i="3"/>
  <c r="AG1131" i="3"/>
  <c r="AR1131" i="3"/>
  <c r="C1132" i="3"/>
  <c r="D1132" i="3"/>
  <c r="E1132" i="3"/>
  <c r="F1132" i="3"/>
  <c r="AG1132" i="3"/>
  <c r="AR1132" i="3"/>
  <c r="C1133" i="3"/>
  <c r="G1133" i="3" s="1"/>
  <c r="D1133" i="3"/>
  <c r="E1133" i="3"/>
  <c r="F1133" i="3"/>
  <c r="AG1133" i="3"/>
  <c r="AR1133" i="3"/>
  <c r="C1134" i="3"/>
  <c r="D1134" i="3"/>
  <c r="E1134" i="3"/>
  <c r="F1134" i="3"/>
  <c r="AG1134" i="3"/>
  <c r="AR1134" i="3"/>
  <c r="C1135" i="3"/>
  <c r="G1135" i="3" s="1"/>
  <c r="D1135" i="3"/>
  <c r="E1135" i="3"/>
  <c r="F1135" i="3"/>
  <c r="AG1135" i="3"/>
  <c r="AR1135" i="3"/>
  <c r="C1136" i="3"/>
  <c r="G1136" i="3" s="1"/>
  <c r="H1136" i="3" s="1"/>
  <c r="D1136" i="3"/>
  <c r="E1136" i="3"/>
  <c r="F1136" i="3"/>
  <c r="AG1136" i="3"/>
  <c r="AR1136" i="3"/>
  <c r="C1137" i="3"/>
  <c r="D1137" i="3"/>
  <c r="E1137" i="3"/>
  <c r="F1137" i="3"/>
  <c r="AG1137" i="3"/>
  <c r="AR1137" i="3"/>
  <c r="C1138" i="3"/>
  <c r="D1138" i="3"/>
  <c r="E1138" i="3"/>
  <c r="F1138" i="3"/>
  <c r="AG1138" i="3"/>
  <c r="AR1138" i="3"/>
  <c r="N1139" i="3"/>
  <c r="O1139" i="3"/>
  <c r="X1139" i="3"/>
  <c r="F1139" i="3"/>
  <c r="AG1139" i="3"/>
  <c r="D1141" i="3"/>
  <c r="E1141" i="3"/>
  <c r="F1141" i="3"/>
  <c r="G1141" i="3"/>
  <c r="H1141" i="3" s="1"/>
  <c r="J1141" i="3"/>
  <c r="K1141" i="3"/>
  <c r="L1141" i="3"/>
  <c r="AG1141" i="3"/>
  <c r="D1142" i="3"/>
  <c r="E1142" i="3"/>
  <c r="F1142" i="3"/>
  <c r="G1142" i="3"/>
  <c r="H1142" i="3" s="1"/>
  <c r="J1142" i="3"/>
  <c r="K1142" i="3"/>
  <c r="L1142" i="3"/>
  <c r="AG1142" i="3"/>
  <c r="D1143" i="3"/>
  <c r="E1143" i="3"/>
  <c r="F1143" i="3"/>
  <c r="G1143" i="3"/>
  <c r="H1143" i="3" s="1"/>
  <c r="J1143" i="3"/>
  <c r="K1143" i="3"/>
  <c r="L1143" i="3"/>
  <c r="AG1143" i="3"/>
  <c r="D1144" i="3"/>
  <c r="E1144" i="3"/>
  <c r="F1144" i="3"/>
  <c r="G1144" i="3"/>
  <c r="H1144" i="3" s="1"/>
  <c r="J1144" i="3"/>
  <c r="K1144" i="3"/>
  <c r="L1144" i="3"/>
  <c r="AG1144" i="3"/>
  <c r="D1145" i="3"/>
  <c r="E1145" i="3"/>
  <c r="F1145" i="3"/>
  <c r="G1145" i="3"/>
  <c r="H1145" i="3" s="1"/>
  <c r="J1145" i="3"/>
  <c r="K1145" i="3"/>
  <c r="L1145" i="3"/>
  <c r="AG1145" i="3"/>
  <c r="D1146" i="3"/>
  <c r="E1146" i="3"/>
  <c r="F1146" i="3"/>
  <c r="AG1146" i="3"/>
  <c r="D1147" i="3"/>
  <c r="E1147" i="3"/>
  <c r="F1147" i="3"/>
  <c r="G1147" i="3"/>
  <c r="H1147" i="3" s="1"/>
  <c r="J1147" i="3"/>
  <c r="K1147" i="3"/>
  <c r="L1147" i="3"/>
  <c r="AG1147" i="3"/>
  <c r="D1148" i="3"/>
  <c r="E1148" i="3"/>
  <c r="F1148" i="3"/>
  <c r="K1148" i="3"/>
  <c r="AG1148" i="3"/>
  <c r="D1149" i="3"/>
  <c r="E1149" i="3"/>
  <c r="F1149" i="3"/>
  <c r="G1149" i="3"/>
  <c r="H1149" i="3" s="1"/>
  <c r="J1149" i="3"/>
  <c r="K1149" i="3"/>
  <c r="L1149" i="3"/>
  <c r="AG1149" i="3"/>
  <c r="D1150" i="3"/>
  <c r="E1150" i="3"/>
  <c r="F1150" i="3"/>
  <c r="AG1150" i="3"/>
  <c r="D1151" i="3"/>
  <c r="E1151" i="3"/>
  <c r="F1151" i="3"/>
  <c r="G1151" i="3"/>
  <c r="H1151" i="3" s="1"/>
  <c r="J1151" i="3"/>
  <c r="K1151" i="3"/>
  <c r="L1151" i="3"/>
  <c r="AG1151" i="3"/>
  <c r="D1152" i="3"/>
  <c r="E1152" i="3"/>
  <c r="F1152" i="3"/>
  <c r="G1152" i="3"/>
  <c r="H1152" i="3" s="1"/>
  <c r="J1152" i="3"/>
  <c r="K1152" i="3"/>
  <c r="L1152" i="3"/>
  <c r="AG1152" i="3"/>
  <c r="D1153" i="3"/>
  <c r="E1153" i="3"/>
  <c r="F1153" i="3"/>
  <c r="K1153" i="3"/>
  <c r="AG1153" i="3"/>
  <c r="D1154" i="3"/>
  <c r="E1154" i="3"/>
  <c r="F1154" i="3"/>
  <c r="G1154" i="3"/>
  <c r="H1154" i="3" s="1"/>
  <c r="J1154" i="3"/>
  <c r="K1154" i="3"/>
  <c r="L1154" i="3"/>
  <c r="AG1154" i="3"/>
  <c r="D1155" i="3"/>
  <c r="E1155" i="3"/>
  <c r="F1155" i="3"/>
  <c r="G1155" i="3"/>
  <c r="H1155" i="3" s="1"/>
  <c r="J1155" i="3"/>
  <c r="K1155" i="3"/>
  <c r="L1155" i="3"/>
  <c r="AG1155" i="3"/>
  <c r="D1156" i="3"/>
  <c r="E1156" i="3"/>
  <c r="F1156" i="3"/>
  <c r="G1156" i="3"/>
  <c r="H1156" i="3" s="1"/>
  <c r="J1156" i="3"/>
  <c r="K1156" i="3"/>
  <c r="L1156" i="3"/>
  <c r="AG1156" i="3"/>
  <c r="D1157" i="3"/>
  <c r="E1157" i="3"/>
  <c r="F1157" i="3"/>
  <c r="AG1157" i="3"/>
  <c r="D1158" i="3"/>
  <c r="E1158" i="3"/>
  <c r="F1158" i="3"/>
  <c r="G1158" i="3"/>
  <c r="H1158" i="3" s="1"/>
  <c r="J1158" i="3"/>
  <c r="K1158" i="3"/>
  <c r="L1158" i="3"/>
  <c r="AG1158" i="3"/>
  <c r="D1159" i="3"/>
  <c r="E1159" i="3"/>
  <c r="F1159" i="3"/>
  <c r="G1159" i="3"/>
  <c r="H1159" i="3" s="1"/>
  <c r="J1159" i="3"/>
  <c r="K1159" i="3"/>
  <c r="L1159" i="3"/>
  <c r="AG1159" i="3"/>
  <c r="D1160" i="3"/>
  <c r="E1160" i="3"/>
  <c r="F1160" i="3"/>
  <c r="AG1160" i="3"/>
  <c r="D1161" i="3"/>
  <c r="E1161" i="3"/>
  <c r="F1161" i="3"/>
  <c r="G1161" i="3"/>
  <c r="H1161" i="3" s="1"/>
  <c r="J1161" i="3"/>
  <c r="K1161" i="3"/>
  <c r="L1161" i="3"/>
  <c r="AG1161" i="3"/>
  <c r="D1162" i="3"/>
  <c r="E1162" i="3"/>
  <c r="F1162" i="3"/>
  <c r="AG1162" i="3"/>
  <c r="D1163" i="3"/>
  <c r="E1163" i="3"/>
  <c r="F1163" i="3"/>
  <c r="G1163" i="3"/>
  <c r="H1163" i="3" s="1"/>
  <c r="J1163" i="3"/>
  <c r="K1163" i="3"/>
  <c r="L1163" i="3"/>
  <c r="AG1163" i="3"/>
  <c r="D1164" i="3"/>
  <c r="E1164" i="3"/>
  <c r="F1164" i="3"/>
  <c r="G1164" i="3"/>
  <c r="H1164" i="3" s="1"/>
  <c r="J1164" i="3"/>
  <c r="K1164" i="3"/>
  <c r="L1164" i="3"/>
  <c r="AG1164" i="3"/>
  <c r="D1165" i="3"/>
  <c r="E1165" i="3"/>
  <c r="F1165" i="3"/>
  <c r="G1165" i="3"/>
  <c r="H1165" i="3" s="1"/>
  <c r="J1165" i="3"/>
  <c r="K1165" i="3"/>
  <c r="L1165" i="3"/>
  <c r="AG1165" i="3"/>
  <c r="D1166" i="3"/>
  <c r="E1166" i="3"/>
  <c r="F1166" i="3"/>
  <c r="G1166" i="3"/>
  <c r="H1166" i="3" s="1"/>
  <c r="J1166" i="3"/>
  <c r="K1166" i="3"/>
  <c r="L1166" i="3"/>
  <c r="AG1166" i="3"/>
  <c r="D1167" i="3"/>
  <c r="E1167" i="3"/>
  <c r="F1167" i="3"/>
  <c r="AG1167" i="3"/>
  <c r="D1168" i="3"/>
  <c r="E1168" i="3"/>
  <c r="F1168" i="3"/>
  <c r="G1168" i="3"/>
  <c r="H1168" i="3" s="1"/>
  <c r="J1168" i="3"/>
  <c r="K1168" i="3"/>
  <c r="L1168" i="3"/>
  <c r="AG1168" i="3"/>
  <c r="D1169" i="3"/>
  <c r="E1169" i="3"/>
  <c r="F1169" i="3"/>
  <c r="G1169" i="3"/>
  <c r="H1169" i="3" s="1"/>
  <c r="J1169" i="3"/>
  <c r="K1169" i="3"/>
  <c r="L1169" i="3"/>
  <c r="AG1169" i="3"/>
  <c r="D1170" i="3"/>
  <c r="E1170" i="3"/>
  <c r="F1170" i="3"/>
  <c r="G1170" i="3"/>
  <c r="H1170" i="3" s="1"/>
  <c r="J1170" i="3"/>
  <c r="K1170" i="3"/>
  <c r="L1170" i="3"/>
  <c r="AG1170" i="3"/>
  <c r="D1171" i="3"/>
  <c r="E1171" i="3"/>
  <c r="F1171" i="3"/>
  <c r="G1171" i="3"/>
  <c r="H1171" i="3" s="1"/>
  <c r="J1171" i="3"/>
  <c r="K1171" i="3"/>
  <c r="L1171" i="3"/>
  <c r="AG1171" i="3"/>
  <c r="D1172" i="3"/>
  <c r="E1172" i="3"/>
  <c r="F1172" i="3"/>
  <c r="AG1172" i="3"/>
  <c r="D1173" i="3"/>
  <c r="E1173" i="3"/>
  <c r="F1173" i="3"/>
  <c r="G1173" i="3"/>
  <c r="H1173" i="3" s="1"/>
  <c r="J1173" i="3"/>
  <c r="K1173" i="3"/>
  <c r="L1173" i="3"/>
  <c r="AG1173" i="3"/>
  <c r="D1174" i="3"/>
  <c r="E1174" i="3"/>
  <c r="F1174" i="3"/>
  <c r="AG1174" i="3"/>
  <c r="D1175" i="3"/>
  <c r="E1175" i="3"/>
  <c r="F1175" i="3"/>
  <c r="G1175" i="3"/>
  <c r="H1175" i="3" s="1"/>
  <c r="J1175" i="3"/>
  <c r="K1175" i="3"/>
  <c r="L1175" i="3"/>
  <c r="AG1175" i="3"/>
  <c r="D1176" i="3"/>
  <c r="E1176" i="3"/>
  <c r="F1176" i="3"/>
  <c r="G1176" i="3"/>
  <c r="H1176" i="3" s="1"/>
  <c r="J1176" i="3"/>
  <c r="K1176" i="3"/>
  <c r="L1176" i="3"/>
  <c r="AG1176" i="3"/>
  <c r="D1177" i="3"/>
  <c r="E1177" i="3"/>
  <c r="F1177" i="3"/>
  <c r="G1177" i="3"/>
  <c r="H1177" i="3" s="1"/>
  <c r="J1177" i="3"/>
  <c r="K1177" i="3"/>
  <c r="L1177" i="3"/>
  <c r="AG1177" i="3"/>
  <c r="D1178" i="3"/>
  <c r="E1178" i="3"/>
  <c r="F1178" i="3"/>
  <c r="J1178" i="3"/>
  <c r="AG1178" i="3"/>
  <c r="D1180" i="3"/>
  <c r="E1180" i="3"/>
  <c r="F1180" i="3"/>
  <c r="G1180" i="3"/>
  <c r="H1180" i="3" s="1"/>
  <c r="J1180" i="3"/>
  <c r="K1180" i="3"/>
  <c r="L1180" i="3"/>
  <c r="E1181" i="3"/>
  <c r="F1181" i="3"/>
  <c r="AG1181" i="3"/>
  <c r="AG1186" i="3"/>
  <c r="AP1186" i="3"/>
  <c r="AG1187" i="3"/>
  <c r="AP1187" i="3"/>
  <c r="AG1188" i="3"/>
  <c r="AP1188" i="3"/>
  <c r="AG1189" i="3"/>
  <c r="AP1189" i="3"/>
  <c r="AG1190" i="3"/>
  <c r="AP1190" i="3"/>
  <c r="AG1191" i="3"/>
  <c r="AP1191" i="3"/>
  <c r="AG1192" i="3"/>
  <c r="AP1192" i="3"/>
  <c r="AG1193" i="3"/>
  <c r="AP1193" i="3"/>
  <c r="AG1194" i="3"/>
  <c r="AP1194" i="3"/>
  <c r="AG1195" i="3"/>
  <c r="AP1195" i="3"/>
  <c r="AG1196" i="3"/>
  <c r="AP1196" i="3"/>
  <c r="AG1197" i="3"/>
  <c r="AP1197" i="3"/>
  <c r="AG1198" i="3"/>
  <c r="AP1198" i="3"/>
  <c r="AG1199" i="3"/>
  <c r="AP1199" i="3"/>
  <c r="AG1200" i="3"/>
  <c r="AP1200" i="3"/>
  <c r="AG1201" i="3"/>
  <c r="AP1201" i="3"/>
  <c r="AG1202" i="3"/>
  <c r="AP1202" i="3"/>
  <c r="AG1203" i="3"/>
  <c r="AP1203" i="3"/>
  <c r="AG18" i="3"/>
  <c r="AG1207" i="3"/>
  <c r="AP1207" i="3"/>
  <c r="AG1208" i="3"/>
  <c r="AP1208" i="3"/>
  <c r="AG1209" i="3"/>
  <c r="AP1209" i="3"/>
  <c r="AG1210" i="3"/>
  <c r="AP1210" i="3"/>
  <c r="AG1211" i="3"/>
  <c r="AP1211" i="3"/>
  <c r="AG1212" i="3"/>
  <c r="AP1212" i="3"/>
  <c r="AG1213" i="3"/>
  <c r="AP1213" i="3"/>
  <c r="AG1214" i="3"/>
  <c r="AP1214" i="3"/>
  <c r="AG1215" i="3"/>
  <c r="AP1215" i="3"/>
  <c r="AG1216" i="3"/>
  <c r="AP1216" i="3"/>
  <c r="AG1217" i="3"/>
  <c r="AP1217" i="3"/>
  <c r="AG1218" i="3"/>
  <c r="AP1218" i="3"/>
  <c r="AG1219" i="3"/>
  <c r="AP1219" i="3"/>
  <c r="AG1220" i="3"/>
  <c r="AP1220" i="3"/>
  <c r="AG1221" i="3"/>
  <c r="AP1221" i="3"/>
  <c r="AG1222" i="3"/>
  <c r="AP1222" i="3"/>
  <c r="AG1223" i="3"/>
  <c r="AP1223" i="3"/>
  <c r="AG1224" i="3"/>
  <c r="AP1224" i="3"/>
  <c r="AG1225" i="3"/>
  <c r="AP1225" i="3"/>
  <c r="AG1226" i="3"/>
  <c r="AP1226" i="3"/>
  <c r="AG1227" i="3"/>
  <c r="AP1227" i="3"/>
  <c r="AG1228" i="3"/>
  <c r="AP1228" i="3"/>
  <c r="AG1229" i="3"/>
  <c r="AP1229" i="3"/>
  <c r="AG1230" i="3"/>
  <c r="AP1230" i="3"/>
  <c r="AG1231" i="3"/>
  <c r="AP1231" i="3"/>
  <c r="AG1232" i="3"/>
  <c r="AP1232" i="3"/>
  <c r="AG1233" i="3"/>
  <c r="AP1233" i="3"/>
  <c r="AG1234" i="3"/>
  <c r="AP1234" i="3"/>
  <c r="AG1235" i="3"/>
  <c r="AP1235" i="3"/>
  <c r="AG1236" i="3"/>
  <c r="AP1236" i="3"/>
  <c r="AG1237" i="3"/>
  <c r="AP1237" i="3"/>
  <c r="AG1238" i="3"/>
  <c r="AP1238" i="3"/>
  <c r="AG1239" i="3"/>
  <c r="AP1239" i="3"/>
  <c r="AG1240" i="3"/>
  <c r="AP1240" i="3"/>
  <c r="AG1241" i="3"/>
  <c r="AP1241" i="3"/>
  <c r="AG1242" i="3"/>
  <c r="AP1242" i="3"/>
  <c r="E2" i="4"/>
  <c r="K1" i="4" s="1"/>
  <c r="E3" i="4"/>
  <c r="L1" i="4" s="1"/>
  <c r="E5" i="4"/>
  <c r="M1" i="4" s="1"/>
  <c r="E6" i="4"/>
  <c r="N1" i="4" s="1"/>
  <c r="E7" i="4"/>
  <c r="O1" i="4" s="1"/>
  <c r="E8" i="4"/>
  <c r="P1" i="4" s="1"/>
  <c r="E9" i="4"/>
  <c r="K13" i="4" s="1"/>
  <c r="E10" i="4"/>
  <c r="L13" i="4" s="1"/>
  <c r="E11" i="4"/>
  <c r="M13" i="4" s="1"/>
  <c r="E12" i="4"/>
  <c r="N13" i="4" s="1"/>
  <c r="E13" i="4"/>
  <c r="O13" i="4" s="1"/>
  <c r="E14" i="4"/>
  <c r="P13" i="4" s="1"/>
  <c r="E15" i="4"/>
  <c r="K25" i="4" s="1"/>
  <c r="E16" i="4"/>
  <c r="L25" i="4" s="1"/>
  <c r="E17" i="4"/>
  <c r="M25" i="4" s="1"/>
  <c r="E18" i="4"/>
  <c r="N25" i="4" s="1"/>
  <c r="E19" i="4"/>
  <c r="O25" i="4" s="1"/>
  <c r="E20" i="4"/>
  <c r="P25" i="4" s="1"/>
  <c r="E21" i="4"/>
  <c r="K37" i="4" s="1"/>
  <c r="E22" i="4"/>
  <c r="L37" i="4" s="1"/>
  <c r="E23" i="4"/>
  <c r="M37" i="4" s="1"/>
  <c r="E24" i="4"/>
  <c r="N37" i="4" s="1"/>
  <c r="E25" i="4"/>
  <c r="O37" i="4" s="1"/>
  <c r="E26" i="4"/>
  <c r="P37" i="4" s="1"/>
  <c r="E27" i="4"/>
  <c r="K49" i="4" s="1"/>
  <c r="E28" i="4"/>
  <c r="L49" i="4" s="1"/>
  <c r="E29" i="4"/>
  <c r="M49" i="4" s="1"/>
  <c r="E30" i="4"/>
  <c r="N49" i="4" s="1"/>
  <c r="E31" i="4"/>
  <c r="O49" i="4" s="1"/>
  <c r="E32" i="4"/>
  <c r="P49" i="4" s="1"/>
  <c r="E33" i="4"/>
  <c r="K61" i="4" s="1"/>
  <c r="E34" i="4"/>
  <c r="L61" i="4" s="1"/>
  <c r="E35" i="4"/>
  <c r="M61" i="4" s="1"/>
  <c r="E40" i="4"/>
  <c r="P61" i="4"/>
  <c r="F89" i="4"/>
  <c r="E102" i="4"/>
  <c r="E114" i="4"/>
  <c r="K109" i="4" s="1"/>
  <c r="E115" i="4"/>
  <c r="L109" i="4" s="1"/>
  <c r="E116" i="4"/>
  <c r="M109" i="4" s="1"/>
  <c r="E117" i="4"/>
  <c r="N109" i="4" s="1"/>
  <c r="E118" i="4"/>
  <c r="O109" i="4" s="1"/>
  <c r="E119" i="4"/>
  <c r="P109" i="4" s="1"/>
  <c r="E120" i="4"/>
  <c r="Q109" i="4" s="1"/>
  <c r="E121" i="4"/>
  <c r="R109" i="4" s="1"/>
  <c r="J111" i="4"/>
  <c r="J112" i="4"/>
  <c r="E122" i="4"/>
  <c r="K121" i="4" s="1"/>
  <c r="E123" i="4"/>
  <c r="L121" i="4" s="1"/>
  <c r="J119" i="4"/>
  <c r="E124" i="4"/>
  <c r="M121" i="4" s="1"/>
  <c r="E125" i="4"/>
  <c r="N121" i="4" s="1"/>
  <c r="E126" i="4"/>
  <c r="O121" i="4" s="1"/>
  <c r="E127" i="4"/>
  <c r="P121" i="4" s="1"/>
  <c r="E128" i="4"/>
  <c r="Q121" i="4" s="1"/>
  <c r="E129" i="4"/>
  <c r="R121" i="4" s="1"/>
  <c r="J123" i="4"/>
  <c r="J125" i="4"/>
  <c r="E140" i="4"/>
  <c r="K135" i="4" s="1"/>
  <c r="E141" i="4"/>
  <c r="L135" i="4" s="1"/>
  <c r="E142" i="4"/>
  <c r="M135" i="4" s="1"/>
  <c r="E143" i="4"/>
  <c r="N135" i="4" s="1"/>
  <c r="E144" i="4"/>
  <c r="O135" i="4" s="1"/>
  <c r="E145" i="4"/>
  <c r="P135" i="4" s="1"/>
  <c r="E146" i="4"/>
  <c r="Q135" i="4" s="1"/>
  <c r="J136" i="4"/>
  <c r="J139" i="4"/>
  <c r="J140" i="4"/>
  <c r="J141" i="4"/>
  <c r="E147" i="4"/>
  <c r="K147" i="4" s="1"/>
  <c r="E148" i="4"/>
  <c r="L147" i="4" s="1"/>
  <c r="E149" i="4"/>
  <c r="M147" i="4" s="1"/>
  <c r="J145" i="4"/>
  <c r="E150" i="4"/>
  <c r="N147" i="4" s="1"/>
  <c r="J146" i="4"/>
  <c r="E151" i="4"/>
  <c r="O147" i="4" s="1"/>
  <c r="E152" i="4"/>
  <c r="P147" i="4" s="1"/>
  <c r="E153" i="4"/>
  <c r="Q147" i="4" s="1"/>
  <c r="J147" i="4"/>
  <c r="E166" i="4"/>
  <c r="K161" i="4" s="1"/>
  <c r="E167" i="4"/>
  <c r="L161" i="4" s="1"/>
  <c r="E168" i="4"/>
  <c r="M161" i="4" s="1"/>
  <c r="E169" i="4"/>
  <c r="N161" i="4" s="1"/>
  <c r="E170" i="4"/>
  <c r="O161" i="4" s="1"/>
  <c r="E171" i="4"/>
  <c r="P161" i="4" s="1"/>
  <c r="E172" i="4"/>
  <c r="Q161" i="4" s="1"/>
  <c r="J162" i="4"/>
  <c r="J163" i="4"/>
  <c r="J167" i="4"/>
  <c r="E173" i="4"/>
  <c r="K173" i="4" s="1"/>
  <c r="J169" i="4"/>
  <c r="E174" i="4"/>
  <c r="L173" i="4" s="1"/>
  <c r="J170" i="4"/>
  <c r="E175" i="4"/>
  <c r="M173" i="4" s="1"/>
  <c r="E192" i="4"/>
  <c r="K187" i="4" s="1"/>
  <c r="E193" i="4"/>
  <c r="L187" i="4" s="1"/>
  <c r="E194" i="4"/>
  <c r="M187" i="4" s="1"/>
  <c r="E195" i="4"/>
  <c r="N187" i="4" s="1"/>
  <c r="E196" i="4"/>
  <c r="O187" i="4" s="1"/>
  <c r="J188" i="4"/>
  <c r="J191" i="4"/>
  <c r="Q28" i="7"/>
  <c r="F62" i="7" s="1"/>
  <c r="H62" i="7"/>
  <c r="D2" i="8"/>
  <c r="G2" i="8" s="1"/>
  <c r="D3" i="8"/>
  <c r="G3" i="8" s="1"/>
  <c r="D4" i="8"/>
  <c r="G4" i="8" s="1"/>
  <c r="D5" i="8"/>
  <c r="G5" i="8" s="1"/>
  <c r="D6" i="8"/>
  <c r="G6" i="8" s="1"/>
  <c r="D7" i="8"/>
  <c r="G7" i="8" s="1"/>
  <c r="D8" i="8"/>
  <c r="G8" i="8" s="1"/>
  <c r="D9" i="8"/>
  <c r="G9" i="8" s="1"/>
  <c r="D10" i="8"/>
  <c r="G10" i="8" s="1"/>
  <c r="D11" i="8"/>
  <c r="G11" i="8" s="1"/>
  <c r="D12" i="8"/>
  <c r="G12" i="8" s="1"/>
  <c r="D13" i="8"/>
  <c r="G13" i="8" s="1"/>
  <c r="D14" i="8"/>
  <c r="G14" i="8" s="1"/>
  <c r="D15" i="8"/>
  <c r="G15" i="8" s="1"/>
  <c r="D16" i="8"/>
  <c r="G16" i="8" s="1"/>
  <c r="D17" i="8"/>
  <c r="G17" i="8" s="1"/>
  <c r="F31" i="8"/>
  <c r="J118" i="4" l="1"/>
  <c r="D113" i="2"/>
  <c r="E261" i="2"/>
  <c r="D249" i="2"/>
  <c r="D237" i="2"/>
  <c r="D225" i="2"/>
  <c r="E213" i="2"/>
  <c r="J117" i="4"/>
  <c r="J116" i="4"/>
  <c r="J115" i="4"/>
  <c r="J114" i="4"/>
  <c r="J113" i="4"/>
  <c r="J124" i="4"/>
  <c r="J192" i="4"/>
  <c r="AP1431" i="2"/>
  <c r="AR1" i="2"/>
  <c r="AP225" i="2"/>
  <c r="D261" i="2"/>
  <c r="E225" i="2"/>
  <c r="AP237" i="2"/>
  <c r="E237" i="2"/>
  <c r="AP249" i="2"/>
  <c r="E249" i="2"/>
  <c r="AP261" i="2"/>
  <c r="AP213" i="2"/>
  <c r="K3" i="3"/>
  <c r="C543" i="3"/>
  <c r="G53" i="3"/>
  <c r="J91" i="3"/>
  <c r="G207" i="3"/>
  <c r="H207" i="3" s="1"/>
  <c r="G232" i="3"/>
  <c r="H232" i="3" s="1"/>
  <c r="L259" i="3"/>
  <c r="J296" i="3"/>
  <c r="J310" i="3"/>
  <c r="L371" i="3"/>
  <c r="G484" i="3"/>
  <c r="H484" i="3" s="1"/>
  <c r="G67" i="3"/>
  <c r="H67" i="3" s="1"/>
  <c r="G348" i="3"/>
  <c r="H348" i="3" s="1"/>
  <c r="J221" i="3"/>
  <c r="G361" i="3"/>
  <c r="H361" i="3" s="1"/>
  <c r="G373" i="3"/>
  <c r="H373" i="3" s="1"/>
  <c r="L94" i="3"/>
  <c r="G186" i="3"/>
  <c r="H186" i="3" s="1"/>
  <c r="G262" i="3"/>
  <c r="H262" i="3" s="1"/>
  <c r="G325" i="3"/>
  <c r="H325" i="3" s="1"/>
  <c r="J362" i="3"/>
  <c r="G374" i="3"/>
  <c r="H374" i="3" s="1"/>
  <c r="J386" i="3"/>
  <c r="J487" i="3"/>
  <c r="K45" i="3"/>
  <c r="J95" i="3"/>
  <c r="K288" i="3"/>
  <c r="G314" i="3"/>
  <c r="H314" i="3" s="1"/>
  <c r="G363" i="3"/>
  <c r="H363" i="3" s="1"/>
  <c r="J460" i="3"/>
  <c r="G476" i="3"/>
  <c r="H476" i="3" s="1"/>
  <c r="J46" i="3"/>
  <c r="G96" i="3"/>
  <c r="H96" i="3" s="1"/>
  <c r="L315" i="3"/>
  <c r="G327" i="3"/>
  <c r="H327" i="3" s="1"/>
  <c r="G47" i="3"/>
  <c r="H47" i="3" s="1"/>
  <c r="L60" i="3"/>
  <c r="L213" i="3"/>
  <c r="G316" i="3"/>
  <c r="G328" i="3"/>
  <c r="H328" i="3" s="1"/>
  <c r="G340" i="3"/>
  <c r="G401" i="3"/>
  <c r="H401" i="3" s="1"/>
  <c r="G450" i="3"/>
  <c r="H450" i="3" s="1"/>
  <c r="G178" i="3"/>
  <c r="H178" i="3" s="1"/>
  <c r="J214" i="3"/>
  <c r="G402" i="3"/>
  <c r="H402" i="3" s="1"/>
  <c r="G191" i="3"/>
  <c r="H191" i="3" s="1"/>
  <c r="G267" i="3"/>
  <c r="H267" i="3" s="1"/>
  <c r="G342" i="3"/>
  <c r="H342" i="3" s="1"/>
  <c r="K492" i="3"/>
  <c r="L26" i="3"/>
  <c r="J50" i="3"/>
  <c r="L241" i="3"/>
  <c r="G356" i="3"/>
  <c r="H356" i="3" s="1"/>
  <c r="J27" i="3"/>
  <c r="J181" i="3"/>
  <c r="G193" i="3"/>
  <c r="H193" i="3" s="1"/>
  <c r="G230" i="3"/>
  <c r="H230" i="3" s="1"/>
  <c r="G242" i="3"/>
  <c r="H242" i="3" s="1"/>
  <c r="G269" i="3"/>
  <c r="H269" i="3" s="1"/>
  <c r="L282" i="3"/>
  <c r="J294" i="3"/>
  <c r="G320" i="3"/>
  <c r="H320" i="3" s="1"/>
  <c r="G494" i="3"/>
  <c r="H494" i="3" s="1"/>
  <c r="K40" i="3"/>
  <c r="G52" i="3"/>
  <c r="H52" i="3" s="1"/>
  <c r="G182" i="3"/>
  <c r="H182" i="3" s="1"/>
  <c r="J333" i="3"/>
  <c r="G370" i="3"/>
  <c r="H370" i="3" s="1"/>
  <c r="G443" i="3"/>
  <c r="H443" i="3" s="1"/>
  <c r="G483" i="3"/>
  <c r="H483" i="3" s="1"/>
  <c r="L495" i="3"/>
  <c r="M495" i="3" s="1"/>
  <c r="J542" i="3"/>
  <c r="G473" i="3"/>
  <c r="H473" i="3" s="1"/>
  <c r="J418" i="3"/>
  <c r="K315" i="3"/>
  <c r="L179" i="3"/>
  <c r="L509" i="3"/>
  <c r="G418" i="3"/>
  <c r="H418" i="3" s="1"/>
  <c r="J315" i="3"/>
  <c r="K179" i="3"/>
  <c r="K509" i="3"/>
  <c r="L426" i="3"/>
  <c r="G315" i="3"/>
  <c r="H315" i="3" s="1"/>
  <c r="J179" i="3"/>
  <c r="J509" i="3"/>
  <c r="K426" i="3"/>
  <c r="L402" i="3"/>
  <c r="L394" i="3"/>
  <c r="G179" i="3"/>
  <c r="H179" i="3" s="1"/>
  <c r="G509" i="3"/>
  <c r="H509" i="3" s="1"/>
  <c r="L456" i="3"/>
  <c r="J426" i="3"/>
  <c r="K402" i="3"/>
  <c r="K394" i="3"/>
  <c r="L386" i="3"/>
  <c r="L378" i="3"/>
  <c r="L310" i="3"/>
  <c r="L273" i="3"/>
  <c r="L485" i="3"/>
  <c r="K456" i="3"/>
  <c r="L434" i="3"/>
  <c r="G426" i="3"/>
  <c r="H426" i="3" s="1"/>
  <c r="J402" i="3"/>
  <c r="J394" i="3"/>
  <c r="K386" i="3"/>
  <c r="K378" i="3"/>
  <c r="L349" i="3"/>
  <c r="K310" i="3"/>
  <c r="M310" i="3" s="1"/>
  <c r="K273" i="3"/>
  <c r="L228" i="3"/>
  <c r="K485" i="3"/>
  <c r="J456" i="3"/>
  <c r="M456" i="3" s="1"/>
  <c r="K434" i="3"/>
  <c r="G394" i="3"/>
  <c r="H394" i="3" s="1"/>
  <c r="J378" i="3"/>
  <c r="L367" i="3"/>
  <c r="K349" i="3"/>
  <c r="J273" i="3"/>
  <c r="K228" i="3"/>
  <c r="G485" i="3"/>
  <c r="H485" i="3" s="1"/>
  <c r="G434" i="3"/>
  <c r="H434" i="3" s="1"/>
  <c r="K410" i="3"/>
  <c r="J367" i="3"/>
  <c r="G349" i="3"/>
  <c r="H349" i="3" s="1"/>
  <c r="K344" i="3"/>
  <c r="L320" i="3"/>
  <c r="K297" i="3"/>
  <c r="G228" i="3"/>
  <c r="H228" i="3" s="1"/>
  <c r="L473" i="3"/>
  <c r="J410" i="3"/>
  <c r="G367" i="3"/>
  <c r="H367" i="3" s="1"/>
  <c r="J344" i="3"/>
  <c r="K320" i="3"/>
  <c r="J297" i="3"/>
  <c r="M297" i="3" s="1"/>
  <c r="J47" i="3"/>
  <c r="K473" i="3"/>
  <c r="L418" i="3"/>
  <c r="G410" i="3"/>
  <c r="H410" i="3" s="1"/>
  <c r="G344" i="3"/>
  <c r="H344" i="3" s="1"/>
  <c r="J320" i="3"/>
  <c r="G297" i="3"/>
  <c r="H297" i="3" s="1"/>
  <c r="J96" i="3"/>
  <c r="J473" i="3"/>
  <c r="K418" i="3"/>
  <c r="K869" i="3"/>
  <c r="J845" i="3"/>
  <c r="L821" i="3"/>
  <c r="G809" i="3"/>
  <c r="H809" i="3" s="1"/>
  <c r="G737" i="3"/>
  <c r="H737" i="3" s="1"/>
  <c r="K725" i="3"/>
  <c r="K641" i="3"/>
  <c r="L617" i="3"/>
  <c r="J593" i="3"/>
  <c r="L545" i="3"/>
  <c r="K348" i="3"/>
  <c r="G319" i="3"/>
  <c r="H319" i="3" s="1"/>
  <c r="K232" i="3"/>
  <c r="J869" i="3"/>
  <c r="M869" i="3" s="1"/>
  <c r="G845" i="3"/>
  <c r="H845" i="3" s="1"/>
  <c r="K821" i="3"/>
  <c r="J725" i="3"/>
  <c r="J641" i="3"/>
  <c r="K617" i="3"/>
  <c r="G593" i="3"/>
  <c r="H593" i="3" s="1"/>
  <c r="K545" i="3"/>
  <c r="J348" i="3"/>
  <c r="J232" i="3"/>
  <c r="G869" i="3"/>
  <c r="H869" i="3" s="1"/>
  <c r="J821" i="3"/>
  <c r="L797" i="3"/>
  <c r="G725" i="3"/>
  <c r="H725" i="3" s="1"/>
  <c r="G641" i="3"/>
  <c r="H641" i="3" s="1"/>
  <c r="J617" i="3"/>
  <c r="L581" i="3"/>
  <c r="J545" i="3"/>
  <c r="L306" i="3"/>
  <c r="Q1441" i="2"/>
  <c r="L1174" i="3"/>
  <c r="G821" i="3"/>
  <c r="H821" i="3" s="1"/>
  <c r="K797" i="3"/>
  <c r="L761" i="3"/>
  <c r="L713" i="3"/>
  <c r="L665" i="3"/>
  <c r="G617" i="3"/>
  <c r="H617" i="3" s="1"/>
  <c r="K581" i="3"/>
  <c r="G545" i="3"/>
  <c r="H545" i="3" s="1"/>
  <c r="L353" i="3"/>
  <c r="L342" i="3"/>
  <c r="K306" i="3"/>
  <c r="M306" i="3" s="1"/>
  <c r="Q1440" i="2"/>
  <c r="K1174" i="3"/>
  <c r="M1174" i="3" s="1"/>
  <c r="J797" i="3"/>
  <c r="K761" i="3"/>
  <c r="K713" i="3"/>
  <c r="K665" i="3"/>
  <c r="J581" i="3"/>
  <c r="L366" i="3"/>
  <c r="K353" i="3"/>
  <c r="K342" i="3"/>
  <c r="J306" i="3"/>
  <c r="L272" i="3"/>
  <c r="L218" i="3"/>
  <c r="L210" i="3"/>
  <c r="J1174" i="3"/>
  <c r="L893" i="3"/>
  <c r="L881" i="3"/>
  <c r="M881" i="3" s="1"/>
  <c r="G797" i="3"/>
  <c r="H797" i="3" s="1"/>
  <c r="J761" i="3"/>
  <c r="J713" i="3"/>
  <c r="J665" i="3"/>
  <c r="M665" i="3" s="1"/>
  <c r="L629" i="3"/>
  <c r="G581" i="3"/>
  <c r="H581" i="3" s="1"/>
  <c r="K366" i="3"/>
  <c r="J353" i="3"/>
  <c r="J342" i="3"/>
  <c r="G306" i="3"/>
  <c r="H306" i="3" s="1"/>
  <c r="K272" i="3"/>
  <c r="K218" i="3"/>
  <c r="M218" i="3" s="1"/>
  <c r="K210" i="3"/>
  <c r="L202" i="3"/>
  <c r="J75" i="3"/>
  <c r="Q1438" i="2"/>
  <c r="G1174" i="3"/>
  <c r="H1174" i="3" s="1"/>
  <c r="L1150" i="3"/>
  <c r="K893" i="3"/>
  <c r="K881" i="3"/>
  <c r="L857" i="3"/>
  <c r="L833" i="3"/>
  <c r="G761" i="3"/>
  <c r="H761" i="3" s="1"/>
  <c r="G713" i="3"/>
  <c r="H713" i="3" s="1"/>
  <c r="G665" i="3"/>
  <c r="H665" i="3" s="1"/>
  <c r="K629" i="3"/>
  <c r="J366" i="3"/>
  <c r="G353" i="3"/>
  <c r="H353" i="3" s="1"/>
  <c r="J272" i="3"/>
  <c r="J218" i="3"/>
  <c r="J210" i="3"/>
  <c r="K202" i="3"/>
  <c r="J83" i="3"/>
  <c r="Q1437" i="2"/>
  <c r="K1162" i="3"/>
  <c r="K1150" i="3"/>
  <c r="J893" i="3"/>
  <c r="J881" i="3"/>
  <c r="K857" i="3"/>
  <c r="K833" i="3"/>
  <c r="L773" i="3"/>
  <c r="M773" i="3" s="1"/>
  <c r="L689" i="3"/>
  <c r="L653" i="3"/>
  <c r="J629" i="3"/>
  <c r="M629" i="3" s="1"/>
  <c r="K605" i="3"/>
  <c r="L569" i="3"/>
  <c r="G366" i="3"/>
  <c r="H366" i="3" s="1"/>
  <c r="G272" i="3"/>
  <c r="H272" i="3" s="1"/>
  <c r="L247" i="3"/>
  <c r="G218" i="3"/>
  <c r="H218" i="3" s="1"/>
  <c r="G210" i="3"/>
  <c r="H210" i="3" s="1"/>
  <c r="J202" i="3"/>
  <c r="Q1436" i="2"/>
  <c r="J1150" i="3"/>
  <c r="G893" i="3"/>
  <c r="H893" i="3" s="1"/>
  <c r="G881" i="3"/>
  <c r="H881" i="3" s="1"/>
  <c r="J857" i="3"/>
  <c r="J833" i="3"/>
  <c r="K773" i="3"/>
  <c r="L749" i="3"/>
  <c r="K689" i="3"/>
  <c r="K653" i="3"/>
  <c r="G629" i="3"/>
  <c r="H629" i="3" s="1"/>
  <c r="K569" i="3"/>
  <c r="L557" i="3"/>
  <c r="L309" i="3"/>
  <c r="K247" i="3"/>
  <c r="G202" i="3"/>
  <c r="H202" i="3" s="1"/>
  <c r="L194" i="3"/>
  <c r="Q1435" i="2"/>
  <c r="G1150" i="3"/>
  <c r="H1150" i="3" s="1"/>
  <c r="G857" i="3"/>
  <c r="H857" i="3" s="1"/>
  <c r="G833" i="3"/>
  <c r="H833" i="3" s="1"/>
  <c r="L809" i="3"/>
  <c r="M809" i="3" s="1"/>
  <c r="J773" i="3"/>
  <c r="K749" i="3"/>
  <c r="L737" i="3"/>
  <c r="J689" i="3"/>
  <c r="J653" i="3"/>
  <c r="J569" i="3"/>
  <c r="K557" i="3"/>
  <c r="L319" i="3"/>
  <c r="K309" i="3"/>
  <c r="J247" i="3"/>
  <c r="K194" i="3"/>
  <c r="Q1434" i="2"/>
  <c r="L845" i="3"/>
  <c r="K809" i="3"/>
  <c r="G773" i="3"/>
  <c r="H773" i="3" s="1"/>
  <c r="J749" i="3"/>
  <c r="K737" i="3"/>
  <c r="G689" i="3"/>
  <c r="H689" i="3" s="1"/>
  <c r="G653" i="3"/>
  <c r="H653" i="3" s="1"/>
  <c r="L593" i="3"/>
  <c r="G569" i="3"/>
  <c r="H569" i="3" s="1"/>
  <c r="J557" i="3"/>
  <c r="K319" i="3"/>
  <c r="J309" i="3"/>
  <c r="G247" i="3"/>
  <c r="H247" i="3" s="1"/>
  <c r="J194" i="3"/>
  <c r="J519" i="3"/>
  <c r="M519" i="3" s="1"/>
  <c r="G495" i="3"/>
  <c r="H495" i="3" s="1"/>
  <c r="K357" i="3"/>
  <c r="G276" i="3"/>
  <c r="H276" i="3" s="1"/>
  <c r="K222" i="3"/>
  <c r="L198" i="3"/>
  <c r="G71" i="3"/>
  <c r="H71" i="3" s="1"/>
  <c r="K462" i="3"/>
  <c r="G519" i="3"/>
  <c r="H519" i="3" s="1"/>
  <c r="J357" i="3"/>
  <c r="J222" i="3"/>
  <c r="K198" i="3"/>
  <c r="G42" i="3"/>
  <c r="L462" i="3"/>
  <c r="G357" i="3"/>
  <c r="H357" i="3" s="1"/>
  <c r="L328" i="3"/>
  <c r="G222" i="3"/>
  <c r="H222" i="3" s="1"/>
  <c r="J198" i="3"/>
  <c r="K328" i="3"/>
  <c r="G198" i="3"/>
  <c r="H198" i="3" s="1"/>
  <c r="J328" i="3"/>
  <c r="L206" i="3"/>
  <c r="L190" i="3"/>
  <c r="K214" i="3"/>
  <c r="L483" i="3"/>
  <c r="K206" i="3"/>
  <c r="K190" i="3"/>
  <c r="L63" i="3"/>
  <c r="L531" i="3"/>
  <c r="K483" i="3"/>
  <c r="L292" i="3"/>
  <c r="J206" i="3"/>
  <c r="J190" i="3"/>
  <c r="K63" i="3"/>
  <c r="K531" i="3"/>
  <c r="J483" i="3"/>
  <c r="L459" i="3"/>
  <c r="L451" i="3"/>
  <c r="K292" i="3"/>
  <c r="L263" i="3"/>
  <c r="G206" i="3"/>
  <c r="H206" i="3" s="1"/>
  <c r="G190" i="3"/>
  <c r="H190" i="3" s="1"/>
  <c r="J63" i="3"/>
  <c r="M63" i="3" s="1"/>
  <c r="J531" i="3"/>
  <c r="K459" i="3"/>
  <c r="K451" i="3"/>
  <c r="L362" i="3"/>
  <c r="L338" i="3"/>
  <c r="J292" i="3"/>
  <c r="K263" i="3"/>
  <c r="G63" i="3"/>
  <c r="H63" i="3" s="1"/>
  <c r="G465" i="3"/>
  <c r="H465" i="3" s="1"/>
  <c r="G531" i="3"/>
  <c r="H531" i="3" s="1"/>
  <c r="J459" i="3"/>
  <c r="J451" i="3"/>
  <c r="K338" i="3"/>
  <c r="G292" i="3"/>
  <c r="H292" i="3" s="1"/>
  <c r="L276" i="3"/>
  <c r="M276" i="3" s="1"/>
  <c r="J263" i="3"/>
  <c r="L71" i="3"/>
  <c r="L465" i="3"/>
  <c r="M465" i="3" s="1"/>
  <c r="J385" i="3"/>
  <c r="L494" i="3"/>
  <c r="L450" i="3"/>
  <c r="L417" i="3"/>
  <c r="K361" i="3"/>
  <c r="G332" i="3"/>
  <c r="H332" i="3" s="1"/>
  <c r="L327" i="3"/>
  <c r="L506" i="3"/>
  <c r="L425" i="3"/>
  <c r="K506" i="3"/>
  <c r="J506" i="3"/>
  <c r="K433" i="3"/>
  <c r="G506" i="3"/>
  <c r="H506" i="3" s="1"/>
  <c r="L482" i="3"/>
  <c r="K393" i="3"/>
  <c r="J337" i="3"/>
  <c r="K82" i="3"/>
  <c r="K91" i="3"/>
  <c r="J82" i="3"/>
  <c r="G82" i="3"/>
  <c r="H82" i="3" s="1"/>
  <c r="L74" i="3"/>
  <c r="K74" i="3"/>
  <c r="J74" i="3"/>
  <c r="L82" i="3"/>
  <c r="G74" i="3"/>
  <c r="H74" i="3" s="1"/>
  <c r="G102" i="3"/>
  <c r="H102" i="3" s="1"/>
  <c r="L103" i="3"/>
  <c r="K494" i="3"/>
  <c r="K482" i="3"/>
  <c r="J393" i="3"/>
  <c r="K237" i="3"/>
  <c r="J494" i="3"/>
  <c r="J482" i="3"/>
  <c r="G393" i="3"/>
  <c r="H393" i="3" s="1"/>
  <c r="L356" i="3"/>
  <c r="J237" i="3"/>
  <c r="L221" i="3"/>
  <c r="G482" i="3"/>
  <c r="H482" i="3" s="1"/>
  <c r="K356" i="3"/>
  <c r="L332" i="3"/>
  <c r="G237" i="3"/>
  <c r="H237" i="3" s="1"/>
  <c r="L385" i="3"/>
  <c r="J356" i="3"/>
  <c r="L337" i="3"/>
  <c r="K332" i="3"/>
  <c r="L433" i="3"/>
  <c r="K385" i="3"/>
  <c r="L361" i="3"/>
  <c r="K337" i="3"/>
  <c r="J332" i="3"/>
  <c r="K450" i="3"/>
  <c r="J433" i="3"/>
  <c r="K425" i="3"/>
  <c r="K417" i="3"/>
  <c r="L409" i="3"/>
  <c r="L401" i="3"/>
  <c r="G385" i="3"/>
  <c r="H385" i="3" s="1"/>
  <c r="J361" i="3"/>
  <c r="G337" i="3"/>
  <c r="H337" i="3" s="1"/>
  <c r="K327" i="3"/>
  <c r="K267" i="3"/>
  <c r="L262" i="3"/>
  <c r="K227" i="3"/>
  <c r="J450" i="3"/>
  <c r="G433" i="3"/>
  <c r="H433" i="3" s="1"/>
  <c r="J425" i="3"/>
  <c r="J417" i="3"/>
  <c r="K409" i="3"/>
  <c r="K401" i="3"/>
  <c r="L377" i="3"/>
  <c r="J327" i="3"/>
  <c r="J267" i="3"/>
  <c r="K262" i="3"/>
  <c r="J227" i="3"/>
  <c r="G425" i="3"/>
  <c r="H425" i="3" s="1"/>
  <c r="G417" i="3"/>
  <c r="H417" i="3" s="1"/>
  <c r="J409" i="3"/>
  <c r="J401" i="3"/>
  <c r="K377" i="3"/>
  <c r="J262" i="3"/>
  <c r="G227" i="3"/>
  <c r="H227" i="3" s="1"/>
  <c r="G409" i="3"/>
  <c r="H409" i="3" s="1"/>
  <c r="J377" i="3"/>
  <c r="L393" i="3"/>
  <c r="G377" i="3"/>
  <c r="H377" i="3" s="1"/>
  <c r="M1170" i="3"/>
  <c r="M462" i="3"/>
  <c r="L454" i="3"/>
  <c r="K429" i="3"/>
  <c r="G405" i="3"/>
  <c r="H405" i="3" s="1"/>
  <c r="K341" i="3"/>
  <c r="K209" i="3"/>
  <c r="G536" i="3"/>
  <c r="H536" i="3" s="1"/>
  <c r="L476" i="3"/>
  <c r="G413" i="3"/>
  <c r="H413" i="3" s="1"/>
  <c r="K282" i="3"/>
  <c r="K241" i="3"/>
  <c r="J246" i="3"/>
  <c r="L193" i="3"/>
  <c r="M184" i="3"/>
  <c r="M194" i="3"/>
  <c r="M307" i="3"/>
  <c r="M458" i="3"/>
  <c r="K476" i="3"/>
  <c r="K454" i="3"/>
  <c r="J429" i="3"/>
  <c r="J341" i="3"/>
  <c r="J282" i="3"/>
  <c r="L252" i="3"/>
  <c r="G246" i="3"/>
  <c r="H246" i="3" s="1"/>
  <c r="J241" i="3"/>
  <c r="J209" i="3"/>
  <c r="K193" i="3"/>
  <c r="L174" i="3"/>
  <c r="J476" i="3"/>
  <c r="J454" i="3"/>
  <c r="G429" i="3"/>
  <c r="H429" i="3" s="1"/>
  <c r="G341" i="3"/>
  <c r="H341" i="3" s="1"/>
  <c r="G282" i="3"/>
  <c r="H282" i="3" s="1"/>
  <c r="K252" i="3"/>
  <c r="G241" i="3"/>
  <c r="H241" i="3" s="1"/>
  <c r="G209" i="3"/>
  <c r="H209" i="3" s="1"/>
  <c r="J193" i="3"/>
  <c r="K174" i="3"/>
  <c r="G454" i="3"/>
  <c r="H454" i="3" s="1"/>
  <c r="L437" i="3"/>
  <c r="J252" i="3"/>
  <c r="J174" i="3"/>
  <c r="M523" i="3"/>
  <c r="L446" i="3"/>
  <c r="K437" i="3"/>
  <c r="L421" i="3"/>
  <c r="G252" i="3"/>
  <c r="H252" i="3" s="1"/>
  <c r="L201" i="3"/>
  <c r="L182" i="3"/>
  <c r="G174" i="3"/>
  <c r="H174" i="3" s="1"/>
  <c r="K446" i="3"/>
  <c r="J437" i="3"/>
  <c r="K421" i="3"/>
  <c r="L373" i="3"/>
  <c r="K201" i="3"/>
  <c r="K182" i="3"/>
  <c r="M351" i="3"/>
  <c r="J446" i="3"/>
  <c r="G437" i="3"/>
  <c r="H437" i="3" s="1"/>
  <c r="J421" i="3"/>
  <c r="K373" i="3"/>
  <c r="L352" i="3"/>
  <c r="L287" i="3"/>
  <c r="J201" i="3"/>
  <c r="J182" i="3"/>
  <c r="G471" i="3"/>
  <c r="H471" i="3" s="1"/>
  <c r="G446" i="3"/>
  <c r="H446" i="3" s="1"/>
  <c r="G421" i="3"/>
  <c r="H421" i="3" s="1"/>
  <c r="J373" i="3"/>
  <c r="K352" i="3"/>
  <c r="L300" i="3"/>
  <c r="K287" i="3"/>
  <c r="G201" i="3"/>
  <c r="H201" i="3" s="1"/>
  <c r="M65" i="3"/>
  <c r="L471" i="3"/>
  <c r="M359" i="3"/>
  <c r="J352" i="3"/>
  <c r="K300" i="3"/>
  <c r="J287" i="3"/>
  <c r="K471" i="3"/>
  <c r="L536" i="3"/>
  <c r="L413" i="3"/>
  <c r="L405" i="3"/>
  <c r="G352" i="3"/>
  <c r="H352" i="3" s="1"/>
  <c r="J300" i="3"/>
  <c r="G287" i="3"/>
  <c r="H287" i="3" s="1"/>
  <c r="J471" i="3"/>
  <c r="K536" i="3"/>
  <c r="K413" i="3"/>
  <c r="K405" i="3"/>
  <c r="K389" i="3"/>
  <c r="M305" i="3"/>
  <c r="G300" i="3"/>
  <c r="H300" i="3" s="1"/>
  <c r="L246" i="3"/>
  <c r="J536" i="3"/>
  <c r="L429" i="3"/>
  <c r="J413" i="3"/>
  <c r="J405" i="3"/>
  <c r="L341" i="3"/>
  <c r="K246" i="3"/>
  <c r="L209" i="3"/>
  <c r="M399" i="3"/>
  <c r="M76" i="3"/>
  <c r="M345" i="3"/>
  <c r="M499" i="3"/>
  <c r="Q1433" i="2"/>
  <c r="P997" i="2"/>
  <c r="P1002" i="2"/>
  <c r="P988" i="2"/>
  <c r="P996" i="2"/>
  <c r="P990" i="2"/>
  <c r="P989" i="2"/>
  <c r="P995" i="2"/>
  <c r="P991" i="2"/>
  <c r="P1000" i="2"/>
  <c r="P994" i="2"/>
  <c r="P1003" i="2"/>
  <c r="P999" i="2"/>
  <c r="P993" i="2"/>
  <c r="P992" i="2"/>
  <c r="P1001" i="2"/>
  <c r="P987" i="2"/>
  <c r="P998" i="2"/>
  <c r="L496" i="3"/>
  <c r="L472" i="3"/>
  <c r="M448" i="3"/>
  <c r="M440" i="3"/>
  <c r="L422" i="3"/>
  <c r="L406" i="3"/>
  <c r="G390" i="3"/>
  <c r="H390" i="3" s="1"/>
  <c r="K374" i="3"/>
  <c r="J371" i="3"/>
  <c r="M371" i="3" s="1"/>
  <c r="J324" i="3"/>
  <c r="K277" i="3"/>
  <c r="J259" i="3"/>
  <c r="M259" i="3" s="1"/>
  <c r="K253" i="3"/>
  <c r="M185" i="3"/>
  <c r="G83" i="3"/>
  <c r="H83" i="3" s="1"/>
  <c r="G75" i="3"/>
  <c r="H75" i="3" s="1"/>
  <c r="K496" i="3"/>
  <c r="K472" i="3"/>
  <c r="K422" i="3"/>
  <c r="K406" i="3"/>
  <c r="L398" i="3"/>
  <c r="J374" i="3"/>
  <c r="G371" i="3"/>
  <c r="H371" i="3" s="1"/>
  <c r="M339" i="3"/>
  <c r="G324" i="3"/>
  <c r="H324" i="3" s="1"/>
  <c r="G259" i="3"/>
  <c r="H259" i="3" s="1"/>
  <c r="J253" i="3"/>
  <c r="L175" i="3"/>
  <c r="J496" i="3"/>
  <c r="J472" i="3"/>
  <c r="J422" i="3"/>
  <c r="J406" i="3"/>
  <c r="K398" i="3"/>
  <c r="M365" i="3"/>
  <c r="M284" i="3"/>
  <c r="G253" i="3"/>
  <c r="H253" i="3" s="1"/>
  <c r="L242" i="3"/>
  <c r="K175" i="3"/>
  <c r="G496" i="3"/>
  <c r="H496" i="3" s="1"/>
  <c r="G472" i="3"/>
  <c r="H472" i="3" s="1"/>
  <c r="L430" i="3"/>
  <c r="G422" i="3"/>
  <c r="H422" i="3" s="1"/>
  <c r="G406" i="3"/>
  <c r="H406" i="3" s="1"/>
  <c r="J398" i="3"/>
  <c r="K242" i="3"/>
  <c r="J175" i="3"/>
  <c r="L484" i="3"/>
  <c r="K430" i="3"/>
  <c r="G398" i="3"/>
  <c r="H398" i="3" s="1"/>
  <c r="M347" i="3"/>
  <c r="J242" i="3"/>
  <c r="G175" i="3"/>
  <c r="H175" i="3" s="1"/>
  <c r="M513" i="3"/>
  <c r="K484" i="3"/>
  <c r="J430" i="3"/>
  <c r="M392" i="3"/>
  <c r="L329" i="3"/>
  <c r="L264" i="3"/>
  <c r="J484" i="3"/>
  <c r="G430" i="3"/>
  <c r="H430" i="3" s="1"/>
  <c r="L382" i="3"/>
  <c r="L363" i="3"/>
  <c r="K329" i="3"/>
  <c r="J269" i="3"/>
  <c r="K264" i="3"/>
  <c r="K46" i="3"/>
  <c r="K382" i="3"/>
  <c r="K363" i="3"/>
  <c r="J329" i="3"/>
  <c r="M317" i="3"/>
  <c r="J264" i="3"/>
  <c r="M474" i="3"/>
  <c r="L414" i="3"/>
  <c r="J382" i="3"/>
  <c r="J363" i="3"/>
  <c r="G329" i="3"/>
  <c r="H329" i="3" s="1"/>
  <c r="G264" i="3"/>
  <c r="H264" i="3" s="1"/>
  <c r="K414" i="3"/>
  <c r="M400" i="3"/>
  <c r="L390" i="3"/>
  <c r="G382" i="3"/>
  <c r="H382" i="3" s="1"/>
  <c r="L83" i="3"/>
  <c r="L75" i="3"/>
  <c r="J414" i="3"/>
  <c r="K390" i="3"/>
  <c r="L324" i="3"/>
  <c r="K83" i="3"/>
  <c r="K75" i="3"/>
  <c r="M61" i="3"/>
  <c r="M527" i="3"/>
  <c r="M486" i="3"/>
  <c r="M431" i="3"/>
  <c r="M420" i="3"/>
  <c r="M375" i="3"/>
  <c r="M358" i="3"/>
  <c r="M298" i="3"/>
  <c r="M216" i="3"/>
  <c r="M208" i="3"/>
  <c r="M537" i="3"/>
  <c r="M478" i="3"/>
  <c r="M295" i="3"/>
  <c r="M203" i="3"/>
  <c r="M541" i="3"/>
  <c r="M428" i="3"/>
  <c r="M379" i="3"/>
  <c r="M331" i="3"/>
  <c r="M290" i="3"/>
  <c r="M270" i="3"/>
  <c r="M383" i="3"/>
  <c r="M336" i="3"/>
  <c r="M530" i="3"/>
  <c r="M504" i="3"/>
  <c r="M491" i="3"/>
  <c r="M387" i="3"/>
  <c r="G254" i="3"/>
  <c r="H254" i="3" s="1"/>
  <c r="M391" i="3"/>
  <c r="M200" i="3"/>
  <c r="L254" i="3"/>
  <c r="M395" i="3"/>
  <c r="M271" i="3"/>
  <c r="K254" i="3"/>
  <c r="M517" i="3"/>
  <c r="M480" i="3"/>
  <c r="M364" i="3"/>
  <c r="M176" i="3"/>
  <c r="J254" i="3"/>
  <c r="M511" i="3"/>
  <c r="M412" i="3"/>
  <c r="M384" i="3"/>
  <c r="M73" i="3"/>
  <c r="M464" i="3"/>
  <c r="M423" i="3"/>
  <c r="M407" i="3"/>
  <c r="M275" i="3"/>
  <c r="M539" i="3"/>
  <c r="M435" i="3"/>
  <c r="M312" i="3"/>
  <c r="M219" i="3"/>
  <c r="M78" i="3"/>
  <c r="M534" i="3"/>
  <c r="M522" i="3"/>
  <c r="M449" i="3"/>
  <c r="M415" i="3"/>
  <c r="M256" i="3"/>
  <c r="M212" i="3"/>
  <c r="M526" i="3"/>
  <c r="M510" i="3"/>
  <c r="M349" i="3"/>
  <c r="M220" i="3"/>
  <c r="M436" i="3"/>
  <c r="M386" i="3"/>
  <c r="M350" i="3"/>
  <c r="M308" i="3"/>
  <c r="M265" i="3"/>
  <c r="M84" i="3"/>
  <c r="M313" i="3"/>
  <c r="M251" i="3"/>
  <c r="M245" i="3"/>
  <c r="M236" i="3"/>
  <c r="M227" i="3"/>
  <c r="M188" i="3"/>
  <c r="M70" i="3"/>
  <c r="M518" i="3"/>
  <c r="M514" i="3"/>
  <c r="M505" i="3"/>
  <c r="M453" i="3"/>
  <c r="M278" i="3"/>
  <c r="M71" i="3"/>
  <c r="M489" i="3"/>
  <c r="M434" i="3"/>
  <c r="M293" i="3"/>
  <c r="M243" i="3"/>
  <c r="M196" i="3"/>
  <c r="M502" i="3"/>
  <c r="M404" i="3"/>
  <c r="M286" i="3"/>
  <c r="M260" i="3"/>
  <c r="M215" i="3"/>
  <c r="M211" i="3"/>
  <c r="M199" i="3"/>
  <c r="M81" i="3"/>
  <c r="M72" i="3"/>
  <c r="M388" i="3"/>
  <c r="M380" i="3"/>
  <c r="M229" i="3"/>
  <c r="M192" i="3"/>
  <c r="M311" i="3"/>
  <c r="M255" i="3"/>
  <c r="G301" i="3"/>
  <c r="H301" i="3" s="1"/>
  <c r="J301" i="3"/>
  <c r="K301" i="3"/>
  <c r="L301" i="3"/>
  <c r="H9" i="1"/>
  <c r="E9" i="1" s="1"/>
  <c r="M670" i="2"/>
  <c r="H24" i="1"/>
  <c r="E24" i="1" s="1"/>
  <c r="H18" i="1"/>
  <c r="E18" i="1" s="1"/>
  <c r="H35" i="1"/>
  <c r="E35" i="1" s="1"/>
  <c r="H3" i="1"/>
  <c r="H21" i="1"/>
  <c r="E21" i="1" s="1"/>
  <c r="H25" i="1"/>
  <c r="E25" i="1" s="1"/>
  <c r="H33" i="1"/>
  <c r="E33" i="1" s="1"/>
  <c r="J171" i="4"/>
  <c r="Q1442" i="2"/>
  <c r="H28" i="1"/>
  <c r="E28" i="1" s="1"/>
  <c r="H11" i="1"/>
  <c r="E11" i="1" s="1"/>
  <c r="H14" i="1"/>
  <c r="E14" i="1" s="1"/>
  <c r="H17" i="1"/>
  <c r="E17" i="1" s="1"/>
  <c r="J168" i="4"/>
  <c r="Q1439" i="2"/>
  <c r="H29" i="1"/>
  <c r="E29" i="1" s="1"/>
  <c r="H23" i="1"/>
  <c r="E23" i="1" s="1"/>
  <c r="H34" i="1"/>
  <c r="E34" i="1" s="1"/>
  <c r="H6" i="1"/>
  <c r="E6" i="1" s="1"/>
  <c r="J1148" i="3"/>
  <c r="G1148" i="3"/>
  <c r="H1148" i="3" s="1"/>
  <c r="L1148" i="3"/>
  <c r="E1139" i="3"/>
  <c r="AP262" i="2"/>
  <c r="AP250" i="2"/>
  <c r="AP238" i="2"/>
  <c r="AP226" i="2"/>
  <c r="AP214" i="2"/>
  <c r="E262" i="2"/>
  <c r="E250" i="2"/>
  <c r="E238" i="2"/>
  <c r="E226" i="2"/>
  <c r="E214" i="2"/>
  <c r="D262" i="2"/>
  <c r="D250" i="2"/>
  <c r="D238" i="2"/>
  <c r="D226" i="2"/>
  <c r="D214" i="2"/>
  <c r="AP1720" i="2"/>
  <c r="Y1012" i="2"/>
  <c r="Y1011" i="2"/>
  <c r="Y1010" i="2"/>
  <c r="Y1009" i="2"/>
  <c r="Y1008" i="2"/>
  <c r="Y1019" i="2"/>
  <c r="Y1007" i="2"/>
  <c r="Y1018" i="2"/>
  <c r="Y1017" i="2"/>
  <c r="Y1016" i="2"/>
  <c r="Y1015" i="2"/>
  <c r="E113" i="2"/>
  <c r="M640" i="2"/>
  <c r="M605" i="2"/>
  <c r="AP2384" i="2"/>
  <c r="AP2376" i="2"/>
  <c r="AP2368" i="2"/>
  <c r="AP2360" i="2"/>
  <c r="AP2352" i="2"/>
  <c r="AP2344" i="2"/>
  <c r="AP2336" i="2"/>
  <c r="M603" i="2"/>
  <c r="J142" i="4"/>
  <c r="E2384" i="2"/>
  <c r="E2376" i="2"/>
  <c r="E2368" i="2"/>
  <c r="E2360" i="2"/>
  <c r="E2352" i="2"/>
  <c r="E2344" i="2"/>
  <c r="E2336" i="2"/>
  <c r="M634" i="2"/>
  <c r="M636" i="2"/>
  <c r="M614" i="2"/>
  <c r="M601" i="2"/>
  <c r="M591" i="2"/>
  <c r="DM583" i="2"/>
  <c r="DE583" i="2"/>
  <c r="DC583" i="2"/>
  <c r="DB583" i="2"/>
  <c r="DF583" i="2"/>
  <c r="DC496" i="2"/>
  <c r="DB496" i="2"/>
  <c r="DF496" i="2"/>
  <c r="DE496" i="2"/>
  <c r="DM496" i="2"/>
  <c r="DC552" i="2"/>
  <c r="DB552" i="2"/>
  <c r="DF552" i="2"/>
  <c r="DM552" i="2"/>
  <c r="DE552" i="2"/>
  <c r="DF489" i="2"/>
  <c r="DM489" i="2"/>
  <c r="DE489" i="2"/>
  <c r="DC489" i="2"/>
  <c r="DB489" i="2"/>
  <c r="DF497" i="2"/>
  <c r="DM497" i="2"/>
  <c r="DE497" i="2"/>
  <c r="DB497" i="2"/>
  <c r="DC497" i="2"/>
  <c r="DF505" i="2"/>
  <c r="DM505" i="2"/>
  <c r="DE505" i="2"/>
  <c r="DC505" i="2"/>
  <c r="DB505" i="2"/>
  <c r="DF513" i="2"/>
  <c r="DM513" i="2"/>
  <c r="DE513" i="2"/>
  <c r="DC513" i="2"/>
  <c r="DB513" i="2"/>
  <c r="DF521" i="2"/>
  <c r="DM521" i="2"/>
  <c r="DE521" i="2"/>
  <c r="DB521" i="2"/>
  <c r="DC521" i="2"/>
  <c r="DF529" i="2"/>
  <c r="DM529" i="2"/>
  <c r="DE529" i="2"/>
  <c r="DC529" i="2"/>
  <c r="DB529" i="2"/>
  <c r="DF537" i="2"/>
  <c r="DM537" i="2"/>
  <c r="DE537" i="2"/>
  <c r="DC537" i="2"/>
  <c r="DB537" i="2"/>
  <c r="DF545" i="2"/>
  <c r="DM545" i="2"/>
  <c r="DE545" i="2"/>
  <c r="DC545" i="2"/>
  <c r="DB545" i="2"/>
  <c r="DF553" i="2"/>
  <c r="DM553" i="2"/>
  <c r="DE553" i="2"/>
  <c r="DB553" i="2"/>
  <c r="DC553" i="2"/>
  <c r="DF561" i="2"/>
  <c r="DM561" i="2"/>
  <c r="DE561" i="2"/>
  <c r="DB561" i="2"/>
  <c r="DC561" i="2"/>
  <c r="DF569" i="2"/>
  <c r="DM569" i="2"/>
  <c r="DE569" i="2"/>
  <c r="DC569" i="2"/>
  <c r="DB569" i="2"/>
  <c r="DF577" i="2"/>
  <c r="DM577" i="2"/>
  <c r="DE577" i="2"/>
  <c r="DC577" i="2"/>
  <c r="DB577" i="2"/>
  <c r="DF585" i="2"/>
  <c r="DM585" i="2"/>
  <c r="DE585" i="2"/>
  <c r="DB585" i="2"/>
  <c r="DC585" i="2"/>
  <c r="DM535" i="2"/>
  <c r="DE535" i="2"/>
  <c r="DC535" i="2"/>
  <c r="DB535" i="2"/>
  <c r="DF535" i="2"/>
  <c r="DN535" i="2"/>
  <c r="DC520" i="2"/>
  <c r="DB520" i="2"/>
  <c r="DF520" i="2"/>
  <c r="DE520" i="2"/>
  <c r="DM520" i="2"/>
  <c r="DC560" i="2"/>
  <c r="DB560" i="2"/>
  <c r="DF560" i="2"/>
  <c r="DE560" i="2"/>
  <c r="DM560" i="2"/>
  <c r="DF490" i="2"/>
  <c r="DM490" i="2"/>
  <c r="DE490" i="2"/>
  <c r="DC490" i="2"/>
  <c r="DB490" i="2"/>
  <c r="DF498" i="2"/>
  <c r="DM498" i="2"/>
  <c r="DE498" i="2"/>
  <c r="DC498" i="2"/>
  <c r="DB498" i="2"/>
  <c r="DF506" i="2"/>
  <c r="DM506" i="2"/>
  <c r="DE506" i="2"/>
  <c r="DC506" i="2"/>
  <c r="DB506" i="2"/>
  <c r="DF514" i="2"/>
  <c r="DM514" i="2"/>
  <c r="DE514" i="2"/>
  <c r="DC514" i="2"/>
  <c r="DB514" i="2"/>
  <c r="DF522" i="2"/>
  <c r="DM522" i="2"/>
  <c r="DE522" i="2"/>
  <c r="DC522" i="2"/>
  <c r="DB522" i="2"/>
  <c r="DF530" i="2"/>
  <c r="DM530" i="2"/>
  <c r="DE530" i="2"/>
  <c r="DC530" i="2"/>
  <c r="DB530" i="2"/>
  <c r="DN538" i="2"/>
  <c r="DF538" i="2"/>
  <c r="DM538" i="2"/>
  <c r="DE538" i="2"/>
  <c r="DC538" i="2"/>
  <c r="DB538" i="2"/>
  <c r="DF546" i="2"/>
  <c r="DM546" i="2"/>
  <c r="DE546" i="2"/>
  <c r="DC546" i="2"/>
  <c r="DB546" i="2"/>
  <c r="DF554" i="2"/>
  <c r="DB554" i="2"/>
  <c r="DM554" i="2"/>
  <c r="DE554" i="2"/>
  <c r="DC554" i="2"/>
  <c r="DF562" i="2"/>
  <c r="DM562" i="2"/>
  <c r="DE562" i="2"/>
  <c r="DC562" i="2"/>
  <c r="DB562" i="2"/>
  <c r="DN570" i="2"/>
  <c r="DF570" i="2"/>
  <c r="DM570" i="2"/>
  <c r="DE570" i="2"/>
  <c r="DC570" i="2"/>
  <c r="DB570" i="2"/>
  <c r="DF578" i="2"/>
  <c r="DM578" i="2"/>
  <c r="DE578" i="2"/>
  <c r="DB578" i="2"/>
  <c r="DC578" i="2"/>
  <c r="DF586" i="2"/>
  <c r="DM586" i="2"/>
  <c r="DE586" i="2"/>
  <c r="DC586" i="2"/>
  <c r="DB586" i="2"/>
  <c r="DM487" i="2"/>
  <c r="DE487" i="2"/>
  <c r="DC487" i="2"/>
  <c r="DB487" i="2"/>
  <c r="DF487" i="2"/>
  <c r="DM559" i="2"/>
  <c r="DE559" i="2"/>
  <c r="DC559" i="2"/>
  <c r="DB559" i="2"/>
  <c r="DF559" i="2"/>
  <c r="DC512" i="2"/>
  <c r="DB512" i="2"/>
  <c r="DF512" i="2"/>
  <c r="DE512" i="2"/>
  <c r="DM512" i="2"/>
  <c r="DC576" i="2"/>
  <c r="DB576" i="2"/>
  <c r="DF576" i="2"/>
  <c r="DE576" i="2"/>
  <c r="DM576" i="2"/>
  <c r="DM491" i="2"/>
  <c r="DE491" i="2"/>
  <c r="DC491" i="2"/>
  <c r="DB491" i="2"/>
  <c r="DF491" i="2"/>
  <c r="DM499" i="2"/>
  <c r="DE499" i="2"/>
  <c r="DC499" i="2"/>
  <c r="DB499" i="2"/>
  <c r="DF499" i="2"/>
  <c r="DM507" i="2"/>
  <c r="DE507" i="2"/>
  <c r="DC507" i="2"/>
  <c r="DB507" i="2"/>
  <c r="DF507" i="2"/>
  <c r="DM515" i="2"/>
  <c r="DE515" i="2"/>
  <c r="DC515" i="2"/>
  <c r="DB515" i="2"/>
  <c r="DF515" i="2"/>
  <c r="DM523" i="2"/>
  <c r="DE523" i="2"/>
  <c r="DC523" i="2"/>
  <c r="DB523" i="2"/>
  <c r="DF523" i="2"/>
  <c r="DM531" i="2"/>
  <c r="DE531" i="2"/>
  <c r="DC531" i="2"/>
  <c r="DB531" i="2"/>
  <c r="DF531" i="2"/>
  <c r="DM539" i="2"/>
  <c r="DE539" i="2"/>
  <c r="DC539" i="2"/>
  <c r="DB539" i="2"/>
  <c r="DF539" i="2"/>
  <c r="DM547" i="2"/>
  <c r="DE547" i="2"/>
  <c r="DC547" i="2"/>
  <c r="DB547" i="2"/>
  <c r="DF547" i="2"/>
  <c r="DM555" i="2"/>
  <c r="DE555" i="2"/>
  <c r="DC555" i="2"/>
  <c r="DB555" i="2"/>
  <c r="DF555" i="2"/>
  <c r="DM563" i="2"/>
  <c r="DE563" i="2"/>
  <c r="DC563" i="2"/>
  <c r="DB563" i="2"/>
  <c r="DF563" i="2"/>
  <c r="DM571" i="2"/>
  <c r="DE571" i="2"/>
  <c r="DC571" i="2"/>
  <c r="DB571" i="2"/>
  <c r="DF571" i="2"/>
  <c r="DM579" i="2"/>
  <c r="DE579" i="2"/>
  <c r="DC579" i="2"/>
  <c r="DB579" i="2"/>
  <c r="DF579" i="2"/>
  <c r="DM587" i="2"/>
  <c r="DE587" i="2"/>
  <c r="DC587" i="2"/>
  <c r="DB587" i="2"/>
  <c r="DF587" i="2"/>
  <c r="DM527" i="2"/>
  <c r="DE527" i="2"/>
  <c r="DC527" i="2"/>
  <c r="DB527" i="2"/>
  <c r="DF527" i="2"/>
  <c r="DC544" i="2"/>
  <c r="DB544" i="2"/>
  <c r="DF544" i="2"/>
  <c r="DM544" i="2"/>
  <c r="DE544" i="2"/>
  <c r="DC492" i="2"/>
  <c r="DB492" i="2"/>
  <c r="DF492" i="2"/>
  <c r="DE492" i="2"/>
  <c r="DM492" i="2"/>
  <c r="DC500" i="2"/>
  <c r="DB500" i="2"/>
  <c r="DF500" i="2"/>
  <c r="DM500" i="2"/>
  <c r="DE500" i="2"/>
  <c r="DC508" i="2"/>
  <c r="DB508" i="2"/>
  <c r="DO508" i="2"/>
  <c r="DF508" i="2"/>
  <c r="DM508" i="2"/>
  <c r="DE508" i="2"/>
  <c r="DC516" i="2"/>
  <c r="DB516" i="2"/>
  <c r="DF516" i="2"/>
  <c r="DM516" i="2"/>
  <c r="DE516" i="2"/>
  <c r="DC524" i="2"/>
  <c r="DB524" i="2"/>
  <c r="DF524" i="2"/>
  <c r="DE524" i="2"/>
  <c r="DM524" i="2"/>
  <c r="DC532" i="2"/>
  <c r="DB532" i="2"/>
  <c r="DF532" i="2"/>
  <c r="DE532" i="2"/>
  <c r="DM532" i="2"/>
  <c r="DC540" i="2"/>
  <c r="DB540" i="2"/>
  <c r="DF540" i="2"/>
  <c r="DM540" i="2"/>
  <c r="DE540" i="2"/>
  <c r="DC548" i="2"/>
  <c r="DB548" i="2"/>
  <c r="DF548" i="2"/>
  <c r="DE548" i="2"/>
  <c r="DM548" i="2"/>
  <c r="DC556" i="2"/>
  <c r="DB556" i="2"/>
  <c r="DF556" i="2"/>
  <c r="DE556" i="2"/>
  <c r="DM556" i="2"/>
  <c r="DC564" i="2"/>
  <c r="DB564" i="2"/>
  <c r="DF564" i="2"/>
  <c r="DE564" i="2"/>
  <c r="DM564" i="2"/>
  <c r="DC572" i="2"/>
  <c r="DB572" i="2"/>
  <c r="DF572" i="2"/>
  <c r="DE572" i="2"/>
  <c r="DM572" i="2"/>
  <c r="DC580" i="2"/>
  <c r="DB580" i="2"/>
  <c r="DF580" i="2"/>
  <c r="DM580" i="2"/>
  <c r="DE580" i="2"/>
  <c r="DC588" i="2"/>
  <c r="DB588" i="2"/>
  <c r="DF588" i="2"/>
  <c r="DE588" i="2"/>
  <c r="DM588" i="2"/>
  <c r="DM495" i="2"/>
  <c r="DE495" i="2"/>
  <c r="DC495" i="2"/>
  <c r="DB495" i="2"/>
  <c r="DF495" i="2"/>
  <c r="DM511" i="2"/>
  <c r="DE511" i="2"/>
  <c r="DC511" i="2"/>
  <c r="DB511" i="2"/>
  <c r="DF511" i="2"/>
  <c r="DM551" i="2"/>
  <c r="DE551" i="2"/>
  <c r="DC551" i="2"/>
  <c r="DB551" i="2"/>
  <c r="DF551" i="2"/>
  <c r="DM575" i="2"/>
  <c r="DE575" i="2"/>
  <c r="DC575" i="2"/>
  <c r="DB575" i="2"/>
  <c r="DF575" i="2"/>
  <c r="DC488" i="2"/>
  <c r="DB488" i="2"/>
  <c r="DE488" i="2"/>
  <c r="DM488" i="2"/>
  <c r="DF488" i="2"/>
  <c r="DC528" i="2"/>
  <c r="DB528" i="2"/>
  <c r="DF528" i="2"/>
  <c r="DE528" i="2"/>
  <c r="DM528" i="2"/>
  <c r="DC584" i="2"/>
  <c r="DB584" i="2"/>
  <c r="DF584" i="2"/>
  <c r="DE584" i="2"/>
  <c r="DM584" i="2"/>
  <c r="DF493" i="2"/>
  <c r="DM493" i="2"/>
  <c r="DE493" i="2"/>
  <c r="DC493" i="2"/>
  <c r="DB493" i="2"/>
  <c r="DF501" i="2"/>
  <c r="DM501" i="2"/>
  <c r="DE501" i="2"/>
  <c r="DC501" i="2"/>
  <c r="DB501" i="2"/>
  <c r="DF509" i="2"/>
  <c r="DM509" i="2"/>
  <c r="DE509" i="2"/>
  <c r="DC509" i="2"/>
  <c r="DB509" i="2"/>
  <c r="DF517" i="2"/>
  <c r="DM517" i="2"/>
  <c r="DE517" i="2"/>
  <c r="DB517" i="2"/>
  <c r="DC517" i="2"/>
  <c r="DF525" i="2"/>
  <c r="DM525" i="2"/>
  <c r="DE525" i="2"/>
  <c r="DC525" i="2"/>
  <c r="DB525" i="2"/>
  <c r="DF533" i="2"/>
  <c r="DM533" i="2"/>
  <c r="DE533" i="2"/>
  <c r="DC533" i="2"/>
  <c r="DB533" i="2"/>
  <c r="DF541" i="2"/>
  <c r="DM541" i="2"/>
  <c r="DE541" i="2"/>
  <c r="DC541" i="2"/>
  <c r="DB541" i="2"/>
  <c r="DF549" i="2"/>
  <c r="DM549" i="2"/>
  <c r="DE549" i="2"/>
  <c r="DB549" i="2"/>
  <c r="DC549" i="2"/>
  <c r="DF557" i="2"/>
  <c r="DM557" i="2"/>
  <c r="DE557" i="2"/>
  <c r="DC557" i="2"/>
  <c r="DB557" i="2"/>
  <c r="DF565" i="2"/>
  <c r="DM565" i="2"/>
  <c r="DE565" i="2"/>
  <c r="DC565" i="2"/>
  <c r="DB565" i="2"/>
  <c r="DF573" i="2"/>
  <c r="DM573" i="2"/>
  <c r="DE573" i="2"/>
  <c r="DC573" i="2"/>
  <c r="DB573" i="2"/>
  <c r="DF581" i="2"/>
  <c r="DM581" i="2"/>
  <c r="DE581" i="2"/>
  <c r="DC581" i="2"/>
  <c r="DB581" i="2"/>
  <c r="DM503" i="2"/>
  <c r="DE503" i="2"/>
  <c r="DC503" i="2"/>
  <c r="DB503" i="2"/>
  <c r="DF503" i="2"/>
  <c r="DM519" i="2"/>
  <c r="DE519" i="2"/>
  <c r="DC519" i="2"/>
  <c r="DB519" i="2"/>
  <c r="DF519" i="2"/>
  <c r="DM543" i="2"/>
  <c r="DE543" i="2"/>
  <c r="DC543" i="2"/>
  <c r="DB543" i="2"/>
  <c r="DF543" i="2"/>
  <c r="DM567" i="2"/>
  <c r="DE567" i="2"/>
  <c r="DC567" i="2"/>
  <c r="DB567" i="2"/>
  <c r="DF567" i="2"/>
  <c r="DC504" i="2"/>
  <c r="DB504" i="2"/>
  <c r="DF504" i="2"/>
  <c r="DM504" i="2"/>
  <c r="DE504" i="2"/>
  <c r="DC536" i="2"/>
  <c r="DB536" i="2"/>
  <c r="DF536" i="2"/>
  <c r="DM536" i="2"/>
  <c r="DE536" i="2"/>
  <c r="DC568" i="2"/>
  <c r="DB568" i="2"/>
  <c r="DF568" i="2"/>
  <c r="DE568" i="2"/>
  <c r="DM568" i="2"/>
  <c r="DF494" i="2"/>
  <c r="DM494" i="2"/>
  <c r="DE494" i="2"/>
  <c r="DC494" i="2"/>
  <c r="DB494" i="2"/>
  <c r="DN502" i="2"/>
  <c r="DF502" i="2"/>
  <c r="DM502" i="2"/>
  <c r="DE502" i="2"/>
  <c r="DC502" i="2"/>
  <c r="DP502" i="2"/>
  <c r="DB502" i="2"/>
  <c r="DF510" i="2"/>
  <c r="DM510" i="2"/>
  <c r="DE510" i="2"/>
  <c r="DC510" i="2"/>
  <c r="DB510" i="2"/>
  <c r="DF518" i="2"/>
  <c r="DM518" i="2"/>
  <c r="DE518" i="2"/>
  <c r="DC518" i="2"/>
  <c r="DB518" i="2"/>
  <c r="DF526" i="2"/>
  <c r="DM526" i="2"/>
  <c r="DE526" i="2"/>
  <c r="DC526" i="2"/>
  <c r="DB526" i="2"/>
  <c r="DF534" i="2"/>
  <c r="DM534" i="2"/>
  <c r="DE534" i="2"/>
  <c r="DC534" i="2"/>
  <c r="DB534" i="2"/>
  <c r="DN542" i="2"/>
  <c r="DF542" i="2"/>
  <c r="DM542" i="2"/>
  <c r="DE542" i="2"/>
  <c r="DC542" i="2"/>
  <c r="DB542" i="2"/>
  <c r="DF550" i="2"/>
  <c r="DM550" i="2"/>
  <c r="DE550" i="2"/>
  <c r="DB550" i="2"/>
  <c r="DC550" i="2"/>
  <c r="DF558" i="2"/>
  <c r="DM558" i="2"/>
  <c r="DE558" i="2"/>
  <c r="DC558" i="2"/>
  <c r="DB558" i="2"/>
  <c r="DF566" i="2"/>
  <c r="DM566" i="2"/>
  <c r="DE566" i="2"/>
  <c r="DC566" i="2"/>
  <c r="DB566" i="2"/>
  <c r="DF574" i="2"/>
  <c r="DM574" i="2"/>
  <c r="DE574" i="2"/>
  <c r="DB574" i="2"/>
  <c r="DC574" i="2"/>
  <c r="DF582" i="2"/>
  <c r="DM582" i="2"/>
  <c r="DE582" i="2"/>
  <c r="DC582" i="2"/>
  <c r="DB582" i="2"/>
  <c r="M1171" i="3"/>
  <c r="M1166" i="3"/>
  <c r="M1141" i="3"/>
  <c r="M1155" i="3"/>
  <c r="M1176" i="3"/>
  <c r="M1173" i="3"/>
  <c r="M1180" i="3"/>
  <c r="M1142" i="3"/>
  <c r="M1150" i="3"/>
  <c r="M1147" i="3"/>
  <c r="M1158" i="3"/>
  <c r="M1168" i="3"/>
  <c r="M1163" i="3"/>
  <c r="M1164" i="3"/>
  <c r="M1154" i="3"/>
  <c r="M1152" i="3"/>
  <c r="M1143" i="3"/>
  <c r="M1156" i="3"/>
  <c r="M1159" i="3"/>
  <c r="M1144" i="3"/>
  <c r="M1151" i="3"/>
  <c r="J408" i="3"/>
  <c r="J500" i="3"/>
  <c r="K500" i="3"/>
  <c r="L500" i="3"/>
  <c r="G500" i="3"/>
  <c r="H500" i="3" s="1"/>
  <c r="L1032" i="3"/>
  <c r="M545" i="3"/>
  <c r="M567" i="3"/>
  <c r="K532" i="3"/>
  <c r="L532" i="3"/>
  <c r="G532" i="3"/>
  <c r="H532" i="3" s="1"/>
  <c r="J532" i="3"/>
  <c r="J101" i="3"/>
  <c r="G475" i="3"/>
  <c r="H475" i="3" s="1"/>
  <c r="J475" i="3"/>
  <c r="K475" i="3"/>
  <c r="L475" i="3"/>
  <c r="G274" i="3"/>
  <c r="H274" i="3" s="1"/>
  <c r="J274" i="3"/>
  <c r="K274" i="3"/>
  <c r="L274" i="3"/>
  <c r="L261" i="3"/>
  <c r="J261" i="3"/>
  <c r="Y1006" i="2"/>
  <c r="G934" i="3"/>
  <c r="M821" i="3"/>
  <c r="M778" i="3"/>
  <c r="M674" i="3"/>
  <c r="M570" i="3"/>
  <c r="D1181" i="3"/>
  <c r="M650" i="2"/>
  <c r="M671" i="2"/>
  <c r="M657" i="2"/>
  <c r="M616" i="2"/>
  <c r="M624" i="2"/>
  <c r="M598" i="2"/>
  <c r="M648" i="2"/>
  <c r="M672" i="2"/>
  <c r="M623" i="2"/>
  <c r="M683" i="2"/>
  <c r="M638" i="2"/>
  <c r="M682" i="2"/>
  <c r="M626" i="2"/>
  <c r="M622" i="2"/>
  <c r="M663" i="2"/>
  <c r="M646" i="2"/>
  <c r="M637" i="2"/>
  <c r="M600" i="2"/>
  <c r="M674" i="2"/>
  <c r="M681" i="2"/>
  <c r="M639" i="2"/>
  <c r="M661" i="2"/>
  <c r="M649" i="2"/>
  <c r="M611" i="2"/>
  <c r="M602" i="2"/>
  <c r="M609" i="2"/>
  <c r="M660" i="2"/>
  <c r="M651" i="2"/>
  <c r="M645" i="2"/>
  <c r="M628" i="2"/>
  <c r="M625" i="2"/>
  <c r="M593" i="2"/>
  <c r="M627" i="2"/>
  <c r="M592" i="2"/>
  <c r="M604" i="2"/>
  <c r="M684" i="2"/>
  <c r="M676" i="2"/>
  <c r="M659" i="2"/>
  <c r="M613" i="2"/>
  <c r="M688" i="2"/>
  <c r="M686" i="2"/>
  <c r="M647" i="2"/>
  <c r="M662" i="2"/>
  <c r="M615" i="2"/>
  <c r="M612" i="2"/>
  <c r="M599" i="2"/>
  <c r="M673" i="2"/>
  <c r="M658" i="2"/>
  <c r="J144" i="4"/>
  <c r="Y1014" i="2"/>
  <c r="J143" i="4"/>
  <c r="Y1013" i="2"/>
  <c r="M820" i="3"/>
  <c r="M706" i="3"/>
  <c r="M626" i="3"/>
  <c r="M586" i="3"/>
  <c r="M565" i="3"/>
  <c r="M568" i="3"/>
  <c r="M554" i="3"/>
  <c r="M696" i="3"/>
  <c r="M693" i="3"/>
  <c r="M866" i="3"/>
  <c r="M634" i="3"/>
  <c r="M704" i="3"/>
  <c r="M786" i="3"/>
  <c r="M658" i="3"/>
  <c r="M581" i="3"/>
  <c r="M653" i="3"/>
  <c r="M571" i="3"/>
  <c r="M893" i="3"/>
  <c r="M826" i="3"/>
  <c r="M817" i="3"/>
  <c r="M810" i="3"/>
  <c r="M791" i="3"/>
  <c r="M853" i="3"/>
  <c r="M832" i="3"/>
  <c r="M818" i="3"/>
  <c r="M730" i="3"/>
  <c r="M661" i="3"/>
  <c r="M858" i="3"/>
  <c r="M648" i="3"/>
  <c r="M618" i="3"/>
  <c r="M851" i="3"/>
  <c r="M752" i="3"/>
  <c r="M724" i="3"/>
  <c r="M607" i="3"/>
  <c r="M888" i="3"/>
  <c r="M874" i="3"/>
  <c r="M867" i="3"/>
  <c r="M856" i="3"/>
  <c r="M760" i="3"/>
  <c r="M754" i="3"/>
  <c r="M714" i="3"/>
  <c r="M646" i="3"/>
  <c r="M602" i="3"/>
  <c r="M575" i="3"/>
  <c r="M572" i="3"/>
  <c r="M562" i="3"/>
  <c r="M546" i="3"/>
  <c r="M834" i="3"/>
  <c r="M768" i="3"/>
  <c r="M721" i="3"/>
  <c r="M694" i="3"/>
  <c r="M659" i="3"/>
  <c r="M624" i="3"/>
  <c r="M583" i="3"/>
  <c r="M573" i="3"/>
  <c r="M863" i="3"/>
  <c r="M852" i="3"/>
  <c r="M842" i="3"/>
  <c r="M802" i="3"/>
  <c r="M644" i="3"/>
  <c r="M868" i="3"/>
  <c r="M597" i="3"/>
  <c r="M556" i="3"/>
  <c r="M880" i="3"/>
  <c r="M789" i="3"/>
  <c r="M775" i="3"/>
  <c r="M772" i="3"/>
  <c r="M738" i="3"/>
  <c r="M735" i="3"/>
  <c r="M725" i="3"/>
  <c r="M698" i="3"/>
  <c r="M695" i="3"/>
  <c r="M650" i="3"/>
  <c r="M594" i="3"/>
  <c r="M831" i="3"/>
  <c r="M780" i="3"/>
  <c r="M748" i="3"/>
  <c r="M745" i="3"/>
  <c r="M716" i="3"/>
  <c r="M877" i="3"/>
  <c r="M837" i="3"/>
  <c r="M783" i="3"/>
  <c r="M608" i="3"/>
  <c r="M585" i="3"/>
  <c r="M682" i="3"/>
  <c r="M666" i="3"/>
  <c r="M642" i="3"/>
  <c r="M759" i="3"/>
  <c r="M757" i="3"/>
  <c r="M887" i="3"/>
  <c r="M882" i="3"/>
  <c r="M845" i="3"/>
  <c r="M829" i="3"/>
  <c r="M723" i="3"/>
  <c r="M635" i="3"/>
  <c r="M632" i="3"/>
  <c r="M612" i="3"/>
  <c r="M860" i="3"/>
  <c r="M855" i="3"/>
  <c r="M844" i="3"/>
  <c r="M823" i="3"/>
  <c r="M787" i="3"/>
  <c r="M784" i="3"/>
  <c r="M776" i="3"/>
  <c r="M769" i="3"/>
  <c r="M764" i="3"/>
  <c r="M749" i="3"/>
  <c r="M732" i="3"/>
  <c r="M707" i="3"/>
  <c r="M676" i="3"/>
  <c r="M671" i="3"/>
  <c r="M609" i="3"/>
  <c r="M593" i="3"/>
  <c r="M564" i="3"/>
  <c r="M551" i="3"/>
  <c r="M836" i="3"/>
  <c r="M824" i="3"/>
  <c r="M765" i="3"/>
  <c r="M733" i="3"/>
  <c r="M688" i="3"/>
  <c r="M684" i="3"/>
  <c r="M672" i="3"/>
  <c r="M660" i="3"/>
  <c r="M643" i="3"/>
  <c r="M591" i="3"/>
  <c r="M588" i="3"/>
  <c r="M561" i="3"/>
  <c r="M558" i="3"/>
  <c r="M895" i="3"/>
  <c r="M876" i="3"/>
  <c r="M864" i="3"/>
  <c r="M840" i="3"/>
  <c r="M815" i="3"/>
  <c r="M799" i="3"/>
  <c r="M788" i="3"/>
  <c r="M761" i="3"/>
  <c r="M753" i="3"/>
  <c r="M703" i="3"/>
  <c r="M700" i="3"/>
  <c r="M685" i="3"/>
  <c r="M649" i="3"/>
  <c r="M638" i="3"/>
  <c r="M601" i="3"/>
  <c r="M584" i="3"/>
  <c r="M576" i="3"/>
  <c r="M777" i="3"/>
  <c r="M740" i="3"/>
  <c r="M631" i="3"/>
  <c r="M548" i="3"/>
  <c r="M857" i="3"/>
  <c r="M825" i="3"/>
  <c r="M800" i="3"/>
  <c r="M709" i="3"/>
  <c r="M692" i="3"/>
  <c r="M680" i="3"/>
  <c r="M669" i="3"/>
  <c r="M622" i="3"/>
  <c r="M599" i="3"/>
  <c r="M559" i="3"/>
  <c r="M549" i="3"/>
  <c r="M841" i="3"/>
  <c r="M838" i="3"/>
  <c r="M833" i="3"/>
  <c r="M689" i="3"/>
  <c r="M673" i="3"/>
  <c r="M639" i="3"/>
  <c r="M580" i="3"/>
  <c r="M577" i="3"/>
  <c r="M569" i="3"/>
  <c r="M883" i="3"/>
  <c r="M865" i="3"/>
  <c r="M847" i="3"/>
  <c r="M812" i="3"/>
  <c r="M796" i="3"/>
  <c r="M793" i="3"/>
  <c r="M892" i="3"/>
  <c r="M889" i="3"/>
  <c r="M813" i="3"/>
  <c r="M807" i="3"/>
  <c r="M805" i="3"/>
  <c r="M797" i="3"/>
  <c r="M771" i="3"/>
  <c r="M767" i="3"/>
  <c r="M727" i="3"/>
  <c r="M717" i="3"/>
  <c r="M705" i="3"/>
  <c r="M681" i="3"/>
  <c r="M640" i="3"/>
  <c r="M628" i="3"/>
  <c r="M623" i="3"/>
  <c r="M620" i="3"/>
  <c r="M871" i="3"/>
  <c r="M848" i="3"/>
  <c r="M822" i="3"/>
  <c r="M801" i="3"/>
  <c r="M720" i="3"/>
  <c r="M710" i="3"/>
  <c r="M663" i="3"/>
  <c r="M655" i="3"/>
  <c r="M652" i="3"/>
  <c r="M616" i="3"/>
  <c r="M604" i="3"/>
  <c r="M596" i="3"/>
  <c r="M553" i="3"/>
  <c r="M550" i="3"/>
  <c r="M879" i="3"/>
  <c r="M835" i="3"/>
  <c r="M756" i="3"/>
  <c r="M737" i="3"/>
  <c r="M728" i="3"/>
  <c r="M664" i="3"/>
  <c r="M656" i="3"/>
  <c r="M641" i="3"/>
  <c r="M637" i="3"/>
  <c r="M613" i="3"/>
  <c r="M587" i="3"/>
  <c r="E690" i="2"/>
  <c r="AP919" i="2"/>
  <c r="F1194" i="2"/>
  <c r="E2414" i="2"/>
  <c r="D485" i="2"/>
  <c r="F690" i="2"/>
  <c r="AP1194" i="2"/>
  <c r="D1431" i="2"/>
  <c r="D1720" i="2"/>
  <c r="D1941" i="2"/>
  <c r="E485" i="2"/>
  <c r="AP690" i="2"/>
  <c r="D985" i="2"/>
  <c r="E1431" i="2"/>
  <c r="E1720" i="2"/>
  <c r="E1941" i="2"/>
  <c r="F1431" i="2"/>
  <c r="E207" i="2"/>
  <c r="D278" i="2"/>
  <c r="E70" i="2"/>
  <c r="AP207" i="2"/>
  <c r="E2332" i="2"/>
  <c r="AP113" i="2"/>
  <c r="AP278" i="2"/>
  <c r="F278" i="2"/>
  <c r="E278" i="2"/>
  <c r="D2332" i="2"/>
  <c r="I2" i="7"/>
  <c r="AB1" i="3"/>
  <c r="Q1" i="3"/>
  <c r="AC1" i="3"/>
  <c r="Z1" i="3"/>
  <c r="AA1" i="3"/>
  <c r="R1" i="3"/>
  <c r="S1" i="3"/>
  <c r="T1" i="3"/>
  <c r="U1" i="3"/>
  <c r="N1" i="3"/>
  <c r="D1" i="3" s="1"/>
  <c r="V1" i="3"/>
  <c r="W1" i="3"/>
  <c r="O1" i="3"/>
  <c r="E1" i="3" s="1"/>
  <c r="X1" i="3"/>
  <c r="Y1" i="3"/>
  <c r="AP985" i="2"/>
  <c r="F985" i="2"/>
  <c r="E985" i="2"/>
  <c r="D2414" i="2"/>
  <c r="M2393" i="2"/>
  <c r="M2396" i="2"/>
  <c r="M2406" i="2"/>
  <c r="M2405" i="2"/>
  <c r="M2409" i="2"/>
  <c r="M2395" i="2"/>
  <c r="M2398" i="2"/>
  <c r="M2397" i="2"/>
  <c r="M2404" i="2"/>
  <c r="M2394" i="2"/>
  <c r="M2411" i="2"/>
  <c r="M2399" i="2"/>
  <c r="M2408" i="2"/>
  <c r="M2407" i="2"/>
  <c r="M2392" i="2"/>
  <c r="BG1734" i="2"/>
  <c r="BG1746" i="2"/>
  <c r="BG1758" i="2"/>
  <c r="BG1770" i="2"/>
  <c r="BG1846" i="2"/>
  <c r="BG1858" i="2"/>
  <c r="BG1870" i="2"/>
  <c r="BG1882" i="2"/>
  <c r="BG1894" i="2"/>
  <c r="BG1906" i="2"/>
  <c r="BG1918" i="2"/>
  <c r="BG1930" i="2"/>
  <c r="BG1944" i="2"/>
  <c r="BG1956" i="2"/>
  <c r="BG1968" i="2"/>
  <c r="BG1980" i="2"/>
  <c r="BG1992" i="2"/>
  <c r="BG2004" i="2"/>
  <c r="BG2016" i="2"/>
  <c r="BG2028" i="2"/>
  <c r="BG2040" i="2"/>
  <c r="BG2052" i="2"/>
  <c r="BG2064" i="2"/>
  <c r="BG2076" i="2"/>
  <c r="BG2088" i="2"/>
  <c r="BG2100" i="2"/>
  <c r="BG2112" i="2"/>
  <c r="BG2124" i="2"/>
  <c r="BG2136" i="2"/>
  <c r="BG2148" i="2"/>
  <c r="BG2160" i="2"/>
  <c r="BG2172" i="2"/>
  <c r="BG2184" i="2"/>
  <c r="BG2196" i="2"/>
  <c r="BG2210" i="2"/>
  <c r="BG2222" i="2"/>
  <c r="BG2234" i="2"/>
  <c r="BG2247" i="2"/>
  <c r="BG2258" i="2"/>
  <c r="BG2270" i="2"/>
  <c r="BG2282" i="2"/>
  <c r="BG2294" i="2"/>
  <c r="BG2306" i="2"/>
  <c r="BG2318" i="2"/>
  <c r="BG2330" i="2"/>
  <c r="BG2344" i="2"/>
  <c r="BG2356" i="2"/>
  <c r="BG2368" i="2"/>
  <c r="BG2380" i="2"/>
  <c r="BG2394" i="2"/>
  <c r="BG2406" i="2"/>
  <c r="BG7" i="2"/>
  <c r="BG19" i="2"/>
  <c r="BG31" i="2"/>
  <c r="BG43" i="2"/>
  <c r="BG55" i="2"/>
  <c r="BG67" i="2"/>
  <c r="BG83" i="2"/>
  <c r="BG95" i="2"/>
  <c r="BG107" i="2"/>
  <c r="BG139" i="2"/>
  <c r="BG151" i="2"/>
  <c r="BG163" i="2"/>
  <c r="BG175" i="2"/>
  <c r="BG187" i="2"/>
  <c r="BG199" i="2"/>
  <c r="BG213" i="2"/>
  <c r="BG225" i="2"/>
  <c r="BG237" i="2"/>
  <c r="BG249" i="2"/>
  <c r="BG261" i="2"/>
  <c r="BG275" i="2"/>
  <c r="BG450" i="2"/>
  <c r="BG462" i="2"/>
  <c r="BG474" i="2"/>
  <c r="BG488" i="2"/>
  <c r="BG500" i="2"/>
  <c r="BG512" i="2"/>
  <c r="BG524" i="2"/>
  <c r="BG536" i="2"/>
  <c r="BG548" i="2"/>
  <c r="BG560" i="2"/>
  <c r="BG572" i="2"/>
  <c r="BG584" i="2"/>
  <c r="BG598" i="2"/>
  <c r="BG610" i="2"/>
  <c r="BG622" i="2"/>
  <c r="BG634" i="2"/>
  <c r="BG646" i="2"/>
  <c r="BG658" i="2"/>
  <c r="BG670" i="2"/>
  <c r="BG682" i="2"/>
  <c r="BG696" i="2"/>
  <c r="BG708" i="2"/>
  <c r="BG720" i="2"/>
  <c r="BG732" i="2"/>
  <c r="BG744" i="2"/>
  <c r="BG756" i="2"/>
  <c r="BG768" i="2"/>
  <c r="BG780" i="2"/>
  <c r="BG792" i="2"/>
  <c r="BG806" i="2"/>
  <c r="BG818" i="2"/>
  <c r="BG830" i="2"/>
  <c r="BG842" i="2"/>
  <c r="BG854" i="2"/>
  <c r="BG866" i="2"/>
  <c r="BG878" i="2"/>
  <c r="BG890" i="2"/>
  <c r="BG902" i="2"/>
  <c r="BG914" i="2"/>
  <c r="BG928" i="2"/>
  <c r="BG940" i="2"/>
  <c r="BG952" i="2"/>
  <c r="BG964" i="2"/>
  <c r="BG976" i="2"/>
  <c r="BG1025" i="2"/>
  <c r="BG1037" i="2"/>
  <c r="BG1049" i="2"/>
  <c r="BG1061" i="2"/>
  <c r="BG1073" i="2"/>
  <c r="BG1085" i="2"/>
  <c r="BG1097" i="2"/>
  <c r="BG1111" i="2"/>
  <c r="BG1123" i="2"/>
  <c r="BG1135" i="2"/>
  <c r="BG1147" i="2"/>
  <c r="BG1159" i="2"/>
  <c r="BG1171" i="2"/>
  <c r="BG1183" i="2"/>
  <c r="BG1198" i="2"/>
  <c r="BG1210" i="2"/>
  <c r="BG1222" i="2"/>
  <c r="BG1234" i="2"/>
  <c r="BG1246" i="2"/>
  <c r="BG1258" i="2"/>
  <c r="BG1270" i="2"/>
  <c r="BG1284" i="2"/>
  <c r="BG1296" i="2"/>
  <c r="BG1308" i="2"/>
  <c r="BG1320" i="2"/>
  <c r="BG1332" i="2"/>
  <c r="BG1346" i="2"/>
  <c r="BG1358" i="2"/>
  <c r="BG1370" i="2"/>
  <c r="BG1382" i="2"/>
  <c r="BG1394" i="2"/>
  <c r="BG1406" i="2"/>
  <c r="BG1418" i="2"/>
  <c r="BG1430" i="2"/>
  <c r="BG1456" i="2"/>
  <c r="BG1470" i="2"/>
  <c r="BG1482" i="2"/>
  <c r="BG1494" i="2"/>
  <c r="BG1508" i="2"/>
  <c r="BG1520" i="2"/>
  <c r="BG1532" i="2"/>
  <c r="BG1544" i="2"/>
  <c r="BG1556" i="2"/>
  <c r="BG1568" i="2"/>
  <c r="BG1580" i="2"/>
  <c r="BG1592" i="2"/>
  <c r="BG1606" i="2"/>
  <c r="BG1618" i="2"/>
  <c r="BG1630" i="2"/>
  <c r="BG1642" i="2"/>
  <c r="BG1654" i="2"/>
  <c r="BG1666" i="2"/>
  <c r="BG1678" i="2"/>
  <c r="BG1692" i="2"/>
  <c r="BG1704" i="2"/>
  <c r="BG1716" i="2"/>
  <c r="C271" i="2"/>
  <c r="AV271" i="2" s="1"/>
  <c r="C259" i="2"/>
  <c r="C247" i="2"/>
  <c r="AV247" i="2" s="1"/>
  <c r="C235" i="2"/>
  <c r="C223" i="2"/>
  <c r="C211" i="2"/>
  <c r="AU211" i="2" s="1"/>
  <c r="F797" i="2"/>
  <c r="J122" i="4"/>
  <c r="BG999" i="2"/>
  <c r="J110" i="4"/>
  <c r="BG987" i="2"/>
  <c r="J138" i="4"/>
  <c r="BG1008" i="2"/>
  <c r="E1105" i="2"/>
  <c r="J166" i="4"/>
  <c r="BG1437" i="2"/>
  <c r="D1466" i="2"/>
  <c r="C1466" i="2"/>
  <c r="BO1466" i="2" s="1"/>
  <c r="AQ1720" i="2"/>
  <c r="J190" i="4"/>
  <c r="BG1724" i="2"/>
  <c r="D1764" i="2"/>
  <c r="C1764" i="2"/>
  <c r="C1752" i="2"/>
  <c r="L1752" i="2" s="1"/>
  <c r="D1740" i="2"/>
  <c r="C1740" i="2"/>
  <c r="AW1740" i="2" s="1"/>
  <c r="C2385" i="2"/>
  <c r="AW2385" i="2" s="1"/>
  <c r="C2373" i="2"/>
  <c r="C2361" i="2"/>
  <c r="AU2361" i="2" s="1"/>
  <c r="C2349" i="2"/>
  <c r="AU2349" i="2" s="1"/>
  <c r="C2337" i="2"/>
  <c r="K2337" i="2" s="1"/>
  <c r="BG1735" i="2"/>
  <c r="BG1747" i="2"/>
  <c r="BG1759" i="2"/>
  <c r="BG1771" i="2"/>
  <c r="BG1847" i="2"/>
  <c r="BG1859" i="2"/>
  <c r="BG1871" i="2"/>
  <c r="BG1883" i="2"/>
  <c r="BG1895" i="2"/>
  <c r="BG1907" i="2"/>
  <c r="BG1919" i="2"/>
  <c r="BG1931" i="2"/>
  <c r="BG1945" i="2"/>
  <c r="BG1957" i="2"/>
  <c r="BG1969" i="2"/>
  <c r="BG1981" i="2"/>
  <c r="BG1993" i="2"/>
  <c r="BG2005" i="2"/>
  <c r="BG2017" i="2"/>
  <c r="BG2029" i="2"/>
  <c r="BG2041" i="2"/>
  <c r="BG2053" i="2"/>
  <c r="BG2065" i="2"/>
  <c r="BG2077" i="2"/>
  <c r="BG2089" i="2"/>
  <c r="BG2101" i="2"/>
  <c r="BG2113" i="2"/>
  <c r="BG2125" i="2"/>
  <c r="BG2137" i="2"/>
  <c r="BG2149" i="2"/>
  <c r="BG2161" i="2"/>
  <c r="BG2173" i="2"/>
  <c r="BG2185" i="2"/>
  <c r="BG2199" i="2"/>
  <c r="BG2211" i="2"/>
  <c r="BG2223" i="2"/>
  <c r="BG2235" i="2"/>
  <c r="BG2246" i="2"/>
  <c r="BG2259" i="2"/>
  <c r="BG2271" i="2"/>
  <c r="BG2283" i="2"/>
  <c r="BG2295" i="2"/>
  <c r="BG2307" i="2"/>
  <c r="BG2319" i="2"/>
  <c r="BG2331" i="2"/>
  <c r="BG2345" i="2"/>
  <c r="BG2357" i="2"/>
  <c r="BG2369" i="2"/>
  <c r="BG2381" i="2"/>
  <c r="BG2395" i="2"/>
  <c r="BG2407" i="2"/>
  <c r="BG8" i="2"/>
  <c r="BG20" i="2"/>
  <c r="BG32" i="2"/>
  <c r="BG44" i="2"/>
  <c r="BG56" i="2"/>
  <c r="BG72" i="2"/>
  <c r="BG84" i="2"/>
  <c r="BG96" i="2"/>
  <c r="BG108" i="2"/>
  <c r="BG140" i="2"/>
  <c r="BG152" i="2"/>
  <c r="BG164" i="2"/>
  <c r="BG176" i="2"/>
  <c r="BG188" i="2"/>
  <c r="BG200" i="2"/>
  <c r="BG214" i="2"/>
  <c r="BG226" i="2"/>
  <c r="BG238" i="2"/>
  <c r="BG250" i="2"/>
  <c r="BG262" i="2"/>
  <c r="BG276" i="2"/>
  <c r="BG451" i="2"/>
  <c r="BG463" i="2"/>
  <c r="BG475" i="2"/>
  <c r="BG489" i="2"/>
  <c r="BG501" i="2"/>
  <c r="BG513" i="2"/>
  <c r="BG525" i="2"/>
  <c r="BG537" i="2"/>
  <c r="BG549" i="2"/>
  <c r="BG561" i="2"/>
  <c r="BG573" i="2"/>
  <c r="BG585" i="2"/>
  <c r="BG599" i="2"/>
  <c r="BG611" i="2"/>
  <c r="BG623" i="2"/>
  <c r="BG635" i="2"/>
  <c r="BG647" i="2"/>
  <c r="BG659" i="2"/>
  <c r="BG671" i="2"/>
  <c r="BG683" i="2"/>
  <c r="BG697" i="2"/>
  <c r="BG709" i="2"/>
  <c r="BG721" i="2"/>
  <c r="BG733" i="2"/>
  <c r="BG745" i="2"/>
  <c r="BG757" i="2"/>
  <c r="BG769" i="2"/>
  <c r="BG781" i="2"/>
  <c r="BG793" i="2"/>
  <c r="BG807" i="2"/>
  <c r="BG819" i="2"/>
  <c r="BG831" i="2"/>
  <c r="BG843" i="2"/>
  <c r="BG855" i="2"/>
  <c r="BG867" i="2"/>
  <c r="BG879" i="2"/>
  <c r="BG891" i="2"/>
  <c r="BG903" i="2"/>
  <c r="BG915" i="2"/>
  <c r="BG929" i="2"/>
  <c r="BG941" i="2"/>
  <c r="BG953" i="2"/>
  <c r="BG965" i="2"/>
  <c r="BG977" i="2"/>
  <c r="BG1026" i="2"/>
  <c r="BG1038" i="2"/>
  <c r="BG1050" i="2"/>
  <c r="BG1062" i="2"/>
  <c r="BG1074" i="2"/>
  <c r="BG1086" i="2"/>
  <c r="BG1098" i="2"/>
  <c r="BG1112" i="2"/>
  <c r="BG1124" i="2"/>
  <c r="BG1136" i="2"/>
  <c r="BG1148" i="2"/>
  <c r="BG1160" i="2"/>
  <c r="BG1172" i="2"/>
  <c r="BG1184" i="2"/>
  <c r="BG1199" i="2"/>
  <c r="BG1211" i="2"/>
  <c r="BG1223" i="2"/>
  <c r="BG1235" i="2"/>
  <c r="BG1247" i="2"/>
  <c r="BG1259" i="2"/>
  <c r="BG1271" i="2"/>
  <c r="BG1285" i="2"/>
  <c r="BG1297" i="2"/>
  <c r="BG1309" i="2"/>
  <c r="BG1321" i="2"/>
  <c r="BG1333" i="2"/>
  <c r="BG1347" i="2"/>
  <c r="BG1359" i="2"/>
  <c r="BG1371" i="2"/>
  <c r="BG1383" i="2"/>
  <c r="BG1395" i="2"/>
  <c r="BG1407" i="2"/>
  <c r="BG1419" i="2"/>
  <c r="BG1445" i="2"/>
  <c r="BG1457" i="2"/>
  <c r="BG1471" i="2"/>
  <c r="BG1483" i="2"/>
  <c r="BG1495" i="2"/>
  <c r="BG1509" i="2"/>
  <c r="BG1521" i="2"/>
  <c r="BG1533" i="2"/>
  <c r="BG1545" i="2"/>
  <c r="BG1557" i="2"/>
  <c r="BG1569" i="2"/>
  <c r="BG1581" i="2"/>
  <c r="BG1593" i="2"/>
  <c r="BG1607" i="2"/>
  <c r="BG1619" i="2"/>
  <c r="BG1631" i="2"/>
  <c r="BG1643" i="2"/>
  <c r="BG1655" i="2"/>
  <c r="BG1667" i="2"/>
  <c r="BG1679" i="2"/>
  <c r="BG1693" i="2"/>
  <c r="BG1705" i="2"/>
  <c r="BG1717" i="2"/>
  <c r="C270" i="2"/>
  <c r="AU270" i="2" s="1"/>
  <c r="C258" i="2"/>
  <c r="AU258" i="2" s="1"/>
  <c r="C246" i="2"/>
  <c r="C234" i="2"/>
  <c r="C222" i="2"/>
  <c r="J222" i="2" s="1"/>
  <c r="C210" i="2"/>
  <c r="AQ278" i="2"/>
  <c r="AP797" i="2"/>
  <c r="J121" i="4"/>
  <c r="BG998" i="2"/>
  <c r="J149" i="4"/>
  <c r="BG1019" i="2"/>
  <c r="J137" i="4"/>
  <c r="BG1007" i="2"/>
  <c r="J165" i="4"/>
  <c r="BG1436" i="2"/>
  <c r="E1466" i="2"/>
  <c r="AP1603" i="2"/>
  <c r="AS1720" i="2"/>
  <c r="J189" i="4"/>
  <c r="BG1723" i="2"/>
  <c r="D1775" i="2"/>
  <c r="C1775" i="2"/>
  <c r="C1763" i="2"/>
  <c r="J1763" i="2" s="1"/>
  <c r="C1751" i="2"/>
  <c r="C1739" i="2"/>
  <c r="J1739" i="2" s="1"/>
  <c r="D2197" i="2"/>
  <c r="C2197" i="2"/>
  <c r="K2197" i="2" s="1"/>
  <c r="C2384" i="2"/>
  <c r="AW2384" i="2" s="1"/>
  <c r="C2372" i="2"/>
  <c r="AV2372" i="2" s="1"/>
  <c r="C2360" i="2"/>
  <c r="AV2360" i="2" s="1"/>
  <c r="C2348" i="2"/>
  <c r="L2348" i="2" s="1"/>
  <c r="C2336" i="2"/>
  <c r="AW2336" i="2" s="1"/>
  <c r="BG3" i="2"/>
  <c r="BG1736" i="2"/>
  <c r="BG1748" i="2"/>
  <c r="BG1760" i="2"/>
  <c r="BG1772" i="2"/>
  <c r="BG1848" i="2"/>
  <c r="BG1860" i="2"/>
  <c r="BG1872" i="2"/>
  <c r="BG1884" i="2"/>
  <c r="BG1896" i="2"/>
  <c r="BG1908" i="2"/>
  <c r="BG1920" i="2"/>
  <c r="BG1932" i="2"/>
  <c r="BG1946" i="2"/>
  <c r="BG1958" i="2"/>
  <c r="BG1970" i="2"/>
  <c r="BG1982" i="2"/>
  <c r="BG1994" i="2"/>
  <c r="BG2006" i="2"/>
  <c r="BG2018" i="2"/>
  <c r="BG2030" i="2"/>
  <c r="BG2042" i="2"/>
  <c r="BG2054" i="2"/>
  <c r="BG2066" i="2"/>
  <c r="BG2078" i="2"/>
  <c r="BG2090" i="2"/>
  <c r="BG2102" i="2"/>
  <c r="BG2114" i="2"/>
  <c r="BG2126" i="2"/>
  <c r="BG2138" i="2"/>
  <c r="BG2150" i="2"/>
  <c r="BG2162" i="2"/>
  <c r="BG2174" i="2"/>
  <c r="BG2186" i="2"/>
  <c r="BG2200" i="2"/>
  <c r="BG2212" i="2"/>
  <c r="BG2224" i="2"/>
  <c r="BG2236" i="2"/>
  <c r="BG2248" i="2"/>
  <c r="BG2260" i="2"/>
  <c r="BG2272" i="2"/>
  <c r="BG2284" i="2"/>
  <c r="BG2296" i="2"/>
  <c r="BG2308" i="2"/>
  <c r="BG2320" i="2"/>
  <c r="BG2334" i="2"/>
  <c r="BG2346" i="2"/>
  <c r="BG2358" i="2"/>
  <c r="BG2370" i="2"/>
  <c r="BG2382" i="2"/>
  <c r="BG2396" i="2"/>
  <c r="BG2408" i="2"/>
  <c r="BG1193" i="2"/>
  <c r="BG9" i="2"/>
  <c r="BG21" i="2"/>
  <c r="BG33" i="2"/>
  <c r="BG45" i="2"/>
  <c r="BG57" i="2"/>
  <c r="BG73" i="2"/>
  <c r="BG85" i="2"/>
  <c r="BG97" i="2"/>
  <c r="BG109" i="2"/>
  <c r="BG141" i="2"/>
  <c r="BG153" i="2"/>
  <c r="BG165" i="2"/>
  <c r="BG177" i="2"/>
  <c r="BG189" i="2"/>
  <c r="BG201" i="2"/>
  <c r="BG215" i="2"/>
  <c r="BG227" i="2"/>
  <c r="BG239" i="2"/>
  <c r="BG251" i="2"/>
  <c r="BG263" i="2"/>
  <c r="BG277" i="2"/>
  <c r="BG452" i="2"/>
  <c r="BG464" i="2"/>
  <c r="BG476" i="2"/>
  <c r="BG490" i="2"/>
  <c r="BG502" i="2"/>
  <c r="BG514" i="2"/>
  <c r="BG526" i="2"/>
  <c r="BG538" i="2"/>
  <c r="BG550" i="2"/>
  <c r="BG562" i="2"/>
  <c r="BG574" i="2"/>
  <c r="BG586" i="2"/>
  <c r="BG600" i="2"/>
  <c r="BG612" i="2"/>
  <c r="BG624" i="2"/>
  <c r="BG636" i="2"/>
  <c r="BG648" i="2"/>
  <c r="BG660" i="2"/>
  <c r="BG672" i="2"/>
  <c r="BG684" i="2"/>
  <c r="BG698" i="2"/>
  <c r="BG710" i="2"/>
  <c r="BG722" i="2"/>
  <c r="BG734" i="2"/>
  <c r="BG746" i="2"/>
  <c r="BG758" i="2"/>
  <c r="BG770" i="2"/>
  <c r="BG782" i="2"/>
  <c r="BG794" i="2"/>
  <c r="BG808" i="2"/>
  <c r="BG820" i="2"/>
  <c r="BG832" i="2"/>
  <c r="BG844" i="2"/>
  <c r="BG856" i="2"/>
  <c r="BG868" i="2"/>
  <c r="BG880" i="2"/>
  <c r="BG892" i="2"/>
  <c r="BG904" i="2"/>
  <c r="BG916" i="2"/>
  <c r="BG930" i="2"/>
  <c r="BG942" i="2"/>
  <c r="BG954" i="2"/>
  <c r="BG966" i="2"/>
  <c r="BG978" i="2"/>
  <c r="BG1027" i="2"/>
  <c r="BG1039" i="2"/>
  <c r="BG1051" i="2"/>
  <c r="BG1063" i="2"/>
  <c r="BG1075" i="2"/>
  <c r="BG1087" i="2"/>
  <c r="BG1099" i="2"/>
  <c r="BG1113" i="2"/>
  <c r="BG1125" i="2"/>
  <c r="BG1137" i="2"/>
  <c r="BG1149" i="2"/>
  <c r="BG1161" i="2"/>
  <c r="BG1173" i="2"/>
  <c r="BG1185" i="2"/>
  <c r="BG1200" i="2"/>
  <c r="BG1212" i="2"/>
  <c r="BG1224" i="2"/>
  <c r="BG1236" i="2"/>
  <c r="BG1248" i="2"/>
  <c r="BG1260" i="2"/>
  <c r="BG1272" i="2"/>
  <c r="BG1286" i="2"/>
  <c r="BG1298" i="2"/>
  <c r="BG1310" i="2"/>
  <c r="BG1322" i="2"/>
  <c r="BG1334" i="2"/>
  <c r="BG1348" i="2"/>
  <c r="BG1360" i="2"/>
  <c r="BG1372" i="2"/>
  <c r="BG1384" i="2"/>
  <c r="BG1396" i="2"/>
  <c r="BG1408" i="2"/>
  <c r="BG1420" i="2"/>
  <c r="BG1446" i="2"/>
  <c r="BG1458" i="2"/>
  <c r="BG1472" i="2"/>
  <c r="BG1484" i="2"/>
  <c r="BG1496" i="2"/>
  <c r="BG1510" i="2"/>
  <c r="BG1522" i="2"/>
  <c r="BG1534" i="2"/>
  <c r="BG1546" i="2"/>
  <c r="BG1558" i="2"/>
  <c r="BG1570" i="2"/>
  <c r="BG1582" i="2"/>
  <c r="BG1594" i="2"/>
  <c r="BG1608" i="2"/>
  <c r="BG1620" i="2"/>
  <c r="BG1632" i="2"/>
  <c r="BG1644" i="2"/>
  <c r="BG1656" i="2"/>
  <c r="BG1668" i="2"/>
  <c r="BG1680" i="2"/>
  <c r="BG1694" i="2"/>
  <c r="BG1706" i="2"/>
  <c r="BG1718" i="2"/>
  <c r="C269" i="2"/>
  <c r="G269" i="2" s="1"/>
  <c r="H269" i="2" s="1"/>
  <c r="C257" i="2"/>
  <c r="AU257" i="2" s="1"/>
  <c r="C245" i="2"/>
  <c r="C233" i="2"/>
  <c r="AV233" i="2" s="1"/>
  <c r="C221" i="2"/>
  <c r="C209" i="2"/>
  <c r="AW209" i="2" s="1"/>
  <c r="BG997" i="2"/>
  <c r="BG1018" i="2"/>
  <c r="C1336" i="2"/>
  <c r="K1336" i="2" s="1"/>
  <c r="BG1435" i="2"/>
  <c r="C1774" i="2"/>
  <c r="C1762" i="2"/>
  <c r="C1750" i="2"/>
  <c r="G1750" i="2" s="1"/>
  <c r="H1750" i="2" s="1"/>
  <c r="C1738" i="2"/>
  <c r="G1738" i="2" s="1"/>
  <c r="H1738" i="2" s="1"/>
  <c r="C2383" i="2"/>
  <c r="AV2383" i="2" s="1"/>
  <c r="C2371" i="2"/>
  <c r="AU2371" i="2" s="1"/>
  <c r="C2359" i="2"/>
  <c r="AU2359" i="2" s="1"/>
  <c r="C2347" i="2"/>
  <c r="C2335" i="2"/>
  <c r="BG68" i="2"/>
  <c r="BG1737" i="2"/>
  <c r="BG1749" i="2"/>
  <c r="BG1761" i="2"/>
  <c r="BG1773" i="2"/>
  <c r="BG1849" i="2"/>
  <c r="BG1861" i="2"/>
  <c r="BG1873" i="2"/>
  <c r="BG1885" i="2"/>
  <c r="BG1897" i="2"/>
  <c r="BG1909" i="2"/>
  <c r="BG1921" i="2"/>
  <c r="BG1933" i="2"/>
  <c r="BG1947" i="2"/>
  <c r="BG1959" i="2"/>
  <c r="BG1971" i="2"/>
  <c r="BG1983" i="2"/>
  <c r="BG1995" i="2"/>
  <c r="BG2007" i="2"/>
  <c r="BG2019" i="2"/>
  <c r="BG2031" i="2"/>
  <c r="BG2043" i="2"/>
  <c r="BG2055" i="2"/>
  <c r="BG2067" i="2"/>
  <c r="BG2079" i="2"/>
  <c r="BG2091" i="2"/>
  <c r="BG2103" i="2"/>
  <c r="BG2115" i="2"/>
  <c r="BG2127" i="2"/>
  <c r="BG2139" i="2"/>
  <c r="BG2151" i="2"/>
  <c r="BG2163" i="2"/>
  <c r="BG2175" i="2"/>
  <c r="BG2187" i="2"/>
  <c r="BG2201" i="2"/>
  <c r="BG2213" i="2"/>
  <c r="BG2225" i="2"/>
  <c r="BG2237" i="2"/>
  <c r="BG2249" i="2"/>
  <c r="BG2261" i="2"/>
  <c r="BG2273" i="2"/>
  <c r="BG2285" i="2"/>
  <c r="BG2297" i="2"/>
  <c r="BG2309" i="2"/>
  <c r="BG2321" i="2"/>
  <c r="BG2335" i="2"/>
  <c r="BG2347" i="2"/>
  <c r="BG2359" i="2"/>
  <c r="BG2371" i="2"/>
  <c r="BG2383" i="2"/>
  <c r="BG2397" i="2"/>
  <c r="BG2409" i="2"/>
  <c r="BG10" i="2"/>
  <c r="BG22" i="2"/>
  <c r="BG34" i="2"/>
  <c r="BG46" i="2"/>
  <c r="BG58" i="2"/>
  <c r="BG74" i="2"/>
  <c r="BG86" i="2"/>
  <c r="BG98" i="2"/>
  <c r="BG110" i="2"/>
  <c r="BG142" i="2"/>
  <c r="BG154" i="2"/>
  <c r="BG166" i="2"/>
  <c r="BG178" i="2"/>
  <c r="BG190" i="2"/>
  <c r="BG202" i="2"/>
  <c r="BG216" i="2"/>
  <c r="BG228" i="2"/>
  <c r="BG240" i="2"/>
  <c r="BG252" i="2"/>
  <c r="BG264" i="2"/>
  <c r="BG441" i="2"/>
  <c r="BG453" i="2"/>
  <c r="BG465" i="2"/>
  <c r="BG477" i="2"/>
  <c r="BG491" i="2"/>
  <c r="BG503" i="2"/>
  <c r="BG515" i="2"/>
  <c r="BG527" i="2"/>
  <c r="BG539" i="2"/>
  <c r="BG551" i="2"/>
  <c r="BG563" i="2"/>
  <c r="BG575" i="2"/>
  <c r="BG587" i="2"/>
  <c r="BG601" i="2"/>
  <c r="BG613" i="2"/>
  <c r="BG625" i="2"/>
  <c r="BG637" i="2"/>
  <c r="BG649" i="2"/>
  <c r="BG661" i="2"/>
  <c r="BG673" i="2"/>
  <c r="BG685" i="2"/>
  <c r="BG699" i="2"/>
  <c r="BG711" i="2"/>
  <c r="BG723" i="2"/>
  <c r="BG735" i="2"/>
  <c r="BG747" i="2"/>
  <c r="BG759" i="2"/>
  <c r="BG771" i="2"/>
  <c r="BG783" i="2"/>
  <c r="BG795" i="2"/>
  <c r="BG809" i="2"/>
  <c r="BG821" i="2"/>
  <c r="BG833" i="2"/>
  <c r="BG845" i="2"/>
  <c r="BG857" i="2"/>
  <c r="BG869" i="2"/>
  <c r="BG881" i="2"/>
  <c r="BG893" i="2"/>
  <c r="BG905" i="2"/>
  <c r="BG917" i="2"/>
  <c r="BG931" i="2"/>
  <c r="BG943" i="2"/>
  <c r="BG955" i="2"/>
  <c r="BG967" i="2"/>
  <c r="BG979" i="2"/>
  <c r="BG1028" i="2"/>
  <c r="BG1040" i="2"/>
  <c r="BG1052" i="2"/>
  <c r="BG1064" i="2"/>
  <c r="BG1076" i="2"/>
  <c r="BG1088" i="2"/>
  <c r="BG1100" i="2"/>
  <c r="BG1114" i="2"/>
  <c r="BG1126" i="2"/>
  <c r="BG1138" i="2"/>
  <c r="BG1150" i="2"/>
  <c r="BG1162" i="2"/>
  <c r="BG1174" i="2"/>
  <c r="BG1186" i="2"/>
  <c r="BG1201" i="2"/>
  <c r="BG1213" i="2"/>
  <c r="BG1225" i="2"/>
  <c r="BG1237" i="2"/>
  <c r="BG1249" i="2"/>
  <c r="BG1261" i="2"/>
  <c r="BG1273" i="2"/>
  <c r="BG1287" i="2"/>
  <c r="BG1299" i="2"/>
  <c r="BG1311" i="2"/>
  <c r="BG1323" i="2"/>
  <c r="BG1335" i="2"/>
  <c r="BG1349" i="2"/>
  <c r="BG1361" i="2"/>
  <c r="BG1373" i="2"/>
  <c r="BG1385" i="2"/>
  <c r="BG1397" i="2"/>
  <c r="BG1409" i="2"/>
  <c r="BG1421" i="2"/>
  <c r="BG1447" i="2"/>
  <c r="BG1459" i="2"/>
  <c r="BG1473" i="2"/>
  <c r="BG1485" i="2"/>
  <c r="BG1497" i="2"/>
  <c r="BG1511" i="2"/>
  <c r="BG1523" i="2"/>
  <c r="BG1535" i="2"/>
  <c r="BG1547" i="2"/>
  <c r="BG1559" i="2"/>
  <c r="BG1571" i="2"/>
  <c r="BG1583" i="2"/>
  <c r="BG1595" i="2"/>
  <c r="BG1609" i="2"/>
  <c r="BG1621" i="2"/>
  <c r="BG1633" i="2"/>
  <c r="BG1645" i="2"/>
  <c r="BG1657" i="2"/>
  <c r="BG1669" i="2"/>
  <c r="BG1681" i="2"/>
  <c r="BG1695" i="2"/>
  <c r="BG1707" i="2"/>
  <c r="BG1719" i="2"/>
  <c r="AU32" i="1"/>
  <c r="K4" i="1"/>
  <c r="C113" i="2"/>
  <c r="C268" i="2"/>
  <c r="C256" i="2"/>
  <c r="J256" i="2" s="1"/>
  <c r="C244" i="2"/>
  <c r="C232" i="2"/>
  <c r="C220" i="2"/>
  <c r="AV220" i="2" s="1"/>
  <c r="C919" i="2"/>
  <c r="BG996" i="2"/>
  <c r="BG1017" i="2"/>
  <c r="AQ1105" i="2"/>
  <c r="BG1434" i="2"/>
  <c r="C1682" i="2"/>
  <c r="C1773" i="2"/>
  <c r="G1773" i="2" s="1"/>
  <c r="H1773" i="2" s="1"/>
  <c r="C1761" i="2"/>
  <c r="AU1761" i="2" s="1"/>
  <c r="D1749" i="2"/>
  <c r="C1749" i="2"/>
  <c r="C1737" i="2"/>
  <c r="AT1737" i="2" s="1"/>
  <c r="C2382" i="2"/>
  <c r="AW2382" i="2" s="1"/>
  <c r="C2370" i="2"/>
  <c r="G2370" i="2" s="1"/>
  <c r="C2358" i="2"/>
  <c r="C2346" i="2"/>
  <c r="C2334" i="2"/>
  <c r="BG69" i="2"/>
  <c r="BG1738" i="2"/>
  <c r="BG1750" i="2"/>
  <c r="BG1762" i="2"/>
  <c r="BG1774" i="2"/>
  <c r="BG1850" i="2"/>
  <c r="BG1862" i="2"/>
  <c r="BG1874" i="2"/>
  <c r="BG1886" i="2"/>
  <c r="BG1898" i="2"/>
  <c r="BG1910" i="2"/>
  <c r="BG1922" i="2"/>
  <c r="BG1934" i="2"/>
  <c r="BG1948" i="2"/>
  <c r="BG1960" i="2"/>
  <c r="BG1972" i="2"/>
  <c r="BG1984" i="2"/>
  <c r="BG1996" i="2"/>
  <c r="BG2008" i="2"/>
  <c r="BG2020" i="2"/>
  <c r="BG2032" i="2"/>
  <c r="BG2044" i="2"/>
  <c r="BG2056" i="2"/>
  <c r="BG2068" i="2"/>
  <c r="BG2080" i="2"/>
  <c r="BG2092" i="2"/>
  <c r="BG2104" i="2"/>
  <c r="BG2116" i="2"/>
  <c r="BG2128" i="2"/>
  <c r="BG2140" i="2"/>
  <c r="BG2152" i="2"/>
  <c r="BG2164" i="2"/>
  <c r="BG2176" i="2"/>
  <c r="BG2188" i="2"/>
  <c r="BG2202" i="2"/>
  <c r="BG2214" i="2"/>
  <c r="BG2226" i="2"/>
  <c r="BG2238" i="2"/>
  <c r="BG2250" i="2"/>
  <c r="BG2262" i="2"/>
  <c r="BG2274" i="2"/>
  <c r="BG2286" i="2"/>
  <c r="BG2298" i="2"/>
  <c r="BG2310" i="2"/>
  <c r="BG2322" i="2"/>
  <c r="BG2336" i="2"/>
  <c r="BG2348" i="2"/>
  <c r="BG2360" i="2"/>
  <c r="BG2372" i="2"/>
  <c r="BG2384" i="2"/>
  <c r="BG2398" i="2"/>
  <c r="BG2410" i="2"/>
  <c r="BG11" i="2"/>
  <c r="BG23" i="2"/>
  <c r="BG35" i="2"/>
  <c r="BG47" i="2"/>
  <c r="BG59" i="2"/>
  <c r="BG75" i="2"/>
  <c r="BG87" i="2"/>
  <c r="BG99" i="2"/>
  <c r="BG112" i="2"/>
  <c r="BG143" i="2"/>
  <c r="BG155" i="2"/>
  <c r="BG167" i="2"/>
  <c r="BG179" i="2"/>
  <c r="BG191" i="2"/>
  <c r="BG203" i="2"/>
  <c r="BG217" i="2"/>
  <c r="BG230" i="2"/>
  <c r="BG241" i="2"/>
  <c r="BG253" i="2"/>
  <c r="BG265" i="2"/>
  <c r="BG442" i="2"/>
  <c r="BG454" i="2"/>
  <c r="BG466" i="2"/>
  <c r="BG478" i="2"/>
  <c r="BG492" i="2"/>
  <c r="BG504" i="2"/>
  <c r="BG516" i="2"/>
  <c r="BG528" i="2"/>
  <c r="BG540" i="2"/>
  <c r="BG552" i="2"/>
  <c r="BG564" i="2"/>
  <c r="BG576" i="2"/>
  <c r="BG588" i="2"/>
  <c r="BG602" i="2"/>
  <c r="BG614" i="2"/>
  <c r="BG626" i="2"/>
  <c r="BG638" i="2"/>
  <c r="BG650" i="2"/>
  <c r="BG662" i="2"/>
  <c r="BG674" i="2"/>
  <c r="BG686" i="2"/>
  <c r="BG700" i="2"/>
  <c r="BG712" i="2"/>
  <c r="BG724" i="2"/>
  <c r="BG736" i="2"/>
  <c r="BG748" i="2"/>
  <c r="BG760" i="2"/>
  <c r="BG772" i="2"/>
  <c r="BG784" i="2"/>
  <c r="BG796" i="2"/>
  <c r="BG810" i="2"/>
  <c r="BG822" i="2"/>
  <c r="BG834" i="2"/>
  <c r="BG846" i="2"/>
  <c r="BG858" i="2"/>
  <c r="BG870" i="2"/>
  <c r="BG882" i="2"/>
  <c r="BG894" i="2"/>
  <c r="BG906" i="2"/>
  <c r="BG918" i="2"/>
  <c r="BG932" i="2"/>
  <c r="BG944" i="2"/>
  <c r="BG956" i="2"/>
  <c r="BG968" i="2"/>
  <c r="BG980" i="2"/>
  <c r="BG1029" i="2"/>
  <c r="BG1041" i="2"/>
  <c r="BG1053" i="2"/>
  <c r="BG1065" i="2"/>
  <c r="BG1077" i="2"/>
  <c r="BG1089" i="2"/>
  <c r="BG1101" i="2"/>
  <c r="BG1115" i="2"/>
  <c r="BG1127" i="2"/>
  <c r="BG1139" i="2"/>
  <c r="BG1151" i="2"/>
  <c r="BG1163" i="2"/>
  <c r="BG1175" i="2"/>
  <c r="BG1187" i="2"/>
  <c r="BG1202" i="2"/>
  <c r="BG1214" i="2"/>
  <c r="BG1226" i="2"/>
  <c r="BG1238" i="2"/>
  <c r="BG1250" i="2"/>
  <c r="BG1262" i="2"/>
  <c r="BG1274" i="2"/>
  <c r="BG1288" i="2"/>
  <c r="BG1300" i="2"/>
  <c r="BG1312" i="2"/>
  <c r="BG1324" i="2"/>
  <c r="BG1338" i="2"/>
  <c r="BG1350" i="2"/>
  <c r="BG1362" i="2"/>
  <c r="BG1374" i="2"/>
  <c r="BG1386" i="2"/>
  <c r="BG1398" i="2"/>
  <c r="BG1410" i="2"/>
  <c r="BG1422" i="2"/>
  <c r="BG1448" i="2"/>
  <c r="BG1460" i="2"/>
  <c r="BG1474" i="2"/>
  <c r="BG1486" i="2"/>
  <c r="BG1498" i="2"/>
  <c r="BG1512" i="2"/>
  <c r="BG1524" i="2"/>
  <c r="BG1536" i="2"/>
  <c r="BG1548" i="2"/>
  <c r="BG1560" i="2"/>
  <c r="BG1572" i="2"/>
  <c r="BG1584" i="2"/>
  <c r="BG1596" i="2"/>
  <c r="BG1610" i="2"/>
  <c r="BG1622" i="2"/>
  <c r="BG1634" i="2"/>
  <c r="BG1646" i="2"/>
  <c r="BG1658" i="2"/>
  <c r="BG1670" i="2"/>
  <c r="BG1684" i="2"/>
  <c r="BG1696" i="2"/>
  <c r="BG1708" i="2"/>
  <c r="C267" i="2"/>
  <c r="K267" i="2" s="1"/>
  <c r="C255" i="2"/>
  <c r="J255" i="2" s="1"/>
  <c r="C242" i="2"/>
  <c r="J242" i="2" s="1"/>
  <c r="C231" i="2"/>
  <c r="C219" i="2"/>
  <c r="AW219" i="2" s="1"/>
  <c r="E919" i="2"/>
  <c r="BG995" i="2"/>
  <c r="BG1016" i="2"/>
  <c r="C1194" i="2"/>
  <c r="AV1194" i="2" s="1"/>
  <c r="C1772" i="2"/>
  <c r="G1772" i="2" s="1"/>
  <c r="H1772" i="2" s="1"/>
  <c r="C1760" i="2"/>
  <c r="L1760" i="2" s="1"/>
  <c r="C1748" i="2"/>
  <c r="C1736" i="2"/>
  <c r="AW1736" i="2" s="1"/>
  <c r="C2381" i="2"/>
  <c r="C2369" i="2"/>
  <c r="AV2369" i="2" s="1"/>
  <c r="C2357" i="2"/>
  <c r="C2345" i="2"/>
  <c r="BG1739" i="2"/>
  <c r="BG1751" i="2"/>
  <c r="BG1763" i="2"/>
  <c r="BG1775" i="2"/>
  <c r="BG1851" i="2"/>
  <c r="BG1863" i="2"/>
  <c r="BG1875" i="2"/>
  <c r="BG1887" i="2"/>
  <c r="BG1899" i="2"/>
  <c r="BG1911" i="2"/>
  <c r="BG1923" i="2"/>
  <c r="BG1935" i="2"/>
  <c r="BG1949" i="2"/>
  <c r="BG1961" i="2"/>
  <c r="BG1973" i="2"/>
  <c r="BG1985" i="2"/>
  <c r="BG1997" i="2"/>
  <c r="BG2009" i="2"/>
  <c r="BG2021" i="2"/>
  <c r="BG2033" i="2"/>
  <c r="BG2045" i="2"/>
  <c r="BG2057" i="2"/>
  <c r="BG2069" i="2"/>
  <c r="BG2082" i="2"/>
  <c r="BG2093" i="2"/>
  <c r="BG2105" i="2"/>
  <c r="BG2117" i="2"/>
  <c r="BG2129" i="2"/>
  <c r="BG2141" i="2"/>
  <c r="BG2153" i="2"/>
  <c r="BG2165" i="2"/>
  <c r="BG2177" i="2"/>
  <c r="BG2189" i="2"/>
  <c r="BG2203" i="2"/>
  <c r="BG2215" i="2"/>
  <c r="BG2227" i="2"/>
  <c r="BG2239" i="2"/>
  <c r="BG2251" i="2"/>
  <c r="BG2263" i="2"/>
  <c r="BG2275" i="2"/>
  <c r="BG2287" i="2"/>
  <c r="BG2299" i="2"/>
  <c r="BG2311" i="2"/>
  <c r="BG2323" i="2"/>
  <c r="BG2337" i="2"/>
  <c r="BG2349" i="2"/>
  <c r="BG2361" i="2"/>
  <c r="BG2373" i="2"/>
  <c r="BG2385" i="2"/>
  <c r="BG2399" i="2"/>
  <c r="BG2411" i="2"/>
  <c r="BG12" i="2"/>
  <c r="BG24" i="2"/>
  <c r="BG36" i="2"/>
  <c r="BG48" i="2"/>
  <c r="BG60" i="2"/>
  <c r="BG76" i="2"/>
  <c r="BG88" i="2"/>
  <c r="BG100" i="2"/>
  <c r="BG132" i="2"/>
  <c r="BG144" i="2"/>
  <c r="BG156" i="2"/>
  <c r="BG168" i="2"/>
  <c r="BG180" i="2"/>
  <c r="BG192" i="2"/>
  <c r="BG204" i="2"/>
  <c r="BG218" i="2"/>
  <c r="BG229" i="2"/>
  <c r="BG243" i="2"/>
  <c r="BG254" i="2"/>
  <c r="BG266" i="2"/>
  <c r="BG443" i="2"/>
  <c r="BG455" i="2"/>
  <c r="BG467" i="2"/>
  <c r="BG479" i="2"/>
  <c r="BG493" i="2"/>
  <c r="BG505" i="2"/>
  <c r="BG517" i="2"/>
  <c r="BG529" i="2"/>
  <c r="BG541" i="2"/>
  <c r="BG553" i="2"/>
  <c r="BG565" i="2"/>
  <c r="BG577" i="2"/>
  <c r="BG591" i="2"/>
  <c r="BG603" i="2"/>
  <c r="BG615" i="2"/>
  <c r="BG627" i="2"/>
  <c r="BG639" i="2"/>
  <c r="BG651" i="2"/>
  <c r="BG663" i="2"/>
  <c r="BG675" i="2"/>
  <c r="BG687" i="2"/>
  <c r="BG701" i="2"/>
  <c r="BG713" i="2"/>
  <c r="BG725" i="2"/>
  <c r="BG737" i="2"/>
  <c r="BG749" i="2"/>
  <c r="BG761" i="2"/>
  <c r="BG773" i="2"/>
  <c r="BG785" i="2"/>
  <c r="BG799" i="2"/>
  <c r="BG811" i="2"/>
  <c r="BG823" i="2"/>
  <c r="BG835" i="2"/>
  <c r="BG847" i="2"/>
  <c r="BG859" i="2"/>
  <c r="BG871" i="2"/>
  <c r="BG883" i="2"/>
  <c r="BG895" i="2"/>
  <c r="BG907" i="2"/>
  <c r="BG921" i="2"/>
  <c r="BG933" i="2"/>
  <c r="BG945" i="2"/>
  <c r="BG957" i="2"/>
  <c r="BG969" i="2"/>
  <c r="BG981" i="2"/>
  <c r="BG1030" i="2"/>
  <c r="BG1042" i="2"/>
  <c r="BG1054" i="2"/>
  <c r="BG1066" i="2"/>
  <c r="BG1078" i="2"/>
  <c r="BG1090" i="2"/>
  <c r="BG1102" i="2"/>
  <c r="BG1116" i="2"/>
  <c r="BG1128" i="2"/>
  <c r="BG1140" i="2"/>
  <c r="BG1152" i="2"/>
  <c r="BG1164" i="2"/>
  <c r="BG1176" i="2"/>
  <c r="BG1188" i="2"/>
  <c r="BG1203" i="2"/>
  <c r="BG1215" i="2"/>
  <c r="BG1227" i="2"/>
  <c r="BG1239" i="2"/>
  <c r="BG1251" i="2"/>
  <c r="BG1263" i="2"/>
  <c r="BG1275" i="2"/>
  <c r="BG1289" i="2"/>
  <c r="BG1301" i="2"/>
  <c r="BG1313" i="2"/>
  <c r="BG1325" i="2"/>
  <c r="BG1339" i="2"/>
  <c r="BG1351" i="2"/>
  <c r="BG1363" i="2"/>
  <c r="BG1375" i="2"/>
  <c r="BG1387" i="2"/>
  <c r="BG1399" i="2"/>
  <c r="BG1411" i="2"/>
  <c r="BG1423" i="2"/>
  <c r="BG1449" i="2"/>
  <c r="BG1461" i="2"/>
  <c r="BG1475" i="2"/>
  <c r="BG1487" i="2"/>
  <c r="BG1499" i="2"/>
  <c r="BG1513" i="2"/>
  <c r="BG1525" i="2"/>
  <c r="BG1537" i="2"/>
  <c r="BG1549" i="2"/>
  <c r="BG1561" i="2"/>
  <c r="BG1573" i="2"/>
  <c r="BG1585" i="2"/>
  <c r="BG1597" i="2"/>
  <c r="BG1611" i="2"/>
  <c r="BG1623" i="2"/>
  <c r="BG1635" i="2"/>
  <c r="BG1647" i="2"/>
  <c r="BG1659" i="2"/>
  <c r="BG1671" i="2"/>
  <c r="BG1685" i="2"/>
  <c r="BG1697" i="2"/>
  <c r="BG1709" i="2"/>
  <c r="F113" i="2"/>
  <c r="C266" i="2"/>
  <c r="C254" i="2"/>
  <c r="AV254" i="2" s="1"/>
  <c r="C243" i="2"/>
  <c r="G243" i="2" s="1"/>
  <c r="H243" i="2" s="1"/>
  <c r="C229" i="2"/>
  <c r="J229" i="2" s="1"/>
  <c r="C218" i="2"/>
  <c r="G218" i="2" s="1"/>
  <c r="H218" i="2" s="1"/>
  <c r="D690" i="2"/>
  <c r="C690" i="2"/>
  <c r="BG994" i="2"/>
  <c r="BG1015" i="2"/>
  <c r="BG1006" i="2"/>
  <c r="BG1433" i="2"/>
  <c r="D1501" i="2"/>
  <c r="C1501" i="2"/>
  <c r="C1771" i="2"/>
  <c r="AT1771" i="2" s="1"/>
  <c r="C1759" i="2"/>
  <c r="AW1759" i="2" s="1"/>
  <c r="C1747" i="2"/>
  <c r="J1747" i="2" s="1"/>
  <c r="C1735" i="2"/>
  <c r="AQ2197" i="2"/>
  <c r="C2380" i="2"/>
  <c r="C2368" i="2"/>
  <c r="K2368" i="2" s="1"/>
  <c r="C2356" i="2"/>
  <c r="K2356" i="2" s="1"/>
  <c r="C2344" i="2"/>
  <c r="BG1740" i="2"/>
  <c r="BG1752" i="2"/>
  <c r="BG1764" i="2"/>
  <c r="BG1852" i="2"/>
  <c r="BG1864" i="2"/>
  <c r="BG1876" i="2"/>
  <c r="BG1888" i="2"/>
  <c r="BG1900" i="2"/>
  <c r="BG1912" i="2"/>
  <c r="BG1924" i="2"/>
  <c r="BG1936" i="2"/>
  <c r="BG1950" i="2"/>
  <c r="BG1962" i="2"/>
  <c r="BG1974" i="2"/>
  <c r="BG1986" i="2"/>
  <c r="BG1998" i="2"/>
  <c r="BG2010" i="2"/>
  <c r="BG2022" i="2"/>
  <c r="BG2034" i="2"/>
  <c r="BG2046" i="2"/>
  <c r="BG2058" i="2"/>
  <c r="BG2070" i="2"/>
  <c r="BG2083" i="2"/>
  <c r="BG2094" i="2"/>
  <c r="BG2106" i="2"/>
  <c r="BG2118" i="2"/>
  <c r="BG2130" i="2"/>
  <c r="BG2142" i="2"/>
  <c r="BG2154" i="2"/>
  <c r="BG2166" i="2"/>
  <c r="BG2178" i="2"/>
  <c r="BG2190" i="2"/>
  <c r="BG2204" i="2"/>
  <c r="BG2216" i="2"/>
  <c r="BG2228" i="2"/>
  <c r="BG2240" i="2"/>
  <c r="BG2252" i="2"/>
  <c r="BG2264" i="2"/>
  <c r="BG2276" i="2"/>
  <c r="BG2288" i="2"/>
  <c r="BG2300" i="2"/>
  <c r="BG2312" i="2"/>
  <c r="BG2324" i="2"/>
  <c r="BG2338" i="2"/>
  <c r="BG2350" i="2"/>
  <c r="BG2362" i="2"/>
  <c r="BG2374" i="2"/>
  <c r="BG2386" i="2"/>
  <c r="BG2400" i="2"/>
  <c r="BG2412" i="2"/>
  <c r="BG13" i="2"/>
  <c r="BG25" i="2"/>
  <c r="BG37" i="2"/>
  <c r="BG49" i="2"/>
  <c r="BG61" i="2"/>
  <c r="BG77" i="2"/>
  <c r="BG89" i="2"/>
  <c r="BG101" i="2"/>
  <c r="BG133" i="2"/>
  <c r="BG145" i="2"/>
  <c r="BG157" i="2"/>
  <c r="BG169" i="2"/>
  <c r="BG181" i="2"/>
  <c r="BG193" i="2"/>
  <c r="BG205" i="2"/>
  <c r="BG219" i="2"/>
  <c r="BG231" i="2"/>
  <c r="BG242" i="2"/>
  <c r="BG255" i="2"/>
  <c r="BG267" i="2"/>
  <c r="BG444" i="2"/>
  <c r="BG456" i="2"/>
  <c r="BG468" i="2"/>
  <c r="BG480" i="2"/>
  <c r="BG494" i="2"/>
  <c r="BG506" i="2"/>
  <c r="BG518" i="2"/>
  <c r="BG530" i="2"/>
  <c r="BG542" i="2"/>
  <c r="BG554" i="2"/>
  <c r="BG566" i="2"/>
  <c r="BG578" i="2"/>
  <c r="BG592" i="2"/>
  <c r="BG604" i="2"/>
  <c r="BG616" i="2"/>
  <c r="BG628" i="2"/>
  <c r="BG640" i="2"/>
  <c r="BG652" i="2"/>
  <c r="BG664" i="2"/>
  <c r="BG676" i="2"/>
  <c r="BG688" i="2"/>
  <c r="BG702" i="2"/>
  <c r="BG714" i="2"/>
  <c r="BG726" i="2"/>
  <c r="BG738" i="2"/>
  <c r="BG750" i="2"/>
  <c r="BG762" i="2"/>
  <c r="BG774" i="2"/>
  <c r="BG786" i="2"/>
  <c r="BG800" i="2"/>
  <c r="BG812" i="2"/>
  <c r="BG824" i="2"/>
  <c r="BG836" i="2"/>
  <c r="BG848" i="2"/>
  <c r="BG860" i="2"/>
  <c r="BG872" i="2"/>
  <c r="BG884" i="2"/>
  <c r="BG896" i="2"/>
  <c r="BG908" i="2"/>
  <c r="BG922" i="2"/>
  <c r="BG934" i="2"/>
  <c r="BG946" i="2"/>
  <c r="BG958" i="2"/>
  <c r="BG970" i="2"/>
  <c r="BG982" i="2"/>
  <c r="BG1031" i="2"/>
  <c r="BG1043" i="2"/>
  <c r="BG1055" i="2"/>
  <c r="BG1067" i="2"/>
  <c r="BG1079" i="2"/>
  <c r="BG1091" i="2"/>
  <c r="BG1103" i="2"/>
  <c r="BG1117" i="2"/>
  <c r="BG1129" i="2"/>
  <c r="BG1141" i="2"/>
  <c r="BG1153" i="2"/>
  <c r="BG1165" i="2"/>
  <c r="BG1177" i="2"/>
  <c r="BG1189" i="2"/>
  <c r="BG1204" i="2"/>
  <c r="BG1216" i="2"/>
  <c r="BG1228" i="2"/>
  <c r="BG1240" i="2"/>
  <c r="BG1252" i="2"/>
  <c r="BG1264" i="2"/>
  <c r="BG1276" i="2"/>
  <c r="BG1290" i="2"/>
  <c r="BG1302" i="2"/>
  <c r="BG1314" i="2"/>
  <c r="BG1326" i="2"/>
  <c r="BG1340" i="2"/>
  <c r="BG1352" i="2"/>
  <c r="BG1364" i="2"/>
  <c r="BG1376" i="2"/>
  <c r="BG1388" i="2"/>
  <c r="BG1400" i="2"/>
  <c r="BG1412" i="2"/>
  <c r="BG1424" i="2"/>
  <c r="BG1450" i="2"/>
  <c r="BG1462" i="2"/>
  <c r="BG1476" i="2"/>
  <c r="BG1488" i="2"/>
  <c r="BG1500" i="2"/>
  <c r="BG1514" i="2"/>
  <c r="BG1526" i="2"/>
  <c r="BG1538" i="2"/>
  <c r="BG1550" i="2"/>
  <c r="BG1562" i="2"/>
  <c r="BG1574" i="2"/>
  <c r="BG1586" i="2"/>
  <c r="BG1598" i="2"/>
  <c r="BG1612" i="2"/>
  <c r="BG1624" i="2"/>
  <c r="BG1636" i="2"/>
  <c r="BG1648" i="2"/>
  <c r="BG1660" i="2"/>
  <c r="BG1672" i="2"/>
  <c r="BG1686" i="2"/>
  <c r="BG1698" i="2"/>
  <c r="BG1710" i="2"/>
  <c r="C265" i="2"/>
  <c r="C253" i="2"/>
  <c r="C241" i="2"/>
  <c r="C230" i="2"/>
  <c r="C217" i="2"/>
  <c r="J217" i="2" s="1"/>
  <c r="BG993" i="2"/>
  <c r="BG1014" i="2"/>
  <c r="E1501" i="2"/>
  <c r="BG1722" i="2"/>
  <c r="C1770" i="2"/>
  <c r="C1758" i="2"/>
  <c r="AU1758" i="2" s="1"/>
  <c r="C1746" i="2"/>
  <c r="C1734" i="2"/>
  <c r="G1734" i="2" s="1"/>
  <c r="H1734" i="2" s="1"/>
  <c r="C2332" i="2"/>
  <c r="J2332" i="2" s="1"/>
  <c r="C2379" i="2"/>
  <c r="C2367" i="2"/>
  <c r="AV2367" i="2" s="1"/>
  <c r="C2355" i="2"/>
  <c r="C2343" i="2"/>
  <c r="C2414" i="2"/>
  <c r="BG1741" i="2"/>
  <c r="BG1753" i="2"/>
  <c r="BG1765" i="2"/>
  <c r="BG1853" i="2"/>
  <c r="BG1865" i="2"/>
  <c r="BG1877" i="2"/>
  <c r="BG1889" i="2"/>
  <c r="BG1901" i="2"/>
  <c r="BG1913" i="2"/>
  <c r="BG1925" i="2"/>
  <c r="BG1937" i="2"/>
  <c r="BG1951" i="2"/>
  <c r="BG1963" i="2"/>
  <c r="BG1975" i="2"/>
  <c r="BG1987" i="2"/>
  <c r="BG1999" i="2"/>
  <c r="BG2011" i="2"/>
  <c r="BG2023" i="2"/>
  <c r="BG2035" i="2"/>
  <c r="BG2047" i="2"/>
  <c r="BG2059" i="2"/>
  <c r="BG2071" i="2"/>
  <c r="BG2084" i="2"/>
  <c r="BG2095" i="2"/>
  <c r="BG2107" i="2"/>
  <c r="BG2119" i="2"/>
  <c r="BG2131" i="2"/>
  <c r="BG2143" i="2"/>
  <c r="BG2155" i="2"/>
  <c r="BG2167" i="2"/>
  <c r="BG2179" i="2"/>
  <c r="BG2191" i="2"/>
  <c r="BG2205" i="2"/>
  <c r="BG2217" i="2"/>
  <c r="BG2229" i="2"/>
  <c r="BG2241" i="2"/>
  <c r="BG2253" i="2"/>
  <c r="BG2265" i="2"/>
  <c r="BG2277" i="2"/>
  <c r="BG2289" i="2"/>
  <c r="BG2301" i="2"/>
  <c r="BG2313" i="2"/>
  <c r="BG2325" i="2"/>
  <c r="BG2339" i="2"/>
  <c r="BG2351" i="2"/>
  <c r="BG2363" i="2"/>
  <c r="BG2375" i="2"/>
  <c r="BG2387" i="2"/>
  <c r="BG2401" i="2"/>
  <c r="BG2413" i="2"/>
  <c r="BG14" i="2"/>
  <c r="BG26" i="2"/>
  <c r="BG38" i="2"/>
  <c r="BG50" i="2"/>
  <c r="BG62" i="2"/>
  <c r="BG78" i="2"/>
  <c r="BG90" i="2"/>
  <c r="BG102" i="2"/>
  <c r="BG134" i="2"/>
  <c r="BG146" i="2"/>
  <c r="BG158" i="2"/>
  <c r="BG170" i="2"/>
  <c r="BG182" i="2"/>
  <c r="BG194" i="2"/>
  <c r="BG206" i="2"/>
  <c r="BG220" i="2"/>
  <c r="BG232" i="2"/>
  <c r="BG244" i="2"/>
  <c r="BG256" i="2"/>
  <c r="BG268" i="2"/>
  <c r="BG445" i="2"/>
  <c r="BG457" i="2"/>
  <c r="BG469" i="2"/>
  <c r="BG481" i="2"/>
  <c r="BG495" i="2"/>
  <c r="BG507" i="2"/>
  <c r="BG519" i="2"/>
  <c r="BG531" i="2"/>
  <c r="BG543" i="2"/>
  <c r="BG555" i="2"/>
  <c r="BG567" i="2"/>
  <c r="BG579" i="2"/>
  <c r="BG593" i="2"/>
  <c r="BG605" i="2"/>
  <c r="BG617" i="2"/>
  <c r="BG629" i="2"/>
  <c r="BG641" i="2"/>
  <c r="BG653" i="2"/>
  <c r="BG665" i="2"/>
  <c r="BG677" i="2"/>
  <c r="BG689" i="2"/>
  <c r="BG703" i="2"/>
  <c r="BG715" i="2"/>
  <c r="BG727" i="2"/>
  <c r="BG739" i="2"/>
  <c r="BG751" i="2"/>
  <c r="BG763" i="2"/>
  <c r="BG775" i="2"/>
  <c r="BG787" i="2"/>
  <c r="BG801" i="2"/>
  <c r="BG813" i="2"/>
  <c r="BG825" i="2"/>
  <c r="BG837" i="2"/>
  <c r="BG849" i="2"/>
  <c r="BG861" i="2"/>
  <c r="BG873" i="2"/>
  <c r="BG885" i="2"/>
  <c r="BG897" i="2"/>
  <c r="BG909" i="2"/>
  <c r="BG923" i="2"/>
  <c r="BG935" i="2"/>
  <c r="BG947" i="2"/>
  <c r="BG959" i="2"/>
  <c r="BG971" i="2"/>
  <c r="BG983" i="2"/>
  <c r="BG1032" i="2"/>
  <c r="BG1044" i="2"/>
  <c r="BG1056" i="2"/>
  <c r="BG1068" i="2"/>
  <c r="BG1080" i="2"/>
  <c r="BG1092" i="2"/>
  <c r="BG1104" i="2"/>
  <c r="BG1118" i="2"/>
  <c r="BG1130" i="2"/>
  <c r="BG1142" i="2"/>
  <c r="BG1154" i="2"/>
  <c r="BG1166" i="2"/>
  <c r="BG1178" i="2"/>
  <c r="BG1190" i="2"/>
  <c r="BG1205" i="2"/>
  <c r="BG1217" i="2"/>
  <c r="BG1229" i="2"/>
  <c r="BG1241" i="2"/>
  <c r="BG1253" i="2"/>
  <c r="BG1265" i="2"/>
  <c r="BG1277" i="2"/>
  <c r="BG1291" i="2"/>
  <c r="BG1303" i="2"/>
  <c r="BG1315" i="2"/>
  <c r="BG1327" i="2"/>
  <c r="BG1341" i="2"/>
  <c r="BG1353" i="2"/>
  <c r="BG1365" i="2"/>
  <c r="BG1377" i="2"/>
  <c r="BG1389" i="2"/>
  <c r="BG1401" i="2"/>
  <c r="BG1413" i="2"/>
  <c r="BG1425" i="2"/>
  <c r="BG1451" i="2"/>
  <c r="BG1463" i="2"/>
  <c r="BG1477" i="2"/>
  <c r="BG1489" i="2"/>
  <c r="BG1503" i="2"/>
  <c r="BG1515" i="2"/>
  <c r="BG1527" i="2"/>
  <c r="BG1539" i="2"/>
  <c r="BG1551" i="2"/>
  <c r="BG1563" i="2"/>
  <c r="BG1575" i="2"/>
  <c r="BG1587" i="2"/>
  <c r="BG1599" i="2"/>
  <c r="BG1613" i="2"/>
  <c r="BG1625" i="2"/>
  <c r="BG1637" i="2"/>
  <c r="BG1649" i="2"/>
  <c r="BG1661" i="2"/>
  <c r="BG1673" i="2"/>
  <c r="BG1687" i="2"/>
  <c r="BG1699" i="2"/>
  <c r="BG1711" i="2"/>
  <c r="C264" i="2"/>
  <c r="C252" i="2"/>
  <c r="AU252" i="2" s="1"/>
  <c r="C240" i="2"/>
  <c r="L240" i="2" s="1"/>
  <c r="C228" i="2"/>
  <c r="C216" i="2"/>
  <c r="C485" i="2"/>
  <c r="AU485" i="2" s="1"/>
  <c r="BG992" i="2"/>
  <c r="BG1013" i="2"/>
  <c r="C1431" i="2"/>
  <c r="BG1442" i="2"/>
  <c r="C1769" i="2"/>
  <c r="C1757" i="2"/>
  <c r="AT1757" i="2" s="1"/>
  <c r="C1745" i="2"/>
  <c r="G1745" i="2" s="1"/>
  <c r="H1745" i="2" s="1"/>
  <c r="C1733" i="2"/>
  <c r="C2378" i="2"/>
  <c r="C2366" i="2"/>
  <c r="G2366" i="2" s="1"/>
  <c r="C2354" i="2"/>
  <c r="C2342" i="2"/>
  <c r="BG1730" i="2"/>
  <c r="BG1742" i="2"/>
  <c r="BG1754" i="2"/>
  <c r="BG1766" i="2"/>
  <c r="BG1854" i="2"/>
  <c r="BG1866" i="2"/>
  <c r="BG1878" i="2"/>
  <c r="BG1890" i="2"/>
  <c r="BG1902" i="2"/>
  <c r="BG1914" i="2"/>
  <c r="BG1926" i="2"/>
  <c r="BG1938" i="2"/>
  <c r="BG1952" i="2"/>
  <c r="BG1964" i="2"/>
  <c r="BG1976" i="2"/>
  <c r="BG1988" i="2"/>
  <c r="BG2000" i="2"/>
  <c r="BG2012" i="2"/>
  <c r="BG2024" i="2"/>
  <c r="BG2036" i="2"/>
  <c r="BG2048" i="2"/>
  <c r="BG2060" i="2"/>
  <c r="BG2072" i="2"/>
  <c r="BG2081" i="2"/>
  <c r="BG2096" i="2"/>
  <c r="BG2108" i="2"/>
  <c r="BG2120" i="2"/>
  <c r="BG2132" i="2"/>
  <c r="BG2144" i="2"/>
  <c r="BG2156" i="2"/>
  <c r="BG2168" i="2"/>
  <c r="BG2180" i="2"/>
  <c r="BG2192" i="2"/>
  <c r="BG2206" i="2"/>
  <c r="BG2218" i="2"/>
  <c r="BG2230" i="2"/>
  <c r="BG2242" i="2"/>
  <c r="BG2254" i="2"/>
  <c r="BG2266" i="2"/>
  <c r="BG2278" i="2"/>
  <c r="BG2290" i="2"/>
  <c r="BG2302" i="2"/>
  <c r="BG2314" i="2"/>
  <c r="BG2326" i="2"/>
  <c r="BG2340" i="2"/>
  <c r="BG2352" i="2"/>
  <c r="BG2364" i="2"/>
  <c r="BG2376" i="2"/>
  <c r="BG2388" i="2"/>
  <c r="BG2402" i="2"/>
  <c r="BG15" i="2"/>
  <c r="BG27" i="2"/>
  <c r="BG39" i="2"/>
  <c r="BG51" i="2"/>
  <c r="BG63" i="2"/>
  <c r="BG79" i="2"/>
  <c r="BG91" i="2"/>
  <c r="BG103" i="2"/>
  <c r="BG135" i="2"/>
  <c r="BG147" i="2"/>
  <c r="BG159" i="2"/>
  <c r="BG171" i="2"/>
  <c r="BG183" i="2"/>
  <c r="BG195" i="2"/>
  <c r="BG209" i="2"/>
  <c r="BG221" i="2"/>
  <c r="BG233" i="2"/>
  <c r="BG245" i="2"/>
  <c r="BG257" i="2"/>
  <c r="BG269" i="2"/>
  <c r="BG446" i="2"/>
  <c r="BG458" i="2"/>
  <c r="BG470" i="2"/>
  <c r="BG482" i="2"/>
  <c r="BG496" i="2"/>
  <c r="BG508" i="2"/>
  <c r="BG520" i="2"/>
  <c r="BG532" i="2"/>
  <c r="BG544" i="2"/>
  <c r="BG556" i="2"/>
  <c r="BG568" i="2"/>
  <c r="BG580" i="2"/>
  <c r="BG594" i="2"/>
  <c r="BG606" i="2"/>
  <c r="BG618" i="2"/>
  <c r="BG630" i="2"/>
  <c r="BG642" i="2"/>
  <c r="BG654" i="2"/>
  <c r="BG666" i="2"/>
  <c r="BG678" i="2"/>
  <c r="BG692" i="2"/>
  <c r="BG704" i="2"/>
  <c r="BG716" i="2"/>
  <c r="BG728" i="2"/>
  <c r="BG740" i="2"/>
  <c r="BG752" i="2"/>
  <c r="BG764" i="2"/>
  <c r="BG776" i="2"/>
  <c r="BG788" i="2"/>
  <c r="BG802" i="2"/>
  <c r="BG814" i="2"/>
  <c r="BG826" i="2"/>
  <c r="BG838" i="2"/>
  <c r="BG850" i="2"/>
  <c r="BG862" i="2"/>
  <c r="BG874" i="2"/>
  <c r="BG886" i="2"/>
  <c r="BG898" i="2"/>
  <c r="BG910" i="2"/>
  <c r="BG924" i="2"/>
  <c r="BG936" i="2"/>
  <c r="BG948" i="2"/>
  <c r="BG960" i="2"/>
  <c r="BG972" i="2"/>
  <c r="BG984" i="2"/>
  <c r="BG1033" i="2"/>
  <c r="BG1045" i="2"/>
  <c r="BG1057" i="2"/>
  <c r="BG1069" i="2"/>
  <c r="BG1081" i="2"/>
  <c r="BG1093" i="2"/>
  <c r="BG1107" i="2"/>
  <c r="BG1119" i="2"/>
  <c r="BG1131" i="2"/>
  <c r="BG1143" i="2"/>
  <c r="BG1155" i="2"/>
  <c r="BG1167" i="2"/>
  <c r="BG1179" i="2"/>
  <c r="BG1191" i="2"/>
  <c r="BG1206" i="2"/>
  <c r="BG1218" i="2"/>
  <c r="BG1230" i="2"/>
  <c r="BG1242" i="2"/>
  <c r="BG1254" i="2"/>
  <c r="BG1266" i="2"/>
  <c r="BG1280" i="2"/>
  <c r="BG1292" i="2"/>
  <c r="BG1304" i="2"/>
  <c r="BG1316" i="2"/>
  <c r="BG1328" i="2"/>
  <c r="BG1342" i="2"/>
  <c r="BG1354" i="2"/>
  <c r="BG1366" i="2"/>
  <c r="BG1378" i="2"/>
  <c r="BG1390" i="2"/>
  <c r="BG1402" i="2"/>
  <c r="BG1414" i="2"/>
  <c r="BG1426" i="2"/>
  <c r="BG1452" i="2"/>
  <c r="BG1464" i="2"/>
  <c r="BG1478" i="2"/>
  <c r="BG1490" i="2"/>
  <c r="BG1504" i="2"/>
  <c r="BG1516" i="2"/>
  <c r="BG1528" i="2"/>
  <c r="BG1540" i="2"/>
  <c r="BG1552" i="2"/>
  <c r="BG1564" i="2"/>
  <c r="BG1576" i="2"/>
  <c r="BG1588" i="2"/>
  <c r="BG1600" i="2"/>
  <c r="BG1614" i="2"/>
  <c r="BG1626" i="2"/>
  <c r="BG1638" i="2"/>
  <c r="BG1650" i="2"/>
  <c r="BG1662" i="2"/>
  <c r="BG1674" i="2"/>
  <c r="BG1688" i="2"/>
  <c r="BG1700" i="2"/>
  <c r="BG1712" i="2"/>
  <c r="D207" i="2"/>
  <c r="C207" i="2"/>
  <c r="L207" i="2" s="1"/>
  <c r="C263" i="2"/>
  <c r="C251" i="2"/>
  <c r="G251" i="2" s="1"/>
  <c r="H251" i="2" s="1"/>
  <c r="C239" i="2"/>
  <c r="C227" i="2"/>
  <c r="C215" i="2"/>
  <c r="AV215" i="2" s="1"/>
  <c r="C985" i="2"/>
  <c r="BG991" i="2"/>
  <c r="BG1012" i="2"/>
  <c r="BG1441" i="2"/>
  <c r="C1720" i="2"/>
  <c r="G1720" i="2" s="1"/>
  <c r="H1720" i="2" s="1"/>
  <c r="C1768" i="2"/>
  <c r="C1756" i="2"/>
  <c r="C1744" i="2"/>
  <c r="J1744" i="2" s="1"/>
  <c r="C1732" i="2"/>
  <c r="J1732" i="2" s="1"/>
  <c r="C2377" i="2"/>
  <c r="C2365" i="2"/>
  <c r="C2353" i="2"/>
  <c r="AT2353" i="2" s="1"/>
  <c r="C2341" i="2"/>
  <c r="BG1731" i="2"/>
  <c r="BG1743" i="2"/>
  <c r="BG1755" i="2"/>
  <c r="BG1767" i="2"/>
  <c r="BG1855" i="2"/>
  <c r="BG1867" i="2"/>
  <c r="BG1879" i="2"/>
  <c r="BG1891" i="2"/>
  <c r="BG1903" i="2"/>
  <c r="BG1915" i="2"/>
  <c r="BG1927" i="2"/>
  <c r="BG1939" i="2"/>
  <c r="BG1953" i="2"/>
  <c r="BG1965" i="2"/>
  <c r="BG1977" i="2"/>
  <c r="BG1989" i="2"/>
  <c r="BG2001" i="2"/>
  <c r="BG2013" i="2"/>
  <c r="BG2025" i="2"/>
  <c r="BG2037" i="2"/>
  <c r="BG2049" i="2"/>
  <c r="BG2061" i="2"/>
  <c r="BG2073" i="2"/>
  <c r="BG2085" i="2"/>
  <c r="BG2097" i="2"/>
  <c r="BG2109" i="2"/>
  <c r="BG2121" i="2"/>
  <c r="BG2133" i="2"/>
  <c r="BG2145" i="2"/>
  <c r="BG2157" i="2"/>
  <c r="BG2169" i="2"/>
  <c r="BG2181" i="2"/>
  <c r="BG2193" i="2"/>
  <c r="BG2207" i="2"/>
  <c r="BG2219" i="2"/>
  <c r="BG2231" i="2"/>
  <c r="BG2243" i="2"/>
  <c r="BG2255" i="2"/>
  <c r="BG2267" i="2"/>
  <c r="BG2279" i="2"/>
  <c r="BG2291" i="2"/>
  <c r="BG2303" i="2"/>
  <c r="BG2315" i="2"/>
  <c r="BG2327" i="2"/>
  <c r="BG2341" i="2"/>
  <c r="BG2353" i="2"/>
  <c r="BG2365" i="2"/>
  <c r="BG2377" i="2"/>
  <c r="BG2391" i="2"/>
  <c r="BG2403" i="2"/>
  <c r="BG4" i="2"/>
  <c r="BG16" i="2"/>
  <c r="BG28" i="2"/>
  <c r="BG40" i="2"/>
  <c r="BG52" i="2"/>
  <c r="BG64" i="2"/>
  <c r="BG80" i="2"/>
  <c r="BG92" i="2"/>
  <c r="BG104" i="2"/>
  <c r="BG136" i="2"/>
  <c r="BG148" i="2"/>
  <c r="BG160" i="2"/>
  <c r="BG172" i="2"/>
  <c r="BG184" i="2"/>
  <c r="BG196" i="2"/>
  <c r="BG210" i="2"/>
  <c r="BG222" i="2"/>
  <c r="BG234" i="2"/>
  <c r="BG246" i="2"/>
  <c r="BG258" i="2"/>
  <c r="BG270" i="2"/>
  <c r="BG447" i="2"/>
  <c r="BG459" i="2"/>
  <c r="BG471" i="2"/>
  <c r="BG483" i="2"/>
  <c r="BG497" i="2"/>
  <c r="BG509" i="2"/>
  <c r="BG521" i="2"/>
  <c r="BG533" i="2"/>
  <c r="BG545" i="2"/>
  <c r="BG557" i="2"/>
  <c r="BG569" i="2"/>
  <c r="BG581" i="2"/>
  <c r="BG595" i="2"/>
  <c r="BG607" i="2"/>
  <c r="BG619" i="2"/>
  <c r="BG631" i="2"/>
  <c r="BG643" i="2"/>
  <c r="BG655" i="2"/>
  <c r="BG667" i="2"/>
  <c r="BG679" i="2"/>
  <c r="BG693" i="2"/>
  <c r="BG705" i="2"/>
  <c r="BG717" i="2"/>
  <c r="BG729" i="2"/>
  <c r="BG741" i="2"/>
  <c r="BG753" i="2"/>
  <c r="BG765" i="2"/>
  <c r="BG777" i="2"/>
  <c r="BG789" i="2"/>
  <c r="BG803" i="2"/>
  <c r="BG815" i="2"/>
  <c r="BG827" i="2"/>
  <c r="BG839" i="2"/>
  <c r="BG851" i="2"/>
  <c r="BG863" i="2"/>
  <c r="BG875" i="2"/>
  <c r="BG887" i="2"/>
  <c r="BG899" i="2"/>
  <c r="BG911" i="2"/>
  <c r="BG925" i="2"/>
  <c r="BG937" i="2"/>
  <c r="BG949" i="2"/>
  <c r="BG961" i="2"/>
  <c r="BG973" i="2"/>
  <c r="BG1022" i="2"/>
  <c r="BG1034" i="2"/>
  <c r="BG1046" i="2"/>
  <c r="BG1058" i="2"/>
  <c r="BG1070" i="2"/>
  <c r="BG1082" i="2"/>
  <c r="BG1094" i="2"/>
  <c r="BG1108" i="2"/>
  <c r="BG1120" i="2"/>
  <c r="BG1132" i="2"/>
  <c r="BG1144" i="2"/>
  <c r="BG1156" i="2"/>
  <c r="BG1168" i="2"/>
  <c r="BG1180" i="2"/>
  <c r="BG1192" i="2"/>
  <c r="BG1207" i="2"/>
  <c r="BG1219" i="2"/>
  <c r="BG1231" i="2"/>
  <c r="BG1243" i="2"/>
  <c r="BG1255" i="2"/>
  <c r="BG1267" i="2"/>
  <c r="BG1281" i="2"/>
  <c r="BG1293" i="2"/>
  <c r="BG1305" i="2"/>
  <c r="BG1317" i="2"/>
  <c r="BG1329" i="2"/>
  <c r="BG1343" i="2"/>
  <c r="BG1355" i="2"/>
  <c r="BG1367" i="2"/>
  <c r="BG1379" i="2"/>
  <c r="BG1391" i="2"/>
  <c r="BG1403" i="2"/>
  <c r="BG1415" i="2"/>
  <c r="BG1427" i="2"/>
  <c r="BG1453" i="2"/>
  <c r="BG1465" i="2"/>
  <c r="BG1479" i="2"/>
  <c r="BG1493" i="2"/>
  <c r="BG1505" i="2"/>
  <c r="BG1517" i="2"/>
  <c r="BG1529" i="2"/>
  <c r="BG1541" i="2"/>
  <c r="BG1553" i="2"/>
  <c r="BG1565" i="2"/>
  <c r="BG1577" i="2"/>
  <c r="BG1589" i="2"/>
  <c r="BG1601" i="2"/>
  <c r="BG1615" i="2"/>
  <c r="BG1627" i="2"/>
  <c r="BG1639" i="2"/>
  <c r="BG1651" i="2"/>
  <c r="BG1663" i="2"/>
  <c r="BG1675" i="2"/>
  <c r="BG1689" i="2"/>
  <c r="BG1701" i="2"/>
  <c r="BG1713" i="2"/>
  <c r="C262" i="2"/>
  <c r="C250" i="2"/>
  <c r="G250" i="2" s="1"/>
  <c r="H250" i="2" s="1"/>
  <c r="C238" i="2"/>
  <c r="AU238" i="2" s="1"/>
  <c r="C226" i="2"/>
  <c r="AW226" i="2" s="1"/>
  <c r="C214" i="2"/>
  <c r="AW214" i="2" s="1"/>
  <c r="C278" i="2"/>
  <c r="J278" i="2" s="1"/>
  <c r="BG1002" i="2"/>
  <c r="BG990" i="2"/>
  <c r="BG1011" i="2"/>
  <c r="C1278" i="2"/>
  <c r="AW1278" i="2" s="1"/>
  <c r="BG1440" i="2"/>
  <c r="BG1727" i="2"/>
  <c r="C1767" i="2"/>
  <c r="C1755" i="2"/>
  <c r="J1755" i="2" s="1"/>
  <c r="C1743" i="2"/>
  <c r="G1743" i="2" s="1"/>
  <c r="H1743" i="2" s="1"/>
  <c r="C1731" i="2"/>
  <c r="AU1731" i="2" s="1"/>
  <c r="C2388" i="2"/>
  <c r="AU2388" i="2" s="1"/>
  <c r="C2376" i="2"/>
  <c r="C2364" i="2"/>
  <c r="K2364" i="2" s="1"/>
  <c r="C2352" i="2"/>
  <c r="K2352" i="2" s="1"/>
  <c r="C2340" i="2"/>
  <c r="BG1732" i="2"/>
  <c r="BG1744" i="2"/>
  <c r="BG1756" i="2"/>
  <c r="BG1768" i="2"/>
  <c r="BG1856" i="2"/>
  <c r="BG1868" i="2"/>
  <c r="BG1880" i="2"/>
  <c r="BG1892" i="2"/>
  <c r="BG1904" i="2"/>
  <c r="BG1916" i="2"/>
  <c r="BG1928" i="2"/>
  <c r="BG1940" i="2"/>
  <c r="BG1954" i="2"/>
  <c r="BG1966" i="2"/>
  <c r="BG1978" i="2"/>
  <c r="BG1990" i="2"/>
  <c r="BG2002" i="2"/>
  <c r="BG2014" i="2"/>
  <c r="BG2026" i="2"/>
  <c r="BG2038" i="2"/>
  <c r="BG2050" i="2"/>
  <c r="BG2062" i="2"/>
  <c r="BG2074" i="2"/>
  <c r="BG2086" i="2"/>
  <c r="BG2098" i="2"/>
  <c r="BG2110" i="2"/>
  <c r="BG2122" i="2"/>
  <c r="BG2134" i="2"/>
  <c r="BG2146" i="2"/>
  <c r="BG2158" i="2"/>
  <c r="BG2170" i="2"/>
  <c r="BG2182" i="2"/>
  <c r="BG2194" i="2"/>
  <c r="BG2208" i="2"/>
  <c r="BG2220" i="2"/>
  <c r="BG2232" i="2"/>
  <c r="BG2244" i="2"/>
  <c r="BG2256" i="2"/>
  <c r="BG2268" i="2"/>
  <c r="BG2280" i="2"/>
  <c r="BG2292" i="2"/>
  <c r="BG2304" i="2"/>
  <c r="BG2316" i="2"/>
  <c r="BG2328" i="2"/>
  <c r="BG2342" i="2"/>
  <c r="BG2354" i="2"/>
  <c r="BG2366" i="2"/>
  <c r="BG2378" i="2"/>
  <c r="BG2392" i="2"/>
  <c r="BG2404" i="2"/>
  <c r="BG5" i="2"/>
  <c r="BG17" i="2"/>
  <c r="BG29" i="2"/>
  <c r="BG41" i="2"/>
  <c r="BG53" i="2"/>
  <c r="BG65" i="2"/>
  <c r="BG81" i="2"/>
  <c r="BG93" i="2"/>
  <c r="BG105" i="2"/>
  <c r="BG137" i="2"/>
  <c r="BG149" i="2"/>
  <c r="BG161" i="2"/>
  <c r="BG173" i="2"/>
  <c r="BG185" i="2"/>
  <c r="BG197" i="2"/>
  <c r="BG211" i="2"/>
  <c r="BG223" i="2"/>
  <c r="BG235" i="2"/>
  <c r="BG247" i="2"/>
  <c r="BG259" i="2"/>
  <c r="BG271" i="2"/>
  <c r="BG448" i="2"/>
  <c r="BG460" i="2"/>
  <c r="BG472" i="2"/>
  <c r="BG484" i="2"/>
  <c r="BG498" i="2"/>
  <c r="BG510" i="2"/>
  <c r="BG522" i="2"/>
  <c r="BG534" i="2"/>
  <c r="BG546" i="2"/>
  <c r="BG558" i="2"/>
  <c r="BG570" i="2"/>
  <c r="BG582" i="2"/>
  <c r="BG596" i="2"/>
  <c r="BG608" i="2"/>
  <c r="BG620" i="2"/>
  <c r="BG632" i="2"/>
  <c r="BG644" i="2"/>
  <c r="BG656" i="2"/>
  <c r="BG668" i="2"/>
  <c r="BG680" i="2"/>
  <c r="BG694" i="2"/>
  <c r="BG706" i="2"/>
  <c r="BG718" i="2"/>
  <c r="BG730" i="2"/>
  <c r="BG742" i="2"/>
  <c r="BG754" i="2"/>
  <c r="BG766" i="2"/>
  <c r="BG778" i="2"/>
  <c r="BG790" i="2"/>
  <c r="BG804" i="2"/>
  <c r="BG816" i="2"/>
  <c r="BG828" i="2"/>
  <c r="BG840" i="2"/>
  <c r="BG852" i="2"/>
  <c r="BG864" i="2"/>
  <c r="BG876" i="2"/>
  <c r="BG888" i="2"/>
  <c r="BG900" i="2"/>
  <c r="BG912" i="2"/>
  <c r="BG926" i="2"/>
  <c r="BG938" i="2"/>
  <c r="BG950" i="2"/>
  <c r="BG962" i="2"/>
  <c r="BG974" i="2"/>
  <c r="BG1023" i="2"/>
  <c r="BG1035" i="2"/>
  <c r="BG1047" i="2"/>
  <c r="BG1059" i="2"/>
  <c r="BG1071" i="2"/>
  <c r="BG1083" i="2"/>
  <c r="BG1095" i="2"/>
  <c r="BG1109" i="2"/>
  <c r="BG1121" i="2"/>
  <c r="BG1133" i="2"/>
  <c r="BG1145" i="2"/>
  <c r="BG1157" i="2"/>
  <c r="BG1169" i="2"/>
  <c r="BG1181" i="2"/>
  <c r="BG1196" i="2"/>
  <c r="BG1208" i="2"/>
  <c r="BG1220" i="2"/>
  <c r="BG1232" i="2"/>
  <c r="BG1244" i="2"/>
  <c r="BG1256" i="2"/>
  <c r="BG1268" i="2"/>
  <c r="BG1282" i="2"/>
  <c r="BG1294" i="2"/>
  <c r="BG1306" i="2"/>
  <c r="BG1318" i="2"/>
  <c r="BG1330" i="2"/>
  <c r="BG1344" i="2"/>
  <c r="BG1356" i="2"/>
  <c r="BG1368" i="2"/>
  <c r="BG1380" i="2"/>
  <c r="BG1392" i="2"/>
  <c r="BG1404" i="2"/>
  <c r="BG1416" i="2"/>
  <c r="BG1428" i="2"/>
  <c r="BG1454" i="2"/>
  <c r="BG1468" i="2"/>
  <c r="BG1480" i="2"/>
  <c r="BG1491" i="2"/>
  <c r="BG1506" i="2"/>
  <c r="BG1518" i="2"/>
  <c r="BG1530" i="2"/>
  <c r="BG1542" i="2"/>
  <c r="BG1554" i="2"/>
  <c r="BG1566" i="2"/>
  <c r="BG1578" i="2"/>
  <c r="BG1590" i="2"/>
  <c r="BG1602" i="2"/>
  <c r="BG1616" i="2"/>
  <c r="BG1628" i="2"/>
  <c r="BG1640" i="2"/>
  <c r="BG1652" i="2"/>
  <c r="BG1664" i="2"/>
  <c r="BG1676" i="2"/>
  <c r="BG1690" i="2"/>
  <c r="BG1702" i="2"/>
  <c r="BG1714" i="2"/>
  <c r="C261" i="2"/>
  <c r="G261" i="2" s="1"/>
  <c r="H261" i="2" s="1"/>
  <c r="C249" i="2"/>
  <c r="K249" i="2" s="1"/>
  <c r="C237" i="2"/>
  <c r="AU237" i="2" s="1"/>
  <c r="C225" i="2"/>
  <c r="K225" i="2" s="1"/>
  <c r="C213" i="2"/>
  <c r="C797" i="2"/>
  <c r="BG1001" i="2"/>
  <c r="BG989" i="2"/>
  <c r="BG1010" i="2"/>
  <c r="BG1439" i="2"/>
  <c r="D1603" i="2"/>
  <c r="C1603" i="2"/>
  <c r="BG1726" i="2"/>
  <c r="C1766" i="2"/>
  <c r="G1766" i="2" s="1"/>
  <c r="H1766" i="2" s="1"/>
  <c r="C1754" i="2"/>
  <c r="K1754" i="2" s="1"/>
  <c r="C1742" i="2"/>
  <c r="J1742" i="2" s="1"/>
  <c r="C1730" i="2"/>
  <c r="AV1730" i="2" s="1"/>
  <c r="C2387" i="2"/>
  <c r="AU2387" i="2" s="1"/>
  <c r="C2375" i="2"/>
  <c r="AU2375" i="2" s="1"/>
  <c r="C2363" i="2"/>
  <c r="C2351" i="2"/>
  <c r="AT2351" i="2" s="1"/>
  <c r="C2339" i="2"/>
  <c r="BG1733" i="2"/>
  <c r="BG1745" i="2"/>
  <c r="BG1757" i="2"/>
  <c r="BG1769" i="2"/>
  <c r="BG1857" i="2"/>
  <c r="BG1869" i="2"/>
  <c r="BG1881" i="2"/>
  <c r="BG1893" i="2"/>
  <c r="BG1905" i="2"/>
  <c r="BG1917" i="2"/>
  <c r="BG1929" i="2"/>
  <c r="BG1943" i="2"/>
  <c r="BG1955" i="2"/>
  <c r="BG1967" i="2"/>
  <c r="BG1979" i="2"/>
  <c r="BG1991" i="2"/>
  <c r="BG2003" i="2"/>
  <c r="BG2015" i="2"/>
  <c r="BG2027" i="2"/>
  <c r="BG2039" i="2"/>
  <c r="BG2051" i="2"/>
  <c r="BG2063" i="2"/>
  <c r="BG2075" i="2"/>
  <c r="BG2087" i="2"/>
  <c r="BG2099" i="2"/>
  <c r="BG2111" i="2"/>
  <c r="BG2123" i="2"/>
  <c r="BG2135" i="2"/>
  <c r="BG2147" i="2"/>
  <c r="BG2159" i="2"/>
  <c r="BG2171" i="2"/>
  <c r="BG2183" i="2"/>
  <c r="BG2195" i="2"/>
  <c r="BG2209" i="2"/>
  <c r="BG2221" i="2"/>
  <c r="BG2233" i="2"/>
  <c r="BG2245" i="2"/>
  <c r="BG2257" i="2"/>
  <c r="BG2269" i="2"/>
  <c r="BG2281" i="2"/>
  <c r="BG2293" i="2"/>
  <c r="BG2305" i="2"/>
  <c r="BG2317" i="2"/>
  <c r="BG2329" i="2"/>
  <c r="BG2343" i="2"/>
  <c r="BG2355" i="2"/>
  <c r="BG2367" i="2"/>
  <c r="BG2379" i="2"/>
  <c r="BG2393" i="2"/>
  <c r="BG2405" i="2"/>
  <c r="BG6" i="2"/>
  <c r="BG18" i="2"/>
  <c r="BG30" i="2"/>
  <c r="BG42" i="2"/>
  <c r="BG54" i="2"/>
  <c r="BG66" i="2"/>
  <c r="BG82" i="2"/>
  <c r="BG94" i="2"/>
  <c r="BG106" i="2"/>
  <c r="BG138" i="2"/>
  <c r="BG150" i="2"/>
  <c r="BG162" i="2"/>
  <c r="BG174" i="2"/>
  <c r="BG186" i="2"/>
  <c r="BG198" i="2"/>
  <c r="BG212" i="2"/>
  <c r="BG224" i="2"/>
  <c r="BG236" i="2"/>
  <c r="BG248" i="2"/>
  <c r="BG260" i="2"/>
  <c r="BG272" i="2"/>
  <c r="BG449" i="2"/>
  <c r="BG461" i="2"/>
  <c r="BG473" i="2"/>
  <c r="BG487" i="2"/>
  <c r="BG499" i="2"/>
  <c r="BG511" i="2"/>
  <c r="BG523" i="2"/>
  <c r="BG535" i="2"/>
  <c r="BG547" i="2"/>
  <c r="BG559" i="2"/>
  <c r="BG571" i="2"/>
  <c r="BG583" i="2"/>
  <c r="BG597" i="2"/>
  <c r="BG609" i="2"/>
  <c r="BG621" i="2"/>
  <c r="BG633" i="2"/>
  <c r="BG645" i="2"/>
  <c r="BG657" i="2"/>
  <c r="BG669" i="2"/>
  <c r="BG681" i="2"/>
  <c r="BG695" i="2"/>
  <c r="BG707" i="2"/>
  <c r="BG719" i="2"/>
  <c r="BG731" i="2"/>
  <c r="BG743" i="2"/>
  <c r="BG755" i="2"/>
  <c r="BG767" i="2"/>
  <c r="BG779" i="2"/>
  <c r="BG791" i="2"/>
  <c r="BG805" i="2"/>
  <c r="BG817" i="2"/>
  <c r="BG829" i="2"/>
  <c r="BG841" i="2"/>
  <c r="BG853" i="2"/>
  <c r="BG865" i="2"/>
  <c r="BG877" i="2"/>
  <c r="BG889" i="2"/>
  <c r="BG901" i="2"/>
  <c r="BG913" i="2"/>
  <c r="BG927" i="2"/>
  <c r="BG939" i="2"/>
  <c r="BG951" i="2"/>
  <c r="BG963" i="2"/>
  <c r="BG975" i="2"/>
  <c r="BG1024" i="2"/>
  <c r="BG1036" i="2"/>
  <c r="BG1048" i="2"/>
  <c r="BG1060" i="2"/>
  <c r="BG1072" i="2"/>
  <c r="BG1084" i="2"/>
  <c r="BG1096" i="2"/>
  <c r="BG1110" i="2"/>
  <c r="BG1122" i="2"/>
  <c r="BG1134" i="2"/>
  <c r="BG1146" i="2"/>
  <c r="BG1158" i="2"/>
  <c r="BG1170" i="2"/>
  <c r="BG1182" i="2"/>
  <c r="BG1197" i="2"/>
  <c r="BG1209" i="2"/>
  <c r="BG1221" i="2"/>
  <c r="BG1233" i="2"/>
  <c r="BG1245" i="2"/>
  <c r="BG1257" i="2"/>
  <c r="BG1269" i="2"/>
  <c r="BG1283" i="2"/>
  <c r="BG1295" i="2"/>
  <c r="BG1307" i="2"/>
  <c r="BG1319" i="2"/>
  <c r="BG1331" i="2"/>
  <c r="BG1345" i="2"/>
  <c r="BG1357" i="2"/>
  <c r="BG1369" i="2"/>
  <c r="BG1381" i="2"/>
  <c r="BG1393" i="2"/>
  <c r="BG1405" i="2"/>
  <c r="BG1417" i="2"/>
  <c r="BG1429" i="2"/>
  <c r="BG1455" i="2"/>
  <c r="BG1469" i="2"/>
  <c r="BG1481" i="2"/>
  <c r="BG1492" i="2"/>
  <c r="BG1507" i="2"/>
  <c r="BG1519" i="2"/>
  <c r="BG1531" i="2"/>
  <c r="BG1543" i="2"/>
  <c r="BG1555" i="2"/>
  <c r="BG1567" i="2"/>
  <c r="BG1579" i="2"/>
  <c r="BG1591" i="2"/>
  <c r="BG1605" i="2"/>
  <c r="BG1617" i="2"/>
  <c r="BG1629" i="2"/>
  <c r="BG1641" i="2"/>
  <c r="BG1653" i="2"/>
  <c r="BG1665" i="2"/>
  <c r="BG1677" i="2"/>
  <c r="BG1691" i="2"/>
  <c r="BG1703" i="2"/>
  <c r="BG1715" i="2"/>
  <c r="C272" i="2"/>
  <c r="J272" i="2" s="1"/>
  <c r="C260" i="2"/>
  <c r="C248" i="2"/>
  <c r="G248" i="2" s="1"/>
  <c r="H248" i="2" s="1"/>
  <c r="C236" i="2"/>
  <c r="C224" i="2"/>
  <c r="AV224" i="2" s="1"/>
  <c r="C212" i="2"/>
  <c r="AT212" i="2" s="1"/>
  <c r="BG1000" i="2"/>
  <c r="BG988" i="2"/>
  <c r="BG1009" i="2"/>
  <c r="C1105" i="2"/>
  <c r="G1105" i="2" s="1"/>
  <c r="BG1438" i="2"/>
  <c r="BG1725" i="2"/>
  <c r="C1765" i="2"/>
  <c r="K1765" i="2" s="1"/>
  <c r="C1753" i="2"/>
  <c r="C1741" i="2"/>
  <c r="J1741" i="2" s="1"/>
  <c r="C2386" i="2"/>
  <c r="AV2386" i="2" s="1"/>
  <c r="C2374" i="2"/>
  <c r="C2362" i="2"/>
  <c r="AU2362" i="2" s="1"/>
  <c r="C2350" i="2"/>
  <c r="C2338" i="2"/>
  <c r="G2338" i="2" s="1"/>
  <c r="H2338" i="2" s="1"/>
  <c r="BG1784" i="2"/>
  <c r="BG1796" i="2"/>
  <c r="BG1808" i="2"/>
  <c r="BG1820" i="2"/>
  <c r="BG1833" i="2"/>
  <c r="BG1785" i="2"/>
  <c r="BG1797" i="2"/>
  <c r="BG1809" i="2"/>
  <c r="BG1821" i="2"/>
  <c r="BG1786" i="2"/>
  <c r="BG1798" i="2"/>
  <c r="BG1810" i="2"/>
  <c r="BG1822" i="2"/>
  <c r="BG1834" i="2"/>
  <c r="BG1787" i="2"/>
  <c r="BG1799" i="2"/>
  <c r="BG1811" i="2"/>
  <c r="BG1823" i="2"/>
  <c r="BG1835" i="2"/>
  <c r="C1844" i="2"/>
  <c r="BG1788" i="2"/>
  <c r="BG1800" i="2"/>
  <c r="BG1812" i="2"/>
  <c r="BG1824" i="2"/>
  <c r="BG1836" i="2"/>
  <c r="BG1789" i="2"/>
  <c r="BG1801" i="2"/>
  <c r="BG1813" i="2"/>
  <c r="BG1825" i="2"/>
  <c r="BG1837" i="2"/>
  <c r="BG1778" i="2"/>
  <c r="BG1790" i="2"/>
  <c r="BG1802" i="2"/>
  <c r="BG1814" i="2"/>
  <c r="BG1826" i="2"/>
  <c r="BG1838" i="2"/>
  <c r="BG1779" i="2"/>
  <c r="BG1791" i="2"/>
  <c r="BG1803" i="2"/>
  <c r="BG1815" i="2"/>
  <c r="BG1827" i="2"/>
  <c r="BG1839" i="2"/>
  <c r="BG1780" i="2"/>
  <c r="BG1792" i="2"/>
  <c r="BG1804" i="2"/>
  <c r="BG1816" i="2"/>
  <c r="BG1829" i="2"/>
  <c r="BG1840" i="2"/>
  <c r="BG1781" i="2"/>
  <c r="BG1793" i="2"/>
  <c r="BG1805" i="2"/>
  <c r="BG1817" i="2"/>
  <c r="BG1830" i="2"/>
  <c r="BG1841" i="2"/>
  <c r="BG1782" i="2"/>
  <c r="BG1794" i="2"/>
  <c r="BG1806" i="2"/>
  <c r="BG1818" i="2"/>
  <c r="BG1831" i="2"/>
  <c r="BG1842" i="2"/>
  <c r="BG1783" i="2"/>
  <c r="BG1795" i="2"/>
  <c r="BG1807" i="2"/>
  <c r="BG1819" i="2"/>
  <c r="BG1832" i="2"/>
  <c r="BG1843" i="2"/>
  <c r="C1941" i="2"/>
  <c r="C70" i="2"/>
  <c r="D70" i="2"/>
  <c r="AQ1941" i="2"/>
  <c r="AS1941" i="2"/>
  <c r="AT2402" i="2"/>
  <c r="D1763" i="2"/>
  <c r="D1751" i="2"/>
  <c r="AT9" i="2"/>
  <c r="G2401" i="2"/>
  <c r="H2401" i="2" s="1"/>
  <c r="K946" i="2"/>
  <c r="G12" i="2"/>
  <c r="H12" i="2" s="1"/>
  <c r="K1802" i="2"/>
  <c r="D1739" i="2"/>
  <c r="L2413" i="2"/>
  <c r="AW2401" i="2"/>
  <c r="AU1661" i="2"/>
  <c r="AU1540" i="2"/>
  <c r="AV870" i="2"/>
  <c r="AV145" i="2"/>
  <c r="G266" i="3"/>
  <c r="H266" i="3" s="1"/>
  <c r="J266" i="3"/>
  <c r="K266" i="3"/>
  <c r="L266" i="3"/>
  <c r="K233" i="3"/>
  <c r="L233" i="3"/>
  <c r="J233" i="3"/>
  <c r="G233" i="3"/>
  <c r="H233" i="3" s="1"/>
  <c r="G490" i="3"/>
  <c r="H490" i="3" s="1"/>
  <c r="J490" i="3"/>
  <c r="K490" i="3"/>
  <c r="L490" i="3"/>
  <c r="J224" i="3"/>
  <c r="K224" i="3"/>
  <c r="L224" i="3"/>
  <c r="G224" i="3"/>
  <c r="H224" i="3" s="1"/>
  <c r="G235" i="3"/>
  <c r="H235" i="3" s="1"/>
  <c r="J235" i="3"/>
  <c r="K235" i="3"/>
  <c r="L235" i="3"/>
  <c r="G173" i="3"/>
  <c r="H173" i="3" s="1"/>
  <c r="J173" i="3"/>
  <c r="K173" i="3"/>
  <c r="L173" i="3"/>
  <c r="G240" i="3"/>
  <c r="H240" i="3" s="1"/>
  <c r="J240" i="3"/>
  <c r="K240" i="3"/>
  <c r="L240" i="3"/>
  <c r="G508" i="3"/>
  <c r="H508" i="3" s="1"/>
  <c r="J508" i="3"/>
  <c r="K508" i="3"/>
  <c r="L508" i="3"/>
  <c r="G372" i="3"/>
  <c r="H372" i="3" s="1"/>
  <c r="J372" i="3"/>
  <c r="K372" i="3"/>
  <c r="L372" i="3"/>
  <c r="G498" i="3"/>
  <c r="H498" i="3" s="1"/>
  <c r="J498" i="3"/>
  <c r="K498" i="3"/>
  <c r="L498" i="3"/>
  <c r="G493" i="3"/>
  <c r="H493" i="3" s="1"/>
  <c r="J493" i="3"/>
  <c r="K493" i="3"/>
  <c r="L493" i="3"/>
  <c r="G1178" i="3"/>
  <c r="H1178" i="3" s="1"/>
  <c r="G827" i="3"/>
  <c r="H827" i="3" s="1"/>
  <c r="G816" i="3"/>
  <c r="H816" i="3" s="1"/>
  <c r="J804" i="3"/>
  <c r="L792" i="3"/>
  <c r="K770" i="3"/>
  <c r="G746" i="3"/>
  <c r="H746" i="3" s="1"/>
  <c r="L690" i="3"/>
  <c r="K668" i="3"/>
  <c r="L621" i="3"/>
  <c r="K427" i="3"/>
  <c r="J389" i="3"/>
  <c r="K354" i="3"/>
  <c r="J277" i="3"/>
  <c r="G181" i="3"/>
  <c r="H181" i="3" s="1"/>
  <c r="K79" i="3"/>
  <c r="L885" i="3"/>
  <c r="G862" i="3"/>
  <c r="H862" i="3" s="1"/>
  <c r="K792" i="3"/>
  <c r="J770" i="3"/>
  <c r="K690" i="3"/>
  <c r="J668" i="3"/>
  <c r="L645" i="3"/>
  <c r="K621" i="3"/>
  <c r="L524" i="3"/>
  <c r="J427" i="3"/>
  <c r="G408" i="3"/>
  <c r="H408" i="3" s="1"/>
  <c r="G389" i="3"/>
  <c r="H389" i="3" s="1"/>
  <c r="J354" i="3"/>
  <c r="G277" i="3"/>
  <c r="H277" i="3" s="1"/>
  <c r="L230" i="3"/>
  <c r="J79" i="3"/>
  <c r="L1157" i="3"/>
  <c r="J885" i="3"/>
  <c r="G804" i="3"/>
  <c r="H804" i="3" s="1"/>
  <c r="J792" i="3"/>
  <c r="G770" i="3"/>
  <c r="H770" i="3" s="1"/>
  <c r="L712" i="3"/>
  <c r="J690" i="3"/>
  <c r="K645" i="3"/>
  <c r="J621" i="3"/>
  <c r="K524" i="3"/>
  <c r="L497" i="3"/>
  <c r="L438" i="3"/>
  <c r="L381" i="3"/>
  <c r="G354" i="3"/>
  <c r="H354" i="3" s="1"/>
  <c r="K230" i="3"/>
  <c r="G79" i="3"/>
  <c r="H79" i="3" s="1"/>
  <c r="L1167" i="3"/>
  <c r="K1157" i="3"/>
  <c r="L1146" i="3"/>
  <c r="L873" i="3"/>
  <c r="L850" i="3"/>
  <c r="G792" i="3"/>
  <c r="H792" i="3" s="1"/>
  <c r="L734" i="3"/>
  <c r="K712" i="3"/>
  <c r="G690" i="3"/>
  <c r="H690" i="3" s="1"/>
  <c r="G668" i="3"/>
  <c r="H668" i="3" s="1"/>
  <c r="J645" i="3"/>
  <c r="G621" i="3"/>
  <c r="H621" i="3" s="1"/>
  <c r="J524" i="3"/>
  <c r="K497" i="3"/>
  <c r="L487" i="3"/>
  <c r="L455" i="3"/>
  <c r="K438" i="3"/>
  <c r="G427" i="3"/>
  <c r="H427" i="3" s="1"/>
  <c r="L419" i="3"/>
  <c r="K381" i="3"/>
  <c r="K1167" i="3"/>
  <c r="J1157" i="3"/>
  <c r="K1146" i="3"/>
  <c r="K873" i="3"/>
  <c r="K850" i="3"/>
  <c r="L758" i="3"/>
  <c r="K734" i="3"/>
  <c r="J712" i="3"/>
  <c r="G645" i="3"/>
  <c r="H645" i="3" s="1"/>
  <c r="L578" i="3"/>
  <c r="G524" i="3"/>
  <c r="H524" i="3" s="1"/>
  <c r="J497" i="3"/>
  <c r="K455" i="3"/>
  <c r="J438" i="3"/>
  <c r="K419" i="3"/>
  <c r="J381" i="3"/>
  <c r="L340" i="3"/>
  <c r="L325" i="3"/>
  <c r="L283" i="3"/>
  <c r="J1167" i="3"/>
  <c r="J1146" i="3"/>
  <c r="G1016" i="3"/>
  <c r="H1016" i="3" s="1"/>
  <c r="J873" i="3"/>
  <c r="J850" i="3"/>
  <c r="L781" i="3"/>
  <c r="K758" i="3"/>
  <c r="J734" i="3"/>
  <c r="G712" i="3"/>
  <c r="H712" i="3" s="1"/>
  <c r="L701" i="3"/>
  <c r="L600" i="3"/>
  <c r="K578" i="3"/>
  <c r="L566" i="3"/>
  <c r="L507" i="3"/>
  <c r="G497" i="3"/>
  <c r="H497" i="3" s="1"/>
  <c r="J455" i="3"/>
  <c r="J419" i="3"/>
  <c r="L411" i="3"/>
  <c r="G381" i="3"/>
  <c r="H381" i="3" s="1"/>
  <c r="L346" i="3"/>
  <c r="K340" i="3"/>
  <c r="K325" i="3"/>
  <c r="L322" i="3"/>
  <c r="K283" i="3"/>
  <c r="G1167" i="3"/>
  <c r="H1167" i="3" s="1"/>
  <c r="G1157" i="3"/>
  <c r="H1157" i="3" s="1"/>
  <c r="G1146" i="3"/>
  <c r="H1146" i="3" s="1"/>
  <c r="G873" i="3"/>
  <c r="H873" i="3" s="1"/>
  <c r="G850" i="3"/>
  <c r="H850" i="3" s="1"/>
  <c r="K781" i="3"/>
  <c r="J758" i="3"/>
  <c r="K701" i="3"/>
  <c r="L679" i="3"/>
  <c r="L633" i="3"/>
  <c r="K600" i="3"/>
  <c r="J578" i="3"/>
  <c r="K566" i="3"/>
  <c r="L555" i="3"/>
  <c r="K507" i="3"/>
  <c r="G455" i="3"/>
  <c r="H455" i="3" s="1"/>
  <c r="L452" i="3"/>
  <c r="L447" i="3"/>
  <c r="G438" i="3"/>
  <c r="H438" i="3" s="1"/>
  <c r="K411" i="3"/>
  <c r="L397" i="3"/>
  <c r="K346" i="3"/>
  <c r="J340" i="3"/>
  <c r="J325" i="3"/>
  <c r="K322" i="3"/>
  <c r="L314" i="3"/>
  <c r="J283" i="3"/>
  <c r="J922" i="3"/>
  <c r="J781" i="3"/>
  <c r="G734" i="3"/>
  <c r="H734" i="3" s="1"/>
  <c r="L722" i="3"/>
  <c r="J701" i="3"/>
  <c r="K679" i="3"/>
  <c r="K633" i="3"/>
  <c r="J600" i="3"/>
  <c r="L589" i="3"/>
  <c r="G578" i="3"/>
  <c r="H578" i="3" s="1"/>
  <c r="J566" i="3"/>
  <c r="K555" i="3"/>
  <c r="J507" i="3"/>
  <c r="K452" i="3"/>
  <c r="K447" i="3"/>
  <c r="G419" i="3"/>
  <c r="H419" i="3" s="1"/>
  <c r="J411" i="3"/>
  <c r="K397" i="3"/>
  <c r="J346" i="3"/>
  <c r="H340" i="3"/>
  <c r="J322" i="3"/>
  <c r="K314" i="3"/>
  <c r="G283" i="3"/>
  <c r="H283" i="3" s="1"/>
  <c r="L827" i="3"/>
  <c r="G781" i="3"/>
  <c r="H781" i="3" s="1"/>
  <c r="G758" i="3"/>
  <c r="H758" i="3" s="1"/>
  <c r="K722" i="3"/>
  <c r="G701" i="3"/>
  <c r="H701" i="3" s="1"/>
  <c r="J679" i="3"/>
  <c r="J633" i="3"/>
  <c r="L610" i="3"/>
  <c r="G600" i="3"/>
  <c r="H600" i="3" s="1"/>
  <c r="K589" i="3"/>
  <c r="J555" i="3"/>
  <c r="G507" i="3"/>
  <c r="H507" i="3" s="1"/>
  <c r="J452" i="3"/>
  <c r="J447" i="3"/>
  <c r="J397" i="3"/>
  <c r="J314" i="3"/>
  <c r="L181" i="3"/>
  <c r="L1178" i="3"/>
  <c r="L862" i="3"/>
  <c r="K827" i="3"/>
  <c r="L816" i="3"/>
  <c r="L746" i="3"/>
  <c r="J722" i="3"/>
  <c r="G679" i="3"/>
  <c r="H679" i="3" s="1"/>
  <c r="G633" i="3"/>
  <c r="H633" i="3" s="1"/>
  <c r="K610" i="3"/>
  <c r="J589" i="3"/>
  <c r="G566" i="3"/>
  <c r="H566" i="3" s="1"/>
  <c r="G411" i="3"/>
  <c r="H411" i="3" s="1"/>
  <c r="L408" i="3"/>
  <c r="G397" i="3"/>
  <c r="H397" i="3" s="1"/>
  <c r="G346" i="3"/>
  <c r="H346" i="3" s="1"/>
  <c r="G322" i="3"/>
  <c r="H322" i="3" s="1"/>
  <c r="K181" i="3"/>
  <c r="K1178" i="3"/>
  <c r="L1031" i="3"/>
  <c r="K862" i="3"/>
  <c r="J827" i="3"/>
  <c r="K816" i="3"/>
  <c r="L804" i="3"/>
  <c r="K746" i="3"/>
  <c r="G722" i="3"/>
  <c r="H722" i="3" s="1"/>
  <c r="J610" i="3"/>
  <c r="G589" i="3"/>
  <c r="H589" i="3" s="1"/>
  <c r="G555" i="3"/>
  <c r="H555" i="3" s="1"/>
  <c r="G452" i="3"/>
  <c r="H452" i="3" s="1"/>
  <c r="G447" i="3"/>
  <c r="H447" i="3" s="1"/>
  <c r="K408" i="3"/>
  <c r="L389" i="3"/>
  <c r="L277" i="3"/>
  <c r="L1055" i="3"/>
  <c r="J996" i="3"/>
  <c r="L1051" i="3"/>
  <c r="G986" i="3"/>
  <c r="H986" i="3" s="1"/>
  <c r="J1136" i="3"/>
  <c r="L1035" i="3"/>
  <c r="J956" i="3"/>
  <c r="J1124" i="3"/>
  <c r="L948" i="3"/>
  <c r="J920" i="3"/>
  <c r="G1097" i="3"/>
  <c r="J948" i="3"/>
  <c r="G940" i="3"/>
  <c r="H940" i="3" s="1"/>
  <c r="K1008" i="3"/>
  <c r="G1084" i="3"/>
  <c r="H1084" i="3" s="1"/>
  <c r="K984" i="3"/>
  <c r="L1099" i="3"/>
  <c r="K1044" i="3"/>
  <c r="J980" i="3"/>
  <c r="G902" i="3"/>
  <c r="H902" i="3" s="1"/>
  <c r="J1044" i="3"/>
  <c r="L964" i="3"/>
  <c r="K1040" i="3"/>
  <c r="J1040" i="3"/>
  <c r="G996" i="3"/>
  <c r="H996" i="3" s="1"/>
  <c r="K978" i="3"/>
  <c r="J938" i="3"/>
  <c r="L918" i="3"/>
  <c r="L994" i="3"/>
  <c r="M994" i="3" s="1"/>
  <c r="G968" i="3"/>
  <c r="K994" i="3"/>
  <c r="L934" i="3"/>
  <c r="J902" i="3"/>
  <c r="G1124" i="3"/>
  <c r="H1124" i="3" s="1"/>
  <c r="L1043" i="3"/>
  <c r="K1032" i="3"/>
  <c r="M1032" i="3" s="1"/>
  <c r="L1007" i="3"/>
  <c r="J994" i="3"/>
  <c r="K964" i="3"/>
  <c r="K934" i="3"/>
  <c r="G1041" i="3"/>
  <c r="H1041" i="3" s="1"/>
  <c r="L1003" i="3"/>
  <c r="G994" i="3"/>
  <c r="H994" i="3" s="1"/>
  <c r="L956" i="3"/>
  <c r="J934" i="3"/>
  <c r="L898" i="3"/>
  <c r="L1104" i="3"/>
  <c r="L1048" i="3"/>
  <c r="L1129" i="3"/>
  <c r="J1104" i="3"/>
  <c r="L1061" i="3"/>
  <c r="K1048" i="3"/>
  <c r="G1012" i="3"/>
  <c r="H1012" i="3" s="1"/>
  <c r="L984" i="3"/>
  <c r="J950" i="3"/>
  <c r="L932" i="3"/>
  <c r="G898" i="3"/>
  <c r="H898" i="3" s="1"/>
  <c r="L1057" i="3"/>
  <c r="K932" i="3"/>
  <c r="G984" i="3"/>
  <c r="H984" i="3" s="1"/>
  <c r="K948" i="3"/>
  <c r="G922" i="3"/>
  <c r="H922" i="3" s="1"/>
  <c r="AT74" i="2"/>
  <c r="AV1513" i="2"/>
  <c r="AU40" i="2"/>
  <c r="AT872" i="2"/>
  <c r="AW631" i="2"/>
  <c r="AU1806" i="2"/>
  <c r="AV1529" i="2"/>
  <c r="G1365" i="2"/>
  <c r="H1365" i="2" s="1"/>
  <c r="AU785" i="2"/>
  <c r="L470" i="2"/>
  <c r="G74" i="2"/>
  <c r="H74" i="2" s="1"/>
  <c r="G2283" i="2"/>
  <c r="H2283" i="2" s="1"/>
  <c r="G1891" i="2"/>
  <c r="H1891" i="2" s="1"/>
  <c r="L1369" i="2"/>
  <c r="G1320" i="2"/>
  <c r="H1320" i="2" s="1"/>
  <c r="L2238" i="2"/>
  <c r="L1034" i="2"/>
  <c r="L1961" i="2"/>
  <c r="K1812" i="2"/>
  <c r="J1793" i="2"/>
  <c r="AV2297" i="2"/>
  <c r="G1412" i="2"/>
  <c r="H1412" i="2" s="1"/>
  <c r="AU667" i="2"/>
  <c r="AT1657" i="2"/>
  <c r="J725" i="2"/>
  <c r="AV2316" i="2"/>
  <c r="AU1596" i="2"/>
  <c r="L450" i="2"/>
  <c r="K1657" i="2"/>
  <c r="J1307" i="2"/>
  <c r="G2316" i="2"/>
  <c r="H2316" i="2" s="1"/>
  <c r="L1670" i="2"/>
  <c r="J1129" i="2"/>
  <c r="G2021" i="2"/>
  <c r="L2137" i="2"/>
  <c r="G2194" i="2"/>
  <c r="H2194" i="2" s="1"/>
  <c r="J1237" i="2"/>
  <c r="L585" i="2"/>
  <c r="J1189" i="2"/>
  <c r="K1677" i="2"/>
  <c r="L2321" i="2"/>
  <c r="AU1981" i="2"/>
  <c r="AT1923" i="2"/>
  <c r="J1607" i="2"/>
  <c r="L173" i="2"/>
  <c r="J2233" i="2"/>
  <c r="AW2091" i="2"/>
  <c r="AT1110" i="2"/>
  <c r="G533" i="2"/>
  <c r="H533" i="2" s="1"/>
  <c r="J2069" i="2"/>
  <c r="AU946" i="2"/>
  <c r="L2118" i="2"/>
  <c r="AV1879" i="2"/>
  <c r="AU1677" i="2"/>
  <c r="AT1074" i="2"/>
  <c r="AU755" i="2"/>
  <c r="AV513" i="2"/>
  <c r="AW655" i="2"/>
  <c r="AW87" i="2"/>
  <c r="AU13" i="2"/>
  <c r="AW1694" i="2"/>
  <c r="AV655" i="2"/>
  <c r="AT1694" i="2"/>
  <c r="AV1607" i="2"/>
  <c r="AT679" i="2"/>
  <c r="AW482" i="2"/>
  <c r="AT53" i="2"/>
  <c r="AW2364" i="2"/>
  <c r="J1324" i="2"/>
  <c r="AT482" i="2"/>
  <c r="AV2166" i="2"/>
  <c r="H1932" i="2"/>
  <c r="J1850" i="2"/>
  <c r="G1476" i="2"/>
  <c r="H1476" i="2" s="1"/>
  <c r="G1324" i="2"/>
  <c r="H1324" i="2" s="1"/>
  <c r="J755" i="2"/>
  <c r="AU2194" i="2"/>
  <c r="J1960" i="2"/>
  <c r="AU978" i="2"/>
  <c r="AU722" i="2"/>
  <c r="AV548" i="2"/>
  <c r="AV173" i="2"/>
  <c r="L159" i="2"/>
  <c r="AT2194" i="2"/>
  <c r="J2150" i="2"/>
  <c r="G1957" i="2"/>
  <c r="J1133" i="2"/>
  <c r="AV747" i="2"/>
  <c r="J2086" i="2"/>
  <c r="J1973" i="2"/>
  <c r="AV1657" i="2"/>
  <c r="L1607" i="2"/>
  <c r="K1542" i="2"/>
  <c r="L1365" i="2"/>
  <c r="J832" i="2"/>
  <c r="K2062" i="2"/>
  <c r="AT1981" i="2"/>
  <c r="AU1664" i="2"/>
  <c r="L1252" i="2"/>
  <c r="AV785" i="2"/>
  <c r="AU748" i="2"/>
  <c r="AV667" i="2"/>
  <c r="AV631" i="2"/>
  <c r="AV243" i="2"/>
  <c r="G2045" i="2"/>
  <c r="AT2045" i="2"/>
  <c r="AU2045" i="2"/>
  <c r="G1556" i="2"/>
  <c r="H1556" i="2" s="1"/>
  <c r="J1556" i="2"/>
  <c r="K1525" i="2"/>
  <c r="AV1525" i="2"/>
  <c r="G647" i="3"/>
  <c r="H647" i="3" s="1"/>
  <c r="J647" i="3"/>
  <c r="K647" i="3"/>
  <c r="G794" i="3"/>
  <c r="H794" i="3" s="1"/>
  <c r="J794" i="3"/>
  <c r="K794" i="3"/>
  <c r="L794" i="3"/>
  <c r="K806" i="3"/>
  <c r="L806" i="3"/>
  <c r="G806" i="3"/>
  <c r="H806" i="3" s="1"/>
  <c r="J806" i="3"/>
  <c r="AV1208" i="2"/>
  <c r="L1208" i="2"/>
  <c r="L852" i="2"/>
  <c r="AV852" i="2"/>
  <c r="AW35" i="2"/>
  <c r="L32" i="2"/>
  <c r="AV20" i="2"/>
  <c r="G636" i="3"/>
  <c r="H636" i="3" s="1"/>
  <c r="K636" i="3"/>
  <c r="M636" i="3" s="1"/>
  <c r="G521" i="3"/>
  <c r="H521" i="3" s="1"/>
  <c r="J521" i="3"/>
  <c r="K521" i="3"/>
  <c r="L521" i="3"/>
  <c r="G1137" i="3"/>
  <c r="H1137" i="3" s="1"/>
  <c r="L1137" i="3"/>
  <c r="K1028" i="3"/>
  <c r="G1028" i="3"/>
  <c r="H1028" i="3" s="1"/>
  <c r="J1028" i="3"/>
  <c r="J1024" i="3"/>
  <c r="G1024" i="3"/>
  <c r="H1024" i="3" s="1"/>
  <c r="G992" i="3"/>
  <c r="H992" i="3" s="1"/>
  <c r="K992" i="3"/>
  <c r="L992" i="3"/>
  <c r="AU2303" i="2"/>
  <c r="K2303" i="2"/>
  <c r="AT822" i="2"/>
  <c r="L625" i="3"/>
  <c r="M625" i="3" s="1"/>
  <c r="H625" i="3"/>
  <c r="J762" i="3"/>
  <c r="M762" i="3" s="1"/>
  <c r="G774" i="3"/>
  <c r="H774" i="3" s="1"/>
  <c r="J774" i="3"/>
  <c r="K774" i="3"/>
  <c r="G785" i="3"/>
  <c r="H785" i="3" s="1"/>
  <c r="J785" i="3"/>
  <c r="K785" i="3"/>
  <c r="L785" i="3"/>
  <c r="G268" i="3"/>
  <c r="H268" i="3" s="1"/>
  <c r="J268" i="3"/>
  <c r="K268" i="3"/>
  <c r="L268" i="3"/>
  <c r="L1069" i="3"/>
  <c r="G1069" i="3"/>
  <c r="G1065" i="3"/>
  <c r="L1065" i="3"/>
  <c r="J952" i="3"/>
  <c r="G952" i="3"/>
  <c r="H952" i="3" s="1"/>
  <c r="K952" i="3"/>
  <c r="L952" i="3"/>
  <c r="K568" i="2"/>
  <c r="L568" i="2"/>
  <c r="J148" i="2"/>
  <c r="H148" i="2"/>
  <c r="L615" i="3"/>
  <c r="M615" i="3" s="1"/>
  <c r="G615" i="3"/>
  <c r="H615" i="3" s="1"/>
  <c r="J751" i="3"/>
  <c r="K751" i="3"/>
  <c r="L751" i="3"/>
  <c r="J67" i="3"/>
  <c r="K67" i="3"/>
  <c r="L67" i="3"/>
  <c r="L647" i="3"/>
  <c r="L1835" i="2"/>
  <c r="G1835" i="2"/>
  <c r="H1835" i="2" s="1"/>
  <c r="AT1631" i="2"/>
  <c r="J1631" i="2"/>
  <c r="AV712" i="2"/>
  <c r="AW712" i="2"/>
  <c r="L1162" i="3"/>
  <c r="M1162" i="3" s="1"/>
  <c r="G1162" i="3"/>
  <c r="H1162" i="3" s="1"/>
  <c r="G1172" i="3"/>
  <c r="H1172" i="3" s="1"/>
  <c r="J1172" i="3"/>
  <c r="K1172" i="3"/>
  <c r="L1172" i="3"/>
  <c r="K595" i="3"/>
  <c r="L595" i="3"/>
  <c r="G595" i="3"/>
  <c r="H595" i="3" s="1"/>
  <c r="L605" i="3"/>
  <c r="M605" i="3" s="1"/>
  <c r="G605" i="3"/>
  <c r="H605" i="3" s="1"/>
  <c r="G177" i="3"/>
  <c r="H177" i="3" s="1"/>
  <c r="J177" i="3"/>
  <c r="K177" i="3"/>
  <c r="L177" i="3"/>
  <c r="K443" i="3"/>
  <c r="L443" i="3"/>
  <c r="G501" i="3"/>
  <c r="H501" i="3" s="1"/>
  <c r="K501" i="3"/>
  <c r="M501" i="3" s="1"/>
  <c r="G1033" i="3"/>
  <c r="H1033" i="3" s="1"/>
  <c r="L1033" i="3"/>
  <c r="G924" i="3"/>
  <c r="H924" i="3" s="1"/>
  <c r="G2135" i="2"/>
  <c r="H2135" i="2" s="1"/>
  <c r="G1851" i="2"/>
  <c r="H1851" i="2" s="1"/>
  <c r="AU1851" i="2"/>
  <c r="G862" i="2"/>
  <c r="H862" i="2" s="1"/>
  <c r="AT862" i="2"/>
  <c r="G1153" i="3"/>
  <c r="H1153" i="3" s="1"/>
  <c r="J1153" i="3"/>
  <c r="L1153" i="3"/>
  <c r="H729" i="3"/>
  <c r="J729" i="3"/>
  <c r="K729" i="3"/>
  <c r="L729" i="3"/>
  <c r="G741" i="3"/>
  <c r="H741" i="3" s="1"/>
  <c r="J741" i="3"/>
  <c r="K741" i="3"/>
  <c r="L741" i="3"/>
  <c r="G226" i="3"/>
  <c r="H226" i="3" s="1"/>
  <c r="J226" i="3"/>
  <c r="M226" i="3" s="1"/>
  <c r="G488" i="3"/>
  <c r="H488" i="3" s="1"/>
  <c r="J488" i="3"/>
  <c r="K488" i="3"/>
  <c r="L488" i="3"/>
  <c r="G2163" i="2"/>
  <c r="H2163" i="2" s="1"/>
  <c r="AW2163" i="2"/>
  <c r="K563" i="3"/>
  <c r="L563" i="3"/>
  <c r="G563" i="3"/>
  <c r="H563" i="3" s="1"/>
  <c r="G574" i="3"/>
  <c r="H574" i="3" s="1"/>
  <c r="J574" i="3"/>
  <c r="L574" i="3"/>
  <c r="J687" i="3"/>
  <c r="K687" i="3"/>
  <c r="L687" i="3"/>
  <c r="K697" i="3"/>
  <c r="L697" i="3"/>
  <c r="G697" i="3"/>
  <c r="H697" i="3" s="1"/>
  <c r="J708" i="3"/>
  <c r="M708" i="3" s="1"/>
  <c r="G719" i="3"/>
  <c r="H719" i="3" s="1"/>
  <c r="J719" i="3"/>
  <c r="K719" i="3"/>
  <c r="L719" i="3"/>
  <c r="G520" i="3"/>
  <c r="H520" i="3" s="1"/>
  <c r="J520" i="3"/>
  <c r="K520" i="3"/>
  <c r="L520" i="3"/>
  <c r="AU1362" i="2"/>
  <c r="AW1362" i="2"/>
  <c r="AV578" i="2"/>
  <c r="K578" i="2"/>
  <c r="L578" i="2"/>
  <c r="G552" i="3"/>
  <c r="H552" i="3" s="1"/>
  <c r="J552" i="3"/>
  <c r="K552" i="3"/>
  <c r="L552" i="3"/>
  <c r="AQ207" i="2"/>
  <c r="D1752" i="2"/>
  <c r="G445" i="3"/>
  <c r="H445" i="3" s="1"/>
  <c r="J445" i="3"/>
  <c r="K445" i="3"/>
  <c r="G515" i="3"/>
  <c r="H515" i="3" s="1"/>
  <c r="J515" i="3"/>
  <c r="K515" i="3"/>
  <c r="G1000" i="3"/>
  <c r="J1000" i="3"/>
  <c r="L1000" i="3"/>
  <c r="G998" i="3"/>
  <c r="H998" i="3" s="1"/>
  <c r="L998" i="3"/>
  <c r="AV1631" i="2"/>
  <c r="G1134" i="2"/>
  <c r="H1134" i="2" s="1"/>
  <c r="J1134" i="2"/>
  <c r="J496" i="2"/>
  <c r="G496" i="2"/>
  <c r="H496" i="2" s="1"/>
  <c r="J677" i="3"/>
  <c r="K677" i="3"/>
  <c r="L677" i="3"/>
  <c r="G362" i="3"/>
  <c r="H362" i="3" s="1"/>
  <c r="K362" i="3"/>
  <c r="J370" i="3"/>
  <c r="K370" i="3"/>
  <c r="L370" i="3"/>
  <c r="K376" i="3"/>
  <c r="L376" i="3"/>
  <c r="G376" i="3"/>
  <c r="H376" i="3" s="1"/>
  <c r="G442" i="3"/>
  <c r="H442" i="3" s="1"/>
  <c r="J442" i="3"/>
  <c r="K442" i="3"/>
  <c r="L442" i="3"/>
  <c r="J1132" i="3"/>
  <c r="G1015" i="3"/>
  <c r="H1015" i="3" s="1"/>
  <c r="L1015" i="3"/>
  <c r="G1993" i="2"/>
  <c r="H1993" i="2" s="1"/>
  <c r="L1993" i="2"/>
  <c r="H667" i="3"/>
  <c r="J667" i="3"/>
  <c r="K667" i="3"/>
  <c r="L667" i="3"/>
  <c r="G849" i="3"/>
  <c r="H849" i="3" s="1"/>
  <c r="J849" i="3"/>
  <c r="K849" i="3"/>
  <c r="L849" i="3"/>
  <c r="L861" i="3"/>
  <c r="M861" i="3" s="1"/>
  <c r="G861" i="3"/>
  <c r="H861" i="3" s="1"/>
  <c r="G872" i="3"/>
  <c r="H872" i="3" s="1"/>
  <c r="K872" i="3"/>
  <c r="M872" i="3" s="1"/>
  <c r="G884" i="3"/>
  <c r="H884" i="3" s="1"/>
  <c r="J884" i="3"/>
  <c r="K884" i="3"/>
  <c r="L884" i="3"/>
  <c r="K269" i="3"/>
  <c r="L269" i="3"/>
  <c r="G288" i="3"/>
  <c r="H288" i="3" s="1"/>
  <c r="J288" i="3"/>
  <c r="L288" i="3"/>
  <c r="G291" i="3"/>
  <c r="H291" i="3" s="1"/>
  <c r="J291" i="3"/>
  <c r="K291" i="3"/>
  <c r="L291" i="3"/>
  <c r="G296" i="3"/>
  <c r="H296" i="3" s="1"/>
  <c r="K296" i="3"/>
  <c r="G330" i="3"/>
  <c r="H330" i="3" s="1"/>
  <c r="K330" i="3"/>
  <c r="M330" i="3" s="1"/>
  <c r="L335" i="3"/>
  <c r="M335" i="3" s="1"/>
  <c r="G335" i="3"/>
  <c r="H335" i="3" s="1"/>
  <c r="G529" i="3"/>
  <c r="H529" i="3" s="1"/>
  <c r="J529" i="3"/>
  <c r="K529" i="3"/>
  <c r="L529" i="3"/>
  <c r="G1047" i="3"/>
  <c r="H1047" i="3" s="1"/>
  <c r="L1047" i="3"/>
  <c r="G970" i="3"/>
  <c r="H970" i="3" s="1"/>
  <c r="K970" i="3"/>
  <c r="K818" i="2"/>
  <c r="AV818" i="2"/>
  <c r="AT800" i="2"/>
  <c r="K800" i="2"/>
  <c r="AV800" i="2"/>
  <c r="K594" i="2"/>
  <c r="L594" i="2"/>
  <c r="AT594" i="2"/>
  <c r="AU594" i="2"/>
  <c r="G594" i="2"/>
  <c r="H594" i="2" s="1"/>
  <c r="AW594" i="2"/>
  <c r="K606" i="2"/>
  <c r="L606" i="2"/>
  <c r="AT606" i="2"/>
  <c r="G606" i="2"/>
  <c r="H606" i="2" s="1"/>
  <c r="AV606" i="2"/>
  <c r="AW606" i="2"/>
  <c r="AV617" i="2"/>
  <c r="AW617" i="2"/>
  <c r="G617" i="2"/>
  <c r="H617" i="2" s="1"/>
  <c r="J617" i="2"/>
  <c r="K617" i="2"/>
  <c r="L617" i="2"/>
  <c r="AT617" i="2"/>
  <c r="AW629" i="2"/>
  <c r="G629" i="2"/>
  <c r="H629" i="2" s="1"/>
  <c r="J629" i="2"/>
  <c r="K629" i="2"/>
  <c r="L629" i="2"/>
  <c r="AT629" i="2"/>
  <c r="AU629" i="2"/>
  <c r="G665" i="2"/>
  <c r="H665" i="2" s="1"/>
  <c r="J665" i="2"/>
  <c r="K665" i="2"/>
  <c r="L665" i="2"/>
  <c r="AU665" i="2"/>
  <c r="AV665" i="2"/>
  <c r="AT677" i="2"/>
  <c r="AU677" i="2"/>
  <c r="AV677" i="2"/>
  <c r="AW677" i="2"/>
  <c r="J677" i="2"/>
  <c r="K677" i="2"/>
  <c r="AT689" i="2"/>
  <c r="AU689" i="2"/>
  <c r="AV689" i="2"/>
  <c r="AW689" i="2"/>
  <c r="J689" i="2"/>
  <c r="K689" i="2"/>
  <c r="J657" i="3"/>
  <c r="K657" i="3"/>
  <c r="L657" i="3"/>
  <c r="J839" i="3"/>
  <c r="L839" i="3"/>
  <c r="J230" i="3"/>
  <c r="G238" i="3"/>
  <c r="H238" i="3" s="1"/>
  <c r="J238" i="3"/>
  <c r="K238" i="3"/>
  <c r="L238" i="3"/>
  <c r="G261" i="3"/>
  <c r="H261" i="3" s="1"/>
  <c r="K261" i="3"/>
  <c r="G487" i="3"/>
  <c r="H487" i="3" s="1"/>
  <c r="K487" i="3"/>
  <c r="G492" i="3"/>
  <c r="H492" i="3" s="1"/>
  <c r="J492" i="3"/>
  <c r="L492" i="3"/>
  <c r="J914" i="3"/>
  <c r="G914" i="3"/>
  <c r="H914" i="3" s="1"/>
  <c r="K912" i="3"/>
  <c r="J912" i="3"/>
  <c r="K910" i="3"/>
  <c r="G910" i="3"/>
  <c r="H910" i="3" s="1"/>
  <c r="J910" i="3"/>
  <c r="AW2205" i="2"/>
  <c r="J2205" i="2"/>
  <c r="AT2205" i="2"/>
  <c r="L1531" i="2"/>
  <c r="K1531" i="2"/>
  <c r="AV2412" i="2"/>
  <c r="AW2412" i="2"/>
  <c r="G2412" i="2"/>
  <c r="H2412" i="2" s="1"/>
  <c r="J2412" i="2"/>
  <c r="K2412" i="2"/>
  <c r="L2412" i="2"/>
  <c r="G828" i="3"/>
  <c r="H828" i="3" s="1"/>
  <c r="K828" i="3"/>
  <c r="M828" i="3" s="1"/>
  <c r="J178" i="3"/>
  <c r="K178" i="3"/>
  <c r="L178" i="3"/>
  <c r="J186" i="3"/>
  <c r="K186" i="3"/>
  <c r="L186" i="3"/>
  <c r="G197" i="3"/>
  <c r="H197" i="3" s="1"/>
  <c r="J197" i="3"/>
  <c r="K197" i="3"/>
  <c r="L197" i="3"/>
  <c r="G205" i="3"/>
  <c r="H205" i="3" s="1"/>
  <c r="J205" i="3"/>
  <c r="K205" i="3"/>
  <c r="L205" i="3"/>
  <c r="G213" i="3"/>
  <c r="H213" i="3" s="1"/>
  <c r="J213" i="3"/>
  <c r="K213" i="3"/>
  <c r="G221" i="3"/>
  <c r="H221" i="3" s="1"/>
  <c r="K221" i="3"/>
  <c r="J1120" i="3"/>
  <c r="AV2401" i="2"/>
  <c r="J2102" i="2"/>
  <c r="L1932" i="2"/>
  <c r="AV1698" i="2"/>
  <c r="J1412" i="2"/>
  <c r="L1307" i="2"/>
  <c r="AU678" i="2"/>
  <c r="AW642" i="2"/>
  <c r="G642" i="2"/>
  <c r="H642" i="2" s="1"/>
  <c r="AT595" i="2"/>
  <c r="J1844" i="2"/>
  <c r="K2413" i="2"/>
  <c r="AT2401" i="2"/>
  <c r="K2118" i="2"/>
  <c r="J1413" i="2"/>
  <c r="L1320" i="2"/>
  <c r="L666" i="2"/>
  <c r="AU642" i="2"/>
  <c r="AU157" i="2"/>
  <c r="G461" i="3"/>
  <c r="H461" i="3" s="1"/>
  <c r="L1127" i="3"/>
  <c r="J2413" i="2"/>
  <c r="K1694" i="2"/>
  <c r="G1413" i="2"/>
  <c r="H1413" i="2" s="1"/>
  <c r="J1295" i="2"/>
  <c r="AV809" i="2"/>
  <c r="AU777" i="2"/>
  <c r="K666" i="2"/>
  <c r="AT642" i="2"/>
  <c r="AV497" i="2"/>
  <c r="AV222" i="2"/>
  <c r="L461" i="3"/>
  <c r="L1136" i="3"/>
  <c r="L1049" i="3"/>
  <c r="G1044" i="3"/>
  <c r="H1044" i="3" s="1"/>
  <c r="G1037" i="3"/>
  <c r="H1037" i="3" s="1"/>
  <c r="G1032" i="3"/>
  <c r="H1032" i="3" s="1"/>
  <c r="L1019" i="3"/>
  <c r="L938" i="3"/>
  <c r="G932" i="3"/>
  <c r="H932" i="3" s="1"/>
  <c r="AW2413" i="2"/>
  <c r="G2413" i="2"/>
  <c r="H2413" i="2" s="1"/>
  <c r="G1813" i="2"/>
  <c r="H1813" i="2" s="1"/>
  <c r="J1694" i="2"/>
  <c r="G1295" i="2"/>
  <c r="H1295" i="2" s="1"/>
  <c r="G1130" i="2"/>
  <c r="H1130" i="2" s="1"/>
  <c r="J666" i="2"/>
  <c r="AU497" i="2"/>
  <c r="K461" i="3"/>
  <c r="L928" i="3"/>
  <c r="AV2413" i="2"/>
  <c r="AW1879" i="2"/>
  <c r="K1574" i="2"/>
  <c r="AW725" i="2"/>
  <c r="AW666" i="2"/>
  <c r="L595" i="2"/>
  <c r="J461" i="3"/>
  <c r="L936" i="3"/>
  <c r="K928" i="3"/>
  <c r="AU2413" i="2"/>
  <c r="AU1657" i="2"/>
  <c r="AW1300" i="2"/>
  <c r="AV978" i="2"/>
  <c r="AT784" i="2"/>
  <c r="AW706" i="2"/>
  <c r="L678" i="2"/>
  <c r="AV666" i="2"/>
  <c r="G666" i="2"/>
  <c r="H666" i="2" s="1"/>
  <c r="K595" i="2"/>
  <c r="J928" i="3"/>
  <c r="AT2413" i="2"/>
  <c r="L2401" i="2"/>
  <c r="AU1910" i="2"/>
  <c r="AU1608" i="2"/>
  <c r="AW1034" i="2"/>
  <c r="J834" i="2"/>
  <c r="K678" i="2"/>
  <c r="AU666" i="2"/>
  <c r="J595" i="2"/>
  <c r="K562" i="2"/>
  <c r="L537" i="2"/>
  <c r="J157" i="2"/>
  <c r="L1109" i="3"/>
  <c r="L1096" i="3"/>
  <c r="L986" i="3"/>
  <c r="L968" i="3"/>
  <c r="M968" i="3" s="1"/>
  <c r="L950" i="3"/>
  <c r="G936" i="3"/>
  <c r="H936" i="3" s="1"/>
  <c r="G928" i="3"/>
  <c r="H928" i="3" s="1"/>
  <c r="K2401" i="2"/>
  <c r="AV2310" i="2"/>
  <c r="AT2118" i="2"/>
  <c r="J678" i="2"/>
  <c r="AT666" i="2"/>
  <c r="L642" i="2"/>
  <c r="G595" i="2"/>
  <c r="H595" i="2" s="1"/>
  <c r="G553" i="2"/>
  <c r="H553" i="2" s="1"/>
  <c r="J1084" i="3"/>
  <c r="J986" i="3"/>
  <c r="K968" i="3"/>
  <c r="K950" i="3"/>
  <c r="J2401" i="2"/>
  <c r="AV2358" i="2"/>
  <c r="L2316" i="2"/>
  <c r="AU2149" i="2"/>
  <c r="AV1129" i="2"/>
  <c r="H678" i="2"/>
  <c r="K642" i="2"/>
  <c r="AW595" i="2"/>
  <c r="J98" i="2"/>
  <c r="L45" i="2"/>
  <c r="G464" i="3"/>
  <c r="H464" i="3" s="1"/>
  <c r="AW169" i="2"/>
  <c r="K2403" i="2"/>
  <c r="L2391" i="2"/>
  <c r="AT2277" i="2"/>
  <c r="AW2202" i="2"/>
  <c r="L2119" i="2"/>
  <c r="H2118" i="2"/>
  <c r="D1761" i="2"/>
  <c r="AU1702" i="2"/>
  <c r="D1682" i="2"/>
  <c r="E1336" i="2"/>
  <c r="AW972" i="2"/>
  <c r="J773" i="2"/>
  <c r="J748" i="2"/>
  <c r="AT667" i="2"/>
  <c r="AU655" i="2"/>
  <c r="L643" i="2"/>
  <c r="AU631" i="2"/>
  <c r="L608" i="2"/>
  <c r="AV169" i="2"/>
  <c r="L91" i="2"/>
  <c r="J2403" i="2"/>
  <c r="K2391" i="2"/>
  <c r="AT2066" i="2"/>
  <c r="D1737" i="2"/>
  <c r="L1586" i="2"/>
  <c r="AV1553" i="2"/>
  <c r="AU1301" i="2"/>
  <c r="AV1300" i="2"/>
  <c r="AT889" i="2"/>
  <c r="G748" i="2"/>
  <c r="H748" i="2" s="1"/>
  <c r="K697" i="2"/>
  <c r="AT655" i="2"/>
  <c r="AT631" i="2"/>
  <c r="K608" i="2"/>
  <c r="AW151" i="2"/>
  <c r="K9" i="2"/>
  <c r="J2391" i="2"/>
  <c r="AV1630" i="2"/>
  <c r="AT1553" i="2"/>
  <c r="AU1445" i="2"/>
  <c r="AU1302" i="2"/>
  <c r="AT1300" i="2"/>
  <c r="AT1222" i="2"/>
  <c r="AU880" i="2"/>
  <c r="AW695" i="2"/>
  <c r="L619" i="2"/>
  <c r="J608" i="2"/>
  <c r="L596" i="2"/>
  <c r="AW501" i="2"/>
  <c r="AT464" i="2"/>
  <c r="AT151" i="2"/>
  <c r="AU105" i="2"/>
  <c r="AW2403" i="2"/>
  <c r="G2403" i="2"/>
  <c r="H2403" i="2" s="1"/>
  <c r="L2402" i="2"/>
  <c r="AW2391" i="2"/>
  <c r="G2391" i="2"/>
  <c r="H2391" i="2" s="1"/>
  <c r="L2069" i="2"/>
  <c r="AW1899" i="2"/>
  <c r="AV1566" i="2"/>
  <c r="AW1491" i="2"/>
  <c r="AV1113" i="2"/>
  <c r="L784" i="2"/>
  <c r="K777" i="2"/>
  <c r="AW705" i="2"/>
  <c r="AV695" i="2"/>
  <c r="L679" i="2"/>
  <c r="K619" i="2"/>
  <c r="G608" i="2"/>
  <c r="H608" i="2" s="1"/>
  <c r="K596" i="2"/>
  <c r="AW139" i="2"/>
  <c r="J135" i="2"/>
  <c r="AV2403" i="2"/>
  <c r="K2402" i="2"/>
  <c r="AV2391" i="2"/>
  <c r="H2091" i="2"/>
  <c r="AW1909" i="2"/>
  <c r="AV1899" i="2"/>
  <c r="G1698" i="2"/>
  <c r="H1698" i="2" s="1"/>
  <c r="L1608" i="2"/>
  <c r="G1533" i="2"/>
  <c r="H1533" i="2" s="1"/>
  <c r="AV1380" i="2"/>
  <c r="AT1306" i="2"/>
  <c r="K935" i="2"/>
  <c r="AV911" i="2"/>
  <c r="AV821" i="2"/>
  <c r="J784" i="2"/>
  <c r="K701" i="2"/>
  <c r="K679" i="2"/>
  <c r="J619" i="2"/>
  <c r="AW608" i="2"/>
  <c r="J596" i="2"/>
  <c r="AV468" i="2"/>
  <c r="AT157" i="2"/>
  <c r="AU2403" i="2"/>
  <c r="J2402" i="2"/>
  <c r="AU2391" i="2"/>
  <c r="L2243" i="2"/>
  <c r="AV2146" i="2"/>
  <c r="L1814" i="2"/>
  <c r="J1702" i="2"/>
  <c r="AP1466" i="2"/>
  <c r="AV1399" i="2"/>
  <c r="AT1320" i="2"/>
  <c r="AT1307" i="2"/>
  <c r="G972" i="2"/>
  <c r="H972" i="2" s="1"/>
  <c r="G785" i="2"/>
  <c r="H785" i="2" s="1"/>
  <c r="J679" i="2"/>
  <c r="G619" i="2"/>
  <c r="H619" i="2" s="1"/>
  <c r="AV608" i="2"/>
  <c r="G596" i="2"/>
  <c r="H596" i="2" s="1"/>
  <c r="AV533" i="2"/>
  <c r="L169" i="2"/>
  <c r="AT2403" i="2"/>
  <c r="AT2391" i="2"/>
  <c r="J2284" i="2"/>
  <c r="K2259" i="2"/>
  <c r="G2070" i="2"/>
  <c r="H2070" i="2" s="1"/>
  <c r="AV1989" i="2"/>
  <c r="L1912" i="2"/>
  <c r="L1905" i="2"/>
  <c r="D1844" i="2"/>
  <c r="AW1802" i="2"/>
  <c r="G1702" i="2"/>
  <c r="H1702" i="2" s="1"/>
  <c r="G1505" i="2"/>
  <c r="AW1413" i="2"/>
  <c r="AW1365" i="2"/>
  <c r="AT1352" i="2"/>
  <c r="L1301" i="2"/>
  <c r="J1265" i="2"/>
  <c r="L1154" i="2"/>
  <c r="D919" i="2"/>
  <c r="AV862" i="2"/>
  <c r="G679" i="2"/>
  <c r="H679" i="2" s="1"/>
  <c r="L667" i="2"/>
  <c r="L655" i="2"/>
  <c r="L631" i="2"/>
  <c r="AW619" i="2"/>
  <c r="AU608" i="2"/>
  <c r="AW596" i="2"/>
  <c r="AU533" i="2"/>
  <c r="J187" i="2"/>
  <c r="AW2402" i="2"/>
  <c r="G2402" i="2"/>
  <c r="H2402" i="2" s="1"/>
  <c r="AT1989" i="2"/>
  <c r="AU1656" i="2"/>
  <c r="AW1586" i="2"/>
  <c r="L1386" i="2"/>
  <c r="K1302" i="2"/>
  <c r="K1301" i="2"/>
  <c r="L1300" i="2"/>
  <c r="AW1263" i="2"/>
  <c r="G1222" i="2"/>
  <c r="H1222" i="2" s="1"/>
  <c r="G1066" i="2"/>
  <c r="H1066" i="2" s="1"/>
  <c r="L715" i="2"/>
  <c r="AW679" i="2"/>
  <c r="K667" i="2"/>
  <c r="K655" i="2"/>
  <c r="K631" i="2"/>
  <c r="AV619" i="2"/>
  <c r="AT608" i="2"/>
  <c r="AV596" i="2"/>
  <c r="L536" i="2"/>
  <c r="L74" i="2"/>
  <c r="AV2402" i="2"/>
  <c r="L2054" i="2"/>
  <c r="AV2018" i="2"/>
  <c r="K1992" i="2"/>
  <c r="AT1586" i="2"/>
  <c r="L1405" i="2"/>
  <c r="AW1317" i="2"/>
  <c r="J1302" i="2"/>
  <c r="J1300" i="2"/>
  <c r="AR1278" i="2"/>
  <c r="AV679" i="2"/>
  <c r="J667" i="2"/>
  <c r="J655" i="2"/>
  <c r="J631" i="2"/>
  <c r="AU619" i="2"/>
  <c r="AU596" i="2"/>
  <c r="G536" i="2"/>
  <c r="H536" i="2" s="1"/>
  <c r="AV482" i="2"/>
  <c r="G443" i="2"/>
  <c r="H443" i="2" s="1"/>
  <c r="K74" i="2"/>
  <c r="AU2402" i="2"/>
  <c r="K2008" i="2"/>
  <c r="J1992" i="2"/>
  <c r="M1992" i="2" s="1"/>
  <c r="K1960" i="2"/>
  <c r="L1909" i="2"/>
  <c r="J1899" i="2"/>
  <c r="G1871" i="2"/>
  <c r="H1871" i="2" s="1"/>
  <c r="L1783" i="2"/>
  <c r="L1598" i="2"/>
  <c r="L1412" i="2"/>
  <c r="J1306" i="2"/>
  <c r="J1185" i="2"/>
  <c r="K1133" i="2"/>
  <c r="L1129" i="2"/>
  <c r="L1110" i="2"/>
  <c r="AT1040" i="2"/>
  <c r="AV777" i="2"/>
  <c r="AU679" i="2"/>
  <c r="AW667" i="2"/>
  <c r="G667" i="2"/>
  <c r="H667" i="2" s="1"/>
  <c r="G655" i="2"/>
  <c r="H655" i="2" s="1"/>
  <c r="G631" i="2"/>
  <c r="H631" i="2" s="1"/>
  <c r="AT619" i="2"/>
  <c r="AT596" i="2"/>
  <c r="AU482" i="2"/>
  <c r="L157" i="2"/>
  <c r="AU146" i="2"/>
  <c r="AW135" i="2"/>
  <c r="AW175" i="2"/>
  <c r="G62" i="7"/>
  <c r="AV175" i="2"/>
  <c r="AU169" i="2"/>
  <c r="AV90" i="2"/>
  <c r="AT17" i="2"/>
  <c r="AW155" i="2"/>
  <c r="AT94" i="2"/>
  <c r="L9" i="2"/>
  <c r="AU141" i="2"/>
  <c r="L135" i="2"/>
  <c r="H135" i="2"/>
  <c r="J175" i="2"/>
  <c r="L90" i="2"/>
  <c r="L69" i="2"/>
  <c r="H169" i="2"/>
  <c r="J90" i="2"/>
  <c r="AV182" i="2"/>
  <c r="AU9" i="2"/>
  <c r="AV1" i="2"/>
  <c r="AT1665" i="2"/>
  <c r="AU1665" i="2"/>
  <c r="J1681" i="2"/>
  <c r="AW1681" i="2"/>
  <c r="L1418" i="2"/>
  <c r="AV1418" i="2"/>
  <c r="AV1277" i="2"/>
  <c r="AT1277" i="2"/>
  <c r="AU1277" i="2"/>
  <c r="K1274" i="2"/>
  <c r="J960" i="2"/>
  <c r="G960" i="2"/>
  <c r="H960" i="2" s="1"/>
  <c r="AW597" i="2"/>
  <c r="J620" i="2"/>
  <c r="K620" i="2"/>
  <c r="L620" i="2"/>
  <c r="AT620" i="2"/>
  <c r="AU620" i="2"/>
  <c r="AV620" i="2"/>
  <c r="AW620" i="2"/>
  <c r="AV632" i="2"/>
  <c r="AW632" i="2"/>
  <c r="G632" i="2"/>
  <c r="H632" i="2" s="1"/>
  <c r="J632" i="2"/>
  <c r="K632" i="2"/>
  <c r="L632" i="2"/>
  <c r="AT632" i="2"/>
  <c r="J644" i="2"/>
  <c r="K644" i="2"/>
  <c r="L644" i="2"/>
  <c r="AT644" i="2"/>
  <c r="AU644" i="2"/>
  <c r="AV644" i="2"/>
  <c r="AW644" i="2"/>
  <c r="AT656" i="2"/>
  <c r="AU656" i="2"/>
  <c r="AV656" i="2"/>
  <c r="G656" i="2"/>
  <c r="H656" i="2" s="1"/>
  <c r="AW656" i="2"/>
  <c r="J656" i="2"/>
  <c r="K656" i="2"/>
  <c r="L656" i="2"/>
  <c r="AU668" i="2"/>
  <c r="AV668" i="2"/>
  <c r="G668" i="2"/>
  <c r="H668" i="2" s="1"/>
  <c r="AW668" i="2"/>
  <c r="J668" i="2"/>
  <c r="K668" i="2"/>
  <c r="L668" i="2"/>
  <c r="G680" i="2"/>
  <c r="H680" i="2" s="1"/>
  <c r="AW680" i="2"/>
  <c r="J680" i="2"/>
  <c r="K680" i="2"/>
  <c r="L680" i="2"/>
  <c r="AT680" i="2"/>
  <c r="AU680" i="2"/>
  <c r="G797" i="2"/>
  <c r="D797" i="2"/>
  <c r="AU545" i="2"/>
  <c r="AT2345" i="2"/>
  <c r="AT1889" i="2"/>
  <c r="AU1889" i="2"/>
  <c r="AW1889" i="2"/>
  <c r="K1609" i="2"/>
  <c r="AV1609" i="2"/>
  <c r="G1534" i="2"/>
  <c r="L1534" i="2"/>
  <c r="G555" i="2"/>
  <c r="H555" i="2" s="1"/>
  <c r="J555" i="2"/>
  <c r="L555" i="2"/>
  <c r="AU555" i="2"/>
  <c r="H203" i="2"/>
  <c r="L203" i="2"/>
  <c r="K143" i="2"/>
  <c r="AT2410" i="2"/>
  <c r="AU2410" i="2"/>
  <c r="AV2410" i="2"/>
  <c r="G2410" i="2"/>
  <c r="H2410" i="2" s="1"/>
  <c r="AW2410" i="2"/>
  <c r="J2410" i="2"/>
  <c r="K2410" i="2"/>
  <c r="L2410" i="2"/>
  <c r="AU3" i="2"/>
  <c r="G2130" i="2"/>
  <c r="AT2130" i="2"/>
  <c r="AV2130" i="2"/>
  <c r="G1544" i="2"/>
  <c r="H1544" i="2" s="1"/>
  <c r="G973" i="2"/>
  <c r="H973" i="2" s="1"/>
  <c r="K973" i="2"/>
  <c r="G2380" i="2"/>
  <c r="K1250" i="2"/>
  <c r="G1250" i="2"/>
  <c r="H1250" i="2" s="1"/>
  <c r="J1250" i="2"/>
  <c r="K1238" i="2"/>
  <c r="K1097" i="2"/>
  <c r="AW1097" i="2"/>
  <c r="AT2400" i="2"/>
  <c r="AU2400" i="2"/>
  <c r="AV2400" i="2"/>
  <c r="AW2400" i="2"/>
  <c r="G2400" i="2"/>
  <c r="H2400" i="2" s="1"/>
  <c r="J2400" i="2"/>
  <c r="K2400" i="2"/>
  <c r="L2400" i="2"/>
  <c r="J576" i="2"/>
  <c r="AU1474" i="2"/>
  <c r="G1464" i="2"/>
  <c r="H1464" i="2" s="1"/>
  <c r="J1461" i="2"/>
  <c r="K1458" i="2"/>
  <c r="K1455" i="2"/>
  <c r="G1029" i="2"/>
  <c r="AT1029" i="2"/>
  <c r="L1023" i="2"/>
  <c r="L696" i="2"/>
  <c r="AW100" i="2"/>
  <c r="L100" i="2"/>
  <c r="J2042" i="2"/>
  <c r="AV2042" i="2"/>
  <c r="G1900" i="2"/>
  <c r="H1900" i="2" s="1"/>
  <c r="AW1900" i="2"/>
  <c r="G1625" i="2"/>
  <c r="H1625" i="2" s="1"/>
  <c r="AV1622" i="2"/>
  <c r="J1616" i="2"/>
  <c r="K1573" i="2"/>
  <c r="AW1496" i="2"/>
  <c r="L1496" i="2"/>
  <c r="G1492" i="2"/>
  <c r="H1492" i="2" s="1"/>
  <c r="G1117" i="2"/>
  <c r="H1117" i="2" s="1"/>
  <c r="L1117" i="2"/>
  <c r="G559" i="2"/>
  <c r="H559" i="2" s="1"/>
  <c r="K559" i="2"/>
  <c r="AT559" i="2"/>
  <c r="AU559" i="2"/>
  <c r="J2331" i="2"/>
  <c r="G2331" i="2"/>
  <c r="H2331" i="2" s="1"/>
  <c r="J1954" i="2"/>
  <c r="K1954" i="2"/>
  <c r="AV1954" i="2"/>
  <c r="AU1632" i="2"/>
  <c r="AT527" i="2"/>
  <c r="AU527" i="2"/>
  <c r="AV1376" i="2"/>
  <c r="G1376" i="2"/>
  <c r="H1376" i="2" s="1"/>
  <c r="AT2046" i="2"/>
  <c r="AV2046" i="2"/>
  <c r="L1400" i="2"/>
  <c r="K1311" i="2"/>
  <c r="L931" i="2"/>
  <c r="G928" i="2"/>
  <c r="H928" i="2" s="1"/>
  <c r="G922" i="2"/>
  <c r="K909" i="2"/>
  <c r="AU541" i="2"/>
  <c r="J541" i="2"/>
  <c r="AV541" i="2"/>
  <c r="AV534" i="2"/>
  <c r="G82" i="2"/>
  <c r="H82" i="2" s="1"/>
  <c r="L82" i="2"/>
  <c r="G1803" i="2"/>
  <c r="H1803" i="2" s="1"/>
  <c r="AV1803" i="2"/>
  <c r="AW1803" i="2"/>
  <c r="AU1168" i="2"/>
  <c r="K1168" i="2"/>
  <c r="L1168" i="2"/>
  <c r="J866" i="2"/>
  <c r="AT866" i="2"/>
  <c r="AT132" i="2"/>
  <c r="AV132" i="2"/>
  <c r="AV18" i="2"/>
  <c r="AW18" i="2"/>
  <c r="AU1958" i="2"/>
  <c r="G1593" i="2"/>
  <c r="H1593" i="2" s="1"/>
  <c r="AV1590" i="2"/>
  <c r="G1587" i="2"/>
  <c r="H1587" i="2" s="1"/>
  <c r="AU1350" i="2"/>
  <c r="K1344" i="2"/>
  <c r="K1341" i="2"/>
  <c r="AV801" i="2"/>
  <c r="K801" i="2"/>
  <c r="L801" i="2"/>
  <c r="AV717" i="2"/>
  <c r="J560" i="2"/>
  <c r="G560" i="2"/>
  <c r="H560" i="2" s="1"/>
  <c r="G2195" i="2"/>
  <c r="H2195" i="2" s="1"/>
  <c r="K1373" i="2"/>
  <c r="G2170" i="2"/>
  <c r="H2170" i="2" s="1"/>
  <c r="L2170" i="2"/>
  <c r="AV1654" i="2"/>
  <c r="G1062" i="2"/>
  <c r="H1062" i="2" s="1"/>
  <c r="L142" i="2"/>
  <c r="K142" i="2"/>
  <c r="AV142" i="2"/>
  <c r="AW142" i="2"/>
  <c r="K52" i="2"/>
  <c r="G52" i="2"/>
  <c r="G49" i="2"/>
  <c r="H49" i="2" s="1"/>
  <c r="D1730" i="2"/>
  <c r="H151" i="2"/>
  <c r="H91" i="2"/>
  <c r="K90" i="2"/>
  <c r="AW2274" i="2"/>
  <c r="AV2038" i="2"/>
  <c r="AV1947" i="2"/>
  <c r="F1941" i="2"/>
  <c r="AV805" i="2"/>
  <c r="AU2274" i="2"/>
  <c r="AU2038" i="2"/>
  <c r="AU1990" i="2"/>
  <c r="AT1947" i="2"/>
  <c r="AV880" i="2"/>
  <c r="AT805" i="2"/>
  <c r="L201" i="2"/>
  <c r="K173" i="2"/>
  <c r="H167" i="2"/>
  <c r="AV2294" i="2"/>
  <c r="AT2274" i="2"/>
  <c r="AV2235" i="2"/>
  <c r="AT1990" i="2"/>
  <c r="AV1986" i="2"/>
  <c r="AW1807" i="2"/>
  <c r="AW1784" i="2"/>
  <c r="AW1710" i="2"/>
  <c r="AW1152" i="2"/>
  <c r="AU890" i="2"/>
  <c r="AT829" i="2"/>
  <c r="AT806" i="2"/>
  <c r="H184" i="2"/>
  <c r="AU149" i="2"/>
  <c r="AW2362" i="2"/>
  <c r="AV2239" i="2"/>
  <c r="AU2235" i="2"/>
  <c r="AU2222" i="2"/>
  <c r="AW2127" i="2"/>
  <c r="AW2064" i="2"/>
  <c r="AT1986" i="2"/>
  <c r="AT1917" i="2"/>
  <c r="AV1822" i="2"/>
  <c r="AV1812" i="2"/>
  <c r="AV1807" i="2"/>
  <c r="AT1784" i="2"/>
  <c r="AV1710" i="2"/>
  <c r="AU1696" i="2"/>
  <c r="AT1651" i="2"/>
  <c r="AW1452" i="2"/>
  <c r="AV1207" i="2"/>
  <c r="AV1162" i="2"/>
  <c r="AW980" i="2"/>
  <c r="AU957" i="2"/>
  <c r="AT880" i="2"/>
  <c r="AU870" i="2"/>
  <c r="AV863" i="2"/>
  <c r="AT850" i="2"/>
  <c r="AV556" i="2"/>
  <c r="AV524" i="2"/>
  <c r="AW505" i="2"/>
  <c r="AU11" i="2"/>
  <c r="AW2366" i="2"/>
  <c r="AV2054" i="2"/>
  <c r="AW2047" i="2"/>
  <c r="AV1969" i="2"/>
  <c r="AU1812" i="2"/>
  <c r="D1742" i="2"/>
  <c r="AU1710" i="2"/>
  <c r="AW1304" i="2"/>
  <c r="AV1265" i="2"/>
  <c r="AV1261" i="2"/>
  <c r="AU1162" i="2"/>
  <c r="AT1134" i="2"/>
  <c r="AV1133" i="2"/>
  <c r="AU1034" i="2"/>
  <c r="AT1033" i="2"/>
  <c r="AV843" i="2"/>
  <c r="AV802" i="2"/>
  <c r="AU796" i="2"/>
  <c r="AU707" i="2"/>
  <c r="L497" i="2"/>
  <c r="AV144" i="2"/>
  <c r="AV2259" i="2"/>
  <c r="AV2243" i="2"/>
  <c r="AV2086" i="2"/>
  <c r="AU2054" i="2"/>
  <c r="AU1973" i="2"/>
  <c r="AT1812" i="2"/>
  <c r="AV1808" i="2"/>
  <c r="J1608" i="2"/>
  <c r="AV1574" i="2"/>
  <c r="AW1531" i="2"/>
  <c r="AW1505" i="2"/>
  <c r="AW1497" i="2"/>
  <c r="AV1304" i="2"/>
  <c r="AU1185" i="2"/>
  <c r="AU1133" i="2"/>
  <c r="AT964" i="2"/>
  <c r="G956" i="2"/>
  <c r="H956" i="2" s="1"/>
  <c r="AV935" i="2"/>
  <c r="AV867" i="2"/>
  <c r="AW844" i="2"/>
  <c r="AV834" i="2"/>
  <c r="AT830" i="2"/>
  <c r="K809" i="2"/>
  <c r="AT763" i="2"/>
  <c r="AT707" i="2"/>
  <c r="J695" i="2"/>
  <c r="AW578" i="2"/>
  <c r="AV577" i="2"/>
  <c r="K497" i="2"/>
  <c r="AW470" i="2"/>
  <c r="AV443" i="2"/>
  <c r="AT187" i="2"/>
  <c r="AV151" i="2"/>
  <c r="AW91" i="2"/>
  <c r="AU90" i="2"/>
  <c r="AU12" i="2"/>
  <c r="AU2319" i="2"/>
  <c r="AW2226" i="2"/>
  <c r="AU2158" i="2"/>
  <c r="AW2135" i="2"/>
  <c r="AU2086" i="2"/>
  <c r="AU2073" i="2"/>
  <c r="AU2069" i="2"/>
  <c r="L2038" i="2"/>
  <c r="AT1973" i="2"/>
  <c r="K1947" i="2"/>
  <c r="D1754" i="2"/>
  <c r="AU1584" i="2"/>
  <c r="AT1545" i="2"/>
  <c r="AU1531" i="2"/>
  <c r="AV1505" i="2"/>
  <c r="L1380" i="2"/>
  <c r="AW1312" i="2"/>
  <c r="AT1185" i="2"/>
  <c r="AT1079" i="2"/>
  <c r="AV844" i="2"/>
  <c r="AT834" i="2"/>
  <c r="K805" i="2"/>
  <c r="AU578" i="2"/>
  <c r="AW480" i="2"/>
  <c r="AV470" i="2"/>
  <c r="AV453" i="2"/>
  <c r="AV2326" i="2"/>
  <c r="AW2296" i="2"/>
  <c r="L2294" i="2"/>
  <c r="J2274" i="2"/>
  <c r="AV2070" i="2"/>
  <c r="AT2069" i="2"/>
  <c r="G2050" i="2"/>
  <c r="H2050" i="2" s="1"/>
  <c r="L2039" i="2"/>
  <c r="K2038" i="2"/>
  <c r="AV2008" i="2"/>
  <c r="L1990" i="2"/>
  <c r="AV1980" i="2"/>
  <c r="AU1960" i="2"/>
  <c r="J1947" i="2"/>
  <c r="AW1891" i="2"/>
  <c r="J1867" i="2"/>
  <c r="L1844" i="2"/>
  <c r="AV1809" i="2"/>
  <c r="AV1611" i="2"/>
  <c r="AW1598" i="2"/>
  <c r="AW1581" i="2"/>
  <c r="AW1571" i="2"/>
  <c r="AW1518" i="2"/>
  <c r="AT1505" i="2"/>
  <c r="AV1382" i="2"/>
  <c r="J1380" i="2"/>
  <c r="AU1371" i="2"/>
  <c r="AW1272" i="2"/>
  <c r="J1251" i="2"/>
  <c r="K1152" i="2"/>
  <c r="AU1129" i="2"/>
  <c r="L1121" i="2"/>
  <c r="AW1089" i="2"/>
  <c r="AV907" i="2"/>
  <c r="J890" i="2"/>
  <c r="AU844" i="2"/>
  <c r="G829" i="2"/>
  <c r="L816" i="2"/>
  <c r="G806" i="2"/>
  <c r="AV773" i="2"/>
  <c r="AW734" i="2"/>
  <c r="AV715" i="2"/>
  <c r="G584" i="2"/>
  <c r="H584" i="2" s="1"/>
  <c r="AT553" i="2"/>
  <c r="G497" i="2"/>
  <c r="H497" i="2" s="1"/>
  <c r="AV480" i="2"/>
  <c r="AU470" i="2"/>
  <c r="AT173" i="2"/>
  <c r="J110" i="2"/>
  <c r="AG32" i="1"/>
  <c r="AU2326" i="2"/>
  <c r="AV2296" i="2"/>
  <c r="L2288" i="2"/>
  <c r="L2239" i="2"/>
  <c r="K2235" i="2"/>
  <c r="J2213" i="2"/>
  <c r="AW2139" i="2"/>
  <c r="L2131" i="2"/>
  <c r="AT2070" i="2"/>
  <c r="AT2021" i="2"/>
  <c r="AV1981" i="2"/>
  <c r="AW1932" i="2"/>
  <c r="AW1905" i="2"/>
  <c r="AW1853" i="2"/>
  <c r="AT1842" i="2"/>
  <c r="K1784" i="2"/>
  <c r="L1700" i="2"/>
  <c r="J1696" i="2"/>
  <c r="L1651" i="2"/>
  <c r="AU1611" i="2"/>
  <c r="AV1581" i="2"/>
  <c r="AV1549" i="2"/>
  <c r="AV1476" i="2"/>
  <c r="L1452" i="2"/>
  <c r="AV1413" i="2"/>
  <c r="AV1412" i="2"/>
  <c r="AV1405" i="2"/>
  <c r="AU1382" i="2"/>
  <c r="G1380" i="2"/>
  <c r="H1380" i="2" s="1"/>
  <c r="AT1371" i="2"/>
  <c r="AV1283" i="2"/>
  <c r="G1251" i="2"/>
  <c r="H1251" i="2" s="1"/>
  <c r="J1207" i="2"/>
  <c r="AU1170" i="2"/>
  <c r="AT1130" i="2"/>
  <c r="AT1129" i="2"/>
  <c r="J1121" i="2"/>
  <c r="AT1089" i="2"/>
  <c r="G1078" i="2"/>
  <c r="G957" i="2"/>
  <c r="H957" i="2" s="1"/>
  <c r="J938" i="2"/>
  <c r="K900" i="2"/>
  <c r="K870" i="2"/>
  <c r="L847" i="2"/>
  <c r="AW579" i="2"/>
  <c r="AU565" i="2"/>
  <c r="H515" i="2"/>
  <c r="AU474" i="2"/>
  <c r="AW454" i="2"/>
  <c r="L449" i="2"/>
  <c r="AW201" i="2"/>
  <c r="AU174" i="2"/>
  <c r="L2366" i="2"/>
  <c r="AT2296" i="2"/>
  <c r="G2079" i="2"/>
  <c r="AU2062" i="2"/>
  <c r="AV1932" i="2"/>
  <c r="AT1919" i="2"/>
  <c r="K1871" i="2"/>
  <c r="G1838" i="2"/>
  <c r="H1838" i="2" s="1"/>
  <c r="J1813" i="2"/>
  <c r="D1766" i="2"/>
  <c r="J1651" i="2"/>
  <c r="AT1429" i="2"/>
  <c r="AT1413" i="2"/>
  <c r="AT1405" i="2"/>
  <c r="AT1299" i="2"/>
  <c r="K1265" i="2"/>
  <c r="G1255" i="2"/>
  <c r="H1255" i="2" s="1"/>
  <c r="K1134" i="2"/>
  <c r="AU1086" i="2"/>
  <c r="J1033" i="2"/>
  <c r="J900" i="2"/>
  <c r="K787" i="2"/>
  <c r="L750" i="2"/>
  <c r="AW497" i="2"/>
  <c r="AT454" i="2"/>
  <c r="L31" i="2"/>
  <c r="G1931" i="2"/>
  <c r="AV1931" i="2"/>
  <c r="K1409" i="2"/>
  <c r="AV1409" i="2"/>
  <c r="AW1409" i="2"/>
  <c r="AU2146" i="2"/>
  <c r="AV1645" i="2"/>
  <c r="L1645" i="2"/>
  <c r="K1517" i="2"/>
  <c r="AW1517" i="2"/>
  <c r="K869" i="2"/>
  <c r="G869" i="2"/>
  <c r="H869" i="2" s="1"/>
  <c r="L869" i="2"/>
  <c r="AV869" i="2"/>
  <c r="J520" i="2"/>
  <c r="AU520" i="2"/>
  <c r="J475" i="2"/>
  <c r="G475" i="2"/>
  <c r="H475" i="2" s="1"/>
  <c r="AV475" i="2"/>
  <c r="G1949" i="2"/>
  <c r="H1949" i="2" s="1"/>
  <c r="AU1949" i="2"/>
  <c r="AV1949" i="2"/>
  <c r="K1949" i="2"/>
  <c r="L2331" i="2"/>
  <c r="L2327" i="2"/>
  <c r="AT2319" i="2"/>
  <c r="L2303" i="2"/>
  <c r="K2243" i="2"/>
  <c r="AV2226" i="2"/>
  <c r="AT2146" i="2"/>
  <c r="G2126" i="2"/>
  <c r="H2126" i="2" s="1"/>
  <c r="AV2109" i="2"/>
  <c r="AU2102" i="2"/>
  <c r="AV2067" i="2"/>
  <c r="G2037" i="2"/>
  <c r="H2037" i="2" s="1"/>
  <c r="G1875" i="2"/>
  <c r="H1875" i="2" s="1"/>
  <c r="AT1875" i="2"/>
  <c r="J1875" i="2"/>
  <c r="K1875" i="2"/>
  <c r="G1588" i="2"/>
  <c r="H1588" i="2" s="1"/>
  <c r="J1588" i="2"/>
  <c r="K1396" i="2"/>
  <c r="AV1396" i="2"/>
  <c r="J1396" i="2"/>
  <c r="K1359" i="2"/>
  <c r="J1359" i="2"/>
  <c r="AV1359" i="2"/>
  <c r="K1303" i="2"/>
  <c r="G1303" i="2"/>
  <c r="H1303" i="2" s="1"/>
  <c r="G1210" i="2"/>
  <c r="H1210" i="2" s="1"/>
  <c r="J1210" i="2"/>
  <c r="AT1210" i="2"/>
  <c r="L749" i="2"/>
  <c r="J749" i="2"/>
  <c r="AU749" i="2"/>
  <c r="G587" i="2"/>
  <c r="H587" i="2" s="1"/>
  <c r="J587" i="2"/>
  <c r="AU587" i="2"/>
  <c r="AV587" i="2"/>
  <c r="AV566" i="2"/>
  <c r="AW566" i="2"/>
  <c r="J148" i="4"/>
  <c r="K2327" i="2"/>
  <c r="L2325" i="2"/>
  <c r="AW2305" i="2"/>
  <c r="L2274" i="2"/>
  <c r="AT2271" i="2"/>
  <c r="L2130" i="2"/>
  <c r="AU2109" i="2"/>
  <c r="AV2069" i="2"/>
  <c r="K1718" i="2"/>
  <c r="AU1718" i="2"/>
  <c r="G1701" i="2"/>
  <c r="H1701" i="2" s="1"/>
  <c r="J1701" i="2"/>
  <c r="K1701" i="2"/>
  <c r="AU1527" i="2"/>
  <c r="K1527" i="2"/>
  <c r="AV1527" i="2"/>
  <c r="K1468" i="2"/>
  <c r="L1415" i="2"/>
  <c r="J1415" i="2"/>
  <c r="AT675" i="2"/>
  <c r="AU675" i="2"/>
  <c r="AV675" i="2"/>
  <c r="AW675" i="2"/>
  <c r="G675" i="2"/>
  <c r="H675" i="2" s="1"/>
  <c r="J675" i="2"/>
  <c r="K675" i="2"/>
  <c r="L675" i="2"/>
  <c r="AT687" i="2"/>
  <c r="AU687" i="2"/>
  <c r="AV687" i="2"/>
  <c r="G687" i="2"/>
  <c r="H687" i="2" s="1"/>
  <c r="AW687" i="2"/>
  <c r="J687" i="2"/>
  <c r="K687" i="2"/>
  <c r="L687" i="2"/>
  <c r="D1750" i="2"/>
  <c r="J164" i="4"/>
  <c r="I28" i="7"/>
  <c r="E88" i="4" s="1"/>
  <c r="E101" i="4" s="1"/>
  <c r="AU2357" i="2"/>
  <c r="J2327" i="2"/>
  <c r="AV2305" i="2"/>
  <c r="L2292" i="2"/>
  <c r="AU2182" i="2"/>
  <c r="AW2151" i="2"/>
  <c r="J2130" i="2"/>
  <c r="AU2113" i="2"/>
  <c r="AU2089" i="2"/>
  <c r="L2073" i="2"/>
  <c r="AV2019" i="2"/>
  <c r="J2017" i="2"/>
  <c r="AU2005" i="2"/>
  <c r="AV1997" i="2"/>
  <c r="L1997" i="2"/>
  <c r="G1953" i="2"/>
  <c r="H1953" i="2" s="1"/>
  <c r="AU1953" i="2"/>
  <c r="AV1953" i="2"/>
  <c r="J1953" i="2"/>
  <c r="K1953" i="2"/>
  <c r="J1824" i="2"/>
  <c r="AT1824" i="2"/>
  <c r="AU1824" i="2"/>
  <c r="AW1824" i="2"/>
  <c r="L1824" i="2"/>
  <c r="J1673" i="2"/>
  <c r="AV1673" i="2"/>
  <c r="G1578" i="2"/>
  <c r="K1578" i="2"/>
  <c r="K1331" i="2"/>
  <c r="G1331" i="2"/>
  <c r="H1331" i="2" s="1"/>
  <c r="J1331" i="2"/>
  <c r="L1331" i="2"/>
  <c r="AV1331" i="2"/>
  <c r="AU465" i="2"/>
  <c r="K465" i="2"/>
  <c r="L465" i="2"/>
  <c r="AW465" i="2"/>
  <c r="L652" i="2"/>
  <c r="AT652" i="2"/>
  <c r="AU652" i="2"/>
  <c r="AV652" i="2"/>
  <c r="AW652" i="2"/>
  <c r="G652" i="2"/>
  <c r="H652" i="2" s="1"/>
  <c r="J652" i="2"/>
  <c r="D1774" i="2"/>
  <c r="J120" i="4"/>
  <c r="AU2305" i="2"/>
  <c r="AU2294" i="2"/>
  <c r="AT2283" i="2"/>
  <c r="AV2207" i="2"/>
  <c r="J2194" i="2"/>
  <c r="AT2182" i="2"/>
  <c r="AV2169" i="2"/>
  <c r="AT2106" i="2"/>
  <c r="J2073" i="2"/>
  <c r="AV2068" i="2"/>
  <c r="J2066" i="2"/>
  <c r="L2055" i="2"/>
  <c r="K2054" i="2"/>
  <c r="G1690" i="2"/>
  <c r="H1690" i="2" s="1"/>
  <c r="AV1690" i="2"/>
  <c r="AV1539" i="2"/>
  <c r="AU1539" i="2"/>
  <c r="K1446" i="2"/>
  <c r="AV1446" i="2"/>
  <c r="G753" i="2"/>
  <c r="H753" i="2" s="1"/>
  <c r="AW753" i="2"/>
  <c r="K753" i="2"/>
  <c r="L753" i="2"/>
  <c r="AT753" i="2"/>
  <c r="AU753" i="2"/>
  <c r="AT147" i="2"/>
  <c r="L147" i="2"/>
  <c r="AV641" i="2"/>
  <c r="AW641" i="2"/>
  <c r="G641" i="2"/>
  <c r="H641" i="2" s="1"/>
  <c r="J641" i="2"/>
  <c r="K641" i="2"/>
  <c r="L641" i="2"/>
  <c r="AT641" i="2"/>
  <c r="AU150" i="2"/>
  <c r="K150" i="2"/>
  <c r="L150" i="2"/>
  <c r="AV150" i="2"/>
  <c r="D1738" i="2"/>
  <c r="I15" i="7"/>
  <c r="AU2380" i="2"/>
  <c r="G2327" i="2"/>
  <c r="H2327" i="2" s="1"/>
  <c r="K2326" i="2"/>
  <c r="AT2287" i="2"/>
  <c r="G2274" i="2"/>
  <c r="H2274" i="2" s="1"/>
  <c r="AU2211" i="2"/>
  <c r="K2154" i="2"/>
  <c r="L2139" i="2"/>
  <c r="G2073" i="2"/>
  <c r="H2073" i="2" s="1"/>
  <c r="G2066" i="2"/>
  <c r="H2066" i="2" s="1"/>
  <c r="AU1709" i="2"/>
  <c r="K1709" i="2"/>
  <c r="AU1701" i="2"/>
  <c r="AW1602" i="2"/>
  <c r="L1602" i="2"/>
  <c r="G1475" i="2"/>
  <c r="H1475" i="2" s="1"/>
  <c r="AU1475" i="2"/>
  <c r="AV1475" i="2"/>
  <c r="K1475" i="2"/>
  <c r="L1475" i="2"/>
  <c r="K1388" i="2"/>
  <c r="AV1388" i="2"/>
  <c r="AV891" i="2"/>
  <c r="G891" i="2"/>
  <c r="G446" i="2"/>
  <c r="H446" i="2" s="1"/>
  <c r="AW446" i="2"/>
  <c r="J607" i="2"/>
  <c r="K607" i="2"/>
  <c r="L607" i="2"/>
  <c r="AT607" i="2"/>
  <c r="AU607" i="2"/>
  <c r="AV607" i="2"/>
  <c r="AW607" i="2"/>
  <c r="AT618" i="2"/>
  <c r="AU618" i="2"/>
  <c r="AV618" i="2"/>
  <c r="G618" i="2"/>
  <c r="H618" i="2" s="1"/>
  <c r="AW618" i="2"/>
  <c r="J618" i="2"/>
  <c r="K618" i="2"/>
  <c r="L618" i="2"/>
  <c r="AT630" i="2"/>
  <c r="AU630" i="2"/>
  <c r="G630" i="2"/>
  <c r="H630" i="2" s="1"/>
  <c r="AV630" i="2"/>
  <c r="AW630" i="2"/>
  <c r="J630" i="2"/>
  <c r="K630" i="2"/>
  <c r="L630" i="2"/>
  <c r="AV2284" i="2"/>
  <c r="AT2211" i="2"/>
  <c r="AT2170" i="2"/>
  <c r="AT2166" i="2"/>
  <c r="K2146" i="2"/>
  <c r="AW2119" i="2"/>
  <c r="AW2079" i="2"/>
  <c r="G2054" i="2"/>
  <c r="H2054" i="2" s="1"/>
  <c r="AV2033" i="2"/>
  <c r="AT1953" i="2"/>
  <c r="K1569" i="2"/>
  <c r="AT1569" i="2"/>
  <c r="G1569" i="2"/>
  <c r="L1569" i="2"/>
  <c r="J1060" i="2"/>
  <c r="AV1060" i="2"/>
  <c r="AV718" i="2"/>
  <c r="K718" i="2"/>
  <c r="AT181" i="2"/>
  <c r="AU181" i="2"/>
  <c r="AV181" i="2"/>
  <c r="AW181" i="2"/>
  <c r="H181" i="2"/>
  <c r="J181" i="2"/>
  <c r="K181" i="2"/>
  <c r="L181" i="2"/>
  <c r="J164" i="2"/>
  <c r="AV164" i="2"/>
  <c r="H164" i="2"/>
  <c r="K164" i="2"/>
  <c r="L164" i="2"/>
  <c r="D1762" i="2"/>
  <c r="G2271" i="2"/>
  <c r="H2271" i="2" s="1"/>
  <c r="AT2243" i="2"/>
  <c r="AT2231" i="2"/>
  <c r="J2146" i="2"/>
  <c r="L2109" i="2"/>
  <c r="AV2079" i="2"/>
  <c r="AU2057" i="2"/>
  <c r="AU2033" i="2"/>
  <c r="AT1886" i="2"/>
  <c r="G1886" i="2"/>
  <c r="H1886" i="2" s="1"/>
  <c r="J1825" i="2"/>
  <c r="AU1825" i="2"/>
  <c r="AW1825" i="2"/>
  <c r="G1825" i="2"/>
  <c r="H1825" i="2" s="1"/>
  <c r="K1825" i="2"/>
  <c r="K1335" i="2"/>
  <c r="J1335" i="2"/>
  <c r="AV1335" i="2"/>
  <c r="AT824" i="2"/>
  <c r="J824" i="2"/>
  <c r="K824" i="2"/>
  <c r="AV824" i="2"/>
  <c r="G597" i="2"/>
  <c r="H597" i="2" s="1"/>
  <c r="J597" i="2"/>
  <c r="K597" i="2"/>
  <c r="L597" i="2"/>
  <c r="AT597" i="2"/>
  <c r="AU597" i="2"/>
  <c r="AV597" i="2"/>
  <c r="AT1290" i="2"/>
  <c r="AV1290" i="2"/>
  <c r="G1131" i="2"/>
  <c r="H1131" i="2" s="1"/>
  <c r="L1131" i="2"/>
  <c r="AV2331" i="2"/>
  <c r="AV2327" i="2"/>
  <c r="AW2310" i="2"/>
  <c r="L2255" i="2"/>
  <c r="AT2239" i="2"/>
  <c r="AU2130" i="2"/>
  <c r="K2113" i="2"/>
  <c r="AT2094" i="2"/>
  <c r="AW2084" i="2"/>
  <c r="AT2033" i="2"/>
  <c r="AT2013" i="2"/>
  <c r="G1685" i="2"/>
  <c r="AU1685" i="2"/>
  <c r="J1685" i="2"/>
  <c r="AW1658" i="2"/>
  <c r="AV1658" i="2"/>
  <c r="L1658" i="2"/>
  <c r="K1557" i="2"/>
  <c r="G1557" i="2"/>
  <c r="H1557" i="2" s="1"/>
  <c r="AT1475" i="2"/>
  <c r="G1186" i="2"/>
  <c r="H1186" i="2" s="1"/>
  <c r="AV1186" i="2"/>
  <c r="AW1826" i="2"/>
  <c r="AT1826" i="2"/>
  <c r="AU1826" i="2"/>
  <c r="AV1826" i="2"/>
  <c r="AT2180" i="2"/>
  <c r="L2162" i="2"/>
  <c r="AV2149" i="2"/>
  <c r="AU2017" i="2"/>
  <c r="G1890" i="2"/>
  <c r="H1890" i="2" s="1"/>
  <c r="AU1890" i="2"/>
  <c r="AV1890" i="2"/>
  <c r="L1890" i="2"/>
  <c r="AU1841" i="2"/>
  <c r="AV1841" i="2"/>
  <c r="G1761" i="2"/>
  <c r="AV1600" i="2"/>
  <c r="AU1600" i="2"/>
  <c r="AU164" i="2"/>
  <c r="AW2326" i="2"/>
  <c r="AV2222" i="2"/>
  <c r="AU2153" i="2"/>
  <c r="K2086" i="2"/>
  <c r="K2069" i="2"/>
  <c r="AU2066" i="2"/>
  <c r="AU2046" i="2"/>
  <c r="AT2017" i="2"/>
  <c r="AT1918" i="2"/>
  <c r="G1918" i="2"/>
  <c r="H1918" i="2" s="1"/>
  <c r="J1918" i="2"/>
  <c r="L1918" i="2"/>
  <c r="AT1781" i="2"/>
  <c r="L1781" i="2"/>
  <c r="L1701" i="2"/>
  <c r="L1527" i="2"/>
  <c r="J1468" i="2"/>
  <c r="K1096" i="2"/>
  <c r="AU1096" i="2"/>
  <c r="G547" i="2"/>
  <c r="H547" i="2" s="1"/>
  <c r="AU547" i="2"/>
  <c r="AV547" i="2"/>
  <c r="J547" i="2"/>
  <c r="K547" i="2"/>
  <c r="L547" i="2"/>
  <c r="G1973" i="2"/>
  <c r="H1973" i="2" s="1"/>
  <c r="AU1927" i="2"/>
  <c r="AU1899" i="2"/>
  <c r="AW1883" i="2"/>
  <c r="J1851" i="2"/>
  <c r="AV1686" i="2"/>
  <c r="AV1674" i="2"/>
  <c r="J1565" i="2"/>
  <c r="J1113" i="2"/>
  <c r="L1079" i="2"/>
  <c r="AV904" i="2"/>
  <c r="L821" i="2"/>
  <c r="K785" i="2"/>
  <c r="K784" i="2"/>
  <c r="AT764" i="2"/>
  <c r="AT747" i="2"/>
  <c r="AU734" i="2"/>
  <c r="G716" i="2"/>
  <c r="H716" i="2" s="1"/>
  <c r="J497" i="2"/>
  <c r="AU464" i="2"/>
  <c r="AV454" i="2"/>
  <c r="L219" i="2"/>
  <c r="H187" i="2"/>
  <c r="AV184" i="2"/>
  <c r="L171" i="2"/>
  <c r="AV152" i="2"/>
  <c r="AV149" i="2"/>
  <c r="AU144" i="2"/>
  <c r="AU132" i="2"/>
  <c r="AV14" i="2"/>
  <c r="L1981" i="2"/>
  <c r="L1970" i="2"/>
  <c r="L1813" i="2"/>
  <c r="J1656" i="2"/>
  <c r="K1079" i="2"/>
  <c r="L1035" i="2"/>
  <c r="H978" i="2"/>
  <c r="AT890" i="2"/>
  <c r="L841" i="2"/>
  <c r="G830" i="2"/>
  <c r="H830" i="2" s="1"/>
  <c r="G822" i="2"/>
  <c r="K821" i="2"/>
  <c r="AV754" i="2"/>
  <c r="J559" i="2"/>
  <c r="L541" i="2"/>
  <c r="L496" i="2"/>
  <c r="AU454" i="2"/>
  <c r="J1910" i="2"/>
  <c r="AW1907" i="2"/>
  <c r="L1509" i="2"/>
  <c r="AT1283" i="2"/>
  <c r="AU1282" i="2"/>
  <c r="L1238" i="2"/>
  <c r="G1113" i="2"/>
  <c r="H1113" i="2" s="1"/>
  <c r="J1079" i="2"/>
  <c r="G1039" i="2"/>
  <c r="H1039" i="2" s="1"/>
  <c r="K1035" i="2"/>
  <c r="G971" i="2"/>
  <c r="H971" i="2" s="1"/>
  <c r="L970" i="2"/>
  <c r="L900" i="2"/>
  <c r="L893" i="2"/>
  <c r="G853" i="2"/>
  <c r="H853" i="2" s="1"/>
  <c r="L760" i="2"/>
  <c r="AW577" i="2"/>
  <c r="K541" i="2"/>
  <c r="AW513" i="2"/>
  <c r="K496" i="2"/>
  <c r="AV471" i="2"/>
  <c r="AT470" i="2"/>
  <c r="L448" i="2"/>
  <c r="AV205" i="2"/>
  <c r="AW167" i="2"/>
  <c r="AT149" i="2"/>
  <c r="AU148" i="2"/>
  <c r="L145" i="2"/>
  <c r="AW110" i="2"/>
  <c r="K98" i="2"/>
  <c r="AW31" i="2"/>
  <c r="L7" i="2"/>
  <c r="L1956" i="2"/>
  <c r="L1950" i="2"/>
  <c r="J1923" i="2"/>
  <c r="J1911" i="2"/>
  <c r="G1910" i="2"/>
  <c r="H1910" i="2" s="1"/>
  <c r="L1710" i="2"/>
  <c r="J1677" i="2"/>
  <c r="M1677" i="2" s="1"/>
  <c r="G1657" i="2"/>
  <c r="H1657" i="2" s="1"/>
  <c r="L1626" i="2"/>
  <c r="L1570" i="2"/>
  <c r="J1509" i="2"/>
  <c r="AV1481" i="2"/>
  <c r="AV1429" i="2"/>
  <c r="L1404" i="2"/>
  <c r="AT1282" i="2"/>
  <c r="K1252" i="2"/>
  <c r="AV1146" i="2"/>
  <c r="AW1079" i="2"/>
  <c r="K960" i="2"/>
  <c r="AT870" i="2"/>
  <c r="AW843" i="2"/>
  <c r="K449" i="2"/>
  <c r="AU205" i="2"/>
  <c r="J165" i="2"/>
  <c r="L86" i="2"/>
  <c r="L65" i="2"/>
  <c r="AV31" i="2"/>
  <c r="K7" i="2"/>
  <c r="AU1932" i="2"/>
  <c r="G1915" i="2"/>
  <c r="H1915" i="2" s="1"/>
  <c r="AV1866" i="2"/>
  <c r="AW1838" i="2"/>
  <c r="AT1822" i="2"/>
  <c r="AV1810" i="2"/>
  <c r="AT1809" i="2"/>
  <c r="AV1785" i="2"/>
  <c r="AV1784" i="2"/>
  <c r="J1710" i="2"/>
  <c r="L1681" i="2"/>
  <c r="AV1668" i="2"/>
  <c r="G1609" i="2"/>
  <c r="H1609" i="2" s="1"/>
  <c r="G1608" i="2"/>
  <c r="H1608" i="2" s="1"/>
  <c r="L1492" i="2"/>
  <c r="AV1461" i="2"/>
  <c r="AU1146" i="2"/>
  <c r="AT1097" i="2"/>
  <c r="AT1093" i="2"/>
  <c r="AV1079" i="2"/>
  <c r="AT1027" i="2"/>
  <c r="AU954" i="2"/>
  <c r="AU862" i="2"/>
  <c r="J787" i="2"/>
  <c r="J777" i="2"/>
  <c r="K705" i="2"/>
  <c r="G701" i="2"/>
  <c r="AU695" i="2"/>
  <c r="AW583" i="2"/>
  <c r="AU579" i="2"/>
  <c r="AT577" i="2"/>
  <c r="AU576" i="2"/>
  <c r="G556" i="2"/>
  <c r="H556" i="2" s="1"/>
  <c r="AU513" i="2"/>
  <c r="AW509" i="2"/>
  <c r="AV501" i="2"/>
  <c r="AT497" i="2"/>
  <c r="AU484" i="2"/>
  <c r="AT205" i="2"/>
  <c r="AW187" i="2"/>
  <c r="L175" i="2"/>
  <c r="K174" i="2"/>
  <c r="H165" i="2"/>
  <c r="K163" i="2"/>
  <c r="K157" i="2"/>
  <c r="J145" i="2"/>
  <c r="AU31" i="2"/>
  <c r="G1927" i="2"/>
  <c r="H1927" i="2" s="1"/>
  <c r="K1899" i="2"/>
  <c r="L1883" i="2"/>
  <c r="AV1867" i="2"/>
  <c r="AT1838" i="2"/>
  <c r="AU1810" i="2"/>
  <c r="AU1785" i="2"/>
  <c r="AU1784" i="2"/>
  <c r="L1674" i="2"/>
  <c r="AU1668" i="2"/>
  <c r="AV1664" i="2"/>
  <c r="AV1651" i="2"/>
  <c r="AV1621" i="2"/>
  <c r="K1589" i="2"/>
  <c r="AU1503" i="2"/>
  <c r="AU1461" i="2"/>
  <c r="AT1451" i="2"/>
  <c r="AU1265" i="2"/>
  <c r="AU1101" i="2"/>
  <c r="AU1079" i="2"/>
  <c r="AW1074" i="2"/>
  <c r="AV1054" i="2"/>
  <c r="AT1031" i="2"/>
  <c r="AU918" i="2"/>
  <c r="J791" i="2"/>
  <c r="L747" i="2"/>
  <c r="K734" i="2"/>
  <c r="AW715" i="2"/>
  <c r="J705" i="2"/>
  <c r="AT695" i="2"/>
  <c r="AV584" i="2"/>
  <c r="AV583" i="2"/>
  <c r="G565" i="2"/>
  <c r="H565" i="2" s="1"/>
  <c r="AV559" i="2"/>
  <c r="AW541" i="2"/>
  <c r="AT513" i="2"/>
  <c r="AV509" i="2"/>
  <c r="AT484" i="2"/>
  <c r="AW476" i="2"/>
  <c r="AV472" i="2"/>
  <c r="K450" i="2"/>
  <c r="L99" i="2"/>
  <c r="G53" i="2"/>
  <c r="H53" i="2" s="1"/>
  <c r="AU584" i="2"/>
  <c r="AU583" i="2"/>
  <c r="K482" i="2"/>
  <c r="AT222" i="2"/>
  <c r="AV140" i="2"/>
  <c r="G106" i="2"/>
  <c r="H106" i="2" s="1"/>
  <c r="AT11" i="2"/>
  <c r="AU1980" i="2"/>
  <c r="AV1948" i="2"/>
  <c r="AV1885" i="2"/>
  <c r="AU1652" i="2"/>
  <c r="L1593" i="2"/>
  <c r="AV1587" i="2"/>
  <c r="AU1452" i="2"/>
  <c r="J1283" i="2"/>
  <c r="AT1255" i="2"/>
  <c r="AV1237" i="2"/>
  <c r="AT1207" i="2"/>
  <c r="AW1183" i="2"/>
  <c r="AT1154" i="2"/>
  <c r="AU1113" i="2"/>
  <c r="AW1071" i="2"/>
  <c r="AW970" i="2"/>
  <c r="AU935" i="2"/>
  <c r="AT856" i="2"/>
  <c r="AU834" i="2"/>
  <c r="AV830" i="2"/>
  <c r="AT821" i="2"/>
  <c r="L805" i="2"/>
  <c r="L800" i="2"/>
  <c r="AT785" i="2"/>
  <c r="AV780" i="2"/>
  <c r="AV560" i="2"/>
  <c r="AT541" i="2"/>
  <c r="K149" i="2"/>
  <c r="L148" i="2"/>
  <c r="AU1948" i="2"/>
  <c r="AV1843" i="2"/>
  <c r="AV1813" i="2"/>
  <c r="L1699" i="2"/>
  <c r="AT1652" i="2"/>
  <c r="AU1548" i="2"/>
  <c r="L1481" i="2"/>
  <c r="L1469" i="2"/>
  <c r="L1416" i="2"/>
  <c r="L1402" i="2"/>
  <c r="L1349" i="2"/>
  <c r="J1282" i="2"/>
  <c r="AU1237" i="2"/>
  <c r="AW1208" i="2"/>
  <c r="J1182" i="2"/>
  <c r="G1126" i="2"/>
  <c r="H1126" i="2" s="1"/>
  <c r="L1086" i="2"/>
  <c r="AV1075" i="2"/>
  <c r="AW1068" i="2"/>
  <c r="AV1034" i="2"/>
  <c r="AV970" i="2"/>
  <c r="K962" i="2"/>
  <c r="K725" i="2"/>
  <c r="L524" i="2"/>
  <c r="AW515" i="2"/>
  <c r="AU496" i="2"/>
  <c r="K470" i="2"/>
  <c r="AU448" i="2"/>
  <c r="AV444" i="2"/>
  <c r="AW182" i="2"/>
  <c r="H149" i="2"/>
  <c r="AT141" i="2"/>
  <c r="AV94" i="2"/>
  <c r="AU7" i="2"/>
  <c r="AV1960" i="2"/>
  <c r="L1954" i="2"/>
  <c r="M1954" i="2" s="1"/>
  <c r="AT1944" i="2"/>
  <c r="AT1914" i="2"/>
  <c r="AT1910" i="2"/>
  <c r="K1866" i="2"/>
  <c r="K1822" i="2"/>
  <c r="G1694" i="2"/>
  <c r="H1694" i="2" s="1"/>
  <c r="L1558" i="2"/>
  <c r="AW1541" i="2"/>
  <c r="AT1525" i="2"/>
  <c r="AV1509" i="2"/>
  <c r="K1481" i="2"/>
  <c r="K1469" i="2"/>
  <c r="L1429" i="2"/>
  <c r="J1416" i="2"/>
  <c r="K1402" i="2"/>
  <c r="AT1375" i="2"/>
  <c r="L1350" i="2"/>
  <c r="L1318" i="2"/>
  <c r="G1283" i="2"/>
  <c r="H1283" i="2" s="1"/>
  <c r="AW1252" i="2"/>
  <c r="AT1238" i="2"/>
  <c r="AV1201" i="2"/>
  <c r="G1146" i="2"/>
  <c r="H1146" i="2" s="1"/>
  <c r="AV1121" i="2"/>
  <c r="G1097" i="2"/>
  <c r="H1097" i="2" s="1"/>
  <c r="K1086" i="2"/>
  <c r="AT1068" i="2"/>
  <c r="AU1039" i="2"/>
  <c r="AU971" i="2"/>
  <c r="AT970" i="2"/>
  <c r="AW960" i="2"/>
  <c r="AW946" i="2"/>
  <c r="AT923" i="2"/>
  <c r="AU900" i="2"/>
  <c r="AV893" i="2"/>
  <c r="AW853" i="2"/>
  <c r="H579" i="2"/>
  <c r="K524" i="2"/>
  <c r="AW503" i="2"/>
  <c r="J470" i="2"/>
  <c r="AT448" i="2"/>
  <c r="AT7" i="2"/>
  <c r="L1867" i="2"/>
  <c r="AT1844" i="2"/>
  <c r="AV1814" i="2"/>
  <c r="L1810" i="2"/>
  <c r="K1801" i="2"/>
  <c r="L1785" i="2"/>
  <c r="G1668" i="2"/>
  <c r="H1668" i="2" s="1"/>
  <c r="L1618" i="2"/>
  <c r="AT1609" i="2"/>
  <c r="K1485" i="2"/>
  <c r="G1416" i="2"/>
  <c r="H1416" i="2" s="1"/>
  <c r="AT1412" i="2"/>
  <c r="AT1365" i="2"/>
  <c r="K1350" i="2"/>
  <c r="J1294" i="2"/>
  <c r="L1265" i="2"/>
  <c r="L1250" i="2"/>
  <c r="AV1222" i="2"/>
  <c r="L1101" i="2"/>
  <c r="G1083" i="2"/>
  <c r="H1083" i="2" s="1"/>
  <c r="L1054" i="2"/>
  <c r="AT1034" i="2"/>
  <c r="AW1033" i="2"/>
  <c r="AW1029" i="2"/>
  <c r="AV946" i="2"/>
  <c r="AT860" i="2"/>
  <c r="AU846" i="2"/>
  <c r="L844" i="2"/>
  <c r="G805" i="2"/>
  <c r="H805" i="2" s="1"/>
  <c r="AV787" i="2"/>
  <c r="L783" i="2"/>
  <c r="AT777" i="2"/>
  <c r="AT773" i="2"/>
  <c r="K726" i="2"/>
  <c r="AU701" i="2"/>
  <c r="L695" i="2"/>
  <c r="J577" i="2"/>
  <c r="K525" i="2"/>
  <c r="G524" i="2"/>
  <c r="H524" i="2" s="1"/>
  <c r="J513" i="2"/>
  <c r="AT503" i="2"/>
  <c r="AW468" i="2"/>
  <c r="L187" i="2"/>
  <c r="AV165" i="2"/>
  <c r="AT13" i="2"/>
  <c r="AU2297" i="2"/>
  <c r="AU2231" i="2"/>
  <c r="G2193" i="2"/>
  <c r="AU2018" i="2"/>
  <c r="AV2012" i="2"/>
  <c r="AU1986" i="2"/>
  <c r="L1969" i="2"/>
  <c r="AU1931" i="2"/>
  <c r="AU1885" i="2"/>
  <c r="J1871" i="2"/>
  <c r="AV1824" i="2"/>
  <c r="AU1822" i="2"/>
  <c r="AU1808" i="2"/>
  <c r="J1784" i="2"/>
  <c r="G1710" i="2"/>
  <c r="H1710" i="2" s="1"/>
  <c r="J1709" i="2"/>
  <c r="L1705" i="2"/>
  <c r="L1698" i="2"/>
  <c r="K1690" i="2"/>
  <c r="K1681" i="2"/>
  <c r="J1645" i="2"/>
  <c r="AU1645" i="2"/>
  <c r="AV1423" i="2"/>
  <c r="J1423" i="2"/>
  <c r="K1423" i="2"/>
  <c r="L1423" i="2"/>
  <c r="AT1423" i="2"/>
  <c r="K1258" i="2"/>
  <c r="G1258" i="2"/>
  <c r="H1258" i="2" s="1"/>
  <c r="J1258" i="2"/>
  <c r="AV1258" i="2"/>
  <c r="J1233" i="2"/>
  <c r="K1233" i="2"/>
  <c r="AU1233" i="2"/>
  <c r="AV1233" i="2"/>
  <c r="G745" i="2"/>
  <c r="AW745" i="2"/>
  <c r="AU2381" i="2"/>
  <c r="AT2285" i="2"/>
  <c r="AU2166" i="2"/>
  <c r="L2155" i="2"/>
  <c r="AV2113" i="2"/>
  <c r="L2106" i="2"/>
  <c r="L2094" i="2"/>
  <c r="L2077" i="2"/>
  <c r="J2068" i="2"/>
  <c r="AT2057" i="2"/>
  <c r="L2049" i="2"/>
  <c r="AV2044" i="2"/>
  <c r="AV2034" i="2"/>
  <c r="AU2012" i="2"/>
  <c r="AV2001" i="2"/>
  <c r="L1958" i="2"/>
  <c r="K1957" i="2"/>
  <c r="J1909" i="2"/>
  <c r="AV1906" i="2"/>
  <c r="L1889" i="2"/>
  <c r="AT1885" i="2"/>
  <c r="AV1846" i="2"/>
  <c r="AW1811" i="2"/>
  <c r="AU1713" i="2"/>
  <c r="G1709" i="2"/>
  <c r="H1709" i="2" s="1"/>
  <c r="J1705" i="2"/>
  <c r="K1698" i="2"/>
  <c r="AV1693" i="2"/>
  <c r="G1681" i="2"/>
  <c r="H1681" i="2" s="1"/>
  <c r="AW1673" i="2"/>
  <c r="K1660" i="2"/>
  <c r="G1636" i="2"/>
  <c r="H1636" i="2" s="1"/>
  <c r="J1636" i="2"/>
  <c r="AT1157" i="2"/>
  <c r="AU1157" i="2"/>
  <c r="AV1157" i="2"/>
  <c r="AT2306" i="2"/>
  <c r="AT2295" i="2"/>
  <c r="AV2286" i="2"/>
  <c r="AU2230" i="2"/>
  <c r="AV2223" i="2"/>
  <c r="H2155" i="2"/>
  <c r="G2154" i="2"/>
  <c r="H2154" i="2" s="1"/>
  <c r="AW2147" i="2"/>
  <c r="K2106" i="2"/>
  <c r="K2094" i="2"/>
  <c r="G2077" i="2"/>
  <c r="H2077" i="2" s="1"/>
  <c r="AU2044" i="2"/>
  <c r="AT2034" i="2"/>
  <c r="AT1985" i="2"/>
  <c r="J1958" i="2"/>
  <c r="H1957" i="2"/>
  <c r="AU1944" i="2"/>
  <c r="K1889" i="2"/>
  <c r="K1882" i="2"/>
  <c r="K1849" i="2"/>
  <c r="AV1811" i="2"/>
  <c r="J1649" i="2"/>
  <c r="AU1649" i="2"/>
  <c r="AV1649" i="2"/>
  <c r="AV1632" i="2"/>
  <c r="AU1383" i="2"/>
  <c r="J1383" i="2"/>
  <c r="K1383" i="2"/>
  <c r="L1383" i="2"/>
  <c r="AV1383" i="2"/>
  <c r="AV1048" i="2"/>
  <c r="J1048" i="2"/>
  <c r="L1048" i="2"/>
  <c r="J769" i="2"/>
  <c r="AT769" i="2"/>
  <c r="AT2190" i="2"/>
  <c r="K941" i="2"/>
  <c r="G941" i="2"/>
  <c r="K825" i="2"/>
  <c r="AV825" i="2"/>
  <c r="AU2286" i="2"/>
  <c r="AU2223" i="2"/>
  <c r="AT2186" i="2"/>
  <c r="J2106" i="2"/>
  <c r="J2094" i="2"/>
  <c r="L2086" i="2"/>
  <c r="M2086" i="2" s="1"/>
  <c r="L2078" i="2"/>
  <c r="AV2075" i="2"/>
  <c r="AU2070" i="2"/>
  <c r="H2069" i="2"/>
  <c r="AV2066" i="2"/>
  <c r="J2062" i="2"/>
  <c r="J2054" i="2"/>
  <c r="M2054" i="2" s="1"/>
  <c r="J2050" i="2"/>
  <c r="K2042" i="2"/>
  <c r="AV1988" i="2"/>
  <c r="G1958" i="2"/>
  <c r="H1958" i="2" s="1"/>
  <c r="J1889" i="2"/>
  <c r="G1882" i="2"/>
  <c r="H1882" i="2" s="1"/>
  <c r="H1868" i="2"/>
  <c r="L1859" i="2"/>
  <c r="AT1853" i="2"/>
  <c r="J1849" i="2"/>
  <c r="AT1693" i="2"/>
  <c r="AT1673" i="2"/>
  <c r="AV1628" i="2"/>
  <c r="L1613" i="2"/>
  <c r="G1552" i="2"/>
  <c r="H1552" i="2" s="1"/>
  <c r="J1552" i="2"/>
  <c r="K1552" i="2"/>
  <c r="AV1552" i="2"/>
  <c r="AU1180" i="2"/>
  <c r="K1180" i="2"/>
  <c r="AW1180" i="2"/>
  <c r="K489" i="2"/>
  <c r="AW489" i="2"/>
  <c r="G489" i="2"/>
  <c r="H489" i="2" s="1"/>
  <c r="J489" i="2"/>
  <c r="AT489" i="2"/>
  <c r="AV489" i="2"/>
  <c r="K1243" i="2"/>
  <c r="J1243" i="2"/>
  <c r="L1243" i="2"/>
  <c r="AT1243" i="2"/>
  <c r="AT2286" i="2"/>
  <c r="L2190" i="2"/>
  <c r="AT2158" i="2"/>
  <c r="H2106" i="2"/>
  <c r="H2094" i="2"/>
  <c r="G2078" i="2"/>
  <c r="H2078" i="2" s="1"/>
  <c r="K2074" i="2"/>
  <c r="L2061" i="2"/>
  <c r="AV2035" i="2"/>
  <c r="AT2020" i="2"/>
  <c r="L2013" i="2"/>
  <c r="AU1988" i="2"/>
  <c r="AV1976" i="2"/>
  <c r="AW1915" i="2"/>
  <c r="AT1891" i="2"/>
  <c r="AU1887" i="2"/>
  <c r="G1883" i="2"/>
  <c r="H1883" i="2" s="1"/>
  <c r="AU1879" i="2"/>
  <c r="K1877" i="2"/>
  <c r="K1867" i="2"/>
  <c r="L1866" i="2"/>
  <c r="K1851" i="2"/>
  <c r="G1850" i="2"/>
  <c r="H1850" i="2" s="1"/>
  <c r="G1843" i="2"/>
  <c r="H1843" i="2" s="1"/>
  <c r="L1842" i="2"/>
  <c r="AU1838" i="2"/>
  <c r="AW1793" i="2"/>
  <c r="AU1782" i="2"/>
  <c r="K1700" i="2"/>
  <c r="AT1696" i="2"/>
  <c r="G1677" i="2"/>
  <c r="H1677" i="2" s="1"/>
  <c r="AV1669" i="2"/>
  <c r="G1640" i="2"/>
  <c r="H1640" i="2" s="1"/>
  <c r="J1640" i="2"/>
  <c r="L1640" i="2"/>
  <c r="AU1640" i="2"/>
  <c r="AU1423" i="2"/>
  <c r="K1234" i="2"/>
  <c r="J1234" i="2"/>
  <c r="L1234" i="2"/>
  <c r="AU2364" i="2"/>
  <c r="L2297" i="2"/>
  <c r="AW2278" i="2"/>
  <c r="AT2259" i="2"/>
  <c r="AV2255" i="2"/>
  <c r="K2190" i="2"/>
  <c r="AW2187" i="2"/>
  <c r="AV2110" i="2"/>
  <c r="K2061" i="2"/>
  <c r="L2045" i="2"/>
  <c r="L2018" i="2"/>
  <c r="K2013" i="2"/>
  <c r="L1931" i="2"/>
  <c r="AV1915" i="2"/>
  <c r="K1878" i="2"/>
  <c r="K1842" i="2"/>
  <c r="M1842" i="2" s="1"/>
  <c r="AT1793" i="2"/>
  <c r="AW1783" i="2"/>
  <c r="AV1778" i="2"/>
  <c r="G1560" i="2"/>
  <c r="H1560" i="2" s="1"/>
  <c r="AT1560" i="2"/>
  <c r="AV1560" i="2"/>
  <c r="AV1535" i="2"/>
  <c r="K1535" i="2"/>
  <c r="L1535" i="2"/>
  <c r="J737" i="2"/>
  <c r="AV737" i="2"/>
  <c r="AW737" i="2"/>
  <c r="G737" i="2"/>
  <c r="H737" i="2" s="1"/>
  <c r="K737" i="2"/>
  <c r="L737" i="2"/>
  <c r="AT2331" i="2"/>
  <c r="K2297" i="2"/>
  <c r="AW2288" i="2"/>
  <c r="K2285" i="2"/>
  <c r="AT2255" i="2"/>
  <c r="L2231" i="2"/>
  <c r="AV2193" i="2"/>
  <c r="J2190" i="2"/>
  <c r="L2134" i="2"/>
  <c r="AV2106" i="2"/>
  <c r="AV2094" i="2"/>
  <c r="J2061" i="2"/>
  <c r="L2057" i="2"/>
  <c r="K2045" i="2"/>
  <c r="K2018" i="2"/>
  <c r="J2013" i="2"/>
  <c r="K2012" i="2"/>
  <c r="L2001" i="2"/>
  <c r="L1986" i="2"/>
  <c r="AU1954" i="2"/>
  <c r="K1931" i="2"/>
  <c r="AU1909" i="2"/>
  <c r="K1906" i="2"/>
  <c r="AV1889" i="2"/>
  <c r="K1885" i="2"/>
  <c r="J1878" i="2"/>
  <c r="AU1871" i="2"/>
  <c r="L1846" i="2"/>
  <c r="L1822" i="2"/>
  <c r="L1812" i="2"/>
  <c r="L1808" i="2"/>
  <c r="AV1783" i="2"/>
  <c r="AU1778" i="2"/>
  <c r="AV1761" i="2"/>
  <c r="K1736" i="2"/>
  <c r="AU1705" i="2"/>
  <c r="AV1681" i="2"/>
  <c r="AW1649" i="2"/>
  <c r="K720" i="2"/>
  <c r="AT720" i="2"/>
  <c r="AU720" i="2"/>
  <c r="K2323" i="2"/>
  <c r="AT2308" i="2"/>
  <c r="J2297" i="2"/>
  <c r="L2296" i="2"/>
  <c r="J2285" i="2"/>
  <c r="J2231" i="2"/>
  <c r="G2230" i="2"/>
  <c r="H2230" i="2" s="1"/>
  <c r="J2219" i="2"/>
  <c r="AW2213" i="2"/>
  <c r="AU2193" i="2"/>
  <c r="H2190" i="2"/>
  <c r="L2182" i="2"/>
  <c r="L2166" i="2"/>
  <c r="AT2154" i="2"/>
  <c r="L2147" i="2"/>
  <c r="L2146" i="2"/>
  <c r="AW2143" i="2"/>
  <c r="G2134" i="2"/>
  <c r="H2134" i="2" s="1"/>
  <c r="AU2106" i="2"/>
  <c r="AU2094" i="2"/>
  <c r="AV2062" i="2"/>
  <c r="H2061" i="2"/>
  <c r="J2057" i="2"/>
  <c r="J2045" i="2"/>
  <c r="K2044" i="2"/>
  <c r="K2034" i="2"/>
  <c r="L2030" i="2"/>
  <c r="J2018" i="2"/>
  <c r="G2013" i="2"/>
  <c r="H2013" i="2" s="1"/>
  <c r="J2012" i="2"/>
  <c r="L2002" i="2"/>
  <c r="K2001" i="2"/>
  <c r="L1989" i="2"/>
  <c r="K1986" i="2"/>
  <c r="J1931" i="2"/>
  <c r="AT1909" i="2"/>
  <c r="L1907" i="2"/>
  <c r="J1906" i="2"/>
  <c r="J1885" i="2"/>
  <c r="G1842" i="2"/>
  <c r="H1842" i="2" s="1"/>
  <c r="L1811" i="2"/>
  <c r="K1808" i="2"/>
  <c r="AT1794" i="2"/>
  <c r="AT1705" i="2"/>
  <c r="AV1677" i="2"/>
  <c r="K1339" i="2"/>
  <c r="J1339" i="2"/>
  <c r="L1339" i="2"/>
  <c r="AT1339" i="2"/>
  <c r="AU1339" i="2"/>
  <c r="AV1321" i="2"/>
  <c r="L1321" i="2"/>
  <c r="AU1321" i="2"/>
  <c r="AW1321" i="2"/>
  <c r="AV897" i="2"/>
  <c r="AW897" i="2"/>
  <c r="K713" i="2"/>
  <c r="L713" i="2"/>
  <c r="AW713" i="2"/>
  <c r="AU530" i="2"/>
  <c r="K530" i="2"/>
  <c r="AW2325" i="2"/>
  <c r="AW2321" i="2"/>
  <c r="L2307" i="2"/>
  <c r="J2296" i="2"/>
  <c r="G2285" i="2"/>
  <c r="H2285" i="2" s="1"/>
  <c r="J2277" i="2"/>
  <c r="L2254" i="2"/>
  <c r="L2223" i="2"/>
  <c r="AW2196" i="2"/>
  <c r="L2186" i="2"/>
  <c r="J2182" i="2"/>
  <c r="K2166" i="2"/>
  <c r="AW2155" i="2"/>
  <c r="H2045" i="2"/>
  <c r="K2030" i="2"/>
  <c r="K2002" i="2"/>
  <c r="G1990" i="2"/>
  <c r="H1990" i="2" s="1"/>
  <c r="K1989" i="2"/>
  <c r="J1986" i="2"/>
  <c r="K1981" i="2"/>
  <c r="AT1958" i="2"/>
  <c r="AT1957" i="2"/>
  <c r="AV1956" i="2"/>
  <c r="AV1955" i="2"/>
  <c r="K1944" i="2"/>
  <c r="K1907" i="2"/>
  <c r="AV1881" i="2"/>
  <c r="AW1867" i="2"/>
  <c r="L1854" i="2"/>
  <c r="L1853" i="2"/>
  <c r="L1837" i="2"/>
  <c r="K1824" i="2"/>
  <c r="J1822" i="2"/>
  <c r="J1812" i="2"/>
  <c r="L1786" i="2"/>
  <c r="K1785" i="2"/>
  <c r="K1693" i="2"/>
  <c r="L1673" i="2"/>
  <c r="L1668" i="2"/>
  <c r="AV1660" i="2"/>
  <c r="G1641" i="2"/>
  <c r="H1641" i="2" s="1"/>
  <c r="K1641" i="2"/>
  <c r="AV1641" i="2"/>
  <c r="K1223" i="2"/>
  <c r="G1223" i="2"/>
  <c r="H1223" i="2" s="1"/>
  <c r="AT1223" i="2"/>
  <c r="AV1223" i="2"/>
  <c r="AT2061" i="2"/>
  <c r="AV2325" i="2"/>
  <c r="AV2321" i="2"/>
  <c r="L2319" i="2"/>
  <c r="G2307" i="2"/>
  <c r="H2307" i="2" s="1"/>
  <c r="H2296" i="2"/>
  <c r="AW2289" i="2"/>
  <c r="G2287" i="2"/>
  <c r="H2287" i="2" s="1"/>
  <c r="G2277" i="2"/>
  <c r="H2277" i="2" s="1"/>
  <c r="G2231" i="2"/>
  <c r="H2231" i="2" s="1"/>
  <c r="G2219" i="2"/>
  <c r="H2219" i="2" s="1"/>
  <c r="L2211" i="2"/>
  <c r="J2207" i="2"/>
  <c r="L2203" i="2"/>
  <c r="AV2190" i="2"/>
  <c r="J2166" i="2"/>
  <c r="J2158" i="2"/>
  <c r="K2070" i="2"/>
  <c r="AT2062" i="2"/>
  <c r="AV2061" i="2"/>
  <c r="AW2055" i="2"/>
  <c r="AT2022" i="2"/>
  <c r="K2020" i="2"/>
  <c r="L1988" i="2"/>
  <c r="G1986" i="2"/>
  <c r="H1986" i="2" s="1"/>
  <c r="J1981" i="2"/>
  <c r="K1980" i="2"/>
  <c r="K1976" i="2"/>
  <c r="AU1956" i="2"/>
  <c r="AW1917" i="2"/>
  <c r="K1891" i="2"/>
  <c r="AU1883" i="2"/>
  <c r="AV1882" i="2"/>
  <c r="AW1872" i="2"/>
  <c r="K1854" i="2"/>
  <c r="K1853" i="2"/>
  <c r="AV1849" i="2"/>
  <c r="AW1842" i="2"/>
  <c r="AW1835" i="2"/>
  <c r="G1822" i="2"/>
  <c r="H1822" i="2" s="1"/>
  <c r="AW1801" i="2"/>
  <c r="J1782" i="2"/>
  <c r="AV1699" i="2"/>
  <c r="L1696" i="2"/>
  <c r="J1693" i="2"/>
  <c r="AT1677" i="2"/>
  <c r="AU1676" i="2"/>
  <c r="K1673" i="2"/>
  <c r="L1669" i="2"/>
  <c r="K1668" i="2"/>
  <c r="AU737" i="2"/>
  <c r="K728" i="2"/>
  <c r="L728" i="2"/>
  <c r="AV728" i="2"/>
  <c r="K1632" i="2"/>
  <c r="L1632" i="2"/>
  <c r="AT1632" i="2"/>
  <c r="AU1612" i="2"/>
  <c r="J1612" i="2"/>
  <c r="K1612" i="2"/>
  <c r="L1612" i="2"/>
  <c r="AT1612" i="2"/>
  <c r="AV2366" i="2"/>
  <c r="J2319" i="2"/>
  <c r="AW2297" i="2"/>
  <c r="L2259" i="2"/>
  <c r="AW2234" i="2"/>
  <c r="J2211" i="2"/>
  <c r="L2195" i="2"/>
  <c r="L2194" i="2"/>
  <c r="M2194" i="2" s="1"/>
  <c r="AU2190" i="2"/>
  <c r="L2187" i="2"/>
  <c r="G2182" i="2"/>
  <c r="H2182" i="2" s="1"/>
  <c r="AU2170" i="2"/>
  <c r="AU2169" i="2"/>
  <c r="H2166" i="2"/>
  <c r="G2162" i="2"/>
  <c r="H2162" i="2" s="1"/>
  <c r="AV2150" i="2"/>
  <c r="H2146" i="2"/>
  <c r="K2130" i="2"/>
  <c r="AU2121" i="2"/>
  <c r="L2110" i="2"/>
  <c r="AT2102" i="2"/>
  <c r="J2070" i="2"/>
  <c r="AU2061" i="2"/>
  <c r="K2052" i="2"/>
  <c r="AV2045" i="2"/>
  <c r="AU2042" i="2"/>
  <c r="AU2037" i="2"/>
  <c r="G1989" i="2"/>
  <c r="H1989" i="2" s="1"/>
  <c r="K1988" i="2"/>
  <c r="J1980" i="2"/>
  <c r="AT1956" i="2"/>
  <c r="AW1949" i="2"/>
  <c r="AW1948" i="2"/>
  <c r="AU1947" i="2"/>
  <c r="AU1923" i="2"/>
  <c r="AU1919" i="2"/>
  <c r="L1915" i="2"/>
  <c r="L1910" i="2"/>
  <c r="L1899" i="2"/>
  <c r="AW1896" i="2"/>
  <c r="J1891" i="2"/>
  <c r="AT1883" i="2"/>
  <c r="L1875" i="2"/>
  <c r="AV1868" i="2"/>
  <c r="AU1867" i="2"/>
  <c r="AW1866" i="2"/>
  <c r="AV1851" i="2"/>
  <c r="AU1850" i="2"/>
  <c r="AW1843" i="2"/>
  <c r="AV1842" i="2"/>
  <c r="G1839" i="2"/>
  <c r="H1839" i="2" s="1"/>
  <c r="L1838" i="2"/>
  <c r="AW1814" i="2"/>
  <c r="AU1813" i="2"/>
  <c r="AW1808" i="2"/>
  <c r="K1710" i="2"/>
  <c r="L1709" i="2"/>
  <c r="AW1702" i="2"/>
  <c r="K1696" i="2"/>
  <c r="G1693" i="2"/>
  <c r="H1693" i="2" s="1"/>
  <c r="K1686" i="2"/>
  <c r="G1673" i="2"/>
  <c r="H1673" i="2" s="1"/>
  <c r="J1668" i="2"/>
  <c r="L664" i="2"/>
  <c r="AV664" i="2"/>
  <c r="G664" i="2"/>
  <c r="H664" i="2" s="1"/>
  <c r="G1396" i="2"/>
  <c r="H1396" i="2" s="1"/>
  <c r="L1290" i="2"/>
  <c r="AT1096" i="2"/>
  <c r="AT1064" i="2"/>
  <c r="L946" i="2"/>
  <c r="AW933" i="2"/>
  <c r="K922" i="2"/>
  <c r="AU904" i="2"/>
  <c r="AU773" i="2"/>
  <c r="AT664" i="2"/>
  <c r="G507" i="2"/>
  <c r="H507" i="2" s="1"/>
  <c r="J507" i="2"/>
  <c r="AV507" i="2"/>
  <c r="AW507" i="2"/>
  <c r="AT653" i="2"/>
  <c r="AU653" i="2"/>
  <c r="AV653" i="2"/>
  <c r="AW653" i="2"/>
  <c r="G653" i="2"/>
  <c r="H653" i="2" s="1"/>
  <c r="J653" i="2"/>
  <c r="K653" i="2"/>
  <c r="L653" i="2"/>
  <c r="M33" i="1"/>
  <c r="Q35" i="1"/>
  <c r="AT1584" i="2"/>
  <c r="AW1418" i="2"/>
  <c r="AV1404" i="2"/>
  <c r="K1290" i="2"/>
  <c r="L1183" i="2"/>
  <c r="K1125" i="2"/>
  <c r="L1100" i="2"/>
  <c r="L1062" i="2"/>
  <c r="L850" i="2"/>
  <c r="AT643" i="2"/>
  <c r="AU643" i="2"/>
  <c r="AV643" i="2"/>
  <c r="AW643" i="2"/>
  <c r="G643" i="2"/>
  <c r="H643" i="2" s="1"/>
  <c r="J643" i="2"/>
  <c r="K643" i="2"/>
  <c r="AU1572" i="2"/>
  <c r="AU1571" i="2"/>
  <c r="L1564" i="2"/>
  <c r="AW1561" i="2"/>
  <c r="K1558" i="2"/>
  <c r="AU1457" i="2"/>
  <c r="G1421" i="2"/>
  <c r="H1421" i="2" s="1"/>
  <c r="AT1304" i="2"/>
  <c r="J1290" i="2"/>
  <c r="AW1239" i="2"/>
  <c r="AW1215" i="2"/>
  <c r="AV1205" i="2"/>
  <c r="AU1201" i="2"/>
  <c r="AW1200" i="2"/>
  <c r="AW1199" i="2"/>
  <c r="G1190" i="2"/>
  <c r="H1190" i="2" s="1"/>
  <c r="AW1187" i="2"/>
  <c r="G1183" i="2"/>
  <c r="H1183" i="2" s="1"/>
  <c r="J1125" i="2"/>
  <c r="AV1114" i="2"/>
  <c r="AW1111" i="2"/>
  <c r="J1100" i="2"/>
  <c r="K1075" i="2"/>
  <c r="L1063" i="2"/>
  <c r="K1062" i="2"/>
  <c r="AU972" i="2"/>
  <c r="L943" i="2"/>
  <c r="AV873" i="2"/>
  <c r="L859" i="2"/>
  <c r="AT853" i="2"/>
  <c r="K850" i="2"/>
  <c r="AV838" i="2"/>
  <c r="G821" i="2"/>
  <c r="H821" i="2" s="1"/>
  <c r="H755" i="2"/>
  <c r="L754" i="2"/>
  <c r="K747" i="2"/>
  <c r="AV716" i="2"/>
  <c r="AU557" i="2"/>
  <c r="AV557" i="2"/>
  <c r="G621" i="2"/>
  <c r="H621" i="2" s="1"/>
  <c r="J621" i="2"/>
  <c r="K621" i="2"/>
  <c r="L621" i="2"/>
  <c r="AT621" i="2"/>
  <c r="AU621" i="2"/>
  <c r="AT633" i="2"/>
  <c r="AU633" i="2"/>
  <c r="AV633" i="2"/>
  <c r="AW633" i="2"/>
  <c r="G633" i="2"/>
  <c r="H633" i="2" s="1"/>
  <c r="J633" i="2"/>
  <c r="K633" i="2"/>
  <c r="Q21" i="1"/>
  <c r="AG22" i="1"/>
  <c r="K25" i="1"/>
  <c r="O27" i="1"/>
  <c r="O31" i="1"/>
  <c r="AT1561" i="2"/>
  <c r="AV1518" i="2"/>
  <c r="AV1506" i="2"/>
  <c r="AW1476" i="2"/>
  <c r="AT1472" i="2"/>
  <c r="AV1458" i="2"/>
  <c r="AT1457" i="2"/>
  <c r="AV1425" i="2"/>
  <c r="AU1419" i="2"/>
  <c r="AU1418" i="2"/>
  <c r="AU1326" i="2"/>
  <c r="AT1239" i="2"/>
  <c r="AV1215" i="2"/>
  <c r="AU1200" i="2"/>
  <c r="AV1199" i="2"/>
  <c r="AV1187" i="2"/>
  <c r="AV1163" i="2"/>
  <c r="AT1162" i="2"/>
  <c r="AU1161" i="2"/>
  <c r="AT1114" i="2"/>
  <c r="AV1111" i="2"/>
  <c r="AU1103" i="2"/>
  <c r="G1071" i="2"/>
  <c r="H1071" i="2" s="1"/>
  <c r="AV973" i="2"/>
  <c r="L915" i="2"/>
  <c r="K914" i="2"/>
  <c r="AT893" i="2"/>
  <c r="L880" i="2"/>
  <c r="L876" i="2"/>
  <c r="J814" i="2"/>
  <c r="L813" i="2"/>
  <c r="L809" i="2"/>
  <c r="M809" i="2" s="1"/>
  <c r="K808" i="2"/>
  <c r="G784" i="2"/>
  <c r="H784" i="2" s="1"/>
  <c r="K754" i="2"/>
  <c r="AW750" i="2"/>
  <c r="AT749" i="2"/>
  <c r="AV748" i="2"/>
  <c r="L731" i="2"/>
  <c r="AT715" i="2"/>
  <c r="AW714" i="2"/>
  <c r="G29" i="2"/>
  <c r="L29" i="2"/>
  <c r="AW29" i="2"/>
  <c r="H610" i="2"/>
  <c r="J610" i="2"/>
  <c r="K610" i="2"/>
  <c r="L610" i="2"/>
  <c r="AT610" i="2"/>
  <c r="AU610" i="2"/>
  <c r="AV1573" i="2"/>
  <c r="AU1504" i="2"/>
  <c r="AU1493" i="2"/>
  <c r="AU1359" i="2"/>
  <c r="AV1344" i="2"/>
  <c r="AU1334" i="2"/>
  <c r="AT1326" i="2"/>
  <c r="AV1271" i="2"/>
  <c r="AW1255" i="2"/>
  <c r="AW1240" i="2"/>
  <c r="AW1216" i="2"/>
  <c r="AT1206" i="2"/>
  <c r="AT1161" i="2"/>
  <c r="AT1146" i="2"/>
  <c r="AU1145" i="2"/>
  <c r="AW1115" i="2"/>
  <c r="AT1113" i="2"/>
  <c r="J1086" i="2"/>
  <c r="K948" i="2"/>
  <c r="G915" i="2"/>
  <c r="G914" i="2"/>
  <c r="H914" i="2" s="1"/>
  <c r="AV894" i="2"/>
  <c r="K880" i="2"/>
  <c r="J876" i="2"/>
  <c r="G850" i="2"/>
  <c r="H850" i="2" s="1"/>
  <c r="K846" i="2"/>
  <c r="AT842" i="2"/>
  <c r="J813" i="2"/>
  <c r="J808" i="2"/>
  <c r="AV784" i="2"/>
  <c r="L764" i="2"/>
  <c r="J763" i="2"/>
  <c r="G754" i="2"/>
  <c r="H754" i="2" s="1"/>
  <c r="AW733" i="2"/>
  <c r="L727" i="2"/>
  <c r="AV714" i="2"/>
  <c r="AT696" i="2"/>
  <c r="J528" i="2"/>
  <c r="G528" i="2"/>
  <c r="H528" i="2" s="1"/>
  <c r="K528" i="2"/>
  <c r="L528" i="2"/>
  <c r="AV528" i="2"/>
  <c r="AU1617" i="2"/>
  <c r="AT1600" i="2"/>
  <c r="AV1596" i="2"/>
  <c r="AU1586" i="2"/>
  <c r="AW1574" i="2"/>
  <c r="AV1562" i="2"/>
  <c r="L1553" i="2"/>
  <c r="AW1522" i="2"/>
  <c r="AW1481" i="2"/>
  <c r="AW1480" i="2"/>
  <c r="AT1476" i="2"/>
  <c r="AW1426" i="2"/>
  <c r="AT1396" i="2"/>
  <c r="AT1359" i="2"/>
  <c r="AT1335" i="2"/>
  <c r="AU1306" i="2"/>
  <c r="AW1275" i="2"/>
  <c r="AV1255" i="2"/>
  <c r="AU1154" i="2"/>
  <c r="AT1145" i="2"/>
  <c r="AV1115" i="2"/>
  <c r="L1096" i="2"/>
  <c r="AW1075" i="2"/>
  <c r="AT917" i="2"/>
  <c r="AU894" i="2"/>
  <c r="G809" i="2"/>
  <c r="H809" i="2" s="1"/>
  <c r="AU787" i="2"/>
  <c r="AU784" i="2"/>
  <c r="AW766" i="2"/>
  <c r="K764" i="2"/>
  <c r="AT748" i="2"/>
  <c r="AW747" i="2"/>
  <c r="AV733" i="2"/>
  <c r="AT705" i="2"/>
  <c r="AW704" i="2"/>
  <c r="K664" i="2"/>
  <c r="J483" i="2"/>
  <c r="AU483" i="2"/>
  <c r="AV483" i="2"/>
  <c r="G95" i="2"/>
  <c r="H95" i="2" s="1"/>
  <c r="J95" i="2"/>
  <c r="L95" i="2"/>
  <c r="AV95" i="2"/>
  <c r="AW95" i="2"/>
  <c r="L1584" i="2"/>
  <c r="J1553" i="2"/>
  <c r="L971" i="2"/>
  <c r="J852" i="2"/>
  <c r="K830" i="2"/>
  <c r="L829" i="2"/>
  <c r="L773" i="2"/>
  <c r="J664" i="2"/>
  <c r="L498" i="2"/>
  <c r="K498" i="2"/>
  <c r="AW498" i="2"/>
  <c r="J37" i="2"/>
  <c r="AT37" i="2"/>
  <c r="O1002" i="2"/>
  <c r="AT1608" i="2"/>
  <c r="AT1596" i="2"/>
  <c r="K1584" i="2"/>
  <c r="AT1581" i="2"/>
  <c r="L1572" i="2"/>
  <c r="L1571" i="2"/>
  <c r="AW1563" i="2"/>
  <c r="AV1557" i="2"/>
  <c r="AU1556" i="2"/>
  <c r="AW1542" i="2"/>
  <c r="L1525" i="2"/>
  <c r="AT1491" i="2"/>
  <c r="AV1485" i="2"/>
  <c r="J1429" i="2"/>
  <c r="M1429" i="2" s="1"/>
  <c r="J1405" i="2"/>
  <c r="J1404" i="2"/>
  <c r="M1404" i="2" s="1"/>
  <c r="AT1392" i="2"/>
  <c r="AU1318" i="2"/>
  <c r="AV1314" i="2"/>
  <c r="J1304" i="2"/>
  <c r="AU1290" i="2"/>
  <c r="AU1289" i="2"/>
  <c r="AV1268" i="2"/>
  <c r="AW1220" i="2"/>
  <c r="AU1208" i="2"/>
  <c r="L1205" i="2"/>
  <c r="L1201" i="2"/>
  <c r="AU1189" i="2"/>
  <c r="AV1183" i="2"/>
  <c r="AV1182" i="2"/>
  <c r="AW1168" i="2"/>
  <c r="J1096" i="2"/>
  <c r="L1092" i="2"/>
  <c r="AV1086" i="2"/>
  <c r="J1078" i="2"/>
  <c r="AU1075" i="2"/>
  <c r="AW1062" i="2"/>
  <c r="AW1061" i="2"/>
  <c r="AW1060" i="2"/>
  <c r="K972" i="2"/>
  <c r="K971" i="2"/>
  <c r="AW922" i="2"/>
  <c r="L853" i="2"/>
  <c r="AV850" i="2"/>
  <c r="K829" i="2"/>
  <c r="K773" i="2"/>
  <c r="AW755" i="2"/>
  <c r="AW754" i="2"/>
  <c r="AU747" i="2"/>
  <c r="K716" i="2"/>
  <c r="J228" i="2"/>
  <c r="K228" i="2"/>
  <c r="AT228" i="2"/>
  <c r="M7" i="1"/>
  <c r="K9" i="1"/>
  <c r="AI9" i="1"/>
  <c r="K13" i="1"/>
  <c r="AV1625" i="2"/>
  <c r="AU1607" i="2"/>
  <c r="AU1593" i="2"/>
  <c r="AU1592" i="2"/>
  <c r="J1584" i="2"/>
  <c r="M1584" i="2" s="1"/>
  <c r="H1572" i="2"/>
  <c r="K1571" i="2"/>
  <c r="AU1564" i="2"/>
  <c r="AU1563" i="2"/>
  <c r="L1561" i="2"/>
  <c r="AV1558" i="2"/>
  <c r="AT1557" i="2"/>
  <c r="G1553" i="2"/>
  <c r="H1553" i="2" s="1"/>
  <c r="AV1542" i="2"/>
  <c r="L1536" i="2"/>
  <c r="G1525" i="2"/>
  <c r="H1525" i="2" s="1"/>
  <c r="L1518" i="2"/>
  <c r="L1506" i="2"/>
  <c r="L1472" i="2"/>
  <c r="AW1469" i="2"/>
  <c r="AW1468" i="2"/>
  <c r="L1465" i="2"/>
  <c r="L1458" i="2"/>
  <c r="J1457" i="2"/>
  <c r="G1429" i="2"/>
  <c r="H1429" i="2" s="1"/>
  <c r="G1425" i="2"/>
  <c r="H1425" i="2" s="1"/>
  <c r="AW1421" i="2"/>
  <c r="J1419" i="2"/>
  <c r="K1418" i="2"/>
  <c r="G1405" i="2"/>
  <c r="H1405" i="2" s="1"/>
  <c r="G1404" i="2"/>
  <c r="H1404" i="2" s="1"/>
  <c r="AT1368" i="2"/>
  <c r="AV1353" i="2"/>
  <c r="AT1318" i="2"/>
  <c r="AT1314" i="2"/>
  <c r="G1304" i="2"/>
  <c r="H1304" i="2" s="1"/>
  <c r="AV1295" i="2"/>
  <c r="AU1294" i="2"/>
  <c r="AU1286" i="2"/>
  <c r="J1239" i="2"/>
  <c r="L1215" i="2"/>
  <c r="K1205" i="2"/>
  <c r="K1201" i="2"/>
  <c r="L1200" i="2"/>
  <c r="L1199" i="2"/>
  <c r="AT1189" i="2"/>
  <c r="L1187" i="2"/>
  <c r="AT1183" i="2"/>
  <c r="AU1182" i="2"/>
  <c r="L1163" i="2"/>
  <c r="K1162" i="2"/>
  <c r="AW1155" i="2"/>
  <c r="AV1125" i="2"/>
  <c r="AU1121" i="2"/>
  <c r="AV1120" i="2"/>
  <c r="L1114" i="2"/>
  <c r="L1111" i="2"/>
  <c r="L1103" i="2"/>
  <c r="G1092" i="2"/>
  <c r="AT1075" i="2"/>
  <c r="AV1062" i="2"/>
  <c r="AV1061" i="2"/>
  <c r="AT571" i="2"/>
  <c r="L571" i="2"/>
  <c r="AU529" i="2"/>
  <c r="K529" i="2"/>
  <c r="L529" i="2"/>
  <c r="AV529" i="2"/>
  <c r="K521" i="2"/>
  <c r="AV521" i="2"/>
  <c r="G521" i="2"/>
  <c r="H521" i="2" s="1"/>
  <c r="J521" i="2"/>
  <c r="L521" i="2"/>
  <c r="AW1626" i="2"/>
  <c r="AT1625" i="2"/>
  <c r="AT1607" i="2"/>
  <c r="AT1593" i="2"/>
  <c r="L1587" i="2"/>
  <c r="AT1564" i="2"/>
  <c r="J1561" i="2"/>
  <c r="L1555" i="2"/>
  <c r="L1545" i="2"/>
  <c r="J1540" i="2"/>
  <c r="H1536" i="2"/>
  <c r="AV1533" i="2"/>
  <c r="K1518" i="2"/>
  <c r="AT1509" i="2"/>
  <c r="AV1508" i="2"/>
  <c r="K1506" i="2"/>
  <c r="L1505" i="2"/>
  <c r="J1504" i="2"/>
  <c r="L1473" i="2"/>
  <c r="J1472" i="2"/>
  <c r="M1472" i="2" s="1"/>
  <c r="AV1469" i="2"/>
  <c r="AV1468" i="2"/>
  <c r="J1458" i="2"/>
  <c r="AW1455" i="2"/>
  <c r="L1446" i="2"/>
  <c r="AV1421" i="2"/>
  <c r="AV1416" i="2"/>
  <c r="AW1402" i="2"/>
  <c r="AW1393" i="2"/>
  <c r="AW1386" i="2"/>
  <c r="AV1369" i="2"/>
  <c r="AT1353" i="2"/>
  <c r="AT1349" i="2"/>
  <c r="J1344" i="2"/>
  <c r="L1326" i="2"/>
  <c r="AT1295" i="2"/>
  <c r="AV1269" i="2"/>
  <c r="AV1252" i="2"/>
  <c r="AV1251" i="2"/>
  <c r="AV1250" i="2"/>
  <c r="L1248" i="2"/>
  <c r="K1240" i="2"/>
  <c r="L1216" i="2"/>
  <c r="J1215" i="2"/>
  <c r="G1206" i="2"/>
  <c r="H1206" i="2" s="1"/>
  <c r="J1201" i="2"/>
  <c r="K1200" i="2"/>
  <c r="J1199" i="2"/>
  <c r="AT1190" i="2"/>
  <c r="J1161" i="2"/>
  <c r="K1146" i="2"/>
  <c r="AU1126" i="2"/>
  <c r="AT1121" i="2"/>
  <c r="AU1120" i="2"/>
  <c r="K1114" i="2"/>
  <c r="L1113" i="2"/>
  <c r="K1103" i="2"/>
  <c r="G1096" i="2"/>
  <c r="H1096" i="2" s="1"/>
  <c r="AV1085" i="2"/>
  <c r="AT1063" i="2"/>
  <c r="AU1061" i="2"/>
  <c r="AT1060" i="2"/>
  <c r="G1032" i="2"/>
  <c r="H1032" i="2" s="1"/>
  <c r="J928" i="2"/>
  <c r="AV914" i="2"/>
  <c r="AU845" i="2"/>
  <c r="K816" i="2"/>
  <c r="AU813" i="2"/>
  <c r="G773" i="2"/>
  <c r="H773" i="2" s="1"/>
  <c r="K750" i="2"/>
  <c r="L717" i="2"/>
  <c r="K715" i="2"/>
  <c r="H714" i="2"/>
  <c r="K153" i="2"/>
  <c r="AV153" i="2"/>
  <c r="AV1652" i="2"/>
  <c r="AU1651" i="2"/>
  <c r="J1617" i="2"/>
  <c r="AV1602" i="2"/>
  <c r="L1600" i="2"/>
  <c r="L1588" i="2"/>
  <c r="K1587" i="2"/>
  <c r="AW1565" i="2"/>
  <c r="AW1553" i="2"/>
  <c r="G1545" i="2"/>
  <c r="H1545" i="2" s="1"/>
  <c r="AT1533" i="2"/>
  <c r="AU1508" i="2"/>
  <c r="H1505" i="2"/>
  <c r="L1477" i="2"/>
  <c r="J1476" i="2"/>
  <c r="K1473" i="2"/>
  <c r="AV1455" i="2"/>
  <c r="AW1429" i="2"/>
  <c r="L1426" i="2"/>
  <c r="L1413" i="2"/>
  <c r="M1413" i="2" s="1"/>
  <c r="AW1405" i="2"/>
  <c r="L1396" i="2"/>
  <c r="AV1386" i="2"/>
  <c r="AT1369" i="2"/>
  <c r="AV1365" i="2"/>
  <c r="L1359" i="2"/>
  <c r="G1344" i="2"/>
  <c r="H1344" i="2" s="1"/>
  <c r="L1335" i="2"/>
  <c r="AT1328" i="2"/>
  <c r="AW1324" i="2"/>
  <c r="AV1302" i="2"/>
  <c r="AW1301" i="2"/>
  <c r="AW1281" i="2"/>
  <c r="AU1269" i="2"/>
  <c r="AT1265" i="2"/>
  <c r="AT1251" i="2"/>
  <c r="AV1246" i="2"/>
  <c r="AV1210" i="2"/>
  <c r="AV1165" i="2"/>
  <c r="G1162" i="2"/>
  <c r="H1162" i="2" s="1"/>
  <c r="J1145" i="2"/>
  <c r="K1113" i="2"/>
  <c r="AW1101" i="2"/>
  <c r="AV1096" i="2"/>
  <c r="AT1061" i="2"/>
  <c r="K974" i="2"/>
  <c r="AT914" i="2"/>
  <c r="G893" i="2"/>
  <c r="H893" i="2" s="1"/>
  <c r="AU876" i="2"/>
  <c r="AV846" i="2"/>
  <c r="AU814" i="2"/>
  <c r="AT813" i="2"/>
  <c r="AU808" i="2"/>
  <c r="L787" i="2"/>
  <c r="M787" i="2" s="1"/>
  <c r="J785" i="2"/>
  <c r="AV764" i="2"/>
  <c r="G749" i="2"/>
  <c r="H749" i="2" s="1"/>
  <c r="L748" i="2"/>
  <c r="L733" i="2"/>
  <c r="H715" i="2"/>
  <c r="K695" i="2"/>
  <c r="AW664" i="2"/>
  <c r="J447" i="2"/>
  <c r="AU447" i="2"/>
  <c r="AV447" i="2"/>
  <c r="O7" i="1"/>
  <c r="AG7" i="1"/>
  <c r="M9" i="1"/>
  <c r="AK9" i="1"/>
  <c r="AG11" i="1"/>
  <c r="M13" i="1"/>
  <c r="AG18" i="1"/>
  <c r="M25" i="1"/>
  <c r="S35" i="1"/>
  <c r="L550" i="2"/>
  <c r="K536" i="2"/>
  <c r="J525" i="2"/>
  <c r="G513" i="2"/>
  <c r="H513" i="2" s="1"/>
  <c r="L509" i="2"/>
  <c r="AT446" i="2"/>
  <c r="AU152" i="2"/>
  <c r="AW57" i="2"/>
  <c r="K31" i="2"/>
  <c r="M31" i="2" s="1"/>
  <c r="G24" i="2"/>
  <c r="H24" i="2" s="1"/>
  <c r="J7" i="2"/>
  <c r="M4" i="1"/>
  <c r="Q7" i="1"/>
  <c r="AI7" i="1"/>
  <c r="K11" i="1"/>
  <c r="AI11" i="1"/>
  <c r="O13" i="1"/>
  <c r="K18" i="1"/>
  <c r="AI18" i="1"/>
  <c r="K20" i="1"/>
  <c r="K22" i="1"/>
  <c r="X1442" i="2"/>
  <c r="AE32" i="1"/>
  <c r="Q33" i="1"/>
  <c r="AE34" i="1"/>
  <c r="U35" i="1"/>
  <c r="AG35" i="1"/>
  <c r="AI35" i="1"/>
  <c r="L577" i="2"/>
  <c r="K550" i="2"/>
  <c r="AT199" i="2"/>
  <c r="AW93" i="2"/>
  <c r="AV61" i="2"/>
  <c r="G9" i="2"/>
  <c r="H9" i="2" s="1"/>
  <c r="O4" i="1"/>
  <c r="AK7" i="1"/>
  <c r="Q9" i="1"/>
  <c r="M11" i="1"/>
  <c r="AK11" i="1"/>
  <c r="Q13" i="1"/>
  <c r="M18" i="1"/>
  <c r="AK18" i="1"/>
  <c r="M20" i="1"/>
  <c r="M22" i="1"/>
  <c r="AE26" i="1"/>
  <c r="K28" i="1"/>
  <c r="AE30" i="1"/>
  <c r="K32" i="1"/>
  <c r="S33" i="1"/>
  <c r="AE36" i="1"/>
  <c r="AM35" i="1"/>
  <c r="K577" i="2"/>
  <c r="AW547" i="2"/>
  <c r="L543" i="2"/>
  <c r="L505" i="2"/>
  <c r="L466" i="2"/>
  <c r="AU182" i="2"/>
  <c r="AU165" i="2"/>
  <c r="AT140" i="2"/>
  <c r="AV93" i="2"/>
  <c r="AU74" i="2"/>
  <c r="AW68" i="2"/>
  <c r="AU61" i="2"/>
  <c r="G18" i="2"/>
  <c r="H18" i="2" s="1"/>
  <c r="L14" i="2"/>
  <c r="J11" i="2"/>
  <c r="AE6" i="1"/>
  <c r="AM7" i="1"/>
  <c r="AG14" i="1"/>
  <c r="Y1000" i="2"/>
  <c r="O22" i="1"/>
  <c r="AG26" i="1"/>
  <c r="M28" i="1"/>
  <c r="M32" i="1"/>
  <c r="K34" i="1"/>
  <c r="AK35" i="1"/>
  <c r="AT545" i="2"/>
  <c r="G541" i="2"/>
  <c r="H541" i="2" s="1"/>
  <c r="AU442" i="2"/>
  <c r="AU241" i="2"/>
  <c r="AT165" i="2"/>
  <c r="AU93" i="2"/>
  <c r="AU68" i="2"/>
  <c r="L28" i="2"/>
  <c r="G14" i="2"/>
  <c r="K13" i="2"/>
  <c r="AW9" i="2"/>
  <c r="AV7" i="2"/>
  <c r="AE3" i="1"/>
  <c r="AE12" i="1"/>
  <c r="K14" i="1"/>
  <c r="AI14" i="1"/>
  <c r="Q18" i="1"/>
  <c r="K26" i="1"/>
  <c r="AI26" i="1"/>
  <c r="AI32" i="1"/>
  <c r="M34" i="1"/>
  <c r="K36" i="1"/>
  <c r="AV553" i="2"/>
  <c r="AU503" i="2"/>
  <c r="AT241" i="2"/>
  <c r="L144" i="2"/>
  <c r="L141" i="2"/>
  <c r="J40" i="2"/>
  <c r="J13" i="2"/>
  <c r="K6" i="1"/>
  <c r="AG12" i="1"/>
  <c r="M14" i="1"/>
  <c r="AK14" i="1"/>
  <c r="S18" i="1"/>
  <c r="AE19" i="1"/>
  <c r="AG24" i="1"/>
  <c r="M26" i="1"/>
  <c r="AK26" i="1"/>
  <c r="Q28" i="1"/>
  <c r="M30" i="1"/>
  <c r="O32" i="1"/>
  <c r="AK32" i="1"/>
  <c r="M36" i="1"/>
  <c r="G577" i="2"/>
  <c r="H577" i="2" s="1"/>
  <c r="L501" i="2"/>
  <c r="L446" i="2"/>
  <c r="L152" i="2"/>
  <c r="K144" i="2"/>
  <c r="K141" i="2"/>
  <c r="AT135" i="2"/>
  <c r="L94" i="2"/>
  <c r="L57" i="2"/>
  <c r="G40" i="2"/>
  <c r="H40" i="2" s="1"/>
  <c r="G13" i="2"/>
  <c r="H13" i="2" s="1"/>
  <c r="K3" i="1"/>
  <c r="M6" i="1"/>
  <c r="K8" i="1"/>
  <c r="K12" i="1"/>
  <c r="AM14" i="1"/>
  <c r="U18" i="1"/>
  <c r="K19" i="1"/>
  <c r="AG19" i="1"/>
  <c r="K24" i="1"/>
  <c r="AI24" i="1"/>
  <c r="AM26" i="1"/>
  <c r="S28" i="1"/>
  <c r="O30" i="1"/>
  <c r="Q32" i="1"/>
  <c r="AM32" i="1"/>
  <c r="Q34" i="1"/>
  <c r="O36" i="1"/>
  <c r="AT583" i="2"/>
  <c r="AT579" i="2"/>
  <c r="AV525" i="2"/>
  <c r="K446" i="2"/>
  <c r="K205" i="2"/>
  <c r="K152" i="2"/>
  <c r="J144" i="2"/>
  <c r="J141" i="2"/>
  <c r="L132" i="2"/>
  <c r="AT105" i="2"/>
  <c r="AU98" i="2"/>
  <c r="AT97" i="2"/>
  <c r="K94" i="2"/>
  <c r="M3" i="1"/>
  <c r="M8" i="1"/>
  <c r="AG10" i="1"/>
  <c r="M12" i="1"/>
  <c r="Q14" i="1"/>
  <c r="M19" i="1"/>
  <c r="W20" i="1"/>
  <c r="K21" i="1"/>
  <c r="M24" i="1"/>
  <c r="AK24" i="1"/>
  <c r="Q26" i="1"/>
  <c r="U28" i="1"/>
  <c r="N1723" i="2"/>
  <c r="Q30" i="1"/>
  <c r="S32" i="1"/>
  <c r="AO32" i="1"/>
  <c r="AU515" i="2"/>
  <c r="J205" i="2"/>
  <c r="AV187" i="2"/>
  <c r="L182" i="2"/>
  <c r="AU171" i="2"/>
  <c r="AT169" i="2"/>
  <c r="H152" i="2"/>
  <c r="L151" i="2"/>
  <c r="AV146" i="2"/>
  <c r="AU145" i="2"/>
  <c r="H141" i="2"/>
  <c r="J140" i="2"/>
  <c r="K132" i="2"/>
  <c r="AU110" i="2"/>
  <c r="AU106" i="2"/>
  <c r="AT98" i="2"/>
  <c r="J94" i="2"/>
  <c r="AW85" i="2"/>
  <c r="L61" i="2"/>
  <c r="AU17" i="2"/>
  <c r="Q6" i="1"/>
  <c r="K10" i="1"/>
  <c r="O12" i="1"/>
  <c r="AI19" i="1"/>
  <c r="M21" i="1"/>
  <c r="AM24" i="1"/>
  <c r="AG27" i="1"/>
  <c r="AG31" i="1"/>
  <c r="U32" i="1"/>
  <c r="AQ32" i="1"/>
  <c r="K35" i="1"/>
  <c r="L584" i="2"/>
  <c r="K548" i="2"/>
  <c r="AV537" i="2"/>
  <c r="AV516" i="2"/>
  <c r="AT515" i="2"/>
  <c r="AU492" i="2"/>
  <c r="K484" i="2"/>
  <c r="J482" i="2"/>
  <c r="L474" i="2"/>
  <c r="L237" i="2"/>
  <c r="H205" i="2"/>
  <c r="AU187" i="2"/>
  <c r="L179" i="2"/>
  <c r="AU175" i="2"/>
  <c r="AV174" i="2"/>
  <c r="L165" i="2"/>
  <c r="K151" i="2"/>
  <c r="AW147" i="2"/>
  <c r="AT145" i="2"/>
  <c r="H140" i="2"/>
  <c r="J132" i="2"/>
  <c r="AV99" i="2"/>
  <c r="G94" i="2"/>
  <c r="H94" i="2" s="1"/>
  <c r="K93" i="2"/>
  <c r="AU85" i="2"/>
  <c r="AV13" i="2"/>
  <c r="S6" i="1"/>
  <c r="AE9" i="1"/>
  <c r="M10" i="1"/>
  <c r="Q12" i="1"/>
  <c r="K15" i="1"/>
  <c r="O19" i="1"/>
  <c r="Q24" i="1"/>
  <c r="K27" i="1"/>
  <c r="AI27" i="1"/>
  <c r="K31" i="1"/>
  <c r="AG33" i="1"/>
  <c r="M35" i="1"/>
  <c r="K585" i="2"/>
  <c r="K584" i="2"/>
  <c r="AV565" i="2"/>
  <c r="G548" i="2"/>
  <c r="H548" i="2" s="1"/>
  <c r="K545" i="2"/>
  <c r="H482" i="2"/>
  <c r="J474" i="2"/>
  <c r="AW205" i="2"/>
  <c r="AW197" i="2"/>
  <c r="AU172" i="2"/>
  <c r="K165" i="2"/>
  <c r="L155" i="2"/>
  <c r="J151" i="2"/>
  <c r="AV141" i="2"/>
  <c r="H132" i="2"/>
  <c r="AE4" i="1"/>
  <c r="K7" i="1"/>
  <c r="S8" i="1"/>
  <c r="AG9" i="1"/>
  <c r="M15" i="1"/>
  <c r="Q19" i="1"/>
  <c r="M27" i="1"/>
  <c r="M31" i="1"/>
  <c r="K33" i="1"/>
  <c r="AE22" i="1"/>
  <c r="G1131" i="3"/>
  <c r="L1131" i="3"/>
  <c r="L44" i="2"/>
  <c r="AT654" i="2"/>
  <c r="AU654" i="2"/>
  <c r="AV654" i="2"/>
  <c r="G654" i="2"/>
  <c r="H654" i="2" s="1"/>
  <c r="AW654" i="2"/>
  <c r="J654" i="2"/>
  <c r="K654" i="2"/>
  <c r="L654" i="2"/>
  <c r="AT685" i="2"/>
  <c r="AV685" i="2"/>
  <c r="AW685" i="2"/>
  <c r="G685" i="2"/>
  <c r="H685" i="2" s="1"/>
  <c r="J685" i="2"/>
  <c r="K685" i="2"/>
  <c r="L685" i="2"/>
  <c r="AU685" i="2"/>
  <c r="BJ1018" i="2"/>
  <c r="BJ1007" i="2"/>
  <c r="X1009" i="2"/>
  <c r="O1009" i="2"/>
  <c r="BJ1009" i="2"/>
  <c r="X1017" i="2"/>
  <c r="O1017" i="2"/>
  <c r="BJ1011" i="2"/>
  <c r="N1009" i="2"/>
  <c r="BJ1014" i="2"/>
  <c r="N1017" i="2"/>
  <c r="BJ1015" i="2"/>
  <c r="N1018" i="2"/>
  <c r="BJ1016" i="2"/>
  <c r="BJ1017" i="2"/>
  <c r="O1018" i="2"/>
  <c r="BJ1008" i="2"/>
  <c r="X1018" i="2"/>
  <c r="BJ1012" i="2"/>
  <c r="G528" i="3"/>
  <c r="H528" i="3" s="1"/>
  <c r="J528" i="3"/>
  <c r="K528" i="3"/>
  <c r="L528" i="3"/>
  <c r="AU2251" i="2"/>
  <c r="G2251" i="2"/>
  <c r="H2251" i="2" s="1"/>
  <c r="J2251" i="2"/>
  <c r="L2251" i="2"/>
  <c r="AT2251" i="2"/>
  <c r="L2248" i="2"/>
  <c r="AW2036" i="2"/>
  <c r="J2036" i="2"/>
  <c r="K2036" i="2"/>
  <c r="L2036" i="2"/>
  <c r="AT2036" i="2"/>
  <c r="AU2036" i="2"/>
  <c r="AV2036" i="2"/>
  <c r="AW1999" i="2"/>
  <c r="AT2315" i="2"/>
  <c r="AU2315" i="2"/>
  <c r="AV2315" i="2"/>
  <c r="G2315" i="2"/>
  <c r="H2315" i="2" s="1"/>
  <c r="J2315" i="2"/>
  <c r="K2315" i="2"/>
  <c r="L2315" i="2"/>
  <c r="AT2041" i="2"/>
  <c r="J2041" i="2"/>
  <c r="AT2053" i="2"/>
  <c r="AU2053" i="2"/>
  <c r="AV2053" i="2"/>
  <c r="G2053" i="2"/>
  <c r="H2053" i="2" s="1"/>
  <c r="J2053" i="2"/>
  <c r="K2053" i="2"/>
  <c r="L2053" i="2"/>
  <c r="G926" i="3"/>
  <c r="J926" i="3"/>
  <c r="L926" i="3"/>
  <c r="G1063" i="3"/>
  <c r="L1063" i="3"/>
  <c r="G1020" i="3"/>
  <c r="H1020" i="3" s="1"/>
  <c r="J1020" i="3"/>
  <c r="K1020" i="3"/>
  <c r="L1020" i="3"/>
  <c r="K906" i="3"/>
  <c r="G906" i="3"/>
  <c r="H906" i="3" s="1"/>
  <c r="J906" i="3"/>
  <c r="L906" i="3"/>
  <c r="G1103" i="3"/>
  <c r="H1103" i="3" s="1"/>
  <c r="L1103" i="3"/>
  <c r="X1010" i="2"/>
  <c r="O1010" i="2"/>
  <c r="BJ1010" i="2"/>
  <c r="N1010" i="2"/>
  <c r="AE28" i="1"/>
  <c r="G1132" i="3"/>
  <c r="H1132" i="3" s="1"/>
  <c r="G1120" i="3"/>
  <c r="H1120" i="3" s="1"/>
  <c r="J1036" i="3"/>
  <c r="G1036" i="3"/>
  <c r="H1036" i="3" s="1"/>
  <c r="K1036" i="3"/>
  <c r="L1036" i="3"/>
  <c r="J966" i="3"/>
  <c r="K966" i="3"/>
  <c r="L966" i="3"/>
  <c r="J2328" i="2"/>
  <c r="G2328" i="2"/>
  <c r="H2328" i="2" s="1"/>
  <c r="L2328" i="2"/>
  <c r="AV2328" i="2"/>
  <c r="G2263" i="2"/>
  <c r="H2263" i="2" s="1"/>
  <c r="J2263" i="2"/>
  <c r="K2263" i="2"/>
  <c r="L2263" i="2"/>
  <c r="AU2263" i="2"/>
  <c r="G2227" i="2"/>
  <c r="H2227" i="2" s="1"/>
  <c r="AU2227" i="2"/>
  <c r="AV2227" i="2"/>
  <c r="J2227" i="2"/>
  <c r="K2227" i="2"/>
  <c r="L2227" i="2"/>
  <c r="G2138" i="2"/>
  <c r="H2138" i="2" s="1"/>
  <c r="L2138" i="2"/>
  <c r="J2090" i="2"/>
  <c r="AV2090" i="2"/>
  <c r="G2090" i="2"/>
  <c r="H2090" i="2" s="1"/>
  <c r="K2090" i="2"/>
  <c r="L2090" i="2"/>
  <c r="L2063" i="2"/>
  <c r="AV2063" i="2"/>
  <c r="AW2063" i="2"/>
  <c r="G2025" i="2"/>
  <c r="H2025" i="2" s="1"/>
  <c r="K2025" i="2"/>
  <c r="L2025" i="2"/>
  <c r="AV2025" i="2"/>
  <c r="L1116" i="3"/>
  <c r="L1107" i="3"/>
  <c r="L2275" i="2"/>
  <c r="G2275" i="2"/>
  <c r="H2275" i="2" s="1"/>
  <c r="AT2275" i="2"/>
  <c r="G2183" i="2"/>
  <c r="H2183" i="2" s="1"/>
  <c r="L2183" i="2"/>
  <c r="AW2183" i="2"/>
  <c r="AU2083" i="2"/>
  <c r="AV2083" i="2"/>
  <c r="G2083" i="2"/>
  <c r="H2083" i="2" s="1"/>
  <c r="J2083" i="2"/>
  <c r="K2083" i="2"/>
  <c r="L2083" i="2"/>
  <c r="L2007" i="2"/>
  <c r="AV2007" i="2"/>
  <c r="AW2007" i="2"/>
  <c r="AU1895" i="2"/>
  <c r="AV1895" i="2"/>
  <c r="AW1895" i="2"/>
  <c r="G1895" i="2"/>
  <c r="H1895" i="2" s="1"/>
  <c r="J1895" i="2"/>
  <c r="K1895" i="2"/>
  <c r="L1895" i="2"/>
  <c r="AT1895" i="2"/>
  <c r="K1462" i="2"/>
  <c r="G1462" i="2"/>
  <c r="H1462" i="2" s="1"/>
  <c r="J1462" i="2"/>
  <c r="L1462" i="2"/>
  <c r="AT1462" i="2"/>
  <c r="AV1462" i="2"/>
  <c r="J1116" i="3"/>
  <c r="L1105" i="3"/>
  <c r="G1095" i="3"/>
  <c r="H1095" i="3" s="1"/>
  <c r="L1095" i="3"/>
  <c r="K2142" i="2"/>
  <c r="G2142" i="2"/>
  <c r="H2142" i="2" s="1"/>
  <c r="J2142" i="2"/>
  <c r="L2142" i="2"/>
  <c r="G2122" i="2"/>
  <c r="H2122" i="2" s="1"/>
  <c r="J2122" i="2"/>
  <c r="K2122" i="2"/>
  <c r="L2122" i="2"/>
  <c r="H1116" i="3"/>
  <c r="AU2267" i="2"/>
  <c r="G2267" i="2"/>
  <c r="H2267" i="2" s="1"/>
  <c r="J2267" i="2"/>
  <c r="L2267" i="2"/>
  <c r="G1922" i="2"/>
  <c r="H1922" i="2" s="1"/>
  <c r="K1922" i="2"/>
  <c r="L1922" i="2"/>
  <c r="J1922" i="2"/>
  <c r="AT1922" i="2"/>
  <c r="AU1922" i="2"/>
  <c r="L1135" i="3"/>
  <c r="L1128" i="3"/>
  <c r="J1100" i="3"/>
  <c r="G1100" i="3"/>
  <c r="H1100" i="3" s="1"/>
  <c r="L1073" i="3"/>
  <c r="G1039" i="3"/>
  <c r="H1039" i="3" s="1"/>
  <c r="L1039" i="3"/>
  <c r="J982" i="3"/>
  <c r="K982" i="3"/>
  <c r="L982" i="3"/>
  <c r="G942" i="3"/>
  <c r="H942" i="3" s="1"/>
  <c r="J942" i="3"/>
  <c r="K942" i="3"/>
  <c r="L942" i="3"/>
  <c r="AV2263" i="2"/>
  <c r="L2247" i="2"/>
  <c r="AV2247" i="2"/>
  <c r="AW2247" i="2"/>
  <c r="AT2227" i="2"/>
  <c r="AT2090" i="2"/>
  <c r="G1512" i="2"/>
  <c r="H1512" i="2" s="1"/>
  <c r="AV1512" i="2"/>
  <c r="J1512" i="2"/>
  <c r="K1512" i="2"/>
  <c r="L1512" i="2"/>
  <c r="AT1512" i="2"/>
  <c r="AU1512" i="2"/>
  <c r="L1081" i="3"/>
  <c r="G1081" i="3"/>
  <c r="H1081" i="3" s="1"/>
  <c r="G1077" i="3"/>
  <c r="H1077" i="3" s="1"/>
  <c r="L1077" i="3"/>
  <c r="G1023" i="3"/>
  <c r="H1023" i="3" s="1"/>
  <c r="L1023" i="3"/>
  <c r="G2276" i="2"/>
  <c r="H2276" i="2" s="1"/>
  <c r="AT2276" i="2"/>
  <c r="AU2142" i="2"/>
  <c r="AV2122" i="2"/>
  <c r="K1939" i="2"/>
  <c r="L1939" i="2"/>
  <c r="AV1939" i="2"/>
  <c r="J1060" i="3"/>
  <c r="M1060" i="3" s="1"/>
  <c r="G1060" i="3"/>
  <c r="H1060" i="3" s="1"/>
  <c r="K1060" i="3"/>
  <c r="L1060" i="3"/>
  <c r="AT2142" i="2"/>
  <c r="AU2122" i="2"/>
  <c r="AW1922" i="2"/>
  <c r="G972" i="3"/>
  <c r="H972" i="3" s="1"/>
  <c r="J972" i="3"/>
  <c r="K972" i="3"/>
  <c r="L972" i="3"/>
  <c r="L2365" i="2"/>
  <c r="AT2267" i="2"/>
  <c r="AT2229" i="2"/>
  <c r="AW2229" i="2"/>
  <c r="L2071" i="2"/>
  <c r="AV2071" i="2"/>
  <c r="AW2071" i="2"/>
  <c r="J2048" i="2"/>
  <c r="L2048" i="2"/>
  <c r="AW2048" i="2"/>
  <c r="AV1922" i="2"/>
  <c r="J1615" i="2"/>
  <c r="AT1615" i="2"/>
  <c r="G1013" i="3"/>
  <c r="L1013" i="3"/>
  <c r="L2314" i="2"/>
  <c r="K2314" i="2"/>
  <c r="AU2314" i="2"/>
  <c r="AV2314" i="2"/>
  <c r="L2262" i="2"/>
  <c r="AV2262" i="2"/>
  <c r="AW2262" i="2"/>
  <c r="G2246" i="2"/>
  <c r="H2246" i="2" s="1"/>
  <c r="J2246" i="2"/>
  <c r="K2246" i="2"/>
  <c r="L2246" i="2"/>
  <c r="AU2246" i="2"/>
  <c r="L2024" i="2"/>
  <c r="J2024" i="2"/>
  <c r="K2024" i="2"/>
  <c r="AU2024" i="2"/>
  <c r="AV2024" i="2"/>
  <c r="AU1940" i="2"/>
  <c r="L1940" i="2"/>
  <c r="G1088" i="3"/>
  <c r="H1088" i="3" s="1"/>
  <c r="J1088" i="3"/>
  <c r="G1045" i="3"/>
  <c r="L1045" i="3"/>
  <c r="G988" i="3"/>
  <c r="H988" i="3" s="1"/>
  <c r="J988" i="3"/>
  <c r="K988" i="3"/>
  <c r="L988" i="3"/>
  <c r="G2191" i="2"/>
  <c r="H2191" i="2" s="1"/>
  <c r="L2191" i="2"/>
  <c r="K2177" i="2"/>
  <c r="L2177" i="2"/>
  <c r="AU2177" i="2"/>
  <c r="AV2177" i="2"/>
  <c r="G2098" i="2"/>
  <c r="H2098" i="2" s="1"/>
  <c r="L2098" i="2"/>
  <c r="G2082" i="2"/>
  <c r="H2082" i="2" s="1"/>
  <c r="AT2082" i="2"/>
  <c r="AU2082" i="2"/>
  <c r="AW2059" i="2"/>
  <c r="AV2059" i="2"/>
  <c r="G2006" i="2"/>
  <c r="H2006" i="2" s="1"/>
  <c r="J2006" i="2"/>
  <c r="AT2006" i="2"/>
  <c r="AU2006" i="2"/>
  <c r="AT1972" i="2"/>
  <c r="L1972" i="2"/>
  <c r="AW1939" i="2"/>
  <c r="G1040" i="3"/>
  <c r="H1040" i="3" s="1"/>
  <c r="L1027" i="3"/>
  <c r="J1834" i="2"/>
  <c r="G1834" i="2"/>
  <c r="H1834" i="2" s="1"/>
  <c r="L1834" i="2"/>
  <c r="L1714" i="2"/>
  <c r="AV1714" i="2"/>
  <c r="G1714" i="2"/>
  <c r="H1714" i="2" s="1"/>
  <c r="J1714" i="2"/>
  <c r="K1714" i="2"/>
  <c r="K1454" i="2"/>
  <c r="G1454" i="2"/>
  <c r="H1454" i="2" s="1"/>
  <c r="AT1454" i="2"/>
  <c r="AV1454" i="2"/>
  <c r="K709" i="2"/>
  <c r="G709" i="2"/>
  <c r="H709" i="2" s="1"/>
  <c r="J709" i="2"/>
  <c r="AT709" i="2"/>
  <c r="AU709" i="2"/>
  <c r="L1092" i="3"/>
  <c r="L1059" i="3"/>
  <c r="L1012" i="3"/>
  <c r="K990" i="3"/>
  <c r="H968" i="3"/>
  <c r="K954" i="3"/>
  <c r="G938" i="3"/>
  <c r="H938" i="3" s="1"/>
  <c r="L920" i="3"/>
  <c r="L910" i="3"/>
  <c r="J898" i="3"/>
  <c r="AT2364" i="2"/>
  <c r="AU2327" i="2"/>
  <c r="AT2310" i="2"/>
  <c r="L2306" i="2"/>
  <c r="L2295" i="2"/>
  <c r="J2288" i="2"/>
  <c r="L2287" i="2"/>
  <c r="AW2285" i="2"/>
  <c r="L2283" i="2"/>
  <c r="L2271" i="2"/>
  <c r="G2259" i="2"/>
  <c r="H2259" i="2" s="1"/>
  <c r="K2255" i="2"/>
  <c r="G2243" i="2"/>
  <c r="H2243" i="2" s="1"/>
  <c r="K2239" i="2"/>
  <c r="AU2226" i="2"/>
  <c r="K2223" i="2"/>
  <c r="K2222" i="2"/>
  <c r="AV2219" i="2"/>
  <c r="K2186" i="2"/>
  <c r="AV2173" i="2"/>
  <c r="K2170" i="2"/>
  <c r="AV2047" i="2"/>
  <c r="J2038" i="2"/>
  <c r="L2037" i="2"/>
  <c r="L2022" i="2"/>
  <c r="L2021" i="2"/>
  <c r="AV2013" i="2"/>
  <c r="AT2005" i="2"/>
  <c r="J2001" i="2"/>
  <c r="K1997" i="2"/>
  <c r="K1993" i="2"/>
  <c r="J1988" i="2"/>
  <c r="L1985" i="2"/>
  <c r="AU1974" i="2"/>
  <c r="K1970" i="2"/>
  <c r="K1969" i="2"/>
  <c r="L1965" i="2"/>
  <c r="K1961" i="2"/>
  <c r="K1956" i="2"/>
  <c r="AT1948" i="2"/>
  <c r="L1928" i="2"/>
  <c r="AW1881" i="2"/>
  <c r="J1881" i="2"/>
  <c r="K1881" i="2"/>
  <c r="L1881" i="2"/>
  <c r="AT1881" i="2"/>
  <c r="J1667" i="2"/>
  <c r="K1667" i="2"/>
  <c r="L1667" i="2"/>
  <c r="AT1667" i="2"/>
  <c r="AT1663" i="2"/>
  <c r="L1663" i="2"/>
  <c r="AU1663" i="2"/>
  <c r="L1653" i="2"/>
  <c r="AV1653" i="2"/>
  <c r="AW1653" i="2"/>
  <c r="G1653" i="2"/>
  <c r="H1653" i="2" s="1"/>
  <c r="J1653" i="2"/>
  <c r="K1653" i="2"/>
  <c r="G1576" i="2"/>
  <c r="H1576" i="2" s="1"/>
  <c r="J1576" i="2"/>
  <c r="M1576" i="2" s="1"/>
  <c r="AU1576" i="2"/>
  <c r="G1028" i="2"/>
  <c r="H1028" i="2" s="1"/>
  <c r="J1028" i="2"/>
  <c r="L1028" i="2"/>
  <c r="AV1028" i="2"/>
  <c r="AW1028" i="2"/>
  <c r="J1092" i="3"/>
  <c r="J1012" i="3"/>
  <c r="AW2329" i="2"/>
  <c r="K2306" i="2"/>
  <c r="K2295" i="2"/>
  <c r="K2287" i="2"/>
  <c r="AV2285" i="2"/>
  <c r="G2284" i="2"/>
  <c r="H2284" i="2" s="1"/>
  <c r="J2283" i="2"/>
  <c r="J2272" i="2"/>
  <c r="J2271" i="2"/>
  <c r="J2223" i="2"/>
  <c r="AU2219" i="2"/>
  <c r="L2207" i="2"/>
  <c r="AU2173" i="2"/>
  <c r="J2170" i="2"/>
  <c r="M2170" i="2" s="1"/>
  <c r="K2169" i="2"/>
  <c r="L2159" i="2"/>
  <c r="L2158" i="2"/>
  <c r="L2150" i="2"/>
  <c r="H2130" i="2"/>
  <c r="L2126" i="2"/>
  <c r="AV2118" i="2"/>
  <c r="AV2105" i="2"/>
  <c r="L2103" i="2"/>
  <c r="L2102" i="2"/>
  <c r="AV2085" i="2"/>
  <c r="L2068" i="2"/>
  <c r="G2038" i="2"/>
  <c r="H2038" i="2" s="1"/>
  <c r="K2037" i="2"/>
  <c r="G2022" i="2"/>
  <c r="H2022" i="2" s="1"/>
  <c r="K2021" i="2"/>
  <c r="L2017" i="2"/>
  <c r="AV2014" i="2"/>
  <c r="K1985" i="2"/>
  <c r="AV1982" i="2"/>
  <c r="AT1974" i="2"/>
  <c r="J1969" i="2"/>
  <c r="K1965" i="2"/>
  <c r="AW1931" i="2"/>
  <c r="H1928" i="2"/>
  <c r="L1927" i="2"/>
  <c r="K1917" i="2"/>
  <c r="J1917" i="2"/>
  <c r="L1917" i="2"/>
  <c r="K1805" i="2"/>
  <c r="J1805" i="2"/>
  <c r="AT1805" i="2"/>
  <c r="AU1805" i="2"/>
  <c r="AV1779" i="2"/>
  <c r="G1779" i="2"/>
  <c r="H1779" i="2" s="1"/>
  <c r="L1779" i="2"/>
  <c r="L1389" i="2"/>
  <c r="AW1389" i="2"/>
  <c r="L2381" i="2"/>
  <c r="AV2329" i="2"/>
  <c r="L2323" i="2"/>
  <c r="J2306" i="2"/>
  <c r="J2295" i="2"/>
  <c r="J2287" i="2"/>
  <c r="AU2285" i="2"/>
  <c r="G2255" i="2"/>
  <c r="H2255" i="2" s="1"/>
  <c r="G2239" i="2"/>
  <c r="H2239" i="2" s="1"/>
  <c r="L2235" i="2"/>
  <c r="AV2230" i="2"/>
  <c r="AW2220" i="2"/>
  <c r="AT2219" i="2"/>
  <c r="G2211" i="2"/>
  <c r="H2211" i="2" s="1"/>
  <c r="K2207" i="2"/>
  <c r="G2186" i="2"/>
  <c r="H2186" i="2" s="1"/>
  <c r="K2158" i="2"/>
  <c r="AV2154" i="2"/>
  <c r="K2150" i="2"/>
  <c r="AU2105" i="2"/>
  <c r="K2102" i="2"/>
  <c r="AW2099" i="2"/>
  <c r="L2091" i="2"/>
  <c r="AU2085" i="2"/>
  <c r="L2084" i="2"/>
  <c r="L2080" i="2"/>
  <c r="K2068" i="2"/>
  <c r="J2037" i="2"/>
  <c r="L2034" i="2"/>
  <c r="H2021" i="2"/>
  <c r="L2020" i="2"/>
  <c r="K2017" i="2"/>
  <c r="J1985" i="2"/>
  <c r="AW1975" i="2"/>
  <c r="AV1957" i="2"/>
  <c r="L1949" i="2"/>
  <c r="L1944" i="2"/>
  <c r="J1927" i="2"/>
  <c r="AW1834" i="2"/>
  <c r="AU1714" i="2"/>
  <c r="K1620" i="2"/>
  <c r="J1620" i="2"/>
  <c r="AU1620" i="2"/>
  <c r="G1548" i="2"/>
  <c r="H1548" i="2" s="1"/>
  <c r="AV1548" i="2"/>
  <c r="J1548" i="2"/>
  <c r="K1548" i="2"/>
  <c r="L1548" i="2"/>
  <c r="G1514" i="2"/>
  <c r="K1514" i="2"/>
  <c r="L1514" i="2"/>
  <c r="AW1514" i="2"/>
  <c r="K1142" i="2"/>
  <c r="L1142" i="2"/>
  <c r="AU1142" i="2"/>
  <c r="AV1142" i="2"/>
  <c r="L1136" i="2"/>
  <c r="K1136" i="2"/>
  <c r="AV1136" i="2"/>
  <c r="AW1136" i="2"/>
  <c r="AV2302" i="2"/>
  <c r="AV2043" i="2"/>
  <c r="AV1975" i="2"/>
  <c r="AT1834" i="2"/>
  <c r="AT1714" i="2"/>
  <c r="G1648" i="2"/>
  <c r="H1648" i="2" s="1"/>
  <c r="K1648" i="2"/>
  <c r="AV1648" i="2"/>
  <c r="G1530" i="2"/>
  <c r="AW1530" i="2"/>
  <c r="K1385" i="2"/>
  <c r="AW1385" i="2"/>
  <c r="G1385" i="2"/>
  <c r="H1385" i="2" s="1"/>
  <c r="J1385" i="2"/>
  <c r="L1385" i="2"/>
  <c r="K1231" i="2"/>
  <c r="AW1231" i="2"/>
  <c r="G1231" i="2"/>
  <c r="H1231" i="2" s="1"/>
  <c r="J1231" i="2"/>
  <c r="L1231" i="2"/>
  <c r="AT1231" i="2"/>
  <c r="AV1231" i="2"/>
  <c r="AV2349" i="2"/>
  <c r="AW2306" i="2"/>
  <c r="G2306" i="2"/>
  <c r="H2306" i="2" s="1"/>
  <c r="K2305" i="2"/>
  <c r="G2295" i="2"/>
  <c r="H2295" i="2" s="1"/>
  <c r="J2294" i="2"/>
  <c r="L2286" i="2"/>
  <c r="AW2284" i="2"/>
  <c r="J2235" i="2"/>
  <c r="G2203" i="2"/>
  <c r="AV2170" i="2"/>
  <c r="H2158" i="2"/>
  <c r="L2143" i="2"/>
  <c r="H2127" i="2"/>
  <c r="H2102" i="2"/>
  <c r="AT2054" i="2"/>
  <c r="AU2050" i="2"/>
  <c r="L2046" i="2"/>
  <c r="G2034" i="2"/>
  <c r="H2034" i="2" s="1"/>
  <c r="L2033" i="2"/>
  <c r="L2032" i="2"/>
  <c r="H2017" i="2"/>
  <c r="L2004" i="2"/>
  <c r="G1985" i="2"/>
  <c r="H1985" i="2" s="1"/>
  <c r="J1944" i="2"/>
  <c r="G1923" i="2"/>
  <c r="H1923" i="2" s="1"/>
  <c r="J1841" i="2"/>
  <c r="K1841" i="2"/>
  <c r="L1841" i="2"/>
  <c r="AT1841" i="2"/>
  <c r="G1806" i="2"/>
  <c r="H1806" i="2" s="1"/>
  <c r="AW1806" i="2"/>
  <c r="J1806" i="2"/>
  <c r="K1806" i="2"/>
  <c r="L1806" i="2"/>
  <c r="L1788" i="2"/>
  <c r="AW1788" i="2"/>
  <c r="AU1667" i="2"/>
  <c r="AT1653" i="2"/>
  <c r="K1591" i="2"/>
  <c r="J1591" i="2"/>
  <c r="AT1591" i="2"/>
  <c r="AU1591" i="2"/>
  <c r="AV1591" i="2"/>
  <c r="AU1498" i="2"/>
  <c r="K1498" i="2"/>
  <c r="L1498" i="2"/>
  <c r="AV1498" i="2"/>
  <c r="G1479" i="2"/>
  <c r="H1479" i="2" s="1"/>
  <c r="J1479" i="2"/>
  <c r="AT1479" i="2"/>
  <c r="AU1479" i="2"/>
  <c r="K1451" i="2"/>
  <c r="AW1451" i="2"/>
  <c r="G1451" i="2"/>
  <c r="H1451" i="2" s="1"/>
  <c r="J1451" i="2"/>
  <c r="L1451" i="2"/>
  <c r="K1393" i="2"/>
  <c r="G1393" i="2"/>
  <c r="H1393" i="2" s="1"/>
  <c r="J1393" i="2"/>
  <c r="L1393" i="2"/>
  <c r="AT1393" i="2"/>
  <c r="K1225" i="2"/>
  <c r="J1225" i="2"/>
  <c r="L1225" i="2"/>
  <c r="AT1225" i="2"/>
  <c r="AU1225" i="2"/>
  <c r="K788" i="2"/>
  <c r="G788" i="2"/>
  <c r="H788" i="2" s="1"/>
  <c r="J788" i="2"/>
  <c r="L788" i="2"/>
  <c r="AT788" i="2"/>
  <c r="AU788" i="2"/>
  <c r="L2364" i="2"/>
  <c r="AV2306" i="2"/>
  <c r="AV2295" i="2"/>
  <c r="AV2287" i="2"/>
  <c r="K2286" i="2"/>
  <c r="L2226" i="2"/>
  <c r="AW2195" i="2"/>
  <c r="AV2186" i="2"/>
  <c r="K2046" i="2"/>
  <c r="K2033" i="2"/>
  <c r="L2005" i="2"/>
  <c r="AV2002" i="2"/>
  <c r="AU2001" i="2"/>
  <c r="AV1992" i="2"/>
  <c r="AV1987" i="2"/>
  <c r="AV1985" i="2"/>
  <c r="L1948" i="2"/>
  <c r="AW1944" i="2"/>
  <c r="L1053" i="3"/>
  <c r="L1024" i="3"/>
  <c r="L1004" i="3"/>
  <c r="L970" i="3"/>
  <c r="L940" i="3"/>
  <c r="L914" i="3"/>
  <c r="J2364" i="2"/>
  <c r="M2364" i="2" s="1"/>
  <c r="J2310" i="2"/>
  <c r="L2298" i="2"/>
  <c r="J2286" i="2"/>
  <c r="AT2284" i="2"/>
  <c r="AU2283" i="2"/>
  <c r="AU2271" i="2"/>
  <c r="AW2233" i="2"/>
  <c r="K2226" i="2"/>
  <c r="L2173" i="2"/>
  <c r="AV2158" i="2"/>
  <c r="AV2102" i="2"/>
  <c r="L2070" i="2"/>
  <c r="AW2068" i="2"/>
  <c r="L2062" i="2"/>
  <c r="J2046" i="2"/>
  <c r="L2042" i="2"/>
  <c r="AW2039" i="2"/>
  <c r="AV2037" i="2"/>
  <c r="J2033" i="2"/>
  <c r="AV2021" i="2"/>
  <c r="AV2017" i="2"/>
  <c r="L2014" i="2"/>
  <c r="J2005" i="2"/>
  <c r="AV1993" i="2"/>
  <c r="AU1992" i="2"/>
  <c r="L1982" i="2"/>
  <c r="J1974" i="2"/>
  <c r="L1973" i="2"/>
  <c r="AV1970" i="2"/>
  <c r="AU1969" i="2"/>
  <c r="AV1961" i="2"/>
  <c r="K1948" i="2"/>
  <c r="AV1944" i="2"/>
  <c r="AW1927" i="2"/>
  <c r="L1815" i="2"/>
  <c r="G1815" i="2"/>
  <c r="H1815" i="2" s="1"/>
  <c r="AV1815" i="2"/>
  <c r="AW1815" i="2"/>
  <c r="AV1665" i="2"/>
  <c r="AW1665" i="2"/>
  <c r="G1665" i="2"/>
  <c r="H1665" i="2" s="1"/>
  <c r="J1665" i="2"/>
  <c r="K1665" i="2"/>
  <c r="L1665" i="2"/>
  <c r="G1471" i="2"/>
  <c r="H1471" i="2" s="1"/>
  <c r="AU1471" i="2"/>
  <c r="AV1471" i="2"/>
  <c r="J1471" i="2"/>
  <c r="K1471" i="2"/>
  <c r="L1471" i="2"/>
  <c r="AV1385" i="2"/>
  <c r="L1084" i="3"/>
  <c r="K1024" i="3"/>
  <c r="L1021" i="3"/>
  <c r="J1004" i="3"/>
  <c r="L980" i="3"/>
  <c r="K940" i="3"/>
  <c r="L924" i="3"/>
  <c r="K914" i="3"/>
  <c r="J904" i="3"/>
  <c r="L2329" i="2"/>
  <c r="L2320" i="2"/>
  <c r="G2310" i="2"/>
  <c r="H2310" i="2" s="1"/>
  <c r="G2286" i="2"/>
  <c r="H2286" i="2" s="1"/>
  <c r="L2219" i="2"/>
  <c r="AT2201" i="2"/>
  <c r="L2167" i="2"/>
  <c r="K2105" i="2"/>
  <c r="H2099" i="2"/>
  <c r="L2095" i="2"/>
  <c r="AV2051" i="2"/>
  <c r="K2014" i="2"/>
  <c r="G2005" i="2"/>
  <c r="H2005" i="2" s="1"/>
  <c r="K1982" i="2"/>
  <c r="G1974" i="2"/>
  <c r="H1974" i="2" s="1"/>
  <c r="J1948" i="2"/>
  <c r="L1921" i="2"/>
  <c r="J1921" i="2"/>
  <c r="K1921" i="2"/>
  <c r="AV1921" i="2"/>
  <c r="AV1914" i="2"/>
  <c r="G1914" i="2"/>
  <c r="H1914" i="2" s="1"/>
  <c r="J1914" i="2"/>
  <c r="K1914" i="2"/>
  <c r="L1914" i="2"/>
  <c r="J1661" i="2"/>
  <c r="AW1661" i="2"/>
  <c r="G1661" i="2"/>
  <c r="H1661" i="2" s="1"/>
  <c r="K1661" i="2"/>
  <c r="L1661" i="2"/>
  <c r="AT1661" i="2"/>
  <c r="G1550" i="2"/>
  <c r="AW1550" i="2"/>
  <c r="K1541" i="2"/>
  <c r="G1541" i="2"/>
  <c r="H1541" i="2" s="1"/>
  <c r="J1541" i="2"/>
  <c r="L1541" i="2"/>
  <c r="AT1541" i="2"/>
  <c r="G1493" i="2"/>
  <c r="H1493" i="2" s="1"/>
  <c r="AV1493" i="2"/>
  <c r="J1493" i="2"/>
  <c r="K1493" i="2"/>
  <c r="L1493" i="2"/>
  <c r="J1399" i="2"/>
  <c r="K1399" i="2"/>
  <c r="L1399" i="2"/>
  <c r="AT1385" i="2"/>
  <c r="K1338" i="2"/>
  <c r="AU1338" i="2"/>
  <c r="AV1338" i="2"/>
  <c r="L1075" i="3"/>
  <c r="G1048" i="3"/>
  <c r="H1048" i="3" s="1"/>
  <c r="L1040" i="3"/>
  <c r="J1016" i="3"/>
  <c r="K986" i="3"/>
  <c r="K980" i="3"/>
  <c r="J970" i="3"/>
  <c r="J964" i="3"/>
  <c r="L902" i="3"/>
  <c r="K2340" i="2"/>
  <c r="K2219" i="2"/>
  <c r="AU2207" i="2"/>
  <c r="L2154" i="2"/>
  <c r="M2154" i="2" s="1"/>
  <c r="AU2150" i="2"/>
  <c r="AU2068" i="2"/>
  <c r="AV2020" i="2"/>
  <c r="L1957" i="2"/>
  <c r="AT1927" i="2"/>
  <c r="G1880" i="2"/>
  <c r="H1880" i="2" s="1"/>
  <c r="L1880" i="2"/>
  <c r="AV1880" i="2"/>
  <c r="AW1880" i="2"/>
  <c r="AT1679" i="2"/>
  <c r="K1679" i="2"/>
  <c r="AV1592" i="2"/>
  <c r="G1592" i="2"/>
  <c r="H1592" i="2" s="1"/>
  <c r="J1592" i="2"/>
  <c r="K1592" i="2"/>
  <c r="L1592" i="2"/>
  <c r="G1582" i="2"/>
  <c r="L1582" i="2"/>
  <c r="AV1582" i="2"/>
  <c r="AU1523" i="2"/>
  <c r="L1523" i="2"/>
  <c r="AW1523" i="2"/>
  <c r="G1499" i="2"/>
  <c r="H1499" i="2" s="1"/>
  <c r="L1499" i="2"/>
  <c r="AT1499" i="2"/>
  <c r="K1480" i="2"/>
  <c r="G1480" i="2"/>
  <c r="H1480" i="2" s="1"/>
  <c r="J1480" i="2"/>
  <c r="AT1480" i="2"/>
  <c r="AV1445" i="2"/>
  <c r="J1445" i="2"/>
  <c r="K1445" i="2"/>
  <c r="L1445" i="2"/>
  <c r="AU1410" i="2"/>
  <c r="L1410" i="2"/>
  <c r="K1366" i="2"/>
  <c r="AU1366" i="2"/>
  <c r="AV1366" i="2"/>
  <c r="L1366" i="2"/>
  <c r="AW1366" i="2"/>
  <c r="AU1329" i="2"/>
  <c r="L1329" i="2"/>
  <c r="AW1329" i="2"/>
  <c r="K1287" i="2"/>
  <c r="G1287" i="2"/>
  <c r="H1287" i="2" s="1"/>
  <c r="J1287" i="2"/>
  <c r="L1287" i="2"/>
  <c r="L1213" i="2"/>
  <c r="J1213" i="2"/>
  <c r="K1213" i="2"/>
  <c r="AU1213" i="2"/>
  <c r="AV1213" i="2"/>
  <c r="J1197" i="2"/>
  <c r="K1197" i="2"/>
  <c r="L1197" i="2"/>
  <c r="AT1197" i="2"/>
  <c r="AV1197" i="2"/>
  <c r="J1178" i="2"/>
  <c r="K1178" i="2"/>
  <c r="L1178" i="2"/>
  <c r="G746" i="2"/>
  <c r="H746" i="2" s="1"/>
  <c r="K746" i="2"/>
  <c r="L746" i="2"/>
  <c r="AU746" i="2"/>
  <c r="G1912" i="2"/>
  <c r="H1912" i="2" s="1"/>
  <c r="G1911" i="2"/>
  <c r="H1911" i="2" s="1"/>
  <c r="G1878" i="2"/>
  <c r="H1878" i="2" s="1"/>
  <c r="J1877" i="2"/>
  <c r="AW1494" i="2"/>
  <c r="AT1461" i="2"/>
  <c r="AT1455" i="2"/>
  <c r="AT1388" i="2"/>
  <c r="L1343" i="2"/>
  <c r="AT1343" i="2"/>
  <c r="K976" i="2"/>
  <c r="G976" i="2"/>
  <c r="H976" i="2" s="1"/>
  <c r="AW976" i="2"/>
  <c r="AV940" i="2"/>
  <c r="AW940" i="2"/>
  <c r="G940" i="2"/>
  <c r="H940" i="2" s="1"/>
  <c r="J940" i="2"/>
  <c r="K940" i="2"/>
  <c r="L940" i="2"/>
  <c r="K896" i="2"/>
  <c r="J896" i="2"/>
  <c r="L896" i="2"/>
  <c r="AT896" i="2"/>
  <c r="AU896" i="2"/>
  <c r="G721" i="2"/>
  <c r="H721" i="2" s="1"/>
  <c r="AW721" i="2"/>
  <c r="J721" i="2"/>
  <c r="K721" i="2"/>
  <c r="L721" i="2"/>
  <c r="G535" i="2"/>
  <c r="H535" i="2" s="1"/>
  <c r="AW535" i="2"/>
  <c r="J535" i="2"/>
  <c r="K535" i="2"/>
  <c r="L535" i="2"/>
  <c r="AT535" i="2"/>
  <c r="AU535" i="2"/>
  <c r="AV535" i="2"/>
  <c r="L1896" i="2"/>
  <c r="AV1891" i="2"/>
  <c r="K1890" i="2"/>
  <c r="L1887" i="2"/>
  <c r="J1883" i="2"/>
  <c r="L1882" i="2"/>
  <c r="AT1879" i="2"/>
  <c r="AV1878" i="2"/>
  <c r="AW1875" i="2"/>
  <c r="AW1873" i="2"/>
  <c r="AV1872" i="2"/>
  <c r="AW1871" i="2"/>
  <c r="L1868" i="2"/>
  <c r="AW1851" i="2"/>
  <c r="AV1825" i="2"/>
  <c r="AW1816" i="2"/>
  <c r="AT1814" i="2"/>
  <c r="K1810" i="2"/>
  <c r="AT1778" i="2"/>
  <c r="K1705" i="2"/>
  <c r="AV1702" i="2"/>
  <c r="AW1696" i="2"/>
  <c r="AV1694" i="2"/>
  <c r="L1689" i="2"/>
  <c r="L1684" i="2"/>
  <c r="K1669" i="2"/>
  <c r="AT1664" i="2"/>
  <c r="AT1649" i="2"/>
  <c r="K1645" i="2"/>
  <c r="K1637" i="2"/>
  <c r="J1632" i="2"/>
  <c r="AT1628" i="2"/>
  <c r="J1624" i="2"/>
  <c r="AU1621" i="2"/>
  <c r="G1612" i="2"/>
  <c r="H1612" i="2" s="1"/>
  <c r="L1611" i="2"/>
  <c r="K1600" i="2"/>
  <c r="K1593" i="2"/>
  <c r="J1586" i="2"/>
  <c r="K1564" i="2"/>
  <c r="J1557" i="2"/>
  <c r="L1538" i="2"/>
  <c r="G1509" i="2"/>
  <c r="H1509" i="2" s="1"/>
  <c r="K1508" i="2"/>
  <c r="J1505" i="2"/>
  <c r="M1505" i="2" s="1"/>
  <c r="AV1494" i="2"/>
  <c r="AV1487" i="2"/>
  <c r="AW1430" i="2"/>
  <c r="AT1409" i="2"/>
  <c r="K1376" i="2"/>
  <c r="J1376" i="2"/>
  <c r="K1372" i="2"/>
  <c r="AV1372" i="2"/>
  <c r="H1372" i="2"/>
  <c r="J1372" i="2"/>
  <c r="J1355" i="2"/>
  <c r="AT1355" i="2"/>
  <c r="AU1355" i="2"/>
  <c r="G1094" i="2"/>
  <c r="H1094" i="2" s="1"/>
  <c r="L1094" i="2"/>
  <c r="J789" i="2"/>
  <c r="K789" i="2"/>
  <c r="AU789" i="2"/>
  <c r="J1919" i="2"/>
  <c r="K1915" i="2"/>
  <c r="AV1900" i="2"/>
  <c r="L1894" i="2"/>
  <c r="AU1891" i="2"/>
  <c r="K1887" i="2"/>
  <c r="J1886" i="2"/>
  <c r="AU1878" i="2"/>
  <c r="AV1875" i="2"/>
  <c r="AV1871" i="2"/>
  <c r="AW1863" i="2"/>
  <c r="AV1817" i="2"/>
  <c r="AT1816" i="2"/>
  <c r="J1810" i="2"/>
  <c r="J1718" i="2"/>
  <c r="AU1694" i="2"/>
  <c r="J1689" i="2"/>
  <c r="L1685" i="2"/>
  <c r="J1684" i="2"/>
  <c r="J1676" i="2"/>
  <c r="G1669" i="2"/>
  <c r="H1669" i="2" s="1"/>
  <c r="L1654" i="2"/>
  <c r="G1645" i="2"/>
  <c r="H1645" i="2" s="1"/>
  <c r="G1632" i="2"/>
  <c r="H1632" i="2" s="1"/>
  <c r="AU1629" i="2"/>
  <c r="K1625" i="2"/>
  <c r="AW1622" i="2"/>
  <c r="AT1621" i="2"/>
  <c r="AT1616" i="2"/>
  <c r="K1611" i="2"/>
  <c r="AV1605" i="2"/>
  <c r="J1600" i="2"/>
  <c r="J1593" i="2"/>
  <c r="AV1584" i="2"/>
  <c r="AV1568" i="2"/>
  <c r="K1566" i="2"/>
  <c r="J1564" i="2"/>
  <c r="M1564" i="2" s="1"/>
  <c r="K1563" i="2"/>
  <c r="G1561" i="2"/>
  <c r="H1561" i="2" s="1"/>
  <c r="K1560" i="2"/>
  <c r="L1539" i="2"/>
  <c r="K1538" i="2"/>
  <c r="AV1531" i="2"/>
  <c r="AV1524" i="2"/>
  <c r="J1517" i="2"/>
  <c r="J1508" i="2"/>
  <c r="L1485" i="2"/>
  <c r="G1472" i="2"/>
  <c r="H1472" i="2" s="1"/>
  <c r="AW1464" i="2"/>
  <c r="AV1430" i="2"/>
  <c r="AT1421" i="2"/>
  <c r="AV1287" i="2"/>
  <c r="K1226" i="2"/>
  <c r="G1226" i="2"/>
  <c r="H1226" i="2" s="1"/>
  <c r="J1226" i="2"/>
  <c r="AV1226" i="2"/>
  <c r="AV1178" i="2"/>
  <c r="J1137" i="2"/>
  <c r="L1137" i="2"/>
  <c r="AT1137" i="2"/>
  <c r="AU1137" i="2"/>
  <c r="AV1137" i="2"/>
  <c r="AT1109" i="2"/>
  <c r="AU1109" i="2"/>
  <c r="AV1109" i="2"/>
  <c r="G1109" i="2"/>
  <c r="H1109" i="2" s="1"/>
  <c r="J1109" i="2"/>
  <c r="K1109" i="2"/>
  <c r="L1109" i="2"/>
  <c r="AW1030" i="2"/>
  <c r="AV1030" i="2"/>
  <c r="AW746" i="2"/>
  <c r="G1919" i="2"/>
  <c r="H1919" i="2" s="1"/>
  <c r="J1887" i="2"/>
  <c r="AT1878" i="2"/>
  <c r="AU1875" i="2"/>
  <c r="L1807" i="2"/>
  <c r="AW1797" i="2"/>
  <c r="AU1792" i="2"/>
  <c r="G1762" i="2"/>
  <c r="H1762" i="2" s="1"/>
  <c r="L1715" i="2"/>
  <c r="J1713" i="2"/>
  <c r="AV1709" i="2"/>
  <c r="G1705" i="2"/>
  <c r="H1705" i="2" s="1"/>
  <c r="AV1701" i="2"/>
  <c r="AW1698" i="2"/>
  <c r="AV1612" i="2"/>
  <c r="J1611" i="2"/>
  <c r="G1600" i="2"/>
  <c r="H1600" i="2" s="1"/>
  <c r="AW1577" i="2"/>
  <c r="J1560" i="2"/>
  <c r="AV1554" i="2"/>
  <c r="AV1544" i="2"/>
  <c r="L1542" i="2"/>
  <c r="AV1532" i="2"/>
  <c r="AT1524" i="2"/>
  <c r="AW1509" i="2"/>
  <c r="H1508" i="2"/>
  <c r="AV1500" i="2"/>
  <c r="H1491" i="2"/>
  <c r="G1468" i="2"/>
  <c r="H1468" i="2" s="1"/>
  <c r="AV1464" i="2"/>
  <c r="K1452" i="2"/>
  <c r="AW1448" i="2"/>
  <c r="J1446" i="2"/>
  <c r="L1419" i="2"/>
  <c r="AV1402" i="2"/>
  <c r="AT1401" i="2"/>
  <c r="K1386" i="2"/>
  <c r="AT1376" i="2"/>
  <c r="AT1372" i="2"/>
  <c r="AV1334" i="2"/>
  <c r="J1334" i="2"/>
  <c r="K1334" i="2"/>
  <c r="L1334" i="2"/>
  <c r="AT1287" i="2"/>
  <c r="K1262" i="2"/>
  <c r="G1262" i="2"/>
  <c r="H1262" i="2" s="1"/>
  <c r="AT1262" i="2"/>
  <c r="AV1262" i="2"/>
  <c r="K1214" i="2"/>
  <c r="J1214" i="2"/>
  <c r="L1214" i="2"/>
  <c r="AT1214" i="2"/>
  <c r="AU1178" i="2"/>
  <c r="J1044" i="2"/>
  <c r="G1044" i="2"/>
  <c r="L1044" i="2"/>
  <c r="AV1044" i="2"/>
  <c r="AW1044" i="2"/>
  <c r="AU940" i="2"/>
  <c r="J892" i="2"/>
  <c r="AT892" i="2"/>
  <c r="AU768" i="2"/>
  <c r="AV768" i="2"/>
  <c r="G768" i="2"/>
  <c r="H768" i="2" s="1"/>
  <c r="J768" i="2"/>
  <c r="K768" i="2"/>
  <c r="L768" i="2"/>
  <c r="AV746" i="2"/>
  <c r="AV721" i="2"/>
  <c r="G706" i="2"/>
  <c r="H706" i="2" s="1"/>
  <c r="K706" i="2"/>
  <c r="L706" i="2"/>
  <c r="AU706" i="2"/>
  <c r="AT1850" i="2"/>
  <c r="AU1849" i="2"/>
  <c r="L1826" i="2"/>
  <c r="AW1645" i="2"/>
  <c r="AW1472" i="2"/>
  <c r="AW1465" i="2"/>
  <c r="K1360" i="2"/>
  <c r="G1360" i="2"/>
  <c r="H1360" i="2" s="1"/>
  <c r="J1360" i="2"/>
  <c r="L1360" i="2"/>
  <c r="AT1360" i="2"/>
  <c r="AV1127" i="2"/>
  <c r="AW1127" i="2"/>
  <c r="AT940" i="2"/>
  <c r="K897" i="2"/>
  <c r="G897" i="2"/>
  <c r="H897" i="2" s="1"/>
  <c r="J897" i="2"/>
  <c r="L897" i="2"/>
  <c r="AT897" i="2"/>
  <c r="L778" i="2"/>
  <c r="AW778" i="2"/>
  <c r="AU721" i="2"/>
  <c r="AU1911" i="2"/>
  <c r="AV1907" i="2"/>
  <c r="AU1906" i="2"/>
  <c r="AV1905" i="2"/>
  <c r="AW1887" i="2"/>
  <c r="AV1877" i="2"/>
  <c r="AV1854" i="2"/>
  <c r="AV1853" i="2"/>
  <c r="AT1849" i="2"/>
  <c r="K1826" i="2"/>
  <c r="AW1810" i="2"/>
  <c r="AW1794" i="2"/>
  <c r="AV1705" i="2"/>
  <c r="AW1700" i="2"/>
  <c r="AT1698" i="2"/>
  <c r="AT1681" i="2"/>
  <c r="AW1669" i="2"/>
  <c r="L1652" i="2"/>
  <c r="L1596" i="2"/>
  <c r="AV1593" i="2"/>
  <c r="AU1588" i="2"/>
  <c r="AT1587" i="2"/>
  <c r="L1581" i="2"/>
  <c r="AV1578" i="2"/>
  <c r="AT1572" i="2"/>
  <c r="AW1570" i="2"/>
  <c r="AV1564" i="2"/>
  <c r="AV1561" i="2"/>
  <c r="AW1558" i="2"/>
  <c r="AW1557" i="2"/>
  <c r="AW1555" i="2"/>
  <c r="AU1552" i="2"/>
  <c r="AU1536" i="2"/>
  <c r="AW1535" i="2"/>
  <c r="AW1527" i="2"/>
  <c r="AW1506" i="2"/>
  <c r="AV1472" i="2"/>
  <c r="L1461" i="2"/>
  <c r="L1455" i="2"/>
  <c r="L1388" i="2"/>
  <c r="K1230" i="2"/>
  <c r="G1230" i="2"/>
  <c r="H1230" i="2" s="1"/>
  <c r="L1230" i="2"/>
  <c r="AT1230" i="2"/>
  <c r="AV1230" i="2"/>
  <c r="AT1173" i="2"/>
  <c r="J1173" i="2"/>
  <c r="K1173" i="2"/>
  <c r="L1173" i="2"/>
  <c r="AU1173" i="2"/>
  <c r="G1118" i="2"/>
  <c r="H1118" i="2" s="1"/>
  <c r="AT1118" i="2"/>
  <c r="AV789" i="2"/>
  <c r="G738" i="2"/>
  <c r="K738" i="2"/>
  <c r="L738" i="2"/>
  <c r="AU738" i="2"/>
  <c r="AT1911" i="2"/>
  <c r="AU1905" i="2"/>
  <c r="AV1887" i="2"/>
  <c r="L1879" i="2"/>
  <c r="AU1877" i="2"/>
  <c r="L1873" i="2"/>
  <c r="L1872" i="2"/>
  <c r="J1826" i="2"/>
  <c r="K1778" i="2"/>
  <c r="AV1700" i="2"/>
  <c r="K1664" i="2"/>
  <c r="J1652" i="2"/>
  <c r="L1649" i="2"/>
  <c r="L1628" i="2"/>
  <c r="K1596" i="2"/>
  <c r="J1581" i="2"/>
  <c r="AT1552" i="2"/>
  <c r="AT1536" i="2"/>
  <c r="AU1535" i="2"/>
  <c r="L1494" i="2"/>
  <c r="L1487" i="2"/>
  <c r="K1461" i="2"/>
  <c r="J1455" i="2"/>
  <c r="AT1416" i="2"/>
  <c r="AV1415" i="2"/>
  <c r="L1409" i="2"/>
  <c r="AT1404" i="2"/>
  <c r="J1388" i="2"/>
  <c r="K1280" i="2"/>
  <c r="G1280" i="2"/>
  <c r="H1280" i="2" s="1"/>
  <c r="AT1280" i="2"/>
  <c r="AV1280" i="2"/>
  <c r="L1141" i="2"/>
  <c r="J1141" i="2"/>
  <c r="K1141" i="2"/>
  <c r="AU1141" i="2"/>
  <c r="AV1141" i="2"/>
  <c r="G1098" i="2"/>
  <c r="L1098" i="2"/>
  <c r="AV1098" i="2"/>
  <c r="AW1098" i="2"/>
  <c r="G1088" i="2"/>
  <c r="H1088" i="2" s="1"/>
  <c r="AU1088" i="2"/>
  <c r="AU493" i="2"/>
  <c r="AV493" i="2"/>
  <c r="G493" i="2"/>
  <c r="H493" i="2" s="1"/>
  <c r="J493" i="2"/>
  <c r="K493" i="2"/>
  <c r="L493" i="2"/>
  <c r="AT493" i="2"/>
  <c r="AV1908" i="2"/>
  <c r="L1900" i="2"/>
  <c r="K1879" i="2"/>
  <c r="K1873" i="2"/>
  <c r="M1873" i="2" s="1"/>
  <c r="H1872" i="2"/>
  <c r="AW1839" i="2"/>
  <c r="G1826" i="2"/>
  <c r="H1826" i="2" s="1"/>
  <c r="L1817" i="2"/>
  <c r="L1816" i="2"/>
  <c r="K1814" i="2"/>
  <c r="M1814" i="2" s="1"/>
  <c r="AV1786" i="2"/>
  <c r="J1778" i="2"/>
  <c r="L1702" i="2"/>
  <c r="AT1669" i="2"/>
  <c r="J1664" i="2"/>
  <c r="K1649" i="2"/>
  <c r="AT1645" i="2"/>
  <c r="J1629" i="2"/>
  <c r="K1628" i="2"/>
  <c r="L1622" i="2"/>
  <c r="K1621" i="2"/>
  <c r="L1616" i="2"/>
  <c r="K1605" i="2"/>
  <c r="J1596" i="2"/>
  <c r="AV1589" i="2"/>
  <c r="K1568" i="2"/>
  <c r="AW1538" i="2"/>
  <c r="AV1537" i="2"/>
  <c r="K1494" i="2"/>
  <c r="K1487" i="2"/>
  <c r="G1455" i="2"/>
  <c r="H1455" i="2" s="1"/>
  <c r="L1430" i="2"/>
  <c r="AT1425" i="2"/>
  <c r="L1421" i="2"/>
  <c r="AU1415" i="2"/>
  <c r="J1409" i="2"/>
  <c r="G1388" i="2"/>
  <c r="H1388" i="2" s="1"/>
  <c r="K1272" i="2"/>
  <c r="L1272" i="2"/>
  <c r="AU1272" i="2"/>
  <c r="K1263" i="2"/>
  <c r="G1263" i="2"/>
  <c r="H1263" i="2" s="1"/>
  <c r="J1263" i="2"/>
  <c r="L1263" i="2"/>
  <c r="AT1263" i="2"/>
  <c r="J1241" i="2"/>
  <c r="L1241" i="2"/>
  <c r="AT1241" i="2"/>
  <c r="G1045" i="2"/>
  <c r="K1045" i="2"/>
  <c r="L1045" i="2"/>
  <c r="AU1045" i="2"/>
  <c r="AW1045" i="2"/>
  <c r="L968" i="2"/>
  <c r="AW968" i="2"/>
  <c r="J708" i="2"/>
  <c r="G708" i="2"/>
  <c r="H708" i="2" s="1"/>
  <c r="L708" i="2"/>
  <c r="AT1915" i="2"/>
  <c r="L1904" i="2"/>
  <c r="AT1887" i="2"/>
  <c r="AU1886" i="2"/>
  <c r="AT1882" i="2"/>
  <c r="J1879" i="2"/>
  <c r="L1871" i="2"/>
  <c r="L1851" i="2"/>
  <c r="AW1844" i="2"/>
  <c r="L1825" i="2"/>
  <c r="G1814" i="2"/>
  <c r="H1814" i="2" s="1"/>
  <c r="K1813" i="2"/>
  <c r="AU1809" i="2"/>
  <c r="L1801" i="2"/>
  <c r="L1797" i="2"/>
  <c r="G1778" i="2"/>
  <c r="H1778" i="2" s="1"/>
  <c r="K1702" i="2"/>
  <c r="AU1689" i="2"/>
  <c r="AU1684" i="2"/>
  <c r="G1664" i="2"/>
  <c r="H1664" i="2" s="1"/>
  <c r="G1652" i="2"/>
  <c r="H1652" i="2" s="1"/>
  <c r="G1649" i="2"/>
  <c r="H1649" i="2" s="1"/>
  <c r="AV1637" i="2"/>
  <c r="G1628" i="2"/>
  <c r="H1628" i="2" s="1"/>
  <c r="AU1624" i="2"/>
  <c r="G1621" i="2"/>
  <c r="H1621" i="2" s="1"/>
  <c r="G1581" i="2"/>
  <c r="H1581" i="2" s="1"/>
  <c r="J1577" i="2"/>
  <c r="AW1566" i="2"/>
  <c r="AV1563" i="2"/>
  <c r="AU1560" i="2"/>
  <c r="AW1559" i="2"/>
  <c r="L1554" i="2"/>
  <c r="K1544" i="2"/>
  <c r="AV1538" i="2"/>
  <c r="L1533" i="2"/>
  <c r="K1532" i="2"/>
  <c r="K1524" i="2"/>
  <c r="AV1521" i="2"/>
  <c r="AT1508" i="2"/>
  <c r="AV1507" i="2"/>
  <c r="AW1485" i="2"/>
  <c r="AT1468" i="2"/>
  <c r="K1464" i="2"/>
  <c r="L1448" i="2"/>
  <c r="K1430" i="2"/>
  <c r="J1421" i="2"/>
  <c r="M1421" i="2" s="1"/>
  <c r="G1409" i="2"/>
  <c r="H1409" i="2" s="1"/>
  <c r="L1376" i="2"/>
  <c r="L1372" i="2"/>
  <c r="AV1360" i="2"/>
  <c r="J1177" i="2"/>
  <c r="K1177" i="2"/>
  <c r="AU1177" i="2"/>
  <c r="G895" i="2"/>
  <c r="L895" i="2"/>
  <c r="AV895" i="2"/>
  <c r="G871" i="2"/>
  <c r="H871" i="2" s="1"/>
  <c r="L871" i="2"/>
  <c r="AV871" i="2"/>
  <c r="J1369" i="2"/>
  <c r="J1349" i="2"/>
  <c r="M1349" i="2" s="1"/>
  <c r="K1326" i="2"/>
  <c r="K1318" i="2"/>
  <c r="AT1286" i="2"/>
  <c r="J1275" i="2"/>
  <c r="AT1271" i="2"/>
  <c r="AW1248" i="2"/>
  <c r="L1246" i="2"/>
  <c r="G1243" i="2"/>
  <c r="H1243" i="2" s="1"/>
  <c r="AV1240" i="2"/>
  <c r="L1218" i="2"/>
  <c r="K1208" i="2"/>
  <c r="G1207" i="2"/>
  <c r="H1207" i="2" s="1"/>
  <c r="J1187" i="2"/>
  <c r="M1187" i="2" s="1"/>
  <c r="L1170" i="2"/>
  <c r="L1165" i="2"/>
  <c r="G1163" i="2"/>
  <c r="H1163" i="2" s="1"/>
  <c r="L1162" i="2"/>
  <c r="AV1158" i="2"/>
  <c r="L1155" i="2"/>
  <c r="J1154" i="2"/>
  <c r="L1147" i="2"/>
  <c r="L1146" i="2"/>
  <c r="K1129" i="2"/>
  <c r="AV1126" i="2"/>
  <c r="K1110" i="2"/>
  <c r="J1101" i="2"/>
  <c r="AU1097" i="2"/>
  <c r="AV1052" i="2"/>
  <c r="L769" i="2"/>
  <c r="L714" i="2"/>
  <c r="J701" i="2"/>
  <c r="J588" i="2"/>
  <c r="G588" i="2"/>
  <c r="H588" i="2" s="1"/>
  <c r="K588" i="2"/>
  <c r="L588" i="2"/>
  <c r="AV588" i="2"/>
  <c r="G581" i="2"/>
  <c r="H581" i="2" s="1"/>
  <c r="AW581" i="2"/>
  <c r="K581" i="2"/>
  <c r="L581" i="2"/>
  <c r="G523" i="2"/>
  <c r="H523" i="2" s="1"/>
  <c r="AW523" i="2"/>
  <c r="J523" i="2"/>
  <c r="K523" i="2"/>
  <c r="L523" i="2"/>
  <c r="AT523" i="2"/>
  <c r="K462" i="2"/>
  <c r="L462" i="2"/>
  <c r="AV462" i="2"/>
  <c r="G1369" i="2"/>
  <c r="H1369" i="2" s="1"/>
  <c r="G1349" i="2"/>
  <c r="H1349" i="2" s="1"/>
  <c r="J1326" i="2"/>
  <c r="J1318" i="2"/>
  <c r="K1317" i="2"/>
  <c r="L1312" i="2"/>
  <c r="G1307" i="2"/>
  <c r="H1307" i="2" s="1"/>
  <c r="G1275" i="2"/>
  <c r="H1275" i="2" s="1"/>
  <c r="L1269" i="2"/>
  <c r="AT1257" i="2"/>
  <c r="L1255" i="2"/>
  <c r="L1254" i="2"/>
  <c r="J1246" i="2"/>
  <c r="J1245" i="2"/>
  <c r="L1220" i="2"/>
  <c r="J1219" i="2"/>
  <c r="J1218" i="2"/>
  <c r="G1211" i="2"/>
  <c r="H1211" i="2" s="1"/>
  <c r="L1210" i="2"/>
  <c r="L1191" i="2"/>
  <c r="G1187" i="2"/>
  <c r="H1187" i="2" s="1"/>
  <c r="L1186" i="2"/>
  <c r="L1171" i="2"/>
  <c r="J1170" i="2"/>
  <c r="K1165" i="2"/>
  <c r="L1164" i="2"/>
  <c r="L1149" i="2"/>
  <c r="L1148" i="2"/>
  <c r="J1110" i="2"/>
  <c r="AW1040" i="2"/>
  <c r="AV1039" i="2"/>
  <c r="H974" i="2"/>
  <c r="K970" i="2"/>
  <c r="AV964" i="2"/>
  <c r="AT918" i="2"/>
  <c r="AW917" i="2"/>
  <c r="AT904" i="2"/>
  <c r="AV903" i="2"/>
  <c r="AT894" i="2"/>
  <c r="AV883" i="2"/>
  <c r="K876" i="2"/>
  <c r="M876" i="2" s="1"/>
  <c r="AT873" i="2"/>
  <c r="AU872" i="2"/>
  <c r="AV856" i="2"/>
  <c r="J853" i="2"/>
  <c r="M853" i="2" s="1"/>
  <c r="K852" i="2"/>
  <c r="L846" i="2"/>
  <c r="K832" i="2"/>
  <c r="H829" i="2"/>
  <c r="AV822" i="2"/>
  <c r="AT814" i="2"/>
  <c r="AV806" i="2"/>
  <c r="K769" i="2"/>
  <c r="AW749" i="2"/>
  <c r="L734" i="2"/>
  <c r="K714" i="2"/>
  <c r="AU705" i="2"/>
  <c r="AV705" i="2"/>
  <c r="H701" i="2"/>
  <c r="J573" i="2"/>
  <c r="G573" i="2"/>
  <c r="H573" i="2" s="1"/>
  <c r="L573" i="2"/>
  <c r="AV514" i="2"/>
  <c r="AU514" i="2"/>
  <c r="J78" i="2"/>
  <c r="G78" i="2"/>
  <c r="H78" i="2" s="1"/>
  <c r="L78" i="2"/>
  <c r="AT78" i="2"/>
  <c r="AU78" i="2"/>
  <c r="J1312" i="2"/>
  <c r="K1269" i="2"/>
  <c r="K1268" i="2"/>
  <c r="J1255" i="2"/>
  <c r="G1246" i="2"/>
  <c r="H1246" i="2" s="1"/>
  <c r="AW1243" i="2"/>
  <c r="K1237" i="2"/>
  <c r="L1236" i="2"/>
  <c r="K1220" i="2"/>
  <c r="G1219" i="2"/>
  <c r="H1219" i="2" s="1"/>
  <c r="G1218" i="2"/>
  <c r="H1218" i="2" s="1"/>
  <c r="K1210" i="2"/>
  <c r="J1191" i="2"/>
  <c r="L1190" i="2"/>
  <c r="K1186" i="2"/>
  <c r="J1183" i="2"/>
  <c r="M1183" i="2" s="1"/>
  <c r="K1182" i="2"/>
  <c r="J1165" i="2"/>
  <c r="J1162" i="2"/>
  <c r="G1154" i="2"/>
  <c r="H1154" i="2" s="1"/>
  <c r="K1149" i="2"/>
  <c r="K1148" i="2"/>
  <c r="J1146" i="2"/>
  <c r="L1134" i="2"/>
  <c r="AT1126" i="2"/>
  <c r="G1110" i="2"/>
  <c r="H1110" i="2" s="1"/>
  <c r="G109" i="2"/>
  <c r="H109" i="2" s="1"/>
  <c r="J109" i="2"/>
  <c r="K109" i="2"/>
  <c r="L109" i="2"/>
  <c r="AT109" i="2"/>
  <c r="AU109" i="2"/>
  <c r="AV109" i="2"/>
  <c r="K102" i="2"/>
  <c r="L102" i="2"/>
  <c r="AV102" i="2"/>
  <c r="L1353" i="2"/>
  <c r="AW1350" i="2"/>
  <c r="AW1349" i="2"/>
  <c r="AT1344" i="2"/>
  <c r="AV1324" i="2"/>
  <c r="K1321" i="2"/>
  <c r="AV1303" i="2"/>
  <c r="L1277" i="2"/>
  <c r="J1269" i="2"/>
  <c r="L1223" i="2"/>
  <c r="K1190" i="2"/>
  <c r="J1186" i="2"/>
  <c r="L1157" i="2"/>
  <c r="AW1066" i="2"/>
  <c r="H1064" i="2"/>
  <c r="L1061" i="2"/>
  <c r="AT1039" i="2"/>
  <c r="J1034" i="2"/>
  <c r="AW982" i="2"/>
  <c r="AV948" i="2"/>
  <c r="AW928" i="2"/>
  <c r="AV900" i="2"/>
  <c r="L891" i="2"/>
  <c r="L890" i="2"/>
  <c r="M890" i="2" s="1"/>
  <c r="AV887" i="2"/>
  <c r="AT869" i="2"/>
  <c r="L867" i="2"/>
  <c r="K866" i="2"/>
  <c r="L860" i="2"/>
  <c r="G859" i="2"/>
  <c r="H859" i="2" s="1"/>
  <c r="J846" i="2"/>
  <c r="K845" i="2"/>
  <c r="K842" i="2"/>
  <c r="L838" i="2"/>
  <c r="L818" i="2"/>
  <c r="AT796" i="2"/>
  <c r="AU791" i="2"/>
  <c r="G769" i="2"/>
  <c r="H769" i="2" s="1"/>
  <c r="K733" i="2"/>
  <c r="AW726" i="2"/>
  <c r="L722" i="2"/>
  <c r="AV581" i="2"/>
  <c r="AV523" i="2"/>
  <c r="AW1369" i="2"/>
  <c r="J1353" i="2"/>
  <c r="M1353" i="2" s="1"/>
  <c r="AV1350" i="2"/>
  <c r="AV1349" i="2"/>
  <c r="G1335" i="2"/>
  <c r="H1335" i="2" s="1"/>
  <c r="AT1331" i="2"/>
  <c r="AT1330" i="2"/>
  <c r="AT1324" i="2"/>
  <c r="L1314" i="2"/>
  <c r="AV1307" i="2"/>
  <c r="AT1303" i="2"/>
  <c r="AT1294" i="2"/>
  <c r="AV1289" i="2"/>
  <c r="K1277" i="2"/>
  <c r="L1261" i="2"/>
  <c r="AT1250" i="2"/>
  <c r="L1239" i="2"/>
  <c r="J1223" i="2"/>
  <c r="L1222" i="2"/>
  <c r="J1190" i="2"/>
  <c r="K1157" i="2"/>
  <c r="AV1119" i="2"/>
  <c r="AV1110" i="2"/>
  <c r="AW1090" i="2"/>
  <c r="AW1083" i="2"/>
  <c r="K1061" i="2"/>
  <c r="L1060" i="2"/>
  <c r="H1027" i="2"/>
  <c r="AU960" i="2"/>
  <c r="AU948" i="2"/>
  <c r="AT928" i="2"/>
  <c r="L923" i="2"/>
  <c r="AV879" i="2"/>
  <c r="G866" i="2"/>
  <c r="H866" i="2" s="1"/>
  <c r="J860" i="2"/>
  <c r="G846" i="2"/>
  <c r="H846" i="2" s="1"/>
  <c r="J845" i="2"/>
  <c r="G842" i="2"/>
  <c r="H842" i="2" s="1"/>
  <c r="AT791" i="2"/>
  <c r="AV756" i="2"/>
  <c r="AT755" i="2"/>
  <c r="J753" i="2"/>
  <c r="J747" i="2"/>
  <c r="M747" i="2" s="1"/>
  <c r="J733" i="2"/>
  <c r="AU726" i="2"/>
  <c r="AV725" i="2"/>
  <c r="K722" i="2"/>
  <c r="AW717" i="2"/>
  <c r="AT716" i="2"/>
  <c r="AW701" i="2"/>
  <c r="AU581" i="2"/>
  <c r="AU523" i="2"/>
  <c r="J504" i="2"/>
  <c r="G504" i="2"/>
  <c r="H504" i="2" s="1"/>
  <c r="K504" i="2"/>
  <c r="L504" i="2"/>
  <c r="AW462" i="2"/>
  <c r="G452" i="2"/>
  <c r="H452" i="2" s="1"/>
  <c r="L452" i="2"/>
  <c r="G1353" i="2"/>
  <c r="H1353" i="2" s="1"/>
  <c r="K1314" i="2"/>
  <c r="J1286" i="2"/>
  <c r="J1277" i="2"/>
  <c r="G1271" i="2"/>
  <c r="H1271" i="2" s="1"/>
  <c r="K1261" i="2"/>
  <c r="J1157" i="2"/>
  <c r="AU1125" i="2"/>
  <c r="AU1110" i="2"/>
  <c r="AU1100" i="2"/>
  <c r="G1093" i="2"/>
  <c r="H1093" i="2" s="1"/>
  <c r="AV1090" i="2"/>
  <c r="G1052" i="2"/>
  <c r="H1052" i="2" s="1"/>
  <c r="L1029" i="2"/>
  <c r="J951" i="2"/>
  <c r="AT948" i="2"/>
  <c r="AT943" i="2"/>
  <c r="AW936" i="2"/>
  <c r="G911" i="2"/>
  <c r="G890" i="2"/>
  <c r="H890" i="2" s="1"/>
  <c r="AV876" i="2"/>
  <c r="L862" i="2"/>
  <c r="K844" i="2"/>
  <c r="M844" i="2" s="1"/>
  <c r="L834" i="2"/>
  <c r="AV829" i="2"/>
  <c r="AV816" i="2"/>
  <c r="AT809" i="2"/>
  <c r="AV808" i="2"/>
  <c r="L785" i="2"/>
  <c r="AV783" i="2"/>
  <c r="AV769" i="2"/>
  <c r="H747" i="2"/>
  <c r="L745" i="2"/>
  <c r="AU725" i="2"/>
  <c r="J720" i="2"/>
  <c r="L712" i="2"/>
  <c r="K712" i="2"/>
  <c r="J707" i="2"/>
  <c r="AV573" i="2"/>
  <c r="J516" i="2"/>
  <c r="G516" i="2"/>
  <c r="H516" i="2" s="1"/>
  <c r="K516" i="2"/>
  <c r="L516" i="2"/>
  <c r="L177" i="2"/>
  <c r="AW177" i="2"/>
  <c r="L1097" i="2"/>
  <c r="AU936" i="2"/>
  <c r="L918" i="2"/>
  <c r="L904" i="2"/>
  <c r="K894" i="2"/>
  <c r="L873" i="2"/>
  <c r="K862" i="2"/>
  <c r="K834" i="2"/>
  <c r="L814" i="2"/>
  <c r="L777" i="2"/>
  <c r="AU769" i="2"/>
  <c r="AW718" i="2"/>
  <c r="L701" i="2"/>
  <c r="AT701" i="2"/>
  <c r="G567" i="2"/>
  <c r="H567" i="2" s="1"/>
  <c r="AW567" i="2"/>
  <c r="J567" i="2"/>
  <c r="K567" i="2"/>
  <c r="L567" i="2"/>
  <c r="G495" i="2"/>
  <c r="H495" i="2" s="1"/>
  <c r="J495" i="2"/>
  <c r="K495" i="2"/>
  <c r="AT495" i="2"/>
  <c r="AV1317" i="2"/>
  <c r="AV1312" i="2"/>
  <c r="AT1311" i="2"/>
  <c r="AV1275" i="2"/>
  <c r="AT1246" i="2"/>
  <c r="AU1245" i="2"/>
  <c r="AV1220" i="2"/>
  <c r="AV1219" i="2"/>
  <c r="AT1218" i="2"/>
  <c r="AU1210" i="2"/>
  <c r="AW1191" i="2"/>
  <c r="AV1190" i="2"/>
  <c r="AU1186" i="2"/>
  <c r="AT1170" i="2"/>
  <c r="AU1165" i="2"/>
  <c r="AW1164" i="2"/>
  <c r="AV1155" i="2"/>
  <c r="AV1149" i="2"/>
  <c r="AW1148" i="2"/>
  <c r="AV1147" i="2"/>
  <c r="AV1134" i="2"/>
  <c r="L1126" i="2"/>
  <c r="J1097" i="2"/>
  <c r="AW1084" i="2"/>
  <c r="AW1078" i="2"/>
  <c r="L1040" i="2"/>
  <c r="AU974" i="2"/>
  <c r="AU973" i="2"/>
  <c r="L964" i="2"/>
  <c r="AW937" i="2"/>
  <c r="J918" i="2"/>
  <c r="J917" i="2"/>
  <c r="K904" i="2"/>
  <c r="J894" i="2"/>
  <c r="J873" i="2"/>
  <c r="L872" i="2"/>
  <c r="J862" i="2"/>
  <c r="L856" i="2"/>
  <c r="L822" i="2"/>
  <c r="L806" i="2"/>
  <c r="G713" i="2"/>
  <c r="H713" i="2" s="1"/>
  <c r="J713" i="2"/>
  <c r="G697" i="2"/>
  <c r="H697" i="2" s="1"/>
  <c r="AU697" i="2"/>
  <c r="AV697" i="2"/>
  <c r="AW697" i="2"/>
  <c r="L697" i="2"/>
  <c r="J696" i="2"/>
  <c r="K696" i="2"/>
  <c r="G527" i="2"/>
  <c r="H527" i="2" s="1"/>
  <c r="AV527" i="2"/>
  <c r="J527" i="2"/>
  <c r="K527" i="2"/>
  <c r="AV504" i="2"/>
  <c r="AW452" i="2"/>
  <c r="J1365" i="2"/>
  <c r="AW1353" i="2"/>
  <c r="L1344" i="2"/>
  <c r="AV1320" i="2"/>
  <c r="AU1317" i="2"/>
  <c r="AT1312" i="2"/>
  <c r="L1304" i="2"/>
  <c r="L1302" i="2"/>
  <c r="L1295" i="2"/>
  <c r="L1281" i="2"/>
  <c r="AW1268" i="2"/>
  <c r="AT1254" i="2"/>
  <c r="AT1245" i="2"/>
  <c r="AV1236" i="2"/>
  <c r="AW1223" i="2"/>
  <c r="AT1219" i="2"/>
  <c r="AT1211" i="2"/>
  <c r="AT1191" i="2"/>
  <c r="AU1190" i="2"/>
  <c r="AT1186" i="2"/>
  <c r="AV1171" i="2"/>
  <c r="AV1164" i="2"/>
  <c r="L1152" i="2"/>
  <c r="AU1149" i="2"/>
  <c r="AV1148" i="2"/>
  <c r="AU1134" i="2"/>
  <c r="K1126" i="2"/>
  <c r="AW1103" i="2"/>
  <c r="J1089" i="2"/>
  <c r="L1075" i="2"/>
  <c r="G1074" i="2"/>
  <c r="H1074" i="2" s="1"/>
  <c r="J1040" i="2"/>
  <c r="K1039" i="2"/>
  <c r="L982" i="2"/>
  <c r="J964" i="2"/>
  <c r="AV957" i="2"/>
  <c r="H946" i="2"/>
  <c r="AV938" i="2"/>
  <c r="G918" i="2"/>
  <c r="H918" i="2" s="1"/>
  <c r="G917" i="2"/>
  <c r="G894" i="2"/>
  <c r="H894" i="2" s="1"/>
  <c r="G887" i="2"/>
  <c r="G873" i="2"/>
  <c r="H873" i="2" s="1"/>
  <c r="J872" i="2"/>
  <c r="J870" i="2"/>
  <c r="M870" i="2" s="1"/>
  <c r="K856" i="2"/>
  <c r="AU852" i="2"/>
  <c r="G834" i="2"/>
  <c r="H834" i="2" s="1"/>
  <c r="K822" i="2"/>
  <c r="K806" i="2"/>
  <c r="L796" i="2"/>
  <c r="AV713" i="2"/>
  <c r="AT697" i="2"/>
  <c r="AV696" i="2"/>
  <c r="AU504" i="2"/>
  <c r="AV452" i="2"/>
  <c r="L236" i="2"/>
  <c r="AU236" i="2"/>
  <c r="AU1236" i="2"/>
  <c r="L1130" i="2"/>
  <c r="J1126" i="2"/>
  <c r="L1119" i="2"/>
  <c r="H1089" i="2"/>
  <c r="J1039" i="2"/>
  <c r="AV962" i="2"/>
  <c r="AU938" i="2"/>
  <c r="G870" i="2"/>
  <c r="H870" i="2" s="1"/>
  <c r="AV866" i="2"/>
  <c r="AU860" i="2"/>
  <c r="AV847" i="2"/>
  <c r="AV845" i="2"/>
  <c r="AV842" i="2"/>
  <c r="L830" i="2"/>
  <c r="H822" i="2"/>
  <c r="H806" i="2"/>
  <c r="J796" i="2"/>
  <c r="L791" i="2"/>
  <c r="G777" i="2"/>
  <c r="H777" i="2" s="1"/>
  <c r="G764" i="2"/>
  <c r="H764" i="2" s="1"/>
  <c r="AW761" i="2"/>
  <c r="L756" i="2"/>
  <c r="L755" i="2"/>
  <c r="K749" i="2"/>
  <c r="AU733" i="2"/>
  <c r="L726" i="2"/>
  <c r="AW722" i="2"/>
  <c r="L716" i="2"/>
  <c r="AU713" i="2"/>
  <c r="G705" i="2"/>
  <c r="H705" i="2" s="1"/>
  <c r="AU696" i="2"/>
  <c r="J580" i="2"/>
  <c r="G580" i="2"/>
  <c r="H580" i="2" s="1"/>
  <c r="K580" i="2"/>
  <c r="L580" i="2"/>
  <c r="AV567" i="2"/>
  <c r="AV495" i="2"/>
  <c r="H139" i="2"/>
  <c r="J139" i="2"/>
  <c r="K139" i="2"/>
  <c r="L139" i="2"/>
  <c r="AU139" i="2"/>
  <c r="AV139" i="2"/>
  <c r="AW587" i="2"/>
  <c r="AV579" i="2"/>
  <c r="AT565" i="2"/>
  <c r="L562" i="2"/>
  <c r="K555" i="2"/>
  <c r="AT533" i="2"/>
  <c r="L530" i="2"/>
  <c r="AV515" i="2"/>
  <c r="AV503" i="2"/>
  <c r="K474" i="2"/>
  <c r="J446" i="2"/>
  <c r="AW146" i="2"/>
  <c r="K146" i="2"/>
  <c r="AT133" i="2"/>
  <c r="AU133" i="2"/>
  <c r="AV133" i="2"/>
  <c r="H133" i="2"/>
  <c r="K133" i="2"/>
  <c r="L133" i="2"/>
  <c r="G58" i="2"/>
  <c r="AW58" i="2"/>
  <c r="G75" i="2"/>
  <c r="H75" i="2" s="1"/>
  <c r="AW75" i="2"/>
  <c r="P1" i="3"/>
  <c r="F1" i="3" s="1"/>
  <c r="L1" i="2"/>
  <c r="L1" i="3" s="1"/>
  <c r="AC37" i="1"/>
  <c r="Q4" i="1"/>
  <c r="Y999" i="2"/>
  <c r="N999" i="2"/>
  <c r="K230" i="2"/>
  <c r="J230" i="2"/>
  <c r="L230" i="2"/>
  <c r="AV183" i="2"/>
  <c r="AW183" i="2"/>
  <c r="H183" i="2"/>
  <c r="J183" i="2"/>
  <c r="K183" i="2"/>
  <c r="G79" i="2"/>
  <c r="H79" i="2" s="1"/>
  <c r="L79" i="2"/>
  <c r="AW79" i="2"/>
  <c r="G5" i="2"/>
  <c r="H5" i="2" s="1"/>
  <c r="L5" i="2"/>
  <c r="AS37" i="1"/>
  <c r="AT587" i="2"/>
  <c r="AU560" i="2"/>
  <c r="AT557" i="2"/>
  <c r="AU556" i="2"/>
  <c r="AW555" i="2"/>
  <c r="AW518" i="2"/>
  <c r="AU507" i="2"/>
  <c r="AV498" i="2"/>
  <c r="AV476" i="2"/>
  <c r="AU475" i="2"/>
  <c r="AW474" i="2"/>
  <c r="AU472" i="2"/>
  <c r="AU471" i="2"/>
  <c r="AV446" i="2"/>
  <c r="AT444" i="2"/>
  <c r="AU443" i="2"/>
  <c r="AW230" i="2"/>
  <c r="AU183" i="2"/>
  <c r="AV555" i="2"/>
  <c r="L545" i="2"/>
  <c r="AU498" i="2"/>
  <c r="L484" i="2"/>
  <c r="AV474" i="2"/>
  <c r="AU446" i="2"/>
  <c r="AU230" i="2"/>
  <c r="K215" i="2"/>
  <c r="G215" i="2"/>
  <c r="H215" i="2" s="1"/>
  <c r="AU215" i="2"/>
  <c r="AT183" i="2"/>
  <c r="L33" i="2"/>
  <c r="L464" i="2"/>
  <c r="AT230" i="2"/>
  <c r="AU154" i="2"/>
  <c r="K154" i="2"/>
  <c r="AU143" i="2"/>
  <c r="AV143" i="2"/>
  <c r="AW143" i="2"/>
  <c r="H143" i="2"/>
  <c r="J143" i="2"/>
  <c r="L143" i="2"/>
  <c r="G83" i="2"/>
  <c r="AW83" i="2"/>
  <c r="G16" i="2"/>
  <c r="H16" i="2" s="1"/>
  <c r="J16" i="2"/>
  <c r="AT16" i="2"/>
  <c r="L583" i="2"/>
  <c r="L565" i="2"/>
  <c r="AT555" i="2"/>
  <c r="AU548" i="2"/>
  <c r="J545" i="2"/>
  <c r="L533" i="2"/>
  <c r="J484" i="2"/>
  <c r="AT474" i="2"/>
  <c r="K464" i="2"/>
  <c r="L454" i="2"/>
  <c r="K448" i="2"/>
  <c r="J108" i="2"/>
  <c r="G108" i="2"/>
  <c r="H108" i="2" s="1"/>
  <c r="AT108" i="2"/>
  <c r="AU108" i="2"/>
  <c r="K39" i="2"/>
  <c r="J39" i="2"/>
  <c r="AT39" i="2"/>
  <c r="AU39" i="2"/>
  <c r="AW5" i="2"/>
  <c r="K583" i="2"/>
  <c r="L579" i="2"/>
  <c r="AW571" i="2"/>
  <c r="K565" i="2"/>
  <c r="AW562" i="2"/>
  <c r="AW545" i="2"/>
  <c r="K533" i="2"/>
  <c r="AW530" i="2"/>
  <c r="L515" i="2"/>
  <c r="L503" i="2"/>
  <c r="K483" i="2"/>
  <c r="J464" i="2"/>
  <c r="L459" i="2"/>
  <c r="K454" i="2"/>
  <c r="M454" i="2" s="1"/>
  <c r="J448" i="2"/>
  <c r="L447" i="2"/>
  <c r="AV278" i="2"/>
  <c r="G216" i="2"/>
  <c r="K167" i="2"/>
  <c r="L167" i="2"/>
  <c r="AT167" i="2"/>
  <c r="AU167" i="2"/>
  <c r="L146" i="2"/>
  <c r="AT143" i="2"/>
  <c r="J137" i="2"/>
  <c r="H137" i="2"/>
  <c r="L137" i="2"/>
  <c r="J133" i="2"/>
  <c r="L587" i="2"/>
  <c r="J583" i="2"/>
  <c r="K579" i="2"/>
  <c r="J565" i="2"/>
  <c r="L560" i="2"/>
  <c r="J557" i="2"/>
  <c r="L556" i="2"/>
  <c r="L553" i="2"/>
  <c r="AV545" i="2"/>
  <c r="G545" i="2"/>
  <c r="H545" i="2" s="1"/>
  <c r="J533" i="2"/>
  <c r="AU525" i="2"/>
  <c r="L518" i="2"/>
  <c r="K515" i="2"/>
  <c r="L507" i="2"/>
  <c r="K503" i="2"/>
  <c r="G484" i="2"/>
  <c r="H484" i="2" s="1"/>
  <c r="L480" i="2"/>
  <c r="L475" i="2"/>
  <c r="L472" i="2"/>
  <c r="K471" i="2"/>
  <c r="L468" i="2"/>
  <c r="AV465" i="2"/>
  <c r="AW464" i="2"/>
  <c r="H464" i="2"/>
  <c r="J454" i="2"/>
  <c r="AW450" i="2"/>
  <c r="AW449" i="2"/>
  <c r="AW448" i="2"/>
  <c r="H448" i="2"/>
  <c r="K447" i="2"/>
  <c r="H444" i="2"/>
  <c r="L443" i="2"/>
  <c r="K241" i="2"/>
  <c r="AW241" i="2"/>
  <c r="G241" i="2"/>
  <c r="H241" i="2" s="1"/>
  <c r="J241" i="2"/>
  <c r="G223" i="2"/>
  <c r="H223" i="2" s="1"/>
  <c r="L191" i="2"/>
  <c r="J189" i="2"/>
  <c r="AW189" i="2"/>
  <c r="AU176" i="2"/>
  <c r="K176" i="2"/>
  <c r="AV167" i="2"/>
  <c r="L160" i="2"/>
  <c r="AW137" i="2"/>
  <c r="L75" i="2"/>
  <c r="K17" i="2"/>
  <c r="AW17" i="2"/>
  <c r="G17" i="2"/>
  <c r="H17" i="2" s="1"/>
  <c r="J17" i="2"/>
  <c r="K587" i="2"/>
  <c r="J579" i="2"/>
  <c r="AW565" i="2"/>
  <c r="K560" i="2"/>
  <c r="K556" i="2"/>
  <c r="J553" i="2"/>
  <c r="AW550" i="2"/>
  <c r="AV536" i="2"/>
  <c r="AW533" i="2"/>
  <c r="AU528" i="2"/>
  <c r="AU524" i="2"/>
  <c r="K518" i="2"/>
  <c r="J515" i="2"/>
  <c r="L513" i="2"/>
  <c r="K507" i="2"/>
  <c r="J503" i="2"/>
  <c r="L489" i="2"/>
  <c r="AV484" i="2"/>
  <c r="G483" i="2"/>
  <c r="H483" i="2" s="1"/>
  <c r="L476" i="2"/>
  <c r="K475" i="2"/>
  <c r="G471" i="2"/>
  <c r="H471" i="2" s="1"/>
  <c r="AV464" i="2"/>
  <c r="AV449" i="2"/>
  <c r="AV448" i="2"/>
  <c r="G447" i="2"/>
  <c r="H447" i="2" s="1"/>
  <c r="K443" i="2"/>
  <c r="J243" i="2"/>
  <c r="AW243" i="2"/>
  <c r="L243" i="2"/>
  <c r="G226" i="2"/>
  <c r="H226" i="2" s="1"/>
  <c r="L226" i="2"/>
  <c r="K199" i="2"/>
  <c r="AV199" i="2"/>
  <c r="AW199" i="2"/>
  <c r="H199" i="2"/>
  <c r="L199" i="2"/>
  <c r="K191" i="2"/>
  <c r="L183" i="2"/>
  <c r="AV171" i="2"/>
  <c r="J171" i="2"/>
  <c r="K171" i="2"/>
  <c r="AU163" i="2"/>
  <c r="AV163" i="2"/>
  <c r="H163" i="2"/>
  <c r="J163" i="2"/>
  <c r="L163" i="2"/>
  <c r="K160" i="2"/>
  <c r="AV137" i="2"/>
  <c r="AU16" i="2"/>
  <c r="L277" i="2"/>
  <c r="L197" i="2"/>
  <c r="J173" i="2"/>
  <c r="L172" i="2"/>
  <c r="AW157" i="2"/>
  <c r="H157" i="2"/>
  <c r="K147" i="2"/>
  <c r="H144" i="2"/>
  <c r="L140" i="2"/>
  <c r="L110" i="2"/>
  <c r="J99" i="2"/>
  <c r="L85" i="2"/>
  <c r="AU77" i="2"/>
  <c r="L68" i="2"/>
  <c r="AW62" i="2"/>
  <c r="G80" i="3"/>
  <c r="H80" i="3" s="1"/>
  <c r="J80" i="3"/>
  <c r="K80" i="3"/>
  <c r="L80" i="3"/>
  <c r="L200" i="2"/>
  <c r="AW174" i="2"/>
  <c r="K172" i="2"/>
  <c r="AU153" i="2"/>
  <c r="AV148" i="2"/>
  <c r="J147" i="2"/>
  <c r="AU142" i="2"/>
  <c r="K140" i="2"/>
  <c r="K110" i="2"/>
  <c r="L106" i="2"/>
  <c r="G99" i="2"/>
  <c r="H99" i="2" s="1"/>
  <c r="L98" i="2"/>
  <c r="M98" i="2" s="1"/>
  <c r="G90" i="2"/>
  <c r="H90" i="2" s="1"/>
  <c r="K85" i="2"/>
  <c r="K68" i="2"/>
  <c r="AT40" i="2"/>
  <c r="G37" i="2"/>
  <c r="H37" i="2" s="1"/>
  <c r="L12" i="2"/>
  <c r="BJ1019" i="2"/>
  <c r="H172" i="2"/>
  <c r="H147" i="2"/>
  <c r="J106" i="2"/>
  <c r="L18" i="2"/>
  <c r="J12" i="2"/>
  <c r="X1725" i="2"/>
  <c r="AU272" i="2"/>
  <c r="AW179" i="2"/>
  <c r="AU173" i="2"/>
  <c r="L149" i="2"/>
  <c r="AV147" i="2"/>
  <c r="AT144" i="2"/>
  <c r="AV110" i="2"/>
  <c r="G110" i="2"/>
  <c r="H110" i="2" s="1"/>
  <c r="AW99" i="2"/>
  <c r="G98" i="2"/>
  <c r="H98" i="2" s="1"/>
  <c r="AT95" i="2"/>
  <c r="AV74" i="2"/>
  <c r="K61" i="2"/>
  <c r="G57" i="2"/>
  <c r="H57" i="2" s="1"/>
  <c r="AV9" i="2"/>
  <c r="AW7" i="2"/>
  <c r="AT204" i="2"/>
  <c r="AU147" i="2"/>
  <c r="AW45" i="2"/>
  <c r="AT24" i="2"/>
  <c r="BJ1006" i="2"/>
  <c r="K175" i="2"/>
  <c r="J169" i="2"/>
  <c r="L153" i="2"/>
  <c r="J149" i="2"/>
  <c r="AU140" i="2"/>
  <c r="H189" i="2"/>
  <c r="AA37" i="1"/>
  <c r="N990" i="2"/>
  <c r="Y992" i="2"/>
  <c r="O994" i="2"/>
  <c r="O1001" i="2"/>
  <c r="N991" i="2"/>
  <c r="O993" i="2"/>
  <c r="BJ1013" i="2"/>
  <c r="K148" i="2"/>
  <c r="AT12" i="2"/>
  <c r="AV3" i="2"/>
  <c r="G3" i="2"/>
  <c r="H3" i="2" s="1"/>
  <c r="AW3" i="2"/>
  <c r="J3" i="2"/>
  <c r="K3" i="2"/>
  <c r="L3" i="2"/>
  <c r="AT3" i="2"/>
  <c r="Y994" i="2"/>
  <c r="Y1002" i="2"/>
  <c r="N992" i="2"/>
  <c r="N1000" i="2"/>
  <c r="X1014" i="2"/>
  <c r="X1438" i="2"/>
  <c r="X989" i="2"/>
  <c r="Y37" i="1"/>
  <c r="G2" i="7"/>
  <c r="G15" i="7"/>
  <c r="A28" i="7"/>
  <c r="E87" i="4" s="1"/>
  <c r="E100" i="4" s="1"/>
  <c r="J1" i="2"/>
  <c r="J1" i="3" s="1"/>
  <c r="D1" i="2"/>
  <c r="L1" i="5"/>
  <c r="E1" i="5"/>
  <c r="AT1" i="2"/>
  <c r="M28" i="7"/>
  <c r="E62" i="7" s="1"/>
  <c r="AP1" i="2"/>
  <c r="S1" i="5"/>
  <c r="H15" i="7"/>
  <c r="H2" i="7"/>
  <c r="F1" i="2"/>
  <c r="E28" i="7"/>
  <c r="E1" i="2"/>
  <c r="K1" i="2"/>
  <c r="K1" i="3" s="1"/>
  <c r="AU1" i="2"/>
  <c r="AQ1" i="2"/>
  <c r="AT976" i="2"/>
  <c r="L955" i="2"/>
  <c r="AT954" i="2"/>
  <c r="AV923" i="2"/>
  <c r="K923" i="2"/>
  <c r="AV922" i="2"/>
  <c r="J922" i="2"/>
  <c r="G964" i="2"/>
  <c r="H964" i="2" s="1"/>
  <c r="K958" i="2"/>
  <c r="AW956" i="2"/>
  <c r="G955" i="2"/>
  <c r="H955" i="2" s="1"/>
  <c r="AW944" i="2"/>
  <c r="L944" i="2"/>
  <c r="AV941" i="2"/>
  <c r="K939" i="2"/>
  <c r="AT938" i="2"/>
  <c r="AU923" i="2"/>
  <c r="J923" i="2"/>
  <c r="AU922" i="2"/>
  <c r="AV944" i="2"/>
  <c r="K944" i="2"/>
  <c r="J939" i="2"/>
  <c r="K926" i="2"/>
  <c r="AU944" i="2"/>
  <c r="AV939" i="2"/>
  <c r="L936" i="2"/>
  <c r="H926" i="2"/>
  <c r="L921" i="2"/>
  <c r="L980" i="2"/>
  <c r="AW974" i="2"/>
  <c r="J974" i="2"/>
  <c r="L972" i="2"/>
  <c r="AV971" i="2"/>
  <c r="J971" i="2"/>
  <c r="AW964" i="2"/>
  <c r="L962" i="2"/>
  <c r="AV960" i="2"/>
  <c r="L960" i="2"/>
  <c r="AT958" i="2"/>
  <c r="L948" i="2"/>
  <c r="AT939" i="2"/>
  <c r="AU926" i="2"/>
  <c r="G921" i="2"/>
  <c r="H921" i="2" s="1"/>
  <c r="L954" i="2"/>
  <c r="AT926" i="2"/>
  <c r="AV921" i="2"/>
  <c r="AV980" i="2"/>
  <c r="G980" i="2"/>
  <c r="H980" i="2" s="1"/>
  <c r="J976" i="2"/>
  <c r="AT974" i="2"/>
  <c r="AV972" i="2"/>
  <c r="J972" i="2"/>
  <c r="L966" i="2"/>
  <c r="AU964" i="2"/>
  <c r="AW962" i="2"/>
  <c r="H962" i="2"/>
  <c r="AT960" i="2"/>
  <c r="L956" i="2"/>
  <c r="AW954" i="2"/>
  <c r="J954" i="2"/>
  <c r="J948" i="2"/>
  <c r="L922" i="2"/>
  <c r="AU921" i="2"/>
  <c r="D1773" i="2"/>
  <c r="K1771" i="2"/>
  <c r="D1765" i="2"/>
  <c r="D1757" i="2"/>
  <c r="L1762" i="2"/>
  <c r="D1733" i="2"/>
  <c r="K1737" i="2"/>
  <c r="AT1732" i="2"/>
  <c r="G2353" i="2"/>
  <c r="H2353" i="2" s="1"/>
  <c r="G2178" i="2"/>
  <c r="H2178" i="2" s="1"/>
  <c r="AT2178" i="2"/>
  <c r="J2178" i="2"/>
  <c r="AU2178" i="2"/>
  <c r="K2178" i="2"/>
  <c r="AV2178" i="2"/>
  <c r="G2174" i="2"/>
  <c r="H2174" i="2" s="1"/>
  <c r="AT2174" i="2"/>
  <c r="J2174" i="2"/>
  <c r="AU2174" i="2"/>
  <c r="G2111" i="2"/>
  <c r="H2111" i="2" s="1"/>
  <c r="AW2111" i="2"/>
  <c r="L2111" i="2"/>
  <c r="K2065" i="2"/>
  <c r="AV2065" i="2"/>
  <c r="AT2065" i="2"/>
  <c r="G2065" i="2"/>
  <c r="H2065" i="2" s="1"/>
  <c r="AU2065" i="2"/>
  <c r="J2065" i="2"/>
  <c r="L2065" i="2"/>
  <c r="AT1708" i="2"/>
  <c r="J1708" i="2"/>
  <c r="AU1708" i="2"/>
  <c r="K1708" i="2"/>
  <c r="AV1708" i="2"/>
  <c r="L1708" i="2"/>
  <c r="AW1708" i="2"/>
  <c r="G1706" i="2"/>
  <c r="H1706" i="2" s="1"/>
  <c r="AT1706" i="2"/>
  <c r="J1706" i="2"/>
  <c r="AU1706" i="2"/>
  <c r="K1706" i="2"/>
  <c r="AV1706" i="2"/>
  <c r="L1706" i="2"/>
  <c r="AW1706" i="2"/>
  <c r="G1697" i="2"/>
  <c r="H1697" i="2" s="1"/>
  <c r="AT1697" i="2"/>
  <c r="J1697" i="2"/>
  <c r="AU1697" i="2"/>
  <c r="K1697" i="2"/>
  <c r="AV1697" i="2"/>
  <c r="L1697" i="2"/>
  <c r="G1680" i="2"/>
  <c r="H1680" i="2" s="1"/>
  <c r="AT1680" i="2"/>
  <c r="J1680" i="2"/>
  <c r="AU1680" i="2"/>
  <c r="K1680" i="2"/>
  <c r="AV1680" i="2"/>
  <c r="L1680" i="2"/>
  <c r="G1526" i="2"/>
  <c r="AV1526" i="2"/>
  <c r="AW1526" i="2"/>
  <c r="K1526" i="2"/>
  <c r="L1526" i="2"/>
  <c r="G2290" i="2"/>
  <c r="H2290" i="2" s="1"/>
  <c r="AV2290" i="2"/>
  <c r="AW2290" i="2"/>
  <c r="L2290" i="2"/>
  <c r="AU2282" i="2"/>
  <c r="AV2282" i="2"/>
  <c r="AW2282" i="2"/>
  <c r="K2282" i="2"/>
  <c r="L2282" i="2"/>
  <c r="G2215" i="2"/>
  <c r="H2215" i="2" s="1"/>
  <c r="AT2215" i="2"/>
  <c r="J2215" i="2"/>
  <c r="AU2215" i="2"/>
  <c r="G2200" i="2"/>
  <c r="H2200" i="2" s="1"/>
  <c r="L2200" i="2"/>
  <c r="AU1930" i="2"/>
  <c r="L1930" i="2"/>
  <c r="G1798" i="2"/>
  <c r="H1798" i="2" s="1"/>
  <c r="AT1798" i="2"/>
  <c r="J1798" i="2"/>
  <c r="AU1798" i="2"/>
  <c r="K1798" i="2"/>
  <c r="AV1798" i="2"/>
  <c r="AW1798" i="2"/>
  <c r="L1798" i="2"/>
  <c r="AT2373" i="2"/>
  <c r="J2324" i="2"/>
  <c r="AV2324" i="2"/>
  <c r="G2324" i="2"/>
  <c r="H2324" i="2" s="1"/>
  <c r="L2324" i="2"/>
  <c r="AU2273" i="2"/>
  <c r="AV2273" i="2"/>
  <c r="K2273" i="2"/>
  <c r="AW2273" i="2"/>
  <c r="L2273" i="2"/>
  <c r="G2199" i="2"/>
  <c r="H2199" i="2" s="1"/>
  <c r="AT2199" i="2"/>
  <c r="J2199" i="2"/>
  <c r="AU2199" i="2"/>
  <c r="K2199" i="2"/>
  <c r="AV2199" i="2"/>
  <c r="G2115" i="2"/>
  <c r="H2115" i="2" s="1"/>
  <c r="L2115" i="2"/>
  <c r="AT2060" i="2"/>
  <c r="AU2060" i="2"/>
  <c r="J2060" i="2"/>
  <c r="AV2060" i="2"/>
  <c r="K2060" i="2"/>
  <c r="AW2060" i="2"/>
  <c r="L2060" i="2"/>
  <c r="AV2031" i="2"/>
  <c r="AW2031" i="2"/>
  <c r="L2031" i="2"/>
  <c r="J2377" i="2"/>
  <c r="AU2377" i="2"/>
  <c r="G2352" i="2"/>
  <c r="H2352" i="2" s="1"/>
  <c r="AT2352" i="2"/>
  <c r="J2352" i="2"/>
  <c r="AU2352" i="2"/>
  <c r="G2289" i="2"/>
  <c r="H2289" i="2" s="1"/>
  <c r="AT2289" i="2"/>
  <c r="J2289" i="2"/>
  <c r="AU2289" i="2"/>
  <c r="K2289" i="2"/>
  <c r="AV2289" i="2"/>
  <c r="G2278" i="2"/>
  <c r="H2278" i="2" s="1"/>
  <c r="J2278" i="2"/>
  <c r="AT2278" i="2"/>
  <c r="K2278" i="2"/>
  <c r="AU2278" i="2"/>
  <c r="L2278" i="2"/>
  <c r="AV2278" i="2"/>
  <c r="AW2188" i="2"/>
  <c r="J2188" i="2"/>
  <c r="AU2185" i="2"/>
  <c r="G2185" i="2"/>
  <c r="H2185" i="2" s="1"/>
  <c r="AV2185" i="2"/>
  <c r="K2185" i="2"/>
  <c r="L2185" i="2"/>
  <c r="L2174" i="2"/>
  <c r="G2114" i="2"/>
  <c r="H2114" i="2" s="1"/>
  <c r="AT2114" i="2"/>
  <c r="J2114" i="2"/>
  <c r="AU2114" i="2"/>
  <c r="K2114" i="2"/>
  <c r="AV2114" i="2"/>
  <c r="G2110" i="2"/>
  <c r="H2110" i="2" s="1"/>
  <c r="AT2110" i="2"/>
  <c r="J2110" i="2"/>
  <c r="AU2110" i="2"/>
  <c r="AT2076" i="2"/>
  <c r="AU2076" i="2"/>
  <c r="J2076" i="2"/>
  <c r="AV2076" i="2"/>
  <c r="K2076" i="2"/>
  <c r="AW2076" i="2"/>
  <c r="L2076" i="2"/>
  <c r="L2058" i="2"/>
  <c r="AT2058" i="2"/>
  <c r="G2058" i="2"/>
  <c r="H2058" i="2" s="1"/>
  <c r="AU2058" i="2"/>
  <c r="J2058" i="2"/>
  <c r="AV2058" i="2"/>
  <c r="K2058" i="2"/>
  <c r="G1998" i="2"/>
  <c r="H1998" i="2" s="1"/>
  <c r="AT1998" i="2"/>
  <c r="J1998" i="2"/>
  <c r="AU1998" i="2"/>
  <c r="K1998" i="2"/>
  <c r="AV1998" i="2"/>
  <c r="L1998" i="2"/>
  <c r="AV1971" i="2"/>
  <c r="AW1971" i="2"/>
  <c r="L1971" i="2"/>
  <c r="L2215" i="2"/>
  <c r="L2178" i="2"/>
  <c r="K2174" i="2"/>
  <c r="G2009" i="2"/>
  <c r="H2009" i="2" s="1"/>
  <c r="AT2009" i="2"/>
  <c r="J2009" i="2"/>
  <c r="AU2009" i="2"/>
  <c r="K2009" i="2"/>
  <c r="AV2009" i="2"/>
  <c r="L2009" i="2"/>
  <c r="G1978" i="2"/>
  <c r="H1978" i="2" s="1"/>
  <c r="AT1978" i="2"/>
  <c r="J1978" i="2"/>
  <c r="AU1978" i="2"/>
  <c r="K1978" i="2"/>
  <c r="AV1978" i="2"/>
  <c r="L1978" i="2"/>
  <c r="AV1967" i="2"/>
  <c r="L1967" i="2"/>
  <c r="G1864" i="2"/>
  <c r="H1864" i="2" s="1"/>
  <c r="AW1864" i="2"/>
  <c r="L1864" i="2"/>
  <c r="G1818" i="2"/>
  <c r="H1818" i="2" s="1"/>
  <c r="AT1818" i="2"/>
  <c r="J1818" i="2"/>
  <c r="AU1818" i="2"/>
  <c r="K1818" i="2"/>
  <c r="AV1818" i="2"/>
  <c r="AW1818" i="2"/>
  <c r="L1818" i="2"/>
  <c r="G2323" i="2"/>
  <c r="H2323" i="2" s="1"/>
  <c r="AT2323" i="2"/>
  <c r="J2323" i="2"/>
  <c r="M2323" i="2" s="1"/>
  <c r="AU2323" i="2"/>
  <c r="K2215" i="2"/>
  <c r="G2175" i="2"/>
  <c r="H2175" i="2" s="1"/>
  <c r="AW2175" i="2"/>
  <c r="L2175" i="2"/>
  <c r="G2026" i="2"/>
  <c r="H2026" i="2" s="1"/>
  <c r="AT2026" i="2"/>
  <c r="J2026" i="2"/>
  <c r="AU2026" i="2"/>
  <c r="K2026" i="2"/>
  <c r="AV2026" i="2"/>
  <c r="L2026" i="2"/>
  <c r="G2386" i="2"/>
  <c r="H2386" i="2" s="1"/>
  <c r="AW2386" i="2"/>
  <c r="L2386" i="2"/>
  <c r="AV2174" i="2"/>
  <c r="AU2145" i="2"/>
  <c r="AV2145" i="2"/>
  <c r="K2145" i="2"/>
  <c r="L2145" i="2"/>
  <c r="AT2016" i="2"/>
  <c r="J2016" i="2"/>
  <c r="AU2016" i="2"/>
  <c r="K2016" i="2"/>
  <c r="AV2016" i="2"/>
  <c r="L2016" i="2"/>
  <c r="G2354" i="2"/>
  <c r="H2354" i="2" s="1"/>
  <c r="AW2354" i="2"/>
  <c r="L2354" i="2"/>
  <c r="G2317" i="2"/>
  <c r="H2317" i="2" s="1"/>
  <c r="AW2317" i="2"/>
  <c r="L2317" i="2"/>
  <c r="AV2215" i="2"/>
  <c r="G2179" i="2"/>
  <c r="H2179" i="2" s="1"/>
  <c r="L2179" i="2"/>
  <c r="AU2141" i="2"/>
  <c r="AV2141" i="2"/>
  <c r="K2141" i="2"/>
  <c r="L2141" i="2"/>
  <c r="G1855" i="2"/>
  <c r="H1855" i="2" s="1"/>
  <c r="AT1855" i="2"/>
  <c r="J1855" i="2"/>
  <c r="AU1855" i="2"/>
  <c r="K1855" i="2"/>
  <c r="AV1855" i="2"/>
  <c r="AW1855" i="2"/>
  <c r="L1855" i="2"/>
  <c r="G1847" i="2"/>
  <c r="H1847" i="2" s="1"/>
  <c r="AT1847" i="2"/>
  <c r="J1847" i="2"/>
  <c r="AU1847" i="2"/>
  <c r="K1847" i="2"/>
  <c r="AV1847" i="2"/>
  <c r="L1847" i="2"/>
  <c r="K1420" i="2"/>
  <c r="AV1420" i="2"/>
  <c r="J1420" i="2"/>
  <c r="L1420" i="2"/>
  <c r="G1420" i="2"/>
  <c r="H1420" i="2" s="1"/>
  <c r="AT1420" i="2"/>
  <c r="AU1403" i="2"/>
  <c r="J1403" i="2"/>
  <c r="L1403" i="2"/>
  <c r="AT1403" i="2"/>
  <c r="AU1378" i="2"/>
  <c r="L1378" i="2"/>
  <c r="G2381" i="2"/>
  <c r="G2364" i="2"/>
  <c r="H2364" i="2" s="1"/>
  <c r="L2346" i="2"/>
  <c r="L2330" i="2"/>
  <c r="G2320" i="2"/>
  <c r="H2320" i="2" s="1"/>
  <c r="G2319" i="2"/>
  <c r="H2319" i="2" s="1"/>
  <c r="J2309" i="2"/>
  <c r="J2303" i="2"/>
  <c r="G2298" i="2"/>
  <c r="H2298" i="2" s="1"/>
  <c r="AT2297" i="2"/>
  <c r="AV2288" i="2"/>
  <c r="G2288" i="2"/>
  <c r="H2288" i="2" s="1"/>
  <c r="AW2272" i="2"/>
  <c r="AT2263" i="2"/>
  <c r="AT2246" i="2"/>
  <c r="AT2235" i="2"/>
  <c r="L2228" i="2"/>
  <c r="AT2223" i="2"/>
  <c r="H2223" i="2"/>
  <c r="AT2207" i="2"/>
  <c r="AW2197" i="2"/>
  <c r="L2171" i="2"/>
  <c r="H2167" i="2"/>
  <c r="H2159" i="2"/>
  <c r="AT2150" i="2"/>
  <c r="H2150" i="2"/>
  <c r="K2137" i="2"/>
  <c r="H2131" i="2"/>
  <c r="L2123" i="2"/>
  <c r="AT2122" i="2"/>
  <c r="K2117" i="2"/>
  <c r="L2107" i="2"/>
  <c r="H2103" i="2"/>
  <c r="H2095" i="2"/>
  <c r="AT2086" i="2"/>
  <c r="H2086" i="2"/>
  <c r="K2080" i="2"/>
  <c r="AV2074" i="2"/>
  <c r="J2074" i="2"/>
  <c r="L2072" i="2"/>
  <c r="J2052" i="2"/>
  <c r="G2049" i="2"/>
  <c r="H2049" i="2" s="1"/>
  <c r="G2041" i="2"/>
  <c r="H2041" i="2" s="1"/>
  <c r="L2029" i="2"/>
  <c r="G1977" i="2"/>
  <c r="H1977" i="2" s="1"/>
  <c r="AT1977" i="2"/>
  <c r="J1977" i="2"/>
  <c r="AU1977" i="2"/>
  <c r="K1977" i="2"/>
  <c r="AV1977" i="2"/>
  <c r="G1966" i="2"/>
  <c r="H1966" i="2" s="1"/>
  <c r="AT1966" i="2"/>
  <c r="J1966" i="2"/>
  <c r="AU1966" i="2"/>
  <c r="K1966" i="2"/>
  <c r="AV1966" i="2"/>
  <c r="AT1952" i="2"/>
  <c r="J1952" i="2"/>
  <c r="AU1952" i="2"/>
  <c r="K1952" i="2"/>
  <c r="AV1952" i="2"/>
  <c r="L1952" i="2"/>
  <c r="L1903" i="2"/>
  <c r="AT1870" i="2"/>
  <c r="J1870" i="2"/>
  <c r="AU1870" i="2"/>
  <c r="K1870" i="2"/>
  <c r="AV1870" i="2"/>
  <c r="L1870" i="2"/>
  <c r="G1863" i="2"/>
  <c r="H1863" i="2" s="1"/>
  <c r="AT1863" i="2"/>
  <c r="J1863" i="2"/>
  <c r="AU1863" i="2"/>
  <c r="K1863" i="2"/>
  <c r="AV1863" i="2"/>
  <c r="G1802" i="2"/>
  <c r="H1802" i="2" s="1"/>
  <c r="AT1802" i="2"/>
  <c r="J1802" i="2"/>
  <c r="AU1802" i="2"/>
  <c r="G1789" i="2"/>
  <c r="H1789" i="2" s="1"/>
  <c r="AT1789" i="2"/>
  <c r="J1789" i="2"/>
  <c r="AU1789" i="2"/>
  <c r="K1789" i="2"/>
  <c r="AV1789" i="2"/>
  <c r="L1789" i="2"/>
  <c r="AT1739" i="2"/>
  <c r="L2358" i="2"/>
  <c r="AT2349" i="2"/>
  <c r="G2349" i="2"/>
  <c r="H2349" i="2" s="1"/>
  <c r="K2330" i="2"/>
  <c r="G2309" i="2"/>
  <c r="H2309" i="2" s="1"/>
  <c r="AV2303" i="2"/>
  <c r="AV2298" i="2"/>
  <c r="L2266" i="2"/>
  <c r="L2250" i="2"/>
  <c r="J2237" i="2"/>
  <c r="G2235" i="2"/>
  <c r="H2235" i="2" s="1"/>
  <c r="L2224" i="2"/>
  <c r="G2218" i="2"/>
  <c r="H2218" i="2" s="1"/>
  <c r="J2209" i="2"/>
  <c r="G2207" i="2"/>
  <c r="H2207" i="2" s="1"/>
  <c r="AV2203" i="2"/>
  <c r="K2203" i="2"/>
  <c r="J2201" i="2"/>
  <c r="AV2197" i="2"/>
  <c r="J2180" i="2"/>
  <c r="AV2162" i="2"/>
  <c r="K2162" i="2"/>
  <c r="L2151" i="2"/>
  <c r="AV2138" i="2"/>
  <c r="K2138" i="2"/>
  <c r="AV2137" i="2"/>
  <c r="AV2134" i="2"/>
  <c r="K2134" i="2"/>
  <c r="AV2126" i="2"/>
  <c r="K2126" i="2"/>
  <c r="H2123" i="2"/>
  <c r="AV2098" i="2"/>
  <c r="K2098" i="2"/>
  <c r="L2087" i="2"/>
  <c r="AV2080" i="2"/>
  <c r="AV2078" i="2"/>
  <c r="K2078" i="2"/>
  <c r="AV2077" i="2"/>
  <c r="K2077" i="2"/>
  <c r="AU2074" i="2"/>
  <c r="G2074" i="2"/>
  <c r="H2074" i="2" s="1"/>
  <c r="J2064" i="2"/>
  <c r="AV2064" i="2"/>
  <c r="L2056" i="2"/>
  <c r="AV2052" i="2"/>
  <c r="K2050" i="2"/>
  <c r="AV2050" i="2"/>
  <c r="L2050" i="2"/>
  <c r="AU2041" i="2"/>
  <c r="K2029" i="2"/>
  <c r="G1997" i="2"/>
  <c r="H1997" i="2" s="1"/>
  <c r="AT1997" i="2"/>
  <c r="J1997" i="2"/>
  <c r="AU1997" i="2"/>
  <c r="AV1995" i="2"/>
  <c r="L1995" i="2"/>
  <c r="AT1984" i="2"/>
  <c r="J1984" i="2"/>
  <c r="AU1984" i="2"/>
  <c r="K1984" i="2"/>
  <c r="AV1984" i="2"/>
  <c r="L1984" i="2"/>
  <c r="G1939" i="2"/>
  <c r="H1939" i="2" s="1"/>
  <c r="AT1939" i="2"/>
  <c r="J1939" i="2"/>
  <c r="AU1939" i="2"/>
  <c r="K1903" i="2"/>
  <c r="AV1876" i="2"/>
  <c r="AW1876" i="2"/>
  <c r="G1876" i="2"/>
  <c r="H1876" i="2" s="1"/>
  <c r="L1876" i="2"/>
  <c r="AT1874" i="2"/>
  <c r="J1874" i="2"/>
  <c r="AU1874" i="2"/>
  <c r="K1874" i="2"/>
  <c r="AV1874" i="2"/>
  <c r="L1874" i="2"/>
  <c r="G1817" i="2"/>
  <c r="H1817" i="2" s="1"/>
  <c r="AT1817" i="2"/>
  <c r="J1817" i="2"/>
  <c r="AU1817" i="2"/>
  <c r="AV2375" i="2"/>
  <c r="AW2346" i="2"/>
  <c r="K2331" i="2"/>
  <c r="AW2330" i="2"/>
  <c r="AV2320" i="2"/>
  <c r="L2310" i="2"/>
  <c r="AW2309" i="2"/>
  <c r="L2230" i="2"/>
  <c r="AU2203" i="2"/>
  <c r="J2203" i="2"/>
  <c r="L2193" i="2"/>
  <c r="AW2191" i="2"/>
  <c r="AW2167" i="2"/>
  <c r="AU2162" i="2"/>
  <c r="J2162" i="2"/>
  <c r="AW2159" i="2"/>
  <c r="AU2138" i="2"/>
  <c r="J2138" i="2"/>
  <c r="AU2134" i="2"/>
  <c r="J2134" i="2"/>
  <c r="AW2131" i="2"/>
  <c r="AU2126" i="2"/>
  <c r="J2126" i="2"/>
  <c r="AV2117" i="2"/>
  <c r="AW2103" i="2"/>
  <c r="AU2098" i="2"/>
  <c r="J2098" i="2"/>
  <c r="AW2095" i="2"/>
  <c r="L2082" i="2"/>
  <c r="AU2080" i="2"/>
  <c r="AU2078" i="2"/>
  <c r="J2078" i="2"/>
  <c r="AU2077" i="2"/>
  <c r="J2077" i="2"/>
  <c r="K2073" i="2"/>
  <c r="M2073" i="2" s="1"/>
  <c r="AV2073" i="2"/>
  <c r="L2066" i="2"/>
  <c r="L2044" i="2"/>
  <c r="AW2044" i="2"/>
  <c r="AT2044" i="2"/>
  <c r="G2030" i="2"/>
  <c r="H2030" i="2" s="1"/>
  <c r="AT2030" i="2"/>
  <c r="J2030" i="2"/>
  <c r="AU2030" i="2"/>
  <c r="G1994" i="2"/>
  <c r="H1994" i="2" s="1"/>
  <c r="AT1994" i="2"/>
  <c r="J1994" i="2"/>
  <c r="AU1994" i="2"/>
  <c r="K1994" i="2"/>
  <c r="AV1994" i="2"/>
  <c r="G1950" i="2"/>
  <c r="H1950" i="2" s="1"/>
  <c r="AT1950" i="2"/>
  <c r="J1950" i="2"/>
  <c r="AU1950" i="2"/>
  <c r="K1950" i="2"/>
  <c r="AV1950" i="2"/>
  <c r="G1935" i="2"/>
  <c r="H1935" i="2" s="1"/>
  <c r="AT1935" i="2"/>
  <c r="J1935" i="2"/>
  <c r="AU1935" i="2"/>
  <c r="K1935" i="2"/>
  <c r="AV1935" i="2"/>
  <c r="L1935" i="2"/>
  <c r="AW1935" i="2"/>
  <c r="AW1903" i="2"/>
  <c r="G1859" i="2"/>
  <c r="H1859" i="2" s="1"/>
  <c r="AT1859" i="2"/>
  <c r="J1859" i="2"/>
  <c r="AU1859" i="2"/>
  <c r="K1859" i="2"/>
  <c r="AV1859" i="2"/>
  <c r="G1846" i="2"/>
  <c r="H1846" i="2" s="1"/>
  <c r="AT1846" i="2"/>
  <c r="J1846" i="2"/>
  <c r="AU1846" i="2"/>
  <c r="AW2358" i="2"/>
  <c r="AV2346" i="2"/>
  <c r="AU2331" i="2"/>
  <c r="AV2330" i="2"/>
  <c r="AU2310" i="2"/>
  <c r="K2294" i="2"/>
  <c r="M2294" i="2" s="1"/>
  <c r="AV2283" i="2"/>
  <c r="AV2274" i="2"/>
  <c r="AV2271" i="2"/>
  <c r="AV2267" i="2"/>
  <c r="K2267" i="2"/>
  <c r="AW2266" i="2"/>
  <c r="AU2259" i="2"/>
  <c r="AU2255" i="2"/>
  <c r="J2255" i="2"/>
  <c r="AV2251" i="2"/>
  <c r="K2251" i="2"/>
  <c r="AW2250" i="2"/>
  <c r="AU2243" i="2"/>
  <c r="J2243" i="2"/>
  <c r="AU2239" i="2"/>
  <c r="J2239" i="2"/>
  <c r="AW2237" i="2"/>
  <c r="AV2231" i="2"/>
  <c r="K2231" i="2"/>
  <c r="AW2230" i="2"/>
  <c r="AV2211" i="2"/>
  <c r="K2211" i="2"/>
  <c r="AW2209" i="2"/>
  <c r="AT2203" i="2"/>
  <c r="H2203" i="2"/>
  <c r="AV2194" i="2"/>
  <c r="AW2193" i="2"/>
  <c r="AU2186" i="2"/>
  <c r="AV2182" i="2"/>
  <c r="AW2171" i="2"/>
  <c r="L2163" i="2"/>
  <c r="AT2162" i="2"/>
  <c r="AU2154" i="2"/>
  <c r="AV2142" i="2"/>
  <c r="AT2138" i="2"/>
  <c r="L2135" i="2"/>
  <c r="AT2134" i="2"/>
  <c r="L2127" i="2"/>
  <c r="AT2126" i="2"/>
  <c r="AW2123" i="2"/>
  <c r="AU2118" i="2"/>
  <c r="AW2107" i="2"/>
  <c r="L2099" i="2"/>
  <c r="AT2098" i="2"/>
  <c r="AU2090" i="2"/>
  <c r="J2082" i="2"/>
  <c r="AT2078" i="2"/>
  <c r="AT2077" i="2"/>
  <c r="K2057" i="2"/>
  <c r="AV2057" i="2"/>
  <c r="G1965" i="2"/>
  <c r="H1965" i="2" s="1"/>
  <c r="AT1965" i="2"/>
  <c r="J1965" i="2"/>
  <c r="AU1965" i="2"/>
  <c r="AV1963" i="2"/>
  <c r="L1963" i="2"/>
  <c r="G1934" i="2"/>
  <c r="H1934" i="2" s="1"/>
  <c r="AT1934" i="2"/>
  <c r="J1934" i="2"/>
  <c r="AU1934" i="2"/>
  <c r="K1934" i="2"/>
  <c r="AV1934" i="2"/>
  <c r="G1933" i="2"/>
  <c r="H1933" i="2" s="1"/>
  <c r="AT1933" i="2"/>
  <c r="J1933" i="2"/>
  <c r="AU1933" i="2"/>
  <c r="K1933" i="2"/>
  <c r="AV1933" i="2"/>
  <c r="L1933" i="2"/>
  <c r="AW1933" i="2"/>
  <c r="AT1913" i="2"/>
  <c r="J1913" i="2"/>
  <c r="AU1913" i="2"/>
  <c r="K1913" i="2"/>
  <c r="AV1913" i="2"/>
  <c r="L1913" i="2"/>
  <c r="AW1913" i="2"/>
  <c r="L1802" i="2"/>
  <c r="AW2087" i="2"/>
  <c r="J2072" i="2"/>
  <c r="AV2072" i="2"/>
  <c r="AT2052" i="2"/>
  <c r="L2052" i="2"/>
  <c r="AW2052" i="2"/>
  <c r="J2049" i="2"/>
  <c r="AU2049" i="2"/>
  <c r="K2049" i="2"/>
  <c r="AV2049" i="2"/>
  <c r="K2041" i="2"/>
  <c r="AV2041" i="2"/>
  <c r="L2041" i="2"/>
  <c r="J2040" i="2"/>
  <c r="AV2040" i="2"/>
  <c r="AW2040" i="2"/>
  <c r="L2040" i="2"/>
  <c r="AV2003" i="2"/>
  <c r="AW2003" i="2"/>
  <c r="L2003" i="2"/>
  <c r="G1962" i="2"/>
  <c r="H1962" i="2" s="1"/>
  <c r="AT1962" i="2"/>
  <c r="J1962" i="2"/>
  <c r="AU1962" i="2"/>
  <c r="K1962" i="2"/>
  <c r="AV1962" i="2"/>
  <c r="AU1946" i="2"/>
  <c r="AV1946" i="2"/>
  <c r="K1946" i="2"/>
  <c r="AW1946" i="2"/>
  <c r="L1946" i="2"/>
  <c r="G1943" i="2"/>
  <c r="H1943" i="2" s="1"/>
  <c r="AT1943" i="2"/>
  <c r="J1943" i="2"/>
  <c r="AU1943" i="2"/>
  <c r="K1943" i="2"/>
  <c r="AV1943" i="2"/>
  <c r="L1943" i="2"/>
  <c r="G1858" i="2"/>
  <c r="H1858" i="2" s="1"/>
  <c r="J1858" i="2"/>
  <c r="AT1858" i="2"/>
  <c r="K1858" i="2"/>
  <c r="AU1858" i="2"/>
  <c r="L1858" i="2"/>
  <c r="AV1858" i="2"/>
  <c r="AT1857" i="2"/>
  <c r="J1857" i="2"/>
  <c r="AU1857" i="2"/>
  <c r="K1857" i="2"/>
  <c r="AV1857" i="2"/>
  <c r="L1857" i="2"/>
  <c r="AW1857" i="2"/>
  <c r="G1821" i="2"/>
  <c r="H1821" i="2" s="1"/>
  <c r="AT1821" i="2"/>
  <c r="J1821" i="2"/>
  <c r="AU1821" i="2"/>
  <c r="K1821" i="2"/>
  <c r="AV1821" i="2"/>
  <c r="L1821" i="2"/>
  <c r="AT1820" i="2"/>
  <c r="J1820" i="2"/>
  <c r="AU1820" i="2"/>
  <c r="K1820" i="2"/>
  <c r="AV1820" i="2"/>
  <c r="L1820" i="2"/>
  <c r="AW1820" i="2"/>
  <c r="G1799" i="2"/>
  <c r="H1799" i="2" s="1"/>
  <c r="AW1799" i="2"/>
  <c r="L1799" i="2"/>
  <c r="AV2381" i="2"/>
  <c r="K2381" i="2"/>
  <c r="AV2364" i="2"/>
  <c r="AV2319" i="2"/>
  <c r="K2319" i="2"/>
  <c r="L2074" i="2"/>
  <c r="J2056" i="2"/>
  <c r="AV2056" i="2"/>
  <c r="G2029" i="2"/>
  <c r="H2029" i="2" s="1"/>
  <c r="AT2029" i="2"/>
  <c r="J2029" i="2"/>
  <c r="AU2029" i="2"/>
  <c r="AV2027" i="2"/>
  <c r="L2027" i="2"/>
  <c r="G2010" i="2"/>
  <c r="H2010" i="2" s="1"/>
  <c r="AT2010" i="2"/>
  <c r="J2010" i="2"/>
  <c r="AU2010" i="2"/>
  <c r="K2010" i="2"/>
  <c r="AV2010" i="2"/>
  <c r="L2010" i="2"/>
  <c r="AV1999" i="2"/>
  <c r="L1999" i="2"/>
  <c r="G1903" i="2"/>
  <c r="H1903" i="2" s="1"/>
  <c r="AT1903" i="2"/>
  <c r="J1903" i="2"/>
  <c r="AU1903" i="2"/>
  <c r="AV1901" i="2"/>
  <c r="L1901" i="2"/>
  <c r="AV1848" i="2"/>
  <c r="AW1848" i="2"/>
  <c r="G1848" i="2"/>
  <c r="H1848" i="2" s="1"/>
  <c r="L1848" i="2"/>
  <c r="J1840" i="2"/>
  <c r="AU1840" i="2"/>
  <c r="K1840" i="2"/>
  <c r="AV1840" i="2"/>
  <c r="L1840" i="2"/>
  <c r="AW1840" i="2"/>
  <c r="AV1836" i="2"/>
  <c r="AW1836" i="2"/>
  <c r="L1836" i="2"/>
  <c r="G1832" i="2"/>
  <c r="H1832" i="2" s="1"/>
  <c r="AW1832" i="2"/>
  <c r="L1832" i="2"/>
  <c r="G1831" i="2"/>
  <c r="H1831" i="2" s="1"/>
  <c r="AT1831" i="2"/>
  <c r="J1831" i="2"/>
  <c r="AU1831" i="2"/>
  <c r="K1831" i="2"/>
  <c r="AV1831" i="2"/>
  <c r="L1831" i="2"/>
  <c r="AW1831" i="2"/>
  <c r="G2062" i="2"/>
  <c r="H2062" i="2" s="1"/>
  <c r="AV2048" i="2"/>
  <c r="G2046" i="2"/>
  <c r="H2046" i="2" s="1"/>
  <c r="AT2042" i="2"/>
  <c r="G2042" i="2"/>
  <c r="H2042" i="2" s="1"/>
  <c r="AU2025" i="2"/>
  <c r="J2025" i="2"/>
  <c r="AT2024" i="2"/>
  <c r="AU2014" i="2"/>
  <c r="J2014" i="2"/>
  <c r="AU2002" i="2"/>
  <c r="J2002" i="2"/>
  <c r="AT2001" i="2"/>
  <c r="H2001" i="2"/>
  <c r="AU1993" i="2"/>
  <c r="J1993" i="2"/>
  <c r="M1993" i="2" s="1"/>
  <c r="AT1992" i="2"/>
  <c r="AU1982" i="2"/>
  <c r="J1982" i="2"/>
  <c r="M1982" i="2" s="1"/>
  <c r="AU1970" i="2"/>
  <c r="J1970" i="2"/>
  <c r="AT1969" i="2"/>
  <c r="H1969" i="2"/>
  <c r="AU1961" i="2"/>
  <c r="J1961" i="2"/>
  <c r="AT1960" i="2"/>
  <c r="AW1940" i="2"/>
  <c r="K1940" i="2"/>
  <c r="AT1931" i="2"/>
  <c r="H1931" i="2"/>
  <c r="AW1928" i="2"/>
  <c r="AT1921" i="2"/>
  <c r="AW1912" i="2"/>
  <c r="L1908" i="2"/>
  <c r="AU1907" i="2"/>
  <c r="J1907" i="2"/>
  <c r="AT1906" i="2"/>
  <c r="AT1899" i="2"/>
  <c r="H1899" i="2"/>
  <c r="AT1890" i="2"/>
  <c r="J1890" i="2"/>
  <c r="AT1877" i="2"/>
  <c r="AV1873" i="2"/>
  <c r="AW1868" i="2"/>
  <c r="AT1867" i="2"/>
  <c r="H1867" i="2"/>
  <c r="AU1854" i="2"/>
  <c r="J1854" i="2"/>
  <c r="AU1853" i="2"/>
  <c r="AT1851" i="2"/>
  <c r="AV1844" i="2"/>
  <c r="K1844" i="2"/>
  <c r="AV1839" i="2"/>
  <c r="AV1835" i="2"/>
  <c r="AV1816" i="2"/>
  <c r="K1816" i="2"/>
  <c r="AT1810" i="2"/>
  <c r="AT1806" i="2"/>
  <c r="L1803" i="2"/>
  <c r="AV1801" i="2"/>
  <c r="L1794" i="2"/>
  <c r="AT1788" i="2"/>
  <c r="J1788" i="2"/>
  <c r="AU1788" i="2"/>
  <c r="K1788" i="2"/>
  <c r="AV1788" i="2"/>
  <c r="K1786" i="2"/>
  <c r="AT1780" i="2"/>
  <c r="J1780" i="2"/>
  <c r="AU1780" i="2"/>
  <c r="K1780" i="2"/>
  <c r="AV1780" i="2"/>
  <c r="L1780" i="2"/>
  <c r="AW1780" i="2"/>
  <c r="L1740" i="2"/>
  <c r="AW2035" i="2"/>
  <c r="AW2032" i="2"/>
  <c r="AT2025" i="2"/>
  <c r="AT2014" i="2"/>
  <c r="G2014" i="2"/>
  <c r="H2014" i="2" s="1"/>
  <c r="AT2002" i="2"/>
  <c r="G2002" i="2"/>
  <c r="H2002" i="2" s="1"/>
  <c r="AT1993" i="2"/>
  <c r="AT1982" i="2"/>
  <c r="G1982" i="2"/>
  <c r="H1982" i="2" s="1"/>
  <c r="AT1970" i="2"/>
  <c r="G1970" i="2"/>
  <c r="H1970" i="2" s="1"/>
  <c r="AT1961" i="2"/>
  <c r="AV1940" i="2"/>
  <c r="G1940" i="2"/>
  <c r="H1940" i="2" s="1"/>
  <c r="G1908" i="2"/>
  <c r="H1908" i="2" s="1"/>
  <c r="AT1907" i="2"/>
  <c r="AW1904" i="2"/>
  <c r="G1904" i="2"/>
  <c r="H1904" i="2" s="1"/>
  <c r="AW1894" i="2"/>
  <c r="AU1873" i="2"/>
  <c r="AT1854" i="2"/>
  <c r="G1854" i="2"/>
  <c r="H1854" i="2" s="1"/>
  <c r="AU1844" i="2"/>
  <c r="AU1816" i="2"/>
  <c r="G1793" i="2"/>
  <c r="H1793" i="2" s="1"/>
  <c r="K1793" i="2"/>
  <c r="AU1793" i="2"/>
  <c r="L1793" i="2"/>
  <c r="AV1793" i="2"/>
  <c r="G1790" i="2"/>
  <c r="H1790" i="2" s="1"/>
  <c r="G1785" i="2"/>
  <c r="H1785" i="2" s="1"/>
  <c r="AT1785" i="2"/>
  <c r="AV1711" i="2"/>
  <c r="AW1711" i="2"/>
  <c r="L1711" i="2"/>
  <c r="G1672" i="2"/>
  <c r="H1672" i="2" s="1"/>
  <c r="AT1672" i="2"/>
  <c r="J1672" i="2"/>
  <c r="AU1672" i="2"/>
  <c r="K1672" i="2"/>
  <c r="AV1672" i="2"/>
  <c r="L1672" i="2"/>
  <c r="AV2032" i="2"/>
  <c r="G1601" i="2"/>
  <c r="H1601" i="2" s="1"/>
  <c r="AT1601" i="2"/>
  <c r="J1601" i="2"/>
  <c r="AU1601" i="2"/>
  <c r="K1601" i="2"/>
  <c r="AV1601" i="2"/>
  <c r="L1601" i="2"/>
  <c r="AV1594" i="2"/>
  <c r="L1594" i="2"/>
  <c r="G1580" i="2"/>
  <c r="H1580" i="2" s="1"/>
  <c r="AT1580" i="2"/>
  <c r="J1580" i="2"/>
  <c r="AU1580" i="2"/>
  <c r="K1580" i="2"/>
  <c r="AV1580" i="2"/>
  <c r="L1580" i="2"/>
  <c r="G1528" i="2"/>
  <c r="H1528" i="2" s="1"/>
  <c r="AT1528" i="2"/>
  <c r="J1528" i="2"/>
  <c r="AU1528" i="2"/>
  <c r="K1528" i="2"/>
  <c r="AV1528" i="2"/>
  <c r="L1528" i="2"/>
  <c r="G1520" i="2"/>
  <c r="H1520" i="2" s="1"/>
  <c r="AT1520" i="2"/>
  <c r="J1520" i="2"/>
  <c r="M1520" i="2" s="1"/>
  <c r="AU1520" i="2"/>
  <c r="K1520" i="2"/>
  <c r="AV1520" i="2"/>
  <c r="L1520" i="2"/>
  <c r="AT1792" i="2"/>
  <c r="K1792" i="2"/>
  <c r="AV1792" i="2"/>
  <c r="L1792" i="2"/>
  <c r="AW1792" i="2"/>
  <c r="AW1692" i="2"/>
  <c r="L1692" i="2"/>
  <c r="G1597" i="2"/>
  <c r="H1597" i="2" s="1"/>
  <c r="AT1597" i="2"/>
  <c r="J1597" i="2"/>
  <c r="AU1597" i="2"/>
  <c r="K1597" i="2"/>
  <c r="AV1597" i="2"/>
  <c r="L1597" i="2"/>
  <c r="K1585" i="2"/>
  <c r="G1585" i="2"/>
  <c r="H1585" i="2" s="1"/>
  <c r="AT1585" i="2"/>
  <c r="AV1585" i="2"/>
  <c r="J1585" i="2"/>
  <c r="AW1585" i="2"/>
  <c r="L1585" i="2"/>
  <c r="AW2043" i="2"/>
  <c r="AT2038" i="2"/>
  <c r="AT2037" i="2"/>
  <c r="AU2034" i="2"/>
  <c r="J2034" i="2"/>
  <c r="AV2022" i="2"/>
  <c r="K2022" i="2"/>
  <c r="AU2021" i="2"/>
  <c r="J2021" i="2"/>
  <c r="AU2020" i="2"/>
  <c r="AT2018" i="2"/>
  <c r="G2018" i="2"/>
  <c r="H2018" i="2" s="1"/>
  <c r="L2008" i="2"/>
  <c r="L2006" i="2"/>
  <c r="AV2005" i="2"/>
  <c r="K2005" i="2"/>
  <c r="AV1990" i="2"/>
  <c r="K1990" i="2"/>
  <c r="AU1989" i="2"/>
  <c r="J1989" i="2"/>
  <c r="M1989" i="2" s="1"/>
  <c r="L1976" i="2"/>
  <c r="L1974" i="2"/>
  <c r="AV1973" i="2"/>
  <c r="K1973" i="2"/>
  <c r="AV1958" i="2"/>
  <c r="K1958" i="2"/>
  <c r="AU1957" i="2"/>
  <c r="J1957" i="2"/>
  <c r="M1957" i="2" s="1"/>
  <c r="AT1954" i="2"/>
  <c r="G1954" i="2"/>
  <c r="H1954" i="2" s="1"/>
  <c r="AV1927" i="2"/>
  <c r="AW1923" i="2"/>
  <c r="L1923" i="2"/>
  <c r="M1923" i="2" s="1"/>
  <c r="AW1919" i="2"/>
  <c r="L1919" i="2"/>
  <c r="AV1918" i="2"/>
  <c r="K1918" i="2"/>
  <c r="AV1917" i="2"/>
  <c r="AU1915" i="2"/>
  <c r="AW1911" i="2"/>
  <c r="L1911" i="2"/>
  <c r="AV1910" i="2"/>
  <c r="AV1909" i="2"/>
  <c r="K1905" i="2"/>
  <c r="L1886" i="2"/>
  <c r="AW1885" i="2"/>
  <c r="AV1883" i="2"/>
  <c r="AU1882" i="2"/>
  <c r="J1882" i="2"/>
  <c r="AT1871" i="2"/>
  <c r="L1850" i="2"/>
  <c r="AW1849" i="2"/>
  <c r="AU1842" i="2"/>
  <c r="AV1838" i="2"/>
  <c r="K1838" i="2"/>
  <c r="AV1834" i="2"/>
  <c r="K1834" i="2"/>
  <c r="AT1825" i="2"/>
  <c r="AU1814" i="2"/>
  <c r="AT1813" i="2"/>
  <c r="L1809" i="2"/>
  <c r="G1786" i="2"/>
  <c r="H1786" i="2" s="1"/>
  <c r="AT1786" i="2"/>
  <c r="J1786" i="2"/>
  <c r="AU1786" i="2"/>
  <c r="AT1735" i="2"/>
  <c r="J1735" i="2"/>
  <c r="AU1735" i="2"/>
  <c r="K1735" i="2"/>
  <c r="AV1735" i="2"/>
  <c r="L1735" i="2"/>
  <c r="AW1735" i="2"/>
  <c r="AT1647" i="2"/>
  <c r="AU1647" i="2"/>
  <c r="J1647" i="2"/>
  <c r="AV1647" i="2"/>
  <c r="K1647" i="2"/>
  <c r="L1647" i="2"/>
  <c r="G1644" i="2"/>
  <c r="H1644" i="2" s="1"/>
  <c r="AT1644" i="2"/>
  <c r="J1644" i="2"/>
  <c r="AU1644" i="2"/>
  <c r="K1644" i="2"/>
  <c r="AV1644" i="2"/>
  <c r="L1644" i="2"/>
  <c r="G1510" i="2"/>
  <c r="AV1510" i="2"/>
  <c r="AW1510" i="2"/>
  <c r="K1510" i="2"/>
  <c r="L1510" i="2"/>
  <c r="AU2022" i="2"/>
  <c r="J2022" i="2"/>
  <c r="AV2006" i="2"/>
  <c r="K2006" i="2"/>
  <c r="J1990" i="2"/>
  <c r="AV1974" i="2"/>
  <c r="K1974" i="2"/>
  <c r="AV1923" i="2"/>
  <c r="AW1921" i="2"/>
  <c r="AV1919" i="2"/>
  <c r="AV1911" i="2"/>
  <c r="AV1886" i="2"/>
  <c r="K1886" i="2"/>
  <c r="AW1877" i="2"/>
  <c r="AV1850" i="2"/>
  <c r="K1850" i="2"/>
  <c r="AU1834" i="2"/>
  <c r="K1809" i="2"/>
  <c r="J1794" i="2"/>
  <c r="AU1794" i="2"/>
  <c r="K1794" i="2"/>
  <c r="AV1794" i="2"/>
  <c r="J1790" i="2"/>
  <c r="AU1790" i="2"/>
  <c r="K1790" i="2"/>
  <c r="AV1790" i="2"/>
  <c r="L1790" i="2"/>
  <c r="AW1790" i="2"/>
  <c r="L1754" i="2"/>
  <c r="AV1703" i="2"/>
  <c r="L1703" i="2"/>
  <c r="AT1635" i="2"/>
  <c r="J1635" i="2"/>
  <c r="AU1635" i="2"/>
  <c r="K1635" i="2"/>
  <c r="AV1635" i="2"/>
  <c r="L1635" i="2"/>
  <c r="G1633" i="2"/>
  <c r="H1633" i="2" s="1"/>
  <c r="AT1633" i="2"/>
  <c r="J1633" i="2"/>
  <c r="AU1633" i="2"/>
  <c r="K1633" i="2"/>
  <c r="AV1633" i="2"/>
  <c r="L1633" i="2"/>
  <c r="AW1633" i="2"/>
  <c r="AU1567" i="2"/>
  <c r="AV1567" i="2"/>
  <c r="K1567" i="2"/>
  <c r="AW1567" i="2"/>
  <c r="L1567" i="2"/>
  <c r="G1732" i="2"/>
  <c r="H1732" i="2" s="1"/>
  <c r="AT1718" i="2"/>
  <c r="G1718" i="2"/>
  <c r="H1718" i="2" s="1"/>
  <c r="AT1713" i="2"/>
  <c r="G1713" i="2"/>
  <c r="H1713" i="2" s="1"/>
  <c r="AW1691" i="2"/>
  <c r="AV1679" i="2"/>
  <c r="J1679" i="2"/>
  <c r="AT1676" i="2"/>
  <c r="G1676" i="2"/>
  <c r="H1676" i="2" s="1"/>
  <c r="J1657" i="2"/>
  <c r="AT1656" i="2"/>
  <c r="G1656" i="2"/>
  <c r="H1656" i="2" s="1"/>
  <c r="AW1642" i="2"/>
  <c r="AU1631" i="2"/>
  <c r="AT1629" i="2"/>
  <c r="G1629" i="2"/>
  <c r="H1629" i="2" s="1"/>
  <c r="AU1625" i="2"/>
  <c r="J1625" i="2"/>
  <c r="AT1624" i="2"/>
  <c r="G1624" i="2"/>
  <c r="H1624" i="2" s="1"/>
  <c r="J1621" i="2"/>
  <c r="AT1620" i="2"/>
  <c r="G1620" i="2"/>
  <c r="H1620" i="2" s="1"/>
  <c r="AT1617" i="2"/>
  <c r="G1617" i="2"/>
  <c r="H1617" i="2" s="1"/>
  <c r="G1616" i="2"/>
  <c r="H1616" i="2" s="1"/>
  <c r="AU1609" i="2"/>
  <c r="J1609" i="2"/>
  <c r="AW1578" i="2"/>
  <c r="L1574" i="2"/>
  <c r="AT1573" i="2"/>
  <c r="G1573" i="2"/>
  <c r="H1573" i="2" s="1"/>
  <c r="K1570" i="2"/>
  <c r="L1560" i="2"/>
  <c r="AV1559" i="2"/>
  <c r="AT1556" i="2"/>
  <c r="L1552" i="2"/>
  <c r="AV1550" i="2"/>
  <c r="K1546" i="2"/>
  <c r="AT1540" i="2"/>
  <c r="H1540" i="2"/>
  <c r="AT1537" i="2"/>
  <c r="G1537" i="2"/>
  <c r="H1537" i="2" s="1"/>
  <c r="K1534" i="2"/>
  <c r="AV1530" i="2"/>
  <c r="AW1525" i="2"/>
  <c r="J1525" i="2"/>
  <c r="AU1524" i="2"/>
  <c r="J1524" i="2"/>
  <c r="AV1522" i="2"/>
  <c r="AT1513" i="2"/>
  <c r="G1513" i="2"/>
  <c r="H1513" i="2" s="1"/>
  <c r="AU1507" i="2"/>
  <c r="AT1504" i="2"/>
  <c r="H1504" i="2"/>
  <c r="AT1500" i="2"/>
  <c r="G1500" i="2"/>
  <c r="H1500" i="2" s="1"/>
  <c r="J1496" i="2"/>
  <c r="AV1491" i="2"/>
  <c r="K1450" i="2"/>
  <c r="G1450" i="2"/>
  <c r="H1450" i="2" s="1"/>
  <c r="AV1450" i="2"/>
  <c r="J1450" i="2"/>
  <c r="L1450" i="2"/>
  <c r="AT1450" i="2"/>
  <c r="K1377" i="2"/>
  <c r="AT1377" i="2"/>
  <c r="G1377" i="2"/>
  <c r="H1377" i="2" s="1"/>
  <c r="AV1377" i="2"/>
  <c r="J1377" i="2"/>
  <c r="AW1377" i="2"/>
  <c r="AT1347" i="2"/>
  <c r="J1347" i="2"/>
  <c r="AU1347" i="2"/>
  <c r="K1347" i="2"/>
  <c r="AV1347" i="2"/>
  <c r="L1347" i="2"/>
  <c r="K1345" i="2"/>
  <c r="AT1345" i="2"/>
  <c r="G1345" i="2"/>
  <c r="H1345" i="2" s="1"/>
  <c r="AV1345" i="2"/>
  <c r="J1345" i="2"/>
  <c r="AW1345" i="2"/>
  <c r="L1345" i="2"/>
  <c r="G1202" i="2"/>
  <c r="H1202" i="2" s="1"/>
  <c r="AT1202" i="2"/>
  <c r="J1202" i="2"/>
  <c r="AU1202" i="2"/>
  <c r="K1202" i="2"/>
  <c r="AV1202" i="2"/>
  <c r="L1202" i="2"/>
  <c r="J1179" i="2"/>
  <c r="AV1179" i="2"/>
  <c r="AW1179" i="2"/>
  <c r="G1179" i="2"/>
  <c r="H1179" i="2" s="1"/>
  <c r="L1179" i="2"/>
  <c r="AT1065" i="2"/>
  <c r="AW1065" i="2"/>
  <c r="G1065" i="2"/>
  <c r="H1065" i="2" s="1"/>
  <c r="J1065" i="2"/>
  <c r="AV1691" i="2"/>
  <c r="AU1679" i="2"/>
  <c r="AV1642" i="2"/>
  <c r="AW1546" i="2"/>
  <c r="AW1534" i="2"/>
  <c r="G1497" i="2"/>
  <c r="L1497" i="2"/>
  <c r="G1495" i="2"/>
  <c r="H1495" i="2" s="1"/>
  <c r="AT1495" i="2"/>
  <c r="K1463" i="2"/>
  <c r="G1463" i="2"/>
  <c r="H1463" i="2" s="1"/>
  <c r="AV1463" i="2"/>
  <c r="J1463" i="2"/>
  <c r="AW1463" i="2"/>
  <c r="L1463" i="2"/>
  <c r="AT1463" i="2"/>
  <c r="J1391" i="2"/>
  <c r="AU1391" i="2"/>
  <c r="K1391" i="2"/>
  <c r="AV1391" i="2"/>
  <c r="L1391" i="2"/>
  <c r="AT1391" i="2"/>
  <c r="J1387" i="2"/>
  <c r="L1387" i="2"/>
  <c r="AT1387" i="2"/>
  <c r="AU1387" i="2"/>
  <c r="K1332" i="2"/>
  <c r="G1332" i="2"/>
  <c r="H1332" i="2" s="1"/>
  <c r="AT1332" i="2"/>
  <c r="J1332" i="2"/>
  <c r="AV1332" i="2"/>
  <c r="L1332" i="2"/>
  <c r="AW1332" i="2"/>
  <c r="G984" i="2"/>
  <c r="H984" i="2" s="1"/>
  <c r="AT984" i="2"/>
  <c r="J984" i="2"/>
  <c r="AU984" i="2"/>
  <c r="K984" i="2"/>
  <c r="AV984" i="2"/>
  <c r="L984" i="2"/>
  <c r="AW984" i="2"/>
  <c r="AU953" i="2"/>
  <c r="G953" i="2"/>
  <c r="H953" i="2" s="1"/>
  <c r="AV953" i="2"/>
  <c r="K953" i="2"/>
  <c r="AW953" i="2"/>
  <c r="L953" i="2"/>
  <c r="G952" i="2"/>
  <c r="H952" i="2" s="1"/>
  <c r="AT952" i="2"/>
  <c r="J952" i="2"/>
  <c r="AU952" i="2"/>
  <c r="K952" i="2"/>
  <c r="AV952" i="2"/>
  <c r="L952" i="2"/>
  <c r="AW952" i="2"/>
  <c r="AU582" i="2"/>
  <c r="AV582" i="2"/>
  <c r="AW582" i="2"/>
  <c r="K582" i="2"/>
  <c r="L582" i="2"/>
  <c r="AW1779" i="2"/>
  <c r="AW1762" i="2"/>
  <c r="L1636" i="2"/>
  <c r="L1576" i="2"/>
  <c r="AV1570" i="2"/>
  <c r="L1549" i="2"/>
  <c r="AV1546" i="2"/>
  <c r="AV1534" i="2"/>
  <c r="L1529" i="2"/>
  <c r="L1521" i="2"/>
  <c r="L1516" i="2"/>
  <c r="L1474" i="2"/>
  <c r="AV1474" i="2"/>
  <c r="K1474" i="2"/>
  <c r="AW1474" i="2"/>
  <c r="K1470" i="2"/>
  <c r="AW1470" i="2"/>
  <c r="L1470" i="2"/>
  <c r="AU1470" i="2"/>
  <c r="AV1470" i="2"/>
  <c r="AV1456" i="2"/>
  <c r="K1456" i="2"/>
  <c r="AW1456" i="2"/>
  <c r="L1456" i="2"/>
  <c r="AU1456" i="2"/>
  <c r="K1447" i="2"/>
  <c r="J1447" i="2"/>
  <c r="AW1447" i="2"/>
  <c r="L1447" i="2"/>
  <c r="AT1447" i="2"/>
  <c r="G1447" i="2"/>
  <c r="H1447" i="2" s="1"/>
  <c r="AV1447" i="2"/>
  <c r="K1408" i="2"/>
  <c r="J1408" i="2"/>
  <c r="L1408" i="2"/>
  <c r="AT1408" i="2"/>
  <c r="G1408" i="2"/>
  <c r="H1408" i="2" s="1"/>
  <c r="AV1408" i="2"/>
  <c r="AU1394" i="2"/>
  <c r="L1394" i="2"/>
  <c r="AW1394" i="2"/>
  <c r="K1381" i="2"/>
  <c r="J1381" i="2"/>
  <c r="AV1381" i="2"/>
  <c r="L1381" i="2"/>
  <c r="AW1381" i="2"/>
  <c r="G1381" i="2"/>
  <c r="H1381" i="2" s="1"/>
  <c r="AT1381" i="2"/>
  <c r="K1327" i="2"/>
  <c r="AT1327" i="2"/>
  <c r="G1327" i="2"/>
  <c r="H1327" i="2" s="1"/>
  <c r="AV1327" i="2"/>
  <c r="J1327" i="2"/>
  <c r="L1327" i="2"/>
  <c r="AT1310" i="2"/>
  <c r="J1310" i="2"/>
  <c r="AU1310" i="2"/>
  <c r="K1310" i="2"/>
  <c r="AV1310" i="2"/>
  <c r="L1310" i="2"/>
  <c r="G1122" i="2"/>
  <c r="H1122" i="2" s="1"/>
  <c r="AT1122" i="2"/>
  <c r="J1122" i="2"/>
  <c r="AU1122" i="2"/>
  <c r="K1122" i="2"/>
  <c r="AV1122" i="2"/>
  <c r="L1122" i="2"/>
  <c r="AW1782" i="2"/>
  <c r="L1782" i="2"/>
  <c r="AV1781" i="2"/>
  <c r="K1781" i="2"/>
  <c r="AT1710" i="2"/>
  <c r="AT1709" i="2"/>
  <c r="AT1702" i="2"/>
  <c r="AT1701" i="2"/>
  <c r="AU1700" i="2"/>
  <c r="AU1698" i="2"/>
  <c r="AW1690" i="2"/>
  <c r="L1690" i="2"/>
  <c r="AV1689" i="2"/>
  <c r="K1689" i="2"/>
  <c r="AW1686" i="2"/>
  <c r="L1686" i="2"/>
  <c r="AV1685" i="2"/>
  <c r="K1685" i="2"/>
  <c r="AV1684" i="2"/>
  <c r="K1684" i="2"/>
  <c r="AU1681" i="2"/>
  <c r="AU1673" i="2"/>
  <c r="AU1669" i="2"/>
  <c r="AT1668" i="2"/>
  <c r="L1660" i="2"/>
  <c r="L1648" i="2"/>
  <c r="AW1641" i="2"/>
  <c r="L1641" i="2"/>
  <c r="AV1640" i="2"/>
  <c r="K1640" i="2"/>
  <c r="AW1637" i="2"/>
  <c r="L1637" i="2"/>
  <c r="AV1636" i="2"/>
  <c r="K1636" i="2"/>
  <c r="AV1613" i="2"/>
  <c r="K1613" i="2"/>
  <c r="L1605" i="2"/>
  <c r="L1589" i="2"/>
  <c r="AV1588" i="2"/>
  <c r="K1588" i="2"/>
  <c r="AU1587" i="2"/>
  <c r="J1587" i="2"/>
  <c r="M1587" i="2" s="1"/>
  <c r="AV1586" i="2"/>
  <c r="K1586" i="2"/>
  <c r="L1577" i="2"/>
  <c r="AV1576" i="2"/>
  <c r="K1576" i="2"/>
  <c r="L1568" i="2"/>
  <c r="L1565" i="2"/>
  <c r="AW1549" i="2"/>
  <c r="J1549" i="2"/>
  <c r="L1544" i="2"/>
  <c r="L1532" i="2"/>
  <c r="AW1529" i="2"/>
  <c r="J1529" i="2"/>
  <c r="AW1521" i="2"/>
  <c r="J1521" i="2"/>
  <c r="L1517" i="2"/>
  <c r="AV1516" i="2"/>
  <c r="K1516" i="2"/>
  <c r="AV1514" i="2"/>
  <c r="AW1498" i="2"/>
  <c r="L1495" i="2"/>
  <c r="AU1490" i="2"/>
  <c r="AW1490" i="2"/>
  <c r="K1424" i="2"/>
  <c r="AT1424" i="2"/>
  <c r="G1424" i="2"/>
  <c r="H1424" i="2" s="1"/>
  <c r="AV1424" i="2"/>
  <c r="J1424" i="2"/>
  <c r="AT1407" i="2"/>
  <c r="J1407" i="2"/>
  <c r="AU1407" i="2"/>
  <c r="K1407" i="2"/>
  <c r="AV1407" i="2"/>
  <c r="K1384" i="2"/>
  <c r="G1384" i="2"/>
  <c r="H1384" i="2" s="1"/>
  <c r="AV1384" i="2"/>
  <c r="J1384" i="2"/>
  <c r="L1384" i="2"/>
  <c r="AT1384" i="2"/>
  <c r="AV1782" i="2"/>
  <c r="K1782" i="2"/>
  <c r="AU1781" i="2"/>
  <c r="J1781" i="2"/>
  <c r="L1615" i="2"/>
  <c r="AU1613" i="2"/>
  <c r="J1613" i="2"/>
  <c r="L1562" i="2"/>
  <c r="AU1516" i="2"/>
  <c r="J1516" i="2"/>
  <c r="L1503" i="2"/>
  <c r="K1496" i="2"/>
  <c r="G1496" i="2"/>
  <c r="H1496" i="2" s="1"/>
  <c r="AT1496" i="2"/>
  <c r="AV1496" i="2"/>
  <c r="K1495" i="2"/>
  <c r="K1491" i="2"/>
  <c r="L1491" i="2"/>
  <c r="G1489" i="2"/>
  <c r="L1489" i="2"/>
  <c r="AW1489" i="2"/>
  <c r="K1489" i="2"/>
  <c r="K1484" i="2"/>
  <c r="AV1484" i="2"/>
  <c r="J1484" i="2"/>
  <c r="AW1484" i="2"/>
  <c r="L1484" i="2"/>
  <c r="G1484" i="2"/>
  <c r="H1484" i="2" s="1"/>
  <c r="AT1484" i="2"/>
  <c r="G1466" i="2"/>
  <c r="H1466" i="2" s="1"/>
  <c r="K1466" i="2"/>
  <c r="AV1466" i="2"/>
  <c r="L1466" i="2"/>
  <c r="AT1466" i="2"/>
  <c r="J1466" i="2"/>
  <c r="AU1466" i="2"/>
  <c r="K1459" i="2"/>
  <c r="J1459" i="2"/>
  <c r="AW1459" i="2"/>
  <c r="L1459" i="2"/>
  <c r="AT1459" i="2"/>
  <c r="G1459" i="2"/>
  <c r="H1459" i="2" s="1"/>
  <c r="AV1459" i="2"/>
  <c r="AU1453" i="2"/>
  <c r="J1453" i="2"/>
  <c r="AV1453" i="2"/>
  <c r="K1453" i="2"/>
  <c r="L1398" i="2"/>
  <c r="AV1398" i="2"/>
  <c r="K1398" i="2"/>
  <c r="AW1398" i="2"/>
  <c r="K1389" i="2"/>
  <c r="G1389" i="2"/>
  <c r="H1389" i="2" s="1"/>
  <c r="AT1389" i="2"/>
  <c r="J1389" i="2"/>
  <c r="AV1389" i="2"/>
  <c r="L1377" i="2"/>
  <c r="K1356" i="2"/>
  <c r="AT1356" i="2"/>
  <c r="G1356" i="2"/>
  <c r="H1356" i="2" s="1"/>
  <c r="AV1356" i="2"/>
  <c r="J1356" i="2"/>
  <c r="L1356" i="2"/>
  <c r="AV1732" i="2"/>
  <c r="K1732" i="2"/>
  <c r="AW1718" i="2"/>
  <c r="L1718" i="2"/>
  <c r="L1713" i="2"/>
  <c r="M1713" i="2" s="1"/>
  <c r="AU1690" i="2"/>
  <c r="J1690" i="2"/>
  <c r="AT1689" i="2"/>
  <c r="AU1686" i="2"/>
  <c r="J1686" i="2"/>
  <c r="AT1685" i="2"/>
  <c r="H1685" i="2"/>
  <c r="L1676" i="2"/>
  <c r="K1663" i="2"/>
  <c r="AU1660" i="2"/>
  <c r="J1660" i="2"/>
  <c r="L1656" i="2"/>
  <c r="AU1648" i="2"/>
  <c r="J1648" i="2"/>
  <c r="AU1641" i="2"/>
  <c r="J1641" i="2"/>
  <c r="AT1640" i="2"/>
  <c r="AU1637" i="2"/>
  <c r="J1637" i="2"/>
  <c r="AT1636" i="2"/>
  <c r="L1631" i="2"/>
  <c r="AW1629" i="2"/>
  <c r="L1629" i="2"/>
  <c r="L1624" i="2"/>
  <c r="L1620" i="2"/>
  <c r="M1620" i="2" s="1"/>
  <c r="L1617" i="2"/>
  <c r="AV1616" i="2"/>
  <c r="K1616" i="2"/>
  <c r="AV1615" i="2"/>
  <c r="K1615" i="2"/>
  <c r="AT1613" i="2"/>
  <c r="G1613" i="2"/>
  <c r="H1613" i="2" s="1"/>
  <c r="AU1605" i="2"/>
  <c r="J1605" i="2"/>
  <c r="L1591" i="2"/>
  <c r="AU1589" i="2"/>
  <c r="J1589" i="2"/>
  <c r="AT1588" i="2"/>
  <c r="K1582" i="2"/>
  <c r="AV1577" i="2"/>
  <c r="AT1576" i="2"/>
  <c r="L1573" i="2"/>
  <c r="AV1572" i="2"/>
  <c r="K1572" i="2"/>
  <c r="AW1569" i="2"/>
  <c r="J1569" i="2"/>
  <c r="AU1568" i="2"/>
  <c r="J1568" i="2"/>
  <c r="AV1565" i="2"/>
  <c r="K1562" i="2"/>
  <c r="L1559" i="2"/>
  <c r="L1556" i="2"/>
  <c r="K1554" i="2"/>
  <c r="L1550" i="2"/>
  <c r="AT1549" i="2"/>
  <c r="G1549" i="2"/>
  <c r="H1549" i="2" s="1"/>
  <c r="AW1545" i="2"/>
  <c r="J1545" i="2"/>
  <c r="M1545" i="2" s="1"/>
  <c r="AU1544" i="2"/>
  <c r="J1544" i="2"/>
  <c r="L1540" i="2"/>
  <c r="AW1539" i="2"/>
  <c r="K1539" i="2"/>
  <c r="L1537" i="2"/>
  <c r="AV1536" i="2"/>
  <c r="K1536" i="2"/>
  <c r="AW1533" i="2"/>
  <c r="J1533" i="2"/>
  <c r="AU1532" i="2"/>
  <c r="J1532" i="2"/>
  <c r="L1530" i="2"/>
  <c r="AT1529" i="2"/>
  <c r="G1529" i="2"/>
  <c r="H1529" i="2" s="1"/>
  <c r="L1522" i="2"/>
  <c r="AT1521" i="2"/>
  <c r="G1521" i="2"/>
  <c r="H1521" i="2" s="1"/>
  <c r="AV1517" i="2"/>
  <c r="AT1516" i="2"/>
  <c r="H1516" i="2"/>
  <c r="L1513" i="2"/>
  <c r="L1507" i="2"/>
  <c r="L1504" i="2"/>
  <c r="M1504" i="2" s="1"/>
  <c r="AW1503" i="2"/>
  <c r="K1503" i="2"/>
  <c r="L1500" i="2"/>
  <c r="AV1499" i="2"/>
  <c r="K1499" i="2"/>
  <c r="K1497" i="2"/>
  <c r="AV1495" i="2"/>
  <c r="J1495" i="2"/>
  <c r="K1488" i="2"/>
  <c r="G1488" i="2"/>
  <c r="H1488" i="2" s="1"/>
  <c r="AT1488" i="2"/>
  <c r="AV1488" i="2"/>
  <c r="J1488" i="2"/>
  <c r="AW1488" i="2"/>
  <c r="G1483" i="2"/>
  <c r="H1483" i="2" s="1"/>
  <c r="AT1483" i="2"/>
  <c r="J1483" i="2"/>
  <c r="AU1483" i="2"/>
  <c r="K1483" i="2"/>
  <c r="AV1483" i="2"/>
  <c r="K1428" i="2"/>
  <c r="J1428" i="2"/>
  <c r="L1428" i="2"/>
  <c r="AT1428" i="2"/>
  <c r="G1428" i="2"/>
  <c r="H1428" i="2" s="1"/>
  <c r="AV1428" i="2"/>
  <c r="K1397" i="2"/>
  <c r="G1397" i="2"/>
  <c r="H1397" i="2" s="1"/>
  <c r="AT1397" i="2"/>
  <c r="J1397" i="2"/>
  <c r="AV1397" i="2"/>
  <c r="L1397" i="2"/>
  <c r="AW1397" i="2"/>
  <c r="AU1367" i="2"/>
  <c r="J1367" i="2"/>
  <c r="AV1367" i="2"/>
  <c r="K1367" i="2"/>
  <c r="L1367" i="2"/>
  <c r="AT1782" i="2"/>
  <c r="G1781" i="2"/>
  <c r="H1781" i="2" s="1"/>
  <c r="AW1778" i="2"/>
  <c r="AT1745" i="2"/>
  <c r="AU1737" i="2"/>
  <c r="AU1732" i="2"/>
  <c r="AV1718" i="2"/>
  <c r="AW1714" i="2"/>
  <c r="AV1713" i="2"/>
  <c r="L1693" i="2"/>
  <c r="AT1690" i="2"/>
  <c r="L1687" i="2"/>
  <c r="AT1686" i="2"/>
  <c r="L1679" i="2"/>
  <c r="AW1677" i="2"/>
  <c r="AV1676" i="2"/>
  <c r="K1676" i="2"/>
  <c r="AV1663" i="2"/>
  <c r="J1663" i="2"/>
  <c r="AT1660" i="2"/>
  <c r="G1660" i="2"/>
  <c r="H1660" i="2" s="1"/>
  <c r="AW1657" i="2"/>
  <c r="AV1656" i="2"/>
  <c r="AT1648" i="2"/>
  <c r="AT1641" i="2"/>
  <c r="L1638" i="2"/>
  <c r="AT1637" i="2"/>
  <c r="K1631" i="2"/>
  <c r="AV1629" i="2"/>
  <c r="AU1628" i="2"/>
  <c r="J1628" i="2"/>
  <c r="L1625" i="2"/>
  <c r="AV1624" i="2"/>
  <c r="L1621" i="2"/>
  <c r="AV1620" i="2"/>
  <c r="AV1617" i="2"/>
  <c r="K1617" i="2"/>
  <c r="AU1616" i="2"/>
  <c r="AU1615" i="2"/>
  <c r="L1609" i="2"/>
  <c r="AV1608" i="2"/>
  <c r="AT1605" i="2"/>
  <c r="G1605" i="2"/>
  <c r="H1605" i="2" s="1"/>
  <c r="AT1589" i="2"/>
  <c r="G1589" i="2"/>
  <c r="H1589" i="2" s="1"/>
  <c r="AW1582" i="2"/>
  <c r="L1578" i="2"/>
  <c r="AT1577" i="2"/>
  <c r="G1577" i="2"/>
  <c r="H1577" i="2" s="1"/>
  <c r="AW1573" i="2"/>
  <c r="J1573" i="2"/>
  <c r="J1572" i="2"/>
  <c r="AV1569" i="2"/>
  <c r="H1569" i="2"/>
  <c r="AT1568" i="2"/>
  <c r="H1568" i="2"/>
  <c r="L1566" i="2"/>
  <c r="AT1565" i="2"/>
  <c r="G1565" i="2"/>
  <c r="H1565" i="2" s="1"/>
  <c r="AW1562" i="2"/>
  <c r="K1559" i="2"/>
  <c r="AV1556" i="2"/>
  <c r="K1556" i="2"/>
  <c r="AW1554" i="2"/>
  <c r="K1550" i="2"/>
  <c r="AV1545" i="2"/>
  <c r="AT1544" i="2"/>
  <c r="AV1540" i="2"/>
  <c r="K1540" i="2"/>
  <c r="AW1537" i="2"/>
  <c r="J1537" i="2"/>
  <c r="J1536" i="2"/>
  <c r="AT1532" i="2"/>
  <c r="K1530" i="2"/>
  <c r="L1524" i="2"/>
  <c r="K1522" i="2"/>
  <c r="AT1517" i="2"/>
  <c r="G1517" i="2"/>
  <c r="H1517" i="2" s="1"/>
  <c r="AW1513" i="2"/>
  <c r="J1513" i="2"/>
  <c r="L1508" i="2"/>
  <c r="AW1507" i="2"/>
  <c r="AV1504" i="2"/>
  <c r="K1504" i="2"/>
  <c r="AW1500" i="2"/>
  <c r="J1500" i="2"/>
  <c r="AU1499" i="2"/>
  <c r="J1499" i="2"/>
  <c r="AU1495" i="2"/>
  <c r="J1491" i="2"/>
  <c r="K1417" i="2"/>
  <c r="G1417" i="2"/>
  <c r="H1417" i="2" s="1"/>
  <c r="AV1417" i="2"/>
  <c r="J1417" i="2"/>
  <c r="AW1417" i="2"/>
  <c r="L1417" i="2"/>
  <c r="AT1417" i="2"/>
  <c r="AV1414" i="2"/>
  <c r="K1414" i="2"/>
  <c r="AW1414" i="2"/>
  <c r="L1414" i="2"/>
  <c r="AU1414" i="2"/>
  <c r="K1400" i="2"/>
  <c r="AT1400" i="2"/>
  <c r="G1400" i="2"/>
  <c r="H1400" i="2" s="1"/>
  <c r="AV1400" i="2"/>
  <c r="J1400" i="2"/>
  <c r="AV1370" i="2"/>
  <c r="K1370" i="2"/>
  <c r="AW1370" i="2"/>
  <c r="L1370" i="2"/>
  <c r="AU1370" i="2"/>
  <c r="AV1354" i="2"/>
  <c r="K1354" i="2"/>
  <c r="AW1354" i="2"/>
  <c r="L1354" i="2"/>
  <c r="AU1354" i="2"/>
  <c r="K1340" i="2"/>
  <c r="G1340" i="2"/>
  <c r="H1340" i="2" s="1"/>
  <c r="AT1340" i="2"/>
  <c r="AV1340" i="2"/>
  <c r="J1340" i="2"/>
  <c r="L1340" i="2"/>
  <c r="AV1159" i="2"/>
  <c r="AW1159" i="2"/>
  <c r="G1159" i="2"/>
  <c r="H1159" i="2" s="1"/>
  <c r="L1159" i="2"/>
  <c r="L1464" i="2"/>
  <c r="J1454" i="2"/>
  <c r="AW1425" i="2"/>
  <c r="J1425" i="2"/>
  <c r="K1415" i="2"/>
  <c r="AW1410" i="2"/>
  <c r="AW1401" i="2"/>
  <c r="J1401" i="2"/>
  <c r="J1392" i="2"/>
  <c r="L1382" i="2"/>
  <c r="AV1375" i="2"/>
  <c r="K1375" i="2"/>
  <c r="AT1373" i="2"/>
  <c r="L1371" i="2"/>
  <c r="J1368" i="2"/>
  <c r="AT1364" i="2"/>
  <c r="AT1361" i="2"/>
  <c r="AV1357" i="2"/>
  <c r="J1357" i="2"/>
  <c r="J1352" i="2"/>
  <c r="AT1351" i="2"/>
  <c r="AV1348" i="2"/>
  <c r="G1348" i="2"/>
  <c r="H1348" i="2" s="1"/>
  <c r="L1346" i="2"/>
  <c r="AV1343" i="2"/>
  <c r="K1343" i="2"/>
  <c r="AT1341" i="2"/>
  <c r="G1341" i="2"/>
  <c r="H1341" i="2" s="1"/>
  <c r="L1338" i="2"/>
  <c r="AV1333" i="2"/>
  <c r="AV1330" i="2"/>
  <c r="K1330" i="2"/>
  <c r="AW1328" i="2"/>
  <c r="J1328" i="2"/>
  <c r="K1315" i="2"/>
  <c r="AT1315" i="2"/>
  <c r="G1315" i="2"/>
  <c r="H1315" i="2" s="1"/>
  <c r="AV1315" i="2"/>
  <c r="J1315" i="2"/>
  <c r="L1315" i="2"/>
  <c r="K1227" i="2"/>
  <c r="G1227" i="2"/>
  <c r="H1227" i="2" s="1"/>
  <c r="AT1227" i="2"/>
  <c r="J1227" i="2"/>
  <c r="AV1227" i="2"/>
  <c r="L1227" i="2"/>
  <c r="AW1227" i="2"/>
  <c r="G1198" i="2"/>
  <c r="H1198" i="2" s="1"/>
  <c r="AT1198" i="2"/>
  <c r="J1198" i="2"/>
  <c r="AU1198" i="2"/>
  <c r="K1198" i="2"/>
  <c r="AV1198" i="2"/>
  <c r="L1198" i="2"/>
  <c r="AT1181" i="2"/>
  <c r="J1181" i="2"/>
  <c r="AU1181" i="2"/>
  <c r="K1181" i="2"/>
  <c r="AV1181" i="2"/>
  <c r="L1181" i="2"/>
  <c r="AT1169" i="2"/>
  <c r="J1169" i="2"/>
  <c r="AU1169" i="2"/>
  <c r="K1169" i="2"/>
  <c r="AV1169" i="2"/>
  <c r="L1169" i="2"/>
  <c r="L1158" i="2"/>
  <c r="AU1116" i="2"/>
  <c r="AV1116" i="2"/>
  <c r="AW1116" i="2"/>
  <c r="K1116" i="2"/>
  <c r="L1116" i="2"/>
  <c r="AU1091" i="2"/>
  <c r="AV1091" i="2"/>
  <c r="AW1091" i="2"/>
  <c r="K1091" i="2"/>
  <c r="L1091" i="2"/>
  <c r="AV1046" i="2"/>
  <c r="AW1046" i="2"/>
  <c r="L1046" i="2"/>
  <c r="G1043" i="2"/>
  <c r="AU1043" i="2"/>
  <c r="J1043" i="2"/>
  <c r="AV1043" i="2"/>
  <c r="K1043" i="2"/>
  <c r="L1043" i="2"/>
  <c r="K1030" i="2"/>
  <c r="AU985" i="2"/>
  <c r="G985" i="2"/>
  <c r="H985" i="2" s="1"/>
  <c r="AV985" i="2"/>
  <c r="K985" i="2"/>
  <c r="AW985" i="2"/>
  <c r="L985" i="2"/>
  <c r="G968" i="2"/>
  <c r="H968" i="2" s="1"/>
  <c r="AT968" i="2"/>
  <c r="J968" i="2"/>
  <c r="AU968" i="2"/>
  <c r="K968" i="2"/>
  <c r="AV968" i="2"/>
  <c r="G942" i="2"/>
  <c r="H942" i="2" s="1"/>
  <c r="AT942" i="2"/>
  <c r="AU942" i="2"/>
  <c r="J942" i="2"/>
  <c r="AW942" i="2"/>
  <c r="K942" i="2"/>
  <c r="G741" i="2"/>
  <c r="H741" i="2" s="1"/>
  <c r="AT741" i="2"/>
  <c r="J741" i="2"/>
  <c r="AU741" i="2"/>
  <c r="K741" i="2"/>
  <c r="AV741" i="2"/>
  <c r="L741" i="2"/>
  <c r="AW741" i="2"/>
  <c r="K546" i="2"/>
  <c r="AW546" i="2"/>
  <c r="L546" i="2"/>
  <c r="AV546" i="2"/>
  <c r="AW161" i="2"/>
  <c r="H161" i="2"/>
  <c r="J161" i="2"/>
  <c r="AT161" i="2"/>
  <c r="K161" i="2"/>
  <c r="AU161" i="2"/>
  <c r="AV161" i="2"/>
  <c r="L161" i="2"/>
  <c r="L1476" i="2"/>
  <c r="AV1401" i="2"/>
  <c r="G1401" i="2"/>
  <c r="H1401" i="2" s="1"/>
  <c r="AV1392" i="2"/>
  <c r="G1392" i="2"/>
  <c r="H1392" i="2" s="1"/>
  <c r="AW1382" i="2"/>
  <c r="AU1375" i="2"/>
  <c r="J1375" i="2"/>
  <c r="AV1368" i="2"/>
  <c r="G1368" i="2"/>
  <c r="H1368" i="2" s="1"/>
  <c r="L1362" i="2"/>
  <c r="AT1357" i="2"/>
  <c r="G1357" i="2"/>
  <c r="H1357" i="2" s="1"/>
  <c r="AV1352" i="2"/>
  <c r="G1352" i="2"/>
  <c r="H1352" i="2" s="1"/>
  <c r="AT1348" i="2"/>
  <c r="AU1343" i="2"/>
  <c r="J1343" i="2"/>
  <c r="AW1338" i="2"/>
  <c r="AU1333" i="2"/>
  <c r="AU1330" i="2"/>
  <c r="J1330" i="2"/>
  <c r="AV1328" i="2"/>
  <c r="G1328" i="2"/>
  <c r="H1328" i="2" s="1"/>
  <c r="K1259" i="2"/>
  <c r="AT1259" i="2"/>
  <c r="G1259" i="2"/>
  <c r="H1259" i="2" s="1"/>
  <c r="AV1259" i="2"/>
  <c r="J1259" i="2"/>
  <c r="AW1259" i="2"/>
  <c r="L1259" i="2"/>
  <c r="AT1221" i="2"/>
  <c r="J1221" i="2"/>
  <c r="AU1221" i="2"/>
  <c r="K1221" i="2"/>
  <c r="AV1221" i="2"/>
  <c r="L1221" i="2"/>
  <c r="K1203" i="2"/>
  <c r="G1203" i="2"/>
  <c r="H1203" i="2" s="1"/>
  <c r="AT1203" i="2"/>
  <c r="J1203" i="2"/>
  <c r="AV1203" i="2"/>
  <c r="L1203" i="2"/>
  <c r="AW1203" i="2"/>
  <c r="AV1123" i="2"/>
  <c r="AW1123" i="2"/>
  <c r="G1123" i="2"/>
  <c r="H1123" i="2" s="1"/>
  <c r="L1123" i="2"/>
  <c r="G1107" i="2"/>
  <c r="H1107" i="2" s="1"/>
  <c r="AV1107" i="2"/>
  <c r="AW1107" i="2"/>
  <c r="L1107" i="2"/>
  <c r="G1102" i="2"/>
  <c r="AW1102" i="2"/>
  <c r="L1102" i="2"/>
  <c r="K1042" i="2"/>
  <c r="G1042" i="2"/>
  <c r="H1042" i="2" s="1"/>
  <c r="AT1042" i="2"/>
  <c r="AV1042" i="2"/>
  <c r="J1042" i="2"/>
  <c r="AW1042" i="2"/>
  <c r="G826" i="2"/>
  <c r="H826" i="2" s="1"/>
  <c r="AT826" i="2"/>
  <c r="J826" i="2"/>
  <c r="AU826" i="2"/>
  <c r="AV826" i="2"/>
  <c r="K826" i="2"/>
  <c r="L826" i="2"/>
  <c r="AW1346" i="2"/>
  <c r="K1308" i="2"/>
  <c r="G1308" i="2"/>
  <c r="H1308" i="2" s="1"/>
  <c r="AT1308" i="2"/>
  <c r="J1308" i="2"/>
  <c r="AV1308" i="2"/>
  <c r="L1308" i="2"/>
  <c r="AW1308" i="2"/>
  <c r="AT1249" i="2"/>
  <c r="J1249" i="2"/>
  <c r="AU1249" i="2"/>
  <c r="K1249" i="2"/>
  <c r="AV1249" i="2"/>
  <c r="L1249" i="2"/>
  <c r="AV1175" i="2"/>
  <c r="AW1175" i="2"/>
  <c r="G1175" i="2"/>
  <c r="H1175" i="2" s="1"/>
  <c r="L1175" i="2"/>
  <c r="AV1167" i="2"/>
  <c r="AW1167" i="2"/>
  <c r="G1167" i="2"/>
  <c r="H1167" i="2" s="1"/>
  <c r="L1167" i="2"/>
  <c r="AT1153" i="2"/>
  <c r="J1153" i="2"/>
  <c r="AU1153" i="2"/>
  <c r="K1153" i="2"/>
  <c r="AV1153" i="2"/>
  <c r="L1153" i="2"/>
  <c r="AW1095" i="2"/>
  <c r="L1095" i="2"/>
  <c r="AT1082" i="2"/>
  <c r="AW1082" i="2"/>
  <c r="G1082" i="2"/>
  <c r="J1082" i="2"/>
  <c r="G1041" i="2"/>
  <c r="AT1041" i="2"/>
  <c r="J1041" i="2"/>
  <c r="AU1041" i="2"/>
  <c r="K1041" i="2"/>
  <c r="AV1041" i="2"/>
  <c r="AT975" i="2"/>
  <c r="G975" i="2"/>
  <c r="H975" i="2" s="1"/>
  <c r="L975" i="2"/>
  <c r="AT959" i="2"/>
  <c r="G959" i="2"/>
  <c r="H959" i="2" s="1"/>
  <c r="L959" i="2"/>
  <c r="AT927" i="2"/>
  <c r="G927" i="2"/>
  <c r="H927" i="2" s="1"/>
  <c r="L927" i="2"/>
  <c r="G736" i="2"/>
  <c r="H736" i="2" s="1"/>
  <c r="J736" i="2"/>
  <c r="AT736" i="2"/>
  <c r="K736" i="2"/>
  <c r="AU736" i="2"/>
  <c r="AV736" i="2"/>
  <c r="AW736" i="2"/>
  <c r="L736" i="2"/>
  <c r="AU1313" i="2"/>
  <c r="AW1313" i="2"/>
  <c r="L1313" i="2"/>
  <c r="AU1305" i="2"/>
  <c r="AV1305" i="2"/>
  <c r="K1305" i="2"/>
  <c r="AW1305" i="2"/>
  <c r="L1305" i="2"/>
  <c r="K1242" i="2"/>
  <c r="G1242" i="2"/>
  <c r="H1242" i="2" s="1"/>
  <c r="AT1242" i="2"/>
  <c r="AV1242" i="2"/>
  <c r="J1242" i="2"/>
  <c r="L1242" i="2"/>
  <c r="AT1209" i="2"/>
  <c r="J1209" i="2"/>
  <c r="AU1209" i="2"/>
  <c r="K1209" i="2"/>
  <c r="AV1209" i="2"/>
  <c r="L1209" i="2"/>
  <c r="G1174" i="2"/>
  <c r="H1174" i="2" s="1"/>
  <c r="AT1174" i="2"/>
  <c r="J1174" i="2"/>
  <c r="AU1174" i="2"/>
  <c r="K1174" i="2"/>
  <c r="AV1174" i="2"/>
  <c r="G1166" i="2"/>
  <c r="H1166" i="2" s="1"/>
  <c r="AT1166" i="2"/>
  <c r="J1166" i="2"/>
  <c r="AU1166" i="2"/>
  <c r="K1166" i="2"/>
  <c r="AV1166" i="2"/>
  <c r="AV1143" i="2"/>
  <c r="AW1143" i="2"/>
  <c r="G1143" i="2"/>
  <c r="H1143" i="2" s="1"/>
  <c r="L1143" i="2"/>
  <c r="AV1139" i="2"/>
  <c r="AW1139" i="2"/>
  <c r="G1139" i="2"/>
  <c r="H1139" i="2" s="1"/>
  <c r="L1139" i="2"/>
  <c r="AV1135" i="2"/>
  <c r="AW1135" i="2"/>
  <c r="G1135" i="2"/>
  <c r="H1135" i="2" s="1"/>
  <c r="L1135" i="2"/>
  <c r="G1104" i="2"/>
  <c r="H1104" i="2" s="1"/>
  <c r="AT1104" i="2"/>
  <c r="J1104" i="2"/>
  <c r="AU1104" i="2"/>
  <c r="K1104" i="2"/>
  <c r="AV1104" i="2"/>
  <c r="AT1070" i="2"/>
  <c r="AW1070" i="2"/>
  <c r="G1070" i="2"/>
  <c r="H1070" i="2" s="1"/>
  <c r="J1070" i="2"/>
  <c r="AT1053" i="2"/>
  <c r="G1053" i="2"/>
  <c r="AU1053" i="2"/>
  <c r="J1053" i="2"/>
  <c r="AW1053" i="2"/>
  <c r="K1053" i="2"/>
  <c r="G1030" i="2"/>
  <c r="H1030" i="2" s="1"/>
  <c r="AT1030" i="2"/>
  <c r="J1030" i="2"/>
  <c r="AU1030" i="2"/>
  <c r="G874" i="2"/>
  <c r="H874" i="2" s="1"/>
  <c r="AT874" i="2"/>
  <c r="J874" i="2"/>
  <c r="AU874" i="2"/>
  <c r="K874" i="2"/>
  <c r="AV874" i="2"/>
  <c r="L874" i="2"/>
  <c r="K1492" i="2"/>
  <c r="AU1487" i="2"/>
  <c r="J1487" i="2"/>
  <c r="K1477" i="2"/>
  <c r="AW1473" i="2"/>
  <c r="K1465" i="2"/>
  <c r="G1458" i="2"/>
  <c r="H1458" i="2" s="1"/>
  <c r="G1446" i="2"/>
  <c r="H1446" i="2" s="1"/>
  <c r="L1373" i="2"/>
  <c r="L1364" i="2"/>
  <c r="L1361" i="2"/>
  <c r="L1351" i="2"/>
  <c r="L1336" i="2"/>
  <c r="K1323" i="2"/>
  <c r="G1323" i="2"/>
  <c r="H1323" i="2" s="1"/>
  <c r="AT1323" i="2"/>
  <c r="AV1323" i="2"/>
  <c r="J1323" i="2"/>
  <c r="L1323" i="2"/>
  <c r="AT1322" i="2"/>
  <c r="J1322" i="2"/>
  <c r="AU1322" i="2"/>
  <c r="K1322" i="2"/>
  <c r="AV1322" i="2"/>
  <c r="L1322" i="2"/>
  <c r="AT1298" i="2"/>
  <c r="J1298" i="2"/>
  <c r="AU1298" i="2"/>
  <c r="K1298" i="2"/>
  <c r="AV1298" i="2"/>
  <c r="L1298" i="2"/>
  <c r="K1296" i="2"/>
  <c r="AT1296" i="2"/>
  <c r="G1296" i="2"/>
  <c r="H1296" i="2" s="1"/>
  <c r="AV1296" i="2"/>
  <c r="J1296" i="2"/>
  <c r="AW1296" i="2"/>
  <c r="L1296" i="2"/>
  <c r="K1291" i="2"/>
  <c r="AT1291" i="2"/>
  <c r="G1291" i="2"/>
  <c r="H1291" i="2" s="1"/>
  <c r="AV1291" i="2"/>
  <c r="J1291" i="2"/>
  <c r="L1291" i="2"/>
  <c r="K1288" i="2"/>
  <c r="AT1288" i="2"/>
  <c r="G1288" i="2"/>
  <c r="H1288" i="2" s="1"/>
  <c r="AV1288" i="2"/>
  <c r="J1288" i="2"/>
  <c r="AW1288" i="2"/>
  <c r="L1288" i="2"/>
  <c r="AU1285" i="2"/>
  <c r="AV1285" i="2"/>
  <c r="K1285" i="2"/>
  <c r="AW1285" i="2"/>
  <c r="L1285" i="2"/>
  <c r="AT1273" i="2"/>
  <c r="J1273" i="2"/>
  <c r="AU1273" i="2"/>
  <c r="K1273" i="2"/>
  <c r="AV1273" i="2"/>
  <c r="L1273" i="2"/>
  <c r="K1270" i="2"/>
  <c r="AT1270" i="2"/>
  <c r="G1270" i="2"/>
  <c r="H1270" i="2" s="1"/>
  <c r="AV1270" i="2"/>
  <c r="J1270" i="2"/>
  <c r="L1270" i="2"/>
  <c r="AU1264" i="2"/>
  <c r="L1264" i="2"/>
  <c r="AU1256" i="2"/>
  <c r="AV1256" i="2"/>
  <c r="K1256" i="2"/>
  <c r="AW1256" i="2"/>
  <c r="L1256" i="2"/>
  <c r="AT1253" i="2"/>
  <c r="J1253" i="2"/>
  <c r="AU1253" i="2"/>
  <c r="K1253" i="2"/>
  <c r="AV1253" i="2"/>
  <c r="L1253" i="2"/>
  <c r="K1247" i="2"/>
  <c r="AT1247" i="2"/>
  <c r="G1247" i="2"/>
  <c r="H1247" i="2" s="1"/>
  <c r="AV1247" i="2"/>
  <c r="J1247" i="2"/>
  <c r="AW1247" i="2"/>
  <c r="L1247" i="2"/>
  <c r="AU1188" i="2"/>
  <c r="AV1188" i="2"/>
  <c r="AW1188" i="2"/>
  <c r="K1188" i="2"/>
  <c r="L1188" i="2"/>
  <c r="G1158" i="2"/>
  <c r="H1158" i="2" s="1"/>
  <c r="AT1158" i="2"/>
  <c r="J1158" i="2"/>
  <c r="AU1158" i="2"/>
  <c r="G1138" i="2"/>
  <c r="H1138" i="2" s="1"/>
  <c r="AT1138" i="2"/>
  <c r="J1138" i="2"/>
  <c r="AU1138" i="2"/>
  <c r="K1138" i="2"/>
  <c r="AV1138" i="2"/>
  <c r="L1042" i="2"/>
  <c r="G932" i="2"/>
  <c r="H932" i="2" s="1"/>
  <c r="J932" i="2"/>
  <c r="AT932" i="2"/>
  <c r="K932" i="2"/>
  <c r="AU932" i="2"/>
  <c r="AV932" i="2"/>
  <c r="AW932" i="2"/>
  <c r="L932" i="2"/>
  <c r="AV811" i="2"/>
  <c r="L811" i="2"/>
  <c r="G810" i="2"/>
  <c r="H810" i="2" s="1"/>
  <c r="AT810" i="2"/>
  <c r="J810" i="2"/>
  <c r="AU810" i="2"/>
  <c r="K810" i="2"/>
  <c r="AV810" i="2"/>
  <c r="L810" i="2"/>
  <c r="AV724" i="2"/>
  <c r="AW724" i="2"/>
  <c r="L724" i="2"/>
  <c r="AW1492" i="2"/>
  <c r="AT1487" i="2"/>
  <c r="L1479" i="2"/>
  <c r="AW1477" i="2"/>
  <c r="AV1473" i="2"/>
  <c r="AV1465" i="2"/>
  <c r="AT1458" i="2"/>
  <c r="AT1446" i="2"/>
  <c r="AT1380" i="2"/>
  <c r="AW1373" i="2"/>
  <c r="J1373" i="2"/>
  <c r="J1364" i="2"/>
  <c r="AW1361" i="2"/>
  <c r="J1361" i="2"/>
  <c r="AV1351" i="2"/>
  <c r="K1351" i="2"/>
  <c r="L1348" i="2"/>
  <c r="AW1341" i="2"/>
  <c r="L1341" i="2"/>
  <c r="L1333" i="2"/>
  <c r="K1319" i="2"/>
  <c r="AT1319" i="2"/>
  <c r="G1319" i="2"/>
  <c r="H1319" i="2" s="1"/>
  <c r="AV1319" i="2"/>
  <c r="J1319" i="2"/>
  <c r="L1319" i="2"/>
  <c r="K1284" i="2"/>
  <c r="G1284" i="2"/>
  <c r="H1284" i="2" s="1"/>
  <c r="AT1284" i="2"/>
  <c r="J1284" i="2"/>
  <c r="AV1284" i="2"/>
  <c r="L1284" i="2"/>
  <c r="AW1284" i="2"/>
  <c r="K1266" i="2"/>
  <c r="G1266" i="2"/>
  <c r="H1266" i="2" s="1"/>
  <c r="AT1266" i="2"/>
  <c r="AV1266" i="2"/>
  <c r="J1266" i="2"/>
  <c r="L1266" i="2"/>
  <c r="K1235" i="2"/>
  <c r="G1235" i="2"/>
  <c r="H1235" i="2" s="1"/>
  <c r="AT1235" i="2"/>
  <c r="J1235" i="2"/>
  <c r="AV1235" i="2"/>
  <c r="L1235" i="2"/>
  <c r="AW1235" i="2"/>
  <c r="AT1217" i="2"/>
  <c r="J1217" i="2"/>
  <c r="AU1217" i="2"/>
  <c r="K1217" i="2"/>
  <c r="AV1217" i="2"/>
  <c r="L1217" i="2"/>
  <c r="AV1151" i="2"/>
  <c r="AW1151" i="2"/>
  <c r="G1151" i="2"/>
  <c r="H1151" i="2" s="1"/>
  <c r="L1151" i="2"/>
  <c r="AT1051" i="2"/>
  <c r="G1051" i="2"/>
  <c r="H1051" i="2" s="1"/>
  <c r="AU1051" i="2"/>
  <c r="J1051" i="2"/>
  <c r="L1051" i="2"/>
  <c r="AU969" i="2"/>
  <c r="G969" i="2"/>
  <c r="H969" i="2" s="1"/>
  <c r="AV969" i="2"/>
  <c r="K969" i="2"/>
  <c r="AW969" i="2"/>
  <c r="L969" i="2"/>
  <c r="AT884" i="2"/>
  <c r="J884" i="2"/>
  <c r="AU884" i="2"/>
  <c r="K884" i="2"/>
  <c r="AV884" i="2"/>
  <c r="L884" i="2"/>
  <c r="G878" i="2"/>
  <c r="H878" i="2" s="1"/>
  <c r="AT878" i="2"/>
  <c r="J878" i="2"/>
  <c r="AU878" i="2"/>
  <c r="K878" i="2"/>
  <c r="AV878" i="2"/>
  <c r="L878" i="2"/>
  <c r="K877" i="2"/>
  <c r="G877" i="2"/>
  <c r="H877" i="2" s="1"/>
  <c r="AT877" i="2"/>
  <c r="AV877" i="2"/>
  <c r="J877" i="2"/>
  <c r="AW877" i="2"/>
  <c r="L877" i="2"/>
  <c r="G817" i="2"/>
  <c r="H817" i="2" s="1"/>
  <c r="AT817" i="2"/>
  <c r="J817" i="2"/>
  <c r="AU817" i="2"/>
  <c r="AV817" i="2"/>
  <c r="K817" i="2"/>
  <c r="L817" i="2"/>
  <c r="AV1492" i="2"/>
  <c r="L1480" i="2"/>
  <c r="AV1479" i="2"/>
  <c r="K1479" i="2"/>
  <c r="AV1477" i="2"/>
  <c r="L1468" i="2"/>
  <c r="L1454" i="2"/>
  <c r="L1425" i="2"/>
  <c r="L1401" i="2"/>
  <c r="L1392" i="2"/>
  <c r="AV1373" i="2"/>
  <c r="G1373" i="2"/>
  <c r="H1373" i="2" s="1"/>
  <c r="L1368" i="2"/>
  <c r="M1365" i="2"/>
  <c r="AV1364" i="2"/>
  <c r="G1364" i="2"/>
  <c r="H1364" i="2" s="1"/>
  <c r="AV1361" i="2"/>
  <c r="G1361" i="2"/>
  <c r="H1361" i="2" s="1"/>
  <c r="AW1357" i="2"/>
  <c r="L1357" i="2"/>
  <c r="L1352" i="2"/>
  <c r="AU1351" i="2"/>
  <c r="J1348" i="2"/>
  <c r="AV1341" i="2"/>
  <c r="J1341" i="2"/>
  <c r="AW1333" i="2"/>
  <c r="L1330" i="2"/>
  <c r="L1328" i="2"/>
  <c r="AT1229" i="2"/>
  <c r="J1229" i="2"/>
  <c r="AU1229" i="2"/>
  <c r="K1229" i="2"/>
  <c r="AV1229" i="2"/>
  <c r="L1229" i="2"/>
  <c r="AU1224" i="2"/>
  <c r="AV1224" i="2"/>
  <c r="K1224" i="2"/>
  <c r="AW1224" i="2"/>
  <c r="L1224" i="2"/>
  <c r="G1150" i="2"/>
  <c r="H1150" i="2" s="1"/>
  <c r="AT1150" i="2"/>
  <c r="J1150" i="2"/>
  <c r="AU1150" i="2"/>
  <c r="K1150" i="2"/>
  <c r="AV1150" i="2"/>
  <c r="AU1132" i="2"/>
  <c r="AV1132" i="2"/>
  <c r="AW1132" i="2"/>
  <c r="K1132" i="2"/>
  <c r="L1132" i="2"/>
  <c r="G1087" i="2"/>
  <c r="H1087" i="2" s="1"/>
  <c r="AT1087" i="2"/>
  <c r="J1087" i="2"/>
  <c r="AU1087" i="2"/>
  <c r="K1087" i="2"/>
  <c r="AV1087" i="2"/>
  <c r="L1087" i="2"/>
  <c r="AW1087" i="2"/>
  <c r="L1041" i="2"/>
  <c r="AW1037" i="2"/>
  <c r="L1037" i="2"/>
  <c r="L1030" i="2"/>
  <c r="J1022" i="2"/>
  <c r="AV1022" i="2"/>
  <c r="G1022" i="2"/>
  <c r="H1022" i="2" s="1"/>
  <c r="L1022" i="2"/>
  <c r="G924" i="2"/>
  <c r="H924" i="2" s="1"/>
  <c r="AT924" i="2"/>
  <c r="J924" i="2"/>
  <c r="AU924" i="2"/>
  <c r="AV924" i="2"/>
  <c r="AW924" i="2"/>
  <c r="K924" i="2"/>
  <c r="L924" i="2"/>
  <c r="K881" i="2"/>
  <c r="G881" i="2"/>
  <c r="H881" i="2" s="1"/>
  <c r="AT881" i="2"/>
  <c r="AV881" i="2"/>
  <c r="J881" i="2"/>
  <c r="AW881" i="2"/>
  <c r="L881" i="2"/>
  <c r="AT752" i="2"/>
  <c r="J752" i="2"/>
  <c r="AU752" i="2"/>
  <c r="K752" i="2"/>
  <c r="AV752" i="2"/>
  <c r="L752" i="2"/>
  <c r="AU744" i="2"/>
  <c r="AV744" i="2"/>
  <c r="K744" i="2"/>
  <c r="AW744" i="2"/>
  <c r="L744" i="2"/>
  <c r="AU1314" i="2"/>
  <c r="J1314" i="2"/>
  <c r="M1314" i="2" s="1"/>
  <c r="G1312" i="2"/>
  <c r="H1312" i="2" s="1"/>
  <c r="G1300" i="2"/>
  <c r="H1300" i="2" s="1"/>
  <c r="AW1297" i="2"/>
  <c r="AT1275" i="2"/>
  <c r="AU1268" i="2"/>
  <c r="AT1258" i="2"/>
  <c r="AV1241" i="2"/>
  <c r="K1241" i="2"/>
  <c r="AU1240" i="2"/>
  <c r="J1238" i="2"/>
  <c r="AT1237" i="2"/>
  <c r="AV1234" i="2"/>
  <c r="AT1233" i="2"/>
  <c r="AT1226" i="2"/>
  <c r="AT1213" i="2"/>
  <c r="AV1180" i="2"/>
  <c r="AT1177" i="2"/>
  <c r="AV1168" i="2"/>
  <c r="AV1152" i="2"/>
  <c r="J1149" i="2"/>
  <c r="M1149" i="2" s="1"/>
  <c r="G1147" i="2"/>
  <c r="H1147" i="2" s="1"/>
  <c r="J1142" i="2"/>
  <c r="AT1141" i="2"/>
  <c r="K1137" i="2"/>
  <c r="AU1136" i="2"/>
  <c r="AT1133" i="2"/>
  <c r="AW1131" i="2"/>
  <c r="L1127" i="2"/>
  <c r="AT1125" i="2"/>
  <c r="AW1094" i="2"/>
  <c r="J1075" i="2"/>
  <c r="H1063" i="2"/>
  <c r="AU1062" i="2"/>
  <c r="J1062" i="2"/>
  <c r="AT1052" i="2"/>
  <c r="AW1048" i="2"/>
  <c r="AV1045" i="2"/>
  <c r="AV1040" i="2"/>
  <c r="G1034" i="2"/>
  <c r="H1034" i="2" s="1"/>
  <c r="L1031" i="2"/>
  <c r="AV1029" i="2"/>
  <c r="K1029" i="2"/>
  <c r="AT1028" i="2"/>
  <c r="AW966" i="2"/>
  <c r="AU962" i="2"/>
  <c r="AW958" i="2"/>
  <c r="J958" i="2"/>
  <c r="AV951" i="2"/>
  <c r="AT944" i="2"/>
  <c r="J944" i="2"/>
  <c r="AU941" i="2"/>
  <c r="G937" i="2"/>
  <c r="H937" i="2" s="1"/>
  <c r="AV937" i="2"/>
  <c r="L937" i="2"/>
  <c r="AV855" i="2"/>
  <c r="G855" i="2"/>
  <c r="H855" i="2" s="1"/>
  <c r="L855" i="2"/>
  <c r="G802" i="2"/>
  <c r="H802" i="2" s="1"/>
  <c r="AT802" i="2"/>
  <c r="J802" i="2"/>
  <c r="AU802" i="2"/>
  <c r="L780" i="2"/>
  <c r="AU758" i="2"/>
  <c r="G758" i="2"/>
  <c r="H758" i="2" s="1"/>
  <c r="AV758" i="2"/>
  <c r="K758" i="2"/>
  <c r="AW758" i="2"/>
  <c r="L758" i="2"/>
  <c r="G757" i="2"/>
  <c r="H757" i="2" s="1"/>
  <c r="AT757" i="2"/>
  <c r="J757" i="2"/>
  <c r="AU757" i="2"/>
  <c r="K757" i="2"/>
  <c r="AV757" i="2"/>
  <c r="L757" i="2"/>
  <c r="AW757" i="2"/>
  <c r="G740" i="2"/>
  <c r="H740" i="2" s="1"/>
  <c r="AT740" i="2"/>
  <c r="J740" i="2"/>
  <c r="AU740" i="2"/>
  <c r="K740" i="2"/>
  <c r="AV740" i="2"/>
  <c r="G739" i="2"/>
  <c r="H739" i="2" s="1"/>
  <c r="AT739" i="2"/>
  <c r="J739" i="2"/>
  <c r="AU739" i="2"/>
  <c r="K739" i="2"/>
  <c r="AV739" i="2"/>
  <c r="L739" i="2"/>
  <c r="AW739" i="2"/>
  <c r="G729" i="2"/>
  <c r="H729" i="2" s="1"/>
  <c r="J729" i="2"/>
  <c r="AT729" i="2"/>
  <c r="K729" i="2"/>
  <c r="AU729" i="2"/>
  <c r="G723" i="2"/>
  <c r="H723" i="2" s="1"/>
  <c r="AT723" i="2"/>
  <c r="J723" i="2"/>
  <c r="AU723" i="2"/>
  <c r="K723" i="2"/>
  <c r="AV723" i="2"/>
  <c r="AV585" i="2"/>
  <c r="AU469" i="2"/>
  <c r="AV469" i="2"/>
  <c r="AW469" i="2"/>
  <c r="K469" i="2"/>
  <c r="L469" i="2"/>
  <c r="AU1241" i="2"/>
  <c r="AV1238" i="2"/>
  <c r="G1238" i="2"/>
  <c r="H1238" i="2" s="1"/>
  <c r="AT1234" i="2"/>
  <c r="G1234" i="2"/>
  <c r="H1234" i="2" s="1"/>
  <c r="L1232" i="2"/>
  <c r="AV1214" i="2"/>
  <c r="G1214" i="2"/>
  <c r="H1214" i="2" s="1"/>
  <c r="AU1197" i="2"/>
  <c r="AV1191" i="2"/>
  <c r="G1191" i="2"/>
  <c r="H1191" i="2" s="1"/>
  <c r="AT1187" i="2"/>
  <c r="L1182" i="2"/>
  <c r="AT1178" i="2"/>
  <c r="G1178" i="2"/>
  <c r="H1178" i="2" s="1"/>
  <c r="AV1170" i="2"/>
  <c r="K1170" i="2"/>
  <c r="AT1165" i="2"/>
  <c r="AW1163" i="2"/>
  <c r="AV1154" i="2"/>
  <c r="K1154" i="2"/>
  <c r="AW1147" i="2"/>
  <c r="AT1142" i="2"/>
  <c r="G1142" i="2"/>
  <c r="H1142" i="2" s="1"/>
  <c r="AV1131" i="2"/>
  <c r="G1127" i="2"/>
  <c r="H1127" i="2" s="1"/>
  <c r="AW1119" i="2"/>
  <c r="AV1101" i="2"/>
  <c r="K1101" i="2"/>
  <c r="AV1100" i="2"/>
  <c r="K1100" i="2"/>
  <c r="AV1094" i="2"/>
  <c r="AT1062" i="2"/>
  <c r="AU1029" i="2"/>
  <c r="J1029" i="2"/>
  <c r="AU958" i="2"/>
  <c r="H958" i="2"/>
  <c r="G948" i="2"/>
  <c r="H948" i="2" s="1"/>
  <c r="G930" i="2"/>
  <c r="H930" i="2" s="1"/>
  <c r="AU930" i="2"/>
  <c r="K930" i="2"/>
  <c r="AW930" i="2"/>
  <c r="L930" i="2"/>
  <c r="AT912" i="2"/>
  <c r="J912" i="2"/>
  <c r="AU912" i="2"/>
  <c r="K912" i="2"/>
  <c r="AV912" i="2"/>
  <c r="L912" i="2"/>
  <c r="G854" i="2"/>
  <c r="H854" i="2" s="1"/>
  <c r="AT854" i="2"/>
  <c r="J854" i="2"/>
  <c r="AU854" i="2"/>
  <c r="K854" i="2"/>
  <c r="AV854" i="2"/>
  <c r="AT840" i="2"/>
  <c r="J840" i="2"/>
  <c r="G825" i="2"/>
  <c r="H825" i="2" s="1"/>
  <c r="AT825" i="2"/>
  <c r="J825" i="2"/>
  <c r="AU825" i="2"/>
  <c r="AV819" i="2"/>
  <c r="AW819" i="2"/>
  <c r="L819" i="2"/>
  <c r="AW782" i="2"/>
  <c r="L782" i="2"/>
  <c r="G735" i="2"/>
  <c r="H735" i="2" s="1"/>
  <c r="AT735" i="2"/>
  <c r="J735" i="2"/>
  <c r="AU735" i="2"/>
  <c r="K735" i="2"/>
  <c r="AV735" i="2"/>
  <c r="AU702" i="2"/>
  <c r="G702" i="2"/>
  <c r="H702" i="2" s="1"/>
  <c r="AV702" i="2"/>
  <c r="K702" i="2"/>
  <c r="AW702" i="2"/>
  <c r="L702" i="2"/>
  <c r="G694" i="2"/>
  <c r="H694" i="2" s="1"/>
  <c r="AU694" i="2"/>
  <c r="AV694" i="2"/>
  <c r="K694" i="2"/>
  <c r="AW694" i="2"/>
  <c r="L694" i="2"/>
  <c r="G693" i="2"/>
  <c r="H693" i="2" s="1"/>
  <c r="AT693" i="2"/>
  <c r="J693" i="2"/>
  <c r="AU693" i="2"/>
  <c r="K693" i="2"/>
  <c r="AV693" i="2"/>
  <c r="L693" i="2"/>
  <c r="AW693" i="2"/>
  <c r="G499" i="2"/>
  <c r="H499" i="2" s="1"/>
  <c r="AT499" i="2"/>
  <c r="J499" i="2"/>
  <c r="AU499" i="2"/>
  <c r="K499" i="2"/>
  <c r="AV499" i="2"/>
  <c r="AW499" i="2"/>
  <c r="L499" i="2"/>
  <c r="G478" i="2"/>
  <c r="H478" i="2" s="1"/>
  <c r="AT478" i="2"/>
  <c r="J478" i="2"/>
  <c r="AU478" i="2"/>
  <c r="K478" i="2"/>
  <c r="AV478" i="2"/>
  <c r="L478" i="2"/>
  <c r="L1274" i="2"/>
  <c r="AV899" i="2"/>
  <c r="G899" i="2"/>
  <c r="H899" i="2" s="1"/>
  <c r="L899" i="2"/>
  <c r="AV794" i="2"/>
  <c r="L794" i="2"/>
  <c r="G781" i="2"/>
  <c r="H781" i="2" s="1"/>
  <c r="AT781" i="2"/>
  <c r="J781" i="2"/>
  <c r="AU781" i="2"/>
  <c r="K781" i="2"/>
  <c r="AV781" i="2"/>
  <c r="AT700" i="2"/>
  <c r="J700" i="2"/>
  <c r="AU700" i="2"/>
  <c r="K700" i="2"/>
  <c r="AV700" i="2"/>
  <c r="L700" i="2"/>
  <c r="G519" i="2"/>
  <c r="H519" i="2" s="1"/>
  <c r="AT519" i="2"/>
  <c r="J519" i="2"/>
  <c r="AU519" i="2"/>
  <c r="K519" i="2"/>
  <c r="AV519" i="2"/>
  <c r="L519" i="2"/>
  <c r="AW519" i="2"/>
  <c r="AW1316" i="2"/>
  <c r="L1316" i="2"/>
  <c r="L1311" i="2"/>
  <c r="L1299" i="2"/>
  <c r="AW1292" i="2"/>
  <c r="L1292" i="2"/>
  <c r="J1274" i="2"/>
  <c r="AW1267" i="2"/>
  <c r="L1267" i="2"/>
  <c r="L1257" i="2"/>
  <c r="L1206" i="2"/>
  <c r="L1118" i="2"/>
  <c r="AV1117" i="2"/>
  <c r="K1117" i="2"/>
  <c r="AU1114" i="2"/>
  <c r="J1114" i="2"/>
  <c r="AT1101" i="2"/>
  <c r="H1101" i="2"/>
  <c r="AT1100" i="2"/>
  <c r="AW1093" i="2"/>
  <c r="L1093" i="2"/>
  <c r="AV1092" i="2"/>
  <c r="K1092" i="2"/>
  <c r="AV1083" i="2"/>
  <c r="L1083" i="2"/>
  <c r="AV1071" i="2"/>
  <c r="L1071" i="2"/>
  <c r="AV1066" i="2"/>
  <c r="L1066" i="2"/>
  <c r="L1027" i="2"/>
  <c r="AV956" i="2"/>
  <c r="K956" i="2"/>
  <c r="AV955" i="2"/>
  <c r="K955" i="2"/>
  <c r="AU925" i="2"/>
  <c r="AV925" i="2"/>
  <c r="G925" i="2"/>
  <c r="H925" i="2" s="1"/>
  <c r="K925" i="2"/>
  <c r="AT908" i="2"/>
  <c r="J908" i="2"/>
  <c r="AU908" i="2"/>
  <c r="K908" i="2"/>
  <c r="AV908" i="2"/>
  <c r="L908" i="2"/>
  <c r="G902" i="2"/>
  <c r="H902" i="2" s="1"/>
  <c r="AT902" i="2"/>
  <c r="J902" i="2"/>
  <c r="AU902" i="2"/>
  <c r="K902" i="2"/>
  <c r="AV902" i="2"/>
  <c r="L902" i="2"/>
  <c r="G898" i="2"/>
  <c r="H898" i="2" s="1"/>
  <c r="AT898" i="2"/>
  <c r="J898" i="2"/>
  <c r="M898" i="2" s="1"/>
  <c r="AU898" i="2"/>
  <c r="K898" i="2"/>
  <c r="AV898" i="2"/>
  <c r="G858" i="2"/>
  <c r="H858" i="2" s="1"/>
  <c r="AT858" i="2"/>
  <c r="J858" i="2"/>
  <c r="AU858" i="2"/>
  <c r="K858" i="2"/>
  <c r="AV858" i="2"/>
  <c r="L858" i="2"/>
  <c r="AV827" i="2"/>
  <c r="AW827" i="2"/>
  <c r="L827" i="2"/>
  <c r="G801" i="2"/>
  <c r="H801" i="2" s="1"/>
  <c r="AT801" i="2"/>
  <c r="J801" i="2"/>
  <c r="M801" i="2" s="1"/>
  <c r="AU801" i="2"/>
  <c r="G793" i="2"/>
  <c r="H793" i="2" s="1"/>
  <c r="AT793" i="2"/>
  <c r="J793" i="2"/>
  <c r="AU793" i="2"/>
  <c r="K793" i="2"/>
  <c r="AV793" i="2"/>
  <c r="AT767" i="2"/>
  <c r="J767" i="2"/>
  <c r="AU767" i="2"/>
  <c r="K767" i="2"/>
  <c r="AV767" i="2"/>
  <c r="L767" i="2"/>
  <c r="G728" i="2"/>
  <c r="H728" i="2" s="1"/>
  <c r="AT728" i="2"/>
  <c r="J728" i="2"/>
  <c r="AU728" i="2"/>
  <c r="G717" i="2"/>
  <c r="H717" i="2" s="1"/>
  <c r="J717" i="2"/>
  <c r="AT717" i="2"/>
  <c r="K717" i="2"/>
  <c r="AU717" i="2"/>
  <c r="AW585" i="2"/>
  <c r="G585" i="2"/>
  <c r="H585" i="2" s="1"/>
  <c r="J585" i="2"/>
  <c r="AT585" i="2"/>
  <c r="J552" i="2"/>
  <c r="G552" i="2"/>
  <c r="H552" i="2" s="1"/>
  <c r="AV552" i="2"/>
  <c r="K552" i="2"/>
  <c r="L552" i="2"/>
  <c r="G551" i="2"/>
  <c r="H551" i="2" s="1"/>
  <c r="AT551" i="2"/>
  <c r="J551" i="2"/>
  <c r="AU551" i="2"/>
  <c r="K551" i="2"/>
  <c r="AV551" i="2"/>
  <c r="L551" i="2"/>
  <c r="AW551" i="2"/>
  <c r="AV1316" i="2"/>
  <c r="J1316" i="2"/>
  <c r="J1311" i="2"/>
  <c r="L1306" i="2"/>
  <c r="M1306" i="2" s="1"/>
  <c r="L1303" i="2"/>
  <c r="J1299" i="2"/>
  <c r="L1294" i="2"/>
  <c r="AV1292" i="2"/>
  <c r="J1292" i="2"/>
  <c r="L1289" i="2"/>
  <c r="L1286" i="2"/>
  <c r="L1282" i="2"/>
  <c r="L1280" i="2"/>
  <c r="AV1274" i="2"/>
  <c r="L1271" i="2"/>
  <c r="AV1267" i="2"/>
  <c r="J1267" i="2"/>
  <c r="L1262" i="2"/>
  <c r="AU1261" i="2"/>
  <c r="J1261" i="2"/>
  <c r="AV1257" i="2"/>
  <c r="K1257" i="2"/>
  <c r="J1254" i="2"/>
  <c r="L1245" i="2"/>
  <c r="M1245" i="2" s="1"/>
  <c r="AV1239" i="2"/>
  <c r="G1239" i="2"/>
  <c r="H1239" i="2" s="1"/>
  <c r="AW1236" i="2"/>
  <c r="AW1232" i="2"/>
  <c r="J1230" i="2"/>
  <c r="AV1225" i="2"/>
  <c r="J1222" i="2"/>
  <c r="AV1218" i="2"/>
  <c r="AT1215" i="2"/>
  <c r="G1215" i="2"/>
  <c r="H1215" i="2" s="1"/>
  <c r="AW1211" i="2"/>
  <c r="L1211" i="2"/>
  <c r="AV1206" i="2"/>
  <c r="K1206" i="2"/>
  <c r="AU1205" i="2"/>
  <c r="J1205" i="2"/>
  <c r="AT1199" i="2"/>
  <c r="G1199" i="2"/>
  <c r="H1199" i="2" s="1"/>
  <c r="L1189" i="2"/>
  <c r="M1189" i="2" s="1"/>
  <c r="L1185" i="2"/>
  <c r="M1185" i="2" s="1"/>
  <c r="AT1182" i="2"/>
  <c r="G1182" i="2"/>
  <c r="H1182" i="2" s="1"/>
  <c r="G1171" i="2"/>
  <c r="H1171" i="2" s="1"/>
  <c r="G1170" i="2"/>
  <c r="H1170" i="2" s="1"/>
  <c r="K1164" i="2"/>
  <c r="L1161" i="2"/>
  <c r="G1155" i="2"/>
  <c r="H1155" i="2" s="1"/>
  <c r="L1145" i="2"/>
  <c r="AV1130" i="2"/>
  <c r="K1130" i="2"/>
  <c r="AV1118" i="2"/>
  <c r="K1118" i="2"/>
  <c r="AU1117" i="2"/>
  <c r="J1117" i="2"/>
  <c r="G1100" i="2"/>
  <c r="H1100" i="2" s="1"/>
  <c r="AV1093" i="2"/>
  <c r="K1093" i="2"/>
  <c r="AU1092" i="2"/>
  <c r="J1092" i="2"/>
  <c r="AU1083" i="2"/>
  <c r="K1083" i="2"/>
  <c r="AU1071" i="2"/>
  <c r="K1071" i="2"/>
  <c r="AU1066" i="2"/>
  <c r="K1066" i="2"/>
  <c r="G1054" i="2"/>
  <c r="H1054" i="2" s="1"/>
  <c r="AV1027" i="2"/>
  <c r="K1027" i="2"/>
  <c r="AU980" i="2"/>
  <c r="K980" i="2"/>
  <c r="L978" i="2"/>
  <c r="AV976" i="2"/>
  <c r="L976" i="2"/>
  <c r="AT972" i="2"/>
  <c r="AT971" i="2"/>
  <c r="AU970" i="2"/>
  <c r="J970" i="2"/>
  <c r="AU956" i="2"/>
  <c r="J956" i="2"/>
  <c r="AU955" i="2"/>
  <c r="J955" i="2"/>
  <c r="AV954" i="2"/>
  <c r="K954" i="2"/>
  <c r="AW948" i="2"/>
  <c r="AU939" i="2"/>
  <c r="G939" i="2"/>
  <c r="H939" i="2" s="1"/>
  <c r="K937" i="2"/>
  <c r="G936" i="2"/>
  <c r="H936" i="2" s="1"/>
  <c r="AT936" i="2"/>
  <c r="K936" i="2"/>
  <c r="AV936" i="2"/>
  <c r="K905" i="2"/>
  <c r="G905" i="2"/>
  <c r="H905" i="2" s="1"/>
  <c r="AT905" i="2"/>
  <c r="AV905" i="2"/>
  <c r="J905" i="2"/>
  <c r="AW905" i="2"/>
  <c r="L905" i="2"/>
  <c r="K901" i="2"/>
  <c r="G901" i="2"/>
  <c r="H901" i="2" s="1"/>
  <c r="AT901" i="2"/>
  <c r="AV901" i="2"/>
  <c r="J901" i="2"/>
  <c r="AW901" i="2"/>
  <c r="AT888" i="2"/>
  <c r="J888" i="2"/>
  <c r="AU888" i="2"/>
  <c r="K888" i="2"/>
  <c r="AV888" i="2"/>
  <c r="L888" i="2"/>
  <c r="AT864" i="2"/>
  <c r="J864" i="2"/>
  <c r="AU864" i="2"/>
  <c r="K864" i="2"/>
  <c r="AV864" i="2"/>
  <c r="L864" i="2"/>
  <c r="K861" i="2"/>
  <c r="G861" i="2"/>
  <c r="H861" i="2" s="1"/>
  <c r="AT861" i="2"/>
  <c r="AV861" i="2"/>
  <c r="J861" i="2"/>
  <c r="AW861" i="2"/>
  <c r="L861" i="2"/>
  <c r="K857" i="2"/>
  <c r="G857" i="2"/>
  <c r="H857" i="2" s="1"/>
  <c r="AT857" i="2"/>
  <c r="AV857" i="2"/>
  <c r="J857" i="2"/>
  <c r="AW857" i="2"/>
  <c r="G838" i="2"/>
  <c r="H838" i="2" s="1"/>
  <c r="AT838" i="2"/>
  <c r="J838" i="2"/>
  <c r="M838" i="2" s="1"/>
  <c r="AU838" i="2"/>
  <c r="G833" i="2"/>
  <c r="H833" i="2" s="1"/>
  <c r="AT833" i="2"/>
  <c r="J833" i="2"/>
  <c r="AU833" i="2"/>
  <c r="K833" i="2"/>
  <c r="AV833" i="2"/>
  <c r="L833" i="2"/>
  <c r="L825" i="2"/>
  <c r="G818" i="2"/>
  <c r="H818" i="2" s="1"/>
  <c r="AT818" i="2"/>
  <c r="J818" i="2"/>
  <c r="AU818" i="2"/>
  <c r="K802" i="2"/>
  <c r="G792" i="2"/>
  <c r="H792" i="2" s="1"/>
  <c r="AT792" i="2"/>
  <c r="J792" i="2"/>
  <c r="AU792" i="2"/>
  <c r="K792" i="2"/>
  <c r="AV792" i="2"/>
  <c r="G772" i="2"/>
  <c r="H772" i="2" s="1"/>
  <c r="AT772" i="2"/>
  <c r="J772" i="2"/>
  <c r="AU772" i="2"/>
  <c r="K772" i="2"/>
  <c r="AV772" i="2"/>
  <c r="L772" i="2"/>
  <c r="L740" i="2"/>
  <c r="L729" i="2"/>
  <c r="L723" i="2"/>
  <c r="G539" i="2"/>
  <c r="H539" i="2" s="1"/>
  <c r="AT539" i="2"/>
  <c r="J539" i="2"/>
  <c r="AU539" i="2"/>
  <c r="K539" i="2"/>
  <c r="AV539" i="2"/>
  <c r="L539" i="2"/>
  <c r="AU534" i="2"/>
  <c r="AW534" i="2"/>
  <c r="K534" i="2"/>
  <c r="L534" i="2"/>
  <c r="J512" i="2"/>
  <c r="AU512" i="2"/>
  <c r="G512" i="2"/>
  <c r="H512" i="2" s="1"/>
  <c r="AV512" i="2"/>
  <c r="K512" i="2"/>
  <c r="L512" i="2"/>
  <c r="G511" i="2"/>
  <c r="H511" i="2" s="1"/>
  <c r="AT511" i="2"/>
  <c r="J511" i="2"/>
  <c r="AU511" i="2"/>
  <c r="K511" i="2"/>
  <c r="AV511" i="2"/>
  <c r="L511" i="2"/>
  <c r="AW511" i="2"/>
  <c r="L1324" i="2"/>
  <c r="AW1320" i="2"/>
  <c r="J1320" i="2"/>
  <c r="M1320" i="2" s="1"/>
  <c r="AT1316" i="2"/>
  <c r="G1316" i="2"/>
  <c r="H1316" i="2" s="1"/>
  <c r="AV1311" i="2"/>
  <c r="G1311" i="2"/>
  <c r="H1311" i="2" s="1"/>
  <c r="AV1306" i="2"/>
  <c r="J1303" i="2"/>
  <c r="AV1299" i="2"/>
  <c r="G1299" i="2"/>
  <c r="H1299" i="2" s="1"/>
  <c r="L1297" i="2"/>
  <c r="AV1294" i="2"/>
  <c r="AT1292" i="2"/>
  <c r="G1292" i="2"/>
  <c r="H1292" i="2" s="1"/>
  <c r="AW1289" i="2"/>
  <c r="AV1286" i="2"/>
  <c r="L1283" i="2"/>
  <c r="AV1282" i="2"/>
  <c r="K1282" i="2"/>
  <c r="AW1280" i="2"/>
  <c r="J1280" i="2"/>
  <c r="L1275" i="2"/>
  <c r="AT1274" i="2"/>
  <c r="G1274" i="2"/>
  <c r="H1274" i="2" s="1"/>
  <c r="AW1271" i="2"/>
  <c r="J1271" i="2"/>
  <c r="AT1267" i="2"/>
  <c r="G1267" i="2"/>
  <c r="H1267" i="2" s="1"/>
  <c r="J1262" i="2"/>
  <c r="L1258" i="2"/>
  <c r="AU1257" i="2"/>
  <c r="AV1254" i="2"/>
  <c r="G1254" i="2"/>
  <c r="H1254" i="2" s="1"/>
  <c r="AW1251" i="2"/>
  <c r="L1251" i="2"/>
  <c r="M1251" i="2" s="1"/>
  <c r="AV1245" i="2"/>
  <c r="L1233" i="2"/>
  <c r="L1226" i="2"/>
  <c r="AW1219" i="2"/>
  <c r="L1219" i="2"/>
  <c r="AV1211" i="2"/>
  <c r="J1211" i="2"/>
  <c r="AW1207" i="2"/>
  <c r="L1207" i="2"/>
  <c r="AU1206" i="2"/>
  <c r="J1206" i="2"/>
  <c r="AV1189" i="2"/>
  <c r="AV1185" i="2"/>
  <c r="L1180" i="2"/>
  <c r="L1177" i="2"/>
  <c r="M1177" i="2" s="1"/>
  <c r="AW1171" i="2"/>
  <c r="AV1161" i="2"/>
  <c r="K1161" i="2"/>
  <c r="AV1145" i="2"/>
  <c r="K1145" i="2"/>
  <c r="AU1130" i="2"/>
  <c r="J1130" i="2"/>
  <c r="AU1118" i="2"/>
  <c r="J1118" i="2"/>
  <c r="AT1117" i="2"/>
  <c r="L1115" i="2"/>
  <c r="G1114" i="2"/>
  <c r="H1114" i="2" s="1"/>
  <c r="AV1097" i="2"/>
  <c r="AU1093" i="2"/>
  <c r="AT1092" i="2"/>
  <c r="H1092" i="2"/>
  <c r="L1090" i="2"/>
  <c r="AT1083" i="2"/>
  <c r="AT1071" i="2"/>
  <c r="AT1066" i="2"/>
  <c r="J1066" i="2"/>
  <c r="AU1027" i="2"/>
  <c r="J1027" i="2"/>
  <c r="AT980" i="2"/>
  <c r="AW978" i="2"/>
  <c r="K978" i="2"/>
  <c r="AU976" i="2"/>
  <c r="AT956" i="2"/>
  <c r="AT955" i="2"/>
  <c r="G938" i="2"/>
  <c r="L938" i="2"/>
  <c r="M938" i="2" s="1"/>
  <c r="AW938" i="2"/>
  <c r="AV875" i="2"/>
  <c r="G875" i="2"/>
  <c r="H875" i="2" s="1"/>
  <c r="L875" i="2"/>
  <c r="AV803" i="2"/>
  <c r="AW803" i="2"/>
  <c r="L803" i="2"/>
  <c r="G780" i="2"/>
  <c r="H780" i="2" s="1"/>
  <c r="AT780" i="2"/>
  <c r="J780" i="2"/>
  <c r="AU780" i="2"/>
  <c r="G776" i="2"/>
  <c r="H776" i="2" s="1"/>
  <c r="AT776" i="2"/>
  <c r="J776" i="2"/>
  <c r="AU776" i="2"/>
  <c r="K776" i="2"/>
  <c r="AV776" i="2"/>
  <c r="L776" i="2"/>
  <c r="G765" i="2"/>
  <c r="H765" i="2" s="1"/>
  <c r="AT765" i="2"/>
  <c r="J765" i="2"/>
  <c r="AU765" i="2"/>
  <c r="K765" i="2"/>
  <c r="AV765" i="2"/>
  <c r="L735" i="2"/>
  <c r="AW729" i="2"/>
  <c r="G727" i="2"/>
  <c r="H727" i="2" s="1"/>
  <c r="AT727" i="2"/>
  <c r="J727" i="2"/>
  <c r="AU727" i="2"/>
  <c r="K727" i="2"/>
  <c r="AV727" i="2"/>
  <c r="J572" i="2"/>
  <c r="L572" i="2"/>
  <c r="AU572" i="2"/>
  <c r="AV572" i="2"/>
  <c r="G572" i="2"/>
  <c r="H572" i="2" s="1"/>
  <c r="K572" i="2"/>
  <c r="G563" i="2"/>
  <c r="H563" i="2" s="1"/>
  <c r="AT563" i="2"/>
  <c r="J563" i="2"/>
  <c r="AU563" i="2"/>
  <c r="K563" i="2"/>
  <c r="AV563" i="2"/>
  <c r="AW563" i="2"/>
  <c r="L563" i="2"/>
  <c r="AW517" i="2"/>
  <c r="G517" i="2"/>
  <c r="H517" i="2" s="1"/>
  <c r="AT517" i="2"/>
  <c r="J517" i="2"/>
  <c r="AU517" i="2"/>
  <c r="K517" i="2"/>
  <c r="AV517" i="2"/>
  <c r="L517" i="2"/>
  <c r="AV860" i="2"/>
  <c r="AU856" i="2"/>
  <c r="AV853" i="2"/>
  <c r="AT852" i="2"/>
  <c r="AT846" i="2"/>
  <c r="AT845" i="2"/>
  <c r="AW835" i="2"/>
  <c r="AU832" i="2"/>
  <c r="AU824" i="2"/>
  <c r="AU816" i="2"/>
  <c r="J816" i="2"/>
  <c r="M816" i="2" s="1"/>
  <c r="G814" i="2"/>
  <c r="H814" i="2" s="1"/>
  <c r="G813" i="2"/>
  <c r="H813" i="2" s="1"/>
  <c r="AU809" i="2"/>
  <c r="AT808" i="2"/>
  <c r="AU800" i="2"/>
  <c r="J800" i="2"/>
  <c r="M800" i="2" s="1"/>
  <c r="G796" i="2"/>
  <c r="H796" i="2" s="1"/>
  <c r="AV791" i="2"/>
  <c r="AT789" i="2"/>
  <c r="G789" i="2"/>
  <c r="H789" i="2" s="1"/>
  <c r="K783" i="2"/>
  <c r="M783" i="2" s="1"/>
  <c r="AV778" i="2"/>
  <c r="AW774" i="2"/>
  <c r="AV770" i="2"/>
  <c r="AU764" i="2"/>
  <c r="AV738" i="2"/>
  <c r="H738" i="2"/>
  <c r="AT737" i="2"/>
  <c r="AV734" i="2"/>
  <c r="AT733" i="2"/>
  <c r="AV726" i="2"/>
  <c r="AT725" i="2"/>
  <c r="G725" i="2"/>
  <c r="H725" i="2" s="1"/>
  <c r="AV722" i="2"/>
  <c r="AT721" i="2"/>
  <c r="L718" i="2"/>
  <c r="AU716" i="2"/>
  <c r="J716" i="2"/>
  <c r="M716" i="2" s="1"/>
  <c r="AU715" i="2"/>
  <c r="J715" i="2"/>
  <c r="M715" i="2" s="1"/>
  <c r="AU714" i="2"/>
  <c r="AT713" i="2"/>
  <c r="AU712" i="2"/>
  <c r="J569" i="2"/>
  <c r="AT569" i="2"/>
  <c r="K569" i="2"/>
  <c r="AU569" i="2"/>
  <c r="AW549" i="2"/>
  <c r="G549" i="2"/>
  <c r="H549" i="2" s="1"/>
  <c r="AU502" i="2"/>
  <c r="AV502" i="2"/>
  <c r="AW502" i="2"/>
  <c r="K502" i="2"/>
  <c r="L502" i="2"/>
  <c r="AT922" i="2"/>
  <c r="L909" i="2"/>
  <c r="L906" i="2"/>
  <c r="L885" i="2"/>
  <c r="L882" i="2"/>
  <c r="G561" i="2"/>
  <c r="H561" i="2" s="1"/>
  <c r="J544" i="2"/>
  <c r="AU544" i="2"/>
  <c r="G544" i="2"/>
  <c r="H544" i="2" s="1"/>
  <c r="AV544" i="2"/>
  <c r="K544" i="2"/>
  <c r="L544" i="2"/>
  <c r="J532" i="2"/>
  <c r="G532" i="2"/>
  <c r="H532" i="2" s="1"/>
  <c r="AU532" i="2"/>
  <c r="AV532" i="2"/>
  <c r="K532" i="2"/>
  <c r="L532" i="2"/>
  <c r="G531" i="2"/>
  <c r="H531" i="2" s="1"/>
  <c r="AT531" i="2"/>
  <c r="J531" i="2"/>
  <c r="AU531" i="2"/>
  <c r="K531" i="2"/>
  <c r="AV531" i="2"/>
  <c r="L531" i="2"/>
  <c r="AW531" i="2"/>
  <c r="J488" i="2"/>
  <c r="AU488" i="2"/>
  <c r="G488" i="2"/>
  <c r="H488" i="2" s="1"/>
  <c r="AV488" i="2"/>
  <c r="K488" i="2"/>
  <c r="L488" i="2"/>
  <c r="AU481" i="2"/>
  <c r="AV481" i="2"/>
  <c r="K481" i="2"/>
  <c r="AW481" i="2"/>
  <c r="L481" i="2"/>
  <c r="AV928" i="2"/>
  <c r="L928" i="2"/>
  <c r="L916" i="2"/>
  <c r="L913" i="2"/>
  <c r="L910" i="2"/>
  <c r="AW909" i="2"/>
  <c r="J909" i="2"/>
  <c r="AV906" i="2"/>
  <c r="K906" i="2"/>
  <c r="L886" i="2"/>
  <c r="AW885" i="2"/>
  <c r="J885" i="2"/>
  <c r="AV882" i="2"/>
  <c r="K882" i="2"/>
  <c r="L868" i="2"/>
  <c r="L865" i="2"/>
  <c r="AT783" i="2"/>
  <c r="AV761" i="2"/>
  <c r="L761" i="2"/>
  <c r="AV760" i="2"/>
  <c r="K760" i="2"/>
  <c r="AW759" i="2"/>
  <c r="L759" i="2"/>
  <c r="AV745" i="2"/>
  <c r="K745" i="2"/>
  <c r="AV704" i="2"/>
  <c r="L704" i="2"/>
  <c r="AW703" i="2"/>
  <c r="L703" i="2"/>
  <c r="AU588" i="2"/>
  <c r="AT581" i="2"/>
  <c r="J581" i="2"/>
  <c r="AU580" i="2"/>
  <c r="AW575" i="2"/>
  <c r="L575" i="2"/>
  <c r="AW573" i="2"/>
  <c r="G571" i="2"/>
  <c r="H571" i="2" s="1"/>
  <c r="J571" i="2"/>
  <c r="AU571" i="2"/>
  <c r="K571" i="2"/>
  <c r="AV571" i="2"/>
  <c r="L569" i="2"/>
  <c r="J568" i="2"/>
  <c r="AU568" i="2"/>
  <c r="G568" i="2"/>
  <c r="H568" i="2" s="1"/>
  <c r="AV568" i="2"/>
  <c r="AU566" i="2"/>
  <c r="K566" i="2"/>
  <c r="L566" i="2"/>
  <c r="AW561" i="2"/>
  <c r="AV549" i="2"/>
  <c r="K549" i="2"/>
  <c r="G529" i="2"/>
  <c r="H529" i="2" s="1"/>
  <c r="J529" i="2"/>
  <c r="AT529" i="2"/>
  <c r="J508" i="2"/>
  <c r="AU508" i="2"/>
  <c r="G508" i="2"/>
  <c r="H508" i="2" s="1"/>
  <c r="AV508" i="2"/>
  <c r="K508" i="2"/>
  <c r="L508" i="2"/>
  <c r="AU928" i="2"/>
  <c r="K928" i="2"/>
  <c r="L917" i="2"/>
  <c r="AV916" i="2"/>
  <c r="K916" i="2"/>
  <c r="L914" i="2"/>
  <c r="AW913" i="2"/>
  <c r="J913" i="2"/>
  <c r="M913" i="2" s="1"/>
  <c r="AV910" i="2"/>
  <c r="K910" i="2"/>
  <c r="AV909" i="2"/>
  <c r="AU906" i="2"/>
  <c r="J906" i="2"/>
  <c r="L903" i="2"/>
  <c r="L892" i="2"/>
  <c r="L889" i="2"/>
  <c r="AV886" i="2"/>
  <c r="K886" i="2"/>
  <c r="AV885" i="2"/>
  <c r="AU882" i="2"/>
  <c r="J882" i="2"/>
  <c r="L879" i="2"/>
  <c r="AV868" i="2"/>
  <c r="K868" i="2"/>
  <c r="L866" i="2"/>
  <c r="M866" i="2" s="1"/>
  <c r="AW865" i="2"/>
  <c r="J865" i="2"/>
  <c r="L842" i="2"/>
  <c r="AU761" i="2"/>
  <c r="K761" i="2"/>
  <c r="AU760" i="2"/>
  <c r="J760" i="2"/>
  <c r="AV759" i="2"/>
  <c r="K759" i="2"/>
  <c r="AU745" i="2"/>
  <c r="J745" i="2"/>
  <c r="AU704" i="2"/>
  <c r="K704" i="2"/>
  <c r="AV703" i="2"/>
  <c r="K703" i="2"/>
  <c r="L576" i="2"/>
  <c r="AV575" i="2"/>
  <c r="K575" i="2"/>
  <c r="AW569" i="2"/>
  <c r="AV561" i="2"/>
  <c r="L561" i="2"/>
  <c r="AW557" i="2"/>
  <c r="G557" i="2"/>
  <c r="H557" i="2" s="1"/>
  <c r="AU549" i="2"/>
  <c r="J549" i="2"/>
  <c r="G543" i="2"/>
  <c r="H543" i="2" s="1"/>
  <c r="AT543" i="2"/>
  <c r="J543" i="2"/>
  <c r="AU543" i="2"/>
  <c r="K543" i="2"/>
  <c r="AV543" i="2"/>
  <c r="G537" i="2"/>
  <c r="H537" i="2" s="1"/>
  <c r="J537" i="2"/>
  <c r="AT537" i="2"/>
  <c r="K537" i="2"/>
  <c r="AU537" i="2"/>
  <c r="AW525" i="2"/>
  <c r="G525" i="2"/>
  <c r="H525" i="2" s="1"/>
  <c r="AW472" i="2"/>
  <c r="G472" i="2"/>
  <c r="H472" i="2" s="1"/>
  <c r="J472" i="2"/>
  <c r="AT472" i="2"/>
  <c r="J467" i="2"/>
  <c r="G467" i="2"/>
  <c r="H467" i="2" s="1"/>
  <c r="AU467" i="2"/>
  <c r="AV467" i="2"/>
  <c r="K467" i="2"/>
  <c r="J451" i="2"/>
  <c r="G451" i="2"/>
  <c r="H451" i="2" s="1"/>
  <c r="AU451" i="2"/>
  <c r="AV451" i="2"/>
  <c r="K451" i="2"/>
  <c r="L451" i="2"/>
  <c r="AU916" i="2"/>
  <c r="J916" i="2"/>
  <c r="AV913" i="2"/>
  <c r="AU910" i="2"/>
  <c r="J910" i="2"/>
  <c r="AT909" i="2"/>
  <c r="G909" i="2"/>
  <c r="H909" i="2" s="1"/>
  <c r="L907" i="2"/>
  <c r="AT906" i="2"/>
  <c r="AV892" i="2"/>
  <c r="K892" i="2"/>
  <c r="AW889" i="2"/>
  <c r="J889" i="2"/>
  <c r="AU886" i="2"/>
  <c r="J886" i="2"/>
  <c r="AT885" i="2"/>
  <c r="G885" i="2"/>
  <c r="H885" i="2" s="1"/>
  <c r="L883" i="2"/>
  <c r="AT882" i="2"/>
  <c r="AU868" i="2"/>
  <c r="J868" i="2"/>
  <c r="AV865" i="2"/>
  <c r="G865" i="2"/>
  <c r="H865" i="2" s="1"/>
  <c r="L863" i="2"/>
  <c r="AT761" i="2"/>
  <c r="J761" i="2"/>
  <c r="AT760" i="2"/>
  <c r="AU759" i="2"/>
  <c r="J759" i="2"/>
  <c r="AV755" i="2"/>
  <c r="K755" i="2"/>
  <c r="AV749" i="2"/>
  <c r="K748" i="2"/>
  <c r="AT745" i="2"/>
  <c r="H745" i="2"/>
  <c r="L720" i="2"/>
  <c r="AW709" i="2"/>
  <c r="L709" i="2"/>
  <c r="AV708" i="2"/>
  <c r="K708" i="2"/>
  <c r="AW707" i="2"/>
  <c r="L707" i="2"/>
  <c r="AT704" i="2"/>
  <c r="J704" i="2"/>
  <c r="AU703" i="2"/>
  <c r="J703" i="2"/>
  <c r="G696" i="2"/>
  <c r="H696" i="2" s="1"/>
  <c r="H695" i="2"/>
  <c r="L692" i="2"/>
  <c r="K576" i="2"/>
  <c r="AU575" i="2"/>
  <c r="J575" i="2"/>
  <c r="AU573" i="2"/>
  <c r="K573" i="2"/>
  <c r="AV569" i="2"/>
  <c r="G569" i="2"/>
  <c r="H569" i="2" s="1"/>
  <c r="J564" i="2"/>
  <c r="AU564" i="2"/>
  <c r="G564" i="2"/>
  <c r="H564" i="2" s="1"/>
  <c r="AV564" i="2"/>
  <c r="K564" i="2"/>
  <c r="L564" i="2"/>
  <c r="AU561" i="2"/>
  <c r="K561" i="2"/>
  <c r="L557" i="2"/>
  <c r="AT549" i="2"/>
  <c r="G505" i="2"/>
  <c r="H505" i="2" s="1"/>
  <c r="J505" i="2"/>
  <c r="AT505" i="2"/>
  <c r="K505" i="2"/>
  <c r="AU505" i="2"/>
  <c r="J500" i="2"/>
  <c r="AU500" i="2"/>
  <c r="G500" i="2"/>
  <c r="H500" i="2" s="1"/>
  <c r="AV500" i="2"/>
  <c r="K500" i="2"/>
  <c r="L500" i="2"/>
  <c r="J455" i="2"/>
  <c r="AU455" i="2"/>
  <c r="G455" i="2"/>
  <c r="H455" i="2" s="1"/>
  <c r="AV455" i="2"/>
  <c r="K455" i="2"/>
  <c r="L455" i="2"/>
  <c r="AW926" i="2"/>
  <c r="J926" i="2"/>
  <c r="AW921" i="2"/>
  <c r="AV918" i="2"/>
  <c r="AV917" i="2"/>
  <c r="H917" i="2"/>
  <c r="AU914" i="2"/>
  <c r="AT913" i="2"/>
  <c r="G913" i="2"/>
  <c r="H913" i="2" s="1"/>
  <c r="AT910" i="2"/>
  <c r="AV896" i="2"/>
  <c r="AW893" i="2"/>
  <c r="J893" i="2"/>
  <c r="AU892" i="2"/>
  <c r="AV890" i="2"/>
  <c r="AV889" i="2"/>
  <c r="G889" i="2"/>
  <c r="H889" i="2" s="1"/>
  <c r="AT886" i="2"/>
  <c r="AV872" i="2"/>
  <c r="AW869" i="2"/>
  <c r="J869" i="2"/>
  <c r="AU866" i="2"/>
  <c r="AT865" i="2"/>
  <c r="AU850" i="2"/>
  <c r="J850" i="2"/>
  <c r="L845" i="2"/>
  <c r="AU842" i="2"/>
  <c r="J842" i="2"/>
  <c r="L835" i="2"/>
  <c r="AU830" i="2"/>
  <c r="J830" i="2"/>
  <c r="AU829" i="2"/>
  <c r="J829" i="2"/>
  <c r="AU822" i="2"/>
  <c r="J822" i="2"/>
  <c r="AU821" i="2"/>
  <c r="J821" i="2"/>
  <c r="AV814" i="2"/>
  <c r="K814" i="2"/>
  <c r="AV813" i="2"/>
  <c r="AU806" i="2"/>
  <c r="J806" i="2"/>
  <c r="AU805" i="2"/>
  <c r="J805" i="2"/>
  <c r="AV796" i="2"/>
  <c r="L789" i="2"/>
  <c r="AV788" i="2"/>
  <c r="L774" i="2"/>
  <c r="L770" i="2"/>
  <c r="G760" i="2"/>
  <c r="H760" i="2" s="1"/>
  <c r="AT759" i="2"/>
  <c r="H759" i="2"/>
  <c r="AV720" i="2"/>
  <c r="AV709" i="2"/>
  <c r="AU708" i="2"/>
  <c r="AV707" i="2"/>
  <c r="K707" i="2"/>
  <c r="AT703" i="2"/>
  <c r="H703" i="2"/>
  <c r="AV576" i="2"/>
  <c r="G576" i="2"/>
  <c r="H576" i="2" s="1"/>
  <c r="AT575" i="2"/>
  <c r="H575" i="2"/>
  <c r="AT573" i="2"/>
  <c r="AT561" i="2"/>
  <c r="J561" i="2"/>
  <c r="K557" i="2"/>
  <c r="J540" i="2"/>
  <c r="AU540" i="2"/>
  <c r="G540" i="2"/>
  <c r="H540" i="2" s="1"/>
  <c r="AV540" i="2"/>
  <c r="K540" i="2"/>
  <c r="L540" i="2"/>
  <c r="L525" i="2"/>
  <c r="J479" i="2"/>
  <c r="AU479" i="2"/>
  <c r="G479" i="2"/>
  <c r="H479" i="2" s="1"/>
  <c r="AV479" i="2"/>
  <c r="K479" i="2"/>
  <c r="L479" i="2"/>
  <c r="G466" i="2"/>
  <c r="H466" i="2" s="1"/>
  <c r="AT466" i="2"/>
  <c r="J466" i="2"/>
  <c r="AU466" i="2"/>
  <c r="K466" i="2"/>
  <c r="AV466" i="2"/>
  <c r="J463" i="2"/>
  <c r="G463" i="2"/>
  <c r="H463" i="2" s="1"/>
  <c r="AV463" i="2"/>
  <c r="K463" i="2"/>
  <c r="L463" i="2"/>
  <c r="AU453" i="2"/>
  <c r="K453" i="2"/>
  <c r="L453" i="2"/>
  <c r="AU476" i="2"/>
  <c r="K476" i="2"/>
  <c r="AU468" i="2"/>
  <c r="K468" i="2"/>
  <c r="J460" i="2"/>
  <c r="AT460" i="2"/>
  <c r="K460" i="2"/>
  <c r="AU460" i="2"/>
  <c r="G458" i="2"/>
  <c r="H458" i="2" s="1"/>
  <c r="AT458" i="2"/>
  <c r="G456" i="2"/>
  <c r="H456" i="2" s="1"/>
  <c r="AT567" i="2"/>
  <c r="AV562" i="2"/>
  <c r="AV550" i="2"/>
  <c r="AU536" i="2"/>
  <c r="AV530" i="2"/>
  <c r="AV518" i="2"/>
  <c r="AU509" i="2"/>
  <c r="K509" i="2"/>
  <c r="AT507" i="2"/>
  <c r="AU501" i="2"/>
  <c r="K501" i="2"/>
  <c r="AW491" i="2"/>
  <c r="L491" i="2"/>
  <c r="AU480" i="2"/>
  <c r="K480" i="2"/>
  <c r="AT476" i="2"/>
  <c r="J476" i="2"/>
  <c r="AT468" i="2"/>
  <c r="J468" i="2"/>
  <c r="AW456" i="2"/>
  <c r="G442" i="2"/>
  <c r="H442" i="2" s="1"/>
  <c r="AT442" i="2"/>
  <c r="K442" i="2"/>
  <c r="AV442" i="2"/>
  <c r="L442" i="2"/>
  <c r="AW442" i="2"/>
  <c r="AW190" i="2"/>
  <c r="L190" i="2"/>
  <c r="AW553" i="2"/>
  <c r="AW521" i="2"/>
  <c r="L520" i="2"/>
  <c r="L514" i="2"/>
  <c r="AT509" i="2"/>
  <c r="J509" i="2"/>
  <c r="AT501" i="2"/>
  <c r="J501" i="2"/>
  <c r="AW495" i="2"/>
  <c r="L495" i="2"/>
  <c r="AW493" i="2"/>
  <c r="L492" i="2"/>
  <c r="AV491" i="2"/>
  <c r="K491" i="2"/>
  <c r="AU489" i="2"/>
  <c r="AW484" i="2"/>
  <c r="L483" i="2"/>
  <c r="L482" i="2"/>
  <c r="AT480" i="2"/>
  <c r="J480" i="2"/>
  <c r="H476" i="2"/>
  <c r="H468" i="2"/>
  <c r="G462" i="2"/>
  <c r="H462" i="2" s="1"/>
  <c r="AT462" i="2"/>
  <c r="J462" i="2"/>
  <c r="AU462" i="2"/>
  <c r="L460" i="2"/>
  <c r="J459" i="2"/>
  <c r="AU459" i="2"/>
  <c r="G459" i="2"/>
  <c r="H459" i="2" s="1"/>
  <c r="AV459" i="2"/>
  <c r="L458" i="2"/>
  <c r="AV456" i="2"/>
  <c r="L456" i="2"/>
  <c r="G450" i="2"/>
  <c r="H450" i="2" s="1"/>
  <c r="AT450" i="2"/>
  <c r="J450" i="2"/>
  <c r="AU450" i="2"/>
  <c r="K444" i="2"/>
  <c r="AU444" i="2"/>
  <c r="AW444" i="2"/>
  <c r="K520" i="2"/>
  <c r="AW514" i="2"/>
  <c r="K514" i="2"/>
  <c r="H509" i="2"/>
  <c r="H501" i="2"/>
  <c r="K492" i="2"/>
  <c r="AU491" i="2"/>
  <c r="J491" i="2"/>
  <c r="H480" i="2"/>
  <c r="AW460" i="2"/>
  <c r="AW458" i="2"/>
  <c r="K458" i="2"/>
  <c r="AU456" i="2"/>
  <c r="K456" i="2"/>
  <c r="L444" i="2"/>
  <c r="AW559" i="2"/>
  <c r="L559" i="2"/>
  <c r="AU553" i="2"/>
  <c r="L548" i="2"/>
  <c r="AW527" i="2"/>
  <c r="L527" i="2"/>
  <c r="AU521" i="2"/>
  <c r="AV520" i="2"/>
  <c r="G520" i="2"/>
  <c r="H520" i="2" s="1"/>
  <c r="AV492" i="2"/>
  <c r="G492" i="2"/>
  <c r="H492" i="2" s="1"/>
  <c r="AT491" i="2"/>
  <c r="L471" i="2"/>
  <c r="AV460" i="2"/>
  <c r="G460" i="2"/>
  <c r="H460" i="2" s="1"/>
  <c r="AV458" i="2"/>
  <c r="J458" i="2"/>
  <c r="AT456" i="2"/>
  <c r="J456" i="2"/>
  <c r="J452" i="2"/>
  <c r="AT452" i="2"/>
  <c r="K452" i="2"/>
  <c r="AU452" i="2"/>
  <c r="J444" i="2"/>
  <c r="AU198" i="2"/>
  <c r="AV198" i="2"/>
  <c r="K198" i="2"/>
  <c r="H185" i="2"/>
  <c r="AT185" i="2"/>
  <c r="J185" i="2"/>
  <c r="AU185" i="2"/>
  <c r="K185" i="2"/>
  <c r="AV185" i="2"/>
  <c r="AW170" i="2"/>
  <c r="L170" i="2"/>
  <c r="G101" i="2"/>
  <c r="H101" i="2" s="1"/>
  <c r="J101" i="2"/>
  <c r="AT101" i="2"/>
  <c r="AU101" i="2"/>
  <c r="K101" i="2"/>
  <c r="AV101" i="2"/>
  <c r="L101" i="2"/>
  <c r="AW101" i="2"/>
  <c r="H193" i="2"/>
  <c r="AT193" i="2"/>
  <c r="J193" i="2"/>
  <c r="AU193" i="2"/>
  <c r="K193" i="2"/>
  <c r="AV193" i="2"/>
  <c r="J156" i="2"/>
  <c r="AU156" i="2"/>
  <c r="AV156" i="2"/>
  <c r="K156" i="2"/>
  <c r="L156" i="2"/>
  <c r="G21" i="2"/>
  <c r="H21" i="2" s="1"/>
  <c r="AT21" i="2"/>
  <c r="J21" i="2"/>
  <c r="AU21" i="2"/>
  <c r="K21" i="2"/>
  <c r="AV21" i="2"/>
  <c r="AW21" i="2"/>
  <c r="L21" i="2"/>
  <c r="AV6" i="2"/>
  <c r="AW6" i="2"/>
  <c r="G6" i="2"/>
  <c r="H6" i="2" s="1"/>
  <c r="L6" i="2"/>
  <c r="K272" i="2"/>
  <c r="AV272" i="2"/>
  <c r="L272" i="2"/>
  <c r="J168" i="2"/>
  <c r="AU168" i="2"/>
  <c r="H168" i="2"/>
  <c r="AV168" i="2"/>
  <c r="K168" i="2"/>
  <c r="L168" i="2"/>
  <c r="AT136" i="2"/>
  <c r="J136" i="2"/>
  <c r="AU136" i="2"/>
  <c r="K136" i="2"/>
  <c r="AV136" i="2"/>
  <c r="L136" i="2"/>
  <c r="L276" i="2"/>
  <c r="G246" i="2"/>
  <c r="H246" i="2" s="1"/>
  <c r="AV246" i="2"/>
  <c r="AU202" i="2"/>
  <c r="H202" i="2"/>
  <c r="AV202" i="2"/>
  <c r="K202" i="2"/>
  <c r="AW202" i="2"/>
  <c r="L202" i="2"/>
  <c r="H192" i="2"/>
  <c r="AT192" i="2"/>
  <c r="J192" i="2"/>
  <c r="AU192" i="2"/>
  <c r="K192" i="2"/>
  <c r="AV192" i="2"/>
  <c r="L185" i="2"/>
  <c r="H177" i="2"/>
  <c r="AT177" i="2"/>
  <c r="J177" i="2"/>
  <c r="AU177" i="2"/>
  <c r="K177" i="2"/>
  <c r="AV177" i="2"/>
  <c r="K277" i="2"/>
  <c r="M277" i="2" s="1"/>
  <c r="G277" i="2"/>
  <c r="H277" i="2" s="1"/>
  <c r="AT277" i="2"/>
  <c r="AV277" i="2"/>
  <c r="K276" i="2"/>
  <c r="AT264" i="2"/>
  <c r="J264" i="2"/>
  <c r="AU264" i="2"/>
  <c r="K264" i="2"/>
  <c r="AV264" i="2"/>
  <c r="L193" i="2"/>
  <c r="AU180" i="2"/>
  <c r="AV180" i="2"/>
  <c r="H180" i="2"/>
  <c r="K180" i="2"/>
  <c r="AV276" i="2"/>
  <c r="J276" i="2"/>
  <c r="G237" i="2"/>
  <c r="AW159" i="2"/>
  <c r="H159" i="2"/>
  <c r="J159" i="2"/>
  <c r="AT159" i="2"/>
  <c r="K159" i="2"/>
  <c r="AU159" i="2"/>
  <c r="AU276" i="2"/>
  <c r="AT232" i="2"/>
  <c r="J232" i="2"/>
  <c r="AU232" i="2"/>
  <c r="K232" i="2"/>
  <c r="AV232" i="2"/>
  <c r="AW185" i="2"/>
  <c r="L195" i="2"/>
  <c r="AW191" i="2"/>
  <c r="L178" i="2"/>
  <c r="AV176" i="2"/>
  <c r="H176" i="2"/>
  <c r="AT175" i="2"/>
  <c r="H173" i="2"/>
  <c r="H171" i="2"/>
  <c r="AV160" i="2"/>
  <c r="H160" i="2"/>
  <c r="AT153" i="2"/>
  <c r="J153" i="2"/>
  <c r="AT139" i="2"/>
  <c r="K69" i="2"/>
  <c r="K65" i="2"/>
  <c r="AV34" i="2"/>
  <c r="AW34" i="2"/>
  <c r="G34" i="2"/>
  <c r="H34" i="2" s="1"/>
  <c r="L34" i="2"/>
  <c r="AV30" i="2"/>
  <c r="AW30" i="2"/>
  <c r="G30" i="2"/>
  <c r="L30" i="2"/>
  <c r="AU226" i="2"/>
  <c r="K226" i="2"/>
  <c r="L204" i="2"/>
  <c r="AV203" i="2"/>
  <c r="K203" i="2"/>
  <c r="AV201" i="2"/>
  <c r="K201" i="2"/>
  <c r="AW200" i="2"/>
  <c r="AV197" i="2"/>
  <c r="K197" i="2"/>
  <c r="AV191" i="2"/>
  <c r="AV189" i="2"/>
  <c r="L189" i="2"/>
  <c r="K186" i="2"/>
  <c r="AV179" i="2"/>
  <c r="K179" i="2"/>
  <c r="AW178" i="2"/>
  <c r="K178" i="2"/>
  <c r="AU160" i="2"/>
  <c r="AV155" i="2"/>
  <c r="K155" i="2"/>
  <c r="AV154" i="2"/>
  <c r="H153" i="2"/>
  <c r="AU137" i="2"/>
  <c r="K137" i="2"/>
  <c r="AV135" i="2"/>
  <c r="K135" i="2"/>
  <c r="M135" i="2" s="1"/>
  <c r="M133" i="2"/>
  <c r="AW133" i="2"/>
  <c r="G100" i="2"/>
  <c r="H100" i="2" s="1"/>
  <c r="AT100" i="2"/>
  <c r="J100" i="2"/>
  <c r="AU100" i="2"/>
  <c r="K100" i="2"/>
  <c r="AV100" i="2"/>
  <c r="G70" i="2"/>
  <c r="H70" i="2" s="1"/>
  <c r="AW70" i="2"/>
  <c r="L70" i="2"/>
  <c r="G66" i="2"/>
  <c r="H66" i="2" s="1"/>
  <c r="AW66" i="2"/>
  <c r="L66" i="2"/>
  <c r="AT226" i="2"/>
  <c r="J226" i="2"/>
  <c r="L215" i="2"/>
  <c r="AW204" i="2"/>
  <c r="J204" i="2"/>
  <c r="AU203" i="2"/>
  <c r="J203" i="2"/>
  <c r="AU201" i="2"/>
  <c r="J201" i="2"/>
  <c r="AV200" i="2"/>
  <c r="AU197" i="2"/>
  <c r="J197" i="2"/>
  <c r="AW195" i="2"/>
  <c r="AU189" i="2"/>
  <c r="K189" i="2"/>
  <c r="AU179" i="2"/>
  <c r="J179" i="2"/>
  <c r="AV178" i="2"/>
  <c r="AU155" i="2"/>
  <c r="J155" i="2"/>
  <c r="AW145" i="2"/>
  <c r="AT137" i="2"/>
  <c r="AU135" i="2"/>
  <c r="AU60" i="2"/>
  <c r="AV60" i="2"/>
  <c r="K60" i="2"/>
  <c r="AW60" i="2"/>
  <c r="L60" i="2"/>
  <c r="AT47" i="2"/>
  <c r="J47" i="2"/>
  <c r="AU47" i="2"/>
  <c r="K47" i="2"/>
  <c r="AV47" i="2"/>
  <c r="L47" i="2"/>
  <c r="AW47" i="2"/>
  <c r="G33" i="2"/>
  <c r="H33" i="2" s="1"/>
  <c r="AT33" i="2"/>
  <c r="J33" i="2"/>
  <c r="AU33" i="2"/>
  <c r="K33" i="2"/>
  <c r="AV33" i="2"/>
  <c r="G4" i="2"/>
  <c r="H4" i="2" s="1"/>
  <c r="AU4" i="2"/>
  <c r="AV4" i="2"/>
  <c r="K4" i="2"/>
  <c r="AV241" i="2"/>
  <c r="AV230" i="2"/>
  <c r="L228" i="2"/>
  <c r="J224" i="2"/>
  <c r="AW216" i="2"/>
  <c r="AW215" i="2"/>
  <c r="L206" i="2"/>
  <c r="AV204" i="2"/>
  <c r="H204" i="2"/>
  <c r="AT203" i="2"/>
  <c r="AT201" i="2"/>
  <c r="H198" i="2"/>
  <c r="AT197" i="2"/>
  <c r="AV195" i="2"/>
  <c r="AT189" i="2"/>
  <c r="AV186" i="2"/>
  <c r="AT179" i="2"/>
  <c r="AW165" i="2"/>
  <c r="AW163" i="2"/>
  <c r="H156" i="2"/>
  <c r="AT155" i="2"/>
  <c r="AW149" i="2"/>
  <c r="AW141" i="2"/>
  <c r="H136" i="2"/>
  <c r="G32" i="2"/>
  <c r="H32" i="2" s="1"/>
  <c r="AT32" i="2"/>
  <c r="J32" i="2"/>
  <c r="AU32" i="2"/>
  <c r="K32" i="2"/>
  <c r="AV32" i="2"/>
  <c r="AT27" i="2"/>
  <c r="J27" i="2"/>
  <c r="AU27" i="2"/>
  <c r="K27" i="2"/>
  <c r="AV27" i="2"/>
  <c r="L27" i="2"/>
  <c r="AW27" i="2"/>
  <c r="G25" i="2"/>
  <c r="H25" i="2" s="1"/>
  <c r="AT25" i="2"/>
  <c r="J25" i="2"/>
  <c r="AU25" i="2"/>
  <c r="K25" i="2"/>
  <c r="AV25" i="2"/>
  <c r="L25" i="2"/>
  <c r="AW25" i="2"/>
  <c r="AW173" i="2"/>
  <c r="AW171" i="2"/>
  <c r="G69" i="2"/>
  <c r="H69" i="2" s="1"/>
  <c r="AT69" i="2"/>
  <c r="J69" i="2"/>
  <c r="AU69" i="2"/>
  <c r="G65" i="2"/>
  <c r="H65" i="2" s="1"/>
  <c r="AT65" i="2"/>
  <c r="J65" i="2"/>
  <c r="AU65" i="2"/>
  <c r="AW153" i="2"/>
  <c r="AT43" i="2"/>
  <c r="J43" i="2"/>
  <c r="AU43" i="2"/>
  <c r="K43" i="2"/>
  <c r="AV43" i="2"/>
  <c r="L43" i="2"/>
  <c r="AW43" i="2"/>
  <c r="G41" i="2"/>
  <c r="H41" i="2" s="1"/>
  <c r="AT41" i="2"/>
  <c r="J41" i="2"/>
  <c r="AU41" i="2"/>
  <c r="K41" i="2"/>
  <c r="AV41" i="2"/>
  <c r="L41" i="2"/>
  <c r="AW41" i="2"/>
  <c r="AT23" i="2"/>
  <c r="AU23" i="2"/>
  <c r="J23" i="2"/>
  <c r="K23" i="2"/>
  <c r="AT107" i="2"/>
  <c r="G107" i="2"/>
  <c r="H107" i="2" s="1"/>
  <c r="AV107" i="2"/>
  <c r="J107" i="2"/>
  <c r="AV86" i="2"/>
  <c r="K86" i="2"/>
  <c r="AV82" i="2"/>
  <c r="K82" i="2"/>
  <c r="AW49" i="2"/>
  <c r="L49" i="2"/>
  <c r="AW48" i="2"/>
  <c r="L48" i="2"/>
  <c r="AV45" i="2"/>
  <c r="K45" i="2"/>
  <c r="AV44" i="2"/>
  <c r="K44" i="2"/>
  <c r="AV29" i="2"/>
  <c r="K29" i="2"/>
  <c r="AV28" i="2"/>
  <c r="K28" i="2"/>
  <c r="AV5" i="2"/>
  <c r="K5" i="2"/>
  <c r="AW96" i="2"/>
  <c r="L96" i="2"/>
  <c r="AU86" i="2"/>
  <c r="J86" i="2"/>
  <c r="AU82" i="2"/>
  <c r="J82" i="2"/>
  <c r="L51" i="2"/>
  <c r="AV49" i="2"/>
  <c r="K49" i="2"/>
  <c r="AV48" i="2"/>
  <c r="K48" i="2"/>
  <c r="AU45" i="2"/>
  <c r="J45" i="2"/>
  <c r="AU44" i="2"/>
  <c r="J44" i="2"/>
  <c r="AU29" i="2"/>
  <c r="J29" i="2"/>
  <c r="AU28" i="2"/>
  <c r="J28" i="2"/>
  <c r="AU5" i="2"/>
  <c r="J5" i="2"/>
  <c r="L97" i="2"/>
  <c r="AV96" i="2"/>
  <c r="K96" i="2"/>
  <c r="AT86" i="2"/>
  <c r="H86" i="2"/>
  <c r="L83" i="2"/>
  <c r="AT82" i="2"/>
  <c r="L77" i="2"/>
  <c r="J61" i="2"/>
  <c r="AV57" i="2"/>
  <c r="K57" i="2"/>
  <c r="AW53" i="2"/>
  <c r="L53" i="2"/>
  <c r="AW52" i="2"/>
  <c r="L52" i="2"/>
  <c r="AV51" i="2"/>
  <c r="K51" i="2"/>
  <c r="AU49" i="2"/>
  <c r="J49" i="2"/>
  <c r="AU48" i="2"/>
  <c r="J48" i="2"/>
  <c r="AT45" i="2"/>
  <c r="H45" i="2"/>
  <c r="AT44" i="2"/>
  <c r="AW37" i="2"/>
  <c r="L37" i="2"/>
  <c r="AT29" i="2"/>
  <c r="H29" i="2"/>
  <c r="AT28" i="2"/>
  <c r="H28" i="2"/>
  <c r="AW15" i="2"/>
  <c r="L15" i="2"/>
  <c r="AT5" i="2"/>
  <c r="Q36" i="1"/>
  <c r="K108" i="2"/>
  <c r="K105" i="2"/>
  <c r="J97" i="2"/>
  <c r="M97" i="2" s="1"/>
  <c r="AU96" i="2"/>
  <c r="J96" i="2"/>
  <c r="L87" i="2"/>
  <c r="H83" i="2"/>
  <c r="AV78" i="2"/>
  <c r="K78" i="2"/>
  <c r="M78" i="2" s="1"/>
  <c r="AW77" i="2"/>
  <c r="K77" i="2"/>
  <c r="AT61" i="2"/>
  <c r="H61" i="2"/>
  <c r="L58" i="2"/>
  <c r="AU57" i="2"/>
  <c r="J57" i="2"/>
  <c r="AV53" i="2"/>
  <c r="K53" i="2"/>
  <c r="AV52" i="2"/>
  <c r="J52" i="2"/>
  <c r="AU51" i="2"/>
  <c r="J51" i="2"/>
  <c r="AT49" i="2"/>
  <c r="AT48" i="2"/>
  <c r="G44" i="2"/>
  <c r="H44" i="2" s="1"/>
  <c r="L39" i="2"/>
  <c r="M39" i="2" s="1"/>
  <c r="AV37" i="2"/>
  <c r="K37" i="2"/>
  <c r="L16" i="2"/>
  <c r="AV15" i="2"/>
  <c r="K15" i="2"/>
  <c r="AW11" i="2"/>
  <c r="L11" i="2"/>
  <c r="AI12" i="1"/>
  <c r="AW108" i="2"/>
  <c r="AV105" i="2"/>
  <c r="AV97" i="2"/>
  <c r="G97" i="2"/>
  <c r="H97" i="2" s="1"/>
  <c r="AT96" i="2"/>
  <c r="L62" i="2"/>
  <c r="H58" i="2"/>
  <c r="AT57" i="2"/>
  <c r="AU53" i="2"/>
  <c r="AT52" i="2"/>
  <c r="H52" i="2"/>
  <c r="AV39" i="2"/>
  <c r="AU37" i="2"/>
  <c r="AV17" i="2"/>
  <c r="AV16" i="2"/>
  <c r="K16" i="2"/>
  <c r="AU15" i="2"/>
  <c r="AW13" i="2"/>
  <c r="AV12" i="2"/>
  <c r="AV11" i="2"/>
  <c r="K11" i="2"/>
  <c r="G7" i="3"/>
  <c r="H7" i="3" s="1"/>
  <c r="J7" i="3"/>
  <c r="K7" i="3"/>
  <c r="L7" i="3"/>
  <c r="J15" i="3"/>
  <c r="K15" i="3"/>
  <c r="L15" i="3"/>
  <c r="G15" i="3"/>
  <c r="H15" i="3" s="1"/>
  <c r="G334" i="3"/>
  <c r="H334" i="3" s="1"/>
  <c r="L334" i="3"/>
  <c r="J334" i="3"/>
  <c r="K334" i="3"/>
  <c r="G6" i="3"/>
  <c r="H6" i="3" s="1"/>
  <c r="J6" i="3"/>
  <c r="K6" i="3"/>
  <c r="L6" i="3"/>
  <c r="K14" i="3"/>
  <c r="L14" i="3"/>
  <c r="G14" i="3"/>
  <c r="H14" i="3" s="1"/>
  <c r="J14" i="3"/>
  <c r="G5" i="3"/>
  <c r="H5" i="3" s="1"/>
  <c r="J5" i="3"/>
  <c r="K5" i="3"/>
  <c r="L5" i="3"/>
  <c r="G13" i="3"/>
  <c r="H13" i="3" s="1"/>
  <c r="J13" i="3"/>
  <c r="K13" i="3"/>
  <c r="L13" i="3"/>
  <c r="J4" i="3"/>
  <c r="K4" i="3"/>
  <c r="L4" i="3"/>
  <c r="G4" i="3"/>
  <c r="H4" i="3" s="1"/>
  <c r="G12" i="3"/>
  <c r="H12" i="3" s="1"/>
  <c r="J12" i="3"/>
  <c r="K12" i="3"/>
  <c r="L12" i="3"/>
  <c r="G11" i="3"/>
  <c r="H11" i="3" s="1"/>
  <c r="J11" i="3"/>
  <c r="K11" i="3"/>
  <c r="L11" i="3"/>
  <c r="G10" i="3"/>
  <c r="H10" i="3" s="1"/>
  <c r="J10" i="3"/>
  <c r="K10" i="3"/>
  <c r="L10" i="3"/>
  <c r="J9" i="3"/>
  <c r="K9" i="3"/>
  <c r="L9" i="3"/>
  <c r="G9" i="3"/>
  <c r="H9" i="3" s="1"/>
  <c r="G17" i="3"/>
  <c r="H17" i="3" s="1"/>
  <c r="J17" i="3"/>
  <c r="K17" i="3"/>
  <c r="L17" i="3"/>
  <c r="G8" i="3"/>
  <c r="H8" i="3" s="1"/>
  <c r="J8" i="3"/>
  <c r="L8" i="3"/>
  <c r="K8" i="3"/>
  <c r="G16" i="3"/>
  <c r="H16" i="3" s="1"/>
  <c r="J16" i="3"/>
  <c r="K16" i="3"/>
  <c r="L16" i="3"/>
  <c r="K470" i="3"/>
  <c r="J316" i="3"/>
  <c r="L294" i="3"/>
  <c r="J207" i="3"/>
  <c r="L21" i="3"/>
  <c r="J540" i="3"/>
  <c r="G26" i="3"/>
  <c r="H26" i="3" s="1"/>
  <c r="J26" i="3"/>
  <c r="K26" i="3"/>
  <c r="G57" i="3"/>
  <c r="H57" i="3" s="1"/>
  <c r="J57" i="3"/>
  <c r="K57" i="3"/>
  <c r="L57" i="3"/>
  <c r="G66" i="3"/>
  <c r="H66" i="3" s="1"/>
  <c r="J66" i="3"/>
  <c r="K66" i="3"/>
  <c r="L66" i="3"/>
  <c r="G89" i="3"/>
  <c r="H89" i="3" s="1"/>
  <c r="J89" i="3"/>
  <c r="M89" i="3" s="1"/>
  <c r="L91" i="3"/>
  <c r="G91" i="3"/>
  <c r="H91" i="3" s="1"/>
  <c r="H92" i="3"/>
  <c r="J92" i="3"/>
  <c r="K92" i="3"/>
  <c r="L92" i="3"/>
  <c r="G93" i="3"/>
  <c r="H93" i="3" s="1"/>
  <c r="J93" i="3"/>
  <c r="K93" i="3"/>
  <c r="L93" i="3"/>
  <c r="G94" i="3"/>
  <c r="H94" i="3" s="1"/>
  <c r="J94" i="3"/>
  <c r="K94" i="3"/>
  <c r="K95" i="3"/>
  <c r="L95" i="3"/>
  <c r="G95" i="3"/>
  <c r="H95" i="3" s="1"/>
  <c r="K96" i="3"/>
  <c r="L96" i="3"/>
  <c r="J97" i="3"/>
  <c r="K97" i="3"/>
  <c r="L97" i="3"/>
  <c r="G98" i="3"/>
  <c r="H98" i="3" s="1"/>
  <c r="J98" i="3"/>
  <c r="K98" i="3"/>
  <c r="L98" i="3"/>
  <c r="G99" i="3"/>
  <c r="H99" i="3" s="1"/>
  <c r="J99" i="3"/>
  <c r="K99" i="3"/>
  <c r="L99" i="3"/>
  <c r="J538" i="3"/>
  <c r="K538" i="3"/>
  <c r="K52" i="3"/>
  <c r="L52" i="3"/>
  <c r="J470" i="3"/>
  <c r="H316" i="3"/>
  <c r="K294" i="3"/>
  <c r="K21" i="3"/>
  <c r="K542" i="3"/>
  <c r="K47" i="3"/>
  <c r="L47" i="3"/>
  <c r="G87" i="3"/>
  <c r="H87" i="3" s="1"/>
  <c r="J87" i="3"/>
  <c r="K87" i="3"/>
  <c r="L87" i="3"/>
  <c r="G88" i="3"/>
  <c r="H88" i="3" s="1"/>
  <c r="J88" i="3"/>
  <c r="K88" i="3"/>
  <c r="G100" i="3"/>
  <c r="H100" i="3" s="1"/>
  <c r="J100" i="3"/>
  <c r="K100" i="3"/>
  <c r="K101" i="3"/>
  <c r="L101" i="3"/>
  <c r="G101" i="3"/>
  <c r="H101" i="3" s="1"/>
  <c r="J102" i="3"/>
  <c r="K102" i="3"/>
  <c r="L102" i="3"/>
  <c r="G103" i="3"/>
  <c r="H103" i="3" s="1"/>
  <c r="J103" i="3"/>
  <c r="K103" i="3"/>
  <c r="J463" i="3"/>
  <c r="K463" i="3"/>
  <c r="L463" i="3"/>
  <c r="G463" i="3"/>
  <c r="H463" i="3" s="1"/>
  <c r="L333" i="3"/>
  <c r="L323" i="3"/>
  <c r="L281" i="3"/>
  <c r="L46" i="3"/>
  <c r="G46" i="3"/>
  <c r="H46" i="3" s="1"/>
  <c r="L542" i="3"/>
  <c r="G542" i="3"/>
  <c r="H542" i="3" s="1"/>
  <c r="L512" i="3"/>
  <c r="G470" i="3"/>
  <c r="H470" i="3" s="1"/>
  <c r="K333" i="3"/>
  <c r="K323" i="3"/>
  <c r="K281" i="3"/>
  <c r="K460" i="3"/>
  <c r="J36" i="3"/>
  <c r="K36" i="3"/>
  <c r="L36" i="3"/>
  <c r="G37" i="3"/>
  <c r="H37" i="3" s="1"/>
  <c r="J37" i="3"/>
  <c r="K37" i="3"/>
  <c r="L37" i="3"/>
  <c r="G43" i="3"/>
  <c r="H43" i="3" s="1"/>
  <c r="J43" i="3"/>
  <c r="K43" i="3"/>
  <c r="L43" i="3"/>
  <c r="L214" i="3"/>
  <c r="M214" i="3" s="1"/>
  <c r="G214" i="3"/>
  <c r="H214" i="3" s="1"/>
  <c r="G20" i="3"/>
  <c r="H20" i="3" s="1"/>
  <c r="J20" i="3"/>
  <c r="K20" i="3"/>
  <c r="L20" i="3"/>
  <c r="K512" i="3"/>
  <c r="J323" i="3"/>
  <c r="G294" i="3"/>
  <c r="H294" i="3" s="1"/>
  <c r="J281" i="3"/>
  <c r="H42" i="3"/>
  <c r="J42" i="3"/>
  <c r="K42" i="3"/>
  <c r="L42" i="3"/>
  <c r="L460" i="3"/>
  <c r="G460" i="3"/>
  <c r="H460" i="3" s="1"/>
  <c r="L540" i="3"/>
  <c r="G540" i="3"/>
  <c r="H540" i="3" s="1"/>
  <c r="J512" i="3"/>
  <c r="G333" i="3"/>
  <c r="H333" i="3" s="1"/>
  <c r="G323" i="3"/>
  <c r="H323" i="3" s="1"/>
  <c r="G281" i="3"/>
  <c r="H281" i="3" s="1"/>
  <c r="L191" i="3"/>
  <c r="G31" i="3"/>
  <c r="H31" i="3" s="1"/>
  <c r="J31" i="3"/>
  <c r="K31" i="3"/>
  <c r="L31" i="3"/>
  <c r="L3" i="3"/>
  <c r="G3" i="3"/>
  <c r="H3" i="3" s="1"/>
  <c r="G21" i="3"/>
  <c r="H21" i="3" s="1"/>
  <c r="J21" i="3"/>
  <c r="L27" i="3"/>
  <c r="M27" i="3" s="1"/>
  <c r="G27" i="3"/>
  <c r="H27" i="3" s="1"/>
  <c r="H53" i="3"/>
  <c r="J53" i="3"/>
  <c r="K53" i="3"/>
  <c r="L53" i="3"/>
  <c r="G512" i="3"/>
  <c r="H512" i="3" s="1"/>
  <c r="L316" i="3"/>
  <c r="L207" i="3"/>
  <c r="K191" i="3"/>
  <c r="J52" i="3"/>
  <c r="J3" i="3"/>
  <c r="G30" i="3"/>
  <c r="H30" i="3" s="1"/>
  <c r="J30" i="3"/>
  <c r="M30" i="3" s="1"/>
  <c r="K30" i="3"/>
  <c r="L30" i="3"/>
  <c r="G1093" i="3"/>
  <c r="L1093" i="3"/>
  <c r="G736" i="3"/>
  <c r="H736" i="3" s="1"/>
  <c r="J736" i="3"/>
  <c r="G1121" i="3"/>
  <c r="H1121" i="3" s="1"/>
  <c r="L1121" i="3"/>
  <c r="G1119" i="3"/>
  <c r="H1119" i="3" s="1"/>
  <c r="L1119" i="3"/>
  <c r="G1113" i="3"/>
  <c r="H1113" i="3" s="1"/>
  <c r="L1113" i="3"/>
  <c r="G1108" i="3"/>
  <c r="H1108" i="3" s="1"/>
  <c r="J1108" i="3"/>
  <c r="G1072" i="3"/>
  <c r="H1072" i="3" s="1"/>
  <c r="J1072" i="3"/>
  <c r="K1072" i="3"/>
  <c r="G1067" i="3"/>
  <c r="H1067" i="3" s="1"/>
  <c r="L1067" i="3"/>
  <c r="J654" i="3"/>
  <c r="G1079" i="3"/>
  <c r="H1079" i="3" s="1"/>
  <c r="L1079" i="3"/>
  <c r="J743" i="3"/>
  <c r="K743" i="3"/>
  <c r="L743" i="3"/>
  <c r="L187" i="3"/>
  <c r="G187" i="3"/>
  <c r="H187" i="3" s="1"/>
  <c r="J187" i="3"/>
  <c r="K187" i="3"/>
  <c r="G1080" i="3"/>
  <c r="H1080" i="3" s="1"/>
  <c r="J1080" i="3"/>
  <c r="K1080" i="3"/>
  <c r="L1080" i="3"/>
  <c r="G1056" i="3"/>
  <c r="H1056" i="3" s="1"/>
  <c r="J1056" i="3"/>
  <c r="G958" i="3"/>
  <c r="H958" i="3" s="1"/>
  <c r="J958" i="3"/>
  <c r="K958" i="3"/>
  <c r="G916" i="3"/>
  <c r="H916" i="3" s="1"/>
  <c r="J916" i="3"/>
  <c r="K916" i="3"/>
  <c r="J217" i="3"/>
  <c r="K217" i="3"/>
  <c r="L217" i="3"/>
  <c r="G217" i="3"/>
  <c r="H217" i="3" s="1"/>
  <c r="G1089" i="3"/>
  <c r="H1089" i="3" s="1"/>
  <c r="L1089" i="3"/>
  <c r="G1087" i="3"/>
  <c r="L1087" i="3"/>
  <c r="G1068" i="3"/>
  <c r="H1068" i="3" s="1"/>
  <c r="J1068" i="3"/>
  <c r="K1068" i="3"/>
  <c r="L1068" i="3"/>
  <c r="G976" i="3"/>
  <c r="H976" i="3" s="1"/>
  <c r="J976" i="3"/>
  <c r="K976" i="3"/>
  <c r="G946" i="3"/>
  <c r="H946" i="3" s="1"/>
  <c r="J946" i="3"/>
  <c r="G930" i="3"/>
  <c r="H930" i="3" s="1"/>
  <c r="J930" i="3"/>
  <c r="K930" i="3"/>
  <c r="J711" i="3"/>
  <c r="M533" i="3"/>
  <c r="M309" i="3"/>
  <c r="G974" i="3"/>
  <c r="H974" i="3" s="1"/>
  <c r="J974" i="3"/>
  <c r="K974" i="3"/>
  <c r="G962" i="3"/>
  <c r="H962" i="3" s="1"/>
  <c r="J962" i="3"/>
  <c r="G183" i="3"/>
  <c r="H183" i="3" s="1"/>
  <c r="K183" i="3"/>
  <c r="L183" i="3"/>
  <c r="J183" i="3"/>
  <c r="G1076" i="3"/>
  <c r="H1076" i="3" s="1"/>
  <c r="J1076" i="3"/>
  <c r="K1076" i="3"/>
  <c r="L974" i="3"/>
  <c r="K962" i="3"/>
  <c r="K908" i="3"/>
  <c r="G908" i="3"/>
  <c r="H908" i="3" s="1"/>
  <c r="J908" i="3"/>
  <c r="L908" i="3"/>
  <c r="K900" i="3"/>
  <c r="G900" i="3"/>
  <c r="H900" i="3" s="1"/>
  <c r="J900" i="3"/>
  <c r="L900" i="3"/>
  <c r="G890" i="3"/>
  <c r="H890" i="3" s="1"/>
  <c r="J890" i="3"/>
  <c r="K890" i="3"/>
  <c r="L890" i="3"/>
  <c r="L244" i="3"/>
  <c r="G244" i="3"/>
  <c r="H244" i="3" s="1"/>
  <c r="J244" i="3"/>
  <c r="K244" i="3"/>
  <c r="G1123" i="3"/>
  <c r="H1123" i="3" s="1"/>
  <c r="L1123" i="3"/>
  <c r="G1117" i="3"/>
  <c r="H1117" i="3" s="1"/>
  <c r="L1117" i="3"/>
  <c r="G1115" i="3"/>
  <c r="H1115" i="3" s="1"/>
  <c r="L1115" i="3"/>
  <c r="G1111" i="3"/>
  <c r="H1111" i="3" s="1"/>
  <c r="L1111" i="3"/>
  <c r="L1056" i="3"/>
  <c r="M1056" i="3" s="1"/>
  <c r="G960" i="3"/>
  <c r="H960" i="3" s="1"/>
  <c r="J960" i="3"/>
  <c r="K960" i="3"/>
  <c r="G918" i="3"/>
  <c r="H918" i="3" s="1"/>
  <c r="J918" i="3"/>
  <c r="G944" i="3"/>
  <c r="H944" i="3" s="1"/>
  <c r="J944" i="3"/>
  <c r="K944" i="3"/>
  <c r="L944" i="3"/>
  <c r="G592" i="3"/>
  <c r="H592" i="3" s="1"/>
  <c r="J592" i="3"/>
  <c r="K592" i="3"/>
  <c r="L592" i="3"/>
  <c r="K654" i="3"/>
  <c r="L654" i="3"/>
  <c r="G654" i="3"/>
  <c r="H654" i="3" s="1"/>
  <c r="K711" i="3"/>
  <c r="L711" i="3"/>
  <c r="X988" i="2"/>
  <c r="G1125" i="3"/>
  <c r="H1125" i="3" s="1"/>
  <c r="L1125" i="3"/>
  <c r="G1064" i="3"/>
  <c r="H1064" i="3" s="1"/>
  <c r="J1064" i="3"/>
  <c r="K1064" i="3"/>
  <c r="K1056" i="3"/>
  <c r="G990" i="3"/>
  <c r="H990" i="3" s="1"/>
  <c r="J990" i="3"/>
  <c r="M990" i="3" s="1"/>
  <c r="G978" i="3"/>
  <c r="H978" i="3" s="1"/>
  <c r="J978" i="3"/>
  <c r="L958" i="3"/>
  <c r="L946" i="3"/>
  <c r="L916" i="3"/>
  <c r="G1160" i="3"/>
  <c r="H1160" i="3" s="1"/>
  <c r="J1160" i="3"/>
  <c r="K1160" i="3"/>
  <c r="G189" i="3"/>
  <c r="H189" i="3" s="1"/>
  <c r="K189" i="3"/>
  <c r="L189" i="3"/>
  <c r="J189" i="3"/>
  <c r="G258" i="3"/>
  <c r="H258" i="3" s="1"/>
  <c r="L258" i="3"/>
  <c r="J258" i="3"/>
  <c r="K258" i="3"/>
  <c r="G1112" i="3"/>
  <c r="H1112" i="3" s="1"/>
  <c r="J1112" i="3"/>
  <c r="L1112" i="3"/>
  <c r="G1091" i="3"/>
  <c r="H1091" i="3" s="1"/>
  <c r="L1091" i="3"/>
  <c r="G1085" i="3"/>
  <c r="L1085" i="3"/>
  <c r="G1083" i="3"/>
  <c r="H1083" i="3" s="1"/>
  <c r="L1083" i="3"/>
  <c r="G1071" i="3"/>
  <c r="H1071" i="3" s="1"/>
  <c r="L1071" i="3"/>
  <c r="G1052" i="3"/>
  <c r="H1052" i="3" s="1"/>
  <c r="J1052" i="3"/>
  <c r="K1052" i="3"/>
  <c r="L976" i="3"/>
  <c r="K946" i="3"/>
  <c r="L930" i="3"/>
  <c r="G743" i="3"/>
  <c r="H743" i="3" s="1"/>
  <c r="L736" i="3"/>
  <c r="M477" i="3"/>
  <c r="J18" i="3"/>
  <c r="K18" i="3"/>
  <c r="G18" i="3"/>
  <c r="H18" i="3" s="1"/>
  <c r="J19" i="3"/>
  <c r="K19" i="3"/>
  <c r="L19" i="3"/>
  <c r="G19" i="3"/>
  <c r="H19" i="3" s="1"/>
  <c r="X997" i="2"/>
  <c r="J24" i="3"/>
  <c r="K24" i="3"/>
  <c r="L24" i="3"/>
  <c r="G24" i="3"/>
  <c r="H24" i="3" s="1"/>
  <c r="G25" i="3"/>
  <c r="H25" i="3" s="1"/>
  <c r="J25" i="3"/>
  <c r="K25" i="3"/>
  <c r="L25" i="3"/>
  <c r="G35" i="3"/>
  <c r="H35" i="3" s="1"/>
  <c r="J35" i="3"/>
  <c r="L35" i="3"/>
  <c r="J39" i="3"/>
  <c r="K39" i="3"/>
  <c r="L39" i="3"/>
  <c r="G39" i="3"/>
  <c r="H39" i="3" s="1"/>
  <c r="G40" i="3"/>
  <c r="H40" i="3" s="1"/>
  <c r="J40" i="3"/>
  <c r="L40" i="3"/>
  <c r="G41" i="3"/>
  <c r="H41" i="3" s="1"/>
  <c r="K41" i="3"/>
  <c r="L41" i="3"/>
  <c r="J51" i="3"/>
  <c r="K51" i="3"/>
  <c r="L51" i="3"/>
  <c r="G55" i="3"/>
  <c r="H55" i="3" s="1"/>
  <c r="J55" i="3"/>
  <c r="K55" i="3"/>
  <c r="G56" i="3"/>
  <c r="H56" i="3" s="1"/>
  <c r="J56" i="3"/>
  <c r="L56" i="3"/>
  <c r="J104" i="3"/>
  <c r="K104" i="3"/>
  <c r="L104" i="3"/>
  <c r="J992" i="3"/>
  <c r="G982" i="3"/>
  <c r="H982" i="3" s="1"/>
  <c r="G966" i="3"/>
  <c r="H966" i="3" s="1"/>
  <c r="G964" i="3"/>
  <c r="H964" i="3" s="1"/>
  <c r="G950" i="3"/>
  <c r="H950" i="3" s="1"/>
  <c r="G948" i="3"/>
  <c r="H948" i="3" s="1"/>
  <c r="H934" i="3"/>
  <c r="J932" i="3"/>
  <c r="M932" i="3" s="1"/>
  <c r="G920" i="3"/>
  <c r="H920" i="3" s="1"/>
  <c r="K885" i="3"/>
  <c r="M481" i="3"/>
  <c r="G51" i="3"/>
  <c r="H51" i="3" s="1"/>
  <c r="J41" i="3"/>
  <c r="L18" i="3"/>
  <c r="X543" i="3"/>
  <c r="J29" i="3"/>
  <c r="K29" i="3"/>
  <c r="L29" i="3"/>
  <c r="G29" i="3"/>
  <c r="H29" i="3" s="1"/>
  <c r="L33" i="3"/>
  <c r="G33" i="3"/>
  <c r="H33" i="3" s="1"/>
  <c r="J33" i="3"/>
  <c r="K33" i="3"/>
  <c r="J34" i="3"/>
  <c r="K34" i="3"/>
  <c r="L34" i="3"/>
  <c r="G34" i="3"/>
  <c r="H34" i="3" s="1"/>
  <c r="K38" i="3"/>
  <c r="L38" i="3"/>
  <c r="G38" i="3"/>
  <c r="H38" i="3" s="1"/>
  <c r="J38" i="3"/>
  <c r="G45" i="3"/>
  <c r="H45" i="3" s="1"/>
  <c r="J45" i="3"/>
  <c r="L45" i="3"/>
  <c r="G49" i="3"/>
  <c r="H49" i="3" s="1"/>
  <c r="J49" i="3"/>
  <c r="K49" i="3"/>
  <c r="L49" i="3"/>
  <c r="G50" i="3"/>
  <c r="H50" i="3" s="1"/>
  <c r="K50" i="3"/>
  <c r="L50" i="3"/>
  <c r="X996" i="2"/>
  <c r="J59" i="3"/>
  <c r="K59" i="3"/>
  <c r="L59" i="3"/>
  <c r="G59" i="3"/>
  <c r="H59" i="3" s="1"/>
  <c r="G60" i="3"/>
  <c r="H60" i="3" s="1"/>
  <c r="J60" i="3"/>
  <c r="K60" i="3"/>
  <c r="M396" i="3"/>
  <c r="K35" i="3"/>
  <c r="K28" i="3"/>
  <c r="L28" i="3"/>
  <c r="G28" i="3"/>
  <c r="H28" i="3" s="1"/>
  <c r="J28" i="3"/>
  <c r="G32" i="3"/>
  <c r="H32" i="3" s="1"/>
  <c r="J32" i="3"/>
  <c r="K32" i="3"/>
  <c r="L32" i="3"/>
  <c r="G44" i="3"/>
  <c r="H44" i="3" s="1"/>
  <c r="J44" i="3"/>
  <c r="K44" i="3"/>
  <c r="L44" i="3"/>
  <c r="J48" i="3"/>
  <c r="K48" i="3"/>
  <c r="L48" i="3"/>
  <c r="G48" i="3"/>
  <c r="H48" i="3" s="1"/>
  <c r="K58" i="3"/>
  <c r="L58" i="3"/>
  <c r="G58" i="3"/>
  <c r="H58" i="3" s="1"/>
  <c r="J58" i="3"/>
  <c r="L1008" i="3"/>
  <c r="K1004" i="3"/>
  <c r="K1000" i="3"/>
  <c r="M1000" i="3" s="1"/>
  <c r="K956" i="3"/>
  <c r="L954" i="3"/>
  <c r="K926" i="3"/>
  <c r="L912" i="3"/>
  <c r="M912" i="3" s="1"/>
  <c r="L904" i="3"/>
  <c r="G885" i="3"/>
  <c r="H885" i="3" s="1"/>
  <c r="K839" i="3"/>
  <c r="L560" i="3"/>
  <c r="G104" i="3"/>
  <c r="H104" i="3" s="1"/>
  <c r="L55" i="3"/>
  <c r="L62" i="3"/>
  <c r="G62" i="3"/>
  <c r="H62" i="3" s="1"/>
  <c r="J62" i="3"/>
  <c r="K62" i="3"/>
  <c r="J64" i="3"/>
  <c r="K64" i="3"/>
  <c r="L64" i="3"/>
  <c r="G64" i="3"/>
  <c r="H64" i="3" s="1"/>
  <c r="K560" i="3"/>
  <c r="M525" i="3"/>
  <c r="L1133" i="3"/>
  <c r="L1132" i="3"/>
  <c r="J1128" i="3"/>
  <c r="L1101" i="3"/>
  <c r="L1100" i="3"/>
  <c r="J1096" i="3"/>
  <c r="L1029" i="3"/>
  <c r="L1028" i="3"/>
  <c r="L1025" i="3"/>
  <c r="L1017" i="3"/>
  <c r="L1016" i="3"/>
  <c r="J1008" i="3"/>
  <c r="M1008" i="3" s="1"/>
  <c r="H1004" i="3"/>
  <c r="H1000" i="3"/>
  <c r="K998" i="3"/>
  <c r="L996" i="3"/>
  <c r="J954" i="3"/>
  <c r="J940" i="3"/>
  <c r="M940" i="3" s="1"/>
  <c r="K938" i="3"/>
  <c r="K936" i="3"/>
  <c r="M936" i="3" s="1"/>
  <c r="H926" i="3"/>
  <c r="K924" i="3"/>
  <c r="L922" i="3"/>
  <c r="G839" i="3"/>
  <c r="H839" i="3" s="1"/>
  <c r="J560" i="3"/>
  <c r="M369" i="3"/>
  <c r="M279" i="3"/>
  <c r="K56" i="3"/>
  <c r="C1139" i="3"/>
  <c r="L1011" i="3"/>
  <c r="J998" i="3"/>
  <c r="G956" i="3"/>
  <c r="H956" i="3" s="1"/>
  <c r="G954" i="3"/>
  <c r="H954" i="3" s="1"/>
  <c r="J924" i="3"/>
  <c r="K922" i="3"/>
  <c r="G912" i="3"/>
  <c r="H912" i="3" s="1"/>
  <c r="G904" i="3"/>
  <c r="H904" i="3" s="1"/>
  <c r="G560" i="3"/>
  <c r="H560" i="3" s="1"/>
  <c r="L68" i="3"/>
  <c r="G68" i="3"/>
  <c r="H68" i="3" s="1"/>
  <c r="J68" i="3"/>
  <c r="K68" i="3"/>
  <c r="M249" i="3"/>
  <c r="M204" i="3"/>
  <c r="M250" i="3"/>
  <c r="M180" i="3"/>
  <c r="G1179" i="3"/>
  <c r="X990" i="2"/>
  <c r="G1078" i="3"/>
  <c r="H1078" i="3" s="1"/>
  <c r="J1078" i="3"/>
  <c r="K1078" i="3"/>
  <c r="L1078" i="3"/>
  <c r="G1062" i="3"/>
  <c r="H1062" i="3" s="1"/>
  <c r="J1062" i="3"/>
  <c r="K1062" i="3"/>
  <c r="L1062" i="3"/>
  <c r="G1046" i="3"/>
  <c r="H1046" i="3" s="1"/>
  <c r="J1046" i="3"/>
  <c r="K1046" i="3"/>
  <c r="L1046" i="3"/>
  <c r="G1030" i="3"/>
  <c r="H1030" i="3" s="1"/>
  <c r="J1030" i="3"/>
  <c r="K1030" i="3"/>
  <c r="L1030" i="3"/>
  <c r="G1014" i="3"/>
  <c r="H1014" i="3" s="1"/>
  <c r="J1014" i="3"/>
  <c r="K1014" i="3"/>
  <c r="L1014" i="3"/>
  <c r="G1138" i="3"/>
  <c r="H1138" i="3" s="1"/>
  <c r="J1138" i="3"/>
  <c r="K1138" i="3"/>
  <c r="L1138" i="3"/>
  <c r="G1102" i="3"/>
  <c r="H1102" i="3" s="1"/>
  <c r="J1102" i="3"/>
  <c r="K1102" i="3"/>
  <c r="L1102" i="3"/>
  <c r="G1106" i="3"/>
  <c r="H1106" i="3" s="1"/>
  <c r="J1106" i="3"/>
  <c r="K1106" i="3"/>
  <c r="L1106" i="3"/>
  <c r="G997" i="3"/>
  <c r="H997" i="3" s="1"/>
  <c r="J997" i="3"/>
  <c r="K997" i="3"/>
  <c r="L997" i="3"/>
  <c r="G965" i="3"/>
  <c r="H965" i="3" s="1"/>
  <c r="J965" i="3"/>
  <c r="K965" i="3"/>
  <c r="L965" i="3"/>
  <c r="M846" i="3"/>
  <c r="M1175" i="3"/>
  <c r="G1134" i="3"/>
  <c r="H1134" i="3" s="1"/>
  <c r="J1134" i="3"/>
  <c r="K1134" i="3"/>
  <c r="L1134" i="3"/>
  <c r="M1165" i="3"/>
  <c r="G1130" i="3"/>
  <c r="H1130" i="3" s="1"/>
  <c r="J1130" i="3"/>
  <c r="K1130" i="3"/>
  <c r="G1098" i="3"/>
  <c r="H1098" i="3" s="1"/>
  <c r="J1098" i="3"/>
  <c r="K1098" i="3"/>
  <c r="G903" i="3"/>
  <c r="H903" i="3" s="1"/>
  <c r="J903" i="3"/>
  <c r="K903" i="3"/>
  <c r="L903" i="3"/>
  <c r="M875" i="3"/>
  <c r="M744" i="3"/>
  <c r="M739" i="3"/>
  <c r="M1149" i="3"/>
  <c r="G1126" i="3"/>
  <c r="H1126" i="3" s="1"/>
  <c r="J1126" i="3"/>
  <c r="K1126" i="3"/>
  <c r="G1094" i="3"/>
  <c r="H1094" i="3" s="1"/>
  <c r="J1094" i="3"/>
  <c r="K1094" i="3"/>
  <c r="G1074" i="3"/>
  <c r="H1074" i="3" s="1"/>
  <c r="J1074" i="3"/>
  <c r="K1074" i="3"/>
  <c r="G1058" i="3"/>
  <c r="H1058" i="3" s="1"/>
  <c r="J1058" i="3"/>
  <c r="K1058" i="3"/>
  <c r="G1042" i="3"/>
  <c r="H1042" i="3" s="1"/>
  <c r="J1042" i="3"/>
  <c r="K1042" i="3"/>
  <c r="G1026" i="3"/>
  <c r="H1026" i="3" s="1"/>
  <c r="J1026" i="3"/>
  <c r="K1026" i="3"/>
  <c r="G1010" i="3"/>
  <c r="H1010" i="3" s="1"/>
  <c r="J1010" i="3"/>
  <c r="K1010" i="3"/>
  <c r="G991" i="3"/>
  <c r="H991" i="3" s="1"/>
  <c r="J991" i="3"/>
  <c r="K991" i="3"/>
  <c r="L991" i="3"/>
  <c r="G971" i="3"/>
  <c r="H971" i="3" s="1"/>
  <c r="J971" i="3"/>
  <c r="K971" i="3"/>
  <c r="L971" i="3"/>
  <c r="G959" i="3"/>
  <c r="H959" i="3" s="1"/>
  <c r="J959" i="3"/>
  <c r="K959" i="3"/>
  <c r="L959" i="3"/>
  <c r="G949" i="3"/>
  <c r="H949" i="3" s="1"/>
  <c r="J949" i="3"/>
  <c r="K949" i="3"/>
  <c r="L949" i="3"/>
  <c r="G939" i="3"/>
  <c r="H939" i="3" s="1"/>
  <c r="J939" i="3"/>
  <c r="K939" i="3"/>
  <c r="L939" i="3"/>
  <c r="G927" i="3"/>
  <c r="H927" i="3" s="1"/>
  <c r="J927" i="3"/>
  <c r="K927" i="3"/>
  <c r="L927" i="3"/>
  <c r="G917" i="3"/>
  <c r="H917" i="3" s="1"/>
  <c r="J917" i="3"/>
  <c r="K917" i="3"/>
  <c r="L917" i="3"/>
  <c r="M808" i="3"/>
  <c r="M803" i="3"/>
  <c r="M782" i="3"/>
  <c r="G1122" i="3"/>
  <c r="H1122" i="3" s="1"/>
  <c r="J1122" i="3"/>
  <c r="K1122" i="3"/>
  <c r="G1090" i="3"/>
  <c r="H1090" i="3" s="1"/>
  <c r="J1090" i="3"/>
  <c r="K1090" i="3"/>
  <c r="G1006" i="3"/>
  <c r="H1006" i="3" s="1"/>
  <c r="J1006" i="3"/>
  <c r="K1006" i="3"/>
  <c r="G981" i="3"/>
  <c r="H981" i="3" s="1"/>
  <c r="J981" i="3"/>
  <c r="K981" i="3"/>
  <c r="L981" i="3"/>
  <c r="G1118" i="3"/>
  <c r="H1118" i="3" s="1"/>
  <c r="J1118" i="3"/>
  <c r="K1118" i="3"/>
  <c r="G1086" i="3"/>
  <c r="H1086" i="3" s="1"/>
  <c r="J1086" i="3"/>
  <c r="K1086" i="3"/>
  <c r="G1070" i="3"/>
  <c r="H1070" i="3" s="1"/>
  <c r="J1070" i="3"/>
  <c r="K1070" i="3"/>
  <c r="G1054" i="3"/>
  <c r="H1054" i="3" s="1"/>
  <c r="J1054" i="3"/>
  <c r="K1054" i="3"/>
  <c r="G1038" i="3"/>
  <c r="H1038" i="3" s="1"/>
  <c r="J1038" i="3"/>
  <c r="K1038" i="3"/>
  <c r="G1022" i="3"/>
  <c r="H1022" i="3" s="1"/>
  <c r="J1022" i="3"/>
  <c r="K1022" i="3"/>
  <c r="G1002" i="3"/>
  <c r="H1002" i="3" s="1"/>
  <c r="J1002" i="3"/>
  <c r="K1002" i="3"/>
  <c r="M859" i="3"/>
  <c r="M854" i="3"/>
  <c r="L1130" i="3"/>
  <c r="G1114" i="3"/>
  <c r="H1114" i="3" s="1"/>
  <c r="J1114" i="3"/>
  <c r="K1114" i="3"/>
  <c r="L1098" i="3"/>
  <c r="M731" i="3"/>
  <c r="G1110" i="3"/>
  <c r="H1110" i="3" s="1"/>
  <c r="J1110" i="3"/>
  <c r="K1110" i="3"/>
  <c r="G1082" i="3"/>
  <c r="H1082" i="3" s="1"/>
  <c r="J1082" i="3"/>
  <c r="K1082" i="3"/>
  <c r="G1066" i="3"/>
  <c r="H1066" i="3" s="1"/>
  <c r="J1066" i="3"/>
  <c r="K1066" i="3"/>
  <c r="G1050" i="3"/>
  <c r="H1050" i="3" s="1"/>
  <c r="J1050" i="3"/>
  <c r="K1050" i="3"/>
  <c r="G1034" i="3"/>
  <c r="H1034" i="3" s="1"/>
  <c r="J1034" i="3"/>
  <c r="K1034" i="3"/>
  <c r="G1018" i="3"/>
  <c r="H1018" i="3" s="1"/>
  <c r="J1018" i="3"/>
  <c r="K1018" i="3"/>
  <c r="G987" i="3"/>
  <c r="H987" i="3" s="1"/>
  <c r="J987" i="3"/>
  <c r="K987" i="3"/>
  <c r="L987" i="3"/>
  <c r="G975" i="3"/>
  <c r="H975" i="3" s="1"/>
  <c r="J975" i="3"/>
  <c r="K975" i="3"/>
  <c r="L975" i="3"/>
  <c r="G955" i="3"/>
  <c r="H955" i="3" s="1"/>
  <c r="J955" i="3"/>
  <c r="K955" i="3"/>
  <c r="L955" i="3"/>
  <c r="G943" i="3"/>
  <c r="H943" i="3" s="1"/>
  <c r="J943" i="3"/>
  <c r="K943" i="3"/>
  <c r="L943" i="3"/>
  <c r="G933" i="3"/>
  <c r="H933" i="3" s="1"/>
  <c r="J933" i="3"/>
  <c r="K933" i="3"/>
  <c r="L933" i="3"/>
  <c r="G923" i="3"/>
  <c r="H923" i="3" s="1"/>
  <c r="J923" i="3"/>
  <c r="K923" i="3"/>
  <c r="L923" i="3"/>
  <c r="G911" i="3"/>
  <c r="H911" i="3" s="1"/>
  <c r="J911" i="3"/>
  <c r="K911" i="3"/>
  <c r="L911" i="3"/>
  <c r="M891" i="3"/>
  <c r="M795" i="3"/>
  <c r="M790" i="3"/>
  <c r="G2318" i="2"/>
  <c r="H2318" i="2" s="1"/>
  <c r="J2318" i="2"/>
  <c r="AT2318" i="2"/>
  <c r="G2313" i="2"/>
  <c r="H2313" i="2" s="1"/>
  <c r="J2313" i="2"/>
  <c r="AT2313" i="2"/>
  <c r="K2313" i="2"/>
  <c r="AU2313" i="2"/>
  <c r="L2313" i="2"/>
  <c r="AV2313" i="2"/>
  <c r="AW2291" i="2"/>
  <c r="G2291" i="2"/>
  <c r="H2291" i="2" s="1"/>
  <c r="AT2291" i="2"/>
  <c r="J2291" i="2"/>
  <c r="AU2291" i="2"/>
  <c r="AW2161" i="2"/>
  <c r="G2161" i="2"/>
  <c r="H2161" i="2" s="1"/>
  <c r="J2161" i="2"/>
  <c r="AT2161" i="2"/>
  <c r="AU2161" i="2"/>
  <c r="AV2161" i="2"/>
  <c r="K2161" i="2"/>
  <c r="L2161" i="2"/>
  <c r="G2136" i="2"/>
  <c r="H2136" i="2" s="1"/>
  <c r="J2136" i="2"/>
  <c r="AT2136" i="2"/>
  <c r="K2136" i="2"/>
  <c r="AU2136" i="2"/>
  <c r="L2136" i="2"/>
  <c r="AV2136" i="2"/>
  <c r="G2108" i="2"/>
  <c r="H2108" i="2" s="1"/>
  <c r="J2108" i="2"/>
  <c r="AT2108" i="2"/>
  <c r="K2108" i="2"/>
  <c r="AU2108" i="2"/>
  <c r="L2108" i="2"/>
  <c r="AV2108" i="2"/>
  <c r="AW2108" i="2"/>
  <c r="M718" i="3"/>
  <c r="M667" i="3"/>
  <c r="M595" i="3"/>
  <c r="M582" i="3"/>
  <c r="M535" i="3"/>
  <c r="K2312" i="2"/>
  <c r="AU2312" i="2"/>
  <c r="G2312" i="2"/>
  <c r="H2312" i="2" s="1"/>
  <c r="AT2312" i="2"/>
  <c r="J2312" i="2"/>
  <c r="AV2312" i="2"/>
  <c r="L2312" i="2"/>
  <c r="AW2312" i="2"/>
  <c r="G2281" i="2"/>
  <c r="H2281" i="2" s="1"/>
  <c r="J2281" i="2"/>
  <c r="AT2281" i="2"/>
  <c r="K2281" i="2"/>
  <c r="AU2281" i="2"/>
  <c r="L2281" i="2"/>
  <c r="AV2281" i="2"/>
  <c r="J2268" i="2"/>
  <c r="AT2268" i="2"/>
  <c r="K2268" i="2"/>
  <c r="AU2268" i="2"/>
  <c r="G2268" i="2"/>
  <c r="H2268" i="2" s="1"/>
  <c r="AV2268" i="2"/>
  <c r="AW2268" i="2"/>
  <c r="G2258" i="2"/>
  <c r="H2258" i="2" s="1"/>
  <c r="J2258" i="2"/>
  <c r="AT2258" i="2"/>
  <c r="K2258" i="2"/>
  <c r="AU2258" i="2"/>
  <c r="G2257" i="2"/>
  <c r="H2257" i="2" s="1"/>
  <c r="J2257" i="2"/>
  <c r="AT2257" i="2"/>
  <c r="K2257" i="2"/>
  <c r="AU2257" i="2"/>
  <c r="L2257" i="2"/>
  <c r="AV2257" i="2"/>
  <c r="AW2257" i="2"/>
  <c r="J2252" i="2"/>
  <c r="AT2252" i="2"/>
  <c r="K2252" i="2"/>
  <c r="AU2252" i="2"/>
  <c r="G2252" i="2"/>
  <c r="H2252" i="2" s="1"/>
  <c r="AV2252" i="2"/>
  <c r="AW2252" i="2"/>
  <c r="G2242" i="2"/>
  <c r="H2242" i="2" s="1"/>
  <c r="J2242" i="2"/>
  <c r="AT2242" i="2"/>
  <c r="K2242" i="2"/>
  <c r="AU2242" i="2"/>
  <c r="G2241" i="2"/>
  <c r="H2241" i="2" s="1"/>
  <c r="J2241" i="2"/>
  <c r="AT2241" i="2"/>
  <c r="K2241" i="2"/>
  <c r="AU2241" i="2"/>
  <c r="L2241" i="2"/>
  <c r="AV2241" i="2"/>
  <c r="AW2241" i="2"/>
  <c r="J2210" i="2"/>
  <c r="AT2210" i="2"/>
  <c r="G2210" i="2"/>
  <c r="H2210" i="2" s="1"/>
  <c r="AU2210" i="2"/>
  <c r="K2210" i="2"/>
  <c r="AV2210" i="2"/>
  <c r="L2210" i="2"/>
  <c r="AW2210" i="2"/>
  <c r="AW2181" i="2"/>
  <c r="J2181" i="2"/>
  <c r="AT2181" i="2"/>
  <c r="AU2181" i="2"/>
  <c r="G2181" i="2"/>
  <c r="H2181" i="2" s="1"/>
  <c r="AV2181" i="2"/>
  <c r="K2181" i="2"/>
  <c r="L2181" i="2"/>
  <c r="G2168" i="2"/>
  <c r="H2168" i="2" s="1"/>
  <c r="J2168" i="2"/>
  <c r="AT2168" i="2"/>
  <c r="K2168" i="2"/>
  <c r="AU2168" i="2"/>
  <c r="L2168" i="2"/>
  <c r="AV2168" i="2"/>
  <c r="G2140" i="2"/>
  <c r="H2140" i="2" s="1"/>
  <c r="J2140" i="2"/>
  <c r="AT2140" i="2"/>
  <c r="K2140" i="2"/>
  <c r="AU2140" i="2"/>
  <c r="L2140" i="2"/>
  <c r="AV2140" i="2"/>
  <c r="AW2140" i="2"/>
  <c r="M726" i="3"/>
  <c r="M675" i="3"/>
  <c r="M662" i="3"/>
  <c r="M603" i="3"/>
  <c r="M590" i="3"/>
  <c r="M479" i="3"/>
  <c r="M416" i="3"/>
  <c r="M403" i="3"/>
  <c r="M223" i="3"/>
  <c r="M69" i="3"/>
  <c r="G2379" i="2"/>
  <c r="H2379" i="2" s="1"/>
  <c r="J2379" i="2"/>
  <c r="G2322" i="2"/>
  <c r="H2322" i="2" s="1"/>
  <c r="J2322" i="2"/>
  <c r="AT2322" i="2"/>
  <c r="AW2311" i="2"/>
  <c r="G2311" i="2"/>
  <c r="H2311" i="2" s="1"/>
  <c r="AT2311" i="2"/>
  <c r="J2311" i="2"/>
  <c r="AU2311" i="2"/>
  <c r="K2311" i="2"/>
  <c r="AV2311" i="2"/>
  <c r="K2304" i="2"/>
  <c r="AU2304" i="2"/>
  <c r="G2304" i="2"/>
  <c r="H2304" i="2" s="1"/>
  <c r="AT2304" i="2"/>
  <c r="G2293" i="2"/>
  <c r="H2293" i="2" s="1"/>
  <c r="J2293" i="2"/>
  <c r="AT2293" i="2"/>
  <c r="K2293" i="2"/>
  <c r="AU2293" i="2"/>
  <c r="K2280" i="2"/>
  <c r="AU2280" i="2"/>
  <c r="G2280" i="2"/>
  <c r="H2280" i="2" s="1"/>
  <c r="AT2280" i="2"/>
  <c r="J2280" i="2"/>
  <c r="AV2280" i="2"/>
  <c r="L2280" i="2"/>
  <c r="AW2280" i="2"/>
  <c r="J2232" i="2"/>
  <c r="AT2232" i="2"/>
  <c r="K2232" i="2"/>
  <c r="AU2232" i="2"/>
  <c r="G2232" i="2"/>
  <c r="H2232" i="2" s="1"/>
  <c r="AV2232" i="2"/>
  <c r="AW2232" i="2"/>
  <c r="L2232" i="2"/>
  <c r="G2217" i="2"/>
  <c r="H2217" i="2" s="1"/>
  <c r="K2217" i="2"/>
  <c r="AU2217" i="2"/>
  <c r="L2217" i="2"/>
  <c r="AV2217" i="2"/>
  <c r="AT2217" i="2"/>
  <c r="AW2217" i="2"/>
  <c r="J2217" i="2"/>
  <c r="J2204" i="2"/>
  <c r="AT2204" i="2"/>
  <c r="K2204" i="2"/>
  <c r="AU2204" i="2"/>
  <c r="G2204" i="2"/>
  <c r="H2204" i="2" s="1"/>
  <c r="AV2204" i="2"/>
  <c r="AW2204" i="2"/>
  <c r="L2204" i="2"/>
  <c r="AW2189" i="2"/>
  <c r="J2189" i="2"/>
  <c r="AT2189" i="2"/>
  <c r="AU2189" i="2"/>
  <c r="G2189" i="2"/>
  <c r="H2189" i="2" s="1"/>
  <c r="AV2189" i="2"/>
  <c r="K2189" i="2"/>
  <c r="L2189" i="2"/>
  <c r="G2172" i="2"/>
  <c r="H2172" i="2" s="1"/>
  <c r="J2172" i="2"/>
  <c r="AT2172" i="2"/>
  <c r="K2172" i="2"/>
  <c r="AU2172" i="2"/>
  <c r="L2172" i="2"/>
  <c r="AV2172" i="2"/>
  <c r="AW2172" i="2"/>
  <c r="AW2101" i="2"/>
  <c r="G2101" i="2"/>
  <c r="H2101" i="2" s="1"/>
  <c r="J2101" i="2"/>
  <c r="AT2101" i="2"/>
  <c r="AU2101" i="2"/>
  <c r="AV2101" i="2"/>
  <c r="K2101" i="2"/>
  <c r="L2101" i="2"/>
  <c r="M1169" i="3"/>
  <c r="M1153" i="3"/>
  <c r="D1139" i="3"/>
  <c r="J1137" i="3"/>
  <c r="K1137" i="3"/>
  <c r="H1133" i="3"/>
  <c r="J1133" i="3"/>
  <c r="K1133" i="3"/>
  <c r="H1129" i="3"/>
  <c r="J1129" i="3"/>
  <c r="K1129" i="3"/>
  <c r="J1125" i="3"/>
  <c r="K1125" i="3"/>
  <c r="J1121" i="3"/>
  <c r="K1121" i="3"/>
  <c r="J1117" i="3"/>
  <c r="K1117" i="3"/>
  <c r="J1113" i="3"/>
  <c r="K1113" i="3"/>
  <c r="H1109" i="3"/>
  <c r="J1109" i="3"/>
  <c r="K1109" i="3"/>
  <c r="H1105" i="3"/>
  <c r="J1105" i="3"/>
  <c r="K1105" i="3"/>
  <c r="H1101" i="3"/>
  <c r="J1101" i="3"/>
  <c r="K1101" i="3"/>
  <c r="H1097" i="3"/>
  <c r="J1097" i="3"/>
  <c r="K1097" i="3"/>
  <c r="H1093" i="3"/>
  <c r="J1093" i="3"/>
  <c r="K1093" i="3"/>
  <c r="J1089" i="3"/>
  <c r="K1089" i="3"/>
  <c r="H1085" i="3"/>
  <c r="J1085" i="3"/>
  <c r="K1085" i="3"/>
  <c r="J1081" i="3"/>
  <c r="K1081" i="3"/>
  <c r="J1077" i="3"/>
  <c r="K1077" i="3"/>
  <c r="H1073" i="3"/>
  <c r="J1073" i="3"/>
  <c r="K1073" i="3"/>
  <c r="H1069" i="3"/>
  <c r="J1069" i="3"/>
  <c r="K1069" i="3"/>
  <c r="H1065" i="3"/>
  <c r="J1065" i="3"/>
  <c r="K1065" i="3"/>
  <c r="H1061" i="3"/>
  <c r="J1061" i="3"/>
  <c r="K1061" i="3"/>
  <c r="H1057" i="3"/>
  <c r="J1057" i="3"/>
  <c r="K1057" i="3"/>
  <c r="H1053" i="3"/>
  <c r="J1053" i="3"/>
  <c r="K1053" i="3"/>
  <c r="H1049" i="3"/>
  <c r="J1049" i="3"/>
  <c r="K1049" i="3"/>
  <c r="H1045" i="3"/>
  <c r="J1045" i="3"/>
  <c r="K1045" i="3"/>
  <c r="J1041" i="3"/>
  <c r="K1041" i="3"/>
  <c r="J1037" i="3"/>
  <c r="K1037" i="3"/>
  <c r="J1033" i="3"/>
  <c r="K1033" i="3"/>
  <c r="H1029" i="3"/>
  <c r="J1029" i="3"/>
  <c r="K1029" i="3"/>
  <c r="H1025" i="3"/>
  <c r="J1025" i="3"/>
  <c r="K1025" i="3"/>
  <c r="H1021" i="3"/>
  <c r="J1021" i="3"/>
  <c r="K1021" i="3"/>
  <c r="H1017" i="3"/>
  <c r="J1017" i="3"/>
  <c r="K1017" i="3"/>
  <c r="H1013" i="3"/>
  <c r="J1013" i="3"/>
  <c r="K1013" i="3"/>
  <c r="H1009" i="3"/>
  <c r="J1009" i="3"/>
  <c r="K1009" i="3"/>
  <c r="H1005" i="3"/>
  <c r="J1005" i="3"/>
  <c r="K1005" i="3"/>
  <c r="H1001" i="3"/>
  <c r="J1001" i="3"/>
  <c r="K1001" i="3"/>
  <c r="G985" i="3"/>
  <c r="H985" i="3" s="1"/>
  <c r="J985" i="3"/>
  <c r="K985" i="3"/>
  <c r="G969" i="3"/>
  <c r="H969" i="3" s="1"/>
  <c r="J969" i="3"/>
  <c r="K969" i="3"/>
  <c r="G953" i="3"/>
  <c r="H953" i="3" s="1"/>
  <c r="J953" i="3"/>
  <c r="K953" i="3"/>
  <c r="G937" i="3"/>
  <c r="H937" i="3" s="1"/>
  <c r="J937" i="3"/>
  <c r="K937" i="3"/>
  <c r="G921" i="3"/>
  <c r="H921" i="3" s="1"/>
  <c r="J921" i="3"/>
  <c r="K921" i="3"/>
  <c r="G909" i="3"/>
  <c r="H909" i="3" s="1"/>
  <c r="J909" i="3"/>
  <c r="K909" i="3"/>
  <c r="G901" i="3"/>
  <c r="H901" i="3" s="1"/>
  <c r="J901" i="3"/>
  <c r="K901" i="3"/>
  <c r="M886" i="3"/>
  <c r="M878" i="3"/>
  <c r="M870" i="3"/>
  <c r="M811" i="3"/>
  <c r="M798" i="3"/>
  <c r="M747" i="3"/>
  <c r="M683" i="3"/>
  <c r="M670" i="3"/>
  <c r="M611" i="3"/>
  <c r="M598" i="3"/>
  <c r="M547" i="3"/>
  <c r="M424" i="3"/>
  <c r="M299" i="3"/>
  <c r="M285" i="3"/>
  <c r="M231" i="3"/>
  <c r="M77" i="3"/>
  <c r="G2367" i="2"/>
  <c r="H2367" i="2" s="1"/>
  <c r="AW2318" i="2"/>
  <c r="L2318" i="2"/>
  <c r="G2302" i="2"/>
  <c r="H2302" i="2" s="1"/>
  <c r="J2302" i="2"/>
  <c r="AT2302" i="2"/>
  <c r="K2302" i="2"/>
  <c r="AU2302" i="2"/>
  <c r="L2291" i="2"/>
  <c r="AW2279" i="2"/>
  <c r="G2279" i="2"/>
  <c r="H2279" i="2" s="1"/>
  <c r="AT2279" i="2"/>
  <c r="J2279" i="2"/>
  <c r="AU2279" i="2"/>
  <c r="K2279" i="2"/>
  <c r="AV2279" i="2"/>
  <c r="K2272" i="2"/>
  <c r="AU2272" i="2"/>
  <c r="G2272" i="2"/>
  <c r="H2272" i="2" s="1"/>
  <c r="AT2272" i="2"/>
  <c r="L2270" i="2"/>
  <c r="G2262" i="2"/>
  <c r="H2262" i="2" s="1"/>
  <c r="J2262" i="2"/>
  <c r="AT2262" i="2"/>
  <c r="K2262" i="2"/>
  <c r="AU2262" i="2"/>
  <c r="G2261" i="2"/>
  <c r="H2261" i="2" s="1"/>
  <c r="J2261" i="2"/>
  <c r="AT2261" i="2"/>
  <c r="K2261" i="2"/>
  <c r="AU2261" i="2"/>
  <c r="L2261" i="2"/>
  <c r="AV2261" i="2"/>
  <c r="AW2261" i="2"/>
  <c r="J2256" i="2"/>
  <c r="AT2256" i="2"/>
  <c r="K2256" i="2"/>
  <c r="AU2256" i="2"/>
  <c r="G2256" i="2"/>
  <c r="H2256" i="2" s="1"/>
  <c r="AV2256" i="2"/>
  <c r="AW2256" i="2"/>
  <c r="G2247" i="2"/>
  <c r="H2247" i="2" s="1"/>
  <c r="J2247" i="2"/>
  <c r="AT2247" i="2"/>
  <c r="K2247" i="2"/>
  <c r="AU2247" i="2"/>
  <c r="G2245" i="2"/>
  <c r="H2245" i="2" s="1"/>
  <c r="J2245" i="2"/>
  <c r="AT2245" i="2"/>
  <c r="K2245" i="2"/>
  <c r="AU2245" i="2"/>
  <c r="L2245" i="2"/>
  <c r="AV2245" i="2"/>
  <c r="AW2245" i="2"/>
  <c r="J2240" i="2"/>
  <c r="AT2240" i="2"/>
  <c r="K2240" i="2"/>
  <c r="AU2240" i="2"/>
  <c r="G2240" i="2"/>
  <c r="H2240" i="2" s="1"/>
  <c r="AV2240" i="2"/>
  <c r="AW2240" i="2"/>
  <c r="J2236" i="2"/>
  <c r="AT2236" i="2"/>
  <c r="K2236" i="2"/>
  <c r="AU2236" i="2"/>
  <c r="G2236" i="2"/>
  <c r="H2236" i="2" s="1"/>
  <c r="AV2236" i="2"/>
  <c r="AW2236" i="2"/>
  <c r="L2236" i="2"/>
  <c r="AW2133" i="2"/>
  <c r="G2133" i="2"/>
  <c r="H2133" i="2" s="1"/>
  <c r="J2133" i="2"/>
  <c r="AT2133" i="2"/>
  <c r="AU2133" i="2"/>
  <c r="AV2133" i="2"/>
  <c r="K2133" i="2"/>
  <c r="L2133" i="2"/>
  <c r="G2100" i="2"/>
  <c r="H2100" i="2" s="1"/>
  <c r="J2100" i="2"/>
  <c r="AT2100" i="2"/>
  <c r="K2100" i="2"/>
  <c r="AU2100" i="2"/>
  <c r="L2100" i="2"/>
  <c r="AV2100" i="2"/>
  <c r="AW2093" i="2"/>
  <c r="G2093" i="2"/>
  <c r="H2093" i="2" s="1"/>
  <c r="J2093" i="2"/>
  <c r="AT2093" i="2"/>
  <c r="AV2093" i="2"/>
  <c r="K2093" i="2"/>
  <c r="L2093" i="2"/>
  <c r="G995" i="3"/>
  <c r="H995" i="3" s="1"/>
  <c r="J995" i="3"/>
  <c r="K995" i="3"/>
  <c r="G979" i="3"/>
  <c r="H979" i="3" s="1"/>
  <c r="J979" i="3"/>
  <c r="K979" i="3"/>
  <c r="G963" i="3"/>
  <c r="H963" i="3" s="1"/>
  <c r="J963" i="3"/>
  <c r="K963" i="3"/>
  <c r="G947" i="3"/>
  <c r="H947" i="3" s="1"/>
  <c r="J947" i="3"/>
  <c r="K947" i="3"/>
  <c r="G931" i="3"/>
  <c r="H931" i="3" s="1"/>
  <c r="J931" i="3"/>
  <c r="K931" i="3"/>
  <c r="G915" i="3"/>
  <c r="H915" i="3" s="1"/>
  <c r="J915" i="3"/>
  <c r="K915" i="3"/>
  <c r="M894" i="3"/>
  <c r="M819" i="3"/>
  <c r="M755" i="3"/>
  <c r="M742" i="3"/>
  <c r="M691" i="3"/>
  <c r="M678" i="3"/>
  <c r="M619" i="3"/>
  <c r="M606" i="3"/>
  <c r="M432" i="3"/>
  <c r="M326" i="3"/>
  <c r="M239" i="3"/>
  <c r="M195" i="3"/>
  <c r="M86" i="3"/>
  <c r="G2326" i="2"/>
  <c r="H2326" i="2" s="1"/>
  <c r="J2326" i="2"/>
  <c r="AT2326" i="2"/>
  <c r="AV2318" i="2"/>
  <c r="K2318" i="2"/>
  <c r="K2291" i="2"/>
  <c r="AW2270" i="2"/>
  <c r="AW2254" i="2"/>
  <c r="AW2238" i="2"/>
  <c r="AW2165" i="2"/>
  <c r="G2165" i="2"/>
  <c r="H2165" i="2" s="1"/>
  <c r="J2165" i="2"/>
  <c r="AT2165" i="2"/>
  <c r="AU2165" i="2"/>
  <c r="AV2165" i="2"/>
  <c r="K2165" i="2"/>
  <c r="L2165" i="2"/>
  <c r="G2132" i="2"/>
  <c r="H2132" i="2" s="1"/>
  <c r="J2132" i="2"/>
  <c r="AT2132" i="2"/>
  <c r="K2132" i="2"/>
  <c r="AU2132" i="2"/>
  <c r="L2132" i="2"/>
  <c r="AV2132" i="2"/>
  <c r="AW2125" i="2"/>
  <c r="G2125" i="2"/>
  <c r="H2125" i="2" s="1"/>
  <c r="J2125" i="2"/>
  <c r="AT2125" i="2"/>
  <c r="AV2125" i="2"/>
  <c r="K2125" i="2"/>
  <c r="L2125" i="2"/>
  <c r="G989" i="3"/>
  <c r="H989" i="3" s="1"/>
  <c r="J989" i="3"/>
  <c r="K989" i="3"/>
  <c r="G973" i="3"/>
  <c r="H973" i="3" s="1"/>
  <c r="J973" i="3"/>
  <c r="K973" i="3"/>
  <c r="G957" i="3"/>
  <c r="H957" i="3" s="1"/>
  <c r="J957" i="3"/>
  <c r="K957" i="3"/>
  <c r="G941" i="3"/>
  <c r="H941" i="3" s="1"/>
  <c r="J941" i="3"/>
  <c r="K941" i="3"/>
  <c r="G925" i="3"/>
  <c r="H925" i="3" s="1"/>
  <c r="J925" i="3"/>
  <c r="K925" i="3"/>
  <c r="G907" i="3"/>
  <c r="H907" i="3" s="1"/>
  <c r="J907" i="3"/>
  <c r="K907" i="3"/>
  <c r="G899" i="3"/>
  <c r="H899" i="3" s="1"/>
  <c r="J899" i="3"/>
  <c r="K899" i="3"/>
  <c r="M827" i="3"/>
  <c r="M814" i="3"/>
  <c r="M763" i="3"/>
  <c r="M750" i="3"/>
  <c r="M699" i="3"/>
  <c r="M686" i="3"/>
  <c r="M627" i="3"/>
  <c r="M614" i="3"/>
  <c r="M516" i="3"/>
  <c r="M503" i="3"/>
  <c r="M441" i="3"/>
  <c r="M368" i="3"/>
  <c r="M360" i="3"/>
  <c r="M318" i="3"/>
  <c r="M304" i="3"/>
  <c r="M234" i="3"/>
  <c r="AW2379" i="2"/>
  <c r="L2379" i="2"/>
  <c r="AW2322" i="2"/>
  <c r="L2322" i="2"/>
  <c r="AU2318" i="2"/>
  <c r="G2305" i="2"/>
  <c r="H2305" i="2" s="1"/>
  <c r="J2305" i="2"/>
  <c r="AT2305" i="2"/>
  <c r="L2304" i="2"/>
  <c r="K2292" i="2"/>
  <c r="AU2292" i="2"/>
  <c r="G2292" i="2"/>
  <c r="H2292" i="2" s="1"/>
  <c r="AT2292" i="2"/>
  <c r="J2292" i="2"/>
  <c r="AV2292" i="2"/>
  <c r="L2268" i="2"/>
  <c r="G2266" i="2"/>
  <c r="H2266" i="2" s="1"/>
  <c r="J2266" i="2"/>
  <c r="AT2266" i="2"/>
  <c r="K2266" i="2"/>
  <c r="AU2266" i="2"/>
  <c r="G2265" i="2"/>
  <c r="H2265" i="2" s="1"/>
  <c r="J2265" i="2"/>
  <c r="AT2265" i="2"/>
  <c r="K2265" i="2"/>
  <c r="AU2265" i="2"/>
  <c r="L2265" i="2"/>
  <c r="AV2265" i="2"/>
  <c r="AW2265" i="2"/>
  <c r="J2260" i="2"/>
  <c r="AT2260" i="2"/>
  <c r="K2260" i="2"/>
  <c r="AU2260" i="2"/>
  <c r="G2260" i="2"/>
  <c r="H2260" i="2" s="1"/>
  <c r="AV2260" i="2"/>
  <c r="AW2260" i="2"/>
  <c r="L2258" i="2"/>
  <c r="L2252" i="2"/>
  <c r="G2250" i="2"/>
  <c r="H2250" i="2" s="1"/>
  <c r="J2250" i="2"/>
  <c r="AT2250" i="2"/>
  <c r="K2250" i="2"/>
  <c r="AU2250" i="2"/>
  <c r="G2249" i="2"/>
  <c r="H2249" i="2" s="1"/>
  <c r="J2249" i="2"/>
  <c r="AT2249" i="2"/>
  <c r="K2249" i="2"/>
  <c r="AU2249" i="2"/>
  <c r="L2249" i="2"/>
  <c r="AV2249" i="2"/>
  <c r="AW2249" i="2"/>
  <c r="J2244" i="2"/>
  <c r="AT2244" i="2"/>
  <c r="K2244" i="2"/>
  <c r="AU2244" i="2"/>
  <c r="G2244" i="2"/>
  <c r="H2244" i="2" s="1"/>
  <c r="AV2244" i="2"/>
  <c r="AW2244" i="2"/>
  <c r="L2242" i="2"/>
  <c r="G2225" i="2"/>
  <c r="H2225" i="2" s="1"/>
  <c r="K2225" i="2"/>
  <c r="AU2225" i="2"/>
  <c r="L2225" i="2"/>
  <c r="AV2225" i="2"/>
  <c r="AW2225" i="2"/>
  <c r="J2225" i="2"/>
  <c r="G2221" i="2"/>
  <c r="H2221" i="2" s="1"/>
  <c r="K2221" i="2"/>
  <c r="AU2221" i="2"/>
  <c r="L2221" i="2"/>
  <c r="AV2221" i="2"/>
  <c r="AT2221" i="2"/>
  <c r="AW2221" i="2"/>
  <c r="J2221" i="2"/>
  <c r="J2208" i="2"/>
  <c r="AT2208" i="2"/>
  <c r="K2208" i="2"/>
  <c r="AU2208" i="2"/>
  <c r="G2208" i="2"/>
  <c r="H2208" i="2" s="1"/>
  <c r="AV2208" i="2"/>
  <c r="AW2208" i="2"/>
  <c r="L2208" i="2"/>
  <c r="J2202" i="2"/>
  <c r="AT2202" i="2"/>
  <c r="G2202" i="2"/>
  <c r="H2202" i="2" s="1"/>
  <c r="AU2202" i="2"/>
  <c r="K2202" i="2"/>
  <c r="AV2202" i="2"/>
  <c r="G2164" i="2"/>
  <c r="H2164" i="2" s="1"/>
  <c r="J2164" i="2"/>
  <c r="AT2164" i="2"/>
  <c r="K2164" i="2"/>
  <c r="AU2164" i="2"/>
  <c r="L2164" i="2"/>
  <c r="AV2164" i="2"/>
  <c r="AW2157" i="2"/>
  <c r="G2157" i="2"/>
  <c r="H2157" i="2" s="1"/>
  <c r="J2157" i="2"/>
  <c r="AT2157" i="2"/>
  <c r="AV2157" i="2"/>
  <c r="K2157" i="2"/>
  <c r="L2157" i="2"/>
  <c r="M1044" i="3"/>
  <c r="L1009" i="3"/>
  <c r="L1005" i="3"/>
  <c r="L1001" i="3"/>
  <c r="G999" i="3"/>
  <c r="H999" i="3" s="1"/>
  <c r="J999" i="3"/>
  <c r="K999" i="3"/>
  <c r="G983" i="3"/>
  <c r="H983" i="3" s="1"/>
  <c r="J983" i="3"/>
  <c r="K983" i="3"/>
  <c r="G967" i="3"/>
  <c r="H967" i="3" s="1"/>
  <c r="J967" i="3"/>
  <c r="K967" i="3"/>
  <c r="G951" i="3"/>
  <c r="H951" i="3" s="1"/>
  <c r="J951" i="3"/>
  <c r="K951" i="3"/>
  <c r="G935" i="3"/>
  <c r="H935" i="3" s="1"/>
  <c r="J935" i="3"/>
  <c r="K935" i="3"/>
  <c r="G919" i="3"/>
  <c r="H919" i="3" s="1"/>
  <c r="J919" i="3"/>
  <c r="K919" i="3"/>
  <c r="G2330" i="2"/>
  <c r="H2330" i="2" s="1"/>
  <c r="J2330" i="2"/>
  <c r="AT2330" i="2"/>
  <c r="AV2322" i="2"/>
  <c r="K2322" i="2"/>
  <c r="G2314" i="2"/>
  <c r="H2314" i="2" s="1"/>
  <c r="J2314" i="2"/>
  <c r="AT2314" i="2"/>
  <c r="L2311" i="2"/>
  <c r="AW2304" i="2"/>
  <c r="J2304" i="2"/>
  <c r="AW2294" i="2"/>
  <c r="G2294" i="2"/>
  <c r="H2294" i="2" s="1"/>
  <c r="L2293" i="2"/>
  <c r="AV2291" i="2"/>
  <c r="G2273" i="2"/>
  <c r="H2273" i="2" s="1"/>
  <c r="J2273" i="2"/>
  <c r="AT2273" i="2"/>
  <c r="L2272" i="2"/>
  <c r="AW2258" i="2"/>
  <c r="AW2242" i="2"/>
  <c r="J2234" i="2"/>
  <c r="AT2234" i="2"/>
  <c r="G2234" i="2"/>
  <c r="H2234" i="2" s="1"/>
  <c r="AU2234" i="2"/>
  <c r="K2234" i="2"/>
  <c r="AV2234" i="2"/>
  <c r="J2206" i="2"/>
  <c r="AT2206" i="2"/>
  <c r="G2206" i="2"/>
  <c r="H2206" i="2" s="1"/>
  <c r="AU2206" i="2"/>
  <c r="K2206" i="2"/>
  <c r="AV2206" i="2"/>
  <c r="L2206" i="2"/>
  <c r="AW2206" i="2"/>
  <c r="G2184" i="2"/>
  <c r="H2184" i="2" s="1"/>
  <c r="K2184" i="2"/>
  <c r="AU2184" i="2"/>
  <c r="L2184" i="2"/>
  <c r="AV2184" i="2"/>
  <c r="AW2184" i="2"/>
  <c r="J2184" i="2"/>
  <c r="AW2097" i="2"/>
  <c r="G2097" i="2"/>
  <c r="H2097" i="2" s="1"/>
  <c r="J2097" i="2"/>
  <c r="AT2097" i="2"/>
  <c r="AU2097" i="2"/>
  <c r="AV2097" i="2"/>
  <c r="K2097" i="2"/>
  <c r="L2097" i="2"/>
  <c r="G1983" i="2"/>
  <c r="H1983" i="2" s="1"/>
  <c r="J1983" i="2"/>
  <c r="AT1983" i="2"/>
  <c r="K1983" i="2"/>
  <c r="AU1983" i="2"/>
  <c r="AV1983" i="2"/>
  <c r="AW1983" i="2"/>
  <c r="L1983" i="2"/>
  <c r="G1951" i="2"/>
  <c r="H1951" i="2" s="1"/>
  <c r="J1951" i="2"/>
  <c r="AT1951" i="2"/>
  <c r="K1951" i="2"/>
  <c r="AU1951" i="2"/>
  <c r="AV1951" i="2"/>
  <c r="AW1951" i="2"/>
  <c r="L1951" i="2"/>
  <c r="M1177" i="3"/>
  <c r="M1161" i="3"/>
  <c r="M1145" i="3"/>
  <c r="K1136" i="3"/>
  <c r="H1135" i="3"/>
  <c r="J1135" i="3"/>
  <c r="K1135" i="3"/>
  <c r="K1132" i="3"/>
  <c r="H1131" i="3"/>
  <c r="J1131" i="3"/>
  <c r="K1131" i="3"/>
  <c r="K1128" i="3"/>
  <c r="M1128" i="3" s="1"/>
  <c r="H1127" i="3"/>
  <c r="J1127" i="3"/>
  <c r="K1127" i="3"/>
  <c r="K1124" i="3"/>
  <c r="M1124" i="3" s="1"/>
  <c r="J1123" i="3"/>
  <c r="K1123" i="3"/>
  <c r="K1120" i="3"/>
  <c r="J1119" i="3"/>
  <c r="K1119" i="3"/>
  <c r="K1116" i="3"/>
  <c r="J1115" i="3"/>
  <c r="K1115" i="3"/>
  <c r="K1112" i="3"/>
  <c r="J1111" i="3"/>
  <c r="K1111" i="3"/>
  <c r="K1108" i="3"/>
  <c r="H1107" i="3"/>
  <c r="J1107" i="3"/>
  <c r="K1107" i="3"/>
  <c r="K1104" i="3"/>
  <c r="J1103" i="3"/>
  <c r="K1103" i="3"/>
  <c r="K1100" i="3"/>
  <c r="H1099" i="3"/>
  <c r="J1099" i="3"/>
  <c r="K1099" i="3"/>
  <c r="K1096" i="3"/>
  <c r="J1095" i="3"/>
  <c r="K1095" i="3"/>
  <c r="K1092" i="3"/>
  <c r="J1091" i="3"/>
  <c r="K1091" i="3"/>
  <c r="K1088" i="3"/>
  <c r="M1088" i="3" s="1"/>
  <c r="H1087" i="3"/>
  <c r="J1087" i="3"/>
  <c r="K1087" i="3"/>
  <c r="J1083" i="3"/>
  <c r="K1083" i="3"/>
  <c r="J1079" i="3"/>
  <c r="K1079" i="3"/>
  <c r="H1075" i="3"/>
  <c r="J1075" i="3"/>
  <c r="K1075" i="3"/>
  <c r="J1071" i="3"/>
  <c r="K1071" i="3"/>
  <c r="J1067" i="3"/>
  <c r="K1067" i="3"/>
  <c r="H1063" i="3"/>
  <c r="J1063" i="3"/>
  <c r="K1063" i="3"/>
  <c r="H1059" i="3"/>
  <c r="J1059" i="3"/>
  <c r="K1059" i="3"/>
  <c r="H1055" i="3"/>
  <c r="J1055" i="3"/>
  <c r="K1055" i="3"/>
  <c r="H1051" i="3"/>
  <c r="J1051" i="3"/>
  <c r="K1051" i="3"/>
  <c r="J1047" i="3"/>
  <c r="K1047" i="3"/>
  <c r="H1043" i="3"/>
  <c r="J1043" i="3"/>
  <c r="K1043" i="3"/>
  <c r="J1039" i="3"/>
  <c r="K1039" i="3"/>
  <c r="H1035" i="3"/>
  <c r="J1035" i="3"/>
  <c r="K1035" i="3"/>
  <c r="H1031" i="3"/>
  <c r="J1031" i="3"/>
  <c r="K1031" i="3"/>
  <c r="H1027" i="3"/>
  <c r="J1027" i="3"/>
  <c r="K1027" i="3"/>
  <c r="J1023" i="3"/>
  <c r="K1023" i="3"/>
  <c r="H1019" i="3"/>
  <c r="J1019" i="3"/>
  <c r="K1019" i="3"/>
  <c r="J1015" i="3"/>
  <c r="K1015" i="3"/>
  <c r="H1011" i="3"/>
  <c r="J1011" i="3"/>
  <c r="K1011" i="3"/>
  <c r="H1007" i="3"/>
  <c r="J1007" i="3"/>
  <c r="K1007" i="3"/>
  <c r="H1003" i="3"/>
  <c r="J1003" i="3"/>
  <c r="K1003" i="3"/>
  <c r="G993" i="3"/>
  <c r="H993" i="3" s="1"/>
  <c r="J993" i="3"/>
  <c r="K993" i="3"/>
  <c r="G977" i="3"/>
  <c r="H977" i="3" s="1"/>
  <c r="J977" i="3"/>
  <c r="K977" i="3"/>
  <c r="G961" i="3"/>
  <c r="H961" i="3" s="1"/>
  <c r="J961" i="3"/>
  <c r="K961" i="3"/>
  <c r="L953" i="3"/>
  <c r="G945" i="3"/>
  <c r="H945" i="3" s="1"/>
  <c r="J945" i="3"/>
  <c r="K945" i="3"/>
  <c r="L937" i="3"/>
  <c r="G929" i="3"/>
  <c r="H929" i="3" s="1"/>
  <c r="J929" i="3"/>
  <c r="K929" i="3"/>
  <c r="L921" i="3"/>
  <c r="M914" i="3"/>
  <c r="G913" i="3"/>
  <c r="H913" i="3" s="1"/>
  <c r="J913" i="3"/>
  <c r="K913" i="3"/>
  <c r="L909" i="3"/>
  <c r="G905" i="3"/>
  <c r="H905" i="3" s="1"/>
  <c r="J905" i="3"/>
  <c r="K905" i="3"/>
  <c r="L901" i="3"/>
  <c r="M843" i="3"/>
  <c r="M830" i="3"/>
  <c r="M779" i="3"/>
  <c r="M766" i="3"/>
  <c r="M715" i="3"/>
  <c r="M702" i="3"/>
  <c r="M651" i="3"/>
  <c r="M630" i="3"/>
  <c r="M579" i="3"/>
  <c r="M457" i="3"/>
  <c r="M444" i="3"/>
  <c r="M355" i="3"/>
  <c r="M321" i="3"/>
  <c r="AU2322" i="2"/>
  <c r="AW2313" i="2"/>
  <c r="AV2304" i="2"/>
  <c r="AW2303" i="2"/>
  <c r="G2303" i="2"/>
  <c r="H2303" i="2" s="1"/>
  <c r="AT2303" i="2"/>
  <c r="L2302" i="2"/>
  <c r="AW2293" i="2"/>
  <c r="G2282" i="2"/>
  <c r="H2282" i="2" s="1"/>
  <c r="J2282" i="2"/>
  <c r="AT2282" i="2"/>
  <c r="L2279" i="2"/>
  <c r="G2270" i="2"/>
  <c r="H2270" i="2" s="1"/>
  <c r="J2270" i="2"/>
  <c r="AT2270" i="2"/>
  <c r="K2270" i="2"/>
  <c r="AU2270" i="2"/>
  <c r="G2269" i="2"/>
  <c r="H2269" i="2" s="1"/>
  <c r="J2269" i="2"/>
  <c r="AT2269" i="2"/>
  <c r="K2269" i="2"/>
  <c r="AU2269" i="2"/>
  <c r="L2269" i="2"/>
  <c r="AV2269" i="2"/>
  <c r="AW2269" i="2"/>
  <c r="J2264" i="2"/>
  <c r="AT2264" i="2"/>
  <c r="K2264" i="2"/>
  <c r="AU2264" i="2"/>
  <c r="G2264" i="2"/>
  <c r="H2264" i="2" s="1"/>
  <c r="AV2264" i="2"/>
  <c r="AW2264" i="2"/>
  <c r="AV2258" i="2"/>
  <c r="L2256" i="2"/>
  <c r="G2254" i="2"/>
  <c r="H2254" i="2" s="1"/>
  <c r="J2254" i="2"/>
  <c r="AT2254" i="2"/>
  <c r="K2254" i="2"/>
  <c r="AU2254" i="2"/>
  <c r="G2253" i="2"/>
  <c r="H2253" i="2" s="1"/>
  <c r="J2253" i="2"/>
  <c r="AT2253" i="2"/>
  <c r="K2253" i="2"/>
  <c r="AU2253" i="2"/>
  <c r="L2253" i="2"/>
  <c r="AV2253" i="2"/>
  <c r="AW2253" i="2"/>
  <c r="J2248" i="2"/>
  <c r="AT2248" i="2"/>
  <c r="K2248" i="2"/>
  <c r="AU2248" i="2"/>
  <c r="G2248" i="2"/>
  <c r="H2248" i="2" s="1"/>
  <c r="AV2248" i="2"/>
  <c r="AW2248" i="2"/>
  <c r="AV2242" i="2"/>
  <c r="L2240" i="2"/>
  <c r="G2238" i="2"/>
  <c r="H2238" i="2" s="1"/>
  <c r="J2238" i="2"/>
  <c r="AT2238" i="2"/>
  <c r="K2238" i="2"/>
  <c r="AU2238" i="2"/>
  <c r="G2192" i="2"/>
  <c r="H2192" i="2" s="1"/>
  <c r="K2192" i="2"/>
  <c r="AU2192" i="2"/>
  <c r="L2192" i="2"/>
  <c r="AV2192" i="2"/>
  <c r="AW2192" i="2"/>
  <c r="J2192" i="2"/>
  <c r="AW2129" i="2"/>
  <c r="G2129" i="2"/>
  <c r="H2129" i="2" s="1"/>
  <c r="J2129" i="2"/>
  <c r="AT2129" i="2"/>
  <c r="AU2129" i="2"/>
  <c r="AV2129" i="2"/>
  <c r="K2129" i="2"/>
  <c r="L2129" i="2"/>
  <c r="G2104" i="2"/>
  <c r="H2104" i="2" s="1"/>
  <c r="J2104" i="2"/>
  <c r="AT2104" i="2"/>
  <c r="K2104" i="2"/>
  <c r="AU2104" i="2"/>
  <c r="L2104" i="2"/>
  <c r="AV2104" i="2"/>
  <c r="J1719" i="2"/>
  <c r="AT1719" i="2"/>
  <c r="K1719" i="2"/>
  <c r="AU1719" i="2"/>
  <c r="AV1719" i="2"/>
  <c r="G1719" i="2"/>
  <c r="H1719" i="2" s="1"/>
  <c r="AW1719" i="2"/>
  <c r="L1719" i="2"/>
  <c r="K2300" i="2"/>
  <c r="AU2300" i="2"/>
  <c r="AW2299" i="2"/>
  <c r="G2229" i="2"/>
  <c r="H2229" i="2" s="1"/>
  <c r="K2229" i="2"/>
  <c r="AU2229" i="2"/>
  <c r="L2229" i="2"/>
  <c r="AV2229" i="2"/>
  <c r="J2214" i="2"/>
  <c r="AT2214" i="2"/>
  <c r="J2212" i="2"/>
  <c r="AT2212" i="2"/>
  <c r="K2212" i="2"/>
  <c r="AU2212" i="2"/>
  <c r="G2212" i="2"/>
  <c r="H2212" i="2" s="1"/>
  <c r="AV2212" i="2"/>
  <c r="G2196" i="2"/>
  <c r="H2196" i="2" s="1"/>
  <c r="K2196" i="2"/>
  <c r="AU2196" i="2"/>
  <c r="L2196" i="2"/>
  <c r="AV2196" i="2"/>
  <c r="G2160" i="2"/>
  <c r="H2160" i="2" s="1"/>
  <c r="J2160" i="2"/>
  <c r="AT2160" i="2"/>
  <c r="K2160" i="2"/>
  <c r="AU2160" i="2"/>
  <c r="L2160" i="2"/>
  <c r="AV2160" i="2"/>
  <c r="AW2153" i="2"/>
  <c r="G2153" i="2"/>
  <c r="H2153" i="2" s="1"/>
  <c r="J2153" i="2"/>
  <c r="AT2153" i="2"/>
  <c r="G2128" i="2"/>
  <c r="H2128" i="2" s="1"/>
  <c r="J2128" i="2"/>
  <c r="AT2128" i="2"/>
  <c r="K2128" i="2"/>
  <c r="AU2128" i="2"/>
  <c r="L2128" i="2"/>
  <c r="AV2128" i="2"/>
  <c r="AW2121" i="2"/>
  <c r="G2121" i="2"/>
  <c r="H2121" i="2" s="1"/>
  <c r="J2121" i="2"/>
  <c r="AT2121" i="2"/>
  <c r="G2096" i="2"/>
  <c r="H2096" i="2" s="1"/>
  <c r="J2096" i="2"/>
  <c r="AT2096" i="2"/>
  <c r="K2096" i="2"/>
  <c r="AU2096" i="2"/>
  <c r="L2096" i="2"/>
  <c r="AV2096" i="2"/>
  <c r="AW2089" i="2"/>
  <c r="G2089" i="2"/>
  <c r="H2089" i="2" s="1"/>
  <c r="J2089" i="2"/>
  <c r="AT2089" i="2"/>
  <c r="G1929" i="2"/>
  <c r="H1929" i="2" s="1"/>
  <c r="J1929" i="2"/>
  <c r="AT1929" i="2"/>
  <c r="K1929" i="2"/>
  <c r="AU1929" i="2"/>
  <c r="L1929" i="2"/>
  <c r="AV1929" i="2"/>
  <c r="AW1929" i="2"/>
  <c r="J1746" i="2"/>
  <c r="AT1746" i="2"/>
  <c r="K1746" i="2"/>
  <c r="AU1746" i="2"/>
  <c r="G1746" i="2"/>
  <c r="H1746" i="2" s="1"/>
  <c r="AV1746" i="2"/>
  <c r="AW1746" i="2"/>
  <c r="L1746" i="2"/>
  <c r="AW1623" i="2"/>
  <c r="G1623" i="2"/>
  <c r="H1623" i="2" s="1"/>
  <c r="AT1623" i="2"/>
  <c r="J1623" i="2"/>
  <c r="AU1623" i="2"/>
  <c r="K1623" i="2"/>
  <c r="AV1623" i="2"/>
  <c r="L1623" i="2"/>
  <c r="AU2386" i="2"/>
  <c r="K2386" i="2"/>
  <c r="AW2381" i="2"/>
  <c r="AU2374" i="2"/>
  <c r="K2374" i="2"/>
  <c r="AU2366" i="2"/>
  <c r="K2366" i="2"/>
  <c r="AU2358" i="2"/>
  <c r="K2358" i="2"/>
  <c r="AU2354" i="2"/>
  <c r="K2354" i="2"/>
  <c r="AU2346" i="2"/>
  <c r="K2346" i="2"/>
  <c r="AW2341" i="2"/>
  <c r="AU2334" i="2"/>
  <c r="K2334" i="2"/>
  <c r="AU2329" i="2"/>
  <c r="K2329" i="2"/>
  <c r="AW2328" i="2"/>
  <c r="AU2325" i="2"/>
  <c r="K2325" i="2"/>
  <c r="AW2324" i="2"/>
  <c r="AU2321" i="2"/>
  <c r="K2321" i="2"/>
  <c r="AW2320" i="2"/>
  <c r="AU2317" i="2"/>
  <c r="K2317" i="2"/>
  <c r="AW2316" i="2"/>
  <c r="AV2301" i="2"/>
  <c r="L2301" i="2"/>
  <c r="AW2300" i="2"/>
  <c r="L2300" i="2"/>
  <c r="AV2299" i="2"/>
  <c r="K2299" i="2"/>
  <c r="AW2298" i="2"/>
  <c r="AU2290" i="2"/>
  <c r="K2290" i="2"/>
  <c r="K2288" i="2"/>
  <c r="AU2288" i="2"/>
  <c r="AW2287" i="2"/>
  <c r="G2233" i="2"/>
  <c r="H2233" i="2" s="1"/>
  <c r="K2233" i="2"/>
  <c r="AU2233" i="2"/>
  <c r="L2233" i="2"/>
  <c r="AV2233" i="2"/>
  <c r="J2218" i="2"/>
  <c r="AT2218" i="2"/>
  <c r="J2216" i="2"/>
  <c r="AT2216" i="2"/>
  <c r="K2216" i="2"/>
  <c r="AU2216" i="2"/>
  <c r="G2216" i="2"/>
  <c r="H2216" i="2" s="1"/>
  <c r="AV2216" i="2"/>
  <c r="G2201" i="2"/>
  <c r="H2201" i="2" s="1"/>
  <c r="K2201" i="2"/>
  <c r="AU2201" i="2"/>
  <c r="L2201" i="2"/>
  <c r="AV2201" i="2"/>
  <c r="G2156" i="2"/>
  <c r="H2156" i="2" s="1"/>
  <c r="J2156" i="2"/>
  <c r="AT2156" i="2"/>
  <c r="K2156" i="2"/>
  <c r="AU2156" i="2"/>
  <c r="L2156" i="2"/>
  <c r="AV2156" i="2"/>
  <c r="AW2149" i="2"/>
  <c r="G2149" i="2"/>
  <c r="H2149" i="2" s="1"/>
  <c r="J2149" i="2"/>
  <c r="AT2149" i="2"/>
  <c r="G2124" i="2"/>
  <c r="H2124" i="2" s="1"/>
  <c r="J2124" i="2"/>
  <c r="AT2124" i="2"/>
  <c r="K2124" i="2"/>
  <c r="AU2124" i="2"/>
  <c r="L2124" i="2"/>
  <c r="AV2124" i="2"/>
  <c r="AW2117" i="2"/>
  <c r="G2117" i="2"/>
  <c r="H2117" i="2" s="1"/>
  <c r="J2117" i="2"/>
  <c r="AT2117" i="2"/>
  <c r="G2092" i="2"/>
  <c r="H2092" i="2" s="1"/>
  <c r="J2092" i="2"/>
  <c r="AT2092" i="2"/>
  <c r="K2092" i="2"/>
  <c r="AU2092" i="2"/>
  <c r="L2092" i="2"/>
  <c r="AV2092" i="2"/>
  <c r="AW2085" i="2"/>
  <c r="G2085" i="2"/>
  <c r="H2085" i="2" s="1"/>
  <c r="J2085" i="2"/>
  <c r="AT2085" i="2"/>
  <c r="J1860" i="2"/>
  <c r="AT1860" i="2"/>
  <c r="K1860" i="2"/>
  <c r="AU1860" i="2"/>
  <c r="G1860" i="2"/>
  <c r="H1860" i="2" s="1"/>
  <c r="AV1860" i="2"/>
  <c r="AW1860" i="2"/>
  <c r="L1860" i="2"/>
  <c r="G1704" i="2"/>
  <c r="H1704" i="2" s="1"/>
  <c r="J1704" i="2"/>
  <c r="AT1704" i="2"/>
  <c r="K1704" i="2"/>
  <c r="AU1704" i="2"/>
  <c r="L1704" i="2"/>
  <c r="AV1704" i="2"/>
  <c r="AW1704" i="2"/>
  <c r="G1196" i="2"/>
  <c r="H1196" i="2" s="1"/>
  <c r="J1196" i="2"/>
  <c r="AT1196" i="2"/>
  <c r="AU1196" i="2"/>
  <c r="K1196" i="2"/>
  <c r="AV1196" i="2"/>
  <c r="L1196" i="2"/>
  <c r="AW1196" i="2"/>
  <c r="M908" i="3"/>
  <c r="AT2386" i="2"/>
  <c r="J2386" i="2"/>
  <c r="AT2374" i="2"/>
  <c r="J2374" i="2"/>
  <c r="AT2366" i="2"/>
  <c r="J2366" i="2"/>
  <c r="AT2358" i="2"/>
  <c r="J2358" i="2"/>
  <c r="AT2354" i="2"/>
  <c r="J2354" i="2"/>
  <c r="AT2346" i="2"/>
  <c r="J2346" i="2"/>
  <c r="J2334" i="2"/>
  <c r="AT2329" i="2"/>
  <c r="J2329" i="2"/>
  <c r="AT2325" i="2"/>
  <c r="J2325" i="2"/>
  <c r="AT2321" i="2"/>
  <c r="J2321" i="2"/>
  <c r="AT2317" i="2"/>
  <c r="J2317" i="2"/>
  <c r="K2308" i="2"/>
  <c r="AU2308" i="2"/>
  <c r="AW2307" i="2"/>
  <c r="AU2301" i="2"/>
  <c r="K2301" i="2"/>
  <c r="AV2300" i="2"/>
  <c r="J2300" i="2"/>
  <c r="AU2299" i="2"/>
  <c r="J2299" i="2"/>
  <c r="AT2290" i="2"/>
  <c r="J2290" i="2"/>
  <c r="K2276" i="2"/>
  <c r="AU2276" i="2"/>
  <c r="AW2275" i="2"/>
  <c r="G2237" i="2"/>
  <c r="H2237" i="2" s="1"/>
  <c r="K2237" i="2"/>
  <c r="AU2237" i="2"/>
  <c r="L2237" i="2"/>
  <c r="AV2237" i="2"/>
  <c r="H2222" i="2"/>
  <c r="J2222" i="2"/>
  <c r="AT2222" i="2"/>
  <c r="J2220" i="2"/>
  <c r="AT2220" i="2"/>
  <c r="K2220" i="2"/>
  <c r="AU2220" i="2"/>
  <c r="G2220" i="2"/>
  <c r="H2220" i="2" s="1"/>
  <c r="AV2220" i="2"/>
  <c r="AW2214" i="2"/>
  <c r="L2214" i="2"/>
  <c r="G2205" i="2"/>
  <c r="H2205" i="2" s="1"/>
  <c r="K2205" i="2"/>
  <c r="AU2205" i="2"/>
  <c r="L2205" i="2"/>
  <c r="AV2205" i="2"/>
  <c r="AW2177" i="2"/>
  <c r="G2177" i="2"/>
  <c r="H2177" i="2" s="1"/>
  <c r="J2177" i="2"/>
  <c r="AT2177" i="2"/>
  <c r="G2152" i="2"/>
  <c r="H2152" i="2" s="1"/>
  <c r="J2152" i="2"/>
  <c r="AT2152" i="2"/>
  <c r="K2152" i="2"/>
  <c r="AU2152" i="2"/>
  <c r="L2152" i="2"/>
  <c r="AV2152" i="2"/>
  <c r="AW2145" i="2"/>
  <c r="G2145" i="2"/>
  <c r="H2145" i="2" s="1"/>
  <c r="J2145" i="2"/>
  <c r="AT2145" i="2"/>
  <c r="G2120" i="2"/>
  <c r="H2120" i="2" s="1"/>
  <c r="J2120" i="2"/>
  <c r="AT2120" i="2"/>
  <c r="K2120" i="2"/>
  <c r="AU2120" i="2"/>
  <c r="L2120" i="2"/>
  <c r="AV2120" i="2"/>
  <c r="AW2113" i="2"/>
  <c r="G2113" i="2"/>
  <c r="H2113" i="2" s="1"/>
  <c r="J2113" i="2"/>
  <c r="M2113" i="2" s="1"/>
  <c r="AT2113" i="2"/>
  <c r="G2088" i="2"/>
  <c r="H2088" i="2" s="1"/>
  <c r="J2088" i="2"/>
  <c r="AT2088" i="2"/>
  <c r="K2088" i="2"/>
  <c r="AU2088" i="2"/>
  <c r="L2088" i="2"/>
  <c r="AV2088" i="2"/>
  <c r="G1869" i="2"/>
  <c r="H1869" i="2" s="1"/>
  <c r="J1869" i="2"/>
  <c r="AT1869" i="2"/>
  <c r="K1869" i="2"/>
  <c r="AU1869" i="2"/>
  <c r="AV1869" i="2"/>
  <c r="AW1869" i="2"/>
  <c r="L1869" i="2"/>
  <c r="H2366" i="2"/>
  <c r="AW2352" i="2"/>
  <c r="AW2340" i="2"/>
  <c r="AW2331" i="2"/>
  <c r="H2329" i="2"/>
  <c r="AU2328" i="2"/>
  <c r="K2328" i="2"/>
  <c r="AW2327" i="2"/>
  <c r="H2325" i="2"/>
  <c r="AU2324" i="2"/>
  <c r="K2324" i="2"/>
  <c r="AW2323" i="2"/>
  <c r="H2321" i="2"/>
  <c r="AU2320" i="2"/>
  <c r="K2320" i="2"/>
  <c r="AW2319" i="2"/>
  <c r="AU2316" i="2"/>
  <c r="K2316" i="2"/>
  <c r="M2316" i="2" s="1"/>
  <c r="AW2315" i="2"/>
  <c r="AV2309" i="2"/>
  <c r="L2309" i="2"/>
  <c r="AW2308" i="2"/>
  <c r="L2308" i="2"/>
  <c r="AV2307" i="2"/>
  <c r="K2307" i="2"/>
  <c r="AT2301" i="2"/>
  <c r="J2301" i="2"/>
  <c r="AT2300" i="2"/>
  <c r="AT2299" i="2"/>
  <c r="AU2298" i="2"/>
  <c r="K2298" i="2"/>
  <c r="H2297" i="2"/>
  <c r="K2296" i="2"/>
  <c r="AU2296" i="2"/>
  <c r="AW2295" i="2"/>
  <c r="AV2277" i="2"/>
  <c r="L2277" i="2"/>
  <c r="AW2276" i="2"/>
  <c r="L2276" i="2"/>
  <c r="AV2275" i="2"/>
  <c r="K2275" i="2"/>
  <c r="H2226" i="2"/>
  <c r="J2226" i="2"/>
  <c r="AT2226" i="2"/>
  <c r="J2224" i="2"/>
  <c r="AT2224" i="2"/>
  <c r="K2224" i="2"/>
  <c r="AU2224" i="2"/>
  <c r="G2224" i="2"/>
  <c r="H2224" i="2" s="1"/>
  <c r="AV2224" i="2"/>
  <c r="AW2218" i="2"/>
  <c r="L2218" i="2"/>
  <c r="AV2214" i="2"/>
  <c r="K2214" i="2"/>
  <c r="L2212" i="2"/>
  <c r="G2209" i="2"/>
  <c r="H2209" i="2" s="1"/>
  <c r="K2209" i="2"/>
  <c r="AU2209" i="2"/>
  <c r="L2209" i="2"/>
  <c r="AV2209" i="2"/>
  <c r="H2193" i="2"/>
  <c r="J2193" i="2"/>
  <c r="AT2193" i="2"/>
  <c r="G2188" i="2"/>
  <c r="H2188" i="2" s="1"/>
  <c r="K2188" i="2"/>
  <c r="AU2188" i="2"/>
  <c r="L2188" i="2"/>
  <c r="AV2188" i="2"/>
  <c r="AW2185" i="2"/>
  <c r="J2185" i="2"/>
  <c r="AT2185" i="2"/>
  <c r="G2180" i="2"/>
  <c r="H2180" i="2" s="1"/>
  <c r="K2180" i="2"/>
  <c r="AU2180" i="2"/>
  <c r="L2180" i="2"/>
  <c r="AV2180" i="2"/>
  <c r="AW2173" i="2"/>
  <c r="G2173" i="2"/>
  <c r="H2173" i="2" s="1"/>
  <c r="J2173" i="2"/>
  <c r="M2173" i="2" s="1"/>
  <c r="AT2173" i="2"/>
  <c r="L2153" i="2"/>
  <c r="G2148" i="2"/>
  <c r="H2148" i="2" s="1"/>
  <c r="J2148" i="2"/>
  <c r="AT2148" i="2"/>
  <c r="K2148" i="2"/>
  <c r="AU2148" i="2"/>
  <c r="L2148" i="2"/>
  <c r="AV2148" i="2"/>
  <c r="AW2141" i="2"/>
  <c r="G2141" i="2"/>
  <c r="H2141" i="2" s="1"/>
  <c r="J2141" i="2"/>
  <c r="AT2141" i="2"/>
  <c r="L2121" i="2"/>
  <c r="G2116" i="2"/>
  <c r="H2116" i="2" s="1"/>
  <c r="J2116" i="2"/>
  <c r="AT2116" i="2"/>
  <c r="K2116" i="2"/>
  <c r="AU2116" i="2"/>
  <c r="L2116" i="2"/>
  <c r="AV2116" i="2"/>
  <c r="AW2109" i="2"/>
  <c r="G2109" i="2"/>
  <c r="H2109" i="2" s="1"/>
  <c r="J2109" i="2"/>
  <c r="AT2109" i="2"/>
  <c r="L2089" i="2"/>
  <c r="G2081" i="2"/>
  <c r="H2081" i="2" s="1"/>
  <c r="J2081" i="2"/>
  <c r="AT2081" i="2"/>
  <c r="K2081" i="2"/>
  <c r="AU2081" i="2"/>
  <c r="L2081" i="2"/>
  <c r="AV2081" i="2"/>
  <c r="AW2000" i="2"/>
  <c r="G2000" i="2"/>
  <c r="H2000" i="2" s="1"/>
  <c r="AT2000" i="2"/>
  <c r="J2000" i="2"/>
  <c r="AU2000" i="2"/>
  <c r="K2000" i="2"/>
  <c r="AV2000" i="2"/>
  <c r="L2000" i="2"/>
  <c r="G1926" i="2"/>
  <c r="H1926" i="2" s="1"/>
  <c r="J1926" i="2"/>
  <c r="AT1926" i="2"/>
  <c r="K1926" i="2"/>
  <c r="AU1926" i="2"/>
  <c r="AV1926" i="2"/>
  <c r="AW1926" i="2"/>
  <c r="L1926" i="2"/>
  <c r="G1925" i="2"/>
  <c r="H1925" i="2" s="1"/>
  <c r="J1925" i="2"/>
  <c r="AT1925" i="2"/>
  <c r="K1925" i="2"/>
  <c r="AU1925" i="2"/>
  <c r="L1925" i="2"/>
  <c r="AV1925" i="2"/>
  <c r="AW1925" i="2"/>
  <c r="AW1643" i="2"/>
  <c r="G1643" i="2"/>
  <c r="H1643" i="2" s="1"/>
  <c r="AT1643" i="2"/>
  <c r="J1643" i="2"/>
  <c r="AU1643" i="2"/>
  <c r="K1643" i="2"/>
  <c r="AV1643" i="2"/>
  <c r="L1643" i="2"/>
  <c r="G1519" i="2"/>
  <c r="H1519" i="2" s="1"/>
  <c r="J1519" i="2"/>
  <c r="AT1519" i="2"/>
  <c r="AU1519" i="2"/>
  <c r="K1519" i="2"/>
  <c r="AV1519" i="2"/>
  <c r="L1519" i="2"/>
  <c r="AW1519" i="2"/>
  <c r="AT2328" i="2"/>
  <c r="AT2324" i="2"/>
  <c r="AT2320" i="2"/>
  <c r="AT2316" i="2"/>
  <c r="AU2309" i="2"/>
  <c r="K2309" i="2"/>
  <c r="AV2308" i="2"/>
  <c r="J2308" i="2"/>
  <c r="AU2307" i="2"/>
  <c r="J2307" i="2"/>
  <c r="G2301" i="2"/>
  <c r="H2301" i="2" s="1"/>
  <c r="G2300" i="2"/>
  <c r="H2300" i="2" s="1"/>
  <c r="G2299" i="2"/>
  <c r="H2299" i="2" s="1"/>
  <c r="AT2298" i="2"/>
  <c r="K2284" i="2"/>
  <c r="AU2284" i="2"/>
  <c r="AW2283" i="2"/>
  <c r="AU2277" i="2"/>
  <c r="K2277" i="2"/>
  <c r="AV2276" i="2"/>
  <c r="J2276" i="2"/>
  <c r="AU2275" i="2"/>
  <c r="J2275" i="2"/>
  <c r="J2230" i="2"/>
  <c r="AT2230" i="2"/>
  <c r="J2229" i="2"/>
  <c r="J2228" i="2"/>
  <c r="AT2228" i="2"/>
  <c r="K2228" i="2"/>
  <c r="AU2228" i="2"/>
  <c r="G2228" i="2"/>
  <c r="H2228" i="2" s="1"/>
  <c r="AV2228" i="2"/>
  <c r="AW2222" i="2"/>
  <c r="L2222" i="2"/>
  <c r="AV2218" i="2"/>
  <c r="K2218" i="2"/>
  <c r="L2216" i="2"/>
  <c r="AU2214" i="2"/>
  <c r="G2214" i="2"/>
  <c r="H2214" i="2" s="1"/>
  <c r="G2213" i="2"/>
  <c r="H2213" i="2" s="1"/>
  <c r="K2213" i="2"/>
  <c r="AU2213" i="2"/>
  <c r="L2213" i="2"/>
  <c r="AV2213" i="2"/>
  <c r="AT2197" i="2"/>
  <c r="J2196" i="2"/>
  <c r="G2176" i="2"/>
  <c r="H2176" i="2" s="1"/>
  <c r="J2176" i="2"/>
  <c r="AT2176" i="2"/>
  <c r="K2176" i="2"/>
  <c r="AU2176" i="2"/>
  <c r="L2176" i="2"/>
  <c r="AV2176" i="2"/>
  <c r="AW2169" i="2"/>
  <c r="G2169" i="2"/>
  <c r="H2169" i="2" s="1"/>
  <c r="J2169" i="2"/>
  <c r="AT2169" i="2"/>
  <c r="K2153" i="2"/>
  <c r="L2149" i="2"/>
  <c r="G2144" i="2"/>
  <c r="H2144" i="2" s="1"/>
  <c r="J2144" i="2"/>
  <c r="AT2144" i="2"/>
  <c r="K2144" i="2"/>
  <c r="AU2144" i="2"/>
  <c r="L2144" i="2"/>
  <c r="AV2144" i="2"/>
  <c r="AW2137" i="2"/>
  <c r="G2137" i="2"/>
  <c r="H2137" i="2" s="1"/>
  <c r="J2137" i="2"/>
  <c r="AT2137" i="2"/>
  <c r="K2121" i="2"/>
  <c r="L2117" i="2"/>
  <c r="G2112" i="2"/>
  <c r="H2112" i="2" s="1"/>
  <c r="J2112" i="2"/>
  <c r="AT2112" i="2"/>
  <c r="K2112" i="2"/>
  <c r="AU2112" i="2"/>
  <c r="L2112" i="2"/>
  <c r="AV2112" i="2"/>
  <c r="AW2105" i="2"/>
  <c r="G2105" i="2"/>
  <c r="H2105" i="2" s="1"/>
  <c r="J2105" i="2"/>
  <c r="AT2105" i="2"/>
  <c r="K2089" i="2"/>
  <c r="L2085" i="2"/>
  <c r="M2085" i="2" s="1"/>
  <c r="G2015" i="2"/>
  <c r="H2015" i="2" s="1"/>
  <c r="J2015" i="2"/>
  <c r="AT2015" i="2"/>
  <c r="K2015" i="2"/>
  <c r="AU2015" i="2"/>
  <c r="AV2015" i="2"/>
  <c r="AW2015" i="2"/>
  <c r="L2015" i="2"/>
  <c r="AW1968" i="2"/>
  <c r="G1968" i="2"/>
  <c r="H1968" i="2" s="1"/>
  <c r="AT1968" i="2"/>
  <c r="J1968" i="2"/>
  <c r="AU1968" i="2"/>
  <c r="K1968" i="2"/>
  <c r="AV1968" i="2"/>
  <c r="L1968" i="2"/>
  <c r="G1646" i="2"/>
  <c r="H1646" i="2" s="1"/>
  <c r="J1646" i="2"/>
  <c r="AT1646" i="2"/>
  <c r="K1646" i="2"/>
  <c r="AU1646" i="2"/>
  <c r="AW1646" i="2"/>
  <c r="L1646" i="2"/>
  <c r="G1244" i="2"/>
  <c r="H1244" i="2" s="1"/>
  <c r="J1244" i="2"/>
  <c r="AT1244" i="2"/>
  <c r="AU1244" i="2"/>
  <c r="K1244" i="2"/>
  <c r="AV1244" i="2"/>
  <c r="L1244" i="2"/>
  <c r="AW1244" i="2"/>
  <c r="AW2028" i="2"/>
  <c r="G2028" i="2"/>
  <c r="H2028" i="2" s="1"/>
  <c r="G2011" i="2"/>
  <c r="H2011" i="2" s="1"/>
  <c r="J2011" i="2"/>
  <c r="AT2011" i="2"/>
  <c r="K2011" i="2"/>
  <c r="AU2011" i="2"/>
  <c r="AW1996" i="2"/>
  <c r="G1996" i="2"/>
  <c r="H1996" i="2" s="1"/>
  <c r="G1979" i="2"/>
  <c r="H1979" i="2" s="1"/>
  <c r="J1979" i="2"/>
  <c r="AT1979" i="2"/>
  <c r="K1979" i="2"/>
  <c r="AU1979" i="2"/>
  <c r="AW1964" i="2"/>
  <c r="G1964" i="2"/>
  <c r="H1964" i="2" s="1"/>
  <c r="J1945" i="2"/>
  <c r="AT1945" i="2"/>
  <c r="G1945" i="2"/>
  <c r="H1945" i="2" s="1"/>
  <c r="AU1945" i="2"/>
  <c r="G1937" i="2"/>
  <c r="H1937" i="2" s="1"/>
  <c r="J1937" i="2"/>
  <c r="AT1937" i="2"/>
  <c r="K1937" i="2"/>
  <c r="AU1937" i="2"/>
  <c r="L1937" i="2"/>
  <c r="AV1937" i="2"/>
  <c r="J1916" i="2"/>
  <c r="AT1916" i="2"/>
  <c r="K1916" i="2"/>
  <c r="AU1916" i="2"/>
  <c r="G1916" i="2"/>
  <c r="H1916" i="2" s="1"/>
  <c r="AV1916" i="2"/>
  <c r="AW1916" i="2"/>
  <c r="L1916" i="2"/>
  <c r="AW1902" i="2"/>
  <c r="G1902" i="2"/>
  <c r="H1902" i="2" s="1"/>
  <c r="G1898" i="2"/>
  <c r="H1898" i="2" s="1"/>
  <c r="J1898" i="2"/>
  <c r="AT1898" i="2"/>
  <c r="J1856" i="2"/>
  <c r="AT1856" i="2"/>
  <c r="K1856" i="2"/>
  <c r="AU1856" i="2"/>
  <c r="G1856" i="2"/>
  <c r="H1856" i="2" s="1"/>
  <c r="AV1856" i="2"/>
  <c r="AW1856" i="2"/>
  <c r="L1856" i="2"/>
  <c r="G1833" i="2"/>
  <c r="H1833" i="2" s="1"/>
  <c r="J1833" i="2"/>
  <c r="AT1833" i="2"/>
  <c r="K1833" i="2"/>
  <c r="AU1833" i="2"/>
  <c r="L1833" i="2"/>
  <c r="AV1833" i="2"/>
  <c r="G1830" i="2"/>
  <c r="H1830" i="2" s="1"/>
  <c r="J1830" i="2"/>
  <c r="AT1830" i="2"/>
  <c r="K1830" i="2"/>
  <c r="AU1830" i="2"/>
  <c r="G1829" i="2"/>
  <c r="H1829" i="2" s="1"/>
  <c r="J1829" i="2"/>
  <c r="AT1829" i="2"/>
  <c r="K1829" i="2"/>
  <c r="AU1829" i="2"/>
  <c r="L1829" i="2"/>
  <c r="AV1829" i="2"/>
  <c r="AW1829" i="2"/>
  <c r="AW1717" i="2"/>
  <c r="G1717" i="2"/>
  <c r="H1717" i="2" s="1"/>
  <c r="AT1717" i="2"/>
  <c r="J1717" i="2"/>
  <c r="AU1717" i="2"/>
  <c r="K1717" i="2"/>
  <c r="AV1717" i="2"/>
  <c r="G1716" i="2"/>
  <c r="H1716" i="2" s="1"/>
  <c r="J1716" i="2"/>
  <c r="AT1716" i="2"/>
  <c r="K1716" i="2"/>
  <c r="AU1716" i="2"/>
  <c r="L1716" i="2"/>
  <c r="AV1716" i="2"/>
  <c r="AW1716" i="2"/>
  <c r="G1707" i="2"/>
  <c r="H1707" i="2" s="1"/>
  <c r="J1707" i="2"/>
  <c r="AT1707" i="2"/>
  <c r="K1707" i="2"/>
  <c r="AU1707" i="2"/>
  <c r="AV1707" i="2"/>
  <c r="AW1707" i="2"/>
  <c r="L1707" i="2"/>
  <c r="G1662" i="2"/>
  <c r="H1662" i="2" s="1"/>
  <c r="J1662" i="2"/>
  <c r="AT1662" i="2"/>
  <c r="K1662" i="2"/>
  <c r="AU1662" i="2"/>
  <c r="AW1662" i="2"/>
  <c r="L1662" i="2"/>
  <c r="AW1659" i="2"/>
  <c r="G1659" i="2"/>
  <c r="H1659" i="2" s="1"/>
  <c r="AT1659" i="2"/>
  <c r="J1659" i="2"/>
  <c r="AU1659" i="2"/>
  <c r="K1659" i="2"/>
  <c r="AV1659" i="2"/>
  <c r="AW1619" i="2"/>
  <c r="G1619" i="2"/>
  <c r="H1619" i="2" s="1"/>
  <c r="AT1619" i="2"/>
  <c r="J1619" i="2"/>
  <c r="AU1619" i="2"/>
  <c r="K1619" i="2"/>
  <c r="AV1619" i="2"/>
  <c r="L1619" i="2"/>
  <c r="G1551" i="2"/>
  <c r="H1551" i="2" s="1"/>
  <c r="J1551" i="2"/>
  <c r="AT1551" i="2"/>
  <c r="AU1551" i="2"/>
  <c r="K1551" i="2"/>
  <c r="AV1551" i="2"/>
  <c r="L1551" i="2"/>
  <c r="AW1551" i="2"/>
  <c r="G1482" i="2"/>
  <c r="H1482" i="2" s="1"/>
  <c r="J1482" i="2"/>
  <c r="AT1482" i="2"/>
  <c r="AU1482" i="2"/>
  <c r="K1482" i="2"/>
  <c r="AV1482" i="2"/>
  <c r="L1482" i="2"/>
  <c r="AW1482" i="2"/>
  <c r="G1422" i="2"/>
  <c r="H1422" i="2" s="1"/>
  <c r="J1422" i="2"/>
  <c r="AT1422" i="2"/>
  <c r="AU1422" i="2"/>
  <c r="K1422" i="2"/>
  <c r="AV1422" i="2"/>
  <c r="L1422" i="2"/>
  <c r="AW1422" i="2"/>
  <c r="AW1363" i="2"/>
  <c r="G1363" i="2"/>
  <c r="H1363" i="2" s="1"/>
  <c r="AT1363" i="2"/>
  <c r="J1363" i="2"/>
  <c r="AU1363" i="2"/>
  <c r="K1363" i="2"/>
  <c r="AV1363" i="2"/>
  <c r="L1363" i="2"/>
  <c r="J1076" i="2"/>
  <c r="AT1076" i="2"/>
  <c r="AW1076" i="2"/>
  <c r="G1076" i="2"/>
  <c r="H1076" i="2" s="1"/>
  <c r="AU1076" i="2"/>
  <c r="AV1076" i="2"/>
  <c r="K1076" i="2"/>
  <c r="L1076" i="2"/>
  <c r="AW1047" i="2"/>
  <c r="G1047" i="2"/>
  <c r="H1047" i="2" s="1"/>
  <c r="AT1047" i="2"/>
  <c r="AU1047" i="2"/>
  <c r="J1047" i="2"/>
  <c r="AV1047" i="2"/>
  <c r="K1047" i="2"/>
  <c r="L1047" i="2"/>
  <c r="AV2200" i="2"/>
  <c r="AV2195" i="2"/>
  <c r="AV2191" i="2"/>
  <c r="AV2187" i="2"/>
  <c r="AV2183" i="2"/>
  <c r="AV2179" i="2"/>
  <c r="AV2175" i="2"/>
  <c r="AV2171" i="2"/>
  <c r="AV2167" i="2"/>
  <c r="AV2163" i="2"/>
  <c r="AV2159" i="2"/>
  <c r="AV2155" i="2"/>
  <c r="AV2151" i="2"/>
  <c r="AV2147" i="2"/>
  <c r="AV2143" i="2"/>
  <c r="AV2139" i="2"/>
  <c r="AV2135" i="2"/>
  <c r="AV2131" i="2"/>
  <c r="AV2127" i="2"/>
  <c r="AV2123" i="2"/>
  <c r="AV2119" i="2"/>
  <c r="AV2115" i="2"/>
  <c r="AV2111" i="2"/>
  <c r="AV2107" i="2"/>
  <c r="AV2103" i="2"/>
  <c r="AV2099" i="2"/>
  <c r="AV2095" i="2"/>
  <c r="AV2091" i="2"/>
  <c r="AV2087" i="2"/>
  <c r="AV2084" i="2"/>
  <c r="AT2080" i="2"/>
  <c r="AU2072" i="2"/>
  <c r="K2072" i="2"/>
  <c r="AU2064" i="2"/>
  <c r="K2064" i="2"/>
  <c r="AU2056" i="2"/>
  <c r="K2056" i="2"/>
  <c r="AU2048" i="2"/>
  <c r="K2048" i="2"/>
  <c r="AU2040" i="2"/>
  <c r="K2040" i="2"/>
  <c r="AU2032" i="2"/>
  <c r="K2032" i="2"/>
  <c r="M2032" i="2" s="1"/>
  <c r="AW2027" i="2"/>
  <c r="AW2024" i="2"/>
  <c r="G2024" i="2"/>
  <c r="H2024" i="2" s="1"/>
  <c r="L2023" i="2"/>
  <c r="AU2008" i="2"/>
  <c r="J2008" i="2"/>
  <c r="M2008" i="2" s="1"/>
  <c r="G2007" i="2"/>
  <c r="H2007" i="2" s="1"/>
  <c r="J2007" i="2"/>
  <c r="AT2007" i="2"/>
  <c r="K2007" i="2"/>
  <c r="AU2007" i="2"/>
  <c r="AV2004" i="2"/>
  <c r="K2004" i="2"/>
  <c r="M2001" i="2"/>
  <c r="AW1995" i="2"/>
  <c r="AW1992" i="2"/>
  <c r="G1992" i="2"/>
  <c r="H1992" i="2" s="1"/>
  <c r="L1991" i="2"/>
  <c r="AU1976" i="2"/>
  <c r="J1976" i="2"/>
  <c r="G1975" i="2"/>
  <c r="H1975" i="2" s="1"/>
  <c r="J1975" i="2"/>
  <c r="AT1975" i="2"/>
  <c r="K1975" i="2"/>
  <c r="AU1975" i="2"/>
  <c r="AV1972" i="2"/>
  <c r="K1972" i="2"/>
  <c r="AW1963" i="2"/>
  <c r="AW1960" i="2"/>
  <c r="G1960" i="2"/>
  <c r="H1960" i="2" s="1"/>
  <c r="L1959" i="2"/>
  <c r="AW1938" i="2"/>
  <c r="L1938" i="2"/>
  <c r="J1936" i="2"/>
  <c r="AT1936" i="2"/>
  <c r="G1936" i="2"/>
  <c r="H1936" i="2" s="1"/>
  <c r="AU1936" i="2"/>
  <c r="K1936" i="2"/>
  <c r="AV1936" i="2"/>
  <c r="L1936" i="2"/>
  <c r="AW1936" i="2"/>
  <c r="AV1930" i="2"/>
  <c r="K1930" i="2"/>
  <c r="J1924" i="2"/>
  <c r="AT1924" i="2"/>
  <c r="K1924" i="2"/>
  <c r="AU1924" i="2"/>
  <c r="G1924" i="2"/>
  <c r="H1924" i="2" s="1"/>
  <c r="AV1924" i="2"/>
  <c r="AW1924" i="2"/>
  <c r="AW1901" i="2"/>
  <c r="L1862" i="2"/>
  <c r="M1849" i="2"/>
  <c r="M1846" i="2"/>
  <c r="AV1837" i="2"/>
  <c r="K1837" i="2"/>
  <c r="AW1828" i="2"/>
  <c r="L1828" i="2"/>
  <c r="J1819" i="2"/>
  <c r="AT1819" i="2"/>
  <c r="K1819" i="2"/>
  <c r="AU1819" i="2"/>
  <c r="G1819" i="2"/>
  <c r="H1819" i="2" s="1"/>
  <c r="AV1819" i="2"/>
  <c r="AW1819" i="2"/>
  <c r="L1819" i="2"/>
  <c r="AW1805" i="2"/>
  <c r="G1805" i="2"/>
  <c r="H1805" i="2" s="1"/>
  <c r="L1804" i="2"/>
  <c r="G1801" i="2"/>
  <c r="H1801" i="2" s="1"/>
  <c r="J1801" i="2"/>
  <c r="M1801" i="2" s="1"/>
  <c r="AT1801" i="2"/>
  <c r="L1712" i="2"/>
  <c r="G1695" i="2"/>
  <c r="H1695" i="2" s="1"/>
  <c r="J1695" i="2"/>
  <c r="AT1695" i="2"/>
  <c r="K1695" i="2"/>
  <c r="AU1695" i="2"/>
  <c r="AV1695" i="2"/>
  <c r="AW1695" i="2"/>
  <c r="L1695" i="2"/>
  <c r="G1678" i="2"/>
  <c r="H1678" i="2" s="1"/>
  <c r="J1678" i="2"/>
  <c r="AT1678" i="2"/>
  <c r="K1678" i="2"/>
  <c r="AU1678" i="2"/>
  <c r="AW1678" i="2"/>
  <c r="L1678" i="2"/>
  <c r="AW1675" i="2"/>
  <c r="G1675" i="2"/>
  <c r="H1675" i="2" s="1"/>
  <c r="AT1675" i="2"/>
  <c r="J1675" i="2"/>
  <c r="AU1675" i="2"/>
  <c r="K1675" i="2"/>
  <c r="AV1675" i="2"/>
  <c r="AW1639" i="2"/>
  <c r="G1639" i="2"/>
  <c r="H1639" i="2" s="1"/>
  <c r="AT1639" i="2"/>
  <c r="J1639" i="2"/>
  <c r="AU1639" i="2"/>
  <c r="K1639" i="2"/>
  <c r="AV1639" i="2"/>
  <c r="L1639" i="2"/>
  <c r="G1634" i="2"/>
  <c r="H1634" i="2" s="1"/>
  <c r="J1634" i="2"/>
  <c r="AT1634" i="2"/>
  <c r="K1634" i="2"/>
  <c r="AU1634" i="2"/>
  <c r="AV1634" i="2"/>
  <c r="AW1634" i="2"/>
  <c r="L1634" i="2"/>
  <c r="G1583" i="2"/>
  <c r="H1583" i="2" s="1"/>
  <c r="J1583" i="2"/>
  <c r="AT1583" i="2"/>
  <c r="AU1583" i="2"/>
  <c r="K1583" i="2"/>
  <c r="AV1583" i="2"/>
  <c r="L1583" i="2"/>
  <c r="AW1583" i="2"/>
  <c r="G1515" i="2"/>
  <c r="H1515" i="2" s="1"/>
  <c r="J1515" i="2"/>
  <c r="AT1515" i="2"/>
  <c r="AU1515" i="2"/>
  <c r="K1515" i="2"/>
  <c r="AV1515" i="2"/>
  <c r="L1515" i="2"/>
  <c r="AW1515" i="2"/>
  <c r="G1374" i="2"/>
  <c r="H1374" i="2" s="1"/>
  <c r="J1374" i="2"/>
  <c r="AT1374" i="2"/>
  <c r="AU1374" i="2"/>
  <c r="K1374" i="2"/>
  <c r="AV1374" i="2"/>
  <c r="L1374" i="2"/>
  <c r="AW1374" i="2"/>
  <c r="G1140" i="2"/>
  <c r="H1140" i="2" s="1"/>
  <c r="J1140" i="2"/>
  <c r="AT1140" i="2"/>
  <c r="AU1140" i="2"/>
  <c r="K1140" i="2"/>
  <c r="AV1140" i="2"/>
  <c r="L1140" i="2"/>
  <c r="AW1140" i="2"/>
  <c r="H2079" i="2"/>
  <c r="J2079" i="2"/>
  <c r="AT2079" i="2"/>
  <c r="K2079" i="2"/>
  <c r="AU2079" i="2"/>
  <c r="AW2077" i="2"/>
  <c r="G2076" i="2"/>
  <c r="H2076" i="2" s="1"/>
  <c r="L2075" i="2"/>
  <c r="AT2072" i="2"/>
  <c r="G2071" i="2"/>
  <c r="H2071" i="2" s="1"/>
  <c r="J2071" i="2"/>
  <c r="AT2071" i="2"/>
  <c r="K2071" i="2"/>
  <c r="AU2071" i="2"/>
  <c r="G2068" i="2"/>
  <c r="H2068" i="2" s="1"/>
  <c r="L2067" i="2"/>
  <c r="AT2064" i="2"/>
  <c r="G2063" i="2"/>
  <c r="H2063" i="2" s="1"/>
  <c r="J2063" i="2"/>
  <c r="AT2063" i="2"/>
  <c r="K2063" i="2"/>
  <c r="AU2063" i="2"/>
  <c r="G2060" i="2"/>
  <c r="H2060" i="2" s="1"/>
  <c r="L2059" i="2"/>
  <c r="AT2056" i="2"/>
  <c r="G2055" i="2"/>
  <c r="H2055" i="2" s="1"/>
  <c r="J2055" i="2"/>
  <c r="AT2055" i="2"/>
  <c r="K2055" i="2"/>
  <c r="AU2055" i="2"/>
  <c r="G2052" i="2"/>
  <c r="H2052" i="2" s="1"/>
  <c r="L2051" i="2"/>
  <c r="AT2048" i="2"/>
  <c r="G2047" i="2"/>
  <c r="H2047" i="2" s="1"/>
  <c r="J2047" i="2"/>
  <c r="AT2047" i="2"/>
  <c r="K2047" i="2"/>
  <c r="AU2047" i="2"/>
  <c r="G2044" i="2"/>
  <c r="H2044" i="2" s="1"/>
  <c r="AT2040" i="2"/>
  <c r="G2039" i="2"/>
  <c r="H2039" i="2" s="1"/>
  <c r="J2039" i="2"/>
  <c r="AT2039" i="2"/>
  <c r="K2039" i="2"/>
  <c r="AU2039" i="2"/>
  <c r="G2036" i="2"/>
  <c r="H2036" i="2" s="1"/>
  <c r="AT2032" i="2"/>
  <c r="G2031" i="2"/>
  <c r="H2031" i="2" s="1"/>
  <c r="J2031" i="2"/>
  <c r="AT2031" i="2"/>
  <c r="K2031" i="2"/>
  <c r="AU2031" i="2"/>
  <c r="L2028" i="2"/>
  <c r="AW2023" i="2"/>
  <c r="AW2020" i="2"/>
  <c r="G2020" i="2"/>
  <c r="H2020" i="2" s="1"/>
  <c r="L2019" i="2"/>
  <c r="AU2004" i="2"/>
  <c r="J2004" i="2"/>
  <c r="G2003" i="2"/>
  <c r="H2003" i="2" s="1"/>
  <c r="J2003" i="2"/>
  <c r="AT2003" i="2"/>
  <c r="K2003" i="2"/>
  <c r="AU2003" i="2"/>
  <c r="L1996" i="2"/>
  <c r="AW1991" i="2"/>
  <c r="AW1988" i="2"/>
  <c r="G1988" i="2"/>
  <c r="H1988" i="2" s="1"/>
  <c r="L1987" i="2"/>
  <c r="AU1972" i="2"/>
  <c r="J1972" i="2"/>
  <c r="G1971" i="2"/>
  <c r="H1971" i="2" s="1"/>
  <c r="J1971" i="2"/>
  <c r="AT1971" i="2"/>
  <c r="K1971" i="2"/>
  <c r="AU1971" i="2"/>
  <c r="L1964" i="2"/>
  <c r="AW1959" i="2"/>
  <c r="M1956" i="2"/>
  <c r="AW1956" i="2"/>
  <c r="G1956" i="2"/>
  <c r="H1956" i="2" s="1"/>
  <c r="L1955" i="2"/>
  <c r="AV1938" i="2"/>
  <c r="K1938" i="2"/>
  <c r="J1920" i="2"/>
  <c r="AT1920" i="2"/>
  <c r="K1920" i="2"/>
  <c r="AU1920" i="2"/>
  <c r="G1920" i="2"/>
  <c r="H1920" i="2" s="1"/>
  <c r="AV1920" i="2"/>
  <c r="AW1920" i="2"/>
  <c r="L1920" i="2"/>
  <c r="L1902" i="2"/>
  <c r="G1897" i="2"/>
  <c r="H1897" i="2" s="1"/>
  <c r="J1897" i="2"/>
  <c r="AT1897" i="2"/>
  <c r="K1897" i="2"/>
  <c r="AU1897" i="2"/>
  <c r="L1897" i="2"/>
  <c r="AV1897" i="2"/>
  <c r="G1894" i="2"/>
  <c r="H1894" i="2" s="1"/>
  <c r="J1894" i="2"/>
  <c r="AT1894" i="2"/>
  <c r="K1894" i="2"/>
  <c r="AU1894" i="2"/>
  <c r="G1893" i="2"/>
  <c r="H1893" i="2" s="1"/>
  <c r="J1893" i="2"/>
  <c r="AT1893" i="2"/>
  <c r="K1893" i="2"/>
  <c r="AU1893" i="2"/>
  <c r="L1893" i="2"/>
  <c r="AV1893" i="2"/>
  <c r="AW1893" i="2"/>
  <c r="AW1862" i="2"/>
  <c r="AU1837" i="2"/>
  <c r="J1837" i="2"/>
  <c r="G1836" i="2"/>
  <c r="H1836" i="2" s="1"/>
  <c r="J1836" i="2"/>
  <c r="AT1836" i="2"/>
  <c r="K1836" i="2"/>
  <c r="AU1836" i="2"/>
  <c r="AV1828" i="2"/>
  <c r="K1828" i="2"/>
  <c r="J1827" i="2"/>
  <c r="AT1827" i="2"/>
  <c r="K1827" i="2"/>
  <c r="AU1827" i="2"/>
  <c r="G1827" i="2"/>
  <c r="H1827" i="2" s="1"/>
  <c r="AV1827" i="2"/>
  <c r="AW1827" i="2"/>
  <c r="AW1804" i="2"/>
  <c r="J1774" i="2"/>
  <c r="AT1774" i="2"/>
  <c r="K1774" i="2"/>
  <c r="AU1774" i="2"/>
  <c r="G1774" i="2"/>
  <c r="H1774" i="2" s="1"/>
  <c r="AV1774" i="2"/>
  <c r="AW1774" i="2"/>
  <c r="L1774" i="2"/>
  <c r="AW1712" i="2"/>
  <c r="G1692" i="2"/>
  <c r="H1692" i="2" s="1"/>
  <c r="AT1692" i="2"/>
  <c r="J1692" i="2"/>
  <c r="AU1692" i="2"/>
  <c r="K1692" i="2"/>
  <c r="AV1692" i="2"/>
  <c r="AW1655" i="2"/>
  <c r="G1655" i="2"/>
  <c r="H1655" i="2" s="1"/>
  <c r="AT1655" i="2"/>
  <c r="J1655" i="2"/>
  <c r="AU1655" i="2"/>
  <c r="K1655" i="2"/>
  <c r="AV1655" i="2"/>
  <c r="L1655" i="2"/>
  <c r="G1650" i="2"/>
  <c r="H1650" i="2" s="1"/>
  <c r="J1650" i="2"/>
  <c r="AT1650" i="2"/>
  <c r="K1650" i="2"/>
  <c r="AU1650" i="2"/>
  <c r="AV1650" i="2"/>
  <c r="AW1650" i="2"/>
  <c r="L1650" i="2"/>
  <c r="G1606" i="2"/>
  <c r="H1606" i="2" s="1"/>
  <c r="J1606" i="2"/>
  <c r="AT1606" i="2"/>
  <c r="K1606" i="2"/>
  <c r="AU1606" i="2"/>
  <c r="AV1606" i="2"/>
  <c r="AW1606" i="2"/>
  <c r="L1606" i="2"/>
  <c r="G1547" i="2"/>
  <c r="H1547" i="2" s="1"/>
  <c r="J1547" i="2"/>
  <c r="AT1547" i="2"/>
  <c r="AU1547" i="2"/>
  <c r="K1547" i="2"/>
  <c r="AV1547" i="2"/>
  <c r="L1547" i="2"/>
  <c r="AW1547" i="2"/>
  <c r="G1309" i="2"/>
  <c r="H1309" i="2" s="1"/>
  <c r="J1309" i="2"/>
  <c r="AT1309" i="2"/>
  <c r="AU1309" i="2"/>
  <c r="K1309" i="2"/>
  <c r="AV1309" i="2"/>
  <c r="L1309" i="2"/>
  <c r="AW1309" i="2"/>
  <c r="AV2028" i="2"/>
  <c r="K2028" i="2"/>
  <c r="M2016" i="2"/>
  <c r="AW2016" i="2"/>
  <c r="G2016" i="2"/>
  <c r="H2016" i="2" s="1"/>
  <c r="G1999" i="2"/>
  <c r="H1999" i="2" s="1"/>
  <c r="J1999" i="2"/>
  <c r="AT1999" i="2"/>
  <c r="K1999" i="2"/>
  <c r="AU1999" i="2"/>
  <c r="AV1996" i="2"/>
  <c r="K1996" i="2"/>
  <c r="AW1984" i="2"/>
  <c r="G1984" i="2"/>
  <c r="H1984" i="2" s="1"/>
  <c r="G1967" i="2"/>
  <c r="H1967" i="2" s="1"/>
  <c r="J1967" i="2"/>
  <c r="AT1967" i="2"/>
  <c r="K1967" i="2"/>
  <c r="AU1967" i="2"/>
  <c r="AV1964" i="2"/>
  <c r="K1964" i="2"/>
  <c r="AW1952" i="2"/>
  <c r="G1952" i="2"/>
  <c r="H1952" i="2" s="1"/>
  <c r="G1946" i="2"/>
  <c r="H1946" i="2" s="1"/>
  <c r="J1946" i="2"/>
  <c r="AT1946" i="2"/>
  <c r="L1945" i="2"/>
  <c r="M1910" i="2"/>
  <c r="AV1902" i="2"/>
  <c r="K1902" i="2"/>
  <c r="AW1898" i="2"/>
  <c r="L1898" i="2"/>
  <c r="J1884" i="2"/>
  <c r="AT1884" i="2"/>
  <c r="K1884" i="2"/>
  <c r="AU1884" i="2"/>
  <c r="G1884" i="2"/>
  <c r="H1884" i="2" s="1"/>
  <c r="AV1884" i="2"/>
  <c r="AW1884" i="2"/>
  <c r="L1884" i="2"/>
  <c r="AW1870" i="2"/>
  <c r="G1870" i="2"/>
  <c r="H1870" i="2" s="1"/>
  <c r="G1866" i="2"/>
  <c r="H1866" i="2" s="1"/>
  <c r="J1866" i="2"/>
  <c r="M1866" i="2" s="1"/>
  <c r="AT1866" i="2"/>
  <c r="J1823" i="2"/>
  <c r="AT1823" i="2"/>
  <c r="K1823" i="2"/>
  <c r="AU1823" i="2"/>
  <c r="G1823" i="2"/>
  <c r="H1823" i="2" s="1"/>
  <c r="AV1823" i="2"/>
  <c r="AW1823" i="2"/>
  <c r="L1823" i="2"/>
  <c r="L1805" i="2"/>
  <c r="G1800" i="2"/>
  <c r="H1800" i="2" s="1"/>
  <c r="J1800" i="2"/>
  <c r="AT1800" i="2"/>
  <c r="K1800" i="2"/>
  <c r="AU1800" i="2"/>
  <c r="L1800" i="2"/>
  <c r="AV1800" i="2"/>
  <c r="G1797" i="2"/>
  <c r="H1797" i="2" s="1"/>
  <c r="J1797" i="2"/>
  <c r="AT1797" i="2"/>
  <c r="K1797" i="2"/>
  <c r="AU1797" i="2"/>
  <c r="G1796" i="2"/>
  <c r="H1796" i="2" s="1"/>
  <c r="J1796" i="2"/>
  <c r="AT1796" i="2"/>
  <c r="K1796" i="2"/>
  <c r="AU1796" i="2"/>
  <c r="L1796" i="2"/>
  <c r="AV1796" i="2"/>
  <c r="AW1796" i="2"/>
  <c r="AW1671" i="2"/>
  <c r="G1671" i="2"/>
  <c r="H1671" i="2" s="1"/>
  <c r="AT1671" i="2"/>
  <c r="J1671" i="2"/>
  <c r="AU1671" i="2"/>
  <c r="K1671" i="2"/>
  <c r="AV1671" i="2"/>
  <c r="L1671" i="2"/>
  <c r="G1666" i="2"/>
  <c r="H1666" i="2" s="1"/>
  <c r="J1666" i="2"/>
  <c r="AT1666" i="2"/>
  <c r="K1666" i="2"/>
  <c r="AU1666" i="2"/>
  <c r="AV1666" i="2"/>
  <c r="AW1666" i="2"/>
  <c r="L1666" i="2"/>
  <c r="G1579" i="2"/>
  <c r="H1579" i="2" s="1"/>
  <c r="J1579" i="2"/>
  <c r="AT1579" i="2"/>
  <c r="AU1579" i="2"/>
  <c r="K1579" i="2"/>
  <c r="AV1579" i="2"/>
  <c r="L1579" i="2"/>
  <c r="AW1579" i="2"/>
  <c r="G1478" i="2"/>
  <c r="H1478" i="2" s="1"/>
  <c r="J1478" i="2"/>
  <c r="AT1478" i="2"/>
  <c r="AU1478" i="2"/>
  <c r="K1478" i="2"/>
  <c r="AV1478" i="2"/>
  <c r="L1478" i="2"/>
  <c r="AW1478" i="2"/>
  <c r="AW1395" i="2"/>
  <c r="G1395" i="2"/>
  <c r="H1395" i="2" s="1"/>
  <c r="AT1395" i="2"/>
  <c r="J1395" i="2"/>
  <c r="AU1395" i="2"/>
  <c r="K1395" i="2"/>
  <c r="AV1395" i="2"/>
  <c r="L1395" i="2"/>
  <c r="G1112" i="2"/>
  <c r="H1112" i="2" s="1"/>
  <c r="J1112" i="2"/>
  <c r="AT1112" i="2"/>
  <c r="AU1112" i="2"/>
  <c r="K1112" i="2"/>
  <c r="AV1112" i="2"/>
  <c r="L1112" i="2"/>
  <c r="AW1112" i="2"/>
  <c r="G1099" i="2"/>
  <c r="H1099" i="2" s="1"/>
  <c r="J1099" i="2"/>
  <c r="AT1099" i="2"/>
  <c r="AU1099" i="2"/>
  <c r="K1099" i="2"/>
  <c r="AV1099" i="2"/>
  <c r="L1099" i="2"/>
  <c r="AW1099" i="2"/>
  <c r="AU2028" i="2"/>
  <c r="J2028" i="2"/>
  <c r="G2027" i="2"/>
  <c r="H2027" i="2" s="1"/>
  <c r="J2027" i="2"/>
  <c r="AT2027" i="2"/>
  <c r="K2027" i="2"/>
  <c r="AU2027" i="2"/>
  <c r="AW2012" i="2"/>
  <c r="G2012" i="2"/>
  <c r="H2012" i="2" s="1"/>
  <c r="L2011" i="2"/>
  <c r="AU1996" i="2"/>
  <c r="J1996" i="2"/>
  <c r="G1995" i="2"/>
  <c r="H1995" i="2" s="1"/>
  <c r="J1995" i="2"/>
  <c r="AT1995" i="2"/>
  <c r="K1995" i="2"/>
  <c r="AU1995" i="2"/>
  <c r="AW1980" i="2"/>
  <c r="G1980" i="2"/>
  <c r="H1980" i="2" s="1"/>
  <c r="L1979" i="2"/>
  <c r="AU1964" i="2"/>
  <c r="J1964" i="2"/>
  <c r="G1963" i="2"/>
  <c r="H1963" i="2" s="1"/>
  <c r="J1963" i="2"/>
  <c r="AT1963" i="2"/>
  <c r="K1963" i="2"/>
  <c r="AU1963" i="2"/>
  <c r="AW1945" i="2"/>
  <c r="K1945" i="2"/>
  <c r="AU1902" i="2"/>
  <c r="J1902" i="2"/>
  <c r="G1901" i="2"/>
  <c r="H1901" i="2" s="1"/>
  <c r="J1901" i="2"/>
  <c r="AT1901" i="2"/>
  <c r="K1901" i="2"/>
  <c r="AU1901" i="2"/>
  <c r="AV1898" i="2"/>
  <c r="K1898" i="2"/>
  <c r="J1892" i="2"/>
  <c r="AT1892" i="2"/>
  <c r="K1892" i="2"/>
  <c r="AU1892" i="2"/>
  <c r="G1892" i="2"/>
  <c r="H1892" i="2" s="1"/>
  <c r="AV1892" i="2"/>
  <c r="AW1892" i="2"/>
  <c r="L1830" i="2"/>
  <c r="J1787" i="2"/>
  <c r="AT1787" i="2"/>
  <c r="K1787" i="2"/>
  <c r="AU1787" i="2"/>
  <c r="G1787" i="2"/>
  <c r="H1787" i="2" s="1"/>
  <c r="AV1787" i="2"/>
  <c r="AW1787" i="2"/>
  <c r="L1787" i="2"/>
  <c r="G1751" i="2"/>
  <c r="H1751" i="2" s="1"/>
  <c r="J1751" i="2"/>
  <c r="AT1751" i="2"/>
  <c r="K1751" i="2"/>
  <c r="AU1751" i="2"/>
  <c r="L1751" i="2"/>
  <c r="AV1751" i="2"/>
  <c r="AW1751" i="2"/>
  <c r="L1717" i="2"/>
  <c r="AW1688" i="2"/>
  <c r="G1688" i="2"/>
  <c r="H1688" i="2" s="1"/>
  <c r="AT1688" i="2"/>
  <c r="J1688" i="2"/>
  <c r="AU1688" i="2"/>
  <c r="K1688" i="2"/>
  <c r="AV1688" i="2"/>
  <c r="L1688" i="2"/>
  <c r="AW1682" i="2"/>
  <c r="L1659" i="2"/>
  <c r="G1511" i="2"/>
  <c r="H1511" i="2" s="1"/>
  <c r="J1511" i="2"/>
  <c r="AT1511" i="2"/>
  <c r="AU1511" i="2"/>
  <c r="K1511" i="2"/>
  <c r="AV1511" i="2"/>
  <c r="L1511" i="2"/>
  <c r="AW1511" i="2"/>
  <c r="G1342" i="2"/>
  <c r="H1342" i="2" s="1"/>
  <c r="J1342" i="2"/>
  <c r="AT1342" i="2"/>
  <c r="AU1342" i="2"/>
  <c r="K1342" i="2"/>
  <c r="AV1342" i="2"/>
  <c r="L1342" i="2"/>
  <c r="AW1342" i="2"/>
  <c r="G1184" i="2"/>
  <c r="H1184" i="2" s="1"/>
  <c r="J1184" i="2"/>
  <c r="AT1184" i="2"/>
  <c r="AU1184" i="2"/>
  <c r="K1184" i="2"/>
  <c r="AV1184" i="2"/>
  <c r="L1184" i="2"/>
  <c r="AW1184" i="2"/>
  <c r="J2200" i="2"/>
  <c r="AT2200" i="2"/>
  <c r="K2200" i="2"/>
  <c r="AU2200" i="2"/>
  <c r="J2195" i="2"/>
  <c r="AT2195" i="2"/>
  <c r="K2195" i="2"/>
  <c r="AU2195" i="2"/>
  <c r="J2191" i="2"/>
  <c r="AT2191" i="2"/>
  <c r="K2191" i="2"/>
  <c r="AU2191" i="2"/>
  <c r="J2187" i="2"/>
  <c r="AT2187" i="2"/>
  <c r="K2187" i="2"/>
  <c r="AU2187" i="2"/>
  <c r="M2186" i="2"/>
  <c r="J2183" i="2"/>
  <c r="AT2183" i="2"/>
  <c r="K2183" i="2"/>
  <c r="AU2183" i="2"/>
  <c r="M2182" i="2"/>
  <c r="J2179" i="2"/>
  <c r="AT2179" i="2"/>
  <c r="K2179" i="2"/>
  <c r="AU2179" i="2"/>
  <c r="J2175" i="2"/>
  <c r="AT2175" i="2"/>
  <c r="K2175" i="2"/>
  <c r="AU2175" i="2"/>
  <c r="J2171" i="2"/>
  <c r="AT2171" i="2"/>
  <c r="K2171" i="2"/>
  <c r="AU2171" i="2"/>
  <c r="J2167" i="2"/>
  <c r="AT2167" i="2"/>
  <c r="K2167" i="2"/>
  <c r="AU2167" i="2"/>
  <c r="J2163" i="2"/>
  <c r="AT2163" i="2"/>
  <c r="K2163" i="2"/>
  <c r="AU2163" i="2"/>
  <c r="J2159" i="2"/>
  <c r="AT2159" i="2"/>
  <c r="K2159" i="2"/>
  <c r="AU2159" i="2"/>
  <c r="J2155" i="2"/>
  <c r="AT2155" i="2"/>
  <c r="K2155" i="2"/>
  <c r="AU2155" i="2"/>
  <c r="J2151" i="2"/>
  <c r="AT2151" i="2"/>
  <c r="K2151" i="2"/>
  <c r="AU2151" i="2"/>
  <c r="J2147" i="2"/>
  <c r="AT2147" i="2"/>
  <c r="K2147" i="2"/>
  <c r="M2147" i="2" s="1"/>
  <c r="AU2147" i="2"/>
  <c r="M2146" i="2"/>
  <c r="J2143" i="2"/>
  <c r="AT2143" i="2"/>
  <c r="K2143" i="2"/>
  <c r="AU2143" i="2"/>
  <c r="J2139" i="2"/>
  <c r="AT2139" i="2"/>
  <c r="K2139" i="2"/>
  <c r="AU2139" i="2"/>
  <c r="J2135" i="2"/>
  <c r="AT2135" i="2"/>
  <c r="K2135" i="2"/>
  <c r="AU2135" i="2"/>
  <c r="J2131" i="2"/>
  <c r="AT2131" i="2"/>
  <c r="K2131" i="2"/>
  <c r="AU2131" i="2"/>
  <c r="J2127" i="2"/>
  <c r="AT2127" i="2"/>
  <c r="K2127" i="2"/>
  <c r="AU2127" i="2"/>
  <c r="J2123" i="2"/>
  <c r="AT2123" i="2"/>
  <c r="K2123" i="2"/>
  <c r="AU2123" i="2"/>
  <c r="J2119" i="2"/>
  <c r="AT2119" i="2"/>
  <c r="K2119" i="2"/>
  <c r="AU2119" i="2"/>
  <c r="J2115" i="2"/>
  <c r="AT2115" i="2"/>
  <c r="K2115" i="2"/>
  <c r="AU2115" i="2"/>
  <c r="J2111" i="2"/>
  <c r="AT2111" i="2"/>
  <c r="K2111" i="2"/>
  <c r="AU2111" i="2"/>
  <c r="J2107" i="2"/>
  <c r="AT2107" i="2"/>
  <c r="K2107" i="2"/>
  <c r="AU2107" i="2"/>
  <c r="J2103" i="2"/>
  <c r="AT2103" i="2"/>
  <c r="K2103" i="2"/>
  <c r="AU2103" i="2"/>
  <c r="J2099" i="2"/>
  <c r="AT2099" i="2"/>
  <c r="K2099" i="2"/>
  <c r="AU2099" i="2"/>
  <c r="J2095" i="2"/>
  <c r="AT2095" i="2"/>
  <c r="K2095" i="2"/>
  <c r="AU2095" i="2"/>
  <c r="J2091" i="2"/>
  <c r="AT2091" i="2"/>
  <c r="K2091" i="2"/>
  <c r="AU2091" i="2"/>
  <c r="J2087" i="2"/>
  <c r="AT2087" i="2"/>
  <c r="K2087" i="2"/>
  <c r="AU2087" i="2"/>
  <c r="J2084" i="2"/>
  <c r="AT2084" i="2"/>
  <c r="K2084" i="2"/>
  <c r="AU2084" i="2"/>
  <c r="AW2082" i="2"/>
  <c r="G2080" i="2"/>
  <c r="H2080" i="2" s="1"/>
  <c r="AT2028" i="2"/>
  <c r="G2023" i="2"/>
  <c r="H2023" i="2" s="1"/>
  <c r="J2023" i="2"/>
  <c r="AT2023" i="2"/>
  <c r="K2023" i="2"/>
  <c r="AU2023" i="2"/>
  <c r="M2017" i="2"/>
  <c r="AW2011" i="2"/>
  <c r="AW2008" i="2"/>
  <c r="G2008" i="2"/>
  <c r="H2008" i="2" s="1"/>
  <c r="AT1996" i="2"/>
  <c r="G1991" i="2"/>
  <c r="H1991" i="2" s="1"/>
  <c r="J1991" i="2"/>
  <c r="AT1991" i="2"/>
  <c r="K1991" i="2"/>
  <c r="AU1991" i="2"/>
  <c r="AW1979" i="2"/>
  <c r="AW1976" i="2"/>
  <c r="G1976" i="2"/>
  <c r="H1976" i="2" s="1"/>
  <c r="AT1964" i="2"/>
  <c r="G1959" i="2"/>
  <c r="H1959" i="2" s="1"/>
  <c r="J1959" i="2"/>
  <c r="AT1959" i="2"/>
  <c r="K1959" i="2"/>
  <c r="AU1959" i="2"/>
  <c r="M1953" i="2"/>
  <c r="AV1945" i="2"/>
  <c r="G1930" i="2"/>
  <c r="H1930" i="2" s="1"/>
  <c r="J1930" i="2"/>
  <c r="AT1930" i="2"/>
  <c r="AT1902" i="2"/>
  <c r="AU1898" i="2"/>
  <c r="J1888" i="2"/>
  <c r="AT1888" i="2"/>
  <c r="K1888" i="2"/>
  <c r="AU1888" i="2"/>
  <c r="G1888" i="2"/>
  <c r="H1888" i="2" s="1"/>
  <c r="AV1888" i="2"/>
  <c r="AW1888" i="2"/>
  <c r="L1888" i="2"/>
  <c r="G1865" i="2"/>
  <c r="H1865" i="2" s="1"/>
  <c r="J1865" i="2"/>
  <c r="AT1865" i="2"/>
  <c r="K1865" i="2"/>
  <c r="AU1865" i="2"/>
  <c r="L1865" i="2"/>
  <c r="AV1865" i="2"/>
  <c r="G1862" i="2"/>
  <c r="H1862" i="2" s="1"/>
  <c r="J1862" i="2"/>
  <c r="AT1862" i="2"/>
  <c r="K1862" i="2"/>
  <c r="AU1862" i="2"/>
  <c r="G1861" i="2"/>
  <c r="H1861" i="2" s="1"/>
  <c r="J1861" i="2"/>
  <c r="AT1861" i="2"/>
  <c r="K1861" i="2"/>
  <c r="AU1861" i="2"/>
  <c r="L1861" i="2"/>
  <c r="AV1861" i="2"/>
  <c r="AW1861" i="2"/>
  <c r="AW1830" i="2"/>
  <c r="G1804" i="2"/>
  <c r="H1804" i="2" s="1"/>
  <c r="J1804" i="2"/>
  <c r="AT1804" i="2"/>
  <c r="K1804" i="2"/>
  <c r="AU1804" i="2"/>
  <c r="M1802" i="2"/>
  <c r="J1795" i="2"/>
  <c r="AT1795" i="2"/>
  <c r="K1795" i="2"/>
  <c r="AU1795" i="2"/>
  <c r="G1795" i="2"/>
  <c r="H1795" i="2" s="1"/>
  <c r="AV1795" i="2"/>
  <c r="AW1795" i="2"/>
  <c r="G1712" i="2"/>
  <c r="H1712" i="2" s="1"/>
  <c r="J1712" i="2"/>
  <c r="AT1712" i="2"/>
  <c r="K1712" i="2"/>
  <c r="AU1712" i="2"/>
  <c r="G1610" i="2"/>
  <c r="H1610" i="2" s="1"/>
  <c r="J1610" i="2"/>
  <c r="AT1610" i="2"/>
  <c r="K1610" i="2"/>
  <c r="AU1610" i="2"/>
  <c r="AV1610" i="2"/>
  <c r="AW1610" i="2"/>
  <c r="L1610" i="2"/>
  <c r="AW1599" i="2"/>
  <c r="G1599" i="2"/>
  <c r="H1599" i="2" s="1"/>
  <c r="AT1599" i="2"/>
  <c r="J1599" i="2"/>
  <c r="AU1599" i="2"/>
  <c r="K1599" i="2"/>
  <c r="AV1599" i="2"/>
  <c r="L1599" i="2"/>
  <c r="G1543" i="2"/>
  <c r="H1543" i="2" s="1"/>
  <c r="J1543" i="2"/>
  <c r="AT1543" i="2"/>
  <c r="AU1543" i="2"/>
  <c r="K1543" i="2"/>
  <c r="AV1543" i="2"/>
  <c r="L1543" i="2"/>
  <c r="AW1543" i="2"/>
  <c r="G1108" i="2"/>
  <c r="H1108" i="2" s="1"/>
  <c r="J1108" i="2"/>
  <c r="AT1108" i="2"/>
  <c r="AU1108" i="2"/>
  <c r="K1108" i="2"/>
  <c r="AV1108" i="2"/>
  <c r="L1108" i="2"/>
  <c r="AW1108" i="2"/>
  <c r="AV2082" i="2"/>
  <c r="K2082" i="2"/>
  <c r="AW2080" i="2"/>
  <c r="G2075" i="2"/>
  <c r="H2075" i="2" s="1"/>
  <c r="J2075" i="2"/>
  <c r="AT2075" i="2"/>
  <c r="K2075" i="2"/>
  <c r="AU2075" i="2"/>
  <c r="G2072" i="2"/>
  <c r="H2072" i="2" s="1"/>
  <c r="G2067" i="2"/>
  <c r="H2067" i="2" s="1"/>
  <c r="J2067" i="2"/>
  <c r="AT2067" i="2"/>
  <c r="K2067" i="2"/>
  <c r="AU2067" i="2"/>
  <c r="G2064" i="2"/>
  <c r="H2064" i="2" s="1"/>
  <c r="G2059" i="2"/>
  <c r="H2059" i="2" s="1"/>
  <c r="J2059" i="2"/>
  <c r="AT2059" i="2"/>
  <c r="K2059" i="2"/>
  <c r="AU2059" i="2"/>
  <c r="G2056" i="2"/>
  <c r="H2056" i="2" s="1"/>
  <c r="G2051" i="2"/>
  <c r="H2051" i="2" s="1"/>
  <c r="J2051" i="2"/>
  <c r="AT2051" i="2"/>
  <c r="K2051" i="2"/>
  <c r="AU2051" i="2"/>
  <c r="G2048" i="2"/>
  <c r="H2048" i="2" s="1"/>
  <c r="G2043" i="2"/>
  <c r="H2043" i="2" s="1"/>
  <c r="J2043" i="2"/>
  <c r="AT2043" i="2"/>
  <c r="K2043" i="2"/>
  <c r="AU2043" i="2"/>
  <c r="G2040" i="2"/>
  <c r="H2040" i="2" s="1"/>
  <c r="G2035" i="2"/>
  <c r="H2035" i="2" s="1"/>
  <c r="J2035" i="2"/>
  <c r="AT2035" i="2"/>
  <c r="K2035" i="2"/>
  <c r="AU2035" i="2"/>
  <c r="M2033" i="2"/>
  <c r="G2032" i="2"/>
  <c r="H2032" i="2" s="1"/>
  <c r="G2019" i="2"/>
  <c r="H2019" i="2" s="1"/>
  <c r="J2019" i="2"/>
  <c r="AT2019" i="2"/>
  <c r="K2019" i="2"/>
  <c r="AU2019" i="2"/>
  <c r="L2012" i="2"/>
  <c r="AV2011" i="2"/>
  <c r="AW2004" i="2"/>
  <c r="G2004" i="2"/>
  <c r="H2004" i="2" s="1"/>
  <c r="G1987" i="2"/>
  <c r="H1987" i="2" s="1"/>
  <c r="J1987" i="2"/>
  <c r="AT1987" i="2"/>
  <c r="K1987" i="2"/>
  <c r="AU1987" i="2"/>
  <c r="L1980" i="2"/>
  <c r="M1980" i="2" s="1"/>
  <c r="AV1979" i="2"/>
  <c r="AW1972" i="2"/>
  <c r="G1972" i="2"/>
  <c r="H1972" i="2" s="1"/>
  <c r="G1955" i="2"/>
  <c r="H1955" i="2" s="1"/>
  <c r="J1955" i="2"/>
  <c r="AT1955" i="2"/>
  <c r="K1955" i="2"/>
  <c r="AU1955" i="2"/>
  <c r="G1938" i="2"/>
  <c r="H1938" i="2" s="1"/>
  <c r="J1938" i="2"/>
  <c r="AT1938" i="2"/>
  <c r="M1927" i="2"/>
  <c r="J1852" i="2"/>
  <c r="AT1852" i="2"/>
  <c r="K1852" i="2"/>
  <c r="AU1852" i="2"/>
  <c r="G1852" i="2"/>
  <c r="H1852" i="2" s="1"/>
  <c r="AV1852" i="2"/>
  <c r="AW1852" i="2"/>
  <c r="L1852" i="2"/>
  <c r="AW1837" i="2"/>
  <c r="G1837" i="2"/>
  <c r="H1837" i="2" s="1"/>
  <c r="G1828" i="2"/>
  <c r="H1828" i="2" s="1"/>
  <c r="J1828" i="2"/>
  <c r="AT1828" i="2"/>
  <c r="AV1830" i="2"/>
  <c r="J1791" i="2"/>
  <c r="AT1791" i="2"/>
  <c r="K1791" i="2"/>
  <c r="AU1791" i="2"/>
  <c r="G1791" i="2"/>
  <c r="H1791" i="2" s="1"/>
  <c r="AV1791" i="2"/>
  <c r="AW1791" i="2"/>
  <c r="L1791" i="2"/>
  <c r="J1750" i="2"/>
  <c r="AT1750" i="2"/>
  <c r="K1750" i="2"/>
  <c r="AU1750" i="2"/>
  <c r="G1630" i="2"/>
  <c r="H1630" i="2" s="1"/>
  <c r="J1630" i="2"/>
  <c r="AT1630" i="2"/>
  <c r="K1630" i="2"/>
  <c r="AU1630" i="2"/>
  <c r="AW1630" i="2"/>
  <c r="L1630" i="2"/>
  <c r="AW1627" i="2"/>
  <c r="G1627" i="2"/>
  <c r="H1627" i="2" s="1"/>
  <c r="AT1627" i="2"/>
  <c r="J1627" i="2"/>
  <c r="AU1627" i="2"/>
  <c r="K1627" i="2"/>
  <c r="AV1627" i="2"/>
  <c r="AW1595" i="2"/>
  <c r="G1595" i="2"/>
  <c r="H1595" i="2" s="1"/>
  <c r="AT1595" i="2"/>
  <c r="J1595" i="2"/>
  <c r="AU1595" i="2"/>
  <c r="K1595" i="2"/>
  <c r="AV1595" i="2"/>
  <c r="L1595" i="2"/>
  <c r="G1575" i="2"/>
  <c r="H1575" i="2" s="1"/>
  <c r="J1575" i="2"/>
  <c r="AT1575" i="2"/>
  <c r="AU1575" i="2"/>
  <c r="K1575" i="2"/>
  <c r="AV1575" i="2"/>
  <c r="L1575" i="2"/>
  <c r="AW1575" i="2"/>
  <c r="G1486" i="2"/>
  <c r="H1486" i="2" s="1"/>
  <c r="J1486" i="2"/>
  <c r="AT1486" i="2"/>
  <c r="AU1486" i="2"/>
  <c r="K1486" i="2"/>
  <c r="AV1486" i="2"/>
  <c r="L1486" i="2"/>
  <c r="AW1486" i="2"/>
  <c r="G1228" i="2"/>
  <c r="H1228" i="2" s="1"/>
  <c r="J1228" i="2"/>
  <c r="AT1228" i="2"/>
  <c r="AU1228" i="2"/>
  <c r="K1228" i="2"/>
  <c r="AV1228" i="2"/>
  <c r="L1228" i="2"/>
  <c r="AW1228" i="2"/>
  <c r="G1160" i="2"/>
  <c r="H1160" i="2" s="1"/>
  <c r="J1160" i="2"/>
  <c r="AT1160" i="2"/>
  <c r="AU1160" i="2"/>
  <c r="K1160" i="2"/>
  <c r="AV1160" i="2"/>
  <c r="L1160" i="2"/>
  <c r="AW1160" i="2"/>
  <c r="AW2271" i="2"/>
  <c r="AW2267" i="2"/>
  <c r="AW2263" i="2"/>
  <c r="AW2259" i="2"/>
  <c r="AW2255" i="2"/>
  <c r="AW2251" i="2"/>
  <c r="AW2246" i="2"/>
  <c r="AW2243" i="2"/>
  <c r="AW2239" i="2"/>
  <c r="AW2235" i="2"/>
  <c r="AW2231" i="2"/>
  <c r="AW2227" i="2"/>
  <c r="AW2223" i="2"/>
  <c r="AW2219" i="2"/>
  <c r="AW2215" i="2"/>
  <c r="AW2211" i="2"/>
  <c r="AW2207" i="2"/>
  <c r="AW2203" i="2"/>
  <c r="AW2199" i="2"/>
  <c r="AW2194" i="2"/>
  <c r="AW2190" i="2"/>
  <c r="AW2186" i="2"/>
  <c r="AW2182" i="2"/>
  <c r="AW2178" i="2"/>
  <c r="AW2174" i="2"/>
  <c r="AW2170" i="2"/>
  <c r="AW2166" i="2"/>
  <c r="AW2162" i="2"/>
  <c r="AW2158" i="2"/>
  <c r="AW2154" i="2"/>
  <c r="AW2150" i="2"/>
  <c r="AW2146" i="2"/>
  <c r="AW2142" i="2"/>
  <c r="AW2138" i="2"/>
  <c r="AW2134" i="2"/>
  <c r="AW2130" i="2"/>
  <c r="AW2126" i="2"/>
  <c r="AW2122" i="2"/>
  <c r="AW2118" i="2"/>
  <c r="AW2114" i="2"/>
  <c r="AW2110" i="2"/>
  <c r="AW2106" i="2"/>
  <c r="AW2102" i="2"/>
  <c r="AW2098" i="2"/>
  <c r="AW2094" i="2"/>
  <c r="AW2090" i="2"/>
  <c r="AW2086" i="2"/>
  <c r="AW2083" i="2"/>
  <c r="AW2078" i="2"/>
  <c r="AW2074" i="2"/>
  <c r="AW2070" i="2"/>
  <c r="AW2066" i="2"/>
  <c r="AW2062" i="2"/>
  <c r="AW2058" i="2"/>
  <c r="AW2054" i="2"/>
  <c r="AW2050" i="2"/>
  <c r="AW2046" i="2"/>
  <c r="AW2042" i="2"/>
  <c r="AW2038" i="2"/>
  <c r="AW2034" i="2"/>
  <c r="AW2030" i="2"/>
  <c r="AW2026" i="2"/>
  <c r="AW2022" i="2"/>
  <c r="AW2018" i="2"/>
  <c r="AW2014" i="2"/>
  <c r="AW2010" i="2"/>
  <c r="AW2006" i="2"/>
  <c r="AW2002" i="2"/>
  <c r="AW1998" i="2"/>
  <c r="AW1994" i="2"/>
  <c r="AW1990" i="2"/>
  <c r="AW1986" i="2"/>
  <c r="AW1982" i="2"/>
  <c r="AW1978" i="2"/>
  <c r="AW1974" i="2"/>
  <c r="AW1970" i="2"/>
  <c r="AW1966" i="2"/>
  <c r="AW1962" i="2"/>
  <c r="AW1958" i="2"/>
  <c r="AW1954" i="2"/>
  <c r="J1949" i="2"/>
  <c r="AT1949" i="2"/>
  <c r="G1947" i="2"/>
  <c r="H1947" i="2" s="1"/>
  <c r="AW1943" i="2"/>
  <c r="AV1928" i="2"/>
  <c r="G1921" i="2"/>
  <c r="H1921" i="2" s="1"/>
  <c r="AW1918" i="2"/>
  <c r="J1912" i="2"/>
  <c r="AT1912" i="2"/>
  <c r="K1912" i="2"/>
  <c r="AU1912" i="2"/>
  <c r="G1906" i="2"/>
  <c r="H1906" i="2" s="1"/>
  <c r="AT1905" i="2"/>
  <c r="AV1896" i="2"/>
  <c r="M1891" i="2"/>
  <c r="G1889" i="2"/>
  <c r="H1889" i="2" s="1"/>
  <c r="AW1886" i="2"/>
  <c r="J1880" i="2"/>
  <c r="AT1880" i="2"/>
  <c r="K1880" i="2"/>
  <c r="AU1880" i="2"/>
  <c r="G1874" i="2"/>
  <c r="H1874" i="2" s="1"/>
  <c r="AT1873" i="2"/>
  <c r="AV1864" i="2"/>
  <c r="M1859" i="2"/>
  <c r="G1857" i="2"/>
  <c r="H1857" i="2" s="1"/>
  <c r="AW1854" i="2"/>
  <c r="J1848" i="2"/>
  <c r="AT1848" i="2"/>
  <c r="K1848" i="2"/>
  <c r="AU1848" i="2"/>
  <c r="G1841" i="2"/>
  <c r="H1841" i="2" s="1"/>
  <c r="AT1840" i="2"/>
  <c r="AV1832" i="2"/>
  <c r="G1824" i="2"/>
  <c r="H1824" i="2" s="1"/>
  <c r="AW1821" i="2"/>
  <c r="J1815" i="2"/>
  <c r="AT1815" i="2"/>
  <c r="K1815" i="2"/>
  <c r="AU1815" i="2"/>
  <c r="G1809" i="2"/>
  <c r="H1809" i="2" s="1"/>
  <c r="AT1808" i="2"/>
  <c r="AV1799" i="2"/>
  <c r="G1792" i="2"/>
  <c r="H1792" i="2" s="1"/>
  <c r="AW1789" i="2"/>
  <c r="J1783" i="2"/>
  <c r="AT1783" i="2"/>
  <c r="K1783" i="2"/>
  <c r="AU1783" i="2"/>
  <c r="AW1715" i="2"/>
  <c r="G1715" i="2"/>
  <c r="H1715" i="2" s="1"/>
  <c r="AW1703" i="2"/>
  <c r="AT1700" i="2"/>
  <c r="G1699" i="2"/>
  <c r="H1699" i="2" s="1"/>
  <c r="J1699" i="2"/>
  <c r="AT1699" i="2"/>
  <c r="K1699" i="2"/>
  <c r="AU1699" i="2"/>
  <c r="AW1687" i="2"/>
  <c r="AW1670" i="2"/>
  <c r="AW1654" i="2"/>
  <c r="AW1638" i="2"/>
  <c r="AW1618" i="2"/>
  <c r="AW1615" i="2"/>
  <c r="G1615" i="2"/>
  <c r="H1615" i="2" s="1"/>
  <c r="L1614" i="2"/>
  <c r="AW1594" i="2"/>
  <c r="AW1591" i="2"/>
  <c r="G1591" i="2"/>
  <c r="H1591" i="2" s="1"/>
  <c r="L1590" i="2"/>
  <c r="G1571" i="2"/>
  <c r="H1571" i="2" s="1"/>
  <c r="J1571" i="2"/>
  <c r="M1571" i="2" s="1"/>
  <c r="AT1571" i="2"/>
  <c r="AV1555" i="2"/>
  <c r="K1555" i="2"/>
  <c r="G1539" i="2"/>
  <c r="H1539" i="2" s="1"/>
  <c r="J1539" i="2"/>
  <c r="AT1539" i="2"/>
  <c r="AV1523" i="2"/>
  <c r="K1523" i="2"/>
  <c r="G1507" i="2"/>
  <c r="H1507" i="2" s="1"/>
  <c r="J1507" i="2"/>
  <c r="M1507" i="2" s="1"/>
  <c r="AT1507" i="2"/>
  <c r="AV1490" i="2"/>
  <c r="K1490" i="2"/>
  <c r="G1474" i="2"/>
  <c r="H1474" i="2" s="1"/>
  <c r="J1474" i="2"/>
  <c r="AT1474" i="2"/>
  <c r="G1460" i="2"/>
  <c r="H1460" i="2" s="1"/>
  <c r="J1460" i="2"/>
  <c r="AT1460" i="2"/>
  <c r="AU1460" i="2"/>
  <c r="K1460" i="2"/>
  <c r="AV1460" i="2"/>
  <c r="L1460" i="2"/>
  <c r="AW1460" i="2"/>
  <c r="AW1411" i="2"/>
  <c r="G1411" i="2"/>
  <c r="H1411" i="2" s="1"/>
  <c r="AT1411" i="2"/>
  <c r="J1411" i="2"/>
  <c r="AU1411" i="2"/>
  <c r="K1411" i="2"/>
  <c r="AV1411" i="2"/>
  <c r="G1260" i="2"/>
  <c r="H1260" i="2" s="1"/>
  <c r="J1260" i="2"/>
  <c r="AT1260" i="2"/>
  <c r="AU1260" i="2"/>
  <c r="K1260" i="2"/>
  <c r="AV1260" i="2"/>
  <c r="L1260" i="2"/>
  <c r="AW1260" i="2"/>
  <c r="G1192" i="2"/>
  <c r="H1192" i="2" s="1"/>
  <c r="J1192" i="2"/>
  <c r="AT1192" i="2"/>
  <c r="AU1192" i="2"/>
  <c r="K1192" i="2"/>
  <c r="AV1192" i="2"/>
  <c r="L1192" i="2"/>
  <c r="AW1192" i="2"/>
  <c r="G1128" i="2"/>
  <c r="H1128" i="2" s="1"/>
  <c r="J1128" i="2"/>
  <c r="AT1128" i="2"/>
  <c r="AU1128" i="2"/>
  <c r="K1128" i="2"/>
  <c r="AV1128" i="2"/>
  <c r="L1128" i="2"/>
  <c r="AW1128" i="2"/>
  <c r="J762" i="2"/>
  <c r="G762" i="2"/>
  <c r="H762" i="2" s="1"/>
  <c r="AT762" i="2"/>
  <c r="K762" i="2"/>
  <c r="AU762" i="2"/>
  <c r="AV762" i="2"/>
  <c r="AW762" i="2"/>
  <c r="L762" i="2"/>
  <c r="G1917" i="2"/>
  <c r="H1917" i="2" s="1"/>
  <c r="AW1914" i="2"/>
  <c r="J1908" i="2"/>
  <c r="AT1908" i="2"/>
  <c r="K1908" i="2"/>
  <c r="AU1908" i="2"/>
  <c r="G1885" i="2"/>
  <c r="H1885" i="2" s="1"/>
  <c r="AW1882" i="2"/>
  <c r="J1876" i="2"/>
  <c r="AT1876" i="2"/>
  <c r="K1876" i="2"/>
  <c r="AU1876" i="2"/>
  <c r="G1853" i="2"/>
  <c r="H1853" i="2" s="1"/>
  <c r="AW1850" i="2"/>
  <c r="J1843" i="2"/>
  <c r="AT1843" i="2"/>
  <c r="K1843" i="2"/>
  <c r="AU1843" i="2"/>
  <c r="G1820" i="2"/>
  <c r="H1820" i="2" s="1"/>
  <c r="AW1817" i="2"/>
  <c r="J1811" i="2"/>
  <c r="AT1811" i="2"/>
  <c r="K1811" i="2"/>
  <c r="AU1811" i="2"/>
  <c r="G1788" i="2"/>
  <c r="H1788" i="2" s="1"/>
  <c r="AW1785" i="2"/>
  <c r="J1779" i="2"/>
  <c r="AT1779" i="2"/>
  <c r="K1779" i="2"/>
  <c r="AU1779" i="2"/>
  <c r="AU1730" i="2"/>
  <c r="G1711" i="2"/>
  <c r="H1711" i="2" s="1"/>
  <c r="J1711" i="2"/>
  <c r="AT1711" i="2"/>
  <c r="K1711" i="2"/>
  <c r="AU1711" i="2"/>
  <c r="G1696" i="2"/>
  <c r="H1696" i="2" s="1"/>
  <c r="G1691" i="2"/>
  <c r="H1691" i="2" s="1"/>
  <c r="J1691" i="2"/>
  <c r="AT1691" i="2"/>
  <c r="K1691" i="2"/>
  <c r="AU1691" i="2"/>
  <c r="AW1684" i="2"/>
  <c r="G1684" i="2"/>
  <c r="H1684" i="2" s="1"/>
  <c r="G1674" i="2"/>
  <c r="H1674" i="2" s="1"/>
  <c r="J1674" i="2"/>
  <c r="AT1674" i="2"/>
  <c r="K1674" i="2"/>
  <c r="AU1674" i="2"/>
  <c r="AW1667" i="2"/>
  <c r="G1667" i="2"/>
  <c r="H1667" i="2" s="1"/>
  <c r="G1658" i="2"/>
  <c r="H1658" i="2" s="1"/>
  <c r="J1658" i="2"/>
  <c r="AT1658" i="2"/>
  <c r="K1658" i="2"/>
  <c r="AU1658" i="2"/>
  <c r="AW1651" i="2"/>
  <c r="G1651" i="2"/>
  <c r="H1651" i="2" s="1"/>
  <c r="G1642" i="2"/>
  <c r="H1642" i="2" s="1"/>
  <c r="J1642" i="2"/>
  <c r="AT1642" i="2"/>
  <c r="K1642" i="2"/>
  <c r="AU1642" i="2"/>
  <c r="AW1635" i="2"/>
  <c r="G1635" i="2"/>
  <c r="H1635" i="2" s="1"/>
  <c r="G1626" i="2"/>
  <c r="H1626" i="2" s="1"/>
  <c r="J1626" i="2"/>
  <c r="AT1626" i="2"/>
  <c r="K1626" i="2"/>
  <c r="AU1626" i="2"/>
  <c r="AW1614" i="2"/>
  <c r="AW1611" i="2"/>
  <c r="G1611" i="2"/>
  <c r="H1611" i="2" s="1"/>
  <c r="G1602" i="2"/>
  <c r="H1602" i="2" s="1"/>
  <c r="J1602" i="2"/>
  <c r="AT1602" i="2"/>
  <c r="K1602" i="2"/>
  <c r="AU1602" i="2"/>
  <c r="AW1590" i="2"/>
  <c r="G1567" i="2"/>
  <c r="H1567" i="2" s="1"/>
  <c r="J1567" i="2"/>
  <c r="AT1567" i="2"/>
  <c r="G1535" i="2"/>
  <c r="H1535" i="2" s="1"/>
  <c r="J1535" i="2"/>
  <c r="M1535" i="2" s="1"/>
  <c r="AT1535" i="2"/>
  <c r="G1503" i="2"/>
  <c r="H1503" i="2" s="1"/>
  <c r="J1503" i="2"/>
  <c r="AT1503" i="2"/>
  <c r="G1470" i="2"/>
  <c r="H1470" i="2" s="1"/>
  <c r="J1470" i="2"/>
  <c r="AT1470" i="2"/>
  <c r="AW1449" i="2"/>
  <c r="G1449" i="2"/>
  <c r="H1449" i="2" s="1"/>
  <c r="AT1449" i="2"/>
  <c r="J1449" i="2"/>
  <c r="AU1449" i="2"/>
  <c r="K1449" i="2"/>
  <c r="AV1449" i="2"/>
  <c r="G1390" i="2"/>
  <c r="H1390" i="2" s="1"/>
  <c r="J1390" i="2"/>
  <c r="AT1390" i="2"/>
  <c r="AU1390" i="2"/>
  <c r="K1390" i="2"/>
  <c r="AV1390" i="2"/>
  <c r="L1390" i="2"/>
  <c r="AW1390" i="2"/>
  <c r="G1204" i="2"/>
  <c r="H1204" i="2" s="1"/>
  <c r="J1204" i="2"/>
  <c r="AT1204" i="2"/>
  <c r="AU1204" i="2"/>
  <c r="K1204" i="2"/>
  <c r="AV1204" i="2"/>
  <c r="L1204" i="2"/>
  <c r="AW1204" i="2"/>
  <c r="G1176" i="2"/>
  <c r="H1176" i="2" s="1"/>
  <c r="J1176" i="2"/>
  <c r="AT1176" i="2"/>
  <c r="AU1176" i="2"/>
  <c r="K1176" i="2"/>
  <c r="AV1176" i="2"/>
  <c r="L1176" i="2"/>
  <c r="AW1176" i="2"/>
  <c r="G1156" i="2"/>
  <c r="H1156" i="2" s="1"/>
  <c r="J1156" i="2"/>
  <c r="AT1156" i="2"/>
  <c r="AU1156" i="2"/>
  <c r="K1156" i="2"/>
  <c r="AV1156" i="2"/>
  <c r="L1156" i="2"/>
  <c r="AW1156" i="2"/>
  <c r="G790" i="2"/>
  <c r="H790" i="2" s="1"/>
  <c r="J790" i="2"/>
  <c r="AT790" i="2"/>
  <c r="K790" i="2"/>
  <c r="AU790" i="2"/>
  <c r="AV790" i="2"/>
  <c r="AW790" i="2"/>
  <c r="L790" i="2"/>
  <c r="AW2073" i="2"/>
  <c r="AW2069" i="2"/>
  <c r="AW2065" i="2"/>
  <c r="AW2061" i="2"/>
  <c r="AW2057" i="2"/>
  <c r="AW2053" i="2"/>
  <c r="AW2049" i="2"/>
  <c r="AW2045" i="2"/>
  <c r="AW2041" i="2"/>
  <c r="AW2037" i="2"/>
  <c r="AW2033" i="2"/>
  <c r="AW2029" i="2"/>
  <c r="AW2025" i="2"/>
  <c r="AW2021" i="2"/>
  <c r="AW2017" i="2"/>
  <c r="AW2013" i="2"/>
  <c r="AW2009" i="2"/>
  <c r="AW2005" i="2"/>
  <c r="AW2001" i="2"/>
  <c r="AW1997" i="2"/>
  <c r="AW1993" i="2"/>
  <c r="AW1989" i="2"/>
  <c r="AW1985" i="2"/>
  <c r="AW1981" i="2"/>
  <c r="AW1977" i="2"/>
  <c r="AW1973" i="2"/>
  <c r="AW1969" i="2"/>
  <c r="AW1965" i="2"/>
  <c r="AW1961" i="2"/>
  <c r="AW1957" i="2"/>
  <c r="AW1953" i="2"/>
  <c r="J1940" i="2"/>
  <c r="M1940" i="2" s="1"/>
  <c r="AT1940" i="2"/>
  <c r="AW1934" i="2"/>
  <c r="G1913" i="2"/>
  <c r="H1913" i="2" s="1"/>
  <c r="AW1910" i="2"/>
  <c r="J1904" i="2"/>
  <c r="AT1904" i="2"/>
  <c r="K1904" i="2"/>
  <c r="AU1904" i="2"/>
  <c r="G1881" i="2"/>
  <c r="H1881" i="2" s="1"/>
  <c r="AW1878" i="2"/>
  <c r="J1872" i="2"/>
  <c r="AT1872" i="2"/>
  <c r="K1872" i="2"/>
  <c r="AU1872" i="2"/>
  <c r="G1849" i="2"/>
  <c r="H1849" i="2" s="1"/>
  <c r="AW1846" i="2"/>
  <c r="J1839" i="2"/>
  <c r="AT1839" i="2"/>
  <c r="K1839" i="2"/>
  <c r="AU1839" i="2"/>
  <c r="G1816" i="2"/>
  <c r="H1816" i="2" s="1"/>
  <c r="AW1813" i="2"/>
  <c r="J1807" i="2"/>
  <c r="AT1807" i="2"/>
  <c r="K1807" i="2"/>
  <c r="AU1807" i="2"/>
  <c r="G1784" i="2"/>
  <c r="H1784" i="2" s="1"/>
  <c r="AW1781" i="2"/>
  <c r="J1762" i="2"/>
  <c r="AT1762" i="2"/>
  <c r="K1762" i="2"/>
  <c r="AU1762" i="2"/>
  <c r="AW1732" i="2"/>
  <c r="G1708" i="2"/>
  <c r="H1708" i="2" s="1"/>
  <c r="G1622" i="2"/>
  <c r="H1622" i="2" s="1"/>
  <c r="J1622" i="2"/>
  <c r="AT1622" i="2"/>
  <c r="K1622" i="2"/>
  <c r="AU1622" i="2"/>
  <c r="AW1607" i="2"/>
  <c r="G1607" i="2"/>
  <c r="H1607" i="2" s="1"/>
  <c r="G1598" i="2"/>
  <c r="H1598" i="2" s="1"/>
  <c r="J1598" i="2"/>
  <c r="AT1598" i="2"/>
  <c r="K1598" i="2"/>
  <c r="AU1598" i="2"/>
  <c r="G1563" i="2"/>
  <c r="H1563" i="2" s="1"/>
  <c r="J1563" i="2"/>
  <c r="M1563" i="2" s="1"/>
  <c r="AT1563" i="2"/>
  <c r="G1531" i="2"/>
  <c r="H1531" i="2" s="1"/>
  <c r="J1531" i="2"/>
  <c r="M1531" i="2" s="1"/>
  <c r="AT1531" i="2"/>
  <c r="G1498" i="2"/>
  <c r="H1498" i="2" s="1"/>
  <c r="J1498" i="2"/>
  <c r="M1498" i="2" s="1"/>
  <c r="AT1498" i="2"/>
  <c r="G1465" i="2"/>
  <c r="H1465" i="2" s="1"/>
  <c r="J1465" i="2"/>
  <c r="AT1465" i="2"/>
  <c r="AW1379" i="2"/>
  <c r="G1379" i="2"/>
  <c r="H1379" i="2" s="1"/>
  <c r="AT1379" i="2"/>
  <c r="J1379" i="2"/>
  <c r="AU1379" i="2"/>
  <c r="K1379" i="2"/>
  <c r="AV1379" i="2"/>
  <c r="G1325" i="2"/>
  <c r="H1325" i="2" s="1"/>
  <c r="J1325" i="2"/>
  <c r="AT1325" i="2"/>
  <c r="AU1325" i="2"/>
  <c r="K1325" i="2"/>
  <c r="AV1325" i="2"/>
  <c r="L1325" i="2"/>
  <c r="AW1325" i="2"/>
  <c r="G1276" i="2"/>
  <c r="H1276" i="2" s="1"/>
  <c r="J1276" i="2"/>
  <c r="AT1276" i="2"/>
  <c r="AU1276" i="2"/>
  <c r="K1276" i="2"/>
  <c r="AV1276" i="2"/>
  <c r="L1276" i="2"/>
  <c r="AW1276" i="2"/>
  <c r="J1072" i="2"/>
  <c r="AT1072" i="2"/>
  <c r="AW1072" i="2"/>
  <c r="G1072" i="2"/>
  <c r="H1072" i="2" s="1"/>
  <c r="AU1072" i="2"/>
  <c r="AV1072" i="2"/>
  <c r="K1072" i="2"/>
  <c r="L1072" i="2"/>
  <c r="AW1067" i="2"/>
  <c r="G1067" i="2"/>
  <c r="H1067" i="2" s="1"/>
  <c r="AT1067" i="2"/>
  <c r="J1067" i="2"/>
  <c r="AU1067" i="2"/>
  <c r="AV1067" i="2"/>
  <c r="K1067" i="2"/>
  <c r="L1067" i="2"/>
  <c r="M1061" i="2"/>
  <c r="AW779" i="2"/>
  <c r="G779" i="2"/>
  <c r="H779" i="2" s="1"/>
  <c r="AT779" i="2"/>
  <c r="J779" i="2"/>
  <c r="AU779" i="2"/>
  <c r="K779" i="2"/>
  <c r="AV779" i="2"/>
  <c r="L779" i="2"/>
  <c r="AW1947" i="2"/>
  <c r="J1932" i="2"/>
  <c r="AT1932" i="2"/>
  <c r="K1932" i="2"/>
  <c r="G1909" i="2"/>
  <c r="H1909" i="2" s="1"/>
  <c r="AW1906" i="2"/>
  <c r="J1900" i="2"/>
  <c r="AT1900" i="2"/>
  <c r="K1900" i="2"/>
  <c r="AU1900" i="2"/>
  <c r="G1877" i="2"/>
  <c r="H1877" i="2" s="1"/>
  <c r="AW1874" i="2"/>
  <c r="J1868" i="2"/>
  <c r="AT1868" i="2"/>
  <c r="K1868" i="2"/>
  <c r="AU1868" i="2"/>
  <c r="G1844" i="2"/>
  <c r="H1844" i="2" s="1"/>
  <c r="AW1841" i="2"/>
  <c r="J1835" i="2"/>
  <c r="AT1835" i="2"/>
  <c r="K1835" i="2"/>
  <c r="AU1835" i="2"/>
  <c r="G1812" i="2"/>
  <c r="H1812" i="2" s="1"/>
  <c r="AW1809" i="2"/>
  <c r="J1803" i="2"/>
  <c r="AT1803" i="2"/>
  <c r="K1803" i="2"/>
  <c r="AU1803" i="2"/>
  <c r="G1780" i="2"/>
  <c r="H1780" i="2" s="1"/>
  <c r="G1735" i="2"/>
  <c r="H1735" i="2" s="1"/>
  <c r="G1703" i="2"/>
  <c r="H1703" i="2" s="1"/>
  <c r="J1703" i="2"/>
  <c r="AT1703" i="2"/>
  <c r="K1703" i="2"/>
  <c r="AU1703" i="2"/>
  <c r="G1687" i="2"/>
  <c r="H1687" i="2" s="1"/>
  <c r="J1687" i="2"/>
  <c r="AT1687" i="2"/>
  <c r="K1687" i="2"/>
  <c r="AU1687" i="2"/>
  <c r="AW1679" i="2"/>
  <c r="G1679" i="2"/>
  <c r="H1679" i="2" s="1"/>
  <c r="G1670" i="2"/>
  <c r="H1670" i="2" s="1"/>
  <c r="J1670" i="2"/>
  <c r="AT1670" i="2"/>
  <c r="K1670" i="2"/>
  <c r="AU1670" i="2"/>
  <c r="AW1663" i="2"/>
  <c r="G1663" i="2"/>
  <c r="H1663" i="2" s="1"/>
  <c r="G1654" i="2"/>
  <c r="H1654" i="2" s="1"/>
  <c r="J1654" i="2"/>
  <c r="AT1654" i="2"/>
  <c r="K1654" i="2"/>
  <c r="AU1654" i="2"/>
  <c r="AW1647" i="2"/>
  <c r="G1647" i="2"/>
  <c r="H1647" i="2" s="1"/>
  <c r="G1638" i="2"/>
  <c r="H1638" i="2" s="1"/>
  <c r="J1638" i="2"/>
  <c r="AT1638" i="2"/>
  <c r="K1638" i="2"/>
  <c r="AU1638" i="2"/>
  <c r="AW1631" i="2"/>
  <c r="G1631" i="2"/>
  <c r="H1631" i="2" s="1"/>
  <c r="G1618" i="2"/>
  <c r="H1618" i="2" s="1"/>
  <c r="J1618" i="2"/>
  <c r="AT1618" i="2"/>
  <c r="K1618" i="2"/>
  <c r="AU1618" i="2"/>
  <c r="G1594" i="2"/>
  <c r="H1594" i="2" s="1"/>
  <c r="J1594" i="2"/>
  <c r="AT1594" i="2"/>
  <c r="K1594" i="2"/>
  <c r="AU1594" i="2"/>
  <c r="G1559" i="2"/>
  <c r="H1559" i="2" s="1"/>
  <c r="J1559" i="2"/>
  <c r="AT1559" i="2"/>
  <c r="G1527" i="2"/>
  <c r="H1527" i="2" s="1"/>
  <c r="J1527" i="2"/>
  <c r="M1527" i="2" s="1"/>
  <c r="AT1527" i="2"/>
  <c r="G1494" i="2"/>
  <c r="H1494" i="2" s="1"/>
  <c r="J1494" i="2"/>
  <c r="AT1494" i="2"/>
  <c r="AW1427" i="2"/>
  <c r="G1427" i="2"/>
  <c r="H1427" i="2" s="1"/>
  <c r="AT1427" i="2"/>
  <c r="J1427" i="2"/>
  <c r="AU1427" i="2"/>
  <c r="K1427" i="2"/>
  <c r="AV1427" i="2"/>
  <c r="G1358" i="2"/>
  <c r="H1358" i="2" s="1"/>
  <c r="J1358" i="2"/>
  <c r="AT1358" i="2"/>
  <c r="AU1358" i="2"/>
  <c r="K1358" i="2"/>
  <c r="AV1358" i="2"/>
  <c r="L1358" i="2"/>
  <c r="AW1358" i="2"/>
  <c r="G1144" i="2"/>
  <c r="H1144" i="2" s="1"/>
  <c r="J1144" i="2"/>
  <c r="AT1144" i="2"/>
  <c r="AU1144" i="2"/>
  <c r="K1144" i="2"/>
  <c r="AV1144" i="2"/>
  <c r="L1144" i="2"/>
  <c r="AW1144" i="2"/>
  <c r="G1124" i="2"/>
  <c r="H1124" i="2" s="1"/>
  <c r="J1124" i="2"/>
  <c r="AT1124" i="2"/>
  <c r="AU1124" i="2"/>
  <c r="K1124" i="2"/>
  <c r="AV1124" i="2"/>
  <c r="L1124" i="2"/>
  <c r="AW1124" i="2"/>
  <c r="J1928" i="2"/>
  <c r="AT1928" i="2"/>
  <c r="K1928" i="2"/>
  <c r="AU1928" i="2"/>
  <c r="G1905" i="2"/>
  <c r="H1905" i="2" s="1"/>
  <c r="J1896" i="2"/>
  <c r="AT1896" i="2"/>
  <c r="K1896" i="2"/>
  <c r="AU1896" i="2"/>
  <c r="G1873" i="2"/>
  <c r="H1873" i="2" s="1"/>
  <c r="J1864" i="2"/>
  <c r="AT1864" i="2"/>
  <c r="K1864" i="2"/>
  <c r="AU1864" i="2"/>
  <c r="G1840" i="2"/>
  <c r="H1840" i="2" s="1"/>
  <c r="J1832" i="2"/>
  <c r="AT1832" i="2"/>
  <c r="K1832" i="2"/>
  <c r="AU1832" i="2"/>
  <c r="G1808" i="2"/>
  <c r="H1808" i="2" s="1"/>
  <c r="J1799" i="2"/>
  <c r="AT1799" i="2"/>
  <c r="K1799" i="2"/>
  <c r="AU1799" i="2"/>
  <c r="J1754" i="2"/>
  <c r="AT1754" i="2"/>
  <c r="J1715" i="2"/>
  <c r="AT1715" i="2"/>
  <c r="K1715" i="2"/>
  <c r="AU1715" i="2"/>
  <c r="G1700" i="2"/>
  <c r="H1700" i="2" s="1"/>
  <c r="G1614" i="2"/>
  <c r="H1614" i="2" s="1"/>
  <c r="J1614" i="2"/>
  <c r="AT1614" i="2"/>
  <c r="K1614" i="2"/>
  <c r="AU1614" i="2"/>
  <c r="G1590" i="2"/>
  <c r="H1590" i="2" s="1"/>
  <c r="J1590" i="2"/>
  <c r="AT1590" i="2"/>
  <c r="K1590" i="2"/>
  <c r="AU1590" i="2"/>
  <c r="G1555" i="2"/>
  <c r="H1555" i="2" s="1"/>
  <c r="J1555" i="2"/>
  <c r="AT1555" i="2"/>
  <c r="G1523" i="2"/>
  <c r="H1523" i="2" s="1"/>
  <c r="J1523" i="2"/>
  <c r="AT1523" i="2"/>
  <c r="G1490" i="2"/>
  <c r="H1490" i="2" s="1"/>
  <c r="J1490" i="2"/>
  <c r="AT1490" i="2"/>
  <c r="G1406" i="2"/>
  <c r="H1406" i="2" s="1"/>
  <c r="J1406" i="2"/>
  <c r="AT1406" i="2"/>
  <c r="AU1406" i="2"/>
  <c r="K1406" i="2"/>
  <c r="AV1406" i="2"/>
  <c r="L1406" i="2"/>
  <c r="AW1406" i="2"/>
  <c r="G1293" i="2"/>
  <c r="H1293" i="2" s="1"/>
  <c r="J1293" i="2"/>
  <c r="AT1293" i="2"/>
  <c r="AU1293" i="2"/>
  <c r="K1293" i="2"/>
  <c r="AV1293" i="2"/>
  <c r="L1293" i="2"/>
  <c r="AW1293" i="2"/>
  <c r="G1212" i="2"/>
  <c r="H1212" i="2" s="1"/>
  <c r="J1212" i="2"/>
  <c r="AT1212" i="2"/>
  <c r="AU1212" i="2"/>
  <c r="K1212" i="2"/>
  <c r="AV1212" i="2"/>
  <c r="L1212" i="2"/>
  <c r="AW1212" i="2"/>
  <c r="G1172" i="2"/>
  <c r="H1172" i="2" s="1"/>
  <c r="J1172" i="2"/>
  <c r="AT1172" i="2"/>
  <c r="AU1172" i="2"/>
  <c r="K1172" i="2"/>
  <c r="AV1172" i="2"/>
  <c r="L1172" i="2"/>
  <c r="AW1172" i="2"/>
  <c r="AW983" i="2"/>
  <c r="G983" i="2"/>
  <c r="H983" i="2" s="1"/>
  <c r="AT983" i="2"/>
  <c r="AU983" i="2"/>
  <c r="J983" i="2"/>
  <c r="AV983" i="2"/>
  <c r="K983" i="2"/>
  <c r="L983" i="2"/>
  <c r="AW837" i="2"/>
  <c r="G837" i="2"/>
  <c r="H837" i="2" s="1"/>
  <c r="AT837" i="2"/>
  <c r="J837" i="2"/>
  <c r="AU837" i="2"/>
  <c r="AV837" i="2"/>
  <c r="K837" i="2"/>
  <c r="L837" i="2"/>
  <c r="G831" i="2"/>
  <c r="H831" i="2" s="1"/>
  <c r="J831" i="2"/>
  <c r="AT831" i="2"/>
  <c r="K831" i="2"/>
  <c r="AU831" i="2"/>
  <c r="AV831" i="2"/>
  <c r="AW831" i="2"/>
  <c r="L831" i="2"/>
  <c r="AW1625" i="2"/>
  <c r="AW1621" i="2"/>
  <c r="AW1617" i="2"/>
  <c r="AW1613" i="2"/>
  <c r="AW1609" i="2"/>
  <c r="AW1605" i="2"/>
  <c r="AW1601" i="2"/>
  <c r="AW1597" i="2"/>
  <c r="AW1593" i="2"/>
  <c r="AW1589" i="2"/>
  <c r="AU1582" i="2"/>
  <c r="AU1578" i="2"/>
  <c r="AU1574" i="2"/>
  <c r="AU1570" i="2"/>
  <c r="AU1566" i="2"/>
  <c r="AU1562" i="2"/>
  <c r="AU1558" i="2"/>
  <c r="AU1554" i="2"/>
  <c r="AU1550" i="2"/>
  <c r="AU1546" i="2"/>
  <c r="AU1542" i="2"/>
  <c r="AU1538" i="2"/>
  <c r="AU1534" i="2"/>
  <c r="AU1530" i="2"/>
  <c r="AU1526" i="2"/>
  <c r="AU1522" i="2"/>
  <c r="AU1518" i="2"/>
  <c r="AU1514" i="2"/>
  <c r="AU1510" i="2"/>
  <c r="AU1506" i="2"/>
  <c r="AU1497" i="2"/>
  <c r="AU1492" i="2"/>
  <c r="AU1489" i="2"/>
  <c r="AU1485" i="2"/>
  <c r="AU1481" i="2"/>
  <c r="AU1477" i="2"/>
  <c r="AU1473" i="2"/>
  <c r="AU1469" i="2"/>
  <c r="AU1464" i="2"/>
  <c r="AW1461" i="2"/>
  <c r="G1461" i="2"/>
  <c r="H1461" i="2" s="1"/>
  <c r="G1456" i="2"/>
  <c r="H1456" i="2" s="1"/>
  <c r="J1456" i="2"/>
  <c r="AT1456" i="2"/>
  <c r="AT1453" i="2"/>
  <c r="AV1448" i="2"/>
  <c r="K1448" i="2"/>
  <c r="AW1445" i="2"/>
  <c r="G1445" i="2"/>
  <c r="H1445" i="2" s="1"/>
  <c r="AV1426" i="2"/>
  <c r="K1426" i="2"/>
  <c r="AW1423" i="2"/>
  <c r="G1423" i="2"/>
  <c r="H1423" i="2" s="1"/>
  <c r="G1418" i="2"/>
  <c r="H1418" i="2" s="1"/>
  <c r="J1418" i="2"/>
  <c r="AT1418" i="2"/>
  <c r="AT1415" i="2"/>
  <c r="AV1410" i="2"/>
  <c r="K1410" i="2"/>
  <c r="AW1407" i="2"/>
  <c r="G1407" i="2"/>
  <c r="H1407" i="2" s="1"/>
  <c r="G1402" i="2"/>
  <c r="H1402" i="2" s="1"/>
  <c r="J1402" i="2"/>
  <c r="AT1402" i="2"/>
  <c r="AT1399" i="2"/>
  <c r="AV1394" i="2"/>
  <c r="K1394" i="2"/>
  <c r="AW1391" i="2"/>
  <c r="G1391" i="2"/>
  <c r="H1391" i="2" s="1"/>
  <c r="G1386" i="2"/>
  <c r="H1386" i="2" s="1"/>
  <c r="J1386" i="2"/>
  <c r="AT1386" i="2"/>
  <c r="AT1383" i="2"/>
  <c r="AV1378" i="2"/>
  <c r="K1378" i="2"/>
  <c r="AW1375" i="2"/>
  <c r="G1375" i="2"/>
  <c r="H1375" i="2" s="1"/>
  <c r="G1370" i="2"/>
  <c r="H1370" i="2" s="1"/>
  <c r="J1370" i="2"/>
  <c r="AT1370" i="2"/>
  <c r="AT1367" i="2"/>
  <c r="AV1362" i="2"/>
  <c r="K1362" i="2"/>
  <c r="AW1359" i="2"/>
  <c r="G1359" i="2"/>
  <c r="H1359" i="2" s="1"/>
  <c r="G1354" i="2"/>
  <c r="H1354" i="2" s="1"/>
  <c r="J1354" i="2"/>
  <c r="AT1354" i="2"/>
  <c r="AV1346" i="2"/>
  <c r="K1346" i="2"/>
  <c r="G1338" i="2"/>
  <c r="H1338" i="2" s="1"/>
  <c r="J1338" i="2"/>
  <c r="AT1338" i="2"/>
  <c r="AV1329" i="2"/>
  <c r="K1329" i="2"/>
  <c r="G1321" i="2"/>
  <c r="H1321" i="2" s="1"/>
  <c r="J1321" i="2"/>
  <c r="AT1321" i="2"/>
  <c r="AV1313" i="2"/>
  <c r="K1313" i="2"/>
  <c r="G1305" i="2"/>
  <c r="H1305" i="2" s="1"/>
  <c r="J1305" i="2"/>
  <c r="M1305" i="2" s="1"/>
  <c r="AT1305" i="2"/>
  <c r="AV1297" i="2"/>
  <c r="K1297" i="2"/>
  <c r="G1289" i="2"/>
  <c r="H1289" i="2" s="1"/>
  <c r="J1289" i="2"/>
  <c r="M1289" i="2" s="1"/>
  <c r="AT1289" i="2"/>
  <c r="AV1281" i="2"/>
  <c r="K1281" i="2"/>
  <c r="G1272" i="2"/>
  <c r="H1272" i="2" s="1"/>
  <c r="J1272" i="2"/>
  <c r="AT1272" i="2"/>
  <c r="AV1264" i="2"/>
  <c r="K1264" i="2"/>
  <c r="G1256" i="2"/>
  <c r="H1256" i="2" s="1"/>
  <c r="J1256" i="2"/>
  <c r="AT1256" i="2"/>
  <c r="AV1248" i="2"/>
  <c r="K1248" i="2"/>
  <c r="G1240" i="2"/>
  <c r="H1240" i="2" s="1"/>
  <c r="J1240" i="2"/>
  <c r="M1240" i="2" s="1"/>
  <c r="AT1240" i="2"/>
  <c r="AV1232" i="2"/>
  <c r="K1232" i="2"/>
  <c r="G1224" i="2"/>
  <c r="H1224" i="2" s="1"/>
  <c r="J1224" i="2"/>
  <c r="M1224" i="2" s="1"/>
  <c r="AT1224" i="2"/>
  <c r="AV1216" i="2"/>
  <c r="K1216" i="2"/>
  <c r="G1095" i="2"/>
  <c r="H1095" i="2" s="1"/>
  <c r="J1095" i="2"/>
  <c r="AT1095" i="2"/>
  <c r="G1085" i="2"/>
  <c r="H1085" i="2" s="1"/>
  <c r="J1085" i="2"/>
  <c r="AT1085" i="2"/>
  <c r="K1085" i="2"/>
  <c r="AU1085" i="2"/>
  <c r="K1036" i="2"/>
  <c r="AU1036" i="2"/>
  <c r="G1036" i="2"/>
  <c r="H1036" i="2" s="1"/>
  <c r="AT1036" i="2"/>
  <c r="J1036" i="2"/>
  <c r="AV1036" i="2"/>
  <c r="L1036" i="2"/>
  <c r="AW1588" i="2"/>
  <c r="G1168" i="2"/>
  <c r="H1168" i="2" s="1"/>
  <c r="J1168" i="2"/>
  <c r="AT1168" i="2"/>
  <c r="G1152" i="2"/>
  <c r="H1152" i="2" s="1"/>
  <c r="J1152" i="2"/>
  <c r="AT1152" i="2"/>
  <c r="G1136" i="2"/>
  <c r="H1136" i="2" s="1"/>
  <c r="J1136" i="2"/>
  <c r="AT1136" i="2"/>
  <c r="G1120" i="2"/>
  <c r="H1120" i="2" s="1"/>
  <c r="J1120" i="2"/>
  <c r="AT1120" i="2"/>
  <c r="J1080" i="2"/>
  <c r="AT1080" i="2"/>
  <c r="AW1080" i="2"/>
  <c r="G1080" i="2"/>
  <c r="H1080" i="2" s="1"/>
  <c r="AU1080" i="2"/>
  <c r="AV1080" i="2"/>
  <c r="K1080" i="2"/>
  <c r="J981" i="2"/>
  <c r="AT981" i="2"/>
  <c r="G981" i="2"/>
  <c r="H981" i="2" s="1"/>
  <c r="AU981" i="2"/>
  <c r="K981" i="2"/>
  <c r="AV981" i="2"/>
  <c r="AW981" i="2"/>
  <c r="L981" i="2"/>
  <c r="G457" i="2"/>
  <c r="H457" i="2" s="1"/>
  <c r="J457" i="2"/>
  <c r="AT457" i="2"/>
  <c r="AU457" i="2"/>
  <c r="K457" i="2"/>
  <c r="AV457" i="2"/>
  <c r="L457" i="2"/>
  <c r="AW457" i="2"/>
  <c r="AW1713" i="2"/>
  <c r="AW1709" i="2"/>
  <c r="AW1705" i="2"/>
  <c r="AW1701" i="2"/>
  <c r="AW1697" i="2"/>
  <c r="AW1693" i="2"/>
  <c r="AW1689" i="2"/>
  <c r="AW1685" i="2"/>
  <c r="AW1680" i="2"/>
  <c r="AW1676" i="2"/>
  <c r="AW1672" i="2"/>
  <c r="AW1668" i="2"/>
  <c r="AW1664" i="2"/>
  <c r="AW1660" i="2"/>
  <c r="AW1656" i="2"/>
  <c r="AW1652" i="2"/>
  <c r="AW1648" i="2"/>
  <c r="AW1644" i="2"/>
  <c r="AW1640" i="2"/>
  <c r="AW1636" i="2"/>
  <c r="AW1632" i="2"/>
  <c r="AW1628" i="2"/>
  <c r="AW1624" i="2"/>
  <c r="AW1620" i="2"/>
  <c r="AW1616" i="2"/>
  <c r="AW1612" i="2"/>
  <c r="AW1608" i="2"/>
  <c r="AW1600" i="2"/>
  <c r="AW1596" i="2"/>
  <c r="AW1592" i="2"/>
  <c r="AW1587" i="2"/>
  <c r="AW1457" i="2"/>
  <c r="G1457" i="2"/>
  <c r="H1457" i="2" s="1"/>
  <c r="G1452" i="2"/>
  <c r="H1452" i="2" s="1"/>
  <c r="J1452" i="2"/>
  <c r="AT1452" i="2"/>
  <c r="G1430" i="2"/>
  <c r="H1430" i="2" s="1"/>
  <c r="J1430" i="2"/>
  <c r="M1430" i="2" s="1"/>
  <c r="AT1430" i="2"/>
  <c r="AW1419" i="2"/>
  <c r="G1419" i="2"/>
  <c r="H1419" i="2" s="1"/>
  <c r="G1414" i="2"/>
  <c r="H1414" i="2" s="1"/>
  <c r="J1414" i="2"/>
  <c r="AT1414" i="2"/>
  <c r="AW1403" i="2"/>
  <c r="G1403" i="2"/>
  <c r="H1403" i="2" s="1"/>
  <c r="G1398" i="2"/>
  <c r="H1398" i="2" s="1"/>
  <c r="J1398" i="2"/>
  <c r="AT1398" i="2"/>
  <c r="AW1387" i="2"/>
  <c r="G1387" i="2"/>
  <c r="H1387" i="2" s="1"/>
  <c r="G1382" i="2"/>
  <c r="H1382" i="2" s="1"/>
  <c r="J1382" i="2"/>
  <c r="AT1382" i="2"/>
  <c r="AW1371" i="2"/>
  <c r="G1371" i="2"/>
  <c r="H1371" i="2" s="1"/>
  <c r="G1366" i="2"/>
  <c r="H1366" i="2" s="1"/>
  <c r="J1366" i="2"/>
  <c r="AT1366" i="2"/>
  <c r="AW1355" i="2"/>
  <c r="G1355" i="2"/>
  <c r="H1355" i="2" s="1"/>
  <c r="G1350" i="2"/>
  <c r="H1350" i="2" s="1"/>
  <c r="J1350" i="2"/>
  <c r="AT1350" i="2"/>
  <c r="G1333" i="2"/>
  <c r="H1333" i="2" s="1"/>
  <c r="J1333" i="2"/>
  <c r="M1333" i="2" s="1"/>
  <c r="AT1333" i="2"/>
  <c r="G1317" i="2"/>
  <c r="H1317" i="2" s="1"/>
  <c r="J1317" i="2"/>
  <c r="M1317" i="2" s="1"/>
  <c r="AT1317" i="2"/>
  <c r="G1301" i="2"/>
  <c r="H1301" i="2" s="1"/>
  <c r="J1301" i="2"/>
  <c r="AT1301" i="2"/>
  <c r="G1285" i="2"/>
  <c r="H1285" i="2" s="1"/>
  <c r="J1285" i="2"/>
  <c r="AT1285" i="2"/>
  <c r="G1268" i="2"/>
  <c r="H1268" i="2" s="1"/>
  <c r="J1268" i="2"/>
  <c r="AT1268" i="2"/>
  <c r="G1252" i="2"/>
  <c r="H1252" i="2" s="1"/>
  <c r="J1252" i="2"/>
  <c r="AT1252" i="2"/>
  <c r="G1236" i="2"/>
  <c r="H1236" i="2" s="1"/>
  <c r="J1236" i="2"/>
  <c r="M1236" i="2" s="1"/>
  <c r="AT1236" i="2"/>
  <c r="G1220" i="2"/>
  <c r="H1220" i="2" s="1"/>
  <c r="J1220" i="2"/>
  <c r="AT1220" i="2"/>
  <c r="G1208" i="2"/>
  <c r="H1208" i="2" s="1"/>
  <c r="J1208" i="2"/>
  <c r="M1208" i="2" s="1"/>
  <c r="AT1208" i="2"/>
  <c r="G1200" i="2"/>
  <c r="H1200" i="2" s="1"/>
  <c r="J1200" i="2"/>
  <c r="M1200" i="2" s="1"/>
  <c r="AT1200" i="2"/>
  <c r="G1103" i="2"/>
  <c r="H1103" i="2" s="1"/>
  <c r="J1103" i="2"/>
  <c r="AT1103" i="2"/>
  <c r="G1069" i="2"/>
  <c r="H1069" i="2" s="1"/>
  <c r="K1069" i="2"/>
  <c r="AU1069" i="2"/>
  <c r="AT1069" i="2"/>
  <c r="J1069" i="2"/>
  <c r="AV1069" i="2"/>
  <c r="L1069" i="2"/>
  <c r="AW1069" i="2"/>
  <c r="G1058" i="2"/>
  <c r="H1058" i="2" s="1"/>
  <c r="J1058" i="2"/>
  <c r="AT1058" i="2"/>
  <c r="AU1058" i="2"/>
  <c r="K1058" i="2"/>
  <c r="AV1058" i="2"/>
  <c r="L1058" i="2"/>
  <c r="AW1058" i="2"/>
  <c r="AW1050" i="2"/>
  <c r="G1050" i="2"/>
  <c r="H1050" i="2" s="1"/>
  <c r="AT1050" i="2"/>
  <c r="J1050" i="2"/>
  <c r="AU1050" i="2"/>
  <c r="K1050" i="2"/>
  <c r="AV1050" i="2"/>
  <c r="L1050" i="2"/>
  <c r="G1026" i="2"/>
  <c r="H1026" i="2" s="1"/>
  <c r="J1026" i="2"/>
  <c r="AT1026" i="2"/>
  <c r="AU1026" i="2"/>
  <c r="K1026" i="2"/>
  <c r="AV1026" i="2"/>
  <c r="L1026" i="2"/>
  <c r="AW1026" i="2"/>
  <c r="J977" i="2"/>
  <c r="AT977" i="2"/>
  <c r="G977" i="2"/>
  <c r="H977" i="2" s="1"/>
  <c r="AU977" i="2"/>
  <c r="K977" i="2"/>
  <c r="AV977" i="2"/>
  <c r="L977" i="2"/>
  <c r="AW977" i="2"/>
  <c r="G807" i="2"/>
  <c r="H807" i="2" s="1"/>
  <c r="J807" i="2"/>
  <c r="AT807" i="2"/>
  <c r="K807" i="2"/>
  <c r="AU807" i="2"/>
  <c r="AV807" i="2"/>
  <c r="AW807" i="2"/>
  <c r="L807" i="2"/>
  <c r="J730" i="2"/>
  <c r="AT730" i="2"/>
  <c r="G730" i="2"/>
  <c r="H730" i="2" s="1"/>
  <c r="AU730" i="2"/>
  <c r="K730" i="2"/>
  <c r="AV730" i="2"/>
  <c r="AW730" i="2"/>
  <c r="L730" i="2"/>
  <c r="G522" i="2"/>
  <c r="H522" i="2" s="1"/>
  <c r="J522" i="2"/>
  <c r="AT522" i="2"/>
  <c r="AU522" i="2"/>
  <c r="K522" i="2"/>
  <c r="AV522" i="2"/>
  <c r="L522" i="2"/>
  <c r="AW522" i="2"/>
  <c r="L1355" i="2"/>
  <c r="G1188" i="2"/>
  <c r="H1188" i="2" s="1"/>
  <c r="J1188" i="2"/>
  <c r="AT1188" i="2"/>
  <c r="G1180" i="2"/>
  <c r="H1180" i="2" s="1"/>
  <c r="J1180" i="2"/>
  <c r="AT1180" i="2"/>
  <c r="G1164" i="2"/>
  <c r="H1164" i="2" s="1"/>
  <c r="J1164" i="2"/>
  <c r="AT1164" i="2"/>
  <c r="G1148" i="2"/>
  <c r="H1148" i="2" s="1"/>
  <c r="J1148" i="2"/>
  <c r="M1148" i="2" s="1"/>
  <c r="AT1148" i="2"/>
  <c r="G1132" i="2"/>
  <c r="H1132" i="2" s="1"/>
  <c r="J1132" i="2"/>
  <c r="AT1132" i="2"/>
  <c r="G1116" i="2"/>
  <c r="H1116" i="2" s="1"/>
  <c r="J1116" i="2"/>
  <c r="AT1116" i="2"/>
  <c r="G1091" i="2"/>
  <c r="H1091" i="2" s="1"/>
  <c r="J1091" i="2"/>
  <c r="AT1091" i="2"/>
  <c r="J1084" i="2"/>
  <c r="AT1084" i="2"/>
  <c r="G1084" i="2"/>
  <c r="H1084" i="2" s="1"/>
  <c r="AU1084" i="2"/>
  <c r="K1084" i="2"/>
  <c r="AV1084" i="2"/>
  <c r="G1049" i="2"/>
  <c r="H1049" i="2" s="1"/>
  <c r="J1049" i="2"/>
  <c r="AT1049" i="2"/>
  <c r="AU1049" i="2"/>
  <c r="K1049" i="2"/>
  <c r="AV1049" i="2"/>
  <c r="L1049" i="2"/>
  <c r="AW1049" i="2"/>
  <c r="J965" i="2"/>
  <c r="AT965" i="2"/>
  <c r="G965" i="2"/>
  <c r="H965" i="2" s="1"/>
  <c r="AU965" i="2"/>
  <c r="K965" i="2"/>
  <c r="AV965" i="2"/>
  <c r="L965" i="2"/>
  <c r="G950" i="2"/>
  <c r="H950" i="2" s="1"/>
  <c r="J950" i="2"/>
  <c r="AT950" i="2"/>
  <c r="K950" i="2"/>
  <c r="AU950" i="2"/>
  <c r="AV950" i="2"/>
  <c r="AW950" i="2"/>
  <c r="L950" i="2"/>
  <c r="G934" i="2"/>
  <c r="H934" i="2" s="1"/>
  <c r="J934" i="2"/>
  <c r="AT934" i="2"/>
  <c r="K934" i="2"/>
  <c r="AU934" i="2"/>
  <c r="AV934" i="2"/>
  <c r="AW934" i="2"/>
  <c r="L934" i="2"/>
  <c r="AW849" i="2"/>
  <c r="G849" i="2"/>
  <c r="H849" i="2" s="1"/>
  <c r="AT849" i="2"/>
  <c r="J849" i="2"/>
  <c r="AU849" i="2"/>
  <c r="K849" i="2"/>
  <c r="AV849" i="2"/>
  <c r="L849" i="2"/>
  <c r="G848" i="2"/>
  <c r="H848" i="2" s="1"/>
  <c r="J848" i="2"/>
  <c r="AT848" i="2"/>
  <c r="K848" i="2"/>
  <c r="AU848" i="2"/>
  <c r="L848" i="2"/>
  <c r="AV848" i="2"/>
  <c r="AW848" i="2"/>
  <c r="H1586" i="2"/>
  <c r="AW1584" i="2"/>
  <c r="H1582" i="2"/>
  <c r="J1582" i="2"/>
  <c r="M1582" i="2" s="1"/>
  <c r="AT1582" i="2"/>
  <c r="AW1580" i="2"/>
  <c r="H1578" i="2"/>
  <c r="J1578" i="2"/>
  <c r="AT1578" i="2"/>
  <c r="AW1576" i="2"/>
  <c r="H1574" i="2"/>
  <c r="J1574" i="2"/>
  <c r="AT1574" i="2"/>
  <c r="AW1572" i="2"/>
  <c r="H1570" i="2"/>
  <c r="J1570" i="2"/>
  <c r="M1570" i="2" s="1"/>
  <c r="AT1570" i="2"/>
  <c r="AW1568" i="2"/>
  <c r="H1566" i="2"/>
  <c r="J1566" i="2"/>
  <c r="AT1566" i="2"/>
  <c r="AW1564" i="2"/>
  <c r="H1562" i="2"/>
  <c r="J1562" i="2"/>
  <c r="M1562" i="2" s="1"/>
  <c r="AT1562" i="2"/>
  <c r="AW1560" i="2"/>
  <c r="H1558" i="2"/>
  <c r="J1558" i="2"/>
  <c r="AT1558" i="2"/>
  <c r="AW1556" i="2"/>
  <c r="H1554" i="2"/>
  <c r="J1554" i="2"/>
  <c r="M1554" i="2" s="1"/>
  <c r="AT1554" i="2"/>
  <c r="AW1552" i="2"/>
  <c r="H1550" i="2"/>
  <c r="J1550" i="2"/>
  <c r="AT1550" i="2"/>
  <c r="AW1548" i="2"/>
  <c r="H1546" i="2"/>
  <c r="J1546" i="2"/>
  <c r="AT1546" i="2"/>
  <c r="AW1544" i="2"/>
  <c r="H1542" i="2"/>
  <c r="J1542" i="2"/>
  <c r="M1542" i="2" s="1"/>
  <c r="AT1542" i="2"/>
  <c r="AW1540" i="2"/>
  <c r="H1538" i="2"/>
  <c r="J1538" i="2"/>
  <c r="M1538" i="2" s="1"/>
  <c r="AT1538" i="2"/>
  <c r="AW1536" i="2"/>
  <c r="H1534" i="2"/>
  <c r="J1534" i="2"/>
  <c r="M1534" i="2" s="1"/>
  <c r="AT1534" i="2"/>
  <c r="AW1532" i="2"/>
  <c r="H1530" i="2"/>
  <c r="J1530" i="2"/>
  <c r="AT1530" i="2"/>
  <c r="AW1528" i="2"/>
  <c r="H1526" i="2"/>
  <c r="J1526" i="2"/>
  <c r="M1526" i="2" s="1"/>
  <c r="AT1526" i="2"/>
  <c r="AW1524" i="2"/>
  <c r="H1522" i="2"/>
  <c r="J1522" i="2"/>
  <c r="M1522" i="2" s="1"/>
  <c r="AT1522" i="2"/>
  <c r="AW1520" i="2"/>
  <c r="H1518" i="2"/>
  <c r="J1518" i="2"/>
  <c r="AT1518" i="2"/>
  <c r="AW1516" i="2"/>
  <c r="H1514" i="2"/>
  <c r="J1514" i="2"/>
  <c r="AT1514" i="2"/>
  <c r="AW1512" i="2"/>
  <c r="H1510" i="2"/>
  <c r="J1510" i="2"/>
  <c r="AT1510" i="2"/>
  <c r="AW1508" i="2"/>
  <c r="H1506" i="2"/>
  <c r="J1506" i="2"/>
  <c r="AT1506" i="2"/>
  <c r="AW1504" i="2"/>
  <c r="AW1499" i="2"/>
  <c r="H1497" i="2"/>
  <c r="J1497" i="2"/>
  <c r="M1497" i="2" s="1"/>
  <c r="AT1497" i="2"/>
  <c r="AW1495" i="2"/>
  <c r="J1492" i="2"/>
  <c r="M1492" i="2" s="1"/>
  <c r="AT1492" i="2"/>
  <c r="AW1493" i="2"/>
  <c r="H1489" i="2"/>
  <c r="J1489" i="2"/>
  <c r="AT1489" i="2"/>
  <c r="AW1487" i="2"/>
  <c r="H1485" i="2"/>
  <c r="J1485" i="2"/>
  <c r="AT1485" i="2"/>
  <c r="AW1483" i="2"/>
  <c r="H1481" i="2"/>
  <c r="J1481" i="2"/>
  <c r="AT1481" i="2"/>
  <c r="AW1479" i="2"/>
  <c r="H1477" i="2"/>
  <c r="J1477" i="2"/>
  <c r="AT1477" i="2"/>
  <c r="AW1475" i="2"/>
  <c r="H1473" i="2"/>
  <c r="J1473" i="2"/>
  <c r="M1473" i="2" s="1"/>
  <c r="AT1473" i="2"/>
  <c r="AW1471" i="2"/>
  <c r="H1469" i="2"/>
  <c r="J1469" i="2"/>
  <c r="AT1469" i="2"/>
  <c r="AW1466" i="2"/>
  <c r="J1464" i="2"/>
  <c r="AT1464" i="2"/>
  <c r="AV1457" i="2"/>
  <c r="K1457" i="2"/>
  <c r="M1457" i="2" s="1"/>
  <c r="AW1453" i="2"/>
  <c r="G1453" i="2"/>
  <c r="H1453" i="2" s="1"/>
  <c r="G1448" i="2"/>
  <c r="H1448" i="2" s="1"/>
  <c r="J1448" i="2"/>
  <c r="AT1448" i="2"/>
  <c r="G1426" i="2"/>
  <c r="H1426" i="2" s="1"/>
  <c r="J1426" i="2"/>
  <c r="AT1426" i="2"/>
  <c r="AV1419" i="2"/>
  <c r="K1419" i="2"/>
  <c r="M1419" i="2" s="1"/>
  <c r="AW1415" i="2"/>
  <c r="G1415" i="2"/>
  <c r="H1415" i="2" s="1"/>
  <c r="G1410" i="2"/>
  <c r="H1410" i="2" s="1"/>
  <c r="J1410" i="2"/>
  <c r="AT1410" i="2"/>
  <c r="AV1403" i="2"/>
  <c r="K1403" i="2"/>
  <c r="AW1399" i="2"/>
  <c r="G1399" i="2"/>
  <c r="H1399" i="2" s="1"/>
  <c r="G1394" i="2"/>
  <c r="H1394" i="2" s="1"/>
  <c r="J1394" i="2"/>
  <c r="AT1394" i="2"/>
  <c r="AV1387" i="2"/>
  <c r="K1387" i="2"/>
  <c r="AW1383" i="2"/>
  <c r="G1383" i="2"/>
  <c r="H1383" i="2" s="1"/>
  <c r="G1378" i="2"/>
  <c r="H1378" i="2" s="1"/>
  <c r="J1378" i="2"/>
  <c r="AT1378" i="2"/>
  <c r="AV1371" i="2"/>
  <c r="K1371" i="2"/>
  <c r="AW1367" i="2"/>
  <c r="G1367" i="2"/>
  <c r="H1367" i="2" s="1"/>
  <c r="G1362" i="2"/>
  <c r="H1362" i="2" s="1"/>
  <c r="J1362" i="2"/>
  <c r="AT1362" i="2"/>
  <c r="AV1355" i="2"/>
  <c r="K1355" i="2"/>
  <c r="G1346" i="2"/>
  <c r="H1346" i="2" s="1"/>
  <c r="J1346" i="2"/>
  <c r="AT1346" i="2"/>
  <c r="G1329" i="2"/>
  <c r="H1329" i="2" s="1"/>
  <c r="J1329" i="2"/>
  <c r="AT1329" i="2"/>
  <c r="G1313" i="2"/>
  <c r="H1313" i="2" s="1"/>
  <c r="J1313" i="2"/>
  <c r="AT1313" i="2"/>
  <c r="G1297" i="2"/>
  <c r="H1297" i="2" s="1"/>
  <c r="J1297" i="2"/>
  <c r="AT1297" i="2"/>
  <c r="M1286" i="2"/>
  <c r="G1281" i="2"/>
  <c r="H1281" i="2" s="1"/>
  <c r="J1281" i="2"/>
  <c r="AT1281" i="2"/>
  <c r="G1264" i="2"/>
  <c r="H1264" i="2" s="1"/>
  <c r="J1264" i="2"/>
  <c r="AT1264" i="2"/>
  <c r="M1253" i="2"/>
  <c r="G1248" i="2"/>
  <c r="H1248" i="2" s="1"/>
  <c r="J1248" i="2"/>
  <c r="AT1248" i="2"/>
  <c r="G1232" i="2"/>
  <c r="H1232" i="2" s="1"/>
  <c r="J1232" i="2"/>
  <c r="AT1232" i="2"/>
  <c r="G1216" i="2"/>
  <c r="H1216" i="2" s="1"/>
  <c r="J1216" i="2"/>
  <c r="AT1216" i="2"/>
  <c r="M1193" i="2"/>
  <c r="AW1120" i="2"/>
  <c r="L1120" i="2"/>
  <c r="AV1095" i="2"/>
  <c r="K1095" i="2"/>
  <c r="AW1086" i="2"/>
  <c r="G1086" i="2"/>
  <c r="H1086" i="2" s="1"/>
  <c r="L1085" i="2"/>
  <c r="G812" i="2"/>
  <c r="H812" i="2" s="1"/>
  <c r="J812" i="2"/>
  <c r="AT812" i="2"/>
  <c r="K812" i="2"/>
  <c r="AU812" i="2"/>
  <c r="L812" i="2"/>
  <c r="AV812" i="2"/>
  <c r="G526" i="2"/>
  <c r="H526" i="2" s="1"/>
  <c r="J526" i="2"/>
  <c r="AT526" i="2"/>
  <c r="AU526" i="2"/>
  <c r="K526" i="2"/>
  <c r="AV526" i="2"/>
  <c r="L526" i="2"/>
  <c r="AW526" i="2"/>
  <c r="G1351" i="2"/>
  <c r="H1351" i="2" s="1"/>
  <c r="G1347" i="2"/>
  <c r="H1347" i="2" s="1"/>
  <c r="G1343" i="2"/>
  <c r="H1343" i="2" s="1"/>
  <c r="G1339" i="2"/>
  <c r="H1339" i="2" s="1"/>
  <c r="G1334" i="2"/>
  <c r="H1334" i="2" s="1"/>
  <c r="G1330" i="2"/>
  <c r="H1330" i="2" s="1"/>
  <c r="G1326" i="2"/>
  <c r="H1326" i="2" s="1"/>
  <c r="G1322" i="2"/>
  <c r="H1322" i="2" s="1"/>
  <c r="G1318" i="2"/>
  <c r="H1318" i="2" s="1"/>
  <c r="G1314" i="2"/>
  <c r="H1314" i="2" s="1"/>
  <c r="G1310" i="2"/>
  <c r="H1310" i="2" s="1"/>
  <c r="G1306" i="2"/>
  <c r="H1306" i="2" s="1"/>
  <c r="G1302" i="2"/>
  <c r="H1302" i="2" s="1"/>
  <c r="G1298" i="2"/>
  <c r="H1298" i="2" s="1"/>
  <c r="G1294" i="2"/>
  <c r="H1294" i="2" s="1"/>
  <c r="G1290" i="2"/>
  <c r="H1290" i="2" s="1"/>
  <c r="G1286" i="2"/>
  <c r="H1286" i="2" s="1"/>
  <c r="G1282" i="2"/>
  <c r="H1282" i="2" s="1"/>
  <c r="G1277" i="2"/>
  <c r="H1277" i="2" s="1"/>
  <c r="G1273" i="2"/>
  <c r="H1273" i="2" s="1"/>
  <c r="G1269" i="2"/>
  <c r="H1269" i="2" s="1"/>
  <c r="G1265" i="2"/>
  <c r="H1265" i="2" s="1"/>
  <c r="G1261" i="2"/>
  <c r="H1261" i="2" s="1"/>
  <c r="G1257" i="2"/>
  <c r="H1257" i="2" s="1"/>
  <c r="G1253" i="2"/>
  <c r="H1253" i="2" s="1"/>
  <c r="G1249" i="2"/>
  <c r="H1249" i="2" s="1"/>
  <c r="G1245" i="2"/>
  <c r="H1245" i="2" s="1"/>
  <c r="G1241" i="2"/>
  <c r="H1241" i="2" s="1"/>
  <c r="G1237" i="2"/>
  <c r="H1237" i="2" s="1"/>
  <c r="G1233" i="2"/>
  <c r="H1233" i="2" s="1"/>
  <c r="G1229" i="2"/>
  <c r="H1229" i="2" s="1"/>
  <c r="G1225" i="2"/>
  <c r="H1225" i="2" s="1"/>
  <c r="G1221" i="2"/>
  <c r="H1221" i="2" s="1"/>
  <c r="G1217" i="2"/>
  <c r="H1217" i="2" s="1"/>
  <c r="G1213" i="2"/>
  <c r="H1213" i="2" s="1"/>
  <c r="G1209" i="2"/>
  <c r="H1209" i="2" s="1"/>
  <c r="G1205" i="2"/>
  <c r="H1205" i="2" s="1"/>
  <c r="G1201" i="2"/>
  <c r="H1201" i="2" s="1"/>
  <c r="G1197" i="2"/>
  <c r="H1197" i="2" s="1"/>
  <c r="G1189" i="2"/>
  <c r="H1189" i="2" s="1"/>
  <c r="G1185" i="2"/>
  <c r="H1185" i="2" s="1"/>
  <c r="G1181" i="2"/>
  <c r="H1181" i="2" s="1"/>
  <c r="G1177" i="2"/>
  <c r="H1177" i="2" s="1"/>
  <c r="G1173" i="2"/>
  <c r="H1173" i="2" s="1"/>
  <c r="G1169" i="2"/>
  <c r="H1169" i="2" s="1"/>
  <c r="G1165" i="2"/>
  <c r="H1165" i="2" s="1"/>
  <c r="G1161" i="2"/>
  <c r="H1161" i="2" s="1"/>
  <c r="G1157" i="2"/>
  <c r="H1157" i="2" s="1"/>
  <c r="G1153" i="2"/>
  <c r="H1153" i="2" s="1"/>
  <c r="G1149" i="2"/>
  <c r="H1149" i="2" s="1"/>
  <c r="G1145" i="2"/>
  <c r="H1145" i="2" s="1"/>
  <c r="G1141" i="2"/>
  <c r="H1141" i="2" s="1"/>
  <c r="G1137" i="2"/>
  <c r="H1137" i="2" s="1"/>
  <c r="G1133" i="2"/>
  <c r="H1133" i="2" s="1"/>
  <c r="G1129" i="2"/>
  <c r="H1129" i="2" s="1"/>
  <c r="G1125" i="2"/>
  <c r="H1125" i="2" s="1"/>
  <c r="G1121" i="2"/>
  <c r="H1121" i="2" s="1"/>
  <c r="G1081" i="2"/>
  <c r="H1081" i="2" s="1"/>
  <c r="K1081" i="2"/>
  <c r="AU1081" i="2"/>
  <c r="G1077" i="2"/>
  <c r="H1077" i="2" s="1"/>
  <c r="K1077" i="2"/>
  <c r="AU1077" i="2"/>
  <c r="G1073" i="2"/>
  <c r="H1073" i="2" s="1"/>
  <c r="K1073" i="2"/>
  <c r="AU1073" i="2"/>
  <c r="AW1038" i="2"/>
  <c r="G1038" i="2"/>
  <c r="H1038" i="2" s="1"/>
  <c r="AW967" i="2"/>
  <c r="G967" i="2"/>
  <c r="H967" i="2" s="1"/>
  <c r="AT967" i="2"/>
  <c r="J961" i="2"/>
  <c r="AT961" i="2"/>
  <c r="G961" i="2"/>
  <c r="H961" i="2" s="1"/>
  <c r="AU961" i="2"/>
  <c r="K961" i="2"/>
  <c r="AV961" i="2"/>
  <c r="L961" i="2"/>
  <c r="AW961" i="2"/>
  <c r="J949" i="2"/>
  <c r="AT949" i="2"/>
  <c r="G949" i="2"/>
  <c r="H949" i="2" s="1"/>
  <c r="AU949" i="2"/>
  <c r="K949" i="2"/>
  <c r="AV949" i="2"/>
  <c r="G836" i="2"/>
  <c r="H836" i="2" s="1"/>
  <c r="J836" i="2"/>
  <c r="AT836" i="2"/>
  <c r="K836" i="2"/>
  <c r="AU836" i="2"/>
  <c r="L836" i="2"/>
  <c r="AV836" i="2"/>
  <c r="AW775" i="2"/>
  <c r="G775" i="2"/>
  <c r="H775" i="2" s="1"/>
  <c r="AT775" i="2"/>
  <c r="J775" i="2"/>
  <c r="AU775" i="2"/>
  <c r="K775" i="2"/>
  <c r="AV775" i="2"/>
  <c r="L775" i="2"/>
  <c r="G461" i="2"/>
  <c r="H461" i="2" s="1"/>
  <c r="J461" i="2"/>
  <c r="AT461" i="2"/>
  <c r="AU461" i="2"/>
  <c r="K461" i="2"/>
  <c r="AV461" i="2"/>
  <c r="L461" i="2"/>
  <c r="AW461" i="2"/>
  <c r="AU1585" i="2"/>
  <c r="AU1581" i="2"/>
  <c r="AU1577" i="2"/>
  <c r="AU1573" i="2"/>
  <c r="AU1569" i="2"/>
  <c r="AU1565" i="2"/>
  <c r="AU1561" i="2"/>
  <c r="AU1557" i="2"/>
  <c r="AU1553" i="2"/>
  <c r="AU1549" i="2"/>
  <c r="AU1545" i="2"/>
  <c r="AU1541" i="2"/>
  <c r="AU1537" i="2"/>
  <c r="AU1533" i="2"/>
  <c r="AU1529" i="2"/>
  <c r="AU1525" i="2"/>
  <c r="AU1521" i="2"/>
  <c r="AU1517" i="2"/>
  <c r="AU1513" i="2"/>
  <c r="AU1509" i="2"/>
  <c r="AU1505" i="2"/>
  <c r="AU1500" i="2"/>
  <c r="AU1496" i="2"/>
  <c r="AU1491" i="2"/>
  <c r="AU1488" i="2"/>
  <c r="AU1484" i="2"/>
  <c r="AU1480" i="2"/>
  <c r="AU1476" i="2"/>
  <c r="AU1472" i="2"/>
  <c r="AU1468" i="2"/>
  <c r="AU1463" i="2"/>
  <c r="AW1462" i="2"/>
  <c r="AU1459" i="2"/>
  <c r="AW1458" i="2"/>
  <c r="AU1455" i="2"/>
  <c r="AW1454" i="2"/>
  <c r="M1454" i="2"/>
  <c r="AU1451" i="2"/>
  <c r="AW1450" i="2"/>
  <c r="AU1447" i="2"/>
  <c r="AW1446" i="2"/>
  <c r="AU1429" i="2"/>
  <c r="AW1428" i="2"/>
  <c r="AU1425" i="2"/>
  <c r="AW1424" i="2"/>
  <c r="AU1421" i="2"/>
  <c r="AW1420" i="2"/>
  <c r="AU1417" i="2"/>
  <c r="AW1416" i="2"/>
  <c r="M1416" i="2"/>
  <c r="AU1413" i="2"/>
  <c r="AW1412" i="2"/>
  <c r="AU1409" i="2"/>
  <c r="AW1408" i="2"/>
  <c r="AU1405" i="2"/>
  <c r="AW1404" i="2"/>
  <c r="AU1401" i="2"/>
  <c r="AW1400" i="2"/>
  <c r="AU1397" i="2"/>
  <c r="AW1396" i="2"/>
  <c r="AU1393" i="2"/>
  <c r="AW1392" i="2"/>
  <c r="M1392" i="2"/>
  <c r="AU1389" i="2"/>
  <c r="AW1388" i="2"/>
  <c r="AU1385" i="2"/>
  <c r="AW1384" i="2"/>
  <c r="AU1381" i="2"/>
  <c r="AW1380" i="2"/>
  <c r="M1380" i="2"/>
  <c r="AU1377" i="2"/>
  <c r="AW1376" i="2"/>
  <c r="AU1373" i="2"/>
  <c r="AW1372" i="2"/>
  <c r="AU1369" i="2"/>
  <c r="AW1368" i="2"/>
  <c r="AU1365" i="2"/>
  <c r="AW1364" i="2"/>
  <c r="AU1361" i="2"/>
  <c r="AW1360" i="2"/>
  <c r="AU1357" i="2"/>
  <c r="AW1356" i="2"/>
  <c r="AU1353" i="2"/>
  <c r="AW1352" i="2"/>
  <c r="AU1349" i="2"/>
  <c r="AW1348" i="2"/>
  <c r="M1348" i="2"/>
  <c r="AU1345" i="2"/>
  <c r="AW1344" i="2"/>
  <c r="AU1341" i="2"/>
  <c r="AW1340" i="2"/>
  <c r="AW1335" i="2"/>
  <c r="M1335" i="2"/>
  <c r="AU1332" i="2"/>
  <c r="AW1331" i="2"/>
  <c r="AU1328" i="2"/>
  <c r="AW1327" i="2"/>
  <c r="AU1324" i="2"/>
  <c r="AW1323" i="2"/>
  <c r="AU1320" i="2"/>
  <c r="AW1319" i="2"/>
  <c r="AU1316" i="2"/>
  <c r="AW1315" i="2"/>
  <c r="AU1312" i="2"/>
  <c r="AW1311" i="2"/>
  <c r="AU1308" i="2"/>
  <c r="AW1307" i="2"/>
  <c r="AU1304" i="2"/>
  <c r="AW1303" i="2"/>
  <c r="M1303" i="2"/>
  <c r="AU1300" i="2"/>
  <c r="AW1299" i="2"/>
  <c r="AU1296" i="2"/>
  <c r="AW1295" i="2"/>
  <c r="AU1292" i="2"/>
  <c r="AW1291" i="2"/>
  <c r="AU1288" i="2"/>
  <c r="AW1287" i="2"/>
  <c r="AU1284" i="2"/>
  <c r="AW1283" i="2"/>
  <c r="M1283" i="2"/>
  <c r="AU1280" i="2"/>
  <c r="AU1275" i="2"/>
  <c r="AW1274" i="2"/>
  <c r="AU1271" i="2"/>
  <c r="AW1270" i="2"/>
  <c r="AU1267" i="2"/>
  <c r="AW1266" i="2"/>
  <c r="M1266" i="2"/>
  <c r="AU1263" i="2"/>
  <c r="AW1262" i="2"/>
  <c r="AU1259" i="2"/>
  <c r="AW1258" i="2"/>
  <c r="AU1255" i="2"/>
  <c r="AW1254" i="2"/>
  <c r="M1254" i="2"/>
  <c r="AU1251" i="2"/>
  <c r="AW1250" i="2"/>
  <c r="AU1247" i="2"/>
  <c r="AW1246" i="2"/>
  <c r="AU1243" i="2"/>
  <c r="AW1242" i="2"/>
  <c r="AU1239" i="2"/>
  <c r="AW1238" i="2"/>
  <c r="AU1235" i="2"/>
  <c r="AW1234" i="2"/>
  <c r="AU1231" i="2"/>
  <c r="AW1230" i="2"/>
  <c r="AU1227" i="2"/>
  <c r="AW1226" i="2"/>
  <c r="AU1223" i="2"/>
  <c r="AW1222" i="2"/>
  <c r="AU1219" i="2"/>
  <c r="AW1218" i="2"/>
  <c r="AU1215" i="2"/>
  <c r="AW1214" i="2"/>
  <c r="AU1211" i="2"/>
  <c r="AW1210" i="2"/>
  <c r="AU1207" i="2"/>
  <c r="AW1206" i="2"/>
  <c r="AU1203" i="2"/>
  <c r="AW1202" i="2"/>
  <c r="AU1199" i="2"/>
  <c r="AW1198" i="2"/>
  <c r="AU1191" i="2"/>
  <c r="AW1190" i="2"/>
  <c r="AU1187" i="2"/>
  <c r="AW1186" i="2"/>
  <c r="AU1183" i="2"/>
  <c r="AW1182" i="2"/>
  <c r="AU1179" i="2"/>
  <c r="K1179" i="2"/>
  <c r="AW1178" i="2"/>
  <c r="AU1175" i="2"/>
  <c r="K1175" i="2"/>
  <c r="AW1174" i="2"/>
  <c r="AU1171" i="2"/>
  <c r="K1171" i="2"/>
  <c r="AW1170" i="2"/>
  <c r="AU1167" i="2"/>
  <c r="K1167" i="2"/>
  <c r="AW1166" i="2"/>
  <c r="AU1163" i="2"/>
  <c r="K1163" i="2"/>
  <c r="AW1162" i="2"/>
  <c r="AU1159" i="2"/>
  <c r="K1159" i="2"/>
  <c r="AW1158" i="2"/>
  <c r="AU1155" i="2"/>
  <c r="K1155" i="2"/>
  <c r="AW1154" i="2"/>
  <c r="AU1151" i="2"/>
  <c r="K1151" i="2"/>
  <c r="AW1150" i="2"/>
  <c r="AU1147" i="2"/>
  <c r="K1147" i="2"/>
  <c r="AW1146" i="2"/>
  <c r="AU1143" i="2"/>
  <c r="K1143" i="2"/>
  <c r="AW1142" i="2"/>
  <c r="AU1139" i="2"/>
  <c r="K1139" i="2"/>
  <c r="AW1138" i="2"/>
  <c r="AU1135" i="2"/>
  <c r="K1135" i="2"/>
  <c r="AW1134" i="2"/>
  <c r="AU1131" i="2"/>
  <c r="K1131" i="2"/>
  <c r="AW1130" i="2"/>
  <c r="AU1127" i="2"/>
  <c r="K1127" i="2"/>
  <c r="AW1126" i="2"/>
  <c r="AU1123" i="2"/>
  <c r="K1123" i="2"/>
  <c r="AW1122" i="2"/>
  <c r="AU1119" i="2"/>
  <c r="K1119" i="2"/>
  <c r="AW1118" i="2"/>
  <c r="AU1115" i="2"/>
  <c r="K1115" i="2"/>
  <c r="AW1114" i="2"/>
  <c r="AU1111" i="2"/>
  <c r="K1111" i="2"/>
  <c r="AW1110" i="2"/>
  <c r="AU1107" i="2"/>
  <c r="K1107" i="2"/>
  <c r="AU1102" i="2"/>
  <c r="K1102" i="2"/>
  <c r="AU1098" i="2"/>
  <c r="K1098" i="2"/>
  <c r="AU1094" i="2"/>
  <c r="K1094" i="2"/>
  <c r="AU1090" i="2"/>
  <c r="K1090" i="2"/>
  <c r="J1088" i="2"/>
  <c r="AT1088" i="2"/>
  <c r="H1082" i="2"/>
  <c r="H1078" i="2"/>
  <c r="AW1059" i="2"/>
  <c r="G1059" i="2"/>
  <c r="H1059" i="2" s="1"/>
  <c r="G1057" i="2"/>
  <c r="H1057" i="2" s="1"/>
  <c r="J1057" i="2"/>
  <c r="AT1057" i="2"/>
  <c r="K1057" i="2"/>
  <c r="AU1057" i="2"/>
  <c r="L1057" i="2"/>
  <c r="AV1057" i="2"/>
  <c r="G1025" i="2"/>
  <c r="H1025" i="2" s="1"/>
  <c r="J1025" i="2"/>
  <c r="AT1025" i="2"/>
  <c r="K1025" i="2"/>
  <c r="AU1025" i="2"/>
  <c r="L1025" i="2"/>
  <c r="AV1025" i="2"/>
  <c r="AW979" i="2"/>
  <c r="G979" i="2"/>
  <c r="H979" i="2" s="1"/>
  <c r="AT979" i="2"/>
  <c r="J979" i="2"/>
  <c r="AU979" i="2"/>
  <c r="K979" i="2"/>
  <c r="AV979" i="2"/>
  <c r="AW951" i="2"/>
  <c r="G951" i="2"/>
  <c r="H951" i="2" s="1"/>
  <c r="AT951" i="2"/>
  <c r="J945" i="2"/>
  <c r="AT945" i="2"/>
  <c r="G945" i="2"/>
  <c r="H945" i="2" s="1"/>
  <c r="AU945" i="2"/>
  <c r="K945" i="2"/>
  <c r="AV945" i="2"/>
  <c r="L945" i="2"/>
  <c r="AW945" i="2"/>
  <c r="J933" i="2"/>
  <c r="AT933" i="2"/>
  <c r="G933" i="2"/>
  <c r="H933" i="2" s="1"/>
  <c r="AU933" i="2"/>
  <c r="K933" i="2"/>
  <c r="AV933" i="2"/>
  <c r="G828" i="2"/>
  <c r="H828" i="2" s="1"/>
  <c r="J828" i="2"/>
  <c r="AT828" i="2"/>
  <c r="K828" i="2"/>
  <c r="AU828" i="2"/>
  <c r="L828" i="2"/>
  <c r="AV828" i="2"/>
  <c r="G823" i="2"/>
  <c r="H823" i="2" s="1"/>
  <c r="J823" i="2"/>
  <c r="AT823" i="2"/>
  <c r="K823" i="2"/>
  <c r="AU823" i="2"/>
  <c r="AV823" i="2"/>
  <c r="AW823" i="2"/>
  <c r="L823" i="2"/>
  <c r="G804" i="2"/>
  <c r="H804" i="2" s="1"/>
  <c r="J804" i="2"/>
  <c r="AT804" i="2"/>
  <c r="K804" i="2"/>
  <c r="AU804" i="2"/>
  <c r="L804" i="2"/>
  <c r="AV804" i="2"/>
  <c r="G786" i="2"/>
  <c r="H786" i="2" s="1"/>
  <c r="J786" i="2"/>
  <c r="AT786" i="2"/>
  <c r="K786" i="2"/>
  <c r="AU786" i="2"/>
  <c r="AW786" i="2"/>
  <c r="L786" i="2"/>
  <c r="AW771" i="2"/>
  <c r="G771" i="2"/>
  <c r="H771" i="2" s="1"/>
  <c r="AT771" i="2"/>
  <c r="J771" i="2"/>
  <c r="AU771" i="2"/>
  <c r="K771" i="2"/>
  <c r="AV771" i="2"/>
  <c r="L771" i="2"/>
  <c r="G538" i="2"/>
  <c r="H538" i="2" s="1"/>
  <c r="J538" i="2"/>
  <c r="AT538" i="2"/>
  <c r="AU538" i="2"/>
  <c r="K538" i="2"/>
  <c r="AV538" i="2"/>
  <c r="L538" i="2"/>
  <c r="AW538" i="2"/>
  <c r="AT1179" i="2"/>
  <c r="AT1175" i="2"/>
  <c r="J1175" i="2"/>
  <c r="AT1171" i="2"/>
  <c r="J1171" i="2"/>
  <c r="AT1167" i="2"/>
  <c r="J1167" i="2"/>
  <c r="AT1163" i="2"/>
  <c r="J1163" i="2"/>
  <c r="AT1159" i="2"/>
  <c r="J1159" i="2"/>
  <c r="AT1155" i="2"/>
  <c r="J1155" i="2"/>
  <c r="AT1151" i="2"/>
  <c r="J1151" i="2"/>
  <c r="AT1147" i="2"/>
  <c r="J1147" i="2"/>
  <c r="AT1143" i="2"/>
  <c r="J1143" i="2"/>
  <c r="AT1139" i="2"/>
  <c r="J1139" i="2"/>
  <c r="AT1135" i="2"/>
  <c r="J1135" i="2"/>
  <c r="AT1131" i="2"/>
  <c r="J1131" i="2"/>
  <c r="AT1127" i="2"/>
  <c r="J1127" i="2"/>
  <c r="AT1123" i="2"/>
  <c r="J1123" i="2"/>
  <c r="AT1119" i="2"/>
  <c r="J1119" i="2"/>
  <c r="AT1115" i="2"/>
  <c r="J1115" i="2"/>
  <c r="AT1111" i="2"/>
  <c r="J1111" i="2"/>
  <c r="AT1107" i="2"/>
  <c r="J1107" i="2"/>
  <c r="AT1102" i="2"/>
  <c r="J1102" i="2"/>
  <c r="AT1098" i="2"/>
  <c r="J1098" i="2"/>
  <c r="AT1094" i="2"/>
  <c r="J1094" i="2"/>
  <c r="AT1090" i="2"/>
  <c r="J1090" i="2"/>
  <c r="AV1089" i="2"/>
  <c r="L1089" i="2"/>
  <c r="AW1088" i="2"/>
  <c r="L1088" i="2"/>
  <c r="AV1082" i="2"/>
  <c r="L1082" i="2"/>
  <c r="AW1081" i="2"/>
  <c r="L1081" i="2"/>
  <c r="AV1078" i="2"/>
  <c r="L1078" i="2"/>
  <c r="AW1077" i="2"/>
  <c r="L1077" i="2"/>
  <c r="AV1074" i="2"/>
  <c r="L1074" i="2"/>
  <c r="AW1073" i="2"/>
  <c r="L1073" i="2"/>
  <c r="AV1070" i="2"/>
  <c r="L1070" i="2"/>
  <c r="K1060" i="2"/>
  <c r="AU1060" i="2"/>
  <c r="G1060" i="2"/>
  <c r="H1060" i="2" s="1"/>
  <c r="L1059" i="2"/>
  <c r="K1056" i="2"/>
  <c r="AU1056" i="2"/>
  <c r="G1056" i="2"/>
  <c r="H1056" i="2" s="1"/>
  <c r="AT1056" i="2"/>
  <c r="J1056" i="2"/>
  <c r="AV1056" i="2"/>
  <c r="L1056" i="2"/>
  <c r="AW1056" i="2"/>
  <c r="K1048" i="2"/>
  <c r="AU1048" i="2"/>
  <c r="G1048" i="2"/>
  <c r="H1048" i="2" s="1"/>
  <c r="AT1048" i="2"/>
  <c r="L1038" i="2"/>
  <c r="AW1035" i="2"/>
  <c r="G1035" i="2"/>
  <c r="H1035" i="2" s="1"/>
  <c r="AT1035" i="2"/>
  <c r="J1035" i="2"/>
  <c r="AU1035" i="2"/>
  <c r="K1024" i="2"/>
  <c r="AU1024" i="2"/>
  <c r="G1024" i="2"/>
  <c r="H1024" i="2" s="1"/>
  <c r="AT1024" i="2"/>
  <c r="J1024" i="2"/>
  <c r="AV1024" i="2"/>
  <c r="L1024" i="2"/>
  <c r="AW1024" i="2"/>
  <c r="L967" i="2"/>
  <c r="AW963" i="2"/>
  <c r="G963" i="2"/>
  <c r="H963" i="2" s="1"/>
  <c r="AT963" i="2"/>
  <c r="J963" i="2"/>
  <c r="AU963" i="2"/>
  <c r="K963" i="2"/>
  <c r="AV963" i="2"/>
  <c r="AW935" i="2"/>
  <c r="G935" i="2"/>
  <c r="H935" i="2" s="1"/>
  <c r="AT935" i="2"/>
  <c r="J929" i="2"/>
  <c r="AT929" i="2"/>
  <c r="G929" i="2"/>
  <c r="H929" i="2" s="1"/>
  <c r="AU929" i="2"/>
  <c r="K929" i="2"/>
  <c r="AV929" i="2"/>
  <c r="L929" i="2"/>
  <c r="AW929" i="2"/>
  <c r="G799" i="2"/>
  <c r="H799" i="2" s="1"/>
  <c r="J799" i="2"/>
  <c r="AT799" i="2"/>
  <c r="K799" i="2"/>
  <c r="AU799" i="2"/>
  <c r="AV799" i="2"/>
  <c r="AW799" i="2"/>
  <c r="L799" i="2"/>
  <c r="M796" i="2"/>
  <c r="G473" i="2"/>
  <c r="H473" i="2" s="1"/>
  <c r="J473" i="2"/>
  <c r="AT473" i="2"/>
  <c r="AU473" i="2"/>
  <c r="K473" i="2"/>
  <c r="AV473" i="2"/>
  <c r="L473" i="2"/>
  <c r="AW473" i="2"/>
  <c r="AU1462" i="2"/>
  <c r="AU1458" i="2"/>
  <c r="AU1454" i="2"/>
  <c r="AU1450" i="2"/>
  <c r="AU1446" i="2"/>
  <c r="AU1428" i="2"/>
  <c r="AU1424" i="2"/>
  <c r="AU1420" i="2"/>
  <c r="AU1416" i="2"/>
  <c r="AU1412" i="2"/>
  <c r="AU1408" i="2"/>
  <c r="AU1404" i="2"/>
  <c r="AU1400" i="2"/>
  <c r="AU1396" i="2"/>
  <c r="AU1392" i="2"/>
  <c r="AU1388" i="2"/>
  <c r="AU1384" i="2"/>
  <c r="AU1380" i="2"/>
  <c r="AU1376" i="2"/>
  <c r="AU1372" i="2"/>
  <c r="AU1368" i="2"/>
  <c r="AU1364" i="2"/>
  <c r="AU1360" i="2"/>
  <c r="AU1356" i="2"/>
  <c r="AU1352" i="2"/>
  <c r="AW1351" i="2"/>
  <c r="AU1348" i="2"/>
  <c r="AW1347" i="2"/>
  <c r="AU1344" i="2"/>
  <c r="AW1343" i="2"/>
  <c r="AU1340" i="2"/>
  <c r="AW1339" i="2"/>
  <c r="AU1335" i="2"/>
  <c r="AW1334" i="2"/>
  <c r="AU1331" i="2"/>
  <c r="AW1330" i="2"/>
  <c r="AU1327" i="2"/>
  <c r="AW1326" i="2"/>
  <c r="AU1323" i="2"/>
  <c r="AW1322" i="2"/>
  <c r="AU1319" i="2"/>
  <c r="AW1318" i="2"/>
  <c r="AU1315" i="2"/>
  <c r="AW1314" i="2"/>
  <c r="AU1311" i="2"/>
  <c r="AW1310" i="2"/>
  <c r="AU1307" i="2"/>
  <c r="AW1306" i="2"/>
  <c r="AU1303" i="2"/>
  <c r="AW1302" i="2"/>
  <c r="AU1299" i="2"/>
  <c r="AW1298" i="2"/>
  <c r="AU1295" i="2"/>
  <c r="AW1294" i="2"/>
  <c r="AU1291" i="2"/>
  <c r="AW1290" i="2"/>
  <c r="AU1287" i="2"/>
  <c r="AW1286" i="2"/>
  <c r="AU1283" i="2"/>
  <c r="AW1282" i="2"/>
  <c r="AW1277" i="2"/>
  <c r="AU1274" i="2"/>
  <c r="AW1273" i="2"/>
  <c r="AU1270" i="2"/>
  <c r="AW1269" i="2"/>
  <c r="AU1266" i="2"/>
  <c r="AW1265" i="2"/>
  <c r="AU1262" i="2"/>
  <c r="AW1261" i="2"/>
  <c r="AU1258" i="2"/>
  <c r="AW1257" i="2"/>
  <c r="AU1254" i="2"/>
  <c r="AW1253" i="2"/>
  <c r="AU1250" i="2"/>
  <c r="AW1249" i="2"/>
  <c r="AU1246" i="2"/>
  <c r="AW1245" i="2"/>
  <c r="AU1242" i="2"/>
  <c r="AW1241" i="2"/>
  <c r="AU1238" i="2"/>
  <c r="AW1237" i="2"/>
  <c r="AU1234" i="2"/>
  <c r="AW1233" i="2"/>
  <c r="AU1230" i="2"/>
  <c r="AW1229" i="2"/>
  <c r="AU1226" i="2"/>
  <c r="AW1225" i="2"/>
  <c r="AU1222" i="2"/>
  <c r="AW1221" i="2"/>
  <c r="AU1218" i="2"/>
  <c r="AW1217" i="2"/>
  <c r="AU1214" i="2"/>
  <c r="AW1213" i="2"/>
  <c r="AW1209" i="2"/>
  <c r="AW1205" i="2"/>
  <c r="AW1201" i="2"/>
  <c r="AW1197" i="2"/>
  <c r="AW1189" i="2"/>
  <c r="AW1185" i="2"/>
  <c r="AW1181" i="2"/>
  <c r="AW1177" i="2"/>
  <c r="AW1173" i="2"/>
  <c r="AW1169" i="2"/>
  <c r="AW1165" i="2"/>
  <c r="AW1161" i="2"/>
  <c r="AW1157" i="2"/>
  <c r="AW1153" i="2"/>
  <c r="AW1149" i="2"/>
  <c r="AW1145" i="2"/>
  <c r="AW1141" i="2"/>
  <c r="AW1137" i="2"/>
  <c r="AW1133" i="2"/>
  <c r="AW1129" i="2"/>
  <c r="AW1125" i="2"/>
  <c r="AW1121" i="2"/>
  <c r="H1119" i="2"/>
  <c r="AW1117" i="2"/>
  <c r="H1115" i="2"/>
  <c r="AW1113" i="2"/>
  <c r="H1111" i="2"/>
  <c r="AW1109" i="2"/>
  <c r="AW1104" i="2"/>
  <c r="H1102" i="2"/>
  <c r="AW1100" i="2"/>
  <c r="H1098" i="2"/>
  <c r="AW1096" i="2"/>
  <c r="AW1092" i="2"/>
  <c r="H1090" i="2"/>
  <c r="AU1089" i="2"/>
  <c r="K1089" i="2"/>
  <c r="AV1088" i="2"/>
  <c r="K1088" i="2"/>
  <c r="AU1082" i="2"/>
  <c r="K1082" i="2"/>
  <c r="AV1081" i="2"/>
  <c r="J1081" i="2"/>
  <c r="AU1078" i="2"/>
  <c r="K1078" i="2"/>
  <c r="AV1077" i="2"/>
  <c r="J1077" i="2"/>
  <c r="AU1074" i="2"/>
  <c r="K1074" i="2"/>
  <c r="M1074" i="2" s="1"/>
  <c r="AV1073" i="2"/>
  <c r="J1073" i="2"/>
  <c r="AU1070" i="2"/>
  <c r="K1070" i="2"/>
  <c r="K1068" i="2"/>
  <c r="AU1068" i="2"/>
  <c r="G1068" i="2"/>
  <c r="H1068" i="2" s="1"/>
  <c r="J1068" i="2"/>
  <c r="AV1068" i="2"/>
  <c r="G1061" i="2"/>
  <c r="H1061" i="2" s="1"/>
  <c r="AV1059" i="2"/>
  <c r="K1059" i="2"/>
  <c r="AW1055" i="2"/>
  <c r="G1055" i="2"/>
  <c r="H1055" i="2" s="1"/>
  <c r="AT1055" i="2"/>
  <c r="J1055" i="2"/>
  <c r="AU1055" i="2"/>
  <c r="K1055" i="2"/>
  <c r="AV1055" i="2"/>
  <c r="G1046" i="2"/>
  <c r="H1046" i="2" s="1"/>
  <c r="J1046" i="2"/>
  <c r="AT1046" i="2"/>
  <c r="K1046" i="2"/>
  <c r="AU1046" i="2"/>
  <c r="AV1038" i="2"/>
  <c r="K1038" i="2"/>
  <c r="AW1023" i="2"/>
  <c r="G1023" i="2"/>
  <c r="H1023" i="2" s="1"/>
  <c r="AT1023" i="2"/>
  <c r="J1023" i="2"/>
  <c r="AU1023" i="2"/>
  <c r="K1023" i="2"/>
  <c r="AV1023" i="2"/>
  <c r="G982" i="2"/>
  <c r="H982" i="2" s="1"/>
  <c r="J982" i="2"/>
  <c r="AT982" i="2"/>
  <c r="K982" i="2"/>
  <c r="AU982" i="2"/>
  <c r="K967" i="2"/>
  <c r="L951" i="2"/>
  <c r="AW947" i="2"/>
  <c r="G947" i="2"/>
  <c r="H947" i="2" s="1"/>
  <c r="AT947" i="2"/>
  <c r="J947" i="2"/>
  <c r="AU947" i="2"/>
  <c r="K947" i="2"/>
  <c r="AV947" i="2"/>
  <c r="J839" i="2"/>
  <c r="AT839" i="2"/>
  <c r="K839" i="2"/>
  <c r="AU839" i="2"/>
  <c r="AV839" i="2"/>
  <c r="G839" i="2"/>
  <c r="H839" i="2" s="1"/>
  <c r="AW839" i="2"/>
  <c r="L839" i="2"/>
  <c r="G820" i="2"/>
  <c r="H820" i="2" s="1"/>
  <c r="J820" i="2"/>
  <c r="AT820" i="2"/>
  <c r="K820" i="2"/>
  <c r="AU820" i="2"/>
  <c r="L820" i="2"/>
  <c r="AV820" i="2"/>
  <c r="M788" i="2"/>
  <c r="AT1081" i="2"/>
  <c r="AT1077" i="2"/>
  <c r="AT1073" i="2"/>
  <c r="AU1059" i="2"/>
  <c r="J1059" i="2"/>
  <c r="AU1038" i="2"/>
  <c r="J1038" i="2"/>
  <c r="G1037" i="2"/>
  <c r="H1037" i="2" s="1"/>
  <c r="J1037" i="2"/>
  <c r="AT1037" i="2"/>
  <c r="K1037" i="2"/>
  <c r="AU1037" i="2"/>
  <c r="AV967" i="2"/>
  <c r="J967" i="2"/>
  <c r="G966" i="2"/>
  <c r="H966" i="2" s="1"/>
  <c r="J966" i="2"/>
  <c r="AT966" i="2"/>
  <c r="K966" i="2"/>
  <c r="AU966" i="2"/>
  <c r="K951" i="2"/>
  <c r="L949" i="2"/>
  <c r="L935" i="2"/>
  <c r="AW931" i="2"/>
  <c r="G931" i="2"/>
  <c r="H931" i="2" s="1"/>
  <c r="AT931" i="2"/>
  <c r="J931" i="2"/>
  <c r="AU931" i="2"/>
  <c r="K931" i="2"/>
  <c r="AV931" i="2"/>
  <c r="J851" i="2"/>
  <c r="AT851" i="2"/>
  <c r="K851" i="2"/>
  <c r="AU851" i="2"/>
  <c r="AV851" i="2"/>
  <c r="G851" i="2"/>
  <c r="H851" i="2" s="1"/>
  <c r="AW851" i="2"/>
  <c r="L851" i="2"/>
  <c r="G815" i="2"/>
  <c r="H815" i="2" s="1"/>
  <c r="J815" i="2"/>
  <c r="AT815" i="2"/>
  <c r="K815" i="2"/>
  <c r="AU815" i="2"/>
  <c r="AV815" i="2"/>
  <c r="AW815" i="2"/>
  <c r="L815" i="2"/>
  <c r="G795" i="2"/>
  <c r="H795" i="2" s="1"/>
  <c r="J795" i="2"/>
  <c r="AT795" i="2"/>
  <c r="K795" i="2"/>
  <c r="AU795" i="2"/>
  <c r="L795" i="2"/>
  <c r="AV795" i="2"/>
  <c r="G751" i="2"/>
  <c r="H751" i="2" s="1"/>
  <c r="J751" i="2"/>
  <c r="AT751" i="2"/>
  <c r="AU751" i="2"/>
  <c r="K751" i="2"/>
  <c r="AV751" i="2"/>
  <c r="L751" i="2"/>
  <c r="AW751" i="2"/>
  <c r="AW732" i="2"/>
  <c r="G732" i="2"/>
  <c r="H732" i="2" s="1"/>
  <c r="AT732" i="2"/>
  <c r="J732" i="2"/>
  <c r="AU732" i="2"/>
  <c r="K732" i="2"/>
  <c r="AV732" i="2"/>
  <c r="L732" i="2"/>
  <c r="G719" i="2"/>
  <c r="H719" i="2" s="1"/>
  <c r="J719" i="2"/>
  <c r="AT719" i="2"/>
  <c r="AU719" i="2"/>
  <c r="K719" i="2"/>
  <c r="AV719" i="2"/>
  <c r="L719" i="2"/>
  <c r="AW719" i="2"/>
  <c r="J698" i="2"/>
  <c r="AT698" i="2"/>
  <c r="G698" i="2"/>
  <c r="H698" i="2" s="1"/>
  <c r="AU698" i="2"/>
  <c r="K698" i="2"/>
  <c r="AV698" i="2"/>
  <c r="L698" i="2"/>
  <c r="G586" i="2"/>
  <c r="H586" i="2" s="1"/>
  <c r="J586" i="2"/>
  <c r="AT586" i="2"/>
  <c r="AU586" i="2"/>
  <c r="K586" i="2"/>
  <c r="AV586" i="2"/>
  <c r="L586" i="2"/>
  <c r="AW586" i="2"/>
  <c r="AW1054" i="2"/>
  <c r="H1045" i="2"/>
  <c r="K1044" i="2"/>
  <c r="AU1044" i="2"/>
  <c r="AW1043" i="2"/>
  <c r="AW1022" i="2"/>
  <c r="H970" i="2"/>
  <c r="H954" i="2"/>
  <c r="H938" i="2"/>
  <c r="H922" i="2"/>
  <c r="J915" i="2"/>
  <c r="AT915" i="2"/>
  <c r="K915" i="2"/>
  <c r="AU915" i="2"/>
  <c r="M914" i="2"/>
  <c r="J911" i="2"/>
  <c r="AT911" i="2"/>
  <c r="K911" i="2"/>
  <c r="AU911" i="2"/>
  <c r="J907" i="2"/>
  <c r="AT907" i="2"/>
  <c r="K907" i="2"/>
  <c r="AU907" i="2"/>
  <c r="J903" i="2"/>
  <c r="AT903" i="2"/>
  <c r="K903" i="2"/>
  <c r="AU903" i="2"/>
  <c r="J899" i="2"/>
  <c r="AT899" i="2"/>
  <c r="K899" i="2"/>
  <c r="AU899" i="2"/>
  <c r="J895" i="2"/>
  <c r="AT895" i="2"/>
  <c r="K895" i="2"/>
  <c r="AU895" i="2"/>
  <c r="J891" i="2"/>
  <c r="AT891" i="2"/>
  <c r="K891" i="2"/>
  <c r="AU891" i="2"/>
  <c r="J887" i="2"/>
  <c r="AT887" i="2"/>
  <c r="K887" i="2"/>
  <c r="AU887" i="2"/>
  <c r="J883" i="2"/>
  <c r="AT883" i="2"/>
  <c r="K883" i="2"/>
  <c r="AU883" i="2"/>
  <c r="J879" i="2"/>
  <c r="AT879" i="2"/>
  <c r="K879" i="2"/>
  <c r="AU879" i="2"/>
  <c r="J875" i="2"/>
  <c r="AT875" i="2"/>
  <c r="K875" i="2"/>
  <c r="AU875" i="2"/>
  <c r="J871" i="2"/>
  <c r="AT871" i="2"/>
  <c r="K871" i="2"/>
  <c r="AU871" i="2"/>
  <c r="J867" i="2"/>
  <c r="AT867" i="2"/>
  <c r="K867" i="2"/>
  <c r="AU867" i="2"/>
  <c r="J863" i="2"/>
  <c r="AT863" i="2"/>
  <c r="K863" i="2"/>
  <c r="AU863" i="2"/>
  <c r="J859" i="2"/>
  <c r="AT859" i="2"/>
  <c r="K859" i="2"/>
  <c r="AU859" i="2"/>
  <c r="M858" i="2"/>
  <c r="J855" i="2"/>
  <c r="AT855" i="2"/>
  <c r="K855" i="2"/>
  <c r="AU855" i="2"/>
  <c r="AW847" i="2"/>
  <c r="AT844" i="2"/>
  <c r="AU783" i="2"/>
  <c r="G782" i="2"/>
  <c r="H782" i="2" s="1"/>
  <c r="J782" i="2"/>
  <c r="AT782" i="2"/>
  <c r="K782" i="2"/>
  <c r="AU782" i="2"/>
  <c r="AW767" i="2"/>
  <c r="G767" i="2"/>
  <c r="H767" i="2" s="1"/>
  <c r="L766" i="2"/>
  <c r="G744" i="2"/>
  <c r="H744" i="2" s="1"/>
  <c r="J744" i="2"/>
  <c r="AT744" i="2"/>
  <c r="AW731" i="2"/>
  <c r="M700" i="2"/>
  <c r="AW700" i="2"/>
  <c r="G700" i="2"/>
  <c r="H700" i="2" s="1"/>
  <c r="L699" i="2"/>
  <c r="AW692" i="2"/>
  <c r="M635" i="2"/>
  <c r="G542" i="2"/>
  <c r="H542" i="2" s="1"/>
  <c r="J542" i="2"/>
  <c r="AT542" i="2"/>
  <c r="AU542" i="2"/>
  <c r="K542" i="2"/>
  <c r="AV542" i="2"/>
  <c r="L542" i="2"/>
  <c r="AW542" i="2"/>
  <c r="G477" i="2"/>
  <c r="H477" i="2" s="1"/>
  <c r="J477" i="2"/>
  <c r="AT477" i="2"/>
  <c r="AU477" i="2"/>
  <c r="K477" i="2"/>
  <c r="AV477" i="2"/>
  <c r="L477" i="2"/>
  <c r="AW477" i="2"/>
  <c r="G275" i="2"/>
  <c r="H275" i="2" s="1"/>
  <c r="J275" i="2"/>
  <c r="AT275" i="2"/>
  <c r="AU275" i="2"/>
  <c r="K275" i="2"/>
  <c r="AV275" i="2"/>
  <c r="L275" i="2"/>
  <c r="AW275" i="2"/>
  <c r="K1064" i="2"/>
  <c r="AU1064" i="2"/>
  <c r="AW1063" i="2"/>
  <c r="H1033" i="2"/>
  <c r="K1032" i="2"/>
  <c r="AU1032" i="2"/>
  <c r="AW1031" i="2"/>
  <c r="AW975" i="2"/>
  <c r="J973" i="2"/>
  <c r="AT973" i="2"/>
  <c r="AW959" i="2"/>
  <c r="J957" i="2"/>
  <c r="AT957" i="2"/>
  <c r="AW943" i="2"/>
  <c r="H941" i="2"/>
  <c r="J941" i="2"/>
  <c r="AT941" i="2"/>
  <c r="AW927" i="2"/>
  <c r="J925" i="2"/>
  <c r="AT925" i="2"/>
  <c r="H843" i="2"/>
  <c r="J843" i="2"/>
  <c r="AT843" i="2"/>
  <c r="K843" i="2"/>
  <c r="AU843" i="2"/>
  <c r="AW841" i="2"/>
  <c r="G840" i="2"/>
  <c r="H840" i="2" s="1"/>
  <c r="G778" i="2"/>
  <c r="H778" i="2" s="1"/>
  <c r="J778" i="2"/>
  <c r="AT778" i="2"/>
  <c r="K778" i="2"/>
  <c r="AU778" i="2"/>
  <c r="AW763" i="2"/>
  <c r="G763" i="2"/>
  <c r="H763" i="2" s="1"/>
  <c r="G756" i="2"/>
  <c r="H756" i="2" s="1"/>
  <c r="J756" i="2"/>
  <c r="AT756" i="2"/>
  <c r="K756" i="2"/>
  <c r="AU756" i="2"/>
  <c r="M725" i="2"/>
  <c r="G712" i="2"/>
  <c r="H712" i="2" s="1"/>
  <c r="J712" i="2"/>
  <c r="AT712" i="2"/>
  <c r="AW699" i="2"/>
  <c r="G554" i="2"/>
  <c r="H554" i="2" s="1"/>
  <c r="J554" i="2"/>
  <c r="AT554" i="2"/>
  <c r="AU554" i="2"/>
  <c r="K554" i="2"/>
  <c r="AV554" i="2"/>
  <c r="L554" i="2"/>
  <c r="AW554" i="2"/>
  <c r="G490" i="2"/>
  <c r="H490" i="2" s="1"/>
  <c r="J490" i="2"/>
  <c r="AT490" i="2"/>
  <c r="AU490" i="2"/>
  <c r="K490" i="2"/>
  <c r="AV490" i="2"/>
  <c r="L490" i="2"/>
  <c r="AW490" i="2"/>
  <c r="AV1065" i="2"/>
  <c r="L1065" i="2"/>
  <c r="AW1064" i="2"/>
  <c r="L1064" i="2"/>
  <c r="AV1063" i="2"/>
  <c r="K1063" i="2"/>
  <c r="AU1054" i="2"/>
  <c r="K1054" i="2"/>
  <c r="M1054" i="2" s="1"/>
  <c r="H1053" i="2"/>
  <c r="K1052" i="2"/>
  <c r="AU1052" i="2"/>
  <c r="AW1051" i="2"/>
  <c r="AV1033" i="2"/>
  <c r="L1033" i="2"/>
  <c r="AW1032" i="2"/>
  <c r="L1032" i="2"/>
  <c r="AV1031" i="2"/>
  <c r="K1031" i="2"/>
  <c r="AU1022" i="2"/>
  <c r="K1022" i="2"/>
  <c r="AV975" i="2"/>
  <c r="K975" i="2"/>
  <c r="AV959" i="2"/>
  <c r="K959" i="2"/>
  <c r="AV943" i="2"/>
  <c r="K943" i="2"/>
  <c r="AV927" i="2"/>
  <c r="K927" i="2"/>
  <c r="J921" i="2"/>
  <c r="AT921" i="2"/>
  <c r="G916" i="2"/>
  <c r="H916" i="2" s="1"/>
  <c r="G912" i="2"/>
  <c r="H912" i="2" s="1"/>
  <c r="G908" i="2"/>
  <c r="H908" i="2" s="1"/>
  <c r="G904" i="2"/>
  <c r="H904" i="2" s="1"/>
  <c r="G900" i="2"/>
  <c r="H900" i="2" s="1"/>
  <c r="G896" i="2"/>
  <c r="H896" i="2" s="1"/>
  <c r="G892" i="2"/>
  <c r="H892" i="2" s="1"/>
  <c r="G888" i="2"/>
  <c r="H888" i="2" s="1"/>
  <c r="G884" i="2"/>
  <c r="H884" i="2" s="1"/>
  <c r="G880" i="2"/>
  <c r="H880" i="2" s="1"/>
  <c r="G876" i="2"/>
  <c r="H876" i="2" s="1"/>
  <c r="G872" i="2"/>
  <c r="H872" i="2" s="1"/>
  <c r="G868" i="2"/>
  <c r="H868" i="2" s="1"/>
  <c r="G864" i="2"/>
  <c r="H864" i="2" s="1"/>
  <c r="G860" i="2"/>
  <c r="H860" i="2" s="1"/>
  <c r="G856" i="2"/>
  <c r="H856" i="2" s="1"/>
  <c r="G852" i="2"/>
  <c r="H852" i="2" s="1"/>
  <c r="AV841" i="2"/>
  <c r="K841" i="2"/>
  <c r="AW840" i="2"/>
  <c r="G835" i="2"/>
  <c r="H835" i="2" s="1"/>
  <c r="J835" i="2"/>
  <c r="AT835" i="2"/>
  <c r="K835" i="2"/>
  <c r="AU835" i="2"/>
  <c r="G832" i="2"/>
  <c r="H832" i="2" s="1"/>
  <c r="G827" i="2"/>
  <c r="H827" i="2" s="1"/>
  <c r="J827" i="2"/>
  <c r="AT827" i="2"/>
  <c r="K827" i="2"/>
  <c r="AU827" i="2"/>
  <c r="G824" i="2"/>
  <c r="H824" i="2" s="1"/>
  <c r="G819" i="2"/>
  <c r="H819" i="2" s="1"/>
  <c r="J819" i="2"/>
  <c r="AT819" i="2"/>
  <c r="K819" i="2"/>
  <c r="AU819" i="2"/>
  <c r="G816" i="2"/>
  <c r="H816" i="2" s="1"/>
  <c r="G811" i="2"/>
  <c r="H811" i="2" s="1"/>
  <c r="J811" i="2"/>
  <c r="AT811" i="2"/>
  <c r="K811" i="2"/>
  <c r="AU811" i="2"/>
  <c r="G808" i="2"/>
  <c r="H808" i="2" s="1"/>
  <c r="G803" i="2"/>
  <c r="H803" i="2" s="1"/>
  <c r="J803" i="2"/>
  <c r="AT803" i="2"/>
  <c r="K803" i="2"/>
  <c r="AU803" i="2"/>
  <c r="G800" i="2"/>
  <c r="H800" i="2" s="1"/>
  <c r="G794" i="2"/>
  <c r="H794" i="2" s="1"/>
  <c r="J794" i="2"/>
  <c r="AT794" i="2"/>
  <c r="K794" i="2"/>
  <c r="AU794" i="2"/>
  <c r="G791" i="2"/>
  <c r="H791" i="2" s="1"/>
  <c r="G774" i="2"/>
  <c r="H774" i="2" s="1"/>
  <c r="J774" i="2"/>
  <c r="AT774" i="2"/>
  <c r="K774" i="2"/>
  <c r="AU774" i="2"/>
  <c r="J750" i="2"/>
  <c r="M750" i="2" s="1"/>
  <c r="AT750" i="2"/>
  <c r="G750" i="2"/>
  <c r="H750" i="2" s="1"/>
  <c r="AU750" i="2"/>
  <c r="G743" i="2"/>
  <c r="H743" i="2" s="1"/>
  <c r="J743" i="2"/>
  <c r="AT743" i="2"/>
  <c r="K743" i="2"/>
  <c r="AU743" i="2"/>
  <c r="L743" i="2"/>
  <c r="AV743" i="2"/>
  <c r="G724" i="2"/>
  <c r="H724" i="2" s="1"/>
  <c r="J724" i="2"/>
  <c r="AT724" i="2"/>
  <c r="K724" i="2"/>
  <c r="AU724" i="2"/>
  <c r="G558" i="2"/>
  <c r="H558" i="2" s="1"/>
  <c r="J558" i="2"/>
  <c r="AT558" i="2"/>
  <c r="AU558" i="2"/>
  <c r="K558" i="2"/>
  <c r="AV558" i="2"/>
  <c r="L558" i="2"/>
  <c r="AW558" i="2"/>
  <c r="G494" i="2"/>
  <c r="H494" i="2" s="1"/>
  <c r="J494" i="2"/>
  <c r="AT494" i="2"/>
  <c r="AU494" i="2"/>
  <c r="K494" i="2"/>
  <c r="AV494" i="2"/>
  <c r="L494" i="2"/>
  <c r="AW494" i="2"/>
  <c r="AU1065" i="2"/>
  <c r="K1065" i="2"/>
  <c r="AV1064" i="2"/>
  <c r="J1064" i="2"/>
  <c r="AU1063" i="2"/>
  <c r="J1063" i="2"/>
  <c r="AT1054" i="2"/>
  <c r="AV1053" i="2"/>
  <c r="L1053" i="2"/>
  <c r="AW1052" i="2"/>
  <c r="L1052" i="2"/>
  <c r="AV1051" i="2"/>
  <c r="K1051" i="2"/>
  <c r="AT1045" i="2"/>
  <c r="J1045" i="2"/>
  <c r="M1045" i="2" s="1"/>
  <c r="AT1044" i="2"/>
  <c r="H1044" i="2"/>
  <c r="AT1043" i="2"/>
  <c r="H1043" i="2"/>
  <c r="AU1042" i="2"/>
  <c r="H1041" i="2"/>
  <c r="K1040" i="2"/>
  <c r="AU1040" i="2"/>
  <c r="M1039" i="2"/>
  <c r="AW1039" i="2"/>
  <c r="AU1033" i="2"/>
  <c r="K1033" i="2"/>
  <c r="AV1032" i="2"/>
  <c r="J1032" i="2"/>
  <c r="AU1031" i="2"/>
  <c r="J1031" i="2"/>
  <c r="AT1022" i="2"/>
  <c r="J985" i="2"/>
  <c r="AT985" i="2"/>
  <c r="AT978" i="2"/>
  <c r="J978" i="2"/>
  <c r="AU975" i="2"/>
  <c r="J975" i="2"/>
  <c r="AV974" i="2"/>
  <c r="L974" i="2"/>
  <c r="AW973" i="2"/>
  <c r="L973" i="2"/>
  <c r="AW971" i="2"/>
  <c r="J969" i="2"/>
  <c r="AT969" i="2"/>
  <c r="AT962" i="2"/>
  <c r="J962" i="2"/>
  <c r="AU959" i="2"/>
  <c r="J959" i="2"/>
  <c r="AV958" i="2"/>
  <c r="L958" i="2"/>
  <c r="AW957" i="2"/>
  <c r="L957" i="2"/>
  <c r="AW955" i="2"/>
  <c r="J953" i="2"/>
  <c r="AT953" i="2"/>
  <c r="AT946" i="2"/>
  <c r="J946" i="2"/>
  <c r="AU943" i="2"/>
  <c r="J943" i="2"/>
  <c r="AV942" i="2"/>
  <c r="L942" i="2"/>
  <c r="AW941" i="2"/>
  <c r="L941" i="2"/>
  <c r="AW939" i="2"/>
  <c r="J937" i="2"/>
  <c r="AT937" i="2"/>
  <c r="AT930" i="2"/>
  <c r="J930" i="2"/>
  <c r="AU927" i="2"/>
  <c r="J927" i="2"/>
  <c r="AV926" i="2"/>
  <c r="L926" i="2"/>
  <c r="AW925" i="2"/>
  <c r="L925" i="2"/>
  <c r="AW923" i="2"/>
  <c r="AW919" i="2"/>
  <c r="AU917" i="2"/>
  <c r="AW916" i="2"/>
  <c r="AW915" i="2"/>
  <c r="H915" i="2"/>
  <c r="AU913" i="2"/>
  <c r="AW912" i="2"/>
  <c r="AW911" i="2"/>
  <c r="H911" i="2"/>
  <c r="AU909" i="2"/>
  <c r="AW908" i="2"/>
  <c r="AW907" i="2"/>
  <c r="H907" i="2"/>
  <c r="AU905" i="2"/>
  <c r="AW904" i="2"/>
  <c r="M904" i="2"/>
  <c r="AW903" i="2"/>
  <c r="H903" i="2"/>
  <c r="AU901" i="2"/>
  <c r="AW900" i="2"/>
  <c r="AW899" i="2"/>
  <c r="AU897" i="2"/>
  <c r="AW896" i="2"/>
  <c r="AW895" i="2"/>
  <c r="H895" i="2"/>
  <c r="AU893" i="2"/>
  <c r="AW892" i="2"/>
  <c r="M892" i="2"/>
  <c r="AW891" i="2"/>
  <c r="H891" i="2"/>
  <c r="AU889" i="2"/>
  <c r="AW888" i="2"/>
  <c r="AW887" i="2"/>
  <c r="H887" i="2"/>
  <c r="AU885" i="2"/>
  <c r="AW884" i="2"/>
  <c r="M884" i="2"/>
  <c r="AW883" i="2"/>
  <c r="H883" i="2"/>
  <c r="AU881" i="2"/>
  <c r="AW880" i="2"/>
  <c r="M880" i="2"/>
  <c r="AW879" i="2"/>
  <c r="H879" i="2"/>
  <c r="AU877" i="2"/>
  <c r="AW876" i="2"/>
  <c r="AW875" i="2"/>
  <c r="AU873" i="2"/>
  <c r="AW872" i="2"/>
  <c r="AW871" i="2"/>
  <c r="AU869" i="2"/>
  <c r="AW868" i="2"/>
  <c r="AW867" i="2"/>
  <c r="H867" i="2"/>
  <c r="AU865" i="2"/>
  <c r="AW864" i="2"/>
  <c r="AW863" i="2"/>
  <c r="H863" i="2"/>
  <c r="AU861" i="2"/>
  <c r="AW860" i="2"/>
  <c r="AW859" i="2"/>
  <c r="AU857" i="2"/>
  <c r="AW856" i="2"/>
  <c r="AW855" i="2"/>
  <c r="AU853" i="2"/>
  <c r="AW852" i="2"/>
  <c r="AU841" i="2"/>
  <c r="J841" i="2"/>
  <c r="AV840" i="2"/>
  <c r="L840" i="2"/>
  <c r="AW832" i="2"/>
  <c r="AW824" i="2"/>
  <c r="AW816" i="2"/>
  <c r="AW808" i="2"/>
  <c r="AW800" i="2"/>
  <c r="AW791" i="2"/>
  <c r="M791" i="2"/>
  <c r="AW787" i="2"/>
  <c r="G787" i="2"/>
  <c r="H787" i="2" s="1"/>
  <c r="G770" i="2"/>
  <c r="H770" i="2" s="1"/>
  <c r="J770" i="2"/>
  <c r="AT770" i="2"/>
  <c r="K770" i="2"/>
  <c r="AU770" i="2"/>
  <c r="L763" i="2"/>
  <c r="J742" i="2"/>
  <c r="AT742" i="2"/>
  <c r="G742" i="2"/>
  <c r="H742" i="2" s="1"/>
  <c r="AU742" i="2"/>
  <c r="K742" i="2"/>
  <c r="AV742" i="2"/>
  <c r="L742" i="2"/>
  <c r="AW742" i="2"/>
  <c r="G731" i="2"/>
  <c r="H731" i="2" s="1"/>
  <c r="J731" i="2"/>
  <c r="AT731" i="2"/>
  <c r="K731" i="2"/>
  <c r="AU731" i="2"/>
  <c r="J718" i="2"/>
  <c r="AT718" i="2"/>
  <c r="G718" i="2"/>
  <c r="H718" i="2" s="1"/>
  <c r="AU718" i="2"/>
  <c r="G711" i="2"/>
  <c r="H711" i="2" s="1"/>
  <c r="J711" i="2"/>
  <c r="AT711" i="2"/>
  <c r="K711" i="2"/>
  <c r="AU711" i="2"/>
  <c r="L711" i="2"/>
  <c r="AV711" i="2"/>
  <c r="G692" i="2"/>
  <c r="H692" i="2" s="1"/>
  <c r="J692" i="2"/>
  <c r="AT692" i="2"/>
  <c r="K692" i="2"/>
  <c r="AU692" i="2"/>
  <c r="G570" i="2"/>
  <c r="H570" i="2" s="1"/>
  <c r="J570" i="2"/>
  <c r="AT570" i="2"/>
  <c r="AU570" i="2"/>
  <c r="K570" i="2"/>
  <c r="AV570" i="2"/>
  <c r="L570" i="2"/>
  <c r="AW570" i="2"/>
  <c r="G506" i="2"/>
  <c r="H506" i="2" s="1"/>
  <c r="J506" i="2"/>
  <c r="AT506" i="2"/>
  <c r="AU506" i="2"/>
  <c r="K506" i="2"/>
  <c r="AV506" i="2"/>
  <c r="L506" i="2"/>
  <c r="AW506" i="2"/>
  <c r="G441" i="2"/>
  <c r="H441" i="2" s="1"/>
  <c r="J441" i="2"/>
  <c r="AT441" i="2"/>
  <c r="AU441" i="2"/>
  <c r="K441" i="2"/>
  <c r="AV441" i="2"/>
  <c r="L441" i="2"/>
  <c r="AW441" i="2"/>
  <c r="G59" i="2"/>
  <c r="H59" i="2" s="1"/>
  <c r="J59" i="2"/>
  <c r="AT59" i="2"/>
  <c r="K59" i="2"/>
  <c r="AU59" i="2"/>
  <c r="L59" i="2"/>
  <c r="AV59" i="2"/>
  <c r="AW59" i="2"/>
  <c r="H1029" i="2"/>
  <c r="K1028" i="2"/>
  <c r="AU1028" i="2"/>
  <c r="AW1027" i="2"/>
  <c r="H847" i="2"/>
  <c r="J847" i="2"/>
  <c r="AT847" i="2"/>
  <c r="K847" i="2"/>
  <c r="AU847" i="2"/>
  <c r="AW845" i="2"/>
  <c r="G844" i="2"/>
  <c r="H844" i="2" s="1"/>
  <c r="L843" i="2"/>
  <c r="AT841" i="2"/>
  <c r="H841" i="2"/>
  <c r="AU840" i="2"/>
  <c r="K840" i="2"/>
  <c r="AV832" i="2"/>
  <c r="L832" i="2"/>
  <c r="L824" i="2"/>
  <c r="AW783" i="2"/>
  <c r="G783" i="2"/>
  <c r="H783" i="2" s="1"/>
  <c r="G766" i="2"/>
  <c r="H766" i="2" s="1"/>
  <c r="J766" i="2"/>
  <c r="AT766" i="2"/>
  <c r="K766" i="2"/>
  <c r="AU766" i="2"/>
  <c r="AV763" i="2"/>
  <c r="K763" i="2"/>
  <c r="J710" i="2"/>
  <c r="AT710" i="2"/>
  <c r="G710" i="2"/>
  <c r="H710" i="2" s="1"/>
  <c r="AU710" i="2"/>
  <c r="K710" i="2"/>
  <c r="AV710" i="2"/>
  <c r="L710" i="2"/>
  <c r="AW710" i="2"/>
  <c r="G699" i="2"/>
  <c r="H699" i="2" s="1"/>
  <c r="J699" i="2"/>
  <c r="AT699" i="2"/>
  <c r="K699" i="2"/>
  <c r="AU699" i="2"/>
  <c r="G574" i="2"/>
  <c r="H574" i="2" s="1"/>
  <c r="J574" i="2"/>
  <c r="AT574" i="2"/>
  <c r="AU574" i="2"/>
  <c r="K574" i="2"/>
  <c r="AV574" i="2"/>
  <c r="L574" i="2"/>
  <c r="AW574" i="2"/>
  <c r="G510" i="2"/>
  <c r="H510" i="2" s="1"/>
  <c r="J510" i="2"/>
  <c r="AT510" i="2"/>
  <c r="AU510" i="2"/>
  <c r="K510" i="2"/>
  <c r="AV510" i="2"/>
  <c r="L510" i="2"/>
  <c r="AW510" i="2"/>
  <c r="G445" i="2"/>
  <c r="H445" i="2" s="1"/>
  <c r="J445" i="2"/>
  <c r="AT445" i="2"/>
  <c r="AU445" i="2"/>
  <c r="K445" i="2"/>
  <c r="AV445" i="2"/>
  <c r="L445" i="2"/>
  <c r="AW445" i="2"/>
  <c r="G92" i="2"/>
  <c r="H92" i="2" s="1"/>
  <c r="J92" i="2"/>
  <c r="AT92" i="2"/>
  <c r="K92" i="2"/>
  <c r="AU92" i="2"/>
  <c r="L92" i="2"/>
  <c r="AV92" i="2"/>
  <c r="AW92" i="2"/>
  <c r="G81" i="2"/>
  <c r="H81" i="2" s="1"/>
  <c r="J81" i="2"/>
  <c r="AT81" i="2"/>
  <c r="AU81" i="2"/>
  <c r="K81" i="2"/>
  <c r="AV81" i="2"/>
  <c r="L81" i="2"/>
  <c r="AW81" i="2"/>
  <c r="AW918" i="2"/>
  <c r="AW914" i="2"/>
  <c r="AW910" i="2"/>
  <c r="AW906" i="2"/>
  <c r="AW902" i="2"/>
  <c r="AW898" i="2"/>
  <c r="AW894" i="2"/>
  <c r="AW890" i="2"/>
  <c r="AW886" i="2"/>
  <c r="AW882" i="2"/>
  <c r="AW878" i="2"/>
  <c r="AW874" i="2"/>
  <c r="AW870" i="2"/>
  <c r="AW866" i="2"/>
  <c r="AW862" i="2"/>
  <c r="AW858" i="2"/>
  <c r="AW854" i="2"/>
  <c r="AW850" i="2"/>
  <c r="AW846" i="2"/>
  <c r="AW842" i="2"/>
  <c r="AW838" i="2"/>
  <c r="AW834" i="2"/>
  <c r="AW830" i="2"/>
  <c r="AW826" i="2"/>
  <c r="AW822" i="2"/>
  <c r="AW818" i="2"/>
  <c r="AW814" i="2"/>
  <c r="AW810" i="2"/>
  <c r="AW806" i="2"/>
  <c r="AW802" i="2"/>
  <c r="AW797" i="2"/>
  <c r="AW793" i="2"/>
  <c r="AW789" i="2"/>
  <c r="AW785" i="2"/>
  <c r="AW781" i="2"/>
  <c r="AW777" i="2"/>
  <c r="AW773" i="2"/>
  <c r="AW769" i="2"/>
  <c r="AW765" i="2"/>
  <c r="J754" i="2"/>
  <c r="AT754" i="2"/>
  <c r="G752" i="2"/>
  <c r="H752" i="2" s="1"/>
  <c r="AW748" i="2"/>
  <c r="J722" i="2"/>
  <c r="AT722" i="2"/>
  <c r="G720" i="2"/>
  <c r="H720" i="2" s="1"/>
  <c r="AW716" i="2"/>
  <c r="H707" i="2"/>
  <c r="M669" i="2"/>
  <c r="M633" i="2"/>
  <c r="J247" i="2"/>
  <c r="H196" i="2"/>
  <c r="J196" i="2"/>
  <c r="AT196" i="2"/>
  <c r="AU196" i="2"/>
  <c r="K196" i="2"/>
  <c r="AV196" i="2"/>
  <c r="L196" i="2"/>
  <c r="AW196" i="2"/>
  <c r="J46" i="2"/>
  <c r="AT46" i="2"/>
  <c r="K46" i="2"/>
  <c r="AU46" i="2"/>
  <c r="G46" i="2"/>
  <c r="H46" i="2" s="1"/>
  <c r="AV46" i="2"/>
  <c r="AW46" i="2"/>
  <c r="L46" i="2"/>
  <c r="J42" i="2"/>
  <c r="AT42" i="2"/>
  <c r="K42" i="2"/>
  <c r="AU42" i="2"/>
  <c r="AV42" i="2"/>
  <c r="G42" i="2"/>
  <c r="H42" i="2" s="1"/>
  <c r="AW42" i="2"/>
  <c r="L42" i="2"/>
  <c r="AW760" i="2"/>
  <c r="J734" i="2"/>
  <c r="AT734" i="2"/>
  <c r="AW728" i="2"/>
  <c r="J702" i="2"/>
  <c r="AT702" i="2"/>
  <c r="AW696" i="2"/>
  <c r="G578" i="2"/>
  <c r="H578" i="2" s="1"/>
  <c r="J578" i="2"/>
  <c r="AT578" i="2"/>
  <c r="G562" i="2"/>
  <c r="H562" i="2" s="1"/>
  <c r="J562" i="2"/>
  <c r="AT562" i="2"/>
  <c r="G546" i="2"/>
  <c r="H546" i="2" s="1"/>
  <c r="J546" i="2"/>
  <c r="AT546" i="2"/>
  <c r="G530" i="2"/>
  <c r="H530" i="2" s="1"/>
  <c r="J530" i="2"/>
  <c r="AT530" i="2"/>
  <c r="G514" i="2"/>
  <c r="H514" i="2" s="1"/>
  <c r="J514" i="2"/>
  <c r="AT514" i="2"/>
  <c r="G498" i="2"/>
  <c r="H498" i="2" s="1"/>
  <c r="J498" i="2"/>
  <c r="AT498" i="2"/>
  <c r="G481" i="2"/>
  <c r="H481" i="2" s="1"/>
  <c r="J481" i="2"/>
  <c r="AT481" i="2"/>
  <c r="G465" i="2"/>
  <c r="H465" i="2" s="1"/>
  <c r="J465" i="2"/>
  <c r="M465" i="2" s="1"/>
  <c r="AT465" i="2"/>
  <c r="G449" i="2"/>
  <c r="H449" i="2" s="1"/>
  <c r="J449" i="2"/>
  <c r="AT449" i="2"/>
  <c r="G255" i="2"/>
  <c r="H255" i="2" s="1"/>
  <c r="L255" i="2"/>
  <c r="H138" i="2"/>
  <c r="J138" i="2"/>
  <c r="AT138" i="2"/>
  <c r="AU138" i="2"/>
  <c r="K138" i="2"/>
  <c r="AV138" i="2"/>
  <c r="L138" i="2"/>
  <c r="AW138" i="2"/>
  <c r="AW833" i="2"/>
  <c r="AW829" i="2"/>
  <c r="AW825" i="2"/>
  <c r="AW821" i="2"/>
  <c r="AW817" i="2"/>
  <c r="AW813" i="2"/>
  <c r="AW809" i="2"/>
  <c r="AW805" i="2"/>
  <c r="AW801" i="2"/>
  <c r="AW796" i="2"/>
  <c r="AW792" i="2"/>
  <c r="AW788" i="2"/>
  <c r="AW784" i="2"/>
  <c r="AW780" i="2"/>
  <c r="AW776" i="2"/>
  <c r="AW772" i="2"/>
  <c r="AW768" i="2"/>
  <c r="AW764" i="2"/>
  <c r="J746" i="2"/>
  <c r="AT746" i="2"/>
  <c r="AW740" i="2"/>
  <c r="J714" i="2"/>
  <c r="AT714" i="2"/>
  <c r="AW708" i="2"/>
  <c r="AW220" i="2"/>
  <c r="J758" i="2"/>
  <c r="AT758" i="2"/>
  <c r="AW752" i="2"/>
  <c r="J726" i="2"/>
  <c r="AT726" i="2"/>
  <c r="AW720" i="2"/>
  <c r="J694" i="2"/>
  <c r="AT694" i="2"/>
  <c r="G582" i="2"/>
  <c r="H582" i="2" s="1"/>
  <c r="J582" i="2"/>
  <c r="AT582" i="2"/>
  <c r="G566" i="2"/>
  <c r="H566" i="2" s="1"/>
  <c r="J566" i="2"/>
  <c r="AT566" i="2"/>
  <c r="G550" i="2"/>
  <c r="H550" i="2" s="1"/>
  <c r="J550" i="2"/>
  <c r="AT550" i="2"/>
  <c r="G534" i="2"/>
  <c r="H534" i="2" s="1"/>
  <c r="J534" i="2"/>
  <c r="AT534" i="2"/>
  <c r="G518" i="2"/>
  <c r="H518" i="2" s="1"/>
  <c r="J518" i="2"/>
  <c r="AT518" i="2"/>
  <c r="G502" i="2"/>
  <c r="H502" i="2" s="1"/>
  <c r="J502" i="2"/>
  <c r="AT502" i="2"/>
  <c r="G469" i="2"/>
  <c r="H469" i="2" s="1"/>
  <c r="J469" i="2"/>
  <c r="AT469" i="2"/>
  <c r="G453" i="2"/>
  <c r="H453" i="2" s="1"/>
  <c r="J453" i="2"/>
  <c r="AT453" i="2"/>
  <c r="G271" i="2"/>
  <c r="H271" i="2" s="1"/>
  <c r="J271" i="2"/>
  <c r="AT271" i="2"/>
  <c r="K271" i="2"/>
  <c r="AU271" i="2"/>
  <c r="AW271" i="2"/>
  <c r="L271" i="2"/>
  <c r="G235" i="2"/>
  <c r="H235" i="2" s="1"/>
  <c r="G73" i="2"/>
  <c r="H73" i="2" s="1"/>
  <c r="J73" i="2"/>
  <c r="AT73" i="2"/>
  <c r="AU73" i="2"/>
  <c r="K73" i="2"/>
  <c r="AV73" i="2"/>
  <c r="L73" i="2"/>
  <c r="AW73" i="2"/>
  <c r="J738" i="2"/>
  <c r="M738" i="2" s="1"/>
  <c r="AT738" i="2"/>
  <c r="J706" i="2"/>
  <c r="AT706" i="2"/>
  <c r="J190" i="2"/>
  <c r="AT190" i="2"/>
  <c r="H190" i="2"/>
  <c r="AU190" i="2"/>
  <c r="K190" i="2"/>
  <c r="AV190" i="2"/>
  <c r="H166" i="2"/>
  <c r="J166" i="2"/>
  <c r="AT166" i="2"/>
  <c r="AU166" i="2"/>
  <c r="K166" i="2"/>
  <c r="AV166" i="2"/>
  <c r="L166" i="2"/>
  <c r="AW166" i="2"/>
  <c r="G67" i="2"/>
  <c r="H67" i="2" s="1"/>
  <c r="J67" i="2"/>
  <c r="AT67" i="2"/>
  <c r="K67" i="2"/>
  <c r="AU67" i="2"/>
  <c r="L67" i="2"/>
  <c r="AV67" i="2"/>
  <c r="AW67" i="2"/>
  <c r="J50" i="2"/>
  <c r="AT50" i="2"/>
  <c r="K50" i="2"/>
  <c r="AU50" i="2"/>
  <c r="G50" i="2"/>
  <c r="H50" i="2" s="1"/>
  <c r="AV50" i="2"/>
  <c r="AW50" i="2"/>
  <c r="L50" i="2"/>
  <c r="J22" i="2"/>
  <c r="AT22" i="2"/>
  <c r="K22" i="2"/>
  <c r="AU22" i="2"/>
  <c r="AV22" i="2"/>
  <c r="G22" i="2"/>
  <c r="H22" i="2" s="1"/>
  <c r="AW22" i="2"/>
  <c r="L22" i="2"/>
  <c r="AW588" i="2"/>
  <c r="AW584" i="2"/>
  <c r="AW580" i="2"/>
  <c r="AW576" i="2"/>
  <c r="AW572" i="2"/>
  <c r="AW568" i="2"/>
  <c r="AW564" i="2"/>
  <c r="AW560" i="2"/>
  <c r="AW556" i="2"/>
  <c r="AW552" i="2"/>
  <c r="AW548" i="2"/>
  <c r="AW544" i="2"/>
  <c r="AW540" i="2"/>
  <c r="AW536" i="2"/>
  <c r="AW532" i="2"/>
  <c r="AW528" i="2"/>
  <c r="AW524" i="2"/>
  <c r="AW520" i="2"/>
  <c r="AW516" i="2"/>
  <c r="AW512" i="2"/>
  <c r="AW508" i="2"/>
  <c r="AW504" i="2"/>
  <c r="AW500" i="2"/>
  <c r="AW496" i="2"/>
  <c r="AW492" i="2"/>
  <c r="AW488" i="2"/>
  <c r="AW483" i="2"/>
  <c r="AW479" i="2"/>
  <c r="AW475" i="2"/>
  <c r="M475" i="2"/>
  <c r="AW471" i="2"/>
  <c r="AW467" i="2"/>
  <c r="AW463" i="2"/>
  <c r="AW459" i="2"/>
  <c r="AW455" i="2"/>
  <c r="AW451" i="2"/>
  <c r="AW447" i="2"/>
  <c r="AW443" i="2"/>
  <c r="AW276" i="2"/>
  <c r="G276" i="2"/>
  <c r="H276" i="2" s="1"/>
  <c r="AW232" i="2"/>
  <c r="G232" i="2"/>
  <c r="H232" i="2" s="1"/>
  <c r="M197" i="2"/>
  <c r="M175" i="2"/>
  <c r="G89" i="2"/>
  <c r="H89" i="2" s="1"/>
  <c r="J89" i="2"/>
  <c r="AT89" i="2"/>
  <c r="AU89" i="2"/>
  <c r="K89" i="2"/>
  <c r="AV89" i="2"/>
  <c r="L89" i="2"/>
  <c r="AW89" i="2"/>
  <c r="J26" i="2"/>
  <c r="AT26" i="2"/>
  <c r="K26" i="2"/>
  <c r="AU26" i="2"/>
  <c r="AV26" i="2"/>
  <c r="G26" i="2"/>
  <c r="H26" i="2" s="1"/>
  <c r="AW26" i="2"/>
  <c r="L26" i="2"/>
  <c r="J219" i="2"/>
  <c r="AT219" i="2"/>
  <c r="G219" i="2"/>
  <c r="H219" i="2" s="1"/>
  <c r="AU219" i="2"/>
  <c r="K219" i="2"/>
  <c r="AV219" i="2"/>
  <c r="G76" i="2"/>
  <c r="H76" i="2" s="1"/>
  <c r="J76" i="2"/>
  <c r="AT76" i="2"/>
  <c r="K76" i="2"/>
  <c r="AU76" i="2"/>
  <c r="L76" i="2"/>
  <c r="AV76" i="2"/>
  <c r="AW76" i="2"/>
  <c r="G56" i="2"/>
  <c r="H56" i="2" s="1"/>
  <c r="J56" i="2"/>
  <c r="AT56" i="2"/>
  <c r="K56" i="2"/>
  <c r="AU56" i="2"/>
  <c r="AV56" i="2"/>
  <c r="AW56" i="2"/>
  <c r="L56" i="2"/>
  <c r="G55" i="2"/>
  <c r="H55" i="2" s="1"/>
  <c r="J55" i="2"/>
  <c r="AT55" i="2"/>
  <c r="K55" i="2"/>
  <c r="AU55" i="2"/>
  <c r="L55" i="2"/>
  <c r="AV55" i="2"/>
  <c r="AW55" i="2"/>
  <c r="G272" i="2"/>
  <c r="H272" i="2" s="1"/>
  <c r="G264" i="2"/>
  <c r="H264" i="2" s="1"/>
  <c r="AU251" i="2"/>
  <c r="H162" i="2"/>
  <c r="J162" i="2"/>
  <c r="AT162" i="2"/>
  <c r="AU162" i="2"/>
  <c r="K162" i="2"/>
  <c r="AV162" i="2"/>
  <c r="L162" i="2"/>
  <c r="AW162" i="2"/>
  <c r="G64" i="2"/>
  <c r="H64" i="2" s="1"/>
  <c r="J64" i="2"/>
  <c r="AT64" i="2"/>
  <c r="AU64" i="2"/>
  <c r="K64" i="2"/>
  <c r="AV64" i="2"/>
  <c r="L64" i="2"/>
  <c r="AW64" i="2"/>
  <c r="AW36" i="2"/>
  <c r="G36" i="2"/>
  <c r="H36" i="2" s="1"/>
  <c r="AT36" i="2"/>
  <c r="J36" i="2"/>
  <c r="AU36" i="2"/>
  <c r="AV36" i="2"/>
  <c r="K36" i="2"/>
  <c r="L36" i="2"/>
  <c r="AT588" i="2"/>
  <c r="AT584" i="2"/>
  <c r="AT580" i="2"/>
  <c r="AT576" i="2"/>
  <c r="AT572" i="2"/>
  <c r="AT568" i="2"/>
  <c r="AT564" i="2"/>
  <c r="AT560" i="2"/>
  <c r="AT556" i="2"/>
  <c r="AT552" i="2"/>
  <c r="AT548" i="2"/>
  <c r="AT544" i="2"/>
  <c r="AT540" i="2"/>
  <c r="AT536" i="2"/>
  <c r="AT532" i="2"/>
  <c r="AT528" i="2"/>
  <c r="AT524" i="2"/>
  <c r="AT520" i="2"/>
  <c r="AT516" i="2"/>
  <c r="AT512" i="2"/>
  <c r="AT508" i="2"/>
  <c r="AT504" i="2"/>
  <c r="AT500" i="2"/>
  <c r="AT496" i="2"/>
  <c r="AT492" i="2"/>
  <c r="AT488" i="2"/>
  <c r="AT483" i="2"/>
  <c r="AT479" i="2"/>
  <c r="AT475" i="2"/>
  <c r="AT471" i="2"/>
  <c r="AT467" i="2"/>
  <c r="AT463" i="2"/>
  <c r="AT459" i="2"/>
  <c r="AT455" i="2"/>
  <c r="AT451" i="2"/>
  <c r="AT447" i="2"/>
  <c r="AT443" i="2"/>
  <c r="AW272" i="2"/>
  <c r="M272" i="2"/>
  <c r="AW264" i="2"/>
  <c r="J206" i="2"/>
  <c r="AT206" i="2"/>
  <c r="H206" i="2"/>
  <c r="AU206" i="2"/>
  <c r="K206" i="2"/>
  <c r="AV206" i="2"/>
  <c r="H191" i="2"/>
  <c r="J191" i="2"/>
  <c r="AT191" i="2"/>
  <c r="H170" i="2"/>
  <c r="J170" i="2"/>
  <c r="AT170" i="2"/>
  <c r="AU170" i="2"/>
  <c r="K170" i="2"/>
  <c r="AV170" i="2"/>
  <c r="M143" i="2"/>
  <c r="G104" i="2"/>
  <c r="H104" i="2" s="1"/>
  <c r="J104" i="2"/>
  <c r="AT104" i="2"/>
  <c r="K104" i="2"/>
  <c r="AU104" i="2"/>
  <c r="AV104" i="2"/>
  <c r="AW104" i="2"/>
  <c r="L104" i="2"/>
  <c r="G84" i="2"/>
  <c r="H84" i="2" s="1"/>
  <c r="J84" i="2"/>
  <c r="AT84" i="2"/>
  <c r="K84" i="2"/>
  <c r="AU84" i="2"/>
  <c r="L84" i="2"/>
  <c r="AV84" i="2"/>
  <c r="AW84" i="2"/>
  <c r="G35" i="2"/>
  <c r="H35" i="2" s="1"/>
  <c r="J35" i="2"/>
  <c r="AT35" i="2"/>
  <c r="K35" i="2"/>
  <c r="AU35" i="2"/>
  <c r="L35" i="2"/>
  <c r="AV35" i="2"/>
  <c r="J194" i="2"/>
  <c r="AT194" i="2"/>
  <c r="J188" i="2"/>
  <c r="H158" i="2"/>
  <c r="J158" i="2"/>
  <c r="AT158" i="2"/>
  <c r="H134" i="2"/>
  <c r="J134" i="2"/>
  <c r="AT134" i="2"/>
  <c r="G112" i="2"/>
  <c r="H112" i="2" s="1"/>
  <c r="J112" i="2"/>
  <c r="AT112" i="2"/>
  <c r="K103" i="2"/>
  <c r="AU103" i="2"/>
  <c r="G103" i="2"/>
  <c r="H103" i="2" s="1"/>
  <c r="AT103" i="2"/>
  <c r="J103" i="2"/>
  <c r="AV103" i="2"/>
  <c r="J54" i="2"/>
  <c r="AT54" i="2"/>
  <c r="K54" i="2"/>
  <c r="AU54" i="2"/>
  <c r="G54" i="2"/>
  <c r="H54" i="2" s="1"/>
  <c r="AV54" i="2"/>
  <c r="AW54" i="2"/>
  <c r="AW20" i="2"/>
  <c r="G20" i="2"/>
  <c r="H20" i="2" s="1"/>
  <c r="AT20" i="2"/>
  <c r="J20" i="2"/>
  <c r="AU20" i="2"/>
  <c r="J10" i="2"/>
  <c r="AT10" i="2"/>
  <c r="K10" i="2"/>
  <c r="AU10" i="2"/>
  <c r="AV10" i="2"/>
  <c r="G10" i="2"/>
  <c r="H10" i="2" s="1"/>
  <c r="AW10" i="2"/>
  <c r="L10" i="2"/>
  <c r="M3" i="2"/>
  <c r="AW277" i="2"/>
  <c r="AU200" i="2"/>
  <c r="K200" i="2"/>
  <c r="AU195" i="2"/>
  <c r="K195" i="2"/>
  <c r="AW194" i="2"/>
  <c r="L194" i="2"/>
  <c r="AW188" i="2"/>
  <c r="L188" i="2"/>
  <c r="H186" i="2"/>
  <c r="J186" i="2"/>
  <c r="AT186" i="2"/>
  <c r="J184" i="2"/>
  <c r="AT184" i="2"/>
  <c r="AW184" i="2"/>
  <c r="H154" i="2"/>
  <c r="J154" i="2"/>
  <c r="AT154" i="2"/>
  <c r="AW105" i="2"/>
  <c r="G105" i="2"/>
  <c r="H105" i="2" s="1"/>
  <c r="G88" i="2"/>
  <c r="H88" i="2" s="1"/>
  <c r="J88" i="2"/>
  <c r="AT88" i="2"/>
  <c r="K88" i="2"/>
  <c r="AU88" i="2"/>
  <c r="L88" i="2"/>
  <c r="AV88" i="2"/>
  <c r="G80" i="2"/>
  <c r="H80" i="2" s="1"/>
  <c r="J80" i="2"/>
  <c r="AT80" i="2"/>
  <c r="K80" i="2"/>
  <c r="AU80" i="2"/>
  <c r="L80" i="2"/>
  <c r="AV80" i="2"/>
  <c r="G72" i="2"/>
  <c r="H72" i="2" s="1"/>
  <c r="J72" i="2"/>
  <c r="AT72" i="2"/>
  <c r="K72" i="2"/>
  <c r="AU72" i="2"/>
  <c r="L72" i="2"/>
  <c r="AV72" i="2"/>
  <c r="G63" i="2"/>
  <c r="H63" i="2" s="1"/>
  <c r="J63" i="2"/>
  <c r="AT63" i="2"/>
  <c r="K63" i="2"/>
  <c r="AU63" i="2"/>
  <c r="L63" i="2"/>
  <c r="AV63" i="2"/>
  <c r="AU243" i="2"/>
  <c r="K243" i="2"/>
  <c r="AT200" i="2"/>
  <c r="J200" i="2"/>
  <c r="J198" i="2"/>
  <c r="AT198" i="2"/>
  <c r="AT195" i="2"/>
  <c r="J195" i="2"/>
  <c r="AV194" i="2"/>
  <c r="K194" i="2"/>
  <c r="AV188" i="2"/>
  <c r="K188" i="2"/>
  <c r="L184" i="2"/>
  <c r="H182" i="2"/>
  <c r="J182" i="2"/>
  <c r="M182" i="2" s="1"/>
  <c r="AT182" i="2"/>
  <c r="J180" i="2"/>
  <c r="AT180" i="2"/>
  <c r="AW180" i="2"/>
  <c r="AW158" i="2"/>
  <c r="L158" i="2"/>
  <c r="H150" i="2"/>
  <c r="J150" i="2"/>
  <c r="M150" i="2" s="1"/>
  <c r="AT150" i="2"/>
  <c r="H146" i="2"/>
  <c r="J146" i="2"/>
  <c r="AT146" i="2"/>
  <c r="AW134" i="2"/>
  <c r="L134" i="2"/>
  <c r="J38" i="2"/>
  <c r="AT38" i="2"/>
  <c r="K38" i="2"/>
  <c r="AU38" i="2"/>
  <c r="AV38" i="2"/>
  <c r="G38" i="2"/>
  <c r="H38" i="2" s="1"/>
  <c r="AW38" i="2"/>
  <c r="L38" i="2"/>
  <c r="G19" i="2"/>
  <c r="H19" i="2" s="1"/>
  <c r="J19" i="2"/>
  <c r="AT19" i="2"/>
  <c r="K19" i="2"/>
  <c r="AU19" i="2"/>
  <c r="L19" i="2"/>
  <c r="AV19" i="2"/>
  <c r="J8" i="2"/>
  <c r="AT8" i="2"/>
  <c r="AW8" i="2"/>
  <c r="G8" i="2"/>
  <c r="H8" i="2" s="1"/>
  <c r="AU8" i="2"/>
  <c r="AV8" i="2"/>
  <c r="K8" i="2"/>
  <c r="AU277" i="2"/>
  <c r="AT243" i="2"/>
  <c r="K223" i="2"/>
  <c r="AU217" i="2"/>
  <c r="J215" i="2"/>
  <c r="AT215" i="2"/>
  <c r="AU204" i="2"/>
  <c r="AW203" i="2"/>
  <c r="AU199" i="2"/>
  <c r="AW198" i="2"/>
  <c r="L198" i="2"/>
  <c r="AU194" i="2"/>
  <c r="H194" i="2"/>
  <c r="AW192" i="2"/>
  <c r="AU188" i="2"/>
  <c r="H188" i="2"/>
  <c r="AW186" i="2"/>
  <c r="L186" i="2"/>
  <c r="K184" i="2"/>
  <c r="L180" i="2"/>
  <c r="H178" i="2"/>
  <c r="J178" i="2"/>
  <c r="AT178" i="2"/>
  <c r="J176" i="2"/>
  <c r="M176" i="2" s="1"/>
  <c r="AT176" i="2"/>
  <c r="AW176" i="2"/>
  <c r="AV158" i="2"/>
  <c r="K158" i="2"/>
  <c r="AW154" i="2"/>
  <c r="L154" i="2"/>
  <c r="AV134" i="2"/>
  <c r="K134" i="2"/>
  <c r="AW112" i="2"/>
  <c r="L112" i="2"/>
  <c r="L105" i="2"/>
  <c r="AW102" i="2"/>
  <c r="G102" i="2"/>
  <c r="H102" i="2" s="1"/>
  <c r="AT102" i="2"/>
  <c r="J102" i="2"/>
  <c r="AU102" i="2"/>
  <c r="G93" i="2"/>
  <c r="H93" i="2" s="1"/>
  <c r="J93" i="2"/>
  <c r="M93" i="2" s="1"/>
  <c r="AT93" i="2"/>
  <c r="G85" i="2"/>
  <c r="H85" i="2" s="1"/>
  <c r="J85" i="2"/>
  <c r="AT85" i="2"/>
  <c r="G77" i="2"/>
  <c r="H77" i="2" s="1"/>
  <c r="J77" i="2"/>
  <c r="AT77" i="2"/>
  <c r="G68" i="2"/>
  <c r="H68" i="2" s="1"/>
  <c r="J68" i="2"/>
  <c r="AT68" i="2"/>
  <c r="G60" i="2"/>
  <c r="H60" i="2" s="1"/>
  <c r="J60" i="2"/>
  <c r="AT60" i="2"/>
  <c r="L20" i="2"/>
  <c r="J202" i="2"/>
  <c r="AT202" i="2"/>
  <c r="AT188" i="2"/>
  <c r="H174" i="2"/>
  <c r="J174" i="2"/>
  <c r="M174" i="2" s="1"/>
  <c r="AT174" i="2"/>
  <c r="J172" i="2"/>
  <c r="AT172" i="2"/>
  <c r="AW172" i="2"/>
  <c r="AU158" i="2"/>
  <c r="H142" i="2"/>
  <c r="J142" i="2"/>
  <c r="AT142" i="2"/>
  <c r="AU134" i="2"/>
  <c r="AV112" i="2"/>
  <c r="K112" i="2"/>
  <c r="L103" i="2"/>
  <c r="L54" i="2"/>
  <c r="K20" i="2"/>
  <c r="AV91" i="2"/>
  <c r="AV87" i="2"/>
  <c r="AV83" i="2"/>
  <c r="AV79" i="2"/>
  <c r="AV75" i="2"/>
  <c r="AV70" i="2"/>
  <c r="AV66" i="2"/>
  <c r="AV62" i="2"/>
  <c r="AV58" i="2"/>
  <c r="G51" i="2"/>
  <c r="H51" i="2" s="1"/>
  <c r="AW40" i="2"/>
  <c r="G39" i="2"/>
  <c r="H39" i="2" s="1"/>
  <c r="AT31" i="2"/>
  <c r="AW24" i="2"/>
  <c r="G23" i="2"/>
  <c r="H23" i="2" s="1"/>
  <c r="AT15" i="2"/>
  <c r="AW168" i="2"/>
  <c r="AW164" i="2"/>
  <c r="M164" i="2"/>
  <c r="AW160" i="2"/>
  <c r="AW156" i="2"/>
  <c r="AW152" i="2"/>
  <c r="AW148" i="2"/>
  <c r="AW144" i="2"/>
  <c r="AW140" i="2"/>
  <c r="AW136" i="2"/>
  <c r="AW132" i="2"/>
  <c r="AW109" i="2"/>
  <c r="K99" i="2"/>
  <c r="AU99" i="2"/>
  <c r="AW98" i="2"/>
  <c r="AU52" i="2"/>
  <c r="AW51" i="2"/>
  <c r="G47" i="2"/>
  <c r="H47" i="2" s="1"/>
  <c r="AW44" i="2"/>
  <c r="AV40" i="2"/>
  <c r="K40" i="2"/>
  <c r="M40" i="2" s="1"/>
  <c r="AW39" i="2"/>
  <c r="H30" i="2"/>
  <c r="J30" i="2"/>
  <c r="AT30" i="2"/>
  <c r="K30" i="2"/>
  <c r="AU30" i="2"/>
  <c r="AV24" i="2"/>
  <c r="K24" i="2"/>
  <c r="AW23" i="2"/>
  <c r="H14" i="2"/>
  <c r="J14" i="2"/>
  <c r="AT14" i="2"/>
  <c r="K14" i="2"/>
  <c r="AU14" i="2"/>
  <c r="AW97" i="2"/>
  <c r="G43" i="2"/>
  <c r="H43" i="2" s="1"/>
  <c r="AW28" i="2"/>
  <c r="G27" i="2"/>
  <c r="H27" i="2" s="1"/>
  <c r="AU24" i="2"/>
  <c r="J24" i="2"/>
  <c r="AV23" i="2"/>
  <c r="L23" i="2"/>
  <c r="M12" i="2"/>
  <c r="AW12" i="2"/>
  <c r="J4" i="2"/>
  <c r="M4" i="2" s="1"/>
  <c r="AT4" i="2"/>
  <c r="AW4" i="2"/>
  <c r="K107" i="2"/>
  <c r="AU107" i="2"/>
  <c r="AW106" i="2"/>
  <c r="J34" i="2"/>
  <c r="AT34" i="2"/>
  <c r="K34" i="2"/>
  <c r="AU34" i="2"/>
  <c r="J18" i="2"/>
  <c r="AT18" i="2"/>
  <c r="K18" i="2"/>
  <c r="AU18" i="2"/>
  <c r="J6" i="2"/>
  <c r="AT6" i="2"/>
  <c r="K6" i="2"/>
  <c r="AU6" i="2"/>
  <c r="AT168" i="2"/>
  <c r="AT164" i="2"/>
  <c r="AT160" i="2"/>
  <c r="AT156" i="2"/>
  <c r="AT152" i="2"/>
  <c r="AT148" i="2"/>
  <c r="AV108" i="2"/>
  <c r="L108" i="2"/>
  <c r="M108" i="2" s="1"/>
  <c r="AW107" i="2"/>
  <c r="L107" i="2"/>
  <c r="AV106" i="2"/>
  <c r="K106" i="2"/>
  <c r="AU97" i="2"/>
  <c r="H96" i="2"/>
  <c r="K95" i="2"/>
  <c r="AU95" i="2"/>
  <c r="M94" i="2"/>
  <c r="J91" i="2"/>
  <c r="AT91" i="2"/>
  <c r="K91" i="2"/>
  <c r="AU91" i="2"/>
  <c r="J87" i="2"/>
  <c r="AT87" i="2"/>
  <c r="K87" i="2"/>
  <c r="AU87" i="2"/>
  <c r="M86" i="2"/>
  <c r="J83" i="2"/>
  <c r="AT83" i="2"/>
  <c r="K83" i="2"/>
  <c r="AU83" i="2"/>
  <c r="J79" i="2"/>
  <c r="AT79" i="2"/>
  <c r="K79" i="2"/>
  <c r="AU79" i="2"/>
  <c r="J75" i="2"/>
  <c r="AT75" i="2"/>
  <c r="K75" i="2"/>
  <c r="AU75" i="2"/>
  <c r="M74" i="2"/>
  <c r="J70" i="2"/>
  <c r="AT70" i="2"/>
  <c r="K70" i="2"/>
  <c r="AU70" i="2"/>
  <c r="J66" i="2"/>
  <c r="AT66" i="2"/>
  <c r="K66" i="2"/>
  <c r="AU66" i="2"/>
  <c r="J62" i="2"/>
  <c r="AT62" i="2"/>
  <c r="K62" i="2"/>
  <c r="AU62" i="2"/>
  <c r="J58" i="2"/>
  <c r="AT58" i="2"/>
  <c r="K58" i="2"/>
  <c r="AU58" i="2"/>
  <c r="AW32" i="2"/>
  <c r="G31" i="2"/>
  <c r="H31" i="2" s="1"/>
  <c r="AW16" i="2"/>
  <c r="G15" i="2"/>
  <c r="H15" i="2" s="1"/>
  <c r="AW94" i="2"/>
  <c r="AW90" i="2"/>
  <c r="AW86" i="2"/>
  <c r="AW82" i="2"/>
  <c r="AW78" i="2"/>
  <c r="AW74" i="2"/>
  <c r="AW69" i="2"/>
  <c r="AW65" i="2"/>
  <c r="AW61" i="2"/>
  <c r="H11" i="2"/>
  <c r="H7" i="2"/>
  <c r="C1181" i="3"/>
  <c r="M289" i="3"/>
  <c r="E3" i="1"/>
  <c r="C896" i="3"/>
  <c r="J1179" i="3"/>
  <c r="K1179" i="3"/>
  <c r="L1179" i="3"/>
  <c r="H1179" i="3"/>
  <c r="O995" i="2"/>
  <c r="Y995" i="2"/>
  <c r="N995" i="2"/>
  <c r="X995" i="2"/>
  <c r="X1015" i="2"/>
  <c r="O1015" i="2"/>
  <c r="N1015" i="2"/>
  <c r="N1440" i="2"/>
  <c r="X1433" i="2"/>
  <c r="N1441" i="2"/>
  <c r="O1434" i="2"/>
  <c r="X1434" i="2"/>
  <c r="N1434" i="2"/>
  <c r="X273" i="2"/>
  <c r="O1439" i="2"/>
  <c r="O1435" i="2"/>
  <c r="O1433" i="2"/>
  <c r="N1433" i="2"/>
  <c r="X1439" i="2"/>
  <c r="O1436" i="2"/>
  <c r="X1435" i="2"/>
  <c r="O1437" i="2"/>
  <c r="N1435" i="2"/>
  <c r="N1436" i="2"/>
  <c r="X1441" i="2"/>
  <c r="O1440" i="2"/>
  <c r="N1437" i="2"/>
  <c r="X1437" i="2"/>
  <c r="O1441" i="2"/>
  <c r="N1439" i="2"/>
  <c r="O987" i="2"/>
  <c r="Y987" i="2"/>
  <c r="N987" i="2"/>
  <c r="X987" i="2"/>
  <c r="Y993" i="2"/>
  <c r="Y1001" i="2"/>
  <c r="O1003" i="2"/>
  <c r="O988" i="2"/>
  <c r="O996" i="2"/>
  <c r="N993" i="2"/>
  <c r="N1001" i="2"/>
  <c r="Y1003" i="2"/>
  <c r="O989" i="2"/>
  <c r="O997" i="2"/>
  <c r="X993" i="2"/>
  <c r="X1001" i="2"/>
  <c r="N1003" i="2"/>
  <c r="Y990" i="2"/>
  <c r="Y998" i="2"/>
  <c r="X1003" i="2"/>
  <c r="O992" i="2"/>
  <c r="O1000" i="2"/>
  <c r="N989" i="2"/>
  <c r="N997" i="2"/>
  <c r="X1007" i="2"/>
  <c r="O1007" i="2"/>
  <c r="N1007" i="2"/>
  <c r="X1012" i="2"/>
  <c r="O1012" i="2"/>
  <c r="N1012" i="2"/>
  <c r="X1013" i="2"/>
  <c r="O1013" i="2"/>
  <c r="N1013" i="2"/>
  <c r="X1008" i="2"/>
  <c r="X1016" i="2"/>
  <c r="O1008" i="2"/>
  <c r="O1016" i="2"/>
  <c r="N1008" i="2"/>
  <c r="N1016" i="2"/>
  <c r="N1776" i="2"/>
  <c r="X999" i="2"/>
  <c r="O999" i="2"/>
  <c r="X1019" i="2"/>
  <c r="O1019" i="2"/>
  <c r="N1019" i="2"/>
  <c r="X1006" i="2"/>
  <c r="O1006" i="2"/>
  <c r="N1006" i="2"/>
  <c r="O1726" i="2"/>
  <c r="N1726" i="2"/>
  <c r="X1726" i="2"/>
  <c r="N1438" i="2"/>
  <c r="O1438" i="2"/>
  <c r="O1727" i="2"/>
  <c r="N1725" i="2"/>
  <c r="N1727" i="2"/>
  <c r="O1723" i="2"/>
  <c r="O1724" i="2"/>
  <c r="O1725" i="2"/>
  <c r="N998" i="2"/>
  <c r="Y991" i="2"/>
  <c r="X998" i="2"/>
  <c r="X991" i="2"/>
  <c r="O991" i="2"/>
  <c r="X1011" i="2"/>
  <c r="O1011" i="2"/>
  <c r="N1011" i="2"/>
  <c r="H26" i="1"/>
  <c r="E26" i="1" s="1"/>
  <c r="O1442" i="2"/>
  <c r="N996" i="2"/>
  <c r="N988" i="2"/>
  <c r="X1002" i="2"/>
  <c r="X994" i="2"/>
  <c r="Y997" i="2"/>
  <c r="Y989" i="2"/>
  <c r="X1724" i="2"/>
  <c r="O998" i="2"/>
  <c r="O990" i="2"/>
  <c r="Y996" i="2"/>
  <c r="Y988" i="2"/>
  <c r="N1014" i="2"/>
  <c r="O1014" i="2"/>
  <c r="X1436" i="2"/>
  <c r="X1723" i="2"/>
  <c r="N1002" i="2"/>
  <c r="N994" i="2"/>
  <c r="X1000" i="2"/>
  <c r="X992" i="2"/>
  <c r="X1440" i="2"/>
  <c r="O1722" i="2"/>
  <c r="N1722" i="2"/>
  <c r="X1722" i="2"/>
  <c r="X1727" i="2"/>
  <c r="N1442" i="2"/>
  <c r="N1724" i="2"/>
  <c r="M1452" i="2" l="1"/>
  <c r="M1456" i="2"/>
  <c r="M1446" i="2"/>
  <c r="M479" i="2"/>
  <c r="M459" i="2"/>
  <c r="M483" i="2"/>
  <c r="M463" i="2"/>
  <c r="M462" i="2"/>
  <c r="M455" i="2"/>
  <c r="M446" i="2"/>
  <c r="M1518" i="2"/>
  <c r="M1530" i="2"/>
  <c r="M1566" i="2"/>
  <c r="M1546" i="2"/>
  <c r="M1593" i="2"/>
  <c r="M1574" i="2"/>
  <c r="M450" i="2"/>
  <c r="M763" i="2"/>
  <c r="M2386" i="2"/>
  <c r="M49" i="2"/>
  <c r="M1596" i="2"/>
  <c r="M894" i="2"/>
  <c r="M1516" i="2"/>
  <c r="M2111" i="2"/>
  <c r="M2135" i="2"/>
  <c r="M32" i="2"/>
  <c r="M45" i="2"/>
  <c r="M467" i="2"/>
  <c r="M864" i="2"/>
  <c r="W37" i="1"/>
  <c r="M1458" i="2"/>
  <c r="M896" i="2"/>
  <c r="M1944" i="2"/>
  <c r="M862" i="2"/>
  <c r="M1360" i="2"/>
  <c r="M29" i="2"/>
  <c r="M793" i="2"/>
  <c r="AQ273" i="2"/>
  <c r="M1157" i="2"/>
  <c r="M1033" i="2"/>
  <c r="M1383" i="2"/>
  <c r="M1523" i="2"/>
  <c r="M910" i="2"/>
  <c r="M1556" i="2"/>
  <c r="M1583" i="2"/>
  <c r="M456" i="2"/>
  <c r="M192" i="2"/>
  <c r="M916" i="2"/>
  <c r="M1581" i="2"/>
  <c r="M908" i="2"/>
  <c r="M856" i="2"/>
  <c r="M1588" i="2"/>
  <c r="M1878" i="2"/>
  <c r="M900" i="2"/>
  <c r="M872" i="2"/>
  <c r="M720" i="2"/>
  <c r="M1532" i="2"/>
  <c r="M1462" i="2"/>
  <c r="M1540" i="2"/>
  <c r="M808" i="2"/>
  <c r="M2013" i="2"/>
  <c r="M1552" i="2"/>
  <c r="M1318" i="2"/>
  <c r="M1271" i="2"/>
  <c r="M2074" i="2"/>
  <c r="M471" i="2"/>
  <c r="M1560" i="2"/>
  <c r="M2098" i="2"/>
  <c r="M704" i="2"/>
  <c r="M1580" i="2"/>
  <c r="M96" i="2"/>
  <c r="M1308" i="2"/>
  <c r="M1536" i="2"/>
  <c r="M66" i="2"/>
  <c r="M1493" i="2"/>
  <c r="M1256" i="2"/>
  <c r="M1199" i="2"/>
  <c r="M1197" i="2"/>
  <c r="M1246" i="2"/>
  <c r="AU225" i="2"/>
  <c r="M215" i="2"/>
  <c r="K252" i="2"/>
  <c r="AT252" i="2"/>
  <c r="L220" i="2"/>
  <c r="AV1773" i="2"/>
  <c r="M1905" i="2"/>
  <c r="M2102" i="2"/>
  <c r="M2106" i="2"/>
  <c r="M1578" i="2"/>
  <c r="M2056" i="2"/>
  <c r="M1521" i="2"/>
  <c r="M1391" i="2"/>
  <c r="M1558" i="2"/>
  <c r="M1382" i="2"/>
  <c r="M82" i="2"/>
  <c r="M1988" i="2"/>
  <c r="M813" i="2"/>
  <c r="M694" i="2"/>
  <c r="M1465" i="2"/>
  <c r="M2082" i="2"/>
  <c r="M818" i="2"/>
  <c r="M1529" i="2"/>
  <c r="M697" i="2"/>
  <c r="M1881" i="2"/>
  <c r="M2053" i="2"/>
  <c r="M2036" i="2"/>
  <c r="M1121" i="2"/>
  <c r="M754" i="2"/>
  <c r="M1092" i="2"/>
  <c r="M1415" i="2"/>
  <c r="M1544" i="2"/>
  <c r="M1568" i="2"/>
  <c r="M1453" i="2"/>
  <c r="M2178" i="2"/>
  <c r="M1222" i="2"/>
  <c r="M1669" i="2"/>
  <c r="M1201" i="2"/>
  <c r="M1405" i="2"/>
  <c r="M1698" i="2"/>
  <c r="M1509" i="2"/>
  <c r="M68" i="2"/>
  <c r="M1040" i="2"/>
  <c r="M1044" i="2"/>
  <c r="M935" i="2"/>
  <c r="G1431" i="2"/>
  <c r="H1431" i="2" s="1"/>
  <c r="M1550" i="2"/>
  <c r="M854" i="2"/>
  <c r="M1537" i="2"/>
  <c r="M1488" i="2"/>
  <c r="M1512" i="2"/>
  <c r="M469" i="2"/>
  <c r="AW1431" i="2"/>
  <c r="M2012" i="2"/>
  <c r="M757" i="2"/>
  <c r="M2110" i="2"/>
  <c r="M2158" i="2"/>
  <c r="M1931" i="2"/>
  <c r="M825" i="2"/>
  <c r="M482" i="2"/>
  <c r="M1485" i="2"/>
  <c r="M1398" i="2"/>
  <c r="M53" i="2"/>
  <c r="M69" i="2"/>
  <c r="M460" i="2"/>
  <c r="M805" i="2"/>
  <c r="M169" i="2"/>
  <c r="M1326" i="2"/>
  <c r="M1600" i="2"/>
  <c r="M1307" i="2"/>
  <c r="M1116" i="2"/>
  <c r="M2301" i="2"/>
  <c r="M885" i="2"/>
  <c r="M792" i="2"/>
  <c r="M901" i="2"/>
  <c r="M1533" i="2"/>
  <c r="M1553" i="2"/>
  <c r="M1785" i="2"/>
  <c r="M2166" i="2"/>
  <c r="M594" i="2"/>
  <c r="M105" i="2"/>
  <c r="M1293" i="2"/>
  <c r="M2139" i="2"/>
  <c r="M2040" i="2"/>
  <c r="M476" i="2"/>
  <c r="AU1431" i="2"/>
  <c r="M1471" i="2"/>
  <c r="M1479" i="2"/>
  <c r="M1548" i="2"/>
  <c r="M152" i="2"/>
  <c r="M1142" i="2"/>
  <c r="M91" i="3"/>
  <c r="M1226" i="2"/>
  <c r="M964" i="3"/>
  <c r="M348" i="3"/>
  <c r="M1093" i="3"/>
  <c r="M713" i="3"/>
  <c r="M617" i="3"/>
  <c r="M1100" i="3"/>
  <c r="M417" i="3"/>
  <c r="M557" i="3"/>
  <c r="M367" i="3"/>
  <c r="M394" i="3"/>
  <c r="M179" i="3"/>
  <c r="M221" i="3"/>
  <c r="M228" i="3"/>
  <c r="M202" i="3"/>
  <c r="M418" i="3"/>
  <c r="M296" i="3"/>
  <c r="M320" i="3"/>
  <c r="M410" i="3"/>
  <c r="M273" i="3"/>
  <c r="M315" i="3"/>
  <c r="M378" i="3"/>
  <c r="M332" i="3"/>
  <c r="M263" i="3"/>
  <c r="M190" i="3"/>
  <c r="M247" i="3"/>
  <c r="M426" i="3"/>
  <c r="M509" i="3"/>
  <c r="M459" i="3"/>
  <c r="M328" i="3"/>
  <c r="M232" i="3"/>
  <c r="M319" i="3"/>
  <c r="M206" i="3"/>
  <c r="M451" i="3"/>
  <c r="M450" i="3"/>
  <c r="M342" i="3"/>
  <c r="M473" i="3"/>
  <c r="M181" i="3"/>
  <c r="M362" i="3"/>
  <c r="M357" i="3"/>
  <c r="M353" i="3"/>
  <c r="M272" i="3"/>
  <c r="M485" i="3"/>
  <c r="M366" i="3"/>
  <c r="M344" i="3"/>
  <c r="M402" i="3"/>
  <c r="M327" i="3"/>
  <c r="M483" i="3"/>
  <c r="M198" i="3"/>
  <c r="M210" i="3"/>
  <c r="M338" i="3"/>
  <c r="M46" i="3"/>
  <c r="M946" i="3"/>
  <c r="M904" i="3"/>
  <c r="M984" i="3"/>
  <c r="M555" i="3"/>
  <c r="M433" i="3"/>
  <c r="M361" i="3"/>
  <c r="M292" i="3"/>
  <c r="M531" i="3"/>
  <c r="M222" i="3"/>
  <c r="M1006" i="3"/>
  <c r="M982" i="3"/>
  <c r="M770" i="3"/>
  <c r="M1048" i="3"/>
  <c r="M970" i="3"/>
  <c r="M1148" i="3"/>
  <c r="M996" i="3"/>
  <c r="M1062" i="3"/>
  <c r="M566" i="3"/>
  <c r="M1050" i="3"/>
  <c r="M668" i="3"/>
  <c r="M393" i="3"/>
  <c r="M506" i="3"/>
  <c r="M482" i="3"/>
  <c r="M74" i="3"/>
  <c r="M494" i="3"/>
  <c r="M262" i="3"/>
  <c r="M734" i="3"/>
  <c r="M354" i="3"/>
  <c r="M82" i="3"/>
  <c r="M654" i="3"/>
  <c r="M930" i="3"/>
  <c r="M989" i="3"/>
  <c r="M1042" i="3"/>
  <c r="M1126" i="3"/>
  <c r="M962" i="3"/>
  <c r="M476" i="3"/>
  <c r="M174" i="3"/>
  <c r="M356" i="3"/>
  <c r="M425" i="3"/>
  <c r="M337" i="3"/>
  <c r="M4" i="3"/>
  <c r="M401" i="3"/>
  <c r="M300" i="3"/>
  <c r="M454" i="3"/>
  <c r="M377" i="3"/>
  <c r="M409" i="3"/>
  <c r="M385" i="3"/>
  <c r="M237" i="3"/>
  <c r="M374" i="3"/>
  <c r="M376" i="3"/>
  <c r="M461" i="3"/>
  <c r="M209" i="3"/>
  <c r="M193" i="3"/>
  <c r="M267" i="3"/>
  <c r="M266" i="3"/>
  <c r="M524" i="3"/>
  <c r="M500" i="3"/>
  <c r="M924" i="3"/>
  <c r="M960" i="3"/>
  <c r="M1004" i="3"/>
  <c r="M1024" i="3"/>
  <c r="M806" i="3"/>
  <c r="M794" i="3"/>
  <c r="M1018" i="3"/>
  <c r="M1082" i="3"/>
  <c r="M47" i="3"/>
  <c r="M1104" i="3"/>
  <c r="M966" i="3"/>
  <c r="M906" i="3"/>
  <c r="M75" i="3"/>
  <c r="M926" i="3"/>
  <c r="M83" i="3"/>
  <c r="M429" i="3"/>
  <c r="M287" i="3"/>
  <c r="M373" i="3"/>
  <c r="M446" i="3"/>
  <c r="M520" i="3"/>
  <c r="M301" i="3"/>
  <c r="M282" i="3"/>
  <c r="M463" i="3"/>
  <c r="M294" i="3"/>
  <c r="M442" i="3"/>
  <c r="M419" i="3"/>
  <c r="M9" i="3"/>
  <c r="M492" i="3"/>
  <c r="M26" i="3"/>
  <c r="M538" i="3"/>
  <c r="Q1443" i="2"/>
  <c r="M291" i="3"/>
  <c r="M253" i="3"/>
  <c r="M475" i="3"/>
  <c r="M346" i="3"/>
  <c r="M329" i="3"/>
  <c r="M422" i="3"/>
  <c r="M254" i="3"/>
  <c r="M241" i="3"/>
  <c r="M413" i="3"/>
  <c r="M536" i="3"/>
  <c r="M352" i="3"/>
  <c r="M437" i="3"/>
  <c r="M252" i="3"/>
  <c r="M17" i="3"/>
  <c r="M246" i="3"/>
  <c r="M471" i="3"/>
  <c r="M182" i="3"/>
  <c r="M363" i="3"/>
  <c r="M472" i="3"/>
  <c r="M341" i="3"/>
  <c r="M201" i="3"/>
  <c r="M186" i="3"/>
  <c r="M411" i="3"/>
  <c r="M508" i="3"/>
  <c r="M532" i="3"/>
  <c r="M264" i="3"/>
  <c r="M242" i="3"/>
  <c r="M405" i="3"/>
  <c r="M421" i="3"/>
  <c r="M18" i="3"/>
  <c r="M5" i="3"/>
  <c r="M14" i="3"/>
  <c r="M487" i="3"/>
  <c r="M45" i="3"/>
  <c r="M100" i="3"/>
  <c r="M98" i="3"/>
  <c r="M334" i="3"/>
  <c r="M178" i="3"/>
  <c r="M207" i="3"/>
  <c r="M382" i="3"/>
  <c r="M175" i="3"/>
  <c r="M414" i="3"/>
  <c r="M484" i="3"/>
  <c r="M406" i="3"/>
  <c r="M324" i="3"/>
  <c r="M1112" i="3"/>
  <c r="M1057" i="3"/>
  <c r="M1016" i="3"/>
  <c r="M452" i="3"/>
  <c r="M322" i="3"/>
  <c r="M269" i="3"/>
  <c r="M398" i="3"/>
  <c r="M1052" i="3"/>
  <c r="M12" i="3"/>
  <c r="AP1441" i="2"/>
  <c r="M57" i="3"/>
  <c r="M917" i="3"/>
  <c r="M645" i="3"/>
  <c r="M496" i="3"/>
  <c r="M1081" i="3"/>
  <c r="M1017" i="3"/>
  <c r="M104" i="3"/>
  <c r="M1160" i="3"/>
  <c r="M95" i="3"/>
  <c r="M1092" i="3"/>
  <c r="M1132" i="3"/>
  <c r="M1049" i="3"/>
  <c r="M1065" i="3"/>
  <c r="M29" i="3"/>
  <c r="M103" i="3"/>
  <c r="M542" i="3"/>
  <c r="M515" i="3"/>
  <c r="M430" i="3"/>
  <c r="F993" i="2"/>
  <c r="M1074" i="3"/>
  <c r="M390" i="3"/>
  <c r="M998" i="3"/>
  <c r="M1105" i="3"/>
  <c r="M975" i="3"/>
  <c r="M1020" i="3"/>
  <c r="M173" i="3"/>
  <c r="M233" i="3"/>
  <c r="M1089" i="3"/>
  <c r="M1138" i="3"/>
  <c r="M954" i="3"/>
  <c r="M50" i="3"/>
  <c r="M96" i="3"/>
  <c r="P1004" i="2"/>
  <c r="F543" i="3"/>
  <c r="F994" i="2"/>
  <c r="F1002" i="2"/>
  <c r="F995" i="2"/>
  <c r="F996" i="2"/>
  <c r="F1001" i="2"/>
  <c r="M460" i="3"/>
  <c r="F988" i="2"/>
  <c r="F990" i="2"/>
  <c r="F1000" i="2"/>
  <c r="F1003" i="2"/>
  <c r="F999" i="2"/>
  <c r="F987" i="2"/>
  <c r="F998" i="2"/>
  <c r="F997" i="2"/>
  <c r="F989" i="2"/>
  <c r="F991" i="2"/>
  <c r="F992" i="2"/>
  <c r="M521" i="3"/>
  <c r="M389" i="3"/>
  <c r="M92" i="3"/>
  <c r="M8" i="3"/>
  <c r="M497" i="3"/>
  <c r="M28" i="3"/>
  <c r="M34" i="3"/>
  <c r="M438" i="3"/>
  <c r="M41" i="3"/>
  <c r="M470" i="3"/>
  <c r="M238" i="3"/>
  <c r="M191" i="3"/>
  <c r="M21" i="3"/>
  <c r="M33" i="3"/>
  <c r="M102" i="3"/>
  <c r="M230" i="3"/>
  <c r="M493" i="3"/>
  <c r="M333" i="3"/>
  <c r="M20" i="3"/>
  <c r="M325" i="3"/>
  <c r="M187" i="3"/>
  <c r="M39" i="3"/>
  <c r="M244" i="3"/>
  <c r="M36" i="3"/>
  <c r="M10" i="3"/>
  <c r="M177" i="3"/>
  <c r="M16" i="3"/>
  <c r="M13" i="3"/>
  <c r="M488" i="3"/>
  <c r="M68" i="3"/>
  <c r="M281" i="3"/>
  <c r="M94" i="3"/>
  <c r="M213" i="3"/>
  <c r="M372" i="3"/>
  <c r="M35" i="3"/>
  <c r="M258" i="3"/>
  <c r="M507" i="3"/>
  <c r="M274" i="3"/>
  <c r="M217" i="3"/>
  <c r="M31" i="3"/>
  <c r="M6" i="3"/>
  <c r="M60" i="3"/>
  <c r="M53" i="3"/>
  <c r="M37" i="3"/>
  <c r="M88" i="3"/>
  <c r="M447" i="3"/>
  <c r="M42" i="3"/>
  <c r="M38" i="3"/>
  <c r="M25" i="3"/>
  <c r="M44" i="3"/>
  <c r="M55" i="3"/>
  <c r="M87" i="3"/>
  <c r="M97" i="3"/>
  <c r="M80" i="3"/>
  <c r="M316" i="3"/>
  <c r="M197" i="3"/>
  <c r="M340" i="3"/>
  <c r="M455" i="3"/>
  <c r="M408" i="3"/>
  <c r="M58" i="3"/>
  <c r="M19" i="3"/>
  <c r="M99" i="3"/>
  <c r="M370" i="3"/>
  <c r="M40" i="3"/>
  <c r="M67" i="3"/>
  <c r="M79" i="3"/>
  <c r="M24" i="3"/>
  <c r="M323" i="3"/>
  <c r="M66" i="3"/>
  <c r="M15" i="3"/>
  <c r="M288" i="3"/>
  <c r="M445" i="3"/>
  <c r="M443" i="3"/>
  <c r="M261" i="3"/>
  <c r="M64" i="3"/>
  <c r="M205" i="3"/>
  <c r="M268" i="3"/>
  <c r="M397" i="3"/>
  <c r="M235" i="3"/>
  <c r="M101" i="3"/>
  <c r="M32" i="3"/>
  <c r="M56" i="3"/>
  <c r="M529" i="3"/>
  <c r="M277" i="3"/>
  <c r="M490" i="3"/>
  <c r="M540" i="3"/>
  <c r="M528" i="3"/>
  <c r="M283" i="3"/>
  <c r="M381" i="3"/>
  <c r="M48" i="3"/>
  <c r="M49" i="3"/>
  <c r="M52" i="3"/>
  <c r="M93" i="3"/>
  <c r="M7" i="3"/>
  <c r="M314" i="3"/>
  <c r="M240" i="3"/>
  <c r="M62" i="3"/>
  <c r="M59" i="3"/>
  <c r="M189" i="3"/>
  <c r="M512" i="3"/>
  <c r="M43" i="3"/>
  <c r="M11" i="3"/>
  <c r="M427" i="3"/>
  <c r="M498" i="3"/>
  <c r="M224" i="3"/>
  <c r="D543" i="3"/>
  <c r="E543" i="3"/>
  <c r="M3" i="3"/>
  <c r="M444" i="2"/>
  <c r="M1952" i="2"/>
  <c r="M1385" i="2"/>
  <c r="M1423" i="2"/>
  <c r="M148" i="2"/>
  <c r="M1313" i="2"/>
  <c r="M457" i="2"/>
  <c r="M1411" i="2"/>
  <c r="M2127" i="2"/>
  <c r="M2071" i="2"/>
  <c r="M1323" i="2"/>
  <c r="M1569" i="2"/>
  <c r="M1218" i="2"/>
  <c r="M610" i="2"/>
  <c r="M1117" i="2"/>
  <c r="M1295" i="2"/>
  <c r="AP1442" i="2"/>
  <c r="AP1440" i="2"/>
  <c r="M1481" i="2"/>
  <c r="M2193" i="2"/>
  <c r="M909" i="2"/>
  <c r="M739" i="2"/>
  <c r="M1495" i="2"/>
  <c r="M1408" i="2"/>
  <c r="M1450" i="2"/>
  <c r="M1597" i="2"/>
  <c r="M2078" i="2"/>
  <c r="M696" i="2"/>
  <c r="M1825" i="2"/>
  <c r="M897" i="2"/>
  <c r="M1557" i="2"/>
  <c r="M1883" i="2"/>
  <c r="AP1433" i="2"/>
  <c r="M2272" i="2"/>
  <c r="M43" i="2"/>
  <c r="M906" i="2"/>
  <c r="M1257" i="2"/>
  <c r="M1104" i="2"/>
  <c r="M1174" i="2"/>
  <c r="M1809" i="2"/>
  <c r="M1601" i="2"/>
  <c r="M1103" i="2"/>
  <c r="M90" i="2"/>
  <c r="AU37" i="1"/>
  <c r="AP1439" i="2"/>
  <c r="M2084" i="2"/>
  <c r="M452" i="2"/>
  <c r="M1043" i="2"/>
  <c r="M1315" i="2"/>
  <c r="M1961" i="2"/>
  <c r="M1984" i="2"/>
  <c r="M160" i="2"/>
  <c r="M1190" i="2"/>
  <c r="M846" i="2"/>
  <c r="M1487" i="2"/>
  <c r="M1985" i="2"/>
  <c r="M1290" i="2"/>
  <c r="M1412" i="2"/>
  <c r="M702" i="2"/>
  <c r="M740" i="2"/>
  <c r="M833" i="2"/>
  <c r="M817" i="2"/>
  <c r="M1221" i="2"/>
  <c r="M1907" i="2"/>
  <c r="M2174" i="2"/>
  <c r="M1034" i="2"/>
  <c r="M1451" i="2"/>
  <c r="AO37" i="1"/>
  <c r="M2094" i="2"/>
  <c r="M2069" i="2"/>
  <c r="AP1437" i="2"/>
  <c r="M453" i="2"/>
  <c r="M1059" i="2"/>
  <c r="M2155" i="2"/>
  <c r="M472" i="2"/>
  <c r="M886" i="2"/>
  <c r="M780" i="2"/>
  <c r="M810" i="2"/>
  <c r="M1322" i="2"/>
  <c r="M1483" i="2"/>
  <c r="M917" i="2"/>
  <c r="M860" i="2"/>
  <c r="M1895" i="2"/>
  <c r="AQ37" i="1"/>
  <c r="M1125" i="2"/>
  <c r="M470" i="2"/>
  <c r="M2118" i="2"/>
  <c r="M1051" i="2"/>
  <c r="M774" i="2"/>
  <c r="M895" i="2"/>
  <c r="M1579" i="2"/>
  <c r="M28" i="2"/>
  <c r="M451" i="2"/>
  <c r="M1299" i="2"/>
  <c r="M1235" i="2"/>
  <c r="M1291" i="2"/>
  <c r="M1327" i="2"/>
  <c r="M1528" i="2"/>
  <c r="M2065" i="2"/>
  <c r="M443" i="2"/>
  <c r="M139" i="2"/>
  <c r="M918" i="2"/>
  <c r="M1029" i="2"/>
  <c r="M1499" i="2"/>
  <c r="M1561" i="2"/>
  <c r="M1205" i="2"/>
  <c r="M1572" i="2"/>
  <c r="M1885" i="2"/>
  <c r="M1300" i="2"/>
  <c r="M734" i="2"/>
  <c r="M1082" i="2"/>
  <c r="M2354" i="2"/>
  <c r="M1343" i="2"/>
  <c r="M1591" i="2"/>
  <c r="M1906" i="2"/>
  <c r="M1301" i="2"/>
  <c r="AP1438" i="2"/>
  <c r="AP1436" i="2"/>
  <c r="AP1434" i="2"/>
  <c r="M2096" i="2"/>
  <c r="M1169" i="2"/>
  <c r="M1524" i="2"/>
  <c r="M1178" i="2"/>
  <c r="M764" i="2"/>
  <c r="M1909" i="2"/>
  <c r="M1960" i="2"/>
  <c r="AP1435" i="2"/>
  <c r="M1252" i="2"/>
  <c r="M1319" i="2"/>
  <c r="M17" i="2"/>
  <c r="M845" i="2"/>
  <c r="M1312" i="2"/>
  <c r="M1841" i="2"/>
  <c r="M679" i="2"/>
  <c r="M1262" i="2"/>
  <c r="M1268" i="2"/>
  <c r="M1269" i="2"/>
  <c r="M1225" i="2"/>
  <c r="M1277" i="2"/>
  <c r="M1234" i="2"/>
  <c r="M1212" i="2"/>
  <c r="M1273" i="2"/>
  <c r="M1238" i="2"/>
  <c r="M1274" i="2"/>
  <c r="M1209" i="2"/>
  <c r="M1215" i="2"/>
  <c r="M461" i="2"/>
  <c r="M473" i="2"/>
  <c r="M449" i="2"/>
  <c r="M468" i="2"/>
  <c r="M447" i="2"/>
  <c r="M481" i="2"/>
  <c r="M448" i="2"/>
  <c r="M480" i="2"/>
  <c r="M464" i="2"/>
  <c r="M442" i="2"/>
  <c r="M458" i="2"/>
  <c r="M478" i="2"/>
  <c r="M445" i="2"/>
  <c r="M477" i="2"/>
  <c r="M474" i="2"/>
  <c r="M484" i="2"/>
  <c r="M466" i="2"/>
  <c r="M1539" i="2"/>
  <c r="M1595" i="2"/>
  <c r="M1541" i="2"/>
  <c r="M1514" i="2"/>
  <c r="M1567" i="2"/>
  <c r="M1519" i="2"/>
  <c r="M1599" i="2"/>
  <c r="M1549" i="2"/>
  <c r="M1506" i="2"/>
  <c r="M1515" i="2"/>
  <c r="M1551" i="2"/>
  <c r="M1592" i="2"/>
  <c r="M1508" i="2"/>
  <c r="M1559" i="2"/>
  <c r="M1543" i="2"/>
  <c r="M1547" i="2"/>
  <c r="M1517" i="2"/>
  <c r="M1598" i="2"/>
  <c r="M1510" i="2"/>
  <c r="M1573" i="2"/>
  <c r="M1525" i="2"/>
  <c r="M1585" i="2"/>
  <c r="M1575" i="2"/>
  <c r="M1565" i="2"/>
  <c r="M1594" i="2"/>
  <c r="M1513" i="2"/>
  <c r="M1589" i="2"/>
  <c r="M1577" i="2"/>
  <c r="M1586" i="2"/>
  <c r="M2259" i="2"/>
  <c r="M2274" i="2"/>
  <c r="M2314" i="2"/>
  <c r="M2271" i="2"/>
  <c r="M1102" i="3"/>
  <c r="M1036" i="3"/>
  <c r="M934" i="3"/>
  <c r="M978" i="3"/>
  <c r="M980" i="3"/>
  <c r="M1136" i="3"/>
  <c r="M1009" i="3"/>
  <c r="M1086" i="3"/>
  <c r="M948" i="3"/>
  <c r="M959" i="3"/>
  <c r="M1046" i="3"/>
  <c r="M1033" i="3"/>
  <c r="M1101" i="3"/>
  <c r="M943" i="3"/>
  <c r="M1084" i="3"/>
  <c r="M910" i="3"/>
  <c r="M1069" i="3"/>
  <c r="M1118" i="3"/>
  <c r="M1094" i="3"/>
  <c r="M1116" i="3"/>
  <c r="M1037" i="3"/>
  <c r="M923" i="3"/>
  <c r="M1076" i="3"/>
  <c r="M974" i="3"/>
  <c r="M1041" i="3"/>
  <c r="M1073" i="3"/>
  <c r="M898" i="3"/>
  <c r="M1025" i="3"/>
  <c r="M1034" i="3"/>
  <c r="M1110" i="3"/>
  <c r="M1114" i="3"/>
  <c r="M997" i="3"/>
  <c r="M1064" i="3"/>
  <c r="M988" i="3"/>
  <c r="M952" i="3"/>
  <c r="M956" i="3"/>
  <c r="M1035" i="3"/>
  <c r="M1051" i="3"/>
  <c r="M1067" i="3"/>
  <c r="M1083" i="3"/>
  <c r="M907" i="3"/>
  <c r="M909" i="3"/>
  <c r="M1005" i="3"/>
  <c r="M1122" i="3"/>
  <c r="M1014" i="3"/>
  <c r="M992" i="3"/>
  <c r="M900" i="3"/>
  <c r="M958" i="3"/>
  <c r="M942" i="3"/>
  <c r="M950" i="3"/>
  <c r="M920" i="3"/>
  <c r="M901" i="3"/>
  <c r="M1096" i="3"/>
  <c r="M1108" i="3"/>
  <c r="M931" i="3"/>
  <c r="M969" i="3"/>
  <c r="M1066" i="3"/>
  <c r="M981" i="3"/>
  <c r="M916" i="3"/>
  <c r="M972" i="3"/>
  <c r="M902" i="3"/>
  <c r="M1040" i="3"/>
  <c r="M949" i="3"/>
  <c r="M944" i="3"/>
  <c r="M1068" i="3"/>
  <c r="M955" i="3"/>
  <c r="M1012" i="3"/>
  <c r="M1028" i="3"/>
  <c r="M967" i="3"/>
  <c r="M1038" i="3"/>
  <c r="M991" i="3"/>
  <c r="M976" i="3"/>
  <c r="M945" i="3"/>
  <c r="M985" i="3"/>
  <c r="M1013" i="3"/>
  <c r="M1029" i="3"/>
  <c r="M1045" i="3"/>
  <c r="M1061" i="3"/>
  <c r="M1077" i="3"/>
  <c r="M918" i="3"/>
  <c r="M1080" i="3"/>
  <c r="M922" i="3"/>
  <c r="M1072" i="3"/>
  <c r="M983" i="3"/>
  <c r="M1097" i="3"/>
  <c r="M1113" i="3"/>
  <c r="M1010" i="3"/>
  <c r="M928" i="3"/>
  <c r="M953" i="3"/>
  <c r="M911" i="3"/>
  <c r="M1002" i="3"/>
  <c r="M1098" i="3"/>
  <c r="M1078" i="3"/>
  <c r="M986" i="3"/>
  <c r="M938" i="3"/>
  <c r="M1007" i="3"/>
  <c r="M1023" i="3"/>
  <c r="M1039" i="3"/>
  <c r="M1055" i="3"/>
  <c r="M1071" i="3"/>
  <c r="M1087" i="3"/>
  <c r="M1099" i="3"/>
  <c r="M1111" i="3"/>
  <c r="M1123" i="3"/>
  <c r="M1135" i="3"/>
  <c r="M951" i="3"/>
  <c r="M963" i="3"/>
  <c r="M1134" i="3"/>
  <c r="M937" i="3"/>
  <c r="M987" i="3"/>
  <c r="M971" i="3"/>
  <c r="M1026" i="3"/>
  <c r="M903" i="3"/>
  <c r="M1054" i="3"/>
  <c r="M965" i="3"/>
  <c r="M1001" i="3"/>
  <c r="M913" i="3"/>
  <c r="M993" i="3"/>
  <c r="M1091" i="3"/>
  <c r="M1103" i="3"/>
  <c r="M1115" i="3"/>
  <c r="M1127" i="3"/>
  <c r="M919" i="3"/>
  <c r="M933" i="3"/>
  <c r="M1015" i="3"/>
  <c r="M1047" i="3"/>
  <c r="M1079" i="3"/>
  <c r="M1021" i="3"/>
  <c r="M1053" i="3"/>
  <c r="M1085" i="3"/>
  <c r="M1117" i="3"/>
  <c r="M1133" i="3"/>
  <c r="M1070" i="3"/>
  <c r="M927" i="3"/>
  <c r="M1106" i="3"/>
  <c r="M1030" i="3"/>
  <c r="M921" i="3"/>
  <c r="M1022" i="3"/>
  <c r="M1090" i="3"/>
  <c r="M961" i="3"/>
  <c r="M1095" i="3"/>
  <c r="M1107" i="3"/>
  <c r="M1119" i="3"/>
  <c r="M1131" i="3"/>
  <c r="M995" i="3"/>
  <c r="M1058" i="3"/>
  <c r="M1003" i="3"/>
  <c r="M1019" i="3"/>
  <c r="M1120" i="3"/>
  <c r="M899" i="3"/>
  <c r="M941" i="3"/>
  <c r="M939" i="3"/>
  <c r="M1130" i="3"/>
  <c r="M1826" i="2"/>
  <c r="M1828" i="2"/>
  <c r="M230" i="2"/>
  <c r="M271" i="2"/>
  <c r="M226" i="2"/>
  <c r="M243" i="2"/>
  <c r="H216" i="2"/>
  <c r="M228" i="2"/>
  <c r="M1464" i="2"/>
  <c r="M1459" i="2"/>
  <c r="M1447" i="2"/>
  <c r="M1460" i="2"/>
  <c r="M1449" i="2"/>
  <c r="M1445" i="2"/>
  <c r="M1466" i="2"/>
  <c r="M1461" i="2"/>
  <c r="M1463" i="2"/>
  <c r="M1455" i="2"/>
  <c r="M163" i="2"/>
  <c r="M836" i="2"/>
  <c r="M1379" i="2"/>
  <c r="M1856" i="2"/>
  <c r="M33" i="2"/>
  <c r="M1203" i="2"/>
  <c r="M1376" i="2"/>
  <c r="M2045" i="2"/>
  <c r="M1969" i="2"/>
  <c r="M852" i="2"/>
  <c r="M745" i="2"/>
  <c r="M1027" i="2"/>
  <c r="M1874" i="2"/>
  <c r="M1948" i="2"/>
  <c r="M582" i="2"/>
  <c r="M1072" i="2"/>
  <c r="M1259" i="2"/>
  <c r="M2037" i="2"/>
  <c r="M851" i="2"/>
  <c r="M1086" i="2"/>
  <c r="M812" i="2"/>
  <c r="M1292" i="2"/>
  <c r="M1229" i="2"/>
  <c r="M878" i="2"/>
  <c r="M146" i="2"/>
  <c r="M2080" i="2"/>
  <c r="M1325" i="2"/>
  <c r="M1491" i="2"/>
  <c r="M1060" i="2"/>
  <c r="M874" i="2"/>
  <c r="M1310" i="2"/>
  <c r="M1879" i="2"/>
  <c r="M1258" i="2"/>
  <c r="M196" i="2"/>
  <c r="M1361" i="2"/>
  <c r="M1364" i="2"/>
  <c r="M1367" i="2"/>
  <c r="M1340" i="2"/>
  <c r="M1389" i="2"/>
  <c r="M1424" i="2"/>
  <c r="M1371" i="2"/>
  <c r="M1387" i="2"/>
  <c r="M1355" i="2"/>
  <c r="M1428" i="2"/>
  <c r="M1350" i="2"/>
  <c r="M1396" i="2"/>
  <c r="M1407" i="2"/>
  <c r="M1381" i="2"/>
  <c r="M1372" i="2"/>
  <c r="M1352" i="2"/>
  <c r="M1375" i="2"/>
  <c r="M1425" i="2"/>
  <c r="M1414" i="2"/>
  <c r="M1357" i="2"/>
  <c r="M1339" i="2"/>
  <c r="M1354" i="2"/>
  <c r="M1393" i="2"/>
  <c r="M1362" i="2"/>
  <c r="M1402" i="2"/>
  <c r="M1374" i="2"/>
  <c r="M1377" i="2"/>
  <c r="M1403" i="2"/>
  <c r="M1388" i="2"/>
  <c r="M1399" i="2"/>
  <c r="M1366" i="2"/>
  <c r="M1427" i="2"/>
  <c r="M1356" i="2"/>
  <c r="M1384" i="2"/>
  <c r="M1347" i="2"/>
  <c r="M1369" i="2"/>
  <c r="M1420" i="2"/>
  <c r="M1341" i="2"/>
  <c r="M1351" i="2"/>
  <c r="M1401" i="2"/>
  <c r="M1400" i="2"/>
  <c r="M1426" i="2"/>
  <c r="M1395" i="2"/>
  <c r="M1368" i="2"/>
  <c r="M1359" i="2"/>
  <c r="M1344" i="2"/>
  <c r="M1370" i="2"/>
  <c r="M1358" i="2"/>
  <c r="M1363" i="2"/>
  <c r="M1397" i="2"/>
  <c r="M1409" i="2"/>
  <c r="M1345" i="2"/>
  <c r="M1373" i="2"/>
  <c r="M1346" i="2"/>
  <c r="M1378" i="2"/>
  <c r="M1386" i="2"/>
  <c r="M1390" i="2"/>
  <c r="M1422" i="2"/>
  <c r="M1417" i="2"/>
  <c r="M1394" i="2"/>
  <c r="M1418" i="2"/>
  <c r="M1406" i="2"/>
  <c r="M1342" i="2"/>
  <c r="M1410" i="2"/>
  <c r="M1716" i="2"/>
  <c r="M1697" i="2"/>
  <c r="M1690" i="2"/>
  <c r="M1703" i="2"/>
  <c r="M1692" i="2"/>
  <c r="M1714" i="2"/>
  <c r="M1694" i="2"/>
  <c r="M1709" i="2"/>
  <c r="M1700" i="2"/>
  <c r="M1685" i="2"/>
  <c r="M1706" i="2"/>
  <c r="M1708" i="2"/>
  <c r="M1701" i="2"/>
  <c r="M1704" i="2"/>
  <c r="M1689" i="2"/>
  <c r="M1684" i="2"/>
  <c r="M1705" i="2"/>
  <c r="M1707" i="2"/>
  <c r="M1686" i="2"/>
  <c r="M1710" i="2"/>
  <c r="M1695" i="2"/>
  <c r="M1718" i="2"/>
  <c r="M1696" i="2"/>
  <c r="M1717" i="2"/>
  <c r="M1719" i="2"/>
  <c r="M1688" i="2"/>
  <c r="M1693" i="2"/>
  <c r="M1702" i="2"/>
  <c r="AT262" i="2"/>
  <c r="L1768" i="2"/>
  <c r="J1768" i="2"/>
  <c r="K239" i="2"/>
  <c r="AW239" i="2"/>
  <c r="L239" i="2"/>
  <c r="AU2355" i="2"/>
  <c r="G268" i="2"/>
  <c r="H268" i="2" s="1"/>
  <c r="M1287" i="2"/>
  <c r="M1612" i="2"/>
  <c r="M73" i="2"/>
  <c r="M1242" i="2"/>
  <c r="AU242" i="2"/>
  <c r="J268" i="2"/>
  <c r="M1232" i="2"/>
  <c r="M1261" i="2"/>
  <c r="M1475" i="2"/>
  <c r="M16" i="2"/>
  <c r="M1079" i="2"/>
  <c r="M827" i="2"/>
  <c r="M756" i="2"/>
  <c r="M1285" i="2"/>
  <c r="M867" i="2"/>
  <c r="M1939" i="2"/>
  <c r="M2138" i="2"/>
  <c r="M1141" i="2"/>
  <c r="M768" i="2"/>
  <c r="M1214" i="2"/>
  <c r="M1334" i="2"/>
  <c r="M1109" i="2"/>
  <c r="M2024" i="2"/>
  <c r="M680" i="2"/>
  <c r="M642" i="2"/>
  <c r="J1720" i="2"/>
  <c r="AW1737" i="2"/>
  <c r="AU222" i="2"/>
  <c r="M95" i="2"/>
  <c r="M107" i="2"/>
  <c r="M23" i="2"/>
  <c r="M77" i="2"/>
  <c r="AV223" i="2"/>
  <c r="K251" i="2"/>
  <c r="M56" i="2"/>
  <c r="M76" i="2"/>
  <c r="G236" i="2"/>
  <c r="H236" i="2" s="1"/>
  <c r="AW251" i="2"/>
  <c r="AW255" i="2"/>
  <c r="M824" i="2"/>
  <c r="M1065" i="2"/>
  <c r="M775" i="2"/>
  <c r="M1260" i="2"/>
  <c r="M2107" i="2"/>
  <c r="M1901" i="2"/>
  <c r="M1924" i="2"/>
  <c r="M1937" i="2"/>
  <c r="J2197" i="2"/>
  <c r="AU2341" i="2"/>
  <c r="AW2345" i="2"/>
  <c r="M2132" i="2"/>
  <c r="K2371" i="2"/>
  <c r="AW228" i="2"/>
  <c r="G210" i="2"/>
  <c r="H210" i="2" s="1"/>
  <c r="M159" i="2"/>
  <c r="M821" i="2"/>
  <c r="M893" i="2"/>
  <c r="M760" i="2"/>
  <c r="M889" i="2"/>
  <c r="M888" i="2"/>
  <c r="AU1720" i="2"/>
  <c r="M1788" i="2"/>
  <c r="L2361" i="2"/>
  <c r="M2126" i="2"/>
  <c r="M2162" i="2"/>
  <c r="K2375" i="2"/>
  <c r="AV2353" i="2"/>
  <c r="AT224" i="2"/>
  <c r="K222" i="2"/>
  <c r="L222" i="2"/>
  <c r="K236" i="2"/>
  <c r="M2038" i="2"/>
  <c r="AV2361" i="2"/>
  <c r="AW224" i="2"/>
  <c r="M1986" i="2"/>
  <c r="M1997" i="2"/>
  <c r="M2130" i="2"/>
  <c r="M1250" i="2"/>
  <c r="L2345" i="2"/>
  <c r="M1832" i="2"/>
  <c r="M767" i="2"/>
  <c r="M172" i="2"/>
  <c r="M134" i="2"/>
  <c r="K224" i="2"/>
  <c r="L223" i="2"/>
  <c r="M104" i="2"/>
  <c r="AT251" i="2"/>
  <c r="AW236" i="2"/>
  <c r="M706" i="2"/>
  <c r="M714" i="2"/>
  <c r="AU255" i="2"/>
  <c r="M1028" i="2"/>
  <c r="M1053" i="2"/>
  <c r="M782" i="2"/>
  <c r="M911" i="2"/>
  <c r="M1090" i="2"/>
  <c r="G1731" i="2"/>
  <c r="H1731" i="2" s="1"/>
  <c r="AW2344" i="2"/>
  <c r="AW2361" i="2"/>
  <c r="M2264" i="2"/>
  <c r="K2379" i="2"/>
  <c r="M2379" i="2" s="1"/>
  <c r="M2291" i="2"/>
  <c r="AT2387" i="2"/>
  <c r="M51" i="2"/>
  <c r="M61" i="2"/>
  <c r="M27" i="2"/>
  <c r="M203" i="2"/>
  <c r="M65" i="2"/>
  <c r="AT210" i="2"/>
  <c r="M168" i="2"/>
  <c r="M156" i="2"/>
  <c r="M842" i="2"/>
  <c r="M765" i="2"/>
  <c r="M1219" i="2"/>
  <c r="L1745" i="2"/>
  <c r="M2057" i="2"/>
  <c r="L2367" i="2"/>
  <c r="AW2375" i="2"/>
  <c r="K2353" i="2"/>
  <c r="L1737" i="2"/>
  <c r="AT1765" i="2"/>
  <c r="J236" i="2"/>
  <c r="AT2361" i="2"/>
  <c r="M2041" i="2"/>
  <c r="AV237" i="2"/>
  <c r="K2345" i="2"/>
  <c r="M1331" i="2"/>
  <c r="AU2345" i="2"/>
  <c r="J2345" i="2"/>
  <c r="L2387" i="2"/>
  <c r="M1803" i="2"/>
  <c r="AV2359" i="2"/>
  <c r="M882" i="2"/>
  <c r="M1211" i="2"/>
  <c r="M717" i="2"/>
  <c r="M1854" i="2"/>
  <c r="M2150" i="2"/>
  <c r="M60" i="2"/>
  <c r="AU224" i="2"/>
  <c r="L224" i="2"/>
  <c r="J251" i="2"/>
  <c r="K255" i="2"/>
  <c r="M255" i="2" s="1"/>
  <c r="M1048" i="2"/>
  <c r="M1220" i="2"/>
  <c r="M1168" i="2"/>
  <c r="M1490" i="2"/>
  <c r="M1494" i="2"/>
  <c r="G1771" i="2"/>
  <c r="H1771" i="2" s="1"/>
  <c r="M1902" i="2"/>
  <c r="M1976" i="2"/>
  <c r="M2004" i="2"/>
  <c r="M1244" i="2"/>
  <c r="M2105" i="2"/>
  <c r="M2109" i="2"/>
  <c r="AV2379" i="2"/>
  <c r="M2164" i="2"/>
  <c r="AT2375" i="2"/>
  <c r="J2387" i="2"/>
  <c r="M568" i="2"/>
  <c r="AW1745" i="2"/>
  <c r="M1332" i="2"/>
  <c r="M2022" i="2"/>
  <c r="M1780" i="2"/>
  <c r="M1794" i="2"/>
  <c r="M1840" i="2"/>
  <c r="M1903" i="2"/>
  <c r="M1962" i="2"/>
  <c r="M2049" i="2"/>
  <c r="M1913" i="2"/>
  <c r="AT2372" i="2"/>
  <c r="M2066" i="2"/>
  <c r="AV2387" i="2"/>
  <c r="K2387" i="2"/>
  <c r="AU2353" i="2"/>
  <c r="AV1745" i="2"/>
  <c r="G222" i="2"/>
  <c r="H222" i="2" s="1"/>
  <c r="AU228" i="2"/>
  <c r="K216" i="2"/>
  <c r="AV236" i="2"/>
  <c r="L2341" i="2"/>
  <c r="K2361" i="2"/>
  <c r="M2142" i="2"/>
  <c r="M1822" i="2"/>
  <c r="AV1772" i="2"/>
  <c r="M1294" i="2"/>
  <c r="M705" i="2"/>
  <c r="M7" i="2"/>
  <c r="G2345" i="2"/>
  <c r="H2345" i="2" s="1"/>
  <c r="M695" i="2"/>
  <c r="M106" i="2"/>
  <c r="M99" i="2"/>
  <c r="M85" i="2"/>
  <c r="M195" i="2"/>
  <c r="AT255" i="2"/>
  <c r="M718" i="2"/>
  <c r="M730" i="2"/>
  <c r="M1486" i="2"/>
  <c r="M1964" i="2"/>
  <c r="M1936" i="2"/>
  <c r="M1972" i="2"/>
  <c r="M2185" i="2"/>
  <c r="M2346" i="2"/>
  <c r="AW2349" i="2"/>
  <c r="M1983" i="2"/>
  <c r="J2375" i="2"/>
  <c r="G2387" i="2"/>
  <c r="H2387" i="2" s="1"/>
  <c r="AT2367" i="2"/>
  <c r="M204" i="2"/>
  <c r="AT237" i="2"/>
  <c r="M1656" i="2"/>
  <c r="M1672" i="2"/>
  <c r="AW2387" i="2"/>
  <c r="J2353" i="2"/>
  <c r="G1737" i="2"/>
  <c r="H1737" i="2" s="1"/>
  <c r="AW222" i="2"/>
  <c r="AV216" i="2"/>
  <c r="J216" i="2"/>
  <c r="AT236" i="2"/>
  <c r="M713" i="2"/>
  <c r="L2197" i="2"/>
  <c r="M2283" i="2"/>
  <c r="J2361" i="2"/>
  <c r="M2090" i="2"/>
  <c r="K237" i="2"/>
  <c r="M664" i="2"/>
  <c r="M2020" i="2"/>
  <c r="K2349" i="2"/>
  <c r="M1243" i="2"/>
  <c r="AV2345" i="2"/>
  <c r="M1071" i="2"/>
  <c r="M902" i="2"/>
  <c r="M912" i="2"/>
  <c r="M2286" i="2"/>
  <c r="M1917" i="2"/>
  <c r="M144" i="2"/>
  <c r="AU210" i="2"/>
  <c r="M1133" i="2"/>
  <c r="M142" i="2"/>
  <c r="M178" i="2"/>
  <c r="M726" i="2"/>
  <c r="M746" i="2"/>
  <c r="M1063" i="2"/>
  <c r="M1136" i="2"/>
  <c r="M1912" i="2"/>
  <c r="M2059" i="2"/>
  <c r="M1945" i="2"/>
  <c r="AW2353" i="2"/>
  <c r="AU2379" i="2"/>
  <c r="G2375" i="2"/>
  <c r="H2375" i="2" s="1"/>
  <c r="J2367" i="2"/>
  <c r="AT2379" i="2"/>
  <c r="L216" i="2"/>
  <c r="M155" i="2"/>
  <c r="H237" i="2"/>
  <c r="M850" i="2"/>
  <c r="M1270" i="2"/>
  <c r="M1227" i="2"/>
  <c r="AW1720" i="2"/>
  <c r="G2197" i="2"/>
  <c r="H2197" i="2" s="1"/>
  <c r="L2353" i="2"/>
  <c r="AV1737" i="2"/>
  <c r="M2095" i="2"/>
  <c r="M1965" i="2"/>
  <c r="G2361" i="2"/>
  <c r="H2361" i="2" s="1"/>
  <c r="M2025" i="2"/>
  <c r="M653" i="2"/>
  <c r="M2285" i="2"/>
  <c r="M2061" i="2"/>
  <c r="M1877" i="2"/>
  <c r="M2077" i="2"/>
  <c r="M145" i="2"/>
  <c r="M1237" i="2"/>
  <c r="M868" i="2"/>
  <c r="M776" i="2"/>
  <c r="J2376" i="2"/>
  <c r="M1870" i="2"/>
  <c r="M173" i="2"/>
  <c r="M707" i="2"/>
  <c r="M1241" i="2"/>
  <c r="M832" i="2"/>
  <c r="M1264" i="2"/>
  <c r="M2125" i="2"/>
  <c r="M2029" i="2"/>
  <c r="M1817" i="2"/>
  <c r="M22" i="2"/>
  <c r="M112" i="2"/>
  <c r="M698" i="2"/>
  <c r="M1930" i="2"/>
  <c r="M1302" i="2"/>
  <c r="M70" i="2"/>
  <c r="M184" i="2"/>
  <c r="M188" i="2"/>
  <c r="M200" i="2"/>
  <c r="M191" i="2"/>
  <c r="M89" i="2"/>
  <c r="AT231" i="2"/>
  <c r="M778" i="2"/>
  <c r="M1949" i="2"/>
  <c r="M1805" i="2"/>
  <c r="M2079" i="2"/>
  <c r="AT2376" i="2"/>
  <c r="M2114" i="2"/>
  <c r="M1311" i="2"/>
  <c r="K2378" i="2"/>
  <c r="AW2378" i="2"/>
  <c r="AW213" i="2"/>
  <c r="M102" i="2"/>
  <c r="M162" i="2"/>
  <c r="M52" i="2"/>
  <c r="M1792" i="2"/>
  <c r="M1922" i="2"/>
  <c r="M1947" i="2"/>
  <c r="K1764" i="2"/>
  <c r="G1764" i="2"/>
  <c r="H1764" i="2" s="1"/>
  <c r="M2358" i="2"/>
  <c r="AW2337" i="2"/>
  <c r="AU2378" i="2"/>
  <c r="M1230" i="2"/>
  <c r="M1202" i="2"/>
  <c r="M1657" i="2"/>
  <c r="M2046" i="2"/>
  <c r="AV2337" i="2"/>
  <c r="G245" i="2"/>
  <c r="H245" i="2" s="1"/>
  <c r="AW1775" i="2"/>
  <c r="AU1775" i="2"/>
  <c r="M1833" i="2"/>
  <c r="M2189" i="2"/>
  <c r="M708" i="2"/>
  <c r="M1213" i="2"/>
  <c r="M1921" i="2"/>
  <c r="M2018" i="2"/>
  <c r="M2190" i="2"/>
  <c r="Y1020" i="2"/>
  <c r="M562" i="2"/>
  <c r="M722" i="2"/>
  <c r="M81" i="2"/>
  <c r="M883" i="2"/>
  <c r="M915" i="2"/>
  <c r="M1035" i="2"/>
  <c r="M1188" i="2"/>
  <c r="M1896" i="2"/>
  <c r="M1900" i="2"/>
  <c r="M1876" i="2"/>
  <c r="M762" i="2"/>
  <c r="M1938" i="2"/>
  <c r="M2159" i="2"/>
  <c r="M1995" i="2"/>
  <c r="M2048" i="2"/>
  <c r="M1916" i="2"/>
  <c r="M2329" i="2"/>
  <c r="M2160" i="2"/>
  <c r="M2165" i="2"/>
  <c r="AV262" i="2"/>
  <c r="M822" i="2"/>
  <c r="M1882" i="2"/>
  <c r="AT1768" i="2"/>
  <c r="AV2382" i="2"/>
  <c r="M1863" i="2"/>
  <c r="M2026" i="2"/>
  <c r="M1887" i="2"/>
  <c r="M1915" i="2"/>
  <c r="M2122" i="2"/>
  <c r="AV210" i="2"/>
  <c r="M1853" i="2"/>
  <c r="M157" i="2"/>
  <c r="M758" i="2"/>
  <c r="M46" i="2"/>
  <c r="M766" i="2"/>
  <c r="M840" i="2"/>
  <c r="M724" i="2"/>
  <c r="M794" i="2"/>
  <c r="M744" i="2"/>
  <c r="M786" i="2"/>
  <c r="M1216" i="2"/>
  <c r="M1297" i="2"/>
  <c r="M1489" i="2"/>
  <c r="M1152" i="2"/>
  <c r="M1272" i="2"/>
  <c r="M1276" i="2"/>
  <c r="M1904" i="2"/>
  <c r="M1204" i="2"/>
  <c r="M1470" i="2"/>
  <c r="M1474" i="2"/>
  <c r="M1865" i="2"/>
  <c r="M1099" i="2"/>
  <c r="M1309" i="2"/>
  <c r="M2015" i="2"/>
  <c r="M2169" i="2"/>
  <c r="M2320" i="2"/>
  <c r="M2366" i="2"/>
  <c r="M1929" i="2"/>
  <c r="M2184" i="2"/>
  <c r="L2359" i="2"/>
  <c r="M2161" i="2"/>
  <c r="M48" i="2"/>
  <c r="M153" i="2"/>
  <c r="M806" i="2"/>
  <c r="M1066" i="2"/>
  <c r="M1316" i="2"/>
  <c r="M1062" i="2"/>
  <c r="M1298" i="2"/>
  <c r="M1781" i="2"/>
  <c r="M2014" i="2"/>
  <c r="M2050" i="2"/>
  <c r="J2349" i="2"/>
  <c r="J2388" i="2"/>
  <c r="M583" i="2"/>
  <c r="M1914" i="2"/>
  <c r="M13" i="2"/>
  <c r="M1981" i="2"/>
  <c r="M1808" i="2"/>
  <c r="M1889" i="2"/>
  <c r="M1784" i="2"/>
  <c r="M712" i="2"/>
  <c r="M1070" i="2"/>
  <c r="M1078" i="2"/>
  <c r="M1089" i="2"/>
  <c r="M1477" i="2"/>
  <c r="M1192" i="2"/>
  <c r="M1852" i="2"/>
  <c r="M2115" i="2"/>
  <c r="M1787" i="2"/>
  <c r="M1979" i="2"/>
  <c r="M1996" i="2"/>
  <c r="M2121" i="2"/>
  <c r="M2330" i="2"/>
  <c r="M2252" i="2"/>
  <c r="M829" i="2"/>
  <c r="M759" i="2"/>
  <c r="M727" i="2"/>
  <c r="M1267" i="2"/>
  <c r="M728" i="2"/>
  <c r="M1247" i="2"/>
  <c r="M1838" i="2"/>
  <c r="M1890" i="2"/>
  <c r="M2134" i="2"/>
  <c r="M2009" i="2"/>
  <c r="AT2388" i="2"/>
  <c r="M199" i="2"/>
  <c r="M873" i="2"/>
  <c r="M753" i="2"/>
  <c r="K210" i="2"/>
  <c r="M2327" i="2"/>
  <c r="AW210" i="2"/>
  <c r="M92" i="2"/>
  <c r="M841" i="2"/>
  <c r="M1038" i="2"/>
  <c r="M1055" i="2"/>
  <c r="M1098" i="2"/>
  <c r="M1147" i="2"/>
  <c r="M1329" i="2"/>
  <c r="M1132" i="2"/>
  <c r="M1321" i="2"/>
  <c r="M779" i="2"/>
  <c r="M2103" i="2"/>
  <c r="M1800" i="2"/>
  <c r="M1837" i="2"/>
  <c r="M2196" i="2"/>
  <c r="M2230" i="2"/>
  <c r="M2141" i="2"/>
  <c r="M2177" i="2"/>
  <c r="G2355" i="2"/>
  <c r="H2355" i="2" s="1"/>
  <c r="AT2359" i="2"/>
  <c r="M57" i="2"/>
  <c r="AW225" i="2"/>
  <c r="M21" i="2"/>
  <c r="M101" i="2"/>
  <c r="M1500" i="2"/>
  <c r="M1816" i="2"/>
  <c r="M2030" i="2"/>
  <c r="M2303" i="2"/>
  <c r="M1855" i="2"/>
  <c r="M1231" i="2"/>
  <c r="M1812" i="2"/>
  <c r="M524" i="2"/>
  <c r="M181" i="2"/>
  <c r="L210" i="2"/>
  <c r="M1022" i="2"/>
  <c r="M1073" i="2"/>
  <c r="M1081" i="2"/>
  <c r="M1091" i="2"/>
  <c r="M1069" i="2"/>
  <c r="M790" i="2"/>
  <c r="M1880" i="2"/>
  <c r="M2151" i="2"/>
  <c r="M2011" i="2"/>
  <c r="M2028" i="2"/>
  <c r="M1946" i="2"/>
  <c r="M1140" i="2"/>
  <c r="M2064" i="2"/>
  <c r="M2089" i="2"/>
  <c r="M2137" i="2"/>
  <c r="M2275" i="2"/>
  <c r="M1926" i="2"/>
  <c r="G2363" i="2"/>
  <c r="H2363" i="2" s="1"/>
  <c r="K2359" i="2"/>
  <c r="J2359" i="2"/>
  <c r="M830" i="2"/>
  <c r="M1207" i="2"/>
  <c r="M729" i="2"/>
  <c r="M1075" i="2"/>
  <c r="M1158" i="2"/>
  <c r="M2034" i="2"/>
  <c r="M109" i="2"/>
  <c r="M1255" i="2"/>
  <c r="M1263" i="2"/>
  <c r="M2083" i="2"/>
  <c r="M141" i="2"/>
  <c r="M1096" i="2"/>
  <c r="M496" i="2"/>
  <c r="AV485" i="2"/>
  <c r="AT485" i="2"/>
  <c r="J485" i="2"/>
  <c r="M522" i="2"/>
  <c r="M560" i="2"/>
  <c r="M541" i="2"/>
  <c r="M536" i="2"/>
  <c r="M502" i="2"/>
  <c r="M548" i="2"/>
  <c r="M520" i="2"/>
  <c r="M580" i="2"/>
  <c r="M509" i="2"/>
  <c r="M567" i="2"/>
  <c r="M518" i="2"/>
  <c r="M504" i="2"/>
  <c r="M492" i="2"/>
  <c r="M585" i="2"/>
  <c r="M500" i="2"/>
  <c r="M564" i="2"/>
  <c r="M575" i="2"/>
  <c r="M516" i="2"/>
  <c r="M550" i="2"/>
  <c r="M581" i="2"/>
  <c r="M512" i="2"/>
  <c r="M499" i="2"/>
  <c r="M513" i="2"/>
  <c r="M553" i="2"/>
  <c r="M510" i="2"/>
  <c r="M498" i="2"/>
  <c r="M519" i="2"/>
  <c r="M556" i="2"/>
  <c r="M588" i="2"/>
  <c r="M547" i="2"/>
  <c r="M576" i="2"/>
  <c r="M566" i="2"/>
  <c r="M546" i="2"/>
  <c r="M529" i="2"/>
  <c r="M571" i="2"/>
  <c r="M534" i="2"/>
  <c r="M532" i="2"/>
  <c r="M488" i="2"/>
  <c r="M515" i="2"/>
  <c r="M523" i="2"/>
  <c r="M572" i="2"/>
  <c r="M551" i="2"/>
  <c r="M533" i="2"/>
  <c r="M528" i="2"/>
  <c r="M489" i="2"/>
  <c r="M495" i="2"/>
  <c r="M508" i="2"/>
  <c r="M493" i="2"/>
  <c r="M542" i="2"/>
  <c r="M586" i="2"/>
  <c r="M537" i="2"/>
  <c r="M565" i="2"/>
  <c r="M577" i="2"/>
  <c r="M525" i="2"/>
  <c r="M521" i="2"/>
  <c r="M552" i="2"/>
  <c r="M543" i="2"/>
  <c r="M563" i="2"/>
  <c r="M514" i="2"/>
  <c r="M540" i="2"/>
  <c r="M544" i="2"/>
  <c r="M517" i="2"/>
  <c r="M545" i="2"/>
  <c r="M578" i="2"/>
  <c r="M557" i="2"/>
  <c r="M505" i="2"/>
  <c r="M549" i="2"/>
  <c r="M531" i="2"/>
  <c r="M503" i="2"/>
  <c r="M584" i="2"/>
  <c r="M554" i="2"/>
  <c r="M501" i="2"/>
  <c r="M561" i="2"/>
  <c r="M573" i="2"/>
  <c r="M535" i="2"/>
  <c r="M587" i="2"/>
  <c r="M511" i="2"/>
  <c r="M574" i="2"/>
  <c r="M538" i="2"/>
  <c r="M526" i="2"/>
  <c r="M569" i="2"/>
  <c r="M530" i="2"/>
  <c r="M539" i="2"/>
  <c r="M507" i="2"/>
  <c r="M579" i="2"/>
  <c r="M559" i="2"/>
  <c r="M497" i="2"/>
  <c r="M494" i="2"/>
  <c r="M558" i="2"/>
  <c r="M491" i="2"/>
  <c r="M527" i="2"/>
  <c r="M555" i="2"/>
  <c r="M1249" i="2"/>
  <c r="M1210" i="2"/>
  <c r="M1239" i="2"/>
  <c r="M1275" i="2"/>
  <c r="M1198" i="2"/>
  <c r="M1233" i="2"/>
  <c r="M1196" i="2"/>
  <c r="M1217" i="2"/>
  <c r="M1265" i="2"/>
  <c r="M1228" i="2"/>
  <c r="M1206" i="2"/>
  <c r="M1223" i="2"/>
  <c r="M703" i="2"/>
  <c r="M732" i="2"/>
  <c r="M781" i="2"/>
  <c r="M752" i="2"/>
  <c r="M736" i="2"/>
  <c r="M737" i="2"/>
  <c r="M789" i="2"/>
  <c r="M731" i="2"/>
  <c r="M701" i="2"/>
  <c r="M769" i="2"/>
  <c r="M749" i="2"/>
  <c r="M772" i="2"/>
  <c r="M761" i="2"/>
  <c r="M784" i="2"/>
  <c r="M693" i="2"/>
  <c r="M785" i="2"/>
  <c r="M719" i="2"/>
  <c r="M709" i="2"/>
  <c r="M755" i="2"/>
  <c r="M710" i="2"/>
  <c r="M723" i="2"/>
  <c r="M733" i="2"/>
  <c r="M771" i="2"/>
  <c r="M735" i="2"/>
  <c r="M741" i="2"/>
  <c r="M777" i="2"/>
  <c r="M721" i="2"/>
  <c r="M748" i="2"/>
  <c r="M773" i="2"/>
  <c r="M1869" i="2"/>
  <c r="M1858" i="2"/>
  <c r="M1935" i="2"/>
  <c r="M1884" i="2"/>
  <c r="M1886" i="2"/>
  <c r="M1934" i="2"/>
  <c r="M1918" i="2"/>
  <c r="M1872" i="2"/>
  <c r="M1919" i="2"/>
  <c r="M1860" i="2"/>
  <c r="M1871" i="2"/>
  <c r="M1898" i="2"/>
  <c r="M1862" i="2"/>
  <c r="M1893" i="2"/>
  <c r="M1899" i="2"/>
  <c r="M1857" i="2"/>
  <c r="M1925" i="2"/>
  <c r="M1851" i="2"/>
  <c r="M1867" i="2"/>
  <c r="M1933" i="2"/>
  <c r="M1861" i="2"/>
  <c r="M1850" i="2"/>
  <c r="M1911" i="2"/>
  <c r="M1888" i="2"/>
  <c r="M1847" i="2"/>
  <c r="M1875" i="2"/>
  <c r="M1178" i="3"/>
  <c r="M1146" i="3"/>
  <c r="M1167" i="3"/>
  <c r="M1157" i="3"/>
  <c r="M1172" i="3"/>
  <c r="L1139" i="3"/>
  <c r="M578" i="3"/>
  <c r="M677" i="3"/>
  <c r="M758" i="3"/>
  <c r="M862" i="3"/>
  <c r="M741" i="3"/>
  <c r="M560" i="3"/>
  <c r="M2097" i="2"/>
  <c r="M2192" i="2"/>
  <c r="M2099" i="2"/>
  <c r="M2133" i="2"/>
  <c r="M2119" i="2"/>
  <c r="M2002" i="2"/>
  <c r="M1999" i="2"/>
  <c r="M2145" i="2"/>
  <c r="M1990" i="2"/>
  <c r="M1970" i="2"/>
  <c r="M2021" i="2"/>
  <c r="M1994" i="2"/>
  <c r="M2072" i="2"/>
  <c r="M2108" i="2"/>
  <c r="M1958" i="2"/>
  <c r="M2042" i="2"/>
  <c r="M2010" i="2"/>
  <c r="M2006" i="2"/>
  <c r="M2051" i="2"/>
  <c r="M1978" i="2"/>
  <c r="M1998" i="2"/>
  <c r="M1977" i="2"/>
  <c r="M2175" i="2"/>
  <c r="M2128" i="2"/>
  <c r="M1943" i="2"/>
  <c r="M2043" i="2"/>
  <c r="M2063" i="2"/>
  <c r="M2112" i="2"/>
  <c r="M2156" i="2"/>
  <c r="M2136" i="2"/>
  <c r="M2144" i="2"/>
  <c r="M2058" i="2"/>
  <c r="M2093" i="2"/>
  <c r="M2168" i="2"/>
  <c r="M1966" i="2"/>
  <c r="M2000" i="2"/>
  <c r="M2104" i="2"/>
  <c r="M1975" i="2"/>
  <c r="M1951" i="2"/>
  <c r="M2062" i="2"/>
  <c r="M1963" i="2"/>
  <c r="M2140" i="2"/>
  <c r="M2181" i="2"/>
  <c r="M2052" i="2"/>
  <c r="M2076" i="2"/>
  <c r="M2075" i="2"/>
  <c r="M2153" i="2"/>
  <c r="M2070" i="2"/>
  <c r="M2035" i="2"/>
  <c r="M1968" i="2"/>
  <c r="M2188" i="2"/>
  <c r="M1974" i="2"/>
  <c r="M2091" i="2"/>
  <c r="M2131" i="2"/>
  <c r="M2187" i="2"/>
  <c r="M2101" i="2"/>
  <c r="M1973" i="2"/>
  <c r="M2019" i="2"/>
  <c r="M2129" i="2"/>
  <c r="M2172" i="2"/>
  <c r="M2060" i="2"/>
  <c r="M2005" i="2"/>
  <c r="M2068" i="2"/>
  <c r="M1955" i="2"/>
  <c r="M1987" i="2"/>
  <c r="M1959" i="2"/>
  <c r="M1991" i="2"/>
  <c r="M2123" i="2"/>
  <c r="M2171" i="2"/>
  <c r="M2039" i="2"/>
  <c r="M2157" i="2"/>
  <c r="M1950" i="2"/>
  <c r="M2044" i="2"/>
  <c r="M2067" i="2"/>
  <c r="M2087" i="2"/>
  <c r="M2143" i="2"/>
  <c r="M2191" i="2"/>
  <c r="M2117" i="2"/>
  <c r="M2149" i="2"/>
  <c r="M2100" i="2"/>
  <c r="M630" i="2"/>
  <c r="M595" i="2"/>
  <c r="M643" i="2"/>
  <c r="M675" i="2"/>
  <c r="M652" i="2"/>
  <c r="M667" i="2"/>
  <c r="M689" i="2"/>
  <c r="M644" i="2"/>
  <c r="M631" i="2"/>
  <c r="M668" i="2"/>
  <c r="M632" i="2"/>
  <c r="M606" i="2"/>
  <c r="M685" i="2"/>
  <c r="M678" i="2"/>
  <c r="M629" i="2"/>
  <c r="M621" i="2"/>
  <c r="M597" i="2"/>
  <c r="M641" i="2"/>
  <c r="M619" i="2"/>
  <c r="M620" i="2"/>
  <c r="M665" i="2"/>
  <c r="M666" i="2"/>
  <c r="M687" i="2"/>
  <c r="M596" i="2"/>
  <c r="M677" i="2"/>
  <c r="M617" i="2"/>
  <c r="M618" i="2"/>
  <c r="M607" i="2"/>
  <c r="M656" i="2"/>
  <c r="M608" i="2"/>
  <c r="M655" i="2"/>
  <c r="M87" i="2"/>
  <c r="M84" i="2"/>
  <c r="M100" i="2"/>
  <c r="M110" i="2"/>
  <c r="M83" i="2"/>
  <c r="M103" i="2"/>
  <c r="M1328" i="2"/>
  <c r="M1324" i="2"/>
  <c r="M1330" i="2"/>
  <c r="M1304" i="2"/>
  <c r="M1282" i="2"/>
  <c r="M1280" i="2"/>
  <c r="M1284" i="2"/>
  <c r="M1288" i="2"/>
  <c r="M1296" i="2"/>
  <c r="M149" i="2"/>
  <c r="M167" i="2"/>
  <c r="M35" i="2"/>
  <c r="M837" i="2"/>
  <c r="M34" i="2"/>
  <c r="M899" i="2"/>
  <c r="M1124" i="2"/>
  <c r="M1156" i="2"/>
  <c r="M1843" i="2"/>
  <c r="M5" i="2"/>
  <c r="M64" i="2"/>
  <c r="M1046" i="2"/>
  <c r="M1830" i="2"/>
  <c r="M2265" i="2"/>
  <c r="M1484" i="2"/>
  <c r="M171" i="2"/>
  <c r="M1810" i="2"/>
  <c r="M67" i="2"/>
  <c r="M839" i="2"/>
  <c r="M865" i="2"/>
  <c r="M1778" i="2"/>
  <c r="M50" i="2"/>
  <c r="M849" i="2"/>
  <c r="M1083" i="2"/>
  <c r="M1166" i="2"/>
  <c r="M1153" i="2"/>
  <c r="M1181" i="2"/>
  <c r="M132" i="2"/>
  <c r="M59" i="2"/>
  <c r="M15" i="2"/>
  <c r="M179" i="2"/>
  <c r="M136" i="2"/>
  <c r="M205" i="2"/>
  <c r="M1080" i="2"/>
  <c r="M44" i="2"/>
  <c r="M1118" i="2"/>
  <c r="M138" i="2"/>
  <c r="M1032" i="2"/>
  <c r="M1102" i="2"/>
  <c r="M1819" i="2"/>
  <c r="M1821" i="2"/>
  <c r="M1191" i="2"/>
  <c r="M8" i="2"/>
  <c r="M847" i="2"/>
  <c r="M1064" i="2"/>
  <c r="M1130" i="2"/>
  <c r="M861" i="2"/>
  <c r="M1093" i="2"/>
  <c r="M826" i="2"/>
  <c r="M161" i="2"/>
  <c r="M147" i="2"/>
  <c r="M1173" i="2"/>
  <c r="M1111" i="2"/>
  <c r="M1135" i="2"/>
  <c r="M1164" i="2"/>
  <c r="M1137" i="2"/>
  <c r="M1115" i="2"/>
  <c r="M1146" i="2"/>
  <c r="M1143" i="2"/>
  <c r="M1167" i="2"/>
  <c r="M1180" i="2"/>
  <c r="M1179" i="2"/>
  <c r="M1175" i="2"/>
  <c r="M1184" i="2"/>
  <c r="M1150" i="2"/>
  <c r="M1134" i="2"/>
  <c r="M1139" i="2"/>
  <c r="M1114" i="2"/>
  <c r="M1186" i="2"/>
  <c r="M1176" i="2"/>
  <c r="M1123" i="2"/>
  <c r="M1171" i="2"/>
  <c r="M1126" i="2"/>
  <c r="M1162" i="2"/>
  <c r="M1110" i="2"/>
  <c r="M1172" i="2"/>
  <c r="M1160" i="2"/>
  <c r="M1165" i="2"/>
  <c r="M1155" i="2"/>
  <c r="M1112" i="2"/>
  <c r="M1138" i="2"/>
  <c r="M1122" i="2"/>
  <c r="M1129" i="2"/>
  <c r="M1113" i="2"/>
  <c r="M1154" i="2"/>
  <c r="M1161" i="2"/>
  <c r="M1145" i="2"/>
  <c r="M1170" i="2"/>
  <c r="M1182" i="2"/>
  <c r="M1834" i="2"/>
  <c r="M1782" i="2"/>
  <c r="M1789" i="2"/>
  <c r="M1829" i="2"/>
  <c r="M1813" i="2"/>
  <c r="M206" i="2"/>
  <c r="M185" i="2"/>
  <c r="M137" i="2"/>
  <c r="M140" i="2"/>
  <c r="M170" i="2"/>
  <c r="M189" i="2"/>
  <c r="M158" i="2"/>
  <c r="M180" i="2"/>
  <c r="M198" i="2"/>
  <c r="M154" i="2"/>
  <c r="M151" i="2"/>
  <c r="M186" i="2"/>
  <c r="M183" i="2"/>
  <c r="M202" i="2"/>
  <c r="M201" i="2"/>
  <c r="M165" i="2"/>
  <c r="M187" i="2"/>
  <c r="M190" i="2"/>
  <c r="M193" i="2"/>
  <c r="M177" i="2"/>
  <c r="M47" i="2"/>
  <c r="M42" i="2"/>
  <c r="M25" i="2"/>
  <c r="M30" i="2"/>
  <c r="M9" i="2"/>
  <c r="M20" i="2"/>
  <c r="M41" i="2"/>
  <c r="M36" i="2"/>
  <c r="M26" i="2"/>
  <c r="M55" i="2"/>
  <c r="M37" i="2"/>
  <c r="M24" i="2"/>
  <c r="M10" i="2"/>
  <c r="M54" i="2"/>
  <c r="M11" i="2"/>
  <c r="M1076" i="2"/>
  <c r="M1087" i="2"/>
  <c r="M1097" i="2"/>
  <c r="M1050" i="2"/>
  <c r="M1057" i="2"/>
  <c r="M1036" i="2"/>
  <c r="M1052" i="2"/>
  <c r="M1031" i="2"/>
  <c r="M1041" i="2"/>
  <c r="M1058" i="2"/>
  <c r="M1085" i="2"/>
  <c r="M1037" i="2"/>
  <c r="M1067" i="2"/>
  <c r="M1030" i="2"/>
  <c r="M1047" i="2"/>
  <c r="M1100" i="2"/>
  <c r="M1026" i="2"/>
  <c r="M1056" i="2"/>
  <c r="M1077" i="2"/>
  <c r="M1042" i="2"/>
  <c r="M1101" i="2"/>
  <c r="M1023" i="2"/>
  <c r="M1496" i="2"/>
  <c r="M1478" i="2"/>
  <c r="M1482" i="2"/>
  <c r="M1480" i="2"/>
  <c r="M1468" i="2"/>
  <c r="M1476" i="2"/>
  <c r="M719" i="3"/>
  <c r="M633" i="3"/>
  <c r="M679" i="3"/>
  <c r="M850" i="3"/>
  <c r="M873" i="3"/>
  <c r="M884" i="3"/>
  <c r="M574" i="3"/>
  <c r="M746" i="3"/>
  <c r="M589" i="3"/>
  <c r="M657" i="3"/>
  <c r="M722" i="3"/>
  <c r="AQ1010" i="2"/>
  <c r="AP1007" i="2"/>
  <c r="AQ1016" i="2"/>
  <c r="AP1013" i="2"/>
  <c r="AP1008" i="2"/>
  <c r="AP1011" i="2"/>
  <c r="AP1019" i="2"/>
  <c r="AP1014" i="2"/>
  <c r="AP1017" i="2"/>
  <c r="AQ1007" i="2"/>
  <c r="M610" i="3"/>
  <c r="AQ1008" i="2"/>
  <c r="AQ1011" i="2"/>
  <c r="AQ1013" i="2"/>
  <c r="AQ1014" i="2"/>
  <c r="AQ1017" i="2"/>
  <c r="AQ1019" i="2"/>
  <c r="M751" i="3"/>
  <c r="AP1009" i="2"/>
  <c r="AP1006" i="2"/>
  <c r="AP1015" i="2"/>
  <c r="AP1012" i="2"/>
  <c r="AQ1009" i="2"/>
  <c r="AP1018" i="2"/>
  <c r="AQ1015" i="2"/>
  <c r="AQ1006" i="2"/>
  <c r="AP1010" i="2"/>
  <c r="AQ1012" i="2"/>
  <c r="AP1016" i="2"/>
  <c r="AQ1018" i="2"/>
  <c r="M729" i="3"/>
  <c r="M890" i="3"/>
  <c r="M792" i="3"/>
  <c r="M849" i="3"/>
  <c r="M885" i="3"/>
  <c r="M781" i="3"/>
  <c r="M774" i="3"/>
  <c r="M736" i="3"/>
  <c r="M592" i="3"/>
  <c r="M697" i="3"/>
  <c r="M563" i="3"/>
  <c r="M816" i="3"/>
  <c r="M690" i="3"/>
  <c r="M743" i="3"/>
  <c r="M711" i="3"/>
  <c r="M712" i="3"/>
  <c r="M701" i="3"/>
  <c r="M839" i="3"/>
  <c r="M647" i="3"/>
  <c r="M621" i="3"/>
  <c r="M687" i="3"/>
  <c r="M785" i="3"/>
  <c r="M552" i="3"/>
  <c r="M600" i="3"/>
  <c r="M804" i="3"/>
  <c r="M1796" i="2"/>
  <c r="M1824" i="2"/>
  <c r="M1844" i="2"/>
  <c r="M1791" i="2"/>
  <c r="M1831" i="2"/>
  <c r="M1806" i="2"/>
  <c r="M1790" i="2"/>
  <c r="M1827" i="2"/>
  <c r="M1786" i="2"/>
  <c r="M1820" i="2"/>
  <c r="M1798" i="2"/>
  <c r="M1797" i="2"/>
  <c r="M1818" i="2"/>
  <c r="M1793" i="2"/>
  <c r="M1783" i="2"/>
  <c r="M815" i="2"/>
  <c r="M802" i="2"/>
  <c r="M863" i="2"/>
  <c r="M823" i="2"/>
  <c r="M881" i="2"/>
  <c r="M905" i="2"/>
  <c r="M834" i="2"/>
  <c r="M843" i="2"/>
  <c r="M848" i="2"/>
  <c r="M814" i="2"/>
  <c r="M819" i="2"/>
  <c r="M831" i="2"/>
  <c r="M857" i="2"/>
  <c r="M879" i="2"/>
  <c r="M877" i="2"/>
  <c r="M807" i="2"/>
  <c r="M869" i="2"/>
  <c r="AS1776" i="2"/>
  <c r="M2215" i="2"/>
  <c r="M2287" i="2"/>
  <c r="AT2350" i="2"/>
  <c r="M2280" i="2"/>
  <c r="M1640" i="2"/>
  <c r="M2203" i="2"/>
  <c r="M2235" i="2"/>
  <c r="M2199" i="2"/>
  <c r="AV2341" i="2"/>
  <c r="L2368" i="2"/>
  <c r="J2351" i="2"/>
  <c r="M2278" i="2"/>
  <c r="K2341" i="2"/>
  <c r="G2351" i="2"/>
  <c r="H2351" i="2" s="1"/>
  <c r="K2367" i="2"/>
  <c r="M2367" i="2" s="1"/>
  <c r="AW2360" i="2"/>
  <c r="M1667" i="2"/>
  <c r="M1607" i="2"/>
  <c r="M1615" i="2"/>
  <c r="M2211" i="2"/>
  <c r="M2227" i="2"/>
  <c r="M2331" i="2"/>
  <c r="AT267" i="2"/>
  <c r="M2239" i="2"/>
  <c r="AV1748" i="2"/>
  <c r="G247" i="2"/>
  <c r="H247" i="2" s="1"/>
  <c r="AU1766" i="2"/>
  <c r="AU1752" i="2"/>
  <c r="K1752" i="2"/>
  <c r="M2309" i="2"/>
  <c r="M2273" i="2"/>
  <c r="M2247" i="2"/>
  <c r="J254" i="2"/>
  <c r="AT266" i="2"/>
  <c r="AT1752" i="2"/>
  <c r="M2268" i="2"/>
  <c r="M2312" i="2"/>
  <c r="L250" i="2"/>
  <c r="M2289" i="2"/>
  <c r="AT221" i="2"/>
  <c r="L1766" i="2"/>
  <c r="U37" i="1"/>
  <c r="M1608" i="2"/>
  <c r="AW259" i="2"/>
  <c r="G1755" i="2"/>
  <c r="H1755" i="2" s="1"/>
  <c r="M2313" i="2"/>
  <c r="M1680" i="2"/>
  <c r="M1652" i="2"/>
  <c r="AU259" i="2"/>
  <c r="AW207" i="2"/>
  <c r="L259" i="2"/>
  <c r="AV1756" i="2"/>
  <c r="AW1769" i="2"/>
  <c r="J1760" i="2"/>
  <c r="L1603" i="2"/>
  <c r="K259" i="2"/>
  <c r="L247" i="2"/>
  <c r="M2226" i="2"/>
  <c r="AV259" i="2"/>
  <c r="G262" i="2"/>
  <c r="H262" i="2" s="1"/>
  <c r="AU1756" i="2"/>
  <c r="M1648" i="2"/>
  <c r="G2344" i="2"/>
  <c r="H2344" i="2" s="1"/>
  <c r="AT1761" i="2"/>
  <c r="L2344" i="2"/>
  <c r="AT259" i="2"/>
  <c r="AW247" i="2"/>
  <c r="M2214" i="2"/>
  <c r="M2328" i="2"/>
  <c r="M2253" i="2"/>
  <c r="L262" i="2"/>
  <c r="M1647" i="2"/>
  <c r="J2336" i="2"/>
  <c r="J259" i="2"/>
  <c r="AU247" i="2"/>
  <c r="K1770" i="2"/>
  <c r="M2326" i="2"/>
  <c r="L1775" i="2"/>
  <c r="K247" i="2"/>
  <c r="M961" i="2"/>
  <c r="AT1770" i="2"/>
  <c r="M2234" i="2"/>
  <c r="M2204" i="2"/>
  <c r="M2295" i="2"/>
  <c r="I20" i="1"/>
  <c r="G259" i="2"/>
  <c r="H259" i="2" s="1"/>
  <c r="AT247" i="2"/>
  <c r="M2217" i="2"/>
  <c r="K1775" i="2"/>
  <c r="AU1768" i="2"/>
  <c r="M939" i="2"/>
  <c r="M2201" i="2"/>
  <c r="M2279" i="2"/>
  <c r="M2221" i="2"/>
  <c r="M2292" i="2"/>
  <c r="M2299" i="2"/>
  <c r="M2300" i="2"/>
  <c r="M2325" i="2"/>
  <c r="M2317" i="2"/>
  <c r="M2233" i="2"/>
  <c r="M2246" i="2"/>
  <c r="M2304" i="2"/>
  <c r="M2315" i="2"/>
  <c r="M2254" i="2"/>
  <c r="M2251" i="2"/>
  <c r="M2284" i="2"/>
  <c r="M2321" i="2"/>
  <c r="M2282" i="2"/>
  <c r="M2236" i="2"/>
  <c r="M2262" i="2"/>
  <c r="M2222" i="2"/>
  <c r="M2240" i="2"/>
  <c r="M2225" i="2"/>
  <c r="M2306" i="2"/>
  <c r="M2208" i="2"/>
  <c r="M2241" i="2"/>
  <c r="M2267" i="2"/>
  <c r="M2263" i="2"/>
  <c r="M2322" i="2"/>
  <c r="M2210" i="2"/>
  <c r="M2297" i="2"/>
  <c r="M2237" i="2"/>
  <c r="M2288" i="2"/>
  <c r="M2293" i="2"/>
  <c r="M2223" i="2"/>
  <c r="M2305" i="2"/>
  <c r="M2255" i="2"/>
  <c r="M2310" i="2"/>
  <c r="M2207" i="2"/>
  <c r="M2277" i="2"/>
  <c r="M2232" i="2"/>
  <c r="M2311" i="2"/>
  <c r="M2324" i="2"/>
  <c r="M2276" i="2"/>
  <c r="M2296" i="2"/>
  <c r="M2290" i="2"/>
  <c r="M2243" i="2"/>
  <c r="M2307" i="2"/>
  <c r="M2249" i="2"/>
  <c r="M2261" i="2"/>
  <c r="M2281" i="2"/>
  <c r="M2258" i="2"/>
  <c r="M2298" i="2"/>
  <c r="M2242" i="2"/>
  <c r="M2308" i="2"/>
  <c r="M2269" i="2"/>
  <c r="M2245" i="2"/>
  <c r="M2302" i="2"/>
  <c r="M2229" i="2"/>
  <c r="M2219" i="2"/>
  <c r="M2212" i="2"/>
  <c r="M2238" i="2"/>
  <c r="M2256" i="2"/>
  <c r="M2209" i="2"/>
  <c r="M2216" i="2"/>
  <c r="M2257" i="2"/>
  <c r="M2231" i="2"/>
  <c r="M2250" i="2"/>
  <c r="M2220" i="2"/>
  <c r="M2266" i="2"/>
  <c r="M2319" i="2"/>
  <c r="AU2368" i="2"/>
  <c r="L2337" i="2"/>
  <c r="AW2383" i="2"/>
  <c r="L2380" i="2"/>
  <c r="AV1682" i="2"/>
  <c r="K212" i="2"/>
  <c r="AW1194" i="2"/>
  <c r="AU1738" i="2"/>
  <c r="AT1682" i="2"/>
  <c r="AT2334" i="2"/>
  <c r="K2338" i="2"/>
  <c r="AW2350" i="2"/>
  <c r="AT2340" i="2"/>
  <c r="AV2363" i="2"/>
  <c r="K485" i="2"/>
  <c r="L485" i="2"/>
  <c r="G2340" i="2"/>
  <c r="H2340" i="2" s="1"/>
  <c r="AV2362" i="2"/>
  <c r="AU1682" i="2"/>
  <c r="AU212" i="2"/>
  <c r="K1738" i="2"/>
  <c r="J1682" i="2"/>
  <c r="J2338" i="2"/>
  <c r="J2362" i="2"/>
  <c r="AU2338" i="2"/>
  <c r="L2339" i="2"/>
  <c r="AV2350" i="2"/>
  <c r="L2340" i="2"/>
  <c r="K2363" i="2"/>
  <c r="J2337" i="2"/>
  <c r="G485" i="2"/>
  <c r="H485" i="2" s="1"/>
  <c r="M933" i="2"/>
  <c r="AT1738" i="2"/>
  <c r="G1682" i="2"/>
  <c r="H1682" i="2" s="1"/>
  <c r="AW2348" i="2"/>
  <c r="AT2338" i="2"/>
  <c r="AT2362" i="2"/>
  <c r="AW2339" i="2"/>
  <c r="L2342" i="2"/>
  <c r="G2350" i="2"/>
  <c r="H2350" i="2" s="1"/>
  <c r="AV1738" i="2"/>
  <c r="AW485" i="2"/>
  <c r="G2341" i="2"/>
  <c r="H2341" i="2" s="1"/>
  <c r="G2337" i="2"/>
  <c r="H2337" i="2" s="1"/>
  <c r="L2351" i="2"/>
  <c r="AU2363" i="2"/>
  <c r="J210" i="2"/>
  <c r="M210" i="2" s="1"/>
  <c r="L2349" i="2"/>
  <c r="L2352" i="2"/>
  <c r="M2352" i="2" s="1"/>
  <c r="K1682" i="2"/>
  <c r="L2350" i="2"/>
  <c r="L212" i="2"/>
  <c r="J1738" i="2"/>
  <c r="J2342" i="2"/>
  <c r="K2339" i="2"/>
  <c r="L2343" i="2"/>
  <c r="K1194" i="2"/>
  <c r="K2360" i="2"/>
  <c r="L2334" i="2"/>
  <c r="AW2342" i="2"/>
  <c r="AU2348" i="2"/>
  <c r="AU2340" i="2"/>
  <c r="AV2340" i="2"/>
  <c r="AW2374" i="2"/>
  <c r="L2360" i="2"/>
  <c r="AW2372" i="2"/>
  <c r="AW2367" i="2"/>
  <c r="I4" i="1"/>
  <c r="AV212" i="2"/>
  <c r="AT2342" i="2"/>
  <c r="K2342" i="2"/>
  <c r="K2355" i="2"/>
  <c r="AU2339" i="2"/>
  <c r="AV2339" i="2"/>
  <c r="AW2343" i="2"/>
  <c r="AU1194" i="2"/>
  <c r="AW2334" i="2"/>
  <c r="AV2342" i="2"/>
  <c r="AW212" i="2"/>
  <c r="L2375" i="2"/>
  <c r="J2368" i="2"/>
  <c r="AT2341" i="2"/>
  <c r="AV2374" i="2"/>
  <c r="AT2380" i="2"/>
  <c r="AV2352" i="2"/>
  <c r="M1651" i="2"/>
  <c r="AW2368" i="2"/>
  <c r="K2351" i="2"/>
  <c r="AW1750" i="2"/>
  <c r="AU2342" i="2"/>
  <c r="AV2355" i="2"/>
  <c r="AU2343" i="2"/>
  <c r="K2343" i="2"/>
  <c r="AT2355" i="2"/>
  <c r="AT2343" i="2"/>
  <c r="J1194" i="2"/>
  <c r="AW2363" i="2"/>
  <c r="J2372" i="2"/>
  <c r="AV2334" i="2"/>
  <c r="G2342" i="2"/>
  <c r="H2342" i="2" s="1"/>
  <c r="M960" i="2"/>
  <c r="M1624" i="2"/>
  <c r="L2362" i="2"/>
  <c r="L2374" i="2"/>
  <c r="M2374" i="2" s="1"/>
  <c r="G2372" i="2"/>
  <c r="H2372" i="2" s="1"/>
  <c r="AU2367" i="2"/>
  <c r="G2368" i="2"/>
  <c r="H2368" i="2" s="1"/>
  <c r="AU2351" i="2"/>
  <c r="AW2351" i="2"/>
  <c r="J212" i="2"/>
  <c r="AV1750" i="2"/>
  <c r="AW2356" i="2"/>
  <c r="K2362" i="2"/>
  <c r="AT2363" i="2"/>
  <c r="L2355" i="2"/>
  <c r="AV2343" i="2"/>
  <c r="J2355" i="2"/>
  <c r="J2343" i="2"/>
  <c r="AT1194" i="2"/>
  <c r="M1635" i="2"/>
  <c r="L2363" i="2"/>
  <c r="AU2372" i="2"/>
  <c r="G2334" i="2"/>
  <c r="H2334" i="2" s="1"/>
  <c r="J2341" i="2"/>
  <c r="AV2368" i="2"/>
  <c r="G2374" i="2"/>
  <c r="H2374" i="2" s="1"/>
  <c r="J2380" i="2"/>
  <c r="AV2380" i="2"/>
  <c r="AW2380" i="2"/>
  <c r="K2350" i="2"/>
  <c r="AU2350" i="2"/>
  <c r="L1682" i="2"/>
  <c r="AU2337" i="2"/>
  <c r="J2350" i="2"/>
  <c r="J2363" i="2"/>
  <c r="AW2355" i="2"/>
  <c r="G2343" i="2"/>
  <c r="H2343" i="2" s="1"/>
  <c r="M955" i="2"/>
  <c r="G1194" i="2"/>
  <c r="H1194" i="2" s="1"/>
  <c r="K2372" i="2"/>
  <c r="L2372" i="2"/>
  <c r="K2380" i="2"/>
  <c r="AT2337" i="2"/>
  <c r="H2380" i="2"/>
  <c r="J2340" i="2"/>
  <c r="G2388" i="2"/>
  <c r="G2377" i="2"/>
  <c r="H2377" i="2" s="1"/>
  <c r="M1663" i="2"/>
  <c r="AV214" i="2"/>
  <c r="AU1741" i="2"/>
  <c r="M922" i="2"/>
  <c r="AT1747" i="2"/>
  <c r="G2369" i="2"/>
  <c r="H2369" i="2" s="1"/>
  <c r="AT2369" i="2"/>
  <c r="K214" i="2"/>
  <c r="J246" i="2"/>
  <c r="AU1734" i="2"/>
  <c r="H2370" i="2"/>
  <c r="AW2369" i="2"/>
  <c r="G225" i="2"/>
  <c r="H225" i="2" s="1"/>
  <c r="AU248" i="2"/>
  <c r="M980" i="2"/>
  <c r="G2357" i="2"/>
  <c r="H2357" i="2" s="1"/>
  <c r="G2365" i="2"/>
  <c r="H2365" i="2" s="1"/>
  <c r="L229" i="2"/>
  <c r="G214" i="2"/>
  <c r="H214" i="2" s="1"/>
  <c r="L218" i="2"/>
  <c r="L2388" i="2"/>
  <c r="L2378" i="2"/>
  <c r="M970" i="2"/>
  <c r="K2369" i="2"/>
  <c r="M1631" i="2"/>
  <c r="AV213" i="2"/>
  <c r="G231" i="2"/>
  <c r="H231" i="2" s="1"/>
  <c r="AT2377" i="2"/>
  <c r="G252" i="2"/>
  <c r="H252" i="2" s="1"/>
  <c r="AU2382" i="2"/>
  <c r="K248" i="2"/>
  <c r="K229" i="2"/>
  <c r="AW248" i="2"/>
  <c r="G242" i="2"/>
  <c r="H242" i="2" s="1"/>
  <c r="J213" i="2"/>
  <c r="J220" i="2"/>
  <c r="J239" i="2"/>
  <c r="AU260" i="2"/>
  <c r="G1747" i="2"/>
  <c r="H1747" i="2" s="1"/>
  <c r="M1630" i="2"/>
  <c r="J2378" i="2"/>
  <c r="K2370" i="2"/>
  <c r="AV225" i="2"/>
  <c r="J248" i="2"/>
  <c r="L2357" i="2"/>
  <c r="K2376" i="2"/>
  <c r="AT2357" i="2"/>
  <c r="L919" i="2"/>
  <c r="AV2365" i="2"/>
  <c r="J218" i="2"/>
  <c r="AT218" i="2"/>
  <c r="AV2357" i="2"/>
  <c r="L2370" i="2"/>
  <c r="G2332" i="2"/>
  <c r="H2332" i="2" s="1"/>
  <c r="J2369" i="2"/>
  <c r="H1761" i="2"/>
  <c r="AW2365" i="2"/>
  <c r="AU2376" i="2"/>
  <c r="AU278" i="2"/>
  <c r="K213" i="2"/>
  <c r="K220" i="2"/>
  <c r="AU1747" i="2"/>
  <c r="AT213" i="2"/>
  <c r="AT220" i="2"/>
  <c r="AU229" i="2"/>
  <c r="G239" i="2"/>
  <c r="H239" i="2" s="1"/>
  <c r="K260" i="2"/>
  <c r="AT2378" i="2"/>
  <c r="AU2370" i="2"/>
  <c r="L227" i="2"/>
  <c r="M924" i="2"/>
  <c r="K1941" i="2"/>
  <c r="AV2376" i="2"/>
  <c r="AV218" i="2"/>
  <c r="G919" i="2"/>
  <c r="H919" i="2" s="1"/>
  <c r="AU2365" i="2"/>
  <c r="L214" i="2"/>
  <c r="AV1747" i="2"/>
  <c r="AV2378" i="2"/>
  <c r="L248" i="2"/>
  <c r="K2365" i="2"/>
  <c r="M1643" i="2"/>
  <c r="AT2370" i="2"/>
  <c r="J2365" i="2"/>
  <c r="J225" i="2"/>
  <c r="AT239" i="2"/>
  <c r="K234" i="2"/>
  <c r="L211" i="2"/>
  <c r="AT211" i="2"/>
  <c r="G213" i="2"/>
  <c r="H213" i="2" s="1"/>
  <c r="G220" i="2"/>
  <c r="H220" i="2" s="1"/>
  <c r="AT260" i="2"/>
  <c r="L231" i="2"/>
  <c r="M978" i="2"/>
  <c r="AU919" i="2"/>
  <c r="J2382" i="2"/>
  <c r="AW2357" i="2"/>
  <c r="AW2373" i="2"/>
  <c r="AW227" i="2"/>
  <c r="L234" i="2"/>
  <c r="L242" i="2"/>
  <c r="L1730" i="2"/>
  <c r="L2373" i="2"/>
  <c r="L1747" i="2"/>
  <c r="M923" i="2"/>
  <c r="AV234" i="2"/>
  <c r="AV919" i="2"/>
  <c r="M1679" i="2"/>
  <c r="AT2365" i="2"/>
  <c r="AV229" i="2"/>
  <c r="J2357" i="2"/>
  <c r="K1747" i="2"/>
  <c r="L225" i="2"/>
  <c r="AW218" i="2"/>
  <c r="AT214" i="2"/>
  <c r="K1730" i="2"/>
  <c r="G2373" i="2"/>
  <c r="H2373" i="2" s="1"/>
  <c r="K278" i="2"/>
  <c r="AU239" i="2"/>
  <c r="AU246" i="2"/>
  <c r="H2388" i="2"/>
  <c r="AT242" i="2"/>
  <c r="AV260" i="2"/>
  <c r="M276" i="2"/>
  <c r="AT229" i="2"/>
  <c r="K211" i="2"/>
  <c r="AU234" i="2"/>
  <c r="AW211" i="2"/>
  <c r="J211" i="2"/>
  <c r="J260" i="2"/>
  <c r="AW231" i="2"/>
  <c r="AW252" i="2"/>
  <c r="K919" i="2"/>
  <c r="AT2382" i="2"/>
  <c r="K227" i="2"/>
  <c r="G234" i="2"/>
  <c r="H234" i="2" s="1"/>
  <c r="AW242" i="2"/>
  <c r="G1730" i="2"/>
  <c r="H1730" i="2" s="1"/>
  <c r="L2382" i="2"/>
  <c r="AV2373" i="2"/>
  <c r="K218" i="2"/>
  <c r="J237" i="2"/>
  <c r="AV2370" i="2"/>
  <c r="AU218" i="2"/>
  <c r="G2376" i="2"/>
  <c r="H2376" i="2" s="1"/>
  <c r="J2370" i="2"/>
  <c r="M1616" i="2"/>
  <c r="K242" i="2"/>
  <c r="AT1730" i="2"/>
  <c r="J1730" i="2"/>
  <c r="L260" i="2"/>
  <c r="AT227" i="2"/>
  <c r="AT234" i="2"/>
  <c r="AV211" i="2"/>
  <c r="G260" i="2"/>
  <c r="H260" i="2" s="1"/>
  <c r="AV231" i="2"/>
  <c r="AV252" i="2"/>
  <c r="AT919" i="2"/>
  <c r="K2332" i="2"/>
  <c r="AV227" i="2"/>
  <c r="J234" i="2"/>
  <c r="L246" i="2"/>
  <c r="L278" i="2"/>
  <c r="AW1730" i="2"/>
  <c r="AV2388" i="2"/>
  <c r="L2377" i="2"/>
  <c r="K2373" i="2"/>
  <c r="G229" i="2"/>
  <c r="H229" i="2" s="1"/>
  <c r="AW2376" i="2"/>
  <c r="K2357" i="2"/>
  <c r="L2332" i="2"/>
  <c r="AW237" i="2"/>
  <c r="AU2369" i="2"/>
  <c r="G211" i="2"/>
  <c r="H211" i="2" s="1"/>
  <c r="AU213" i="2"/>
  <c r="AU220" i="2"/>
  <c r="K2382" i="2"/>
  <c r="AV248" i="2"/>
  <c r="AT225" i="2"/>
  <c r="J227" i="2"/>
  <c r="AU231" i="2"/>
  <c r="L252" i="2"/>
  <c r="J919" i="2"/>
  <c r="AU2332" i="2"/>
  <c r="AW2377" i="2"/>
  <c r="AU227" i="2"/>
  <c r="AW246" i="2"/>
  <c r="AW278" i="2"/>
  <c r="L2369" i="2"/>
  <c r="K2388" i="2"/>
  <c r="AV2377" i="2"/>
  <c r="AU2373" i="2"/>
  <c r="M954" i="2"/>
  <c r="AV2332" i="2"/>
  <c r="H2381" i="2"/>
  <c r="J2381" i="2"/>
  <c r="M2381" i="2" s="1"/>
  <c r="AW2370" i="2"/>
  <c r="J1737" i="2"/>
  <c r="AW1105" i="2"/>
  <c r="AU214" i="2"/>
  <c r="J231" i="2"/>
  <c r="AW260" i="2"/>
  <c r="J252" i="2"/>
  <c r="M974" i="2"/>
  <c r="AT246" i="2"/>
  <c r="L213" i="2"/>
  <c r="K231" i="2"/>
  <c r="M953" i="2"/>
  <c r="AT2332" i="2"/>
  <c r="AW2332" i="2"/>
  <c r="G227" i="2"/>
  <c r="H227" i="2" s="1"/>
  <c r="K246" i="2"/>
  <c r="K2377" i="2"/>
  <c r="J2373" i="2"/>
  <c r="AW229" i="2"/>
  <c r="AW1747" i="2"/>
  <c r="AT2381" i="2"/>
  <c r="L2376" i="2"/>
  <c r="L2385" i="2"/>
  <c r="K2385" i="2"/>
  <c r="AV2385" i="2"/>
  <c r="G2385" i="2"/>
  <c r="H2385" i="2" s="1"/>
  <c r="AT2385" i="2"/>
  <c r="J2385" i="2"/>
  <c r="AU2385" i="2"/>
  <c r="AV258" i="2"/>
  <c r="AT258" i="2"/>
  <c r="L258" i="2"/>
  <c r="K258" i="2"/>
  <c r="AW258" i="2"/>
  <c r="G258" i="2"/>
  <c r="H258" i="2" s="1"/>
  <c r="J258" i="2"/>
  <c r="AV1766" i="2"/>
  <c r="J1766" i="2"/>
  <c r="AT1766" i="2"/>
  <c r="K1766" i="2"/>
  <c r="AW1766" i="2"/>
  <c r="AV249" i="2"/>
  <c r="G249" i="2"/>
  <c r="H249" i="2" s="1"/>
  <c r="AW249" i="2"/>
  <c r="J249" i="2"/>
  <c r="AT249" i="2"/>
  <c r="AU249" i="2"/>
  <c r="L249" i="2"/>
  <c r="K1743" i="2"/>
  <c r="AV1743" i="2"/>
  <c r="AT1743" i="2"/>
  <c r="L1743" i="2"/>
  <c r="J1743" i="2"/>
  <c r="AU1743" i="2"/>
  <c r="AW1743" i="2"/>
  <c r="K238" i="2"/>
  <c r="G238" i="2"/>
  <c r="H238" i="2" s="1"/>
  <c r="J238" i="2"/>
  <c r="AV238" i="2"/>
  <c r="AT238" i="2"/>
  <c r="AW238" i="2"/>
  <c r="L238" i="2"/>
  <c r="AU1744" i="2"/>
  <c r="K1744" i="2"/>
  <c r="AT1744" i="2"/>
  <c r="AV1744" i="2"/>
  <c r="G1744" i="2"/>
  <c r="H1744" i="2" s="1"/>
  <c r="L1744" i="2"/>
  <c r="AW1744" i="2"/>
  <c r="G263" i="2"/>
  <c r="H263" i="2" s="1"/>
  <c r="J263" i="2"/>
  <c r="AT263" i="2"/>
  <c r="AW263" i="2"/>
  <c r="L263" i="2"/>
  <c r="K263" i="2"/>
  <c r="AU263" i="2"/>
  <c r="AW1757" i="2"/>
  <c r="L1757" i="2"/>
  <c r="AU1757" i="2"/>
  <c r="AV1757" i="2"/>
  <c r="G1757" i="2"/>
  <c r="H1757" i="2" s="1"/>
  <c r="K1757" i="2"/>
  <c r="J1757" i="2"/>
  <c r="AV1758" i="2"/>
  <c r="J1758" i="2"/>
  <c r="AW1758" i="2"/>
  <c r="AT1758" i="2"/>
  <c r="G1758" i="2"/>
  <c r="H1758" i="2" s="1"/>
  <c r="L1758" i="2"/>
  <c r="K1758" i="2"/>
  <c r="G1501" i="2"/>
  <c r="H1501" i="2" s="1"/>
  <c r="K1501" i="2"/>
  <c r="AU254" i="2"/>
  <c r="G254" i="2"/>
  <c r="H254" i="2" s="1"/>
  <c r="AW254" i="2"/>
  <c r="AT254" i="2"/>
  <c r="K254" i="2"/>
  <c r="L254" i="2"/>
  <c r="AV1736" i="2"/>
  <c r="AT1736" i="2"/>
  <c r="G1736" i="2"/>
  <c r="H1736" i="2" s="1"/>
  <c r="AU1736" i="2"/>
  <c r="J1736" i="2"/>
  <c r="L1736" i="2"/>
  <c r="AU267" i="2"/>
  <c r="G267" i="2"/>
  <c r="H267" i="2" s="1"/>
  <c r="J267" i="2"/>
  <c r="AW267" i="2"/>
  <c r="AV267" i="2"/>
  <c r="L267" i="2"/>
  <c r="AT1749" i="2"/>
  <c r="G1749" i="2"/>
  <c r="H1749" i="2" s="1"/>
  <c r="AU1749" i="2"/>
  <c r="AW1749" i="2"/>
  <c r="AV1749" i="2"/>
  <c r="L1749" i="2"/>
  <c r="J1749" i="2"/>
  <c r="K1749" i="2"/>
  <c r="AT244" i="2"/>
  <c r="AW244" i="2"/>
  <c r="K244" i="2"/>
  <c r="G244" i="2"/>
  <c r="H244" i="2" s="1"/>
  <c r="J244" i="2"/>
  <c r="L244" i="2"/>
  <c r="AV244" i="2"/>
  <c r="AU244" i="2"/>
  <c r="AU1763" i="2"/>
  <c r="K1763" i="2"/>
  <c r="AV1763" i="2"/>
  <c r="AT1763" i="2"/>
  <c r="L1763" i="2"/>
  <c r="AW1763" i="2"/>
  <c r="G1763" i="2"/>
  <c r="H1763" i="2" s="1"/>
  <c r="M1637" i="2"/>
  <c r="J1770" i="2"/>
  <c r="AT223" i="2"/>
  <c r="J223" i="2"/>
  <c r="M934" i="2"/>
  <c r="G1768" i="2"/>
  <c r="H1768" i="2" s="1"/>
  <c r="AW1761" i="2"/>
  <c r="J1752" i="2"/>
  <c r="J262" i="2"/>
  <c r="L1431" i="2"/>
  <c r="K1769" i="2"/>
  <c r="L1773" i="2"/>
  <c r="K1772" i="2"/>
  <c r="L2336" i="2"/>
  <c r="K2344" i="2"/>
  <c r="AT1772" i="2"/>
  <c r="AT256" i="2"/>
  <c r="AV207" i="2"/>
  <c r="L261" i="2"/>
  <c r="M1634" i="2"/>
  <c r="K1105" i="2"/>
  <c r="K1740" i="2"/>
  <c r="L235" i="2"/>
  <c r="AW268" i="2"/>
  <c r="G1767" i="2"/>
  <c r="H1767" i="2" s="1"/>
  <c r="AW1772" i="2"/>
  <c r="AU1603" i="2"/>
  <c r="G1752" i="2"/>
  <c r="H1752" i="2" s="1"/>
  <c r="L233" i="2"/>
  <c r="AW270" i="2"/>
  <c r="AW266" i="2"/>
  <c r="AU1105" i="2"/>
  <c r="K1431" i="2"/>
  <c r="M1735" i="2"/>
  <c r="AV1767" i="2"/>
  <c r="AU1769" i="2"/>
  <c r="L2338" i="2"/>
  <c r="AU1772" i="2"/>
  <c r="K1773" i="2"/>
  <c r="K1761" i="2"/>
  <c r="AV2348" i="2"/>
  <c r="AV2344" i="2"/>
  <c r="AT2356" i="2"/>
  <c r="L256" i="2"/>
  <c r="AU223" i="2"/>
  <c r="M975" i="2"/>
  <c r="J261" i="2"/>
  <c r="AW1767" i="2"/>
  <c r="M1641" i="2"/>
  <c r="AW235" i="2"/>
  <c r="M946" i="2"/>
  <c r="AW1768" i="2"/>
  <c r="G1775" i="2"/>
  <c r="H1775" i="2" s="1"/>
  <c r="J1603" i="2"/>
  <c r="AV1755" i="2"/>
  <c r="M1746" i="2"/>
  <c r="AT2339" i="2"/>
  <c r="AT2371" i="2"/>
  <c r="K207" i="2"/>
  <c r="K270" i="2"/>
  <c r="K266" i="2"/>
  <c r="J1105" i="2"/>
  <c r="AV1431" i="2"/>
  <c r="AU1740" i="2"/>
  <c r="K1767" i="2"/>
  <c r="J1769" i="2"/>
  <c r="AW2338" i="2"/>
  <c r="AW1773" i="2"/>
  <c r="K261" i="2"/>
  <c r="AV250" i="2"/>
  <c r="M940" i="2"/>
  <c r="L1748" i="2"/>
  <c r="K2336" i="2"/>
  <c r="K2348" i="2"/>
  <c r="AU2356" i="2"/>
  <c r="AV1752" i="2"/>
  <c r="AW223" i="2"/>
  <c r="J2347" i="2"/>
  <c r="M952" i="2"/>
  <c r="G256" i="2"/>
  <c r="H256" i="2" s="1"/>
  <c r="L1761" i="2"/>
  <c r="G2359" i="2"/>
  <c r="H2359" i="2" s="1"/>
  <c r="AT207" i="2"/>
  <c r="AV235" i="2"/>
  <c r="AV268" i="2"/>
  <c r="AT1431" i="2"/>
  <c r="AT1603" i="2"/>
  <c r="L1755" i="2"/>
  <c r="AT1756" i="2"/>
  <c r="L2371" i="2"/>
  <c r="J2339" i="2"/>
  <c r="J2371" i="2"/>
  <c r="AV270" i="2"/>
  <c r="AV266" i="2"/>
  <c r="M928" i="2"/>
  <c r="AT1105" i="2"/>
  <c r="AT1748" i="2"/>
  <c r="J1431" i="2"/>
  <c r="J1740" i="2"/>
  <c r="AU1767" i="2"/>
  <c r="AT1769" i="2"/>
  <c r="AV2338" i="2"/>
  <c r="AU250" i="2"/>
  <c r="M1664" i="2"/>
  <c r="J2344" i="2"/>
  <c r="J2348" i="2"/>
  <c r="AU207" i="2"/>
  <c r="AW2359" i="2"/>
  <c r="L266" i="2"/>
  <c r="AV1769" i="2"/>
  <c r="L270" i="2"/>
  <c r="AV261" i="2"/>
  <c r="J207" i="2"/>
  <c r="AU235" i="2"/>
  <c r="L268" i="2"/>
  <c r="M969" i="2"/>
  <c r="G1603" i="2"/>
  <c r="H1603" i="2" s="1"/>
  <c r="AU1755" i="2"/>
  <c r="J1756" i="2"/>
  <c r="AW2371" i="2"/>
  <c r="G2339" i="2"/>
  <c r="H2339" i="2" s="1"/>
  <c r="G270" i="2"/>
  <c r="H270" i="2" s="1"/>
  <c r="H1105" i="2"/>
  <c r="AT1740" i="2"/>
  <c r="AU1773" i="2"/>
  <c r="J1767" i="2"/>
  <c r="G1769" i="2"/>
  <c r="H1769" i="2" s="1"/>
  <c r="AV2356" i="2"/>
  <c r="AT2348" i="2"/>
  <c r="K250" i="2"/>
  <c r="AU1748" i="2"/>
  <c r="L2356" i="2"/>
  <c r="AU256" i="2"/>
  <c r="L1769" i="2"/>
  <c r="M951" i="2"/>
  <c r="AV1105" i="2"/>
  <c r="AT1775" i="2"/>
  <c r="AW256" i="2"/>
  <c r="AW1752" i="2"/>
  <c r="AW262" i="2"/>
  <c r="AT250" i="2"/>
  <c r="H207" i="2"/>
  <c r="K235" i="2"/>
  <c r="AU268" i="2"/>
  <c r="AW1603" i="2"/>
  <c r="K1755" i="2"/>
  <c r="G1756" i="2"/>
  <c r="H1756" i="2" s="1"/>
  <c r="G2371" i="2"/>
  <c r="H2371" i="2" s="1"/>
  <c r="K262" i="2"/>
  <c r="J270" i="2"/>
  <c r="AU266" i="2"/>
  <c r="L1105" i="2"/>
  <c r="M1660" i="2"/>
  <c r="G1740" i="2"/>
  <c r="H1740" i="2" s="1"/>
  <c r="L1756" i="2"/>
  <c r="J1773" i="2"/>
  <c r="AT1767" i="2"/>
  <c r="L1770" i="2"/>
  <c r="L1772" i="2"/>
  <c r="J250" i="2"/>
  <c r="J1761" i="2"/>
  <c r="AW250" i="2"/>
  <c r="AT2344" i="2"/>
  <c r="G1748" i="2"/>
  <c r="H1748" i="2" s="1"/>
  <c r="AT1764" i="2"/>
  <c r="AU2344" i="2"/>
  <c r="AT270" i="2"/>
  <c r="AT261" i="2"/>
  <c r="J1775" i="2"/>
  <c r="M971" i="2"/>
  <c r="AW1748" i="2"/>
  <c r="M956" i="2"/>
  <c r="K1603" i="2"/>
  <c r="AV2371" i="2"/>
  <c r="M936" i="2"/>
  <c r="AT235" i="2"/>
  <c r="K268" i="2"/>
  <c r="M947" i="2"/>
  <c r="AT1755" i="2"/>
  <c r="G1760" i="2"/>
  <c r="H1760" i="2" s="1"/>
  <c r="G266" i="2"/>
  <c r="H266" i="2" s="1"/>
  <c r="L1194" i="2"/>
  <c r="M1605" i="2"/>
  <c r="AW1756" i="2"/>
  <c r="AT1773" i="2"/>
  <c r="AV1768" i="2"/>
  <c r="G1770" i="2"/>
  <c r="H1770" i="2" s="1"/>
  <c r="K1760" i="2"/>
  <c r="M1760" i="2" s="1"/>
  <c r="AT1760" i="2"/>
  <c r="AW261" i="2"/>
  <c r="K1748" i="2"/>
  <c r="J2356" i="2"/>
  <c r="J1748" i="2"/>
  <c r="K256" i="2"/>
  <c r="AV1603" i="2"/>
  <c r="AU262" i="2"/>
  <c r="L1767" i="2"/>
  <c r="J235" i="2"/>
  <c r="AT268" i="2"/>
  <c r="M957" i="2"/>
  <c r="AU1770" i="2"/>
  <c r="AW1760" i="2"/>
  <c r="J266" i="2"/>
  <c r="M1628" i="2"/>
  <c r="AV1775" i="2"/>
  <c r="K1756" i="2"/>
  <c r="K1768" i="2"/>
  <c r="M1768" i="2" s="1"/>
  <c r="AW1770" i="2"/>
  <c r="G2356" i="2"/>
  <c r="H2356" i="2" s="1"/>
  <c r="AV1770" i="2"/>
  <c r="M1632" i="2"/>
  <c r="AU1760" i="2"/>
  <c r="AV1760" i="2"/>
  <c r="M966" i="2"/>
  <c r="M926" i="2"/>
  <c r="M931" i="2"/>
  <c r="M982" i="2"/>
  <c r="M945" i="2"/>
  <c r="M979" i="2"/>
  <c r="M967" i="2"/>
  <c r="M963" i="2"/>
  <c r="M964" i="2"/>
  <c r="M927" i="2"/>
  <c r="M941" i="2"/>
  <c r="M984" i="2"/>
  <c r="M944" i="2"/>
  <c r="M932" i="2"/>
  <c r="M976" i="2"/>
  <c r="M962" i="2"/>
  <c r="M929" i="2"/>
  <c r="M981" i="2"/>
  <c r="M937" i="2"/>
  <c r="M942" i="2"/>
  <c r="M925" i="2"/>
  <c r="M983" i="2"/>
  <c r="M958" i="2"/>
  <c r="M973" i="2"/>
  <c r="M943" i="2"/>
  <c r="M930" i="2"/>
  <c r="M959" i="2"/>
  <c r="M949" i="2"/>
  <c r="M977" i="2"/>
  <c r="M950" i="2"/>
  <c r="M968" i="2"/>
  <c r="M972" i="2"/>
  <c r="M948" i="2"/>
  <c r="M985" i="2"/>
  <c r="M965" i="2"/>
  <c r="K1734" i="2"/>
  <c r="AW1739" i="2"/>
  <c r="G1739" i="2"/>
  <c r="H1739" i="2" s="1"/>
  <c r="AT1734" i="2"/>
  <c r="AV1733" i="2"/>
  <c r="AW1753" i="2"/>
  <c r="L1732" i="2"/>
  <c r="M1732" i="2" s="1"/>
  <c r="L1771" i="2"/>
  <c r="AW1771" i="2"/>
  <c r="J1734" i="2"/>
  <c r="L1742" i="2"/>
  <c r="L1753" i="2"/>
  <c r="L1734" i="2"/>
  <c r="L1731" i="2"/>
  <c r="AU1759" i="2"/>
  <c r="AW1742" i="2"/>
  <c r="AW1734" i="2"/>
  <c r="AV1753" i="2"/>
  <c r="J1733" i="2"/>
  <c r="AW1731" i="2"/>
  <c r="K1759" i="2"/>
  <c r="AV1742" i="2"/>
  <c r="K1753" i="2"/>
  <c r="J1745" i="2"/>
  <c r="L1733" i="2"/>
  <c r="J1731" i="2"/>
  <c r="AT1759" i="2"/>
  <c r="G1742" i="2"/>
  <c r="H1742" i="2" s="1"/>
  <c r="AU1753" i="2"/>
  <c r="AV1759" i="2"/>
  <c r="AU1733" i="2"/>
  <c r="AT1731" i="2"/>
  <c r="AV1731" i="2"/>
  <c r="J1759" i="2"/>
  <c r="AU1742" i="2"/>
  <c r="J1753" i="2"/>
  <c r="L1739" i="2"/>
  <c r="AU1745" i="2"/>
  <c r="G1733" i="2"/>
  <c r="H1733" i="2" s="1"/>
  <c r="J1771" i="2"/>
  <c r="G1759" i="2"/>
  <c r="H1759" i="2" s="1"/>
  <c r="K1742" i="2"/>
  <c r="AT1753" i="2"/>
  <c r="AV1739" i="2"/>
  <c r="K1745" i="2"/>
  <c r="AT1733" i="2"/>
  <c r="AV1771" i="2"/>
  <c r="AT1742" i="2"/>
  <c r="L1759" i="2"/>
  <c r="G1753" i="2"/>
  <c r="H1753" i="2" s="1"/>
  <c r="K1739" i="2"/>
  <c r="K1733" i="2"/>
  <c r="AW1733" i="2"/>
  <c r="AU1739" i="2"/>
  <c r="AU1771" i="2"/>
  <c r="M2413" i="2"/>
  <c r="M1636" i="2"/>
  <c r="M1611" i="2"/>
  <c r="M1668" i="2"/>
  <c r="M1644" i="2"/>
  <c r="M1661" i="2"/>
  <c r="M1662" i="2"/>
  <c r="M1655" i="2"/>
  <c r="M1678" i="2"/>
  <c r="M1670" i="2"/>
  <c r="M1619" i="2"/>
  <c r="M1622" i="2"/>
  <c r="M1623" i="2"/>
  <c r="M1613" i="2"/>
  <c r="M1653" i="2"/>
  <c r="M1642" i="2"/>
  <c r="M1625" i="2"/>
  <c r="M1654" i="2"/>
  <c r="M1609" i="2"/>
  <c r="M1627" i="2"/>
  <c r="M1658" i="2"/>
  <c r="M1665" i="2"/>
  <c r="M1617" i="2"/>
  <c r="M1646" i="2"/>
  <c r="M1629" i="2"/>
  <c r="M1645" i="2"/>
  <c r="M1650" i="2"/>
  <c r="M1639" i="2"/>
  <c r="M1649" i="2"/>
  <c r="M1676" i="2"/>
  <c r="M1673" i="2"/>
  <c r="M1681" i="2"/>
  <c r="M1666" i="2"/>
  <c r="M1659" i="2"/>
  <c r="M1633" i="2"/>
  <c r="M1671" i="2"/>
  <c r="M1621" i="2"/>
  <c r="M1610" i="2"/>
  <c r="M1675" i="2"/>
  <c r="M2410" i="2"/>
  <c r="M2402" i="2"/>
  <c r="M2391" i="2"/>
  <c r="M2401" i="2"/>
  <c r="M2412" i="2"/>
  <c r="M2400" i="2"/>
  <c r="M2403" i="2"/>
  <c r="G2378" i="2"/>
  <c r="H2378" i="2" s="1"/>
  <c r="AW2388" i="2"/>
  <c r="J1772" i="2"/>
  <c r="G2362" i="2"/>
  <c r="H2362" i="2" s="1"/>
  <c r="AT272" i="2"/>
  <c r="AV2351" i="2"/>
  <c r="AV1734" i="2"/>
  <c r="K1731" i="2"/>
  <c r="J214" i="2"/>
  <c r="AV242" i="2"/>
  <c r="G2382" i="2"/>
  <c r="H2382" i="2" s="1"/>
  <c r="G212" i="2"/>
  <c r="H212" i="2" s="1"/>
  <c r="AT2368" i="2"/>
  <c r="L232" i="2"/>
  <c r="M232" i="2" s="1"/>
  <c r="AU261" i="2"/>
  <c r="AV226" i="2"/>
  <c r="AV255" i="2"/>
  <c r="G224" i="2"/>
  <c r="H224" i="2" s="1"/>
  <c r="AW1755" i="2"/>
  <c r="C273" i="2"/>
  <c r="C2389" i="2"/>
  <c r="AV2354" i="2"/>
  <c r="AV256" i="2"/>
  <c r="G2346" i="2"/>
  <c r="H2346" i="2" s="1"/>
  <c r="AW234" i="2"/>
  <c r="C1776" i="2"/>
  <c r="AT248" i="2"/>
  <c r="G2358" i="2"/>
  <c r="H2358" i="2" s="1"/>
  <c r="C1014" i="2"/>
  <c r="C995" i="2"/>
  <c r="C1000" i="2"/>
  <c r="C999" i="2"/>
  <c r="C1726" i="2"/>
  <c r="C1003" i="2"/>
  <c r="C1436" i="2"/>
  <c r="C1434" i="2"/>
  <c r="C1018" i="2"/>
  <c r="C1016" i="2"/>
  <c r="C1007" i="2"/>
  <c r="C1435" i="2"/>
  <c r="C991" i="2"/>
  <c r="C998" i="2"/>
  <c r="C1006" i="2"/>
  <c r="C1008" i="2"/>
  <c r="C987" i="2"/>
  <c r="C1017" i="2"/>
  <c r="C1723" i="2"/>
  <c r="C1442" i="2"/>
  <c r="C1441" i="2"/>
  <c r="C988" i="2"/>
  <c r="C1009" i="2"/>
  <c r="C996" i="2"/>
  <c r="C1011" i="2"/>
  <c r="C1019" i="2"/>
  <c r="C997" i="2"/>
  <c r="C1440" i="2"/>
  <c r="C1727" i="2"/>
  <c r="C989" i="2"/>
  <c r="C1001" i="2"/>
  <c r="C1439" i="2"/>
  <c r="C1433" i="2"/>
  <c r="C1015" i="2"/>
  <c r="C990" i="2"/>
  <c r="C1725" i="2"/>
  <c r="C1013" i="2"/>
  <c r="C993" i="2"/>
  <c r="C1724" i="2"/>
  <c r="C1722" i="2"/>
  <c r="C1010" i="2"/>
  <c r="C994" i="2"/>
  <c r="C1437" i="2"/>
  <c r="C992" i="2"/>
  <c r="C1002" i="2"/>
  <c r="C1438" i="2"/>
  <c r="C1012" i="2"/>
  <c r="B33" i="1"/>
  <c r="B15" i="1"/>
  <c r="B12" i="1"/>
  <c r="B32" i="1"/>
  <c r="B8" i="1"/>
  <c r="Z8" i="1" s="1"/>
  <c r="B6" i="1"/>
  <c r="B22" i="1"/>
  <c r="B25" i="1"/>
  <c r="B36" i="1"/>
  <c r="B28" i="1"/>
  <c r="AP28" i="1" s="1"/>
  <c r="B20" i="1"/>
  <c r="BD20" i="1" s="1"/>
  <c r="B3" i="1"/>
  <c r="B34" i="1"/>
  <c r="B10" i="1"/>
  <c r="B18" i="1"/>
  <c r="B31" i="1"/>
  <c r="B26" i="1"/>
  <c r="V26" i="1" s="1"/>
  <c r="B24" i="1"/>
  <c r="L24" i="1" s="1"/>
  <c r="B13" i="1"/>
  <c r="Z13" i="1" s="1"/>
  <c r="B27" i="1"/>
  <c r="AP27" i="1" s="1"/>
  <c r="B21" i="1"/>
  <c r="B19" i="1"/>
  <c r="B14" i="1"/>
  <c r="B9" i="1"/>
  <c r="B4" i="1"/>
  <c r="J4" i="1" s="1"/>
  <c r="L1764" i="2"/>
  <c r="K233" i="2"/>
  <c r="L1278" i="2"/>
  <c r="AV1765" i="2"/>
  <c r="G1754" i="2"/>
  <c r="H1754" i="2" s="1"/>
  <c r="G1741" i="2"/>
  <c r="H1741" i="2" s="1"/>
  <c r="J1941" i="2"/>
  <c r="L1765" i="2"/>
  <c r="AU2383" i="2"/>
  <c r="AT1741" i="2"/>
  <c r="L2383" i="2"/>
  <c r="AT2383" i="2"/>
  <c r="L221" i="2"/>
  <c r="AU233" i="2"/>
  <c r="J1278" i="2"/>
  <c r="AT1941" i="2"/>
  <c r="L1741" i="2"/>
  <c r="AW1765" i="2"/>
  <c r="L797" i="2"/>
  <c r="J2383" i="2"/>
  <c r="J233" i="2"/>
  <c r="AV265" i="2"/>
  <c r="AV1278" i="2"/>
  <c r="J1765" i="2"/>
  <c r="G221" i="2"/>
  <c r="H221" i="2" s="1"/>
  <c r="AW1764" i="2"/>
  <c r="G2383" i="2"/>
  <c r="H2383" i="2" s="1"/>
  <c r="AT233" i="2"/>
  <c r="K265" i="2"/>
  <c r="G1278" i="2"/>
  <c r="H1278" i="2" s="1"/>
  <c r="G1941" i="2"/>
  <c r="H1941" i="2" s="1"/>
  <c r="AW1741" i="2"/>
  <c r="AU1765" i="2"/>
  <c r="H797" i="2"/>
  <c r="AV1740" i="2"/>
  <c r="AW221" i="2"/>
  <c r="K2383" i="2"/>
  <c r="G233" i="2"/>
  <c r="H233" i="2" s="1"/>
  <c r="AU265" i="2"/>
  <c r="AT1278" i="2"/>
  <c r="G1765" i="2"/>
  <c r="H1765" i="2" s="1"/>
  <c r="G209" i="2"/>
  <c r="H209" i="2" s="1"/>
  <c r="J265" i="2"/>
  <c r="K1278" i="2"/>
  <c r="J1764" i="2"/>
  <c r="AV1501" i="2"/>
  <c r="AW1501" i="2"/>
  <c r="AU1764" i="2"/>
  <c r="AV1764" i="2"/>
  <c r="AU1941" i="2"/>
  <c r="AT265" i="2"/>
  <c r="AT1501" i="2"/>
  <c r="AU1501" i="2"/>
  <c r="AV1741" i="2"/>
  <c r="AW1941" i="2"/>
  <c r="AV221" i="2"/>
  <c r="L1501" i="2"/>
  <c r="J1501" i="2"/>
  <c r="AU1754" i="2"/>
  <c r="AV1754" i="2"/>
  <c r="K221" i="2"/>
  <c r="K797" i="2"/>
  <c r="K1741" i="2"/>
  <c r="L1941" i="2"/>
  <c r="AU221" i="2"/>
  <c r="AU1278" i="2"/>
  <c r="AW233" i="2"/>
  <c r="AV797" i="2"/>
  <c r="AV1941" i="2"/>
  <c r="J221" i="2"/>
  <c r="D62" i="7"/>
  <c r="J1139" i="3"/>
  <c r="G1139" i="3"/>
  <c r="H1139" i="3" s="1"/>
  <c r="AM37" i="1"/>
  <c r="AU2197" i="2"/>
  <c r="AV269" i="2"/>
  <c r="K269" i="2"/>
  <c r="AU269" i="2"/>
  <c r="J269" i="2"/>
  <c r="AT269" i="2"/>
  <c r="L251" i="2"/>
  <c r="AV251" i="2"/>
  <c r="K240" i="2"/>
  <c r="AT217" i="2"/>
  <c r="AV240" i="2"/>
  <c r="G1336" i="2"/>
  <c r="H1336" i="2" s="1"/>
  <c r="J1336" i="2"/>
  <c r="M1336" i="2" s="1"/>
  <c r="L217" i="2"/>
  <c r="J240" i="2"/>
  <c r="AV1336" i="2"/>
  <c r="AW1336" i="2"/>
  <c r="G217" i="2"/>
  <c r="H217" i="2" s="1"/>
  <c r="G228" i="2"/>
  <c r="H228" i="2" s="1"/>
  <c r="G240" i="2"/>
  <c r="H240" i="2" s="1"/>
  <c r="AT240" i="2"/>
  <c r="AU216" i="2"/>
  <c r="AW240" i="2"/>
  <c r="AT216" i="2"/>
  <c r="AU1336" i="2"/>
  <c r="AV217" i="2"/>
  <c r="AT1336" i="2"/>
  <c r="AT278" i="2"/>
  <c r="G278" i="2"/>
  <c r="H278" i="2" s="1"/>
  <c r="AV228" i="2"/>
  <c r="AK37" i="1"/>
  <c r="I32" i="1"/>
  <c r="K257" i="2"/>
  <c r="I6" i="1"/>
  <c r="AV239" i="2"/>
  <c r="AV263" i="2"/>
  <c r="AV257" i="2"/>
  <c r="AU240" i="2"/>
  <c r="L264" i="2"/>
  <c r="M264" i="2" s="1"/>
  <c r="I10" i="1"/>
  <c r="I25" i="1"/>
  <c r="I22" i="1"/>
  <c r="I11" i="1"/>
  <c r="I13" i="1"/>
  <c r="BJ1020" i="2"/>
  <c r="BX17" i="1" s="1"/>
  <c r="BX37" i="1" s="1"/>
  <c r="I12" i="1"/>
  <c r="AT797" i="2"/>
  <c r="AU797" i="2"/>
  <c r="J797" i="2"/>
  <c r="I19" i="1"/>
  <c r="I24" i="1"/>
  <c r="AW1754" i="2"/>
  <c r="L253" i="2"/>
  <c r="AU253" i="2"/>
  <c r="G2347" i="2"/>
  <c r="H2347" i="2" s="1"/>
  <c r="AV253" i="2"/>
  <c r="J253" i="2"/>
  <c r="L1738" i="2"/>
  <c r="M1738" i="2" s="1"/>
  <c r="G253" i="2"/>
  <c r="H253" i="2" s="1"/>
  <c r="L2347" i="2"/>
  <c r="K253" i="2"/>
  <c r="L1750" i="2"/>
  <c r="M1750" i="2" s="1"/>
  <c r="AV2384" i="2"/>
  <c r="I31" i="1"/>
  <c r="G2348" i="2"/>
  <c r="H2348" i="2" s="1"/>
  <c r="K2384" i="2"/>
  <c r="AW1738" i="2"/>
  <c r="AU2360" i="2"/>
  <c r="AT2360" i="2"/>
  <c r="G2360" i="2"/>
  <c r="H2360" i="2" s="1"/>
  <c r="J2360" i="2"/>
  <c r="L241" i="2"/>
  <c r="M241" i="2" s="1"/>
  <c r="M2336" i="2"/>
  <c r="AT2336" i="2"/>
  <c r="AU2336" i="2"/>
  <c r="AV2336" i="2"/>
  <c r="G2336" i="2"/>
  <c r="H2336" i="2" s="1"/>
  <c r="AU2384" i="2"/>
  <c r="K2347" i="2"/>
  <c r="I27" i="1"/>
  <c r="K217" i="2"/>
  <c r="AW217" i="2"/>
  <c r="AV245" i="2"/>
  <c r="J2384" i="2"/>
  <c r="AT253" i="2"/>
  <c r="AW2347" i="2"/>
  <c r="G230" i="2"/>
  <c r="H230" i="2" s="1"/>
  <c r="AW265" i="2"/>
  <c r="G265" i="2"/>
  <c r="H265" i="2" s="1"/>
  <c r="L265" i="2"/>
  <c r="K245" i="2"/>
  <c r="AT2384" i="2"/>
  <c r="AV2347" i="2"/>
  <c r="I8" i="1"/>
  <c r="I3" i="1"/>
  <c r="AV1762" i="2"/>
  <c r="AU245" i="2"/>
  <c r="AU2347" i="2"/>
  <c r="J245" i="2"/>
  <c r="G2384" i="2"/>
  <c r="H2384" i="2" s="1"/>
  <c r="AT245" i="2"/>
  <c r="I33" i="1"/>
  <c r="AT2347" i="2"/>
  <c r="AW253" i="2"/>
  <c r="L2384" i="2"/>
  <c r="E1017" i="2"/>
  <c r="I36" i="1"/>
  <c r="E1726" i="2"/>
  <c r="B62" i="7"/>
  <c r="I14" i="1"/>
  <c r="AW245" i="2"/>
  <c r="L245" i="2"/>
  <c r="E1012" i="2"/>
  <c r="AU2335" i="2"/>
  <c r="E1018" i="2"/>
  <c r="E1009" i="2"/>
  <c r="I21" i="1"/>
  <c r="I26" i="1"/>
  <c r="I28" i="1"/>
  <c r="E1725" i="2"/>
  <c r="E1015" i="2"/>
  <c r="I35" i="1"/>
  <c r="G257" i="2"/>
  <c r="H257" i="2" s="1"/>
  <c r="AT257" i="2"/>
  <c r="AW257" i="2"/>
  <c r="J257" i="2"/>
  <c r="L257" i="2"/>
  <c r="E1441" i="2"/>
  <c r="K2335" i="2"/>
  <c r="AV2335" i="2"/>
  <c r="L2335" i="2"/>
  <c r="AT2335" i="2"/>
  <c r="I18" i="1"/>
  <c r="L269" i="2"/>
  <c r="AW269" i="2"/>
  <c r="E1014" i="2"/>
  <c r="E1019" i="2"/>
  <c r="E1016" i="2"/>
  <c r="E997" i="2"/>
  <c r="E1437" i="2"/>
  <c r="AW2335" i="2"/>
  <c r="J2335" i="2"/>
  <c r="E998" i="2"/>
  <c r="E1008" i="2"/>
  <c r="E989" i="2"/>
  <c r="G2335" i="2"/>
  <c r="H2335" i="2" s="1"/>
  <c r="K209" i="2"/>
  <c r="L209" i="2"/>
  <c r="AT209" i="2"/>
  <c r="AU209" i="2"/>
  <c r="AV209" i="2"/>
  <c r="J209" i="2"/>
  <c r="E1438" i="2"/>
  <c r="E1010" i="2"/>
  <c r="I15" i="1"/>
  <c r="I34" i="1"/>
  <c r="I7" i="1"/>
  <c r="E1013" i="2"/>
  <c r="I9" i="1"/>
  <c r="K1139" i="3"/>
  <c r="D1018" i="2"/>
  <c r="F152" i="4"/>
  <c r="G152" i="4"/>
  <c r="G113" i="2"/>
  <c r="H113" i="2" s="1"/>
  <c r="AT113" i="2"/>
  <c r="AU113" i="2"/>
  <c r="AW113" i="2"/>
  <c r="J113" i="2"/>
  <c r="AV113" i="2"/>
  <c r="K113" i="2"/>
  <c r="L113" i="2"/>
  <c r="L1720" i="2"/>
  <c r="K1720" i="2"/>
  <c r="AT1720" i="2"/>
  <c r="AV1720" i="2"/>
  <c r="D1017" i="2"/>
  <c r="G151" i="4"/>
  <c r="F151" i="4"/>
  <c r="D1010" i="2"/>
  <c r="F144" i="4"/>
  <c r="G144" i="4"/>
  <c r="M654" i="2"/>
  <c r="D1009" i="2"/>
  <c r="F143" i="4"/>
  <c r="G143" i="4"/>
  <c r="E86" i="4"/>
  <c r="E99" i="4" s="1"/>
  <c r="C62" i="7"/>
  <c r="M1762" i="2"/>
  <c r="K2414" i="2"/>
  <c r="AU2414" i="2"/>
  <c r="L2414" i="2"/>
  <c r="AV2414" i="2"/>
  <c r="AW2414" i="2"/>
  <c r="AT2414" i="2"/>
  <c r="G2414" i="2"/>
  <c r="H2414" i="2" s="1"/>
  <c r="J2414" i="2"/>
  <c r="M1754" i="2"/>
  <c r="M1751" i="2"/>
  <c r="M1774" i="2"/>
  <c r="AJ20" i="1"/>
  <c r="V20" i="1"/>
  <c r="I41" i="1"/>
  <c r="G690" i="2"/>
  <c r="H690" i="2" s="1"/>
  <c r="AT690" i="2"/>
  <c r="J690" i="2"/>
  <c r="AU690" i="2"/>
  <c r="K690" i="2"/>
  <c r="AV690" i="2"/>
  <c r="L690" i="2"/>
  <c r="AW690" i="2"/>
  <c r="J543" i="3"/>
  <c r="K543" i="3"/>
  <c r="L543" i="3"/>
  <c r="G543" i="3"/>
  <c r="H543" i="3" s="1"/>
  <c r="M51" i="3"/>
  <c r="X1728" i="2"/>
  <c r="J22" i="3"/>
  <c r="K22" i="3"/>
  <c r="L22" i="3"/>
  <c r="G22" i="3"/>
  <c r="H22" i="3" s="1"/>
  <c r="M183" i="3"/>
  <c r="J257" i="3"/>
  <c r="L257" i="3"/>
  <c r="G257" i="3"/>
  <c r="H257" i="3" s="1"/>
  <c r="K257" i="3"/>
  <c r="G54" i="3"/>
  <c r="H54" i="3" s="1"/>
  <c r="J54" i="3"/>
  <c r="K54" i="3"/>
  <c r="L54" i="3"/>
  <c r="K23" i="3"/>
  <c r="L23" i="3"/>
  <c r="G23" i="3"/>
  <c r="H23" i="3" s="1"/>
  <c r="J23" i="3"/>
  <c r="D992" i="2"/>
  <c r="E992" i="2"/>
  <c r="F119" i="4"/>
  <c r="G119" i="4"/>
  <c r="E1724" i="2"/>
  <c r="D1441" i="2"/>
  <c r="F174" i="4"/>
  <c r="G174" i="4"/>
  <c r="M1031" i="3"/>
  <c r="M999" i="3"/>
  <c r="M957" i="3"/>
  <c r="M1129" i="3"/>
  <c r="D1442" i="2"/>
  <c r="F175" i="4"/>
  <c r="G175" i="4"/>
  <c r="D996" i="2"/>
  <c r="F123" i="4"/>
  <c r="G123" i="4"/>
  <c r="D991" i="2"/>
  <c r="E991" i="2"/>
  <c r="F118" i="4"/>
  <c r="G118" i="4"/>
  <c r="D1723" i="2"/>
  <c r="E1723" i="2"/>
  <c r="F193" i="4"/>
  <c r="G193" i="4"/>
  <c r="D1007" i="2"/>
  <c r="G141" i="4"/>
  <c r="F141" i="4"/>
  <c r="X1004" i="2"/>
  <c r="E1436" i="2"/>
  <c r="AE7" i="1"/>
  <c r="D273" i="2"/>
  <c r="E273" i="2"/>
  <c r="AP273" i="2"/>
  <c r="F273" i="2"/>
  <c r="X1443" i="2"/>
  <c r="G896" i="3"/>
  <c r="H896" i="3" s="1"/>
  <c r="J896" i="3"/>
  <c r="K896" i="3"/>
  <c r="L896" i="3"/>
  <c r="Z4" i="1"/>
  <c r="AB4" i="1"/>
  <c r="M58" i="2"/>
  <c r="M91" i="2"/>
  <c r="M63" i="2"/>
  <c r="M72" i="2"/>
  <c r="M80" i="2"/>
  <c r="M88" i="2"/>
  <c r="M803" i="2"/>
  <c r="M871" i="2"/>
  <c r="M903" i="2"/>
  <c r="M820" i="2"/>
  <c r="M1281" i="2"/>
  <c r="M1448" i="2"/>
  <c r="M1614" i="2"/>
  <c r="M1864" i="2"/>
  <c r="M1839" i="2"/>
  <c r="M1626" i="2"/>
  <c r="M1811" i="2"/>
  <c r="M1848" i="2"/>
  <c r="M1795" i="2"/>
  <c r="M2023" i="2"/>
  <c r="M2163" i="2"/>
  <c r="M2195" i="2"/>
  <c r="M1894" i="2"/>
  <c r="M1897" i="2"/>
  <c r="AE35" i="1"/>
  <c r="D2389" i="2"/>
  <c r="E2389" i="2"/>
  <c r="AP2389" i="2"/>
  <c r="AQ2389" i="2"/>
  <c r="AS2389" i="2"/>
  <c r="M2176" i="2"/>
  <c r="M2180" i="2"/>
  <c r="M2124" i="2"/>
  <c r="M2218" i="2"/>
  <c r="M977" i="3"/>
  <c r="M1011" i="3"/>
  <c r="M1043" i="3"/>
  <c r="M1075" i="3"/>
  <c r="M1109" i="3"/>
  <c r="D1439" i="2"/>
  <c r="F172" i="4"/>
  <c r="G172" i="4"/>
  <c r="D988" i="2"/>
  <c r="G115" i="4"/>
  <c r="F115" i="4"/>
  <c r="M1469" i="2"/>
  <c r="M929" i="3"/>
  <c r="M1063" i="3"/>
  <c r="M935" i="3"/>
  <c r="E1442" i="2"/>
  <c r="D1727" i="2"/>
  <c r="F196" i="4"/>
  <c r="G196" i="4"/>
  <c r="D1019" i="2"/>
  <c r="G153" i="4"/>
  <c r="F153" i="4"/>
  <c r="K30" i="1"/>
  <c r="E1776" i="2"/>
  <c r="AP1776" i="2"/>
  <c r="F1776" i="2"/>
  <c r="D1776" i="2"/>
  <c r="E1007" i="2"/>
  <c r="D1001" i="2"/>
  <c r="E1001" i="2"/>
  <c r="F128" i="4"/>
  <c r="G128" i="4"/>
  <c r="N1004" i="2"/>
  <c r="D987" i="2"/>
  <c r="F114" i="4"/>
  <c r="G114" i="4"/>
  <c r="D1437" i="2"/>
  <c r="F170" i="4"/>
  <c r="G170" i="4"/>
  <c r="D1440" i="2"/>
  <c r="F173" i="4"/>
  <c r="G173" i="4"/>
  <c r="E995" i="2"/>
  <c r="G1181" i="3"/>
  <c r="H1181" i="3" s="1"/>
  <c r="J1181" i="3"/>
  <c r="K1181" i="3"/>
  <c r="L1181" i="3"/>
  <c r="M79" i="2"/>
  <c r="M18" i="2"/>
  <c r="M242" i="2"/>
  <c r="M699" i="2"/>
  <c r="M770" i="2"/>
  <c r="M811" i="2"/>
  <c r="M859" i="2"/>
  <c r="M891" i="2"/>
  <c r="M1068" i="2"/>
  <c r="M1094" i="2"/>
  <c r="M1127" i="2"/>
  <c r="M1159" i="2"/>
  <c r="M1049" i="2"/>
  <c r="M1590" i="2"/>
  <c r="M1715" i="2"/>
  <c r="M1618" i="2"/>
  <c r="M1932" i="2"/>
  <c r="M1807" i="2"/>
  <c r="M1674" i="2"/>
  <c r="M1779" i="2"/>
  <c r="M1699" i="2"/>
  <c r="M1712" i="2"/>
  <c r="M2183" i="2"/>
  <c r="M1752" i="2"/>
  <c r="M1755" i="2"/>
  <c r="M1892" i="2"/>
  <c r="M2047" i="2"/>
  <c r="M2007" i="2"/>
  <c r="M2152" i="2"/>
  <c r="M2244" i="2"/>
  <c r="M915" i="3"/>
  <c r="M947" i="3"/>
  <c r="M979" i="3"/>
  <c r="M1121" i="3"/>
  <c r="M921" i="2"/>
  <c r="D1724" i="2"/>
  <c r="F194" i="4"/>
  <c r="G194" i="4"/>
  <c r="D1438" i="2"/>
  <c r="G171" i="4"/>
  <c r="F171" i="4"/>
  <c r="D990" i="2"/>
  <c r="E990" i="2"/>
  <c r="G117" i="4"/>
  <c r="F117" i="4"/>
  <c r="D1725" i="2"/>
  <c r="G195" i="4"/>
  <c r="F195" i="4"/>
  <c r="D1726" i="2"/>
  <c r="D1013" i="2"/>
  <c r="F147" i="4"/>
  <c r="G147" i="4"/>
  <c r="D993" i="2"/>
  <c r="E993" i="2"/>
  <c r="F120" i="4"/>
  <c r="G120" i="4"/>
  <c r="Y1004" i="2"/>
  <c r="E1440" i="2"/>
  <c r="N1443" i="2"/>
  <c r="D1433" i="2"/>
  <c r="F166" i="4"/>
  <c r="G166" i="4"/>
  <c r="D1434" i="2"/>
  <c r="F167" i="4"/>
  <c r="G167" i="4"/>
  <c r="D1015" i="2"/>
  <c r="F149" i="4"/>
  <c r="G149" i="4"/>
  <c r="M743" i="2"/>
  <c r="M275" i="2"/>
  <c r="M804" i="2"/>
  <c r="M1120" i="2"/>
  <c r="M1095" i="2"/>
  <c r="M1128" i="2"/>
  <c r="M1511" i="2"/>
  <c r="M1606" i="2"/>
  <c r="M2092" i="2"/>
  <c r="M2202" i="2"/>
  <c r="M2371" i="2"/>
  <c r="E1000" i="2"/>
  <c r="D1000" i="2"/>
  <c r="F127" i="4"/>
  <c r="G127" i="4"/>
  <c r="D995" i="2"/>
  <c r="F122" i="4"/>
  <c r="G122" i="4"/>
  <c r="E1727" i="2"/>
  <c r="D1003" i="2"/>
  <c r="F129" i="4"/>
  <c r="G129" i="4"/>
  <c r="E996" i="2"/>
  <c r="O1004" i="2"/>
  <c r="E987" i="2"/>
  <c r="O1443" i="2"/>
  <c r="E1433" i="2"/>
  <c r="M14" i="2"/>
  <c r="M19" i="2"/>
  <c r="M219" i="2"/>
  <c r="M166" i="2"/>
  <c r="M441" i="2"/>
  <c r="M692" i="2"/>
  <c r="M742" i="2"/>
  <c r="M751" i="2"/>
  <c r="M795" i="2"/>
  <c r="M1131" i="2"/>
  <c r="M1163" i="2"/>
  <c r="M1084" i="2"/>
  <c r="M1555" i="2"/>
  <c r="M1144" i="2"/>
  <c r="M2148" i="2"/>
  <c r="M2120" i="2"/>
  <c r="M2318" i="2"/>
  <c r="D1014" i="2"/>
  <c r="F148" i="4"/>
  <c r="G148" i="4"/>
  <c r="D994" i="2"/>
  <c r="E994" i="2"/>
  <c r="F121" i="4"/>
  <c r="G121" i="4"/>
  <c r="D1011" i="2"/>
  <c r="F145" i="4"/>
  <c r="G145" i="4"/>
  <c r="D1016" i="2"/>
  <c r="F150" i="4"/>
  <c r="G150" i="4"/>
  <c r="D997" i="2"/>
  <c r="F124" i="4"/>
  <c r="G124" i="4"/>
  <c r="E988" i="2"/>
  <c r="D1436" i="2"/>
  <c r="F169" i="4"/>
  <c r="G169" i="4"/>
  <c r="E1435" i="2"/>
  <c r="E1434" i="2"/>
  <c r="M1179" i="3"/>
  <c r="M75" i="2"/>
  <c r="M6" i="2"/>
  <c r="M194" i="2"/>
  <c r="M506" i="2"/>
  <c r="M711" i="2"/>
  <c r="M835" i="2"/>
  <c r="M855" i="2"/>
  <c r="M887" i="2"/>
  <c r="M919" i="2"/>
  <c r="M799" i="2"/>
  <c r="M1024" i="2"/>
  <c r="M828" i="2"/>
  <c r="M1088" i="2"/>
  <c r="M1248" i="2"/>
  <c r="M1338" i="2"/>
  <c r="M1799" i="2"/>
  <c r="M1928" i="2"/>
  <c r="M1638" i="2"/>
  <c r="M1868" i="2"/>
  <c r="M1503" i="2"/>
  <c r="M1602" i="2"/>
  <c r="M1691" i="2"/>
  <c r="M2179" i="2"/>
  <c r="M2027" i="2"/>
  <c r="M1823" i="2"/>
  <c r="M2055" i="2"/>
  <c r="M2213" i="2"/>
  <c r="M2116" i="2"/>
  <c r="M2334" i="2"/>
  <c r="M2350" i="2"/>
  <c r="M2248" i="2"/>
  <c r="M905" i="3"/>
  <c r="M1027" i="3"/>
  <c r="M1059" i="3"/>
  <c r="M2260" i="2"/>
  <c r="M973" i="3"/>
  <c r="M1125" i="3"/>
  <c r="M2339" i="2"/>
  <c r="O1728" i="2"/>
  <c r="E1722" i="2"/>
  <c r="O1020" i="2"/>
  <c r="E1006" i="2"/>
  <c r="P14" i="1"/>
  <c r="AP14" i="1"/>
  <c r="X1020" i="2"/>
  <c r="M1107" i="2"/>
  <c r="N1728" i="2"/>
  <c r="D1722" i="2"/>
  <c r="F192" i="4"/>
  <c r="G192" i="4"/>
  <c r="E1002" i="2"/>
  <c r="D1002" i="2"/>
  <c r="E1011" i="2"/>
  <c r="D998" i="2"/>
  <c r="G125" i="4"/>
  <c r="F125" i="4"/>
  <c r="N1020" i="2"/>
  <c r="D1006" i="2"/>
  <c r="F140" i="4"/>
  <c r="G140" i="4"/>
  <c r="D999" i="2"/>
  <c r="E999" i="2"/>
  <c r="F126" i="4"/>
  <c r="G126" i="4"/>
  <c r="D1008" i="2"/>
  <c r="G142" i="4"/>
  <c r="F142" i="4"/>
  <c r="D1012" i="2"/>
  <c r="F146" i="4"/>
  <c r="G146" i="4"/>
  <c r="D989" i="2"/>
  <c r="F116" i="4"/>
  <c r="G116" i="4"/>
  <c r="E1003" i="2"/>
  <c r="D1435" i="2"/>
  <c r="F168" i="4"/>
  <c r="G168" i="4"/>
  <c r="E1439" i="2"/>
  <c r="H13" i="1"/>
  <c r="E13" i="1" s="1"/>
  <c r="M62" i="2"/>
  <c r="M38" i="2"/>
  <c r="M570" i="2"/>
  <c r="M490" i="2"/>
  <c r="M875" i="2"/>
  <c r="M907" i="2"/>
  <c r="M1119" i="2"/>
  <c r="M1151" i="2"/>
  <c r="M1025" i="2"/>
  <c r="M1687" i="2"/>
  <c r="M1835" i="2"/>
  <c r="M1711" i="2"/>
  <c r="M1908" i="2"/>
  <c r="M1815" i="2"/>
  <c r="M1108" i="2"/>
  <c r="M1804" i="2"/>
  <c r="M2167" i="2"/>
  <c r="M2200" i="2"/>
  <c r="M1967" i="2"/>
  <c r="M1836" i="2"/>
  <c r="M1920" i="2"/>
  <c r="M1971" i="2"/>
  <c r="M2003" i="2"/>
  <c r="M2031" i="2"/>
  <c r="M2228" i="2"/>
  <c r="M2081" i="2"/>
  <c r="M2224" i="2"/>
  <c r="M2088" i="2"/>
  <c r="M2205" i="2"/>
  <c r="M2270" i="2"/>
  <c r="M2206" i="2"/>
  <c r="M925" i="3"/>
  <c r="M1137" i="3"/>
  <c r="M2359" i="2"/>
  <c r="AL26" i="1" l="1"/>
  <c r="T26" i="1"/>
  <c r="AJ26" i="1"/>
  <c r="AD26" i="1"/>
  <c r="M2348" i="2"/>
  <c r="R20" i="1"/>
  <c r="AH20" i="1"/>
  <c r="AV20" i="1"/>
  <c r="X20" i="1"/>
  <c r="M268" i="2"/>
  <c r="Q23" i="1"/>
  <c r="O16" i="1"/>
  <c r="M2382" i="2"/>
  <c r="M2361" i="2"/>
  <c r="M217" i="2"/>
  <c r="M2349" i="2"/>
  <c r="M2385" i="2"/>
  <c r="AP1443" i="2"/>
  <c r="F1004" i="2"/>
  <c r="M22" i="3"/>
  <c r="M23" i="3"/>
  <c r="M54" i="3"/>
  <c r="M257" i="3"/>
  <c r="M227" i="2"/>
  <c r="B35" i="1"/>
  <c r="B7" i="1"/>
  <c r="M223" i="2"/>
  <c r="B30" i="1"/>
  <c r="M212" i="2"/>
  <c r="M485" i="2"/>
  <c r="M1603" i="2"/>
  <c r="M1139" i="3"/>
  <c r="M2343" i="2"/>
  <c r="M2365" i="2"/>
  <c r="M2387" i="2"/>
  <c r="M236" i="2"/>
  <c r="M266" i="2"/>
  <c r="M214" i="2"/>
  <c r="M252" i="2"/>
  <c r="M261" i="2"/>
  <c r="M222" i="2"/>
  <c r="M229" i="2"/>
  <c r="M244" i="2"/>
  <c r="M221" i="2"/>
  <c r="M237" i="2"/>
  <c r="M270" i="2"/>
  <c r="M253" i="2"/>
  <c r="M233" i="2"/>
  <c r="M256" i="2"/>
  <c r="M211" i="2"/>
  <c r="M248" i="2"/>
  <c r="M213" i="2"/>
  <c r="M224" i="2"/>
  <c r="M250" i="2"/>
  <c r="M225" i="2"/>
  <c r="M257" i="2"/>
  <c r="M218" i="2"/>
  <c r="M247" i="2"/>
  <c r="M259" i="2"/>
  <c r="M209" i="2"/>
  <c r="M254" i="2"/>
  <c r="M269" i="2"/>
  <c r="M238" i="2"/>
  <c r="M249" i="2"/>
  <c r="M239" i="2"/>
  <c r="M258" i="2"/>
  <c r="M234" i="2"/>
  <c r="M267" i="2"/>
  <c r="M235" i="2"/>
  <c r="M246" i="2"/>
  <c r="M245" i="2"/>
  <c r="M265" i="2"/>
  <c r="M251" i="2"/>
  <c r="M240" i="2"/>
  <c r="M262" i="2"/>
  <c r="M231" i="2"/>
  <c r="M216" i="2"/>
  <c r="M263" i="2"/>
  <c r="M260" i="2"/>
  <c r="M220" i="2"/>
  <c r="M2356" i="2"/>
  <c r="M2353" i="2"/>
  <c r="M2344" i="2"/>
  <c r="M2345" i="2"/>
  <c r="M2335" i="2"/>
  <c r="M1431" i="2"/>
  <c r="T28" i="1"/>
  <c r="AN28" i="1"/>
  <c r="M1720" i="2"/>
  <c r="R28" i="1"/>
  <c r="AH28" i="1"/>
  <c r="N28" i="1"/>
  <c r="J28" i="1"/>
  <c r="M1278" i="2"/>
  <c r="M2376" i="2"/>
  <c r="M2197" i="2"/>
  <c r="M2341" i="2"/>
  <c r="M2360" i="2"/>
  <c r="M2370" i="2"/>
  <c r="M2375" i="2"/>
  <c r="M1771" i="2"/>
  <c r="M1744" i="2"/>
  <c r="M2340" i="2"/>
  <c r="M1737" i="2"/>
  <c r="M2377" i="2"/>
  <c r="M797" i="2"/>
  <c r="M1742" i="2"/>
  <c r="M2388" i="2"/>
  <c r="M2368" i="2"/>
  <c r="M1941" i="2"/>
  <c r="M1181" i="3"/>
  <c r="M2363" i="2"/>
  <c r="M2357" i="2"/>
  <c r="M2373" i="2"/>
  <c r="M2369" i="2"/>
  <c r="M2337" i="2"/>
  <c r="M2378" i="2"/>
  <c r="M2342" i="2"/>
  <c r="M2351" i="2"/>
  <c r="M2372" i="2"/>
  <c r="M2347" i="2"/>
  <c r="M2384" i="2"/>
  <c r="M2380" i="2"/>
  <c r="M2362" i="2"/>
  <c r="M2355" i="2"/>
  <c r="M2338" i="2"/>
  <c r="M2383" i="2"/>
  <c r="M690" i="2"/>
  <c r="M113" i="2"/>
  <c r="M207" i="2"/>
  <c r="M1194" i="2"/>
  <c r="M1105" i="2"/>
  <c r="M1501" i="2"/>
  <c r="AP1020" i="2"/>
  <c r="Q17" i="1"/>
  <c r="AQ1020" i="2"/>
  <c r="S17" i="1"/>
  <c r="M896" i="3"/>
  <c r="L4" i="1"/>
  <c r="AP4" i="1"/>
  <c r="X4" i="1"/>
  <c r="AV4" i="1"/>
  <c r="AF4" i="1"/>
  <c r="AT4" i="1"/>
  <c r="M1747" i="2"/>
  <c r="AD4" i="1"/>
  <c r="M1745" i="2"/>
  <c r="M1682" i="2"/>
  <c r="N4" i="1"/>
  <c r="AR4" i="1"/>
  <c r="M1775" i="2"/>
  <c r="M1749" i="2"/>
  <c r="M2332" i="2"/>
  <c r="M1765" i="2"/>
  <c r="AJ27" i="1"/>
  <c r="V27" i="1"/>
  <c r="T27" i="1"/>
  <c r="AF27" i="1"/>
  <c r="M1758" i="2"/>
  <c r="M1730" i="2"/>
  <c r="P27" i="1"/>
  <c r="AT27" i="1"/>
  <c r="M1770" i="2"/>
  <c r="M1766" i="2"/>
  <c r="M1763" i="2"/>
  <c r="L26" i="1"/>
  <c r="M1773" i="2"/>
  <c r="M1757" i="2"/>
  <c r="M1743" i="2"/>
  <c r="T8" i="1"/>
  <c r="J26" i="1"/>
  <c r="M1748" i="2"/>
  <c r="M1740" i="2"/>
  <c r="M1769" i="2"/>
  <c r="AF26" i="1"/>
  <c r="AV26" i="1"/>
  <c r="M1756" i="2"/>
  <c r="AB26" i="1"/>
  <c r="M1772" i="2"/>
  <c r="M1761" i="2"/>
  <c r="P26" i="1"/>
  <c r="M1759" i="2"/>
  <c r="AN26" i="1"/>
  <c r="M278" i="2"/>
  <c r="M1767" i="2"/>
  <c r="M1736" i="2"/>
  <c r="M1753" i="2"/>
  <c r="M1733" i="2"/>
  <c r="M1741" i="2"/>
  <c r="M1764" i="2"/>
  <c r="M1734" i="2"/>
  <c r="M1731" i="2"/>
  <c r="M1739" i="2"/>
  <c r="AD27" i="1"/>
  <c r="M2414" i="2"/>
  <c r="C1443" i="2"/>
  <c r="C1728" i="2"/>
  <c r="C1004" i="2"/>
  <c r="C1020" i="2"/>
  <c r="AT20" i="1"/>
  <c r="BF20" i="1"/>
  <c r="BB20" i="1"/>
  <c r="BH20" i="1"/>
  <c r="AX20" i="1"/>
  <c r="N20" i="1"/>
  <c r="BJ20" i="1"/>
  <c r="AF20" i="1"/>
  <c r="AZ20" i="1"/>
  <c r="BL20" i="1"/>
  <c r="AB20" i="1"/>
  <c r="L20" i="1"/>
  <c r="T20" i="1"/>
  <c r="P20" i="1"/>
  <c r="AN20" i="1"/>
  <c r="AR20" i="1"/>
  <c r="J20" i="1"/>
  <c r="Z20" i="1"/>
  <c r="AL20" i="1"/>
  <c r="AP20" i="1"/>
  <c r="R13" i="1"/>
  <c r="AD20" i="1"/>
  <c r="AJ4" i="1"/>
  <c r="BH4" i="1"/>
  <c r="BJ4" i="1"/>
  <c r="BF4" i="1"/>
  <c r="AX4" i="1"/>
  <c r="BD4" i="1"/>
  <c r="BB4" i="1"/>
  <c r="BL4" i="1"/>
  <c r="AZ4" i="1"/>
  <c r="BL41" i="1"/>
  <c r="AZ41" i="1"/>
  <c r="BJ41" i="1"/>
  <c r="AX41" i="1"/>
  <c r="BH41" i="1"/>
  <c r="BF41" i="1"/>
  <c r="BB41" i="1"/>
  <c r="BD41" i="1"/>
  <c r="P4" i="1"/>
  <c r="AZ26" i="1"/>
  <c r="BL26" i="1"/>
  <c r="BJ26" i="1"/>
  <c r="AX26" i="1"/>
  <c r="BH26" i="1"/>
  <c r="BB26" i="1"/>
  <c r="BF26" i="1"/>
  <c r="BD26" i="1"/>
  <c r="X33" i="1"/>
  <c r="BJ33" i="1"/>
  <c r="AX33" i="1"/>
  <c r="BL33" i="1"/>
  <c r="BH33" i="1"/>
  <c r="BF33" i="1"/>
  <c r="BD33" i="1"/>
  <c r="BB33" i="1"/>
  <c r="AZ33" i="1"/>
  <c r="T19" i="1"/>
  <c r="BB19" i="1"/>
  <c r="BL19" i="1"/>
  <c r="AZ19" i="1"/>
  <c r="BJ19" i="1"/>
  <c r="AX19" i="1"/>
  <c r="BH19" i="1"/>
  <c r="BF19" i="1"/>
  <c r="BD19" i="1"/>
  <c r="P24" i="1"/>
  <c r="BD24" i="1"/>
  <c r="BF24" i="1"/>
  <c r="BB24" i="1"/>
  <c r="BL24" i="1"/>
  <c r="AZ24" i="1"/>
  <c r="BJ24" i="1"/>
  <c r="AX24" i="1"/>
  <c r="BH24" i="1"/>
  <c r="AD3" i="1"/>
  <c r="BJ3" i="1"/>
  <c r="AX3" i="1"/>
  <c r="BH3" i="1"/>
  <c r="BB3" i="1"/>
  <c r="BF3" i="1"/>
  <c r="AZ3" i="1"/>
  <c r="BD3" i="1"/>
  <c r="BL3" i="1"/>
  <c r="P22" i="1"/>
  <c r="BH22" i="1"/>
  <c r="BF22" i="1"/>
  <c r="BD22" i="1"/>
  <c r="BJ22" i="1"/>
  <c r="BB22" i="1"/>
  <c r="AZ22" i="1"/>
  <c r="BL22" i="1"/>
  <c r="AX22" i="1"/>
  <c r="AR32" i="1"/>
  <c r="BL32" i="1"/>
  <c r="AZ32" i="1"/>
  <c r="BJ32" i="1"/>
  <c r="AX32" i="1"/>
  <c r="BB32" i="1"/>
  <c r="BH32" i="1"/>
  <c r="BF32" i="1"/>
  <c r="BD32" i="1"/>
  <c r="T10" i="1"/>
  <c r="BJ10" i="1"/>
  <c r="BH10" i="1"/>
  <c r="AX10" i="1"/>
  <c r="BF10" i="1"/>
  <c r="BD10" i="1"/>
  <c r="AZ10" i="1"/>
  <c r="BB10" i="1"/>
  <c r="BL10" i="1"/>
  <c r="AJ15" i="1"/>
  <c r="AZ15" i="1"/>
  <c r="BJ15" i="1"/>
  <c r="AX15" i="1"/>
  <c r="BH15" i="1"/>
  <c r="BL15" i="1"/>
  <c r="BF15" i="1"/>
  <c r="BD15" i="1"/>
  <c r="BB15" i="1"/>
  <c r="BF35" i="1"/>
  <c r="BD35" i="1"/>
  <c r="BB35" i="1"/>
  <c r="BL35" i="1"/>
  <c r="AZ35" i="1"/>
  <c r="BH35" i="1"/>
  <c r="BJ35" i="1"/>
  <c r="AX35" i="1"/>
  <c r="AN4" i="1"/>
  <c r="L14" i="1"/>
  <c r="BB14" i="1"/>
  <c r="BL14" i="1"/>
  <c r="AZ14" i="1"/>
  <c r="BJ14" i="1"/>
  <c r="AX14" i="1"/>
  <c r="BH14" i="1"/>
  <c r="BF14" i="1"/>
  <c r="BD14" i="1"/>
  <c r="J13" i="1"/>
  <c r="BB13" i="1"/>
  <c r="BD13" i="1"/>
  <c r="BL13" i="1"/>
  <c r="AZ13" i="1"/>
  <c r="BJ13" i="1"/>
  <c r="AX13" i="1"/>
  <c r="BH13" i="1"/>
  <c r="BF13" i="1"/>
  <c r="AD21" i="1"/>
  <c r="AX21" i="1"/>
  <c r="BJ21" i="1"/>
  <c r="BH21" i="1"/>
  <c r="BL21" i="1"/>
  <c r="BF21" i="1"/>
  <c r="BD21" i="1"/>
  <c r="AZ21" i="1"/>
  <c r="BB21" i="1"/>
  <c r="P8" i="1"/>
  <c r="BL8" i="1"/>
  <c r="AZ8" i="1"/>
  <c r="BB8" i="1"/>
  <c r="BJ8" i="1"/>
  <c r="AX8" i="1"/>
  <c r="BH8" i="1"/>
  <c r="BF8" i="1"/>
  <c r="BD8" i="1"/>
  <c r="AF18" i="1"/>
  <c r="BD18" i="1"/>
  <c r="BB18" i="1"/>
  <c r="BL18" i="1"/>
  <c r="AZ18" i="1"/>
  <c r="BF18" i="1"/>
  <c r="BJ18" i="1"/>
  <c r="AX18" i="1"/>
  <c r="BH18" i="1"/>
  <c r="BB25" i="1"/>
  <c r="BD25" i="1"/>
  <c r="BL25" i="1"/>
  <c r="AZ25" i="1"/>
  <c r="BJ25" i="1"/>
  <c r="AX25" i="1"/>
  <c r="BH25" i="1"/>
  <c r="BF25" i="1"/>
  <c r="AP26" i="1"/>
  <c r="R26" i="1"/>
  <c r="V4" i="1"/>
  <c r="X36" i="1"/>
  <c r="BD36" i="1"/>
  <c r="BB36" i="1"/>
  <c r="BL36" i="1"/>
  <c r="AZ36" i="1"/>
  <c r="BJ36" i="1"/>
  <c r="AX36" i="1"/>
  <c r="BH36" i="1"/>
  <c r="BF36" i="1"/>
  <c r="Z26" i="1"/>
  <c r="AH26" i="1"/>
  <c r="P19" i="1"/>
  <c r="T4" i="1"/>
  <c r="AJ28" i="1"/>
  <c r="BH28" i="1"/>
  <c r="BF28" i="1"/>
  <c r="AZ28" i="1"/>
  <c r="AX28" i="1"/>
  <c r="BD28" i="1"/>
  <c r="BB28" i="1"/>
  <c r="BL28" i="1"/>
  <c r="BJ28" i="1"/>
  <c r="AV6" i="1"/>
  <c r="BF6" i="1"/>
  <c r="BD6" i="1"/>
  <c r="BB6" i="1"/>
  <c r="BL6" i="1"/>
  <c r="AZ6" i="1"/>
  <c r="BJ6" i="1"/>
  <c r="AX6" i="1"/>
  <c r="BH6" i="1"/>
  <c r="R9" i="1"/>
  <c r="AX9" i="1"/>
  <c r="BJ9" i="1"/>
  <c r="AZ9" i="1"/>
  <c r="BH9" i="1"/>
  <c r="BF9" i="1"/>
  <c r="BD9" i="1"/>
  <c r="BL9" i="1"/>
  <c r="BB9" i="1"/>
  <c r="N12" i="1"/>
  <c r="BD12" i="1"/>
  <c r="BB12" i="1"/>
  <c r="BL12" i="1"/>
  <c r="AZ12" i="1"/>
  <c r="BJ12" i="1"/>
  <c r="AX12" i="1"/>
  <c r="BF12" i="1"/>
  <c r="BH12" i="1"/>
  <c r="AR31" i="1"/>
  <c r="BD31" i="1"/>
  <c r="BB31" i="1"/>
  <c r="BL31" i="1"/>
  <c r="AZ31" i="1"/>
  <c r="BJ31" i="1"/>
  <c r="AX31" i="1"/>
  <c r="BH31" i="1"/>
  <c r="BF31" i="1"/>
  <c r="X26" i="1"/>
  <c r="N26" i="1"/>
  <c r="AH4" i="1"/>
  <c r="T34" i="1"/>
  <c r="AX34" i="1"/>
  <c r="BH34" i="1"/>
  <c r="BJ34" i="1"/>
  <c r="BF34" i="1"/>
  <c r="BD34" i="1"/>
  <c r="AZ34" i="1"/>
  <c r="BB34" i="1"/>
  <c r="BL34" i="1"/>
  <c r="AV27" i="1"/>
  <c r="BL27" i="1"/>
  <c r="BJ27" i="1"/>
  <c r="AX27" i="1"/>
  <c r="BH27" i="1"/>
  <c r="BF27" i="1"/>
  <c r="BD27" i="1"/>
  <c r="AZ27" i="1"/>
  <c r="BB27" i="1"/>
  <c r="AR26" i="1"/>
  <c r="AT26" i="1"/>
  <c r="R4" i="1"/>
  <c r="AH3" i="1"/>
  <c r="J18" i="1"/>
  <c r="L3" i="1"/>
  <c r="AR18" i="1"/>
  <c r="AT21" i="1"/>
  <c r="AN18" i="1"/>
  <c r="AR21" i="1"/>
  <c r="AV18" i="1"/>
  <c r="AP21" i="1"/>
  <c r="J33" i="1"/>
  <c r="AT18" i="1"/>
  <c r="AL18" i="1"/>
  <c r="AH19" i="1"/>
  <c r="AB18" i="1"/>
  <c r="AL13" i="1"/>
  <c r="AJ13" i="1"/>
  <c r="AW1010" i="2"/>
  <c r="L1010" i="2"/>
  <c r="AD14" i="1"/>
  <c r="AF28" i="1"/>
  <c r="N27" i="1"/>
  <c r="AJ18" i="1"/>
  <c r="AT14" i="1"/>
  <c r="L28" i="1"/>
  <c r="J21" i="1"/>
  <c r="J27" i="1"/>
  <c r="AR27" i="1"/>
  <c r="Z18" i="1"/>
  <c r="AN14" i="1"/>
  <c r="AV28" i="1"/>
  <c r="N21" i="1"/>
  <c r="AN27" i="1"/>
  <c r="AB27" i="1"/>
  <c r="AJ31" i="1"/>
  <c r="T18" i="1"/>
  <c r="X14" i="1"/>
  <c r="L21" i="1"/>
  <c r="AL27" i="1"/>
  <c r="L27" i="1"/>
  <c r="AB31" i="1"/>
  <c r="L18" i="1"/>
  <c r="AT28" i="1"/>
  <c r="AP8" i="1"/>
  <c r="AB21" i="1"/>
  <c r="X27" i="1"/>
  <c r="AD18" i="1"/>
  <c r="AT13" i="1"/>
  <c r="AV13" i="1"/>
  <c r="AL32" i="1"/>
  <c r="AB14" i="1"/>
  <c r="T21" i="1"/>
  <c r="Z21" i="1"/>
  <c r="AF13" i="1"/>
  <c r="AB32" i="1"/>
  <c r="AJ14" i="1"/>
  <c r="AB28" i="1"/>
  <c r="AD28" i="1"/>
  <c r="N15" i="1"/>
  <c r="AH21" i="1"/>
  <c r="AN21" i="1"/>
  <c r="R18" i="1"/>
  <c r="V18" i="1"/>
  <c r="P13" i="1"/>
  <c r="V21" i="1"/>
  <c r="J14" i="1"/>
  <c r="R14" i="1"/>
  <c r="X28" i="1"/>
  <c r="AL28" i="1"/>
  <c r="AF15" i="1"/>
  <c r="AF21" i="1"/>
  <c r="X21" i="1"/>
  <c r="AP18" i="1"/>
  <c r="P18" i="1"/>
  <c r="L32" i="1"/>
  <c r="AL21" i="1"/>
  <c r="V28" i="1"/>
  <c r="AJ21" i="1"/>
  <c r="P21" i="1"/>
  <c r="V36" i="1"/>
  <c r="J12" i="1"/>
  <c r="X18" i="1"/>
  <c r="AN15" i="1"/>
  <c r="V14" i="1"/>
  <c r="N14" i="1"/>
  <c r="AR28" i="1"/>
  <c r="P28" i="1"/>
  <c r="R21" i="1"/>
  <c r="AH27" i="1"/>
  <c r="Z27" i="1"/>
  <c r="AL4" i="1"/>
  <c r="AH36" i="1"/>
  <c r="AH12" i="1"/>
  <c r="AH18" i="1"/>
  <c r="AN32" i="1"/>
  <c r="AL14" i="1"/>
  <c r="T14" i="1"/>
  <c r="AB15" i="1"/>
  <c r="AH14" i="1"/>
  <c r="AV14" i="1"/>
  <c r="AF14" i="1"/>
  <c r="Z28" i="1"/>
  <c r="AV21" i="1"/>
  <c r="R27" i="1"/>
  <c r="AT36" i="1"/>
  <c r="AN12" i="1"/>
  <c r="N18" i="1"/>
  <c r="V13" i="1"/>
  <c r="Z14" i="1"/>
  <c r="AR14" i="1"/>
  <c r="AR8" i="1"/>
  <c r="T13" i="1"/>
  <c r="X13" i="1"/>
  <c r="AP13" i="1"/>
  <c r="AJ32" i="1"/>
  <c r="AP32" i="1"/>
  <c r="X24" i="1"/>
  <c r="P15" i="1"/>
  <c r="L15" i="1"/>
  <c r="L19" i="1"/>
  <c r="X3" i="1"/>
  <c r="AP3" i="1"/>
  <c r="AH32" i="1"/>
  <c r="Z32" i="1"/>
  <c r="AN24" i="1"/>
  <c r="X15" i="1"/>
  <c r="AV15" i="1"/>
  <c r="AB19" i="1"/>
  <c r="AV3" i="1"/>
  <c r="Z3" i="1"/>
  <c r="R32" i="1"/>
  <c r="J24" i="1"/>
  <c r="V24" i="1"/>
  <c r="V15" i="1"/>
  <c r="AD15" i="1"/>
  <c r="AP19" i="1"/>
  <c r="V3" i="1"/>
  <c r="AV32" i="1"/>
  <c r="AT24" i="1"/>
  <c r="AL24" i="1"/>
  <c r="AT15" i="1"/>
  <c r="AH15" i="1"/>
  <c r="Z19" i="1"/>
  <c r="AR3" i="1"/>
  <c r="R19" i="1"/>
  <c r="AJ3" i="1"/>
  <c r="P3" i="1"/>
  <c r="AF32" i="1"/>
  <c r="AH24" i="1"/>
  <c r="T24" i="1"/>
  <c r="AP15" i="1"/>
  <c r="R15" i="1"/>
  <c r="J19" i="1"/>
  <c r="AN19" i="1"/>
  <c r="T3" i="1"/>
  <c r="AR24" i="1"/>
  <c r="P32" i="1"/>
  <c r="AD24" i="1"/>
  <c r="AJ24" i="1"/>
  <c r="AR15" i="1"/>
  <c r="AV19" i="1"/>
  <c r="X19" i="1"/>
  <c r="AN3" i="1"/>
  <c r="J32" i="1"/>
  <c r="AT32" i="1"/>
  <c r="AB24" i="1"/>
  <c r="R24" i="1"/>
  <c r="Z15" i="1"/>
  <c r="AR19" i="1"/>
  <c r="AL19" i="1"/>
  <c r="J3" i="1"/>
  <c r="R3" i="1"/>
  <c r="R10" i="1"/>
  <c r="N19" i="1"/>
  <c r="X32" i="1"/>
  <c r="AD32" i="1"/>
  <c r="N24" i="1"/>
  <c r="AP24" i="1"/>
  <c r="AL15" i="1"/>
  <c r="AF19" i="1"/>
  <c r="V19" i="1"/>
  <c r="AF3" i="1"/>
  <c r="AB3" i="1"/>
  <c r="L10" i="1"/>
  <c r="T32" i="1"/>
  <c r="N32" i="1"/>
  <c r="AV24" i="1"/>
  <c r="Z24" i="1"/>
  <c r="T15" i="1"/>
  <c r="AT19" i="1"/>
  <c r="AJ19" i="1"/>
  <c r="N3" i="1"/>
  <c r="AT3" i="1"/>
  <c r="AN10" i="1"/>
  <c r="V32" i="1"/>
  <c r="AF24" i="1"/>
  <c r="J15" i="1"/>
  <c r="AD19" i="1"/>
  <c r="AL3" i="1"/>
  <c r="AR13" i="1"/>
  <c r="AN13" i="1"/>
  <c r="AB13" i="1"/>
  <c r="AH13" i="1"/>
  <c r="L13" i="1"/>
  <c r="N13" i="1"/>
  <c r="AD13" i="1"/>
  <c r="T31" i="1"/>
  <c r="L31" i="1"/>
  <c r="R31" i="1"/>
  <c r="AP31" i="1"/>
  <c r="AV1010" i="2"/>
  <c r="AN31" i="1"/>
  <c r="Z31" i="1"/>
  <c r="K1010" i="2"/>
  <c r="AH31" i="1"/>
  <c r="AU1010" i="2"/>
  <c r="AV31" i="1"/>
  <c r="J1010" i="2"/>
  <c r="AF31" i="1"/>
  <c r="I144" i="4"/>
  <c r="AH34" i="1"/>
  <c r="P31" i="1"/>
  <c r="N34" i="1"/>
  <c r="J31" i="1"/>
  <c r="AT31" i="1"/>
  <c r="P34" i="1"/>
  <c r="X31" i="1"/>
  <c r="AD31" i="1"/>
  <c r="AT1010" i="2"/>
  <c r="V31" i="1"/>
  <c r="N31" i="1"/>
  <c r="AL31" i="1"/>
  <c r="G1010" i="2"/>
  <c r="H1010" i="2" s="1"/>
  <c r="N33" i="1"/>
  <c r="R8" i="1"/>
  <c r="AB34" i="1"/>
  <c r="AD36" i="1"/>
  <c r="AR33" i="1"/>
  <c r="R12" i="1"/>
  <c r="AP9" i="1"/>
  <c r="AN8" i="1"/>
  <c r="AL8" i="1"/>
  <c r="AR34" i="1"/>
  <c r="J36" i="1"/>
  <c r="N36" i="1"/>
  <c r="AT33" i="1"/>
  <c r="T12" i="1"/>
  <c r="J34" i="1"/>
  <c r="Z34" i="1"/>
  <c r="T36" i="1"/>
  <c r="AR36" i="1"/>
  <c r="T33" i="1"/>
  <c r="AJ12" i="1"/>
  <c r="AT34" i="1"/>
  <c r="J8" i="1"/>
  <c r="AJ8" i="1"/>
  <c r="L34" i="1"/>
  <c r="AP34" i="1"/>
  <c r="P36" i="1"/>
  <c r="AB36" i="1"/>
  <c r="AN33" i="1"/>
  <c r="AT12" i="1"/>
  <c r="AV8" i="1"/>
  <c r="AH8" i="1"/>
  <c r="AV34" i="1"/>
  <c r="X34" i="1"/>
  <c r="AV36" i="1"/>
  <c r="L36" i="1"/>
  <c r="R33" i="1"/>
  <c r="AR12" i="1"/>
  <c r="J9" i="1"/>
  <c r="AF8" i="1"/>
  <c r="AT8" i="1"/>
  <c r="AL34" i="1"/>
  <c r="AN34" i="1"/>
  <c r="R36" i="1"/>
  <c r="AP36" i="1"/>
  <c r="AB12" i="1"/>
  <c r="X8" i="1"/>
  <c r="AD8" i="1"/>
  <c r="AF34" i="1"/>
  <c r="V34" i="1"/>
  <c r="AL36" i="1"/>
  <c r="Z36" i="1"/>
  <c r="L12" i="1"/>
  <c r="AT25" i="1"/>
  <c r="N8" i="1"/>
  <c r="V8" i="1"/>
  <c r="L8" i="1"/>
  <c r="AD34" i="1"/>
  <c r="AJ34" i="1"/>
  <c r="AJ36" i="1"/>
  <c r="AN36" i="1"/>
  <c r="AP12" i="1"/>
  <c r="AP25" i="1"/>
  <c r="AB8" i="1"/>
  <c r="R34" i="1"/>
  <c r="AF36" i="1"/>
  <c r="Z12" i="1"/>
  <c r="AH10" i="1"/>
  <c r="AP33" i="1"/>
  <c r="AV12" i="1"/>
  <c r="X12" i="1"/>
  <c r="X6" i="1"/>
  <c r="N10" i="1"/>
  <c r="Z33" i="1"/>
  <c r="AF12" i="1"/>
  <c r="AL12" i="1"/>
  <c r="AT10" i="1"/>
  <c r="P12" i="1"/>
  <c r="V12" i="1"/>
  <c r="X10" i="1"/>
  <c r="AF33" i="1"/>
  <c r="AD12" i="1"/>
  <c r="AH33" i="1"/>
  <c r="AR9" i="1"/>
  <c r="Z9" i="1"/>
  <c r="AH9" i="1"/>
  <c r="AB10" i="1"/>
  <c r="N6" i="1"/>
  <c r="V9" i="1"/>
  <c r="L6" i="1"/>
  <c r="AJ9" i="1"/>
  <c r="L22" i="1"/>
  <c r="AN6" i="1"/>
  <c r="AR25" i="1"/>
  <c r="N25" i="1"/>
  <c r="P10" i="1"/>
  <c r="T25" i="1"/>
  <c r="AR10" i="1"/>
  <c r="AJ33" i="1"/>
  <c r="AL33" i="1"/>
  <c r="R6" i="1"/>
  <c r="J10" i="1"/>
  <c r="Z10" i="1"/>
  <c r="L33" i="1"/>
  <c r="V33" i="1"/>
  <c r="AL6" i="1"/>
  <c r="AV10" i="1"/>
  <c r="AP10" i="1"/>
  <c r="AD33" i="1"/>
  <c r="P33" i="1"/>
  <c r="V6" i="1"/>
  <c r="AJ10" i="1"/>
  <c r="V10" i="1"/>
  <c r="AB33" i="1"/>
  <c r="X9" i="1"/>
  <c r="AF10" i="1"/>
  <c r="AL10" i="1"/>
  <c r="AV33" i="1"/>
  <c r="AT6" i="1"/>
  <c r="L9" i="1"/>
  <c r="AD10" i="1"/>
  <c r="AP6" i="1"/>
  <c r="T9" i="1"/>
  <c r="AD6" i="1"/>
  <c r="AH6" i="1"/>
  <c r="P9" i="1"/>
  <c r="AN9" i="1"/>
  <c r="AD9" i="1"/>
  <c r="N9" i="1"/>
  <c r="AF9" i="1"/>
  <c r="AT9" i="1"/>
  <c r="AB9" i="1"/>
  <c r="T6" i="1"/>
  <c r="AL9" i="1"/>
  <c r="Z6" i="1"/>
  <c r="V25" i="1"/>
  <c r="J25" i="1"/>
  <c r="A144" i="4"/>
  <c r="AB25" i="1"/>
  <c r="AD25" i="1"/>
  <c r="Z25" i="1"/>
  <c r="X25" i="1"/>
  <c r="AJ6" i="1"/>
  <c r="J6" i="1"/>
  <c r="AF6" i="1"/>
  <c r="AB6" i="1"/>
  <c r="L25" i="1"/>
  <c r="AV25" i="1"/>
  <c r="P25" i="1"/>
  <c r="R25" i="1"/>
  <c r="AJ25" i="1"/>
  <c r="AR6" i="1"/>
  <c r="AL25" i="1"/>
  <c r="AH25" i="1"/>
  <c r="P6" i="1"/>
  <c r="AN25" i="1"/>
  <c r="AV9" i="1"/>
  <c r="AN22" i="1"/>
  <c r="X22" i="1"/>
  <c r="AL22" i="1"/>
  <c r="J22" i="1"/>
  <c r="V22" i="1"/>
  <c r="AR22" i="1"/>
  <c r="AJ22" i="1"/>
  <c r="AD22" i="1"/>
  <c r="T22" i="1"/>
  <c r="AB22" i="1"/>
  <c r="AH22" i="1"/>
  <c r="AP22" i="1"/>
  <c r="R22" i="1"/>
  <c r="Z22" i="1"/>
  <c r="AV22" i="1"/>
  <c r="N22" i="1"/>
  <c r="AF22" i="1"/>
  <c r="AT22" i="1"/>
  <c r="C144" i="4"/>
  <c r="B144" i="4"/>
  <c r="AF25" i="1"/>
  <c r="AE23" i="1"/>
  <c r="AE17" i="1"/>
  <c r="AG16" i="1"/>
  <c r="AE29" i="1"/>
  <c r="AG17" i="1"/>
  <c r="AI16" i="1"/>
  <c r="AE16" i="1"/>
  <c r="A152" i="4"/>
  <c r="B152" i="4"/>
  <c r="C152" i="4"/>
  <c r="K1018" i="2"/>
  <c r="L1018" i="2"/>
  <c r="AT1018" i="2"/>
  <c r="AU1018" i="2"/>
  <c r="AV1018" i="2"/>
  <c r="G1018" i="2"/>
  <c r="H1018" i="2" s="1"/>
  <c r="AW1018" i="2"/>
  <c r="J1018" i="2"/>
  <c r="I152" i="4"/>
  <c r="I143" i="4"/>
  <c r="I151" i="4"/>
  <c r="A143" i="4"/>
  <c r="B143" i="4"/>
  <c r="C143" i="4"/>
  <c r="AV1009" i="2"/>
  <c r="AW1009" i="2"/>
  <c r="G1009" i="2"/>
  <c r="H1009" i="2" s="1"/>
  <c r="J1009" i="2"/>
  <c r="K1009" i="2"/>
  <c r="L1009" i="2"/>
  <c r="AT1009" i="2"/>
  <c r="AU1009" i="2"/>
  <c r="C151" i="4"/>
  <c r="A151" i="4"/>
  <c r="B151" i="4"/>
  <c r="AT1017" i="2"/>
  <c r="AU1017" i="2"/>
  <c r="AV1017" i="2"/>
  <c r="G1017" i="2"/>
  <c r="H1017" i="2" s="1"/>
  <c r="AW1017" i="2"/>
  <c r="J1017" i="2"/>
  <c r="K1017" i="2"/>
  <c r="L1017" i="2"/>
  <c r="M543" i="3"/>
  <c r="B168" i="4"/>
  <c r="A168" i="4"/>
  <c r="C168" i="4"/>
  <c r="K1012" i="2"/>
  <c r="AU1012" i="2"/>
  <c r="L1012" i="2"/>
  <c r="AV1012" i="2"/>
  <c r="AW1012" i="2"/>
  <c r="AT1012" i="2"/>
  <c r="G1012" i="2"/>
  <c r="H1012" i="2" s="1"/>
  <c r="J1012" i="2"/>
  <c r="I146" i="4"/>
  <c r="A126" i="4"/>
  <c r="B126" i="4"/>
  <c r="C126" i="4"/>
  <c r="J998" i="2"/>
  <c r="AT998" i="2"/>
  <c r="L998" i="2"/>
  <c r="AW998" i="2"/>
  <c r="G998" i="2"/>
  <c r="H998" i="2" s="1"/>
  <c r="AV998" i="2"/>
  <c r="K998" i="2"/>
  <c r="AU998" i="2"/>
  <c r="I125" i="4"/>
  <c r="J1722" i="2"/>
  <c r="AT1722" i="2"/>
  <c r="K1722" i="2"/>
  <c r="AU1722" i="2"/>
  <c r="L1722" i="2"/>
  <c r="AV1722" i="2"/>
  <c r="AW1722" i="2"/>
  <c r="G1722" i="2"/>
  <c r="H1722" i="2" s="1"/>
  <c r="I192" i="4"/>
  <c r="M29" i="1"/>
  <c r="E1728" i="2"/>
  <c r="AW1436" i="2"/>
  <c r="G1436" i="2"/>
  <c r="H1436" i="2" s="1"/>
  <c r="AT1436" i="2"/>
  <c r="J1436" i="2"/>
  <c r="AU1436" i="2"/>
  <c r="K1436" i="2"/>
  <c r="AV1436" i="2"/>
  <c r="L1436" i="2"/>
  <c r="I169" i="4"/>
  <c r="A129" i="4"/>
  <c r="C129" i="4"/>
  <c r="B129" i="4"/>
  <c r="K23" i="1"/>
  <c r="D1443" i="2"/>
  <c r="AW1440" i="2"/>
  <c r="G1440" i="2"/>
  <c r="H1440" i="2" s="1"/>
  <c r="AT1440" i="2"/>
  <c r="J1440" i="2"/>
  <c r="AU1440" i="2"/>
  <c r="K1440" i="2"/>
  <c r="AV1440" i="2"/>
  <c r="L1440" i="2"/>
  <c r="I173" i="4"/>
  <c r="B114" i="4"/>
  <c r="A114" i="4"/>
  <c r="C114" i="4"/>
  <c r="A172" i="4"/>
  <c r="B172" i="4"/>
  <c r="C172" i="4"/>
  <c r="P35" i="1"/>
  <c r="L35" i="1"/>
  <c r="AD35" i="1"/>
  <c r="AT35" i="1"/>
  <c r="T35" i="1"/>
  <c r="AL35" i="1"/>
  <c r="V35" i="1"/>
  <c r="AN35" i="1"/>
  <c r="X35" i="1"/>
  <c r="AP35" i="1"/>
  <c r="Z35" i="1"/>
  <c r="AR35" i="1"/>
  <c r="N35" i="1"/>
  <c r="AH35" i="1"/>
  <c r="AF35" i="1"/>
  <c r="AJ35" i="1"/>
  <c r="AV35" i="1"/>
  <c r="R35" i="1"/>
  <c r="AB35" i="1"/>
  <c r="J35" i="1"/>
  <c r="L996" i="2"/>
  <c r="AV996" i="2"/>
  <c r="AW996" i="2"/>
  <c r="G996" i="2"/>
  <c r="H996" i="2" s="1"/>
  <c r="AT996" i="2"/>
  <c r="AU996" i="2"/>
  <c r="K996" i="2"/>
  <c r="J996" i="2"/>
  <c r="I123" i="4"/>
  <c r="G1435" i="2"/>
  <c r="H1435" i="2" s="1"/>
  <c r="J1435" i="2"/>
  <c r="AT1435" i="2"/>
  <c r="AU1435" i="2"/>
  <c r="AV1435" i="2"/>
  <c r="K1435" i="2"/>
  <c r="AW1435" i="2"/>
  <c r="L1435" i="2"/>
  <c r="I168" i="4"/>
  <c r="G999" i="2"/>
  <c r="H999" i="2" s="1"/>
  <c r="L999" i="2"/>
  <c r="AV999" i="2"/>
  <c r="AW999" i="2"/>
  <c r="AT999" i="2"/>
  <c r="AU999" i="2"/>
  <c r="J999" i="2"/>
  <c r="K999" i="2"/>
  <c r="I126" i="4"/>
  <c r="F23" i="4"/>
  <c r="K29" i="1"/>
  <c r="D1728" i="2"/>
  <c r="A169" i="4"/>
  <c r="C169" i="4"/>
  <c r="B169" i="4"/>
  <c r="A121" i="4"/>
  <c r="C121" i="4"/>
  <c r="B121" i="4"/>
  <c r="J1003" i="2"/>
  <c r="AT1003" i="2"/>
  <c r="K1003" i="2"/>
  <c r="AV1003" i="2"/>
  <c r="L1003" i="2"/>
  <c r="AW1003" i="2"/>
  <c r="AU1003" i="2"/>
  <c r="G1003" i="2"/>
  <c r="H1003" i="2" s="1"/>
  <c r="I129" i="4"/>
  <c r="A127" i="4"/>
  <c r="B127" i="4"/>
  <c r="C127" i="4"/>
  <c r="A117" i="4"/>
  <c r="B117" i="4"/>
  <c r="C117" i="4"/>
  <c r="C173" i="4"/>
  <c r="A173" i="4"/>
  <c r="B173" i="4"/>
  <c r="G987" i="2"/>
  <c r="H987" i="2" s="1"/>
  <c r="AW987" i="2"/>
  <c r="AT987" i="2"/>
  <c r="J987" i="2"/>
  <c r="AU987" i="2"/>
  <c r="K987" i="2"/>
  <c r="AV987" i="2"/>
  <c r="L987" i="2"/>
  <c r="I114" i="4"/>
  <c r="C153" i="4"/>
  <c r="A153" i="4"/>
  <c r="B153" i="4"/>
  <c r="G1439" i="2"/>
  <c r="H1439" i="2" s="1"/>
  <c r="J1439" i="2"/>
  <c r="AT1439" i="2"/>
  <c r="AU1439" i="2"/>
  <c r="K1439" i="2"/>
  <c r="AV1439" i="2"/>
  <c r="AW1439" i="2"/>
  <c r="L1439" i="2"/>
  <c r="I172" i="4"/>
  <c r="C150" i="4"/>
  <c r="A150" i="4"/>
  <c r="B150" i="4"/>
  <c r="J994" i="2"/>
  <c r="AT994" i="2"/>
  <c r="G994" i="2"/>
  <c r="H994" i="2" s="1"/>
  <c r="L994" i="2"/>
  <c r="AW994" i="2"/>
  <c r="K994" i="2"/>
  <c r="AV994" i="2"/>
  <c r="AU994" i="2"/>
  <c r="I121" i="4"/>
  <c r="M23" i="1"/>
  <c r="E1443" i="2"/>
  <c r="K1000" i="2"/>
  <c r="AU1000" i="2"/>
  <c r="L1000" i="2"/>
  <c r="AV1000" i="2"/>
  <c r="AW1000" i="2"/>
  <c r="AT1000" i="2"/>
  <c r="G1000" i="2"/>
  <c r="H1000" i="2" s="1"/>
  <c r="J1000" i="2"/>
  <c r="I127" i="4"/>
  <c r="A167" i="4"/>
  <c r="B167" i="4"/>
  <c r="C167" i="4"/>
  <c r="C147" i="4"/>
  <c r="A147" i="4"/>
  <c r="B147" i="4"/>
  <c r="AW1726" i="2"/>
  <c r="J1726" i="2"/>
  <c r="AV1726" i="2"/>
  <c r="K1726" i="2"/>
  <c r="AU1726" i="2"/>
  <c r="L1726" i="2"/>
  <c r="AT1726" i="2"/>
  <c r="G1726" i="2"/>
  <c r="H1726" i="2" s="1"/>
  <c r="J990" i="2"/>
  <c r="AT990" i="2"/>
  <c r="G990" i="2"/>
  <c r="H990" i="2" s="1"/>
  <c r="AU990" i="2"/>
  <c r="K990" i="2"/>
  <c r="AV990" i="2"/>
  <c r="L990" i="2"/>
  <c r="AW990" i="2"/>
  <c r="I117" i="4"/>
  <c r="B194" i="4"/>
  <c r="A194" i="4"/>
  <c r="C194" i="4"/>
  <c r="K16" i="1"/>
  <c r="D1004" i="2"/>
  <c r="K1776" i="2"/>
  <c r="AV1776" i="2"/>
  <c r="L1776" i="2"/>
  <c r="AW1776" i="2"/>
  <c r="AT1776" i="2"/>
  <c r="AU1776" i="2"/>
  <c r="G1776" i="2"/>
  <c r="H1776" i="2" s="1"/>
  <c r="J1776" i="2"/>
  <c r="J1019" i="2"/>
  <c r="AT1019" i="2"/>
  <c r="AU1019" i="2"/>
  <c r="K1019" i="2"/>
  <c r="AV1019" i="2"/>
  <c r="L1019" i="2"/>
  <c r="AW1019" i="2"/>
  <c r="G1019" i="2"/>
  <c r="H1019" i="2" s="1"/>
  <c r="I153" i="4"/>
  <c r="H31" i="1"/>
  <c r="E31" i="1" s="1"/>
  <c r="AW992" i="2"/>
  <c r="J992" i="2"/>
  <c r="AU992" i="2"/>
  <c r="K992" i="2"/>
  <c r="AV992" i="2"/>
  <c r="L992" i="2"/>
  <c r="AT992" i="2"/>
  <c r="G992" i="2"/>
  <c r="H992" i="2" s="1"/>
  <c r="I119" i="4"/>
  <c r="B116" i="4"/>
  <c r="C116" i="4"/>
  <c r="A116" i="4"/>
  <c r="A142" i="4"/>
  <c r="B142" i="4"/>
  <c r="C142" i="4"/>
  <c r="AW1016" i="2"/>
  <c r="J1016" i="2"/>
  <c r="AU1016" i="2"/>
  <c r="K1016" i="2"/>
  <c r="AV1016" i="2"/>
  <c r="L1016" i="2"/>
  <c r="G1016" i="2"/>
  <c r="H1016" i="2" s="1"/>
  <c r="AT1016" i="2"/>
  <c r="I150" i="4"/>
  <c r="J1434" i="2"/>
  <c r="AT1434" i="2"/>
  <c r="K1434" i="2"/>
  <c r="AU1434" i="2"/>
  <c r="L1434" i="2"/>
  <c r="AV1434" i="2"/>
  <c r="AW1434" i="2"/>
  <c r="G1434" i="2"/>
  <c r="H1434" i="2" s="1"/>
  <c r="I167" i="4"/>
  <c r="G1013" i="2"/>
  <c r="H1013" i="2" s="1"/>
  <c r="K1013" i="2"/>
  <c r="AU1013" i="2"/>
  <c r="L1013" i="2"/>
  <c r="AV1013" i="2"/>
  <c r="AW1013" i="2"/>
  <c r="AT1013" i="2"/>
  <c r="J1013" i="2"/>
  <c r="I147" i="4"/>
  <c r="J1724" i="2"/>
  <c r="AT1724" i="2"/>
  <c r="K1724" i="2"/>
  <c r="AU1724" i="2"/>
  <c r="G1724" i="2"/>
  <c r="H1724" i="2" s="1"/>
  <c r="AV1724" i="2"/>
  <c r="L1724" i="2"/>
  <c r="AW1724" i="2"/>
  <c r="I194" i="4"/>
  <c r="H19" i="1"/>
  <c r="E19" i="1" s="1"/>
  <c r="H4" i="1"/>
  <c r="A118" i="4"/>
  <c r="B118" i="4"/>
  <c r="C118" i="4"/>
  <c r="A175" i="4"/>
  <c r="B175" i="4"/>
  <c r="C175" i="4"/>
  <c r="K989" i="2"/>
  <c r="AU989" i="2"/>
  <c r="L989" i="2"/>
  <c r="AV989" i="2"/>
  <c r="G989" i="2"/>
  <c r="H989" i="2" s="1"/>
  <c r="AT989" i="2"/>
  <c r="AW989" i="2"/>
  <c r="J989" i="2"/>
  <c r="I116" i="4"/>
  <c r="AW1008" i="2"/>
  <c r="J1008" i="2"/>
  <c r="AU1008" i="2"/>
  <c r="K1008" i="2"/>
  <c r="AV1008" i="2"/>
  <c r="L1008" i="2"/>
  <c r="AT1008" i="2"/>
  <c r="G1008" i="2"/>
  <c r="H1008" i="2" s="1"/>
  <c r="I142" i="4"/>
  <c r="A140" i="4"/>
  <c r="B140" i="4"/>
  <c r="C140" i="4"/>
  <c r="G1002" i="2"/>
  <c r="H1002" i="2" s="1"/>
  <c r="AW1002" i="2"/>
  <c r="J1002" i="2"/>
  <c r="AV1002" i="2"/>
  <c r="K1002" i="2"/>
  <c r="AU1002" i="2"/>
  <c r="AT1002" i="2"/>
  <c r="L1002" i="2"/>
  <c r="A145" i="4"/>
  <c r="C145" i="4"/>
  <c r="B145" i="4"/>
  <c r="M16" i="1"/>
  <c r="E1004" i="2"/>
  <c r="B170" i="4"/>
  <c r="C170" i="4"/>
  <c r="A170" i="4"/>
  <c r="G991" i="2"/>
  <c r="H991" i="2" s="1"/>
  <c r="J991" i="2"/>
  <c r="AT991" i="2"/>
  <c r="K991" i="2"/>
  <c r="AU991" i="2"/>
  <c r="L991" i="2"/>
  <c r="AV991" i="2"/>
  <c r="AW991" i="2"/>
  <c r="I118" i="4"/>
  <c r="J1442" i="2"/>
  <c r="AT1442" i="2"/>
  <c r="K1442" i="2"/>
  <c r="AU1442" i="2"/>
  <c r="L1442" i="2"/>
  <c r="AV1442" i="2"/>
  <c r="G1442" i="2"/>
  <c r="H1442" i="2" s="1"/>
  <c r="AW1442" i="2"/>
  <c r="I175" i="4"/>
  <c r="A119" i="4"/>
  <c r="B119" i="4"/>
  <c r="C119" i="4"/>
  <c r="J1006" i="2"/>
  <c r="AT1006" i="2"/>
  <c r="K1006" i="2"/>
  <c r="AU1006" i="2"/>
  <c r="L1006" i="2"/>
  <c r="AV1006" i="2"/>
  <c r="AW1006" i="2"/>
  <c r="G1006" i="2"/>
  <c r="H1006" i="2" s="1"/>
  <c r="I140" i="4"/>
  <c r="J1011" i="2"/>
  <c r="AT1011" i="2"/>
  <c r="AU1011" i="2"/>
  <c r="K1011" i="2"/>
  <c r="AV1011" i="2"/>
  <c r="L1011" i="2"/>
  <c r="AW1011" i="2"/>
  <c r="G1011" i="2"/>
  <c r="H1011" i="2" s="1"/>
  <c r="I145" i="4"/>
  <c r="C148" i="4"/>
  <c r="A148" i="4"/>
  <c r="B148" i="4"/>
  <c r="B122" i="4"/>
  <c r="A122" i="4"/>
  <c r="C122" i="4"/>
  <c r="K1437" i="2"/>
  <c r="AU1437" i="2"/>
  <c r="L1437" i="2"/>
  <c r="AV1437" i="2"/>
  <c r="AW1437" i="2"/>
  <c r="J1437" i="2"/>
  <c r="AT1437" i="2"/>
  <c r="G1437" i="2"/>
  <c r="H1437" i="2" s="1"/>
  <c r="I170" i="4"/>
  <c r="B196" i="4"/>
  <c r="C196" i="4"/>
  <c r="A196" i="4"/>
  <c r="H22" i="1"/>
  <c r="E22" i="1" s="1"/>
  <c r="C141" i="4"/>
  <c r="A141" i="4"/>
  <c r="B141" i="4"/>
  <c r="N41" i="1"/>
  <c r="AD41" i="1"/>
  <c r="AT41" i="1"/>
  <c r="P41" i="1"/>
  <c r="AH41" i="1"/>
  <c r="V41" i="1"/>
  <c r="AN41" i="1"/>
  <c r="J41" i="1"/>
  <c r="X41" i="1"/>
  <c r="AP41" i="1"/>
  <c r="Z41" i="1"/>
  <c r="AR41" i="1"/>
  <c r="AJ41" i="1"/>
  <c r="AL41" i="1"/>
  <c r="AV41" i="1"/>
  <c r="L41" i="1"/>
  <c r="R41" i="1"/>
  <c r="T41" i="1"/>
  <c r="AB41" i="1"/>
  <c r="AF41" i="1"/>
  <c r="K17" i="1"/>
  <c r="D1020" i="2"/>
  <c r="M17" i="1"/>
  <c r="E1020" i="2"/>
  <c r="B124" i="4"/>
  <c r="C124" i="4"/>
  <c r="A124" i="4"/>
  <c r="J1014" i="2"/>
  <c r="AT1014" i="2"/>
  <c r="K1014" i="2"/>
  <c r="AU1014" i="2"/>
  <c r="L1014" i="2"/>
  <c r="AV1014" i="2"/>
  <c r="AW1014" i="2"/>
  <c r="G1014" i="2"/>
  <c r="H1014" i="2" s="1"/>
  <c r="I148" i="4"/>
  <c r="G995" i="2"/>
  <c r="H995" i="2" s="1"/>
  <c r="AW995" i="2"/>
  <c r="AT995" i="2"/>
  <c r="J995" i="2"/>
  <c r="AU995" i="2"/>
  <c r="K995" i="2"/>
  <c r="AV995" i="2"/>
  <c r="L995" i="2"/>
  <c r="I122" i="4"/>
  <c r="C149" i="4"/>
  <c r="A149" i="4"/>
  <c r="B149" i="4"/>
  <c r="A166" i="4"/>
  <c r="B166" i="4"/>
  <c r="C166" i="4"/>
  <c r="B120" i="4"/>
  <c r="A120" i="4"/>
  <c r="C120" i="4"/>
  <c r="G1725" i="2"/>
  <c r="H1725" i="2" s="1"/>
  <c r="J1725" i="2"/>
  <c r="AT1725" i="2"/>
  <c r="K1725" i="2"/>
  <c r="AU1725" i="2"/>
  <c r="L1725" i="2"/>
  <c r="AV1725" i="2"/>
  <c r="AW1725" i="2"/>
  <c r="I195" i="4"/>
  <c r="C171" i="4"/>
  <c r="A171" i="4"/>
  <c r="B171" i="4"/>
  <c r="B128" i="4"/>
  <c r="A128" i="4"/>
  <c r="C128" i="4"/>
  <c r="I30" i="1"/>
  <c r="G1727" i="2"/>
  <c r="H1727" i="2" s="1"/>
  <c r="J1727" i="2"/>
  <c r="AT1727" i="2"/>
  <c r="K1727" i="2"/>
  <c r="AU1727" i="2"/>
  <c r="AV1727" i="2"/>
  <c r="AW1727" i="2"/>
  <c r="L1727" i="2"/>
  <c r="I196" i="4"/>
  <c r="AW988" i="2"/>
  <c r="G988" i="2"/>
  <c r="H988" i="2" s="1"/>
  <c r="AT988" i="2"/>
  <c r="AU988" i="2"/>
  <c r="J988" i="2"/>
  <c r="AV988" i="2"/>
  <c r="K988" i="2"/>
  <c r="L988" i="2"/>
  <c r="I115" i="4"/>
  <c r="J1007" i="2"/>
  <c r="AT1007" i="2"/>
  <c r="K1007" i="2"/>
  <c r="AU1007" i="2"/>
  <c r="L1007" i="2"/>
  <c r="AV1007" i="2"/>
  <c r="AW1007" i="2"/>
  <c r="G1007" i="2"/>
  <c r="H1007" i="2" s="1"/>
  <c r="I141" i="4"/>
  <c r="A193" i="4"/>
  <c r="C193" i="4"/>
  <c r="B193" i="4"/>
  <c r="A174" i="4"/>
  <c r="B174" i="4"/>
  <c r="C174" i="4"/>
  <c r="B146" i="4"/>
  <c r="A146" i="4"/>
  <c r="C146" i="4"/>
  <c r="A125" i="4"/>
  <c r="B125" i="4"/>
  <c r="C125" i="4"/>
  <c r="B192" i="4"/>
  <c r="A192" i="4"/>
  <c r="C192" i="4"/>
  <c r="L997" i="2"/>
  <c r="AV997" i="2"/>
  <c r="K997" i="2"/>
  <c r="AW997" i="2"/>
  <c r="J997" i="2"/>
  <c r="AT997" i="2"/>
  <c r="AU997" i="2"/>
  <c r="G997" i="2"/>
  <c r="H997" i="2" s="1"/>
  <c r="I124" i="4"/>
  <c r="J1015" i="2"/>
  <c r="AT1015" i="2"/>
  <c r="K1015" i="2"/>
  <c r="AU1015" i="2"/>
  <c r="L1015" i="2"/>
  <c r="AV1015" i="2"/>
  <c r="AW1015" i="2"/>
  <c r="G1015" i="2"/>
  <c r="H1015" i="2" s="1"/>
  <c r="I149" i="4"/>
  <c r="K1433" i="2"/>
  <c r="AU1433" i="2"/>
  <c r="L1433" i="2"/>
  <c r="AV1433" i="2"/>
  <c r="AW1433" i="2"/>
  <c r="G1433" i="2"/>
  <c r="H1433" i="2" s="1"/>
  <c r="J1433" i="2"/>
  <c r="AT1433" i="2"/>
  <c r="I166" i="4"/>
  <c r="K993" i="2"/>
  <c r="L993" i="2"/>
  <c r="AV993" i="2"/>
  <c r="AT993" i="2"/>
  <c r="G993" i="2"/>
  <c r="H993" i="2" s="1"/>
  <c r="AU993" i="2"/>
  <c r="AW993" i="2"/>
  <c r="J993" i="2"/>
  <c r="I120" i="4"/>
  <c r="C195" i="4"/>
  <c r="A195" i="4"/>
  <c r="B195" i="4"/>
  <c r="J1438" i="2"/>
  <c r="AT1438" i="2"/>
  <c r="K1438" i="2"/>
  <c r="AU1438" i="2"/>
  <c r="L1438" i="2"/>
  <c r="AV1438" i="2"/>
  <c r="G1438" i="2"/>
  <c r="H1438" i="2" s="1"/>
  <c r="AW1438" i="2"/>
  <c r="I171" i="4"/>
  <c r="L1001" i="2"/>
  <c r="AV1001" i="2"/>
  <c r="J1001" i="2"/>
  <c r="AU1001" i="2"/>
  <c r="K1001" i="2"/>
  <c r="AW1001" i="2"/>
  <c r="AT1001" i="2"/>
  <c r="G1001" i="2"/>
  <c r="H1001" i="2" s="1"/>
  <c r="I128" i="4"/>
  <c r="C115" i="4"/>
  <c r="A115" i="4"/>
  <c r="B115" i="4"/>
  <c r="J2389" i="2"/>
  <c r="AT2389" i="2"/>
  <c r="K2389" i="2"/>
  <c r="AU2389" i="2"/>
  <c r="L2389" i="2"/>
  <c r="AV2389" i="2"/>
  <c r="AW2389" i="2"/>
  <c r="G2389" i="2"/>
  <c r="H2389" i="2" s="1"/>
  <c r="H36" i="1"/>
  <c r="E36" i="1" s="1"/>
  <c r="L273" i="2"/>
  <c r="AV273" i="2"/>
  <c r="AW273" i="2"/>
  <c r="AT273" i="2"/>
  <c r="G273" i="2"/>
  <c r="H273" i="2" s="1"/>
  <c r="AU273" i="2"/>
  <c r="J273" i="2"/>
  <c r="K273" i="2"/>
  <c r="L1723" i="2"/>
  <c r="AV1723" i="2"/>
  <c r="AW1723" i="2"/>
  <c r="J1723" i="2"/>
  <c r="K1723" i="2"/>
  <c r="AT1723" i="2"/>
  <c r="AU1723" i="2"/>
  <c r="G1723" i="2"/>
  <c r="H1723" i="2" s="1"/>
  <c r="I193" i="4"/>
  <c r="B123" i="4"/>
  <c r="A123" i="4"/>
  <c r="C123" i="4"/>
  <c r="K1441" i="2"/>
  <c r="AU1441" i="2"/>
  <c r="L1441" i="2"/>
  <c r="AV1441" i="2"/>
  <c r="AW1441" i="2"/>
  <c r="AT1441" i="2"/>
  <c r="G1441" i="2"/>
  <c r="H1441" i="2" s="1"/>
  <c r="J1441" i="2"/>
  <c r="I174" i="4"/>
  <c r="F9" i="5" l="1"/>
  <c r="B9" i="5" s="1"/>
  <c r="F2" i="5"/>
  <c r="B2" i="5" s="1"/>
  <c r="F20" i="5"/>
  <c r="B20" i="5" s="1"/>
  <c r="F18" i="5"/>
  <c r="B18" i="5" s="1"/>
  <c r="F11" i="5"/>
  <c r="B11" i="5" s="1"/>
  <c r="F21" i="5"/>
  <c r="B21" i="5" s="1"/>
  <c r="F34" i="5"/>
  <c r="B34" i="5" s="1"/>
  <c r="F24" i="5"/>
  <c r="B24" i="5" s="1"/>
  <c r="F22" i="5"/>
  <c r="B22" i="5" s="1"/>
  <c r="F4" i="5"/>
  <c r="B4" i="5" s="1"/>
  <c r="F12" i="5"/>
  <c r="B12" i="5" s="1"/>
  <c r="F27" i="5"/>
  <c r="B27" i="5" s="1"/>
  <c r="F5" i="5"/>
  <c r="B5" i="5" s="1"/>
  <c r="F31" i="5"/>
  <c r="B31" i="5" s="1"/>
  <c r="F26" i="5"/>
  <c r="B26" i="5" s="1"/>
  <c r="F13" i="5"/>
  <c r="B13" i="5" s="1"/>
  <c r="F28" i="5"/>
  <c r="B28" i="5" s="1"/>
  <c r="F6" i="5"/>
  <c r="B6" i="5" s="1"/>
  <c r="F3" i="5"/>
  <c r="B3" i="5" s="1"/>
  <c r="F19" i="5"/>
  <c r="B19" i="5" s="1"/>
  <c r="F16" i="5"/>
  <c r="B16" i="5" s="1"/>
  <c r="F10" i="5"/>
  <c r="B10" i="5" s="1"/>
  <c r="F33" i="5"/>
  <c r="B33" i="5" s="1"/>
  <c r="F15" i="5"/>
  <c r="B15" i="5" s="1"/>
  <c r="F8" i="5"/>
  <c r="B8" i="5" s="1"/>
  <c r="F32" i="5"/>
  <c r="B32" i="5" s="1"/>
  <c r="F7" i="5"/>
  <c r="B7" i="5" s="1"/>
  <c r="F17" i="5"/>
  <c r="B17" i="5" s="1"/>
  <c r="F23" i="5"/>
  <c r="B23" i="5" s="1"/>
  <c r="F14" i="5"/>
  <c r="B14" i="5" s="1"/>
  <c r="F30" i="5"/>
  <c r="B30" i="5" s="1"/>
  <c r="F25" i="5"/>
  <c r="B25" i="5" s="1"/>
  <c r="F29" i="5"/>
  <c r="B29" i="5" s="1"/>
  <c r="M34" i="5"/>
  <c r="I34" i="5" s="1"/>
  <c r="M20" i="5"/>
  <c r="I20" i="5" s="1"/>
  <c r="M18" i="5"/>
  <c r="I18" i="5" s="1"/>
  <c r="M24" i="5"/>
  <c r="I24" i="5" s="1"/>
  <c r="M4" i="5"/>
  <c r="I4" i="5" s="1"/>
  <c r="M6" i="5"/>
  <c r="I6" i="5" s="1"/>
  <c r="M27" i="5"/>
  <c r="I27" i="5" s="1"/>
  <c r="M25" i="5"/>
  <c r="I25" i="5" s="1"/>
  <c r="M16" i="5"/>
  <c r="I16" i="5" s="1"/>
  <c r="M2" i="5"/>
  <c r="I2" i="5" s="1"/>
  <c r="M31" i="5"/>
  <c r="I31" i="5" s="1"/>
  <c r="M22" i="5"/>
  <c r="I22" i="5" s="1"/>
  <c r="M26" i="5"/>
  <c r="I26" i="5" s="1"/>
  <c r="M15" i="5"/>
  <c r="I15" i="5" s="1"/>
  <c r="M13" i="5"/>
  <c r="I13" i="5" s="1"/>
  <c r="M28" i="5"/>
  <c r="I28" i="5" s="1"/>
  <c r="M21" i="5"/>
  <c r="I21" i="5" s="1"/>
  <c r="M14" i="5"/>
  <c r="I14" i="5" s="1"/>
  <c r="M29" i="5"/>
  <c r="I29" i="5" s="1"/>
  <c r="M33" i="5"/>
  <c r="I33" i="5" s="1"/>
  <c r="M8" i="5"/>
  <c r="I8" i="5" s="1"/>
  <c r="M7" i="5"/>
  <c r="I7" i="5" s="1"/>
  <c r="M19" i="5"/>
  <c r="I19" i="5" s="1"/>
  <c r="M17" i="5"/>
  <c r="I17" i="5" s="1"/>
  <c r="M3" i="5"/>
  <c r="I3" i="5" s="1"/>
  <c r="M30" i="5"/>
  <c r="I30" i="5" s="1"/>
  <c r="M10" i="5"/>
  <c r="I10" i="5" s="1"/>
  <c r="M12" i="5"/>
  <c r="I12" i="5" s="1"/>
  <c r="M32" i="5"/>
  <c r="I32" i="5" s="1"/>
  <c r="M23" i="5"/>
  <c r="I23" i="5" s="1"/>
  <c r="M5" i="5"/>
  <c r="I5" i="5" s="1"/>
  <c r="M11" i="5"/>
  <c r="I11" i="5" s="1"/>
  <c r="M9" i="5"/>
  <c r="I9" i="5" s="1"/>
  <c r="T31" i="5"/>
  <c r="P31" i="5" s="1"/>
  <c r="T26" i="5"/>
  <c r="P26" i="5" s="1"/>
  <c r="T4" i="5"/>
  <c r="P4" i="5" s="1"/>
  <c r="T28" i="5"/>
  <c r="P28" i="5" s="1"/>
  <c r="T17" i="5"/>
  <c r="P17" i="5" s="1"/>
  <c r="T9" i="5"/>
  <c r="P9" i="5" s="1"/>
  <c r="T13" i="5"/>
  <c r="P13" i="5" s="1"/>
  <c r="T15" i="5"/>
  <c r="P15" i="5" s="1"/>
  <c r="T6" i="5"/>
  <c r="P6" i="5" s="1"/>
  <c r="T8" i="5"/>
  <c r="P8" i="5" s="1"/>
  <c r="T32" i="5"/>
  <c r="P32" i="5" s="1"/>
  <c r="T7" i="5"/>
  <c r="P7" i="5" s="1"/>
  <c r="T33" i="5"/>
  <c r="P33" i="5" s="1"/>
  <c r="T21" i="5"/>
  <c r="P21" i="5" s="1"/>
  <c r="T25" i="5"/>
  <c r="P25" i="5" s="1"/>
  <c r="T19" i="5"/>
  <c r="P19" i="5" s="1"/>
  <c r="T10" i="5"/>
  <c r="P10" i="5" s="1"/>
  <c r="T3" i="5"/>
  <c r="P3" i="5" s="1"/>
  <c r="T14" i="5"/>
  <c r="P14" i="5" s="1"/>
  <c r="T29" i="5"/>
  <c r="P29" i="5" s="1"/>
  <c r="T30" i="5"/>
  <c r="P30" i="5" s="1"/>
  <c r="T23" i="5"/>
  <c r="P23" i="5" s="1"/>
  <c r="T12" i="5"/>
  <c r="P12" i="5" s="1"/>
  <c r="T5" i="5"/>
  <c r="P5" i="5" s="1"/>
  <c r="T16" i="5"/>
  <c r="P16" i="5" s="1"/>
  <c r="T2" i="5"/>
  <c r="P2" i="5" s="1"/>
  <c r="T11" i="5"/>
  <c r="P11" i="5" s="1"/>
  <c r="T24" i="5"/>
  <c r="P24" i="5" s="1"/>
  <c r="T27" i="5"/>
  <c r="P27" i="5" s="1"/>
  <c r="T18" i="5"/>
  <c r="P18" i="5" s="1"/>
  <c r="T34" i="5"/>
  <c r="P34" i="5" s="1"/>
  <c r="T22" i="5"/>
  <c r="P22" i="5" s="1"/>
  <c r="T20" i="5"/>
  <c r="P20" i="5" s="1"/>
  <c r="O37" i="1"/>
  <c r="F13" i="4"/>
  <c r="M995" i="2"/>
  <c r="M996" i="2"/>
  <c r="M991" i="2"/>
  <c r="M1000" i="2"/>
  <c r="M999" i="2"/>
  <c r="M992" i="2"/>
  <c r="M989" i="2"/>
  <c r="S37" i="1"/>
  <c r="AI37" i="1"/>
  <c r="H10" i="1"/>
  <c r="E10" i="1" s="1"/>
  <c r="M1433" i="2"/>
  <c r="M1439" i="2"/>
  <c r="M1438" i="2"/>
  <c r="M1441" i="2"/>
  <c r="M1436" i="2"/>
  <c r="M1437" i="2"/>
  <c r="M1435" i="2"/>
  <c r="M1440" i="2"/>
  <c r="M273" i="2"/>
  <c r="F27" i="4"/>
  <c r="M2389" i="2"/>
  <c r="M1724" i="2"/>
  <c r="H32" i="1"/>
  <c r="E32" i="1" s="1"/>
  <c r="M1725" i="2"/>
  <c r="M1727" i="2"/>
  <c r="M1726" i="2"/>
  <c r="H12" i="1"/>
  <c r="E12" i="1" s="1"/>
  <c r="F3" i="4"/>
  <c r="G3" i="4"/>
  <c r="M1010" i="2"/>
  <c r="M1017" i="2"/>
  <c r="M1018" i="2"/>
  <c r="M1007" i="2"/>
  <c r="M1009" i="2"/>
  <c r="M1013" i="2"/>
  <c r="M1016" i="2"/>
  <c r="M1012" i="2"/>
  <c r="M1008" i="2"/>
  <c r="M1011" i="2"/>
  <c r="M1019" i="2"/>
  <c r="F25" i="4"/>
  <c r="G25" i="4"/>
  <c r="BQ20" i="1"/>
  <c r="BT26" i="1"/>
  <c r="F20" i="4"/>
  <c r="G19" i="4"/>
  <c r="BT20" i="1"/>
  <c r="F26" i="1"/>
  <c r="C26" i="1" s="1"/>
  <c r="BS20" i="1"/>
  <c r="G20" i="1"/>
  <c r="D20" i="1" s="1"/>
  <c r="G26" i="1"/>
  <c r="D26" i="1" s="1"/>
  <c r="F20" i="1"/>
  <c r="BR20" i="1"/>
  <c r="H15" i="1"/>
  <c r="E15" i="1" s="1"/>
  <c r="H8" i="1"/>
  <c r="E8" i="1" s="1"/>
  <c r="H27" i="1"/>
  <c r="E27" i="1" s="1"/>
  <c r="B17" i="1"/>
  <c r="B23" i="1"/>
  <c r="B16" i="1"/>
  <c r="B29" i="1"/>
  <c r="F19" i="4"/>
  <c r="BS26" i="1"/>
  <c r="F14" i="4"/>
  <c r="BR26" i="1"/>
  <c r="BQ26" i="1"/>
  <c r="BB7" i="1"/>
  <c r="BL7" i="1"/>
  <c r="AZ7" i="1"/>
  <c r="BD7" i="1"/>
  <c r="BJ7" i="1"/>
  <c r="AX7" i="1"/>
  <c r="BH7" i="1"/>
  <c r="BF7" i="1"/>
  <c r="G11" i="4"/>
  <c r="BD30" i="1"/>
  <c r="BF30" i="1"/>
  <c r="BB30" i="1"/>
  <c r="BL30" i="1"/>
  <c r="AZ30" i="1"/>
  <c r="BJ30" i="1"/>
  <c r="AX30" i="1"/>
  <c r="BH30" i="1"/>
  <c r="G27" i="4"/>
  <c r="BT4" i="1"/>
  <c r="F2" i="4"/>
  <c r="F17" i="4"/>
  <c r="G20" i="4"/>
  <c r="G17" i="4"/>
  <c r="G14" i="4"/>
  <c r="BR32" i="1"/>
  <c r="BS14" i="1"/>
  <c r="G4" i="1"/>
  <c r="D4" i="1" s="1"/>
  <c r="BQ4" i="1"/>
  <c r="G2" i="4"/>
  <c r="BT3" i="1"/>
  <c r="BQ24" i="1"/>
  <c r="BT32" i="1"/>
  <c r="BQ3" i="1"/>
  <c r="BR15" i="1"/>
  <c r="BQ14" i="1"/>
  <c r="G18" i="1"/>
  <c r="D18" i="1" s="1"/>
  <c r="F21" i="1"/>
  <c r="C21" i="1" s="1"/>
  <c r="F26" i="4"/>
  <c r="F13" i="1"/>
  <c r="BT14" i="1"/>
  <c r="BQ21" i="1"/>
  <c r="BQ18" i="1"/>
  <c r="BR18" i="1"/>
  <c r="BT18" i="1"/>
  <c r="BS18" i="1"/>
  <c r="BQ15" i="1"/>
  <c r="G27" i="1"/>
  <c r="D27" i="1" s="1"/>
  <c r="BT28" i="1"/>
  <c r="BS15" i="1"/>
  <c r="BT13" i="1"/>
  <c r="G21" i="1"/>
  <c r="D21" i="1" s="1"/>
  <c r="G28" i="1"/>
  <c r="D28" i="1" s="1"/>
  <c r="BR21" i="1"/>
  <c r="F18" i="1"/>
  <c r="C18" i="1" s="1"/>
  <c r="G24" i="1"/>
  <c r="D24" i="1" s="1"/>
  <c r="G13" i="4"/>
  <c r="F4" i="1"/>
  <c r="C4" i="1" s="1"/>
  <c r="G14" i="1"/>
  <c r="D14" i="1" s="1"/>
  <c r="F14" i="1"/>
  <c r="BR14" i="1"/>
  <c r="G23" i="4"/>
  <c r="I23" i="4" s="1"/>
  <c r="G12" i="4"/>
  <c r="G15" i="1"/>
  <c r="D15" i="1" s="1"/>
  <c r="G26" i="4"/>
  <c r="F35" i="4"/>
  <c r="G13" i="1"/>
  <c r="D13" i="1" s="1"/>
  <c r="BR19" i="1"/>
  <c r="BQ27" i="1"/>
  <c r="BT27" i="1"/>
  <c r="BS32" i="1"/>
  <c r="BT15" i="1"/>
  <c r="BS28" i="1"/>
  <c r="F19" i="1"/>
  <c r="C19" i="1" s="1"/>
  <c r="BS3" i="1"/>
  <c r="BR3" i="1"/>
  <c r="BQ13" i="1"/>
  <c r="BR13" i="1"/>
  <c r="F28" i="1"/>
  <c r="C28" i="1" s="1"/>
  <c r="BS13" i="1"/>
  <c r="BR28" i="1"/>
  <c r="F32" i="1"/>
  <c r="C32" i="1" s="1"/>
  <c r="BS27" i="1"/>
  <c r="BQ28" i="1"/>
  <c r="G18" i="4"/>
  <c r="G31" i="1"/>
  <c r="D31" i="1" s="1"/>
  <c r="BT24" i="1"/>
  <c r="G32" i="1"/>
  <c r="D32" i="1" s="1"/>
  <c r="G19" i="1"/>
  <c r="D19" i="1" s="1"/>
  <c r="F27" i="1"/>
  <c r="F15" i="1"/>
  <c r="BT19" i="1"/>
  <c r="BS24" i="1"/>
  <c r="BR27" i="1"/>
  <c r="F18" i="4"/>
  <c r="BT21" i="1"/>
  <c r="G31" i="4"/>
  <c r="BS4" i="1"/>
  <c r="BQ19" i="1"/>
  <c r="G3" i="1"/>
  <c r="D3" i="1" s="1"/>
  <c r="BR24" i="1"/>
  <c r="BS21" i="1"/>
  <c r="F31" i="4"/>
  <c r="BR4" i="1"/>
  <c r="BS19" i="1"/>
  <c r="F3" i="1"/>
  <c r="F24" i="1"/>
  <c r="BQ32" i="1"/>
  <c r="G35" i="4"/>
  <c r="F9" i="4"/>
  <c r="G9" i="4"/>
  <c r="F33" i="4"/>
  <c r="F32" i="4"/>
  <c r="G33" i="4"/>
  <c r="F21" i="4"/>
  <c r="BS36" i="1"/>
  <c r="F12" i="4"/>
  <c r="F30" i="4"/>
  <c r="F11" i="4"/>
  <c r="G30" i="4"/>
  <c r="BT31" i="1"/>
  <c r="BR31" i="1"/>
  <c r="BQ31" i="1"/>
  <c r="G5" i="4"/>
  <c r="BT36" i="1"/>
  <c r="F31" i="1"/>
  <c r="BS31" i="1"/>
  <c r="BS12" i="1"/>
  <c r="BT8" i="1"/>
  <c r="F34" i="1"/>
  <c r="A33" i="4" s="1"/>
  <c r="BR36" i="1"/>
  <c r="G36" i="1"/>
  <c r="D36" i="1" s="1"/>
  <c r="BQ34" i="1"/>
  <c r="G8" i="1"/>
  <c r="D8" i="1" s="1"/>
  <c r="F36" i="1"/>
  <c r="BR34" i="1"/>
  <c r="F8" i="1"/>
  <c r="C8" i="1" s="1"/>
  <c r="G12" i="1"/>
  <c r="D12" i="1" s="1"/>
  <c r="BT34" i="1"/>
  <c r="F7" i="4"/>
  <c r="BT12" i="1"/>
  <c r="BS34" i="1"/>
  <c r="G7" i="4"/>
  <c r="BQ36" i="1"/>
  <c r="G34" i="1"/>
  <c r="D34" i="1" s="1"/>
  <c r="BS8" i="1"/>
  <c r="F5" i="4"/>
  <c r="BR8" i="1"/>
  <c r="AG37" i="1"/>
  <c r="BQ8" i="1"/>
  <c r="BR12" i="1"/>
  <c r="BT9" i="1"/>
  <c r="BQ12" i="1"/>
  <c r="AE37" i="1"/>
  <c r="F12" i="1"/>
  <c r="BR9" i="1"/>
  <c r="G21" i="4"/>
  <c r="BR33" i="1"/>
  <c r="F10" i="1"/>
  <c r="C10" i="1" s="1"/>
  <c r="G32" i="4"/>
  <c r="F24" i="4"/>
  <c r="BS33" i="1"/>
  <c r="BQ10" i="1"/>
  <c r="BS25" i="1"/>
  <c r="BR10" i="1"/>
  <c r="G24" i="4"/>
  <c r="BS10" i="1"/>
  <c r="BQ33" i="1"/>
  <c r="BT10" i="1"/>
  <c r="BT33" i="1"/>
  <c r="F33" i="1"/>
  <c r="BS9" i="1"/>
  <c r="G6" i="1"/>
  <c r="D6" i="1" s="1"/>
  <c r="G9" i="1"/>
  <c r="D9" i="1" s="1"/>
  <c r="G10" i="1"/>
  <c r="D10" i="1" s="1"/>
  <c r="G33" i="1"/>
  <c r="D33" i="1" s="1"/>
  <c r="BQ9" i="1"/>
  <c r="BR22" i="1"/>
  <c r="F8" i="4"/>
  <c r="G8" i="4"/>
  <c r="BS6" i="1"/>
  <c r="BQ25" i="1"/>
  <c r="BQ6" i="1"/>
  <c r="BT6" i="1"/>
  <c r="BR6" i="1"/>
  <c r="BS22" i="1"/>
  <c r="F6" i="1"/>
  <c r="F9" i="1"/>
  <c r="F22" i="1"/>
  <c r="C22" i="1" s="1"/>
  <c r="G22" i="1"/>
  <c r="D22" i="1" s="1"/>
  <c r="BQ22" i="1"/>
  <c r="G25" i="1"/>
  <c r="D25" i="1" s="1"/>
  <c r="BT22" i="1"/>
  <c r="F25" i="1"/>
  <c r="C25" i="1" s="1"/>
  <c r="BT25" i="1"/>
  <c r="BR25" i="1"/>
  <c r="M1776" i="2"/>
  <c r="M1002" i="2"/>
  <c r="M997" i="2"/>
  <c r="M990" i="2"/>
  <c r="M1003" i="2"/>
  <c r="M988" i="2"/>
  <c r="M993" i="2"/>
  <c r="M1001" i="2"/>
  <c r="M994" i="2"/>
  <c r="M998" i="2"/>
  <c r="M1015" i="2"/>
  <c r="M1723" i="2"/>
  <c r="M1014" i="2"/>
  <c r="K1020" i="2"/>
  <c r="AU1020" i="2"/>
  <c r="L1020" i="2"/>
  <c r="AV1020" i="2"/>
  <c r="AW1020" i="2"/>
  <c r="J1020" i="2"/>
  <c r="AT1020" i="2"/>
  <c r="G1020" i="2"/>
  <c r="H1020" i="2" s="1"/>
  <c r="G41" i="1"/>
  <c r="BT41" i="1"/>
  <c r="BQ41" i="1"/>
  <c r="BS41" i="1"/>
  <c r="F41" i="1"/>
  <c r="H41" i="1"/>
  <c r="BR41" i="1"/>
  <c r="M37" i="1"/>
  <c r="I16" i="1"/>
  <c r="E4" i="1"/>
  <c r="G1443" i="2"/>
  <c r="H1443" i="2" s="1"/>
  <c r="J1443" i="2"/>
  <c r="AT1443" i="2"/>
  <c r="AU1443" i="2"/>
  <c r="K1443" i="2"/>
  <c r="AV1443" i="2"/>
  <c r="L1443" i="2"/>
  <c r="AW1443" i="2"/>
  <c r="L1728" i="2"/>
  <c r="AV1728" i="2"/>
  <c r="AW1728" i="2"/>
  <c r="G1728" i="2"/>
  <c r="H1728" i="2" s="1"/>
  <c r="AT1728" i="2"/>
  <c r="AU1728" i="2"/>
  <c r="J1728" i="2"/>
  <c r="K1728" i="2"/>
  <c r="X30" i="1"/>
  <c r="AN30" i="1"/>
  <c r="Z30" i="1"/>
  <c r="AP30" i="1"/>
  <c r="L30" i="1"/>
  <c r="AB30" i="1"/>
  <c r="AR30" i="1"/>
  <c r="N30" i="1"/>
  <c r="AD30" i="1"/>
  <c r="AT30" i="1"/>
  <c r="P30" i="1"/>
  <c r="AV30" i="1"/>
  <c r="R30" i="1"/>
  <c r="T30" i="1"/>
  <c r="V30" i="1"/>
  <c r="AF30" i="1"/>
  <c r="AL30" i="1"/>
  <c r="AH30" i="1"/>
  <c r="AJ30" i="1"/>
  <c r="J30" i="1"/>
  <c r="M1442" i="2"/>
  <c r="M1434" i="2"/>
  <c r="G1004" i="2"/>
  <c r="H1004" i="2" s="1"/>
  <c r="K1004" i="2"/>
  <c r="AU1004" i="2"/>
  <c r="L1004" i="2"/>
  <c r="AV1004" i="2"/>
  <c r="AW1004" i="2"/>
  <c r="AT1004" i="2"/>
  <c r="J1004" i="2"/>
  <c r="F35" i="1"/>
  <c r="G35" i="1"/>
  <c r="D35" i="1" s="1"/>
  <c r="BR35" i="1"/>
  <c r="BS35" i="1"/>
  <c r="BQ35" i="1"/>
  <c r="BT35" i="1"/>
  <c r="G34" i="4"/>
  <c r="F34" i="4"/>
  <c r="I17" i="1"/>
  <c r="I29" i="1"/>
  <c r="M1006" i="2"/>
  <c r="K37" i="1"/>
  <c r="I23" i="1"/>
  <c r="M987" i="2"/>
  <c r="V7" i="1"/>
  <c r="AL7" i="1"/>
  <c r="X7" i="1"/>
  <c r="AN7" i="1"/>
  <c r="Z7" i="1"/>
  <c r="AP7" i="1"/>
  <c r="L7" i="1"/>
  <c r="AB7" i="1"/>
  <c r="AR7" i="1"/>
  <c r="N7" i="1"/>
  <c r="AD7" i="1"/>
  <c r="AT7" i="1"/>
  <c r="P7" i="1"/>
  <c r="AF7" i="1"/>
  <c r="AV7" i="1"/>
  <c r="AH7" i="1"/>
  <c r="R7" i="1"/>
  <c r="T7" i="1"/>
  <c r="AJ7" i="1"/>
  <c r="J7" i="1"/>
  <c r="M1722" i="2"/>
  <c r="K13" i="5" l="1"/>
  <c r="J13" i="5"/>
  <c r="L13" i="5"/>
  <c r="E15" i="5"/>
  <c r="C15" i="5"/>
  <c r="D15" i="5"/>
  <c r="Q27" i="5"/>
  <c r="S27" i="5"/>
  <c r="R27" i="5"/>
  <c r="S10" i="5"/>
  <c r="R10" i="5"/>
  <c r="Q10" i="5"/>
  <c r="S17" i="5"/>
  <c r="R17" i="5"/>
  <c r="Q17" i="5"/>
  <c r="L30" i="5"/>
  <c r="K30" i="5"/>
  <c r="J30" i="5"/>
  <c r="L15" i="5"/>
  <c r="J15" i="5"/>
  <c r="K15" i="5"/>
  <c r="L20" i="5"/>
  <c r="K20" i="5"/>
  <c r="J20" i="5"/>
  <c r="E33" i="5"/>
  <c r="C33" i="5"/>
  <c r="D33" i="5"/>
  <c r="E12" i="5"/>
  <c r="C12" i="5"/>
  <c r="D12" i="5"/>
  <c r="Q3" i="5"/>
  <c r="R3" i="5"/>
  <c r="S3" i="5"/>
  <c r="S9" i="5"/>
  <c r="R9" i="5"/>
  <c r="Q9" i="5"/>
  <c r="E27" i="5"/>
  <c r="D27" i="5"/>
  <c r="C27" i="5"/>
  <c r="S24" i="5"/>
  <c r="R24" i="5"/>
  <c r="Q24" i="5"/>
  <c r="Q19" i="5"/>
  <c r="S19" i="5"/>
  <c r="R19" i="5"/>
  <c r="S28" i="5"/>
  <c r="Q28" i="5"/>
  <c r="R28" i="5"/>
  <c r="J3" i="5"/>
  <c r="K3" i="5"/>
  <c r="L3" i="5"/>
  <c r="L26" i="5"/>
  <c r="K26" i="5"/>
  <c r="J26" i="5"/>
  <c r="L34" i="5"/>
  <c r="J34" i="5"/>
  <c r="K34" i="5"/>
  <c r="D10" i="5"/>
  <c r="C10" i="5"/>
  <c r="E10" i="5"/>
  <c r="E4" i="5"/>
  <c r="D4" i="5"/>
  <c r="C4" i="5"/>
  <c r="J10" i="5"/>
  <c r="L10" i="5"/>
  <c r="K10" i="5"/>
  <c r="S25" i="5"/>
  <c r="R25" i="5"/>
  <c r="Q25" i="5"/>
  <c r="Q4" i="5"/>
  <c r="R4" i="5"/>
  <c r="S4" i="5"/>
  <c r="K17" i="5"/>
  <c r="J17" i="5"/>
  <c r="L17" i="5"/>
  <c r="L22" i="5"/>
  <c r="K22" i="5"/>
  <c r="J22" i="5"/>
  <c r="E29" i="5"/>
  <c r="C29" i="5"/>
  <c r="D29" i="5"/>
  <c r="E16" i="5"/>
  <c r="D16" i="5"/>
  <c r="C16" i="5"/>
  <c r="E22" i="5"/>
  <c r="D22" i="5"/>
  <c r="C22" i="5"/>
  <c r="S18" i="5"/>
  <c r="R18" i="5"/>
  <c r="Q18" i="5"/>
  <c r="L18" i="5"/>
  <c r="K18" i="5"/>
  <c r="J18" i="5"/>
  <c r="S11" i="5"/>
  <c r="R11" i="5"/>
  <c r="Q11" i="5"/>
  <c r="Q2" i="5"/>
  <c r="R2" i="5"/>
  <c r="S2" i="5"/>
  <c r="S21" i="5"/>
  <c r="R21" i="5"/>
  <c r="Q21" i="5"/>
  <c r="S26" i="5"/>
  <c r="R26" i="5"/>
  <c r="Q26" i="5"/>
  <c r="L19" i="5"/>
  <c r="J19" i="5"/>
  <c r="K19" i="5"/>
  <c r="L31" i="5"/>
  <c r="J31" i="5"/>
  <c r="K31" i="5"/>
  <c r="E25" i="5"/>
  <c r="C25" i="5"/>
  <c r="D25" i="5"/>
  <c r="E19" i="5"/>
  <c r="C19" i="5"/>
  <c r="D19" i="5"/>
  <c r="D24" i="5"/>
  <c r="E24" i="5"/>
  <c r="C24" i="5"/>
  <c r="S33" i="5"/>
  <c r="R33" i="5"/>
  <c r="Q33" i="5"/>
  <c r="E34" i="5"/>
  <c r="D34" i="5"/>
  <c r="C34" i="5"/>
  <c r="D30" i="5"/>
  <c r="C30" i="5"/>
  <c r="E30" i="5"/>
  <c r="R5" i="5"/>
  <c r="Q5" i="5"/>
  <c r="S5" i="5"/>
  <c r="S7" i="5"/>
  <c r="Q7" i="5"/>
  <c r="R7" i="5"/>
  <c r="J9" i="5"/>
  <c r="L9" i="5"/>
  <c r="K9" i="5"/>
  <c r="L8" i="5"/>
  <c r="K8" i="5"/>
  <c r="J8" i="5"/>
  <c r="J16" i="5"/>
  <c r="K16" i="5"/>
  <c r="L16" i="5"/>
  <c r="C14" i="5"/>
  <c r="E14" i="5"/>
  <c r="D14" i="5"/>
  <c r="D6" i="5"/>
  <c r="E6" i="5"/>
  <c r="C6" i="5"/>
  <c r="E21" i="5"/>
  <c r="D21" i="5"/>
  <c r="C21" i="5"/>
  <c r="S16" i="5"/>
  <c r="Q16" i="5"/>
  <c r="R16" i="5"/>
  <c r="S32" i="5"/>
  <c r="Q32" i="5"/>
  <c r="R32" i="5"/>
  <c r="K33" i="5"/>
  <c r="J33" i="5"/>
  <c r="L33" i="5"/>
  <c r="J25" i="5"/>
  <c r="K25" i="5"/>
  <c r="L25" i="5"/>
  <c r="E23" i="5"/>
  <c r="C23" i="5"/>
  <c r="D23" i="5"/>
  <c r="E28" i="5"/>
  <c r="D28" i="5"/>
  <c r="C28" i="5"/>
  <c r="E11" i="5"/>
  <c r="D11" i="5"/>
  <c r="C11" i="5"/>
  <c r="K7" i="5"/>
  <c r="J7" i="5"/>
  <c r="L7" i="5"/>
  <c r="L11" i="5"/>
  <c r="J11" i="5"/>
  <c r="K11" i="5"/>
  <c r="Q23" i="5"/>
  <c r="S23" i="5"/>
  <c r="R23" i="5"/>
  <c r="R8" i="5"/>
  <c r="Q8" i="5"/>
  <c r="S8" i="5"/>
  <c r="L5" i="5"/>
  <c r="K5" i="5"/>
  <c r="J5" i="5"/>
  <c r="J29" i="5"/>
  <c r="K29" i="5"/>
  <c r="L29" i="5"/>
  <c r="L27" i="5"/>
  <c r="J27" i="5"/>
  <c r="K27" i="5"/>
  <c r="E17" i="5"/>
  <c r="D17" i="5"/>
  <c r="C17" i="5"/>
  <c r="E13" i="5"/>
  <c r="C13" i="5"/>
  <c r="D13" i="5"/>
  <c r="D18" i="5"/>
  <c r="E18" i="5"/>
  <c r="C18" i="5"/>
  <c r="L2" i="5"/>
  <c r="K2" i="5"/>
  <c r="J2" i="5"/>
  <c r="S20" i="5"/>
  <c r="R20" i="5"/>
  <c r="Q20" i="5"/>
  <c r="Q30" i="5"/>
  <c r="R30" i="5"/>
  <c r="S30" i="5"/>
  <c r="S6" i="5"/>
  <c r="Q6" i="5"/>
  <c r="R6" i="5"/>
  <c r="L23" i="5"/>
  <c r="J23" i="5"/>
  <c r="K23" i="5"/>
  <c r="J14" i="5"/>
  <c r="L14" i="5"/>
  <c r="K14" i="5"/>
  <c r="L6" i="5"/>
  <c r="J6" i="5"/>
  <c r="K6" i="5"/>
  <c r="D7" i="5"/>
  <c r="C7" i="5"/>
  <c r="E7" i="5"/>
  <c r="D26" i="5"/>
  <c r="C26" i="5"/>
  <c r="E26" i="5"/>
  <c r="D20" i="5"/>
  <c r="E20" i="5"/>
  <c r="C20" i="5"/>
  <c r="D3" i="5"/>
  <c r="C3" i="5"/>
  <c r="E3" i="5"/>
  <c r="S22" i="5"/>
  <c r="R22" i="5"/>
  <c r="Q22" i="5"/>
  <c r="Q29" i="5"/>
  <c r="S29" i="5"/>
  <c r="R29" i="5"/>
  <c r="R15" i="5"/>
  <c r="S15" i="5"/>
  <c r="Q15" i="5"/>
  <c r="L32" i="5"/>
  <c r="K32" i="5"/>
  <c r="J32" i="5"/>
  <c r="L21" i="5"/>
  <c r="K21" i="5"/>
  <c r="J21" i="5"/>
  <c r="K4" i="5"/>
  <c r="J4" i="5"/>
  <c r="L4" i="5"/>
  <c r="E32" i="5"/>
  <c r="C32" i="5"/>
  <c r="D32" i="5"/>
  <c r="E31" i="5"/>
  <c r="C31" i="5"/>
  <c r="D31" i="5"/>
  <c r="E2" i="5"/>
  <c r="D2" i="5"/>
  <c r="C2" i="5"/>
  <c r="S31" i="5"/>
  <c r="Q31" i="5"/>
  <c r="R31" i="5"/>
  <c r="S12" i="5"/>
  <c r="R12" i="5"/>
  <c r="Q12" i="5"/>
  <c r="S34" i="5"/>
  <c r="R34" i="5"/>
  <c r="Q34" i="5"/>
  <c r="S14" i="5"/>
  <c r="Q14" i="5"/>
  <c r="R14" i="5"/>
  <c r="S13" i="5"/>
  <c r="R13" i="5"/>
  <c r="Q13" i="5"/>
  <c r="L12" i="5"/>
  <c r="K12" i="5"/>
  <c r="J12" i="5"/>
  <c r="L28" i="5"/>
  <c r="K28" i="5"/>
  <c r="J28" i="5"/>
  <c r="L24" i="5"/>
  <c r="K24" i="5"/>
  <c r="J24" i="5"/>
  <c r="E8" i="5"/>
  <c r="C8" i="5"/>
  <c r="D8" i="5"/>
  <c r="E5" i="5"/>
  <c r="C5" i="5"/>
  <c r="D5" i="5"/>
  <c r="E9" i="5"/>
  <c r="C9" i="5"/>
  <c r="D9" i="5"/>
  <c r="I13" i="4"/>
  <c r="I3" i="4"/>
  <c r="I27" i="4"/>
  <c r="BP26" i="1"/>
  <c r="A25" i="4"/>
  <c r="D25" i="4"/>
  <c r="C25" i="4"/>
  <c r="M1443" i="2"/>
  <c r="I25" i="4"/>
  <c r="I12" i="4"/>
  <c r="A19" i="4"/>
  <c r="A12" i="4"/>
  <c r="A11" i="4"/>
  <c r="M1020" i="2"/>
  <c r="I20" i="4"/>
  <c r="I19" i="4"/>
  <c r="A35" i="4"/>
  <c r="B19" i="4"/>
  <c r="C20" i="1"/>
  <c r="BP20" i="1" s="1"/>
  <c r="D19" i="4"/>
  <c r="C19" i="4"/>
  <c r="B25" i="4"/>
  <c r="A26" i="4"/>
  <c r="I14" i="4"/>
  <c r="I21" i="4"/>
  <c r="B23" i="4"/>
  <c r="I33" i="4"/>
  <c r="I2" i="4"/>
  <c r="D14" i="4"/>
  <c r="BF17" i="1"/>
  <c r="BD17" i="1"/>
  <c r="BB17" i="1"/>
  <c r="AX17" i="1"/>
  <c r="BL17" i="1"/>
  <c r="AZ17" i="1"/>
  <c r="BH17" i="1"/>
  <c r="BJ17" i="1"/>
  <c r="BF29" i="1"/>
  <c r="BH29" i="1"/>
  <c r="BD29" i="1"/>
  <c r="AX29" i="1"/>
  <c r="BB29" i="1"/>
  <c r="BL29" i="1"/>
  <c r="AZ29" i="1"/>
  <c r="BJ29" i="1"/>
  <c r="BH16" i="1"/>
  <c r="AX16" i="1"/>
  <c r="BF16" i="1"/>
  <c r="BD16" i="1"/>
  <c r="BJ16" i="1"/>
  <c r="BB16" i="1"/>
  <c r="BL16" i="1"/>
  <c r="AZ16" i="1"/>
  <c r="BF23" i="1"/>
  <c r="BD23" i="1"/>
  <c r="AX23" i="1"/>
  <c r="BH23" i="1"/>
  <c r="BB23" i="1"/>
  <c r="BL23" i="1"/>
  <c r="AZ23" i="1"/>
  <c r="BJ23" i="1"/>
  <c r="I11" i="4"/>
  <c r="I17" i="4"/>
  <c r="A31" i="4"/>
  <c r="BP18" i="1"/>
  <c r="A9" i="4"/>
  <c r="A20" i="4"/>
  <c r="I35" i="4"/>
  <c r="D17" i="4"/>
  <c r="C3" i="4"/>
  <c r="C13" i="1"/>
  <c r="BP13" i="1" s="1"/>
  <c r="A17" i="4"/>
  <c r="I31" i="4"/>
  <c r="C14" i="4"/>
  <c r="B17" i="4"/>
  <c r="B3" i="4"/>
  <c r="B20" i="4"/>
  <c r="C17" i="4"/>
  <c r="D3" i="4"/>
  <c r="D12" i="4"/>
  <c r="C15" i="1"/>
  <c r="BP15" i="1" s="1"/>
  <c r="C12" i="4"/>
  <c r="D30" i="4"/>
  <c r="BP19" i="1"/>
  <c r="C12" i="1"/>
  <c r="BP12" i="1" s="1"/>
  <c r="B13" i="4"/>
  <c r="A14" i="4"/>
  <c r="B14" i="4"/>
  <c r="A3" i="4"/>
  <c r="C2" i="4"/>
  <c r="D13" i="4"/>
  <c r="I18" i="4"/>
  <c r="I26" i="4"/>
  <c r="B12" i="4"/>
  <c r="I9" i="4"/>
  <c r="A13" i="4"/>
  <c r="BP21" i="1"/>
  <c r="C3" i="1"/>
  <c r="BP3" i="1" s="1"/>
  <c r="BP28" i="1"/>
  <c r="B33" i="4"/>
  <c r="C23" i="4"/>
  <c r="C14" i="1"/>
  <c r="BP14" i="1" s="1"/>
  <c r="D23" i="4"/>
  <c r="C33" i="4"/>
  <c r="C20" i="4"/>
  <c r="A2" i="4"/>
  <c r="A23" i="4"/>
  <c r="C24" i="1"/>
  <c r="BP24" i="1" s="1"/>
  <c r="B2" i="4"/>
  <c r="C13" i="4"/>
  <c r="D20" i="4"/>
  <c r="I30" i="4"/>
  <c r="A18" i="4"/>
  <c r="D33" i="4"/>
  <c r="C27" i="4"/>
  <c r="D2" i="4"/>
  <c r="D26" i="4"/>
  <c r="D27" i="4"/>
  <c r="C27" i="1"/>
  <c r="BP27" i="1" s="1"/>
  <c r="C34" i="1"/>
  <c r="BP34" i="1" s="1"/>
  <c r="B31" i="4"/>
  <c r="B27" i="4"/>
  <c r="D31" i="4"/>
  <c r="A27" i="4"/>
  <c r="B26" i="4"/>
  <c r="C26" i="4"/>
  <c r="I32" i="4"/>
  <c r="C31" i="4"/>
  <c r="B18" i="4"/>
  <c r="BP32" i="1"/>
  <c r="C18" i="4"/>
  <c r="D18" i="4"/>
  <c r="C36" i="1"/>
  <c r="BP36" i="1" s="1"/>
  <c r="BP8" i="1"/>
  <c r="I5" i="4"/>
  <c r="A30" i="4"/>
  <c r="C7" i="4"/>
  <c r="B30" i="4"/>
  <c r="A7" i="4"/>
  <c r="C31" i="1"/>
  <c r="BP31" i="1" s="1"/>
  <c r="B7" i="4"/>
  <c r="D35" i="4"/>
  <c r="C30" i="4"/>
  <c r="D7" i="4"/>
  <c r="C35" i="4"/>
  <c r="I7" i="4"/>
  <c r="B35" i="4"/>
  <c r="B11" i="4"/>
  <c r="C11" i="4"/>
  <c r="D11" i="4"/>
  <c r="BP25" i="1"/>
  <c r="BP22" i="1"/>
  <c r="A21" i="4"/>
  <c r="B32" i="4"/>
  <c r="B21" i="4"/>
  <c r="B9" i="4"/>
  <c r="C21" i="4"/>
  <c r="D21" i="4"/>
  <c r="C9" i="4"/>
  <c r="D9" i="4"/>
  <c r="BP10" i="1"/>
  <c r="I24" i="4"/>
  <c r="B5" i="4"/>
  <c r="C32" i="4"/>
  <c r="D32" i="4"/>
  <c r="A32" i="4"/>
  <c r="C33" i="1"/>
  <c r="BP33" i="1" s="1"/>
  <c r="D5" i="4"/>
  <c r="I8" i="4"/>
  <c r="C6" i="1"/>
  <c r="BP6" i="1" s="1"/>
  <c r="C5" i="4"/>
  <c r="A8" i="4"/>
  <c r="B8" i="4"/>
  <c r="D8" i="4"/>
  <c r="C9" i="1"/>
  <c r="BP9" i="1" s="1"/>
  <c r="C8" i="4"/>
  <c r="A5" i="4"/>
  <c r="C24" i="4"/>
  <c r="D24" i="4"/>
  <c r="A24" i="4"/>
  <c r="B24" i="4"/>
  <c r="I34" i="4"/>
  <c r="BP4" i="1"/>
  <c r="N29" i="1"/>
  <c r="AF29" i="1"/>
  <c r="AV29" i="1"/>
  <c r="AB29" i="1"/>
  <c r="AT29" i="1"/>
  <c r="AD29" i="1"/>
  <c r="L29" i="1"/>
  <c r="AH29" i="1"/>
  <c r="R29" i="1"/>
  <c r="AJ29" i="1"/>
  <c r="X29" i="1"/>
  <c r="AP29" i="1"/>
  <c r="T29" i="1"/>
  <c r="V29" i="1"/>
  <c r="Z29" i="1"/>
  <c r="AL29" i="1"/>
  <c r="AN29" i="1"/>
  <c r="AR29" i="1"/>
  <c r="P29" i="1"/>
  <c r="J29" i="1"/>
  <c r="F29" i="4"/>
  <c r="H30" i="1"/>
  <c r="E30" i="1" s="1"/>
  <c r="BT30" i="1"/>
  <c r="G30" i="1"/>
  <c r="D30" i="1" s="1"/>
  <c r="F30" i="1"/>
  <c r="G29" i="4"/>
  <c r="BS30" i="1"/>
  <c r="BQ30" i="1"/>
  <c r="BR30" i="1"/>
  <c r="I37" i="1"/>
  <c r="N16" i="1"/>
  <c r="AF16" i="1"/>
  <c r="AV16" i="1"/>
  <c r="T16" i="1"/>
  <c r="AJ16" i="1"/>
  <c r="X16" i="1"/>
  <c r="AR16" i="1"/>
  <c r="AD16" i="1"/>
  <c r="AH16" i="1"/>
  <c r="P16" i="1"/>
  <c r="AL16" i="1"/>
  <c r="L16" i="1"/>
  <c r="AN16" i="1"/>
  <c r="Z16" i="1"/>
  <c r="R16" i="1"/>
  <c r="V16" i="1"/>
  <c r="AB16" i="1"/>
  <c r="AP16" i="1"/>
  <c r="AT16" i="1"/>
  <c r="J16" i="1"/>
  <c r="P17" i="1"/>
  <c r="AB17" i="1"/>
  <c r="AR17" i="1"/>
  <c r="AD17" i="1"/>
  <c r="AV17" i="1"/>
  <c r="L17" i="1"/>
  <c r="AF17" i="1"/>
  <c r="N17" i="1"/>
  <c r="AH17" i="1"/>
  <c r="R17" i="1"/>
  <c r="AJ17" i="1"/>
  <c r="X17" i="1"/>
  <c r="AP17" i="1"/>
  <c r="T17" i="1"/>
  <c r="V17" i="1"/>
  <c r="Z17" i="1"/>
  <c r="AL17" i="1"/>
  <c r="AN17" i="1"/>
  <c r="AT17" i="1"/>
  <c r="J17" i="1"/>
  <c r="M1728" i="2"/>
  <c r="A34" i="4"/>
  <c r="C35" i="1"/>
  <c r="BP35" i="1" s="1"/>
  <c r="D34" i="4"/>
  <c r="C34" i="4"/>
  <c r="B34" i="4"/>
  <c r="BT7" i="1"/>
  <c r="BQ7" i="1"/>
  <c r="BR7" i="1"/>
  <c r="BS7" i="1"/>
  <c r="G6" i="4"/>
  <c r="F6" i="4"/>
  <c r="F7" i="1"/>
  <c r="H7" i="1"/>
  <c r="G7" i="1"/>
  <c r="N23" i="1"/>
  <c r="AF23" i="1"/>
  <c r="AV23" i="1"/>
  <c r="T23" i="1"/>
  <c r="AL23" i="1"/>
  <c r="V23" i="1"/>
  <c r="AN23" i="1"/>
  <c r="X23" i="1"/>
  <c r="AP23" i="1"/>
  <c r="Z23" i="1"/>
  <c r="AR23" i="1"/>
  <c r="L23" i="1"/>
  <c r="AH23" i="1"/>
  <c r="AJ23" i="1"/>
  <c r="P23" i="1"/>
  <c r="AT23" i="1"/>
  <c r="R23" i="1"/>
  <c r="AB23" i="1"/>
  <c r="AD23" i="1"/>
  <c r="J23" i="1"/>
  <c r="M1004" i="2"/>
  <c r="H16" i="1" l="1"/>
  <c r="E16" i="1" s="1"/>
  <c r="I29" i="4"/>
  <c r="G15" i="4"/>
  <c r="BR16" i="1"/>
  <c r="BS16" i="1"/>
  <c r="F16" i="1"/>
  <c r="G16" i="1"/>
  <c r="D16" i="1" s="1"/>
  <c r="BQ16" i="1"/>
  <c r="BT16" i="1"/>
  <c r="F15" i="4"/>
  <c r="F23" i="1"/>
  <c r="G23" i="1"/>
  <c r="D23" i="1" s="1"/>
  <c r="F22" i="4"/>
  <c r="BR23" i="1"/>
  <c r="G22" i="4"/>
  <c r="BS23" i="1"/>
  <c r="BT23" i="1"/>
  <c r="BQ23" i="1"/>
  <c r="D7" i="1"/>
  <c r="G28" i="4"/>
  <c r="F28" i="4"/>
  <c r="F29" i="1"/>
  <c r="BS29" i="1"/>
  <c r="BT29" i="1"/>
  <c r="BQ29" i="1"/>
  <c r="BR29" i="1"/>
  <c r="G29" i="1"/>
  <c r="D29" i="1" s="1"/>
  <c r="E7" i="1"/>
  <c r="E37" i="1" s="1"/>
  <c r="D71" i="7"/>
  <c r="D65" i="7"/>
  <c r="D70" i="7" s="1"/>
  <c r="D63" i="7"/>
  <c r="D64" i="7"/>
  <c r="D69" i="7" s="1"/>
  <c r="F16" i="4"/>
  <c r="BR17" i="1"/>
  <c r="G17" i="1"/>
  <c r="D17" i="1" s="1"/>
  <c r="BQ17" i="1"/>
  <c r="BS17" i="1"/>
  <c r="G16" i="4"/>
  <c r="F17" i="1"/>
  <c r="BT17" i="1"/>
  <c r="C7" i="1"/>
  <c r="D6" i="4"/>
  <c r="C6" i="4"/>
  <c r="B6" i="4"/>
  <c r="A6" i="4"/>
  <c r="I6" i="4"/>
  <c r="C30" i="1"/>
  <c r="BP30" i="1" s="1"/>
  <c r="D29" i="4"/>
  <c r="A29" i="4"/>
  <c r="C29" i="4"/>
  <c r="B29" i="4"/>
  <c r="I15" i="4" l="1"/>
  <c r="I22" i="4"/>
  <c r="D15" i="4"/>
  <c r="C15" i="4"/>
  <c r="B15" i="4"/>
  <c r="C16" i="1"/>
  <c r="BP16" i="1" s="1"/>
  <c r="A15" i="4"/>
  <c r="D22" i="4"/>
  <c r="C22" i="4"/>
  <c r="B22" i="4"/>
  <c r="A22" i="4"/>
  <c r="C23" i="1"/>
  <c r="BP23" i="1" s="1"/>
  <c r="I16" i="4"/>
  <c r="D68" i="7"/>
  <c r="F101" i="4" s="1"/>
  <c r="F88" i="4"/>
  <c r="BP7" i="1"/>
  <c r="C17" i="1"/>
  <c r="BP17" i="1" s="1"/>
  <c r="D16" i="4"/>
  <c r="C16" i="4"/>
  <c r="B16" i="4"/>
  <c r="A16" i="4"/>
  <c r="C29" i="1"/>
  <c r="BP29" i="1" s="1"/>
  <c r="D28" i="4"/>
  <c r="C28" i="4"/>
  <c r="B28" i="4"/>
  <c r="A28" i="4"/>
  <c r="I28" i="4"/>
  <c r="AP487" i="2" l="1"/>
  <c r="C487" i="2"/>
  <c r="D487" i="2"/>
  <c r="Q589" i="2"/>
  <c r="Q11" i="1" l="1"/>
  <c r="AQ589" i="2"/>
  <c r="C589" i="2"/>
  <c r="J589" i="2" s="1"/>
  <c r="E589" i="2"/>
  <c r="L487" i="2"/>
  <c r="AV487" i="2"/>
  <c r="K487" i="2"/>
  <c r="G60" i="7" s="1"/>
  <c r="J487" i="2"/>
  <c r="AT487" i="2"/>
  <c r="AU487" i="2"/>
  <c r="AW487" i="2"/>
  <c r="D589" i="2"/>
  <c r="G487" i="2"/>
  <c r="H487" i="2" s="1"/>
  <c r="AP589" i="2"/>
  <c r="C57" i="7"/>
  <c r="Q37" i="1" l="1"/>
  <c r="B57" i="7"/>
  <c r="A57" i="7"/>
  <c r="B11" i="1"/>
  <c r="AU589" i="2"/>
  <c r="AW589" i="2"/>
  <c r="L589" i="2"/>
  <c r="K43" i="7" s="1"/>
  <c r="G57" i="7"/>
  <c r="K589" i="2"/>
  <c r="M589" i="2" s="1"/>
  <c r="AV589" i="2"/>
  <c r="AT589" i="2"/>
  <c r="O43" i="7" s="1"/>
  <c r="G589" i="2"/>
  <c r="H589" i="2" s="1"/>
  <c r="K45" i="7"/>
  <c r="K47" i="7"/>
  <c r="K44" i="7"/>
  <c r="K46" i="7"/>
  <c r="M487" i="2"/>
  <c r="C45" i="7"/>
  <c r="C47" i="7"/>
  <c r="C51" i="7"/>
  <c r="C44" i="7"/>
  <c r="C46" i="7"/>
  <c r="C50" i="7"/>
  <c r="C53" i="7"/>
  <c r="C43" i="7"/>
  <c r="C52" i="7"/>
  <c r="C60" i="7"/>
  <c r="C54" i="7"/>
  <c r="G45" i="7"/>
  <c r="G44" i="7"/>
  <c r="G43" i="7"/>
  <c r="G47" i="7"/>
  <c r="G50" i="7"/>
  <c r="G46" i="7"/>
  <c r="G51" i="7"/>
  <c r="G53" i="7"/>
  <c r="G54" i="7"/>
  <c r="G52" i="7"/>
  <c r="S45" i="7"/>
  <c r="S47" i="7"/>
  <c r="S44" i="7"/>
  <c r="S46" i="7"/>
  <c r="S43" i="7"/>
  <c r="E60" i="7" l="1"/>
  <c r="F60" i="7"/>
  <c r="E54" i="7"/>
  <c r="F54" i="7"/>
  <c r="B45" i="7"/>
  <c r="A45" i="7"/>
  <c r="J45" i="7"/>
  <c r="I45" i="7"/>
  <c r="F53" i="7"/>
  <c r="E53" i="7"/>
  <c r="F51" i="7"/>
  <c r="E51" i="7"/>
  <c r="F52" i="7"/>
  <c r="E52" i="7"/>
  <c r="F46" i="7"/>
  <c r="E46" i="7"/>
  <c r="B54" i="7"/>
  <c r="A54" i="7"/>
  <c r="B60" i="7"/>
  <c r="A60" i="7"/>
  <c r="F57" i="7"/>
  <c r="E57" i="7"/>
  <c r="F50" i="7"/>
  <c r="E50" i="7"/>
  <c r="B52" i="7"/>
  <c r="A52" i="7"/>
  <c r="J46" i="7"/>
  <c r="I46" i="7"/>
  <c r="F47" i="7"/>
  <c r="E47" i="7"/>
  <c r="A43" i="7"/>
  <c r="B43" i="7"/>
  <c r="J44" i="7"/>
  <c r="I44" i="7"/>
  <c r="B53" i="7"/>
  <c r="A53" i="7"/>
  <c r="F43" i="7"/>
  <c r="E43" i="7"/>
  <c r="B50" i="7"/>
  <c r="A50" i="7"/>
  <c r="B46" i="7"/>
  <c r="A46" i="7"/>
  <c r="J47" i="7"/>
  <c r="I47" i="7"/>
  <c r="B44" i="7"/>
  <c r="A44" i="7"/>
  <c r="F44" i="7"/>
  <c r="E44" i="7"/>
  <c r="B51" i="7"/>
  <c r="A51" i="7"/>
  <c r="F45" i="7"/>
  <c r="E45" i="7"/>
  <c r="B47" i="7"/>
  <c r="A47" i="7"/>
  <c r="J43" i="7"/>
  <c r="I43" i="7"/>
  <c r="BF11" i="1"/>
  <c r="P11" i="1"/>
  <c r="BD11" i="1"/>
  <c r="BL11" i="1"/>
  <c r="R11" i="1"/>
  <c r="J11" i="1"/>
  <c r="AJ11" i="1"/>
  <c r="X11" i="1"/>
  <c r="AX11" i="1"/>
  <c r="AP11" i="1"/>
  <c r="AH11" i="1"/>
  <c r="Z11" i="1"/>
  <c r="AV11" i="1"/>
  <c r="V11" i="1"/>
  <c r="AL11" i="1"/>
  <c r="BJ11" i="1"/>
  <c r="B37" i="1"/>
  <c r="AF11" i="1"/>
  <c r="AT11" i="1"/>
  <c r="AR11" i="1"/>
  <c r="N11" i="1"/>
  <c r="AN11" i="1"/>
  <c r="T11" i="1"/>
  <c r="BB11" i="1"/>
  <c r="AB11" i="1"/>
  <c r="BH11" i="1"/>
  <c r="AZ11" i="1"/>
  <c r="AD11" i="1"/>
  <c r="L11" i="1"/>
  <c r="O47" i="7"/>
  <c r="M47" i="7" s="1"/>
  <c r="O45" i="7"/>
  <c r="N45" i="7" s="1"/>
  <c r="O46" i="7"/>
  <c r="N46" i="7" s="1"/>
  <c r="O44" i="7"/>
  <c r="N44" i="7" s="1"/>
  <c r="Q45" i="7"/>
  <c r="R45" i="7"/>
  <c r="M43" i="7"/>
  <c r="N43" i="7"/>
  <c r="Q44" i="7"/>
  <c r="R44" i="7"/>
  <c r="R47" i="7"/>
  <c r="Q47" i="7"/>
  <c r="Q43" i="7"/>
  <c r="R43" i="7"/>
  <c r="R46" i="7"/>
  <c r="Q46" i="7"/>
  <c r="S39" i="7" l="1"/>
  <c r="Q39" i="7" s="1"/>
  <c r="S30" i="7"/>
  <c r="Q30" i="7" s="1"/>
  <c r="S40" i="7"/>
  <c r="Q40" i="7" s="1"/>
  <c r="S33" i="7"/>
  <c r="Q33" i="7" s="1"/>
  <c r="S29" i="7"/>
  <c r="Q29" i="7" s="1"/>
  <c r="S36" i="7"/>
  <c r="Q36" i="7" s="1"/>
  <c r="S32" i="7"/>
  <c r="Q32" i="7" s="1"/>
  <c r="S31" i="7"/>
  <c r="Q31" i="7" s="1"/>
  <c r="S38" i="7"/>
  <c r="Q38" i="7" s="1"/>
  <c r="S37" i="7"/>
  <c r="Q37" i="7" s="1"/>
  <c r="G31" i="7"/>
  <c r="E31" i="7" s="1"/>
  <c r="C74" i="7"/>
  <c r="G30" i="7"/>
  <c r="E30" i="7" s="1"/>
  <c r="G29" i="7"/>
  <c r="E29" i="7" s="1"/>
  <c r="G38" i="7"/>
  <c r="E38" i="7" s="1"/>
  <c r="G40" i="7"/>
  <c r="E40" i="7" s="1"/>
  <c r="G37" i="7"/>
  <c r="E37" i="7" s="1"/>
  <c r="G36" i="7"/>
  <c r="E36" i="7" s="1"/>
  <c r="G32" i="7"/>
  <c r="E32" i="7" s="1"/>
  <c r="G39" i="7"/>
  <c r="E39" i="7" s="1"/>
  <c r="G33" i="7"/>
  <c r="E33" i="7" s="1"/>
  <c r="N47" i="7"/>
  <c r="B74" i="7"/>
  <c r="BR11" i="1"/>
  <c r="C33" i="7"/>
  <c r="A33" i="7" s="1"/>
  <c r="C37" i="7"/>
  <c r="A37" i="7" s="1"/>
  <c r="C36" i="7"/>
  <c r="A36" i="7" s="1"/>
  <c r="F10" i="4"/>
  <c r="C29" i="7"/>
  <c r="A29" i="7" s="1"/>
  <c r="G10" i="4"/>
  <c r="G11" i="1"/>
  <c r="BS11" i="1"/>
  <c r="BT11" i="1"/>
  <c r="C38" i="7"/>
  <c r="A38" i="7" s="1"/>
  <c r="C40" i="7"/>
  <c r="A40" i="7" s="1"/>
  <c r="C31" i="7"/>
  <c r="A31" i="7" s="1"/>
  <c r="BQ11" i="1"/>
  <c r="C32" i="7"/>
  <c r="A32" i="7" s="1"/>
  <c r="F11" i="1"/>
  <c r="C30" i="7"/>
  <c r="A30" i="7" s="1"/>
  <c r="C39" i="7"/>
  <c r="A39" i="7" s="1"/>
  <c r="D6" i="7"/>
  <c r="A6" i="7" s="1"/>
  <c r="D4" i="7"/>
  <c r="A4" i="7" s="1"/>
  <c r="D25" i="7"/>
  <c r="A25" i="7" s="1"/>
  <c r="D24" i="7"/>
  <c r="A24" i="7" s="1"/>
  <c r="D3" i="7"/>
  <c r="A3" i="7" s="1"/>
  <c r="D19" i="7"/>
  <c r="A19" i="7" s="1"/>
  <c r="D23" i="7"/>
  <c r="A23" i="7" s="1"/>
  <c r="D10" i="7"/>
  <c r="A10" i="7" s="1"/>
  <c r="D9" i="7"/>
  <c r="A9" i="7" s="1"/>
  <c r="D17" i="7"/>
  <c r="A17" i="7" s="1"/>
  <c r="D21" i="7"/>
  <c r="A21" i="7" s="1"/>
  <c r="D16" i="7"/>
  <c r="A16" i="7" s="1"/>
  <c r="D12" i="7"/>
  <c r="A12" i="7" s="1"/>
  <c r="D5" i="7"/>
  <c r="A5" i="7" s="1"/>
  <c r="D8" i="7"/>
  <c r="A8" i="7" s="1"/>
  <c r="D7" i="7"/>
  <c r="A7" i="7" s="1"/>
  <c r="D22" i="7"/>
  <c r="A22" i="7" s="1"/>
  <c r="D18" i="7"/>
  <c r="A18" i="7" s="1"/>
  <c r="D20" i="7"/>
  <c r="A20" i="7" s="1"/>
  <c r="D11" i="7"/>
  <c r="A11" i="7" s="1"/>
  <c r="R37" i="1"/>
  <c r="J37" i="1"/>
  <c r="AX37" i="1"/>
  <c r="T37" i="1"/>
  <c r="AT37" i="1"/>
  <c r="BF37" i="1"/>
  <c r="AH37" i="1"/>
  <c r="AJ37" i="1"/>
  <c r="L37" i="1"/>
  <c r="BD37" i="1"/>
  <c r="AF37" i="1"/>
  <c r="AR37" i="1"/>
  <c r="X37" i="1"/>
  <c r="AN37" i="1"/>
  <c r="BB37" i="1"/>
  <c r="BH37" i="1"/>
  <c r="P37" i="1"/>
  <c r="AV37" i="1"/>
  <c r="Z37" i="1"/>
  <c r="N37" i="1"/>
  <c r="AB37" i="1"/>
  <c r="AL37" i="1"/>
  <c r="AP37" i="1"/>
  <c r="AD37" i="1"/>
  <c r="BJ37" i="1"/>
  <c r="V37" i="1"/>
  <c r="BL37" i="1"/>
  <c r="AZ37" i="1"/>
  <c r="O31" i="7"/>
  <c r="M31" i="7" s="1"/>
  <c r="O39" i="7"/>
  <c r="M39" i="7" s="1"/>
  <c r="O38" i="7"/>
  <c r="M38" i="7" s="1"/>
  <c r="O37" i="7"/>
  <c r="M37" i="7" s="1"/>
  <c r="O40" i="7"/>
  <c r="M40" i="7" s="1"/>
  <c r="O29" i="7"/>
  <c r="M29" i="7" s="1"/>
  <c r="O32" i="7"/>
  <c r="M32" i="7" s="1"/>
  <c r="O30" i="7"/>
  <c r="M30" i="7" s="1"/>
  <c r="O36" i="7"/>
  <c r="M36" i="7" s="1"/>
  <c r="O33" i="7"/>
  <c r="M33" i="7" s="1"/>
  <c r="K38" i="7"/>
  <c r="I38" i="7" s="1"/>
  <c r="K32" i="7"/>
  <c r="I32" i="7" s="1"/>
  <c r="K29" i="7"/>
  <c r="I29" i="7" s="1"/>
  <c r="K37" i="7"/>
  <c r="I37" i="7" s="1"/>
  <c r="K30" i="7"/>
  <c r="I30" i="7" s="1"/>
  <c r="D74" i="7"/>
  <c r="K31" i="7"/>
  <c r="I31" i="7" s="1"/>
  <c r="K33" i="7"/>
  <c r="I33" i="7" s="1"/>
  <c r="K39" i="7"/>
  <c r="I39" i="7" s="1"/>
  <c r="K36" i="7"/>
  <c r="I36" i="7" s="1"/>
  <c r="K40" i="7"/>
  <c r="I40" i="7" s="1"/>
  <c r="M46" i="7"/>
  <c r="M45" i="7"/>
  <c r="M44" i="7"/>
  <c r="I21" i="7" l="1"/>
  <c r="H21" i="7"/>
  <c r="G21" i="7"/>
  <c r="F21" i="7"/>
  <c r="E21" i="7"/>
  <c r="I17" i="7"/>
  <c r="H17" i="7"/>
  <c r="F17" i="7"/>
  <c r="G17" i="7"/>
  <c r="E17" i="7"/>
  <c r="I9" i="7"/>
  <c r="H9" i="7"/>
  <c r="G9" i="7"/>
  <c r="F9" i="7"/>
  <c r="E9" i="7"/>
  <c r="H11" i="7"/>
  <c r="G11" i="7"/>
  <c r="F11" i="7"/>
  <c r="I11" i="7"/>
  <c r="E11" i="7"/>
  <c r="H10" i="7"/>
  <c r="G10" i="7"/>
  <c r="F10" i="7"/>
  <c r="E10" i="7"/>
  <c r="I10" i="7"/>
  <c r="I20" i="7"/>
  <c r="H20" i="7"/>
  <c r="G20" i="7"/>
  <c r="F20" i="7"/>
  <c r="E20" i="7"/>
  <c r="F23" i="7"/>
  <c r="E23" i="7"/>
  <c r="I23" i="7"/>
  <c r="H23" i="7"/>
  <c r="G23" i="7"/>
  <c r="G18" i="7"/>
  <c r="J18" i="7" s="1"/>
  <c r="F18" i="7"/>
  <c r="E18" i="7"/>
  <c r="I18" i="7"/>
  <c r="H18" i="7"/>
  <c r="I19" i="7"/>
  <c r="G19" i="7"/>
  <c r="F19" i="7"/>
  <c r="E19" i="7"/>
  <c r="H19" i="7"/>
  <c r="E22" i="7"/>
  <c r="I22" i="7"/>
  <c r="H22" i="7"/>
  <c r="G22" i="7"/>
  <c r="F22" i="7"/>
  <c r="G3" i="7"/>
  <c r="F3" i="7"/>
  <c r="E3" i="7"/>
  <c r="I3" i="7"/>
  <c r="H3" i="7"/>
  <c r="I7" i="7"/>
  <c r="H7" i="7"/>
  <c r="G7" i="7"/>
  <c r="F7" i="7"/>
  <c r="E7" i="7"/>
  <c r="I24" i="7"/>
  <c r="H24" i="7"/>
  <c r="G24" i="7"/>
  <c r="F24" i="7"/>
  <c r="E24" i="7"/>
  <c r="F8" i="7"/>
  <c r="E8" i="7"/>
  <c r="I8" i="7"/>
  <c r="H8" i="7"/>
  <c r="G8" i="7"/>
  <c r="I25" i="7"/>
  <c r="H25" i="7"/>
  <c r="G25" i="7"/>
  <c r="F25" i="7"/>
  <c r="E25" i="7"/>
  <c r="I5" i="7"/>
  <c r="H5" i="7"/>
  <c r="G5" i="7"/>
  <c r="F5" i="7"/>
  <c r="E5" i="7"/>
  <c r="I4" i="7"/>
  <c r="H4" i="7"/>
  <c r="G4" i="7"/>
  <c r="E4" i="7"/>
  <c r="F4" i="7"/>
  <c r="I12" i="7"/>
  <c r="H12" i="7"/>
  <c r="G12" i="7"/>
  <c r="F12" i="7"/>
  <c r="E12" i="7"/>
  <c r="E6" i="7"/>
  <c r="I6" i="7"/>
  <c r="H6" i="7"/>
  <c r="G6" i="7"/>
  <c r="F6" i="7"/>
  <c r="I10" i="4"/>
  <c r="F16" i="7"/>
  <c r="E16" i="7"/>
  <c r="H16" i="7"/>
  <c r="I16" i="7"/>
  <c r="G16" i="7"/>
  <c r="H64" i="7"/>
  <c r="H69" i="7" s="1"/>
  <c r="H63" i="7"/>
  <c r="H68" i="7" s="1"/>
  <c r="H65" i="7"/>
  <c r="H70" i="7" s="1"/>
  <c r="H71" i="7"/>
  <c r="F40" i="4"/>
  <c r="BT37" i="1"/>
  <c r="BR37" i="1"/>
  <c r="BS37" i="1"/>
  <c r="G37" i="1"/>
  <c r="G40" i="4"/>
  <c r="H37" i="1"/>
  <c r="F37" i="1"/>
  <c r="BQ37" i="1"/>
  <c r="E64" i="7"/>
  <c r="E69" i="7" s="1"/>
  <c r="E63" i="7"/>
  <c r="E68" i="7" s="1"/>
  <c r="E65" i="7"/>
  <c r="E70" i="7" s="1"/>
  <c r="E71" i="7"/>
  <c r="F71" i="7"/>
  <c r="F64" i="7"/>
  <c r="F69" i="7" s="1"/>
  <c r="F65" i="7"/>
  <c r="F70" i="7" s="1"/>
  <c r="F63" i="7"/>
  <c r="F68" i="7" s="1"/>
  <c r="D75" i="7"/>
  <c r="D86" i="7"/>
  <c r="G63" i="7"/>
  <c r="G68" i="7" s="1"/>
  <c r="G71" i="7"/>
  <c r="G65" i="7"/>
  <c r="G70" i="7" s="1"/>
  <c r="G64" i="7"/>
  <c r="G69" i="7" s="1"/>
  <c r="C63" i="7"/>
  <c r="C65" i="7"/>
  <c r="C70" i="7" s="1"/>
  <c r="C64" i="7"/>
  <c r="C69" i="7" s="1"/>
  <c r="D11" i="1"/>
  <c r="D37" i="1" s="1"/>
  <c r="C71" i="7"/>
  <c r="B75" i="7"/>
  <c r="B76" i="7" s="1"/>
  <c r="B77" i="7" s="1"/>
  <c r="B78" i="7" s="1"/>
  <c r="B86" i="7"/>
  <c r="B87" i="7" s="1"/>
  <c r="C86" i="7"/>
  <c r="C75" i="7"/>
  <c r="A10" i="4"/>
  <c r="C10" i="4"/>
  <c r="B71" i="7"/>
  <c r="B65" i="7"/>
  <c r="B70" i="7" s="1"/>
  <c r="B64" i="7"/>
  <c r="B69" i="7" s="1"/>
  <c r="D10" i="4"/>
  <c r="C11" i="1"/>
  <c r="B63" i="7"/>
  <c r="B10" i="4"/>
  <c r="G73" i="4"/>
  <c r="I40" i="4" l="1"/>
  <c r="J20" i="7"/>
  <c r="J12" i="7"/>
  <c r="J6" i="7"/>
  <c r="C6" i="7" s="1"/>
  <c r="J7" i="7"/>
  <c r="C7" i="7" s="1"/>
  <c r="J10" i="7"/>
  <c r="C10" i="7" s="1"/>
  <c r="J5" i="7"/>
  <c r="C5" i="7" s="1"/>
  <c r="J16" i="7"/>
  <c r="C16" i="7" s="1"/>
  <c r="J23" i="7"/>
  <c r="C23" i="7" s="1"/>
  <c r="J19" i="7"/>
  <c r="C19" i="7" s="1"/>
  <c r="J4" i="7"/>
  <c r="C4" i="7" s="1"/>
  <c r="J8" i="7"/>
  <c r="C8" i="7" s="1"/>
  <c r="J17" i="7"/>
  <c r="C17" i="7" s="1"/>
  <c r="J11" i="7"/>
  <c r="C11" i="7" s="1"/>
  <c r="J24" i="7"/>
  <c r="C24" i="7" s="1"/>
  <c r="J21" i="7"/>
  <c r="C21" i="7" s="1"/>
  <c r="J25" i="7"/>
  <c r="C25" i="7" s="1"/>
  <c r="J22" i="7"/>
  <c r="C22" i="7" s="1"/>
  <c r="J9" i="7"/>
  <c r="C9" i="7" s="1"/>
  <c r="F86" i="4"/>
  <c r="C68" i="7"/>
  <c r="F99" i="4" s="1"/>
  <c r="D76" i="7"/>
  <c r="D87" i="7"/>
  <c r="C18" i="7"/>
  <c r="D40" i="4"/>
  <c r="C40" i="4"/>
  <c r="B40" i="4"/>
  <c r="A40" i="4"/>
  <c r="C76" i="7"/>
  <c r="C77" i="7" s="1"/>
  <c r="C78" i="7" s="1"/>
  <c r="C87" i="7"/>
  <c r="C88" i="7" s="1"/>
  <c r="C89" i="7" s="1"/>
  <c r="C90" i="7" s="1"/>
  <c r="B88" i="7"/>
  <c r="B89" i="7" s="1"/>
  <c r="B90" i="7" s="1"/>
  <c r="B79" i="7"/>
  <c r="J3" i="7"/>
  <c r="C3" i="7" s="1"/>
  <c r="F87" i="4"/>
  <c r="B68" i="7"/>
  <c r="F100" i="4" s="1"/>
  <c r="G100" i="4" s="1"/>
  <c r="C12" i="7"/>
  <c r="C20" i="7"/>
  <c r="C37" i="1"/>
  <c r="BP37" i="1" s="1"/>
  <c r="BP11" i="1"/>
  <c r="G87" i="4" l="1"/>
  <c r="B80" i="7"/>
  <c r="B91" i="7"/>
  <c r="B92" i="7" s="1"/>
  <c r="D77" i="7"/>
  <c r="D88" i="7"/>
  <c r="D89" i="7" s="1"/>
  <c r="G89" i="4"/>
  <c r="G86" i="4"/>
  <c r="G88" i="4"/>
  <c r="G99" i="4"/>
  <c r="G102" i="4"/>
  <c r="G101" i="4"/>
  <c r="C79" i="7"/>
  <c r="C80" i="7" s="1"/>
  <c r="C91" i="7"/>
  <c r="C92" i="7" s="1"/>
  <c r="C81" i="7" l="1"/>
  <c r="C82" i="7" s="1"/>
  <c r="C83" i="7" s="1"/>
  <c r="D90" i="7"/>
  <c r="D78" i="7"/>
  <c r="B93" i="7"/>
  <c r="B81" i="7"/>
  <c r="B82" i="7" s="1"/>
  <c r="B83" i="7" s="1"/>
  <c r="C93" i="7"/>
  <c r="C94" i="7" s="1"/>
  <c r="C95" i="7" s="1"/>
  <c r="B94" i="7" l="1"/>
  <c r="B95" i="7" s="1"/>
  <c r="D79" i="7"/>
  <c r="D80" i="7" s="1"/>
  <c r="D91" i="7"/>
  <c r="D81" i="7" l="1"/>
  <c r="D82" i="7" s="1"/>
  <c r="D83" i="7" s="1"/>
  <c r="D92" i="7"/>
  <c r="D93" i="7" s="1"/>
  <c r="D94" i="7" s="1"/>
  <c r="D95" i="7" l="1"/>
  <c r="J303" i="3" l="1"/>
  <c r="K303" i="3"/>
  <c r="G303" i="3"/>
  <c r="H303" i="3" s="1"/>
  <c r="L303" i="3"/>
  <c r="K302" i="3"/>
  <c r="J302" i="3"/>
  <c r="L302" i="3"/>
  <c r="G302" i="3"/>
  <c r="H302" i="3" s="1"/>
  <c r="M303" i="3" l="1"/>
  <c r="M302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  <author>tc={C5278ED9-E0DB-7848-814B-6CF8A3710940}</author>
    <author>tc={09E05082-8F5F-3E42-856D-72428216C104}</author>
    <author>tc={8D98ACA2-167F-6C42-A5D5-D9E2E31DB78D}</author>
    <author>tc={88EFAF24-8F62-FB49-A095-156D68C9C276}</author>
    <author>tc={4E6011DC-F2FC-9F47-B78F-8C1CD2EA0A74}</author>
  </authors>
  <commentList>
    <comment ref="BC1" authorId="0" shapeId="0" xr:uid="{00000000-0006-0000-02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Class</t>
        </r>
      </text>
    </comment>
    <comment ref="N1464" authorId="1" shapeId="0" xr:uid="{C5278ED9-E0DB-7848-814B-6CF8A3710940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 from statewide report: 166,937.  Updated per official county report.</t>
      </text>
    </comment>
    <comment ref="O1464" authorId="2" shapeId="0" xr:uid="{09E05082-8F5F-3E42-856D-72428216C104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 from statewide report: 76,639.  Updated per official county report.</t>
      </text>
    </comment>
    <comment ref="N1466" authorId="3" shapeId="0" xr:uid="{8D98ACA2-167F-6C42-A5D5-D9E2E31DB78D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 Result: 2,541,178. Updated figure in Union County per official county report.</t>
      </text>
    </comment>
    <comment ref="O1466" authorId="4" shapeId="0" xr:uid="{88EFAF24-8F62-FB49-A095-156D68C9C276}">
      <text>
        <t>[Threaded comment]
Your version of Excel allows you to read this threaded comment; however, any edits to it will get removed if the file is opened in a newer version of Excel. Learn more: https://go.microsoft.com/fwlink/?linkid=870924
Comment:
    Official Result: 1,817,052. Updated figure in Union County per official county report.</t>
      </text>
    </comment>
    <comment ref="X1466" authorId="5" shapeId="0" xr:uid="{4E6011DC-F2FC-9F47-B78F-8C1CD2EA0A74}">
      <text>
        <t>[Threaded comment]
Your version of Excel allows you to read this threaded comment; however, any edits to it will get removed if the file is opened in a newer version of Excel. Learn more: https://go.microsoft.com/fwlink/?linkid=870924
Comment:
    Write-in vote not part of statewide official list.  Collected from individual county election reports.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tc={DEC268ED-2E25-704A-BE9D-281AB2284484}</author>
    <author>tc={A2C8D601-594D-2943-932E-6533BA3B3A75}</author>
    <author>tc={D856AC80-CCB4-E74E-AEDD-1D891CB8400C}</author>
    <author>tc={0EAA9943-8027-5549-94BA-9C5D45861489}</author>
    <author>tc={561CFD8F-5062-7244-ADD6-16657EA58561}</author>
    <author>tc={12169C2D-6CC5-634F-8E1F-ED5140723822}</author>
    <author>tc={7CC5F03D-DF48-2749-B23F-B4F779E83CA4}</author>
    <author>tc={BE3EEEEE-7D0F-2148-B97A-2BBBF7C7C01E}</author>
    <author>tc={066DCD84-B346-6447-BD80-20CEE21774B1}</author>
    <author>tc={6DF52B8E-0D51-D746-8065-64146F8A5A3B}</author>
    <author>tc={8EFA9DC3-B93D-B848-B7D1-9F351E84DE80}</author>
    <author>tc={5D29D4D5-FD92-8C40-8FC0-AB1E6D402587}</author>
    <author>tc={C8391302-3E33-A547-9099-94E1D72B02FB}</author>
    <author>tc={AB227642-EDED-0145-917E-17B619A491AD}</author>
    <author>tc={6F746E6F-B2BB-4C4A-B013-4DDF7C940FFC}</author>
    <author>tc={DA343E29-4232-5048-A962-8C2DCA53FBBF}</author>
    <author>tc={B0368D25-2294-964A-9FB0-6D3C75FDAFCD}</author>
    <author>tc={FA9C777F-B2AC-1E48-AF68-27A145B09499}</author>
    <author>tc={FC2CA450-512A-CF49-82E7-93FC980DF5F9}</author>
    <author>tc={940A69EB-32FC-9B49-A923-D18AB3BA4354}</author>
    <author>tc={712736BB-7F66-604C-8FB9-2F4F1107C0A2}</author>
    <author>tc={FBB261DB-00CD-1C41-951B-5ED3C94E28B5}</author>
    <author>tc={88999AB5-AE30-B54D-8690-CDE88806FCB9}</author>
    <author>tc={881AC816-A0EB-1442-ACC8-F6ECB2EDD411}</author>
    <author>tc={9693236A-45FF-B748-880C-371BA4D3CAA7}</author>
  </authors>
  <commentList>
    <comment ref="A21" authorId="0" shapeId="0" xr:uid="{DEC268ED-2E25-704A-BE9D-281AB228448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T8 R11 Twp.</t>
      </text>
    </comment>
    <comment ref="A43" authorId="1" shapeId="0" xr:uid="{A2C8D601-594D-2943-932E-6533BA3B3A7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Mason Twp.</t>
      </text>
    </comment>
    <comment ref="A80" authorId="2" shapeId="0" xr:uid="{D856AC80-CCB4-E74E-AEDD-1D891CB8400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Connor Two.</t>
      </text>
    </comment>
    <comment ref="A82" authorId="3" shapeId="0" xr:uid="{0EAA9943-8027-5549-94BA-9C5D4586148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Wyman Twp.</t>
      </text>
    </comment>
    <comment ref="A97" authorId="4" shapeId="0" xr:uid="{561CFD8F-5062-7244-ADD6-16657EA5856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T10</t>
      </text>
    </comment>
    <comment ref="A142" authorId="5" shapeId="0" xr:uid="{12169C2D-6CC5-634F-8E1F-ED514072382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T15 R6 Twp.</t>
      </text>
    </comment>
    <comment ref="A167" authorId="6" shapeId="0" xr:uid="{7CC5F03D-DF48-2749-B23F-B4F779E83CA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Big Twenty Twp. and T15 R15 WELS</t>
      </text>
    </comment>
    <comment ref="A169" authorId="7" shapeId="0" xr:uid="{BE3EEEEE-7D0F-2148-B97A-2BBBF7C7C01E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T9 T10 SD</t>
      </text>
    </comment>
    <comment ref="A197" authorId="8" shapeId="0" xr:uid="{066DCD84-B346-6447-BD80-20CEE21774B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Kingsbury Plt.</t>
      </text>
    </comment>
    <comment ref="A244" authorId="9" shapeId="0" xr:uid="{6DF52B8E-0D51-D746-8065-64146F8A5A3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Orneville Twp.</t>
      </text>
    </comment>
    <comment ref="A254" authorId="10" shapeId="0" xr:uid="{8EFA9DC3-B93D-B848-B7D1-9F351E84DE80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Spring Lake Twp.</t>
      </text>
    </comment>
    <comment ref="A290" authorId="11" shapeId="0" xr:uid="{5D29D4D5-FD92-8C40-8FC0-AB1E6D402587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Molunkus Twp.</t>
      </text>
    </comment>
    <comment ref="A300" authorId="12" shapeId="0" xr:uid="{C8391302-3E33-A547-9099-94E1D72B02F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Greenfield Twp.</t>
      </text>
    </comment>
    <comment ref="A304" authorId="13" shapeId="0" xr:uid="{AB227642-EDED-0145-917E-17B619A491A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Ornveille Twp.</t>
      </text>
    </comment>
    <comment ref="A311" authorId="14" shapeId="0" xr:uid="{6F746E6F-B2BB-4C4A-B013-4DDF7C940FFC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Elliotsville Twp.</t>
      </text>
    </comment>
    <comment ref="A391" authorId="15" shapeId="0" xr:uid="{DA343E29-4232-5048-A962-8C2DCA53FBBF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Adamstown Twp.</t>
      </text>
    </comment>
    <comment ref="A408" authorId="16" shapeId="0" xr:uid="{B0368D25-2294-964A-9FB0-6D3C75FDAFC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Sinclair</t>
      </text>
    </comment>
    <comment ref="A424" authorId="17" shapeId="0" xr:uid="{FA9C777F-B2AC-1E48-AF68-27A145B0949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Benedicta and Silver Ridge</t>
      </text>
    </comment>
    <comment ref="A430" authorId="18" shapeId="0" xr:uid="{FC2CA450-512A-CF49-82E7-93FC980DF5F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Concord Twp.</t>
      </text>
    </comment>
    <comment ref="A445" authorId="19" shapeId="0" xr:uid="{940A69EB-32FC-9B49-A923-D18AB3BA4354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T7 SD</t>
      </text>
    </comment>
    <comment ref="A451" authorId="20" shapeId="0" xr:uid="{712736BB-7F66-604C-8FB9-2F4F1107C0A2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Freeman Twp.</t>
      </text>
    </comment>
    <comment ref="A485" authorId="21" shapeId="0" xr:uid="{FBB261DB-00CD-1C41-951B-5ED3C94E28B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Van Buren Cove</t>
      </text>
    </comment>
    <comment ref="A524" authorId="22" shapeId="0" xr:uid="{88999AB5-AE30-B54D-8690-CDE88806FCB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Washington Twp.</t>
      </text>
    </comment>
    <comment ref="A535" authorId="23" shapeId="0" xr:uid="{881AC816-A0EB-1442-ACC8-F6ECB2EDD411}">
      <text>
        <t>[Threaded comment]
Your version of Excel allows you to read this threaded comment; however, any edits to it will get removed if the file is opened in a newer version of Excel. Learn more: https://go.microsoft.com/fwlink/?linkid=870924
Comment:
    Includes Milton Twp.</t>
      </text>
    </comment>
    <comment ref="A542" authorId="24" shapeId="0" xr:uid="{9693236A-45FF-B748-880C-371BA4D3CAA7}">
      <text>
        <t>[Threaded comment]
Your version of Excel allows you to read this threaded comment; however, any edits to it will get removed if the file is opened in a newer version of Excel. Learn more: https://go.microsoft.com/fwlink/?linkid=870924
Comment:
    UOCAVA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C1" authorId="0" shapeId="0" xr:uid="{00000000-0006-0000-0A00-000001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National Party.  Can rework these as appropriate
</t>
        </r>
      </text>
    </comment>
    <comment ref="A31" authorId="0" shapeId="0" xr:uid="{00000000-0006-0000-0A00-000002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Party Number (from above)
Match any state party with a nationally-affiliated party if applicable (e.g. Nebraska Party would get #5 since it is associated with the Constitution Party - in the party column, write "Nebraska", but write 5 in the # column) </t>
        </r>
      </text>
    </comment>
    <comment ref="C31" authorId="0" shapeId="0" xr:uid="{00000000-0006-0000-0A00-000003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Please use the actual name of the party on the ballot… such as Democratic-Farmer-Labor</t>
        </r>
      </text>
    </comment>
    <comment ref="E31" authorId="0" shapeId="0" xr:uid="{00000000-0006-0000-0A00-000004000000}">
      <text>
        <r>
          <rPr>
            <b/>
            <sz val="9"/>
            <color rgb="FF000000"/>
            <rFont val="Geneva"/>
            <family val="2"/>
          </rPr>
          <t>Dave Leip:</t>
        </r>
        <r>
          <rPr>
            <sz val="9"/>
            <color rgb="FF000000"/>
            <rFont val="Geneva"/>
            <family val="2"/>
          </rPr>
          <t xml:space="preserve">
</t>
        </r>
        <r>
          <rPr>
            <sz val="9"/>
            <color rgb="FF000000"/>
            <rFont val="Geneva"/>
            <family val="2"/>
          </rPr>
          <t>abbreviated name.  Typically the last name, but if it is very long like Schwartzenegger, can abbreviate to Schwartz., etc.</t>
        </r>
      </text>
    </comment>
    <comment ref="F31" authorId="0" shapeId="0" xr:uid="{00000000-0006-0000-0A00-00000500000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just leave this column alone.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Dave Leip</author>
  </authors>
  <commentList>
    <comment ref="B1" authorId="0" shapeId="0" xr:uid="{5FD26E4E-F376-3843-BFB1-F70F1EA09E18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County Source</t>
        </r>
      </text>
    </comment>
    <comment ref="C1" authorId="0" shapeId="0" xr:uid="{9C976EF1-6A89-E24B-8F47-EA3D439C4B21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Ballots cast data source</t>
        </r>
      </text>
    </comment>
    <comment ref="D1" authorId="0" shapeId="0" xr:uid="{2E2AA184-C095-5945-8180-62718ADDCD90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Township data source</t>
        </r>
      </text>
    </comment>
    <comment ref="E1" authorId="0" shapeId="0" xr:uid="{DBB28325-5EB6-5548-8922-D2329D864BF5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Registration data source</t>
        </r>
      </text>
    </comment>
    <comment ref="F1" authorId="0" shapeId="0" xr:uid="{CA1547D3-67A4-7E4C-966C-B984202BC301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Web Page, Official Abstract, Statement of Vote, etc.</t>
        </r>
      </text>
    </comment>
    <comment ref="K1" authorId="0" shapeId="0" xr:uid="{08B778AC-9833-FE4A-99E5-CE9870BE33B4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write "comp." if the source is compiled by the author, else write "X"</t>
        </r>
      </text>
    </comment>
    <comment ref="Q1" authorId="0" shapeId="0" xr:uid="{95A367A9-BC2C-EC4C-92DE-5559E6775389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The date on the publication</t>
        </r>
      </text>
    </comment>
    <comment ref="T1" authorId="0" shapeId="0" xr:uid="{A14F6202-E052-EF4B-9C3D-9D16D874115E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for web pages, when was the page accessed?</t>
        </r>
      </text>
    </comment>
    <comment ref="U1" authorId="0" shapeId="0" xr:uid="{0B72E49F-AA06-304C-AD55-ABB4A985604A}">
      <text>
        <r>
          <rPr>
            <b/>
            <sz val="9"/>
            <color indexed="81"/>
            <rFont val="Geneva"/>
            <family val="2"/>
          </rPr>
          <t>Dave Leip:</t>
        </r>
        <r>
          <rPr>
            <sz val="9"/>
            <color indexed="81"/>
            <rFont val="Geneva"/>
            <family val="2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<sst xmlns="http://schemas.openxmlformats.org/spreadsheetml/2006/main" count="21367" uniqueCount="3091">
  <si>
    <t>Notes</t>
    <phoneticPr fontId="8"/>
  </si>
  <si>
    <t>Ervings Location</t>
  </si>
  <si>
    <t>Martins Location</t>
  </si>
  <si>
    <t>King George</t>
  </si>
  <si>
    <t>R</t>
  </si>
  <si>
    <t>Cutts Grant</t>
  </si>
  <si>
    <t>Louisa</t>
  </si>
  <si>
    <t>Dona Ana</t>
  </si>
  <si>
    <t>Burrillville</t>
  </si>
  <si>
    <t>Dunstable</t>
  </si>
  <si>
    <t>Bancroft</t>
  </si>
  <si>
    <t>Plainville</t>
  </si>
  <si>
    <t>Hancock</t>
  </si>
  <si>
    <t>Menifee</t>
  </si>
  <si>
    <t>Idaho</t>
  </si>
  <si>
    <t>Plantation</t>
  </si>
  <si>
    <t>Swampscott</t>
  </si>
  <si>
    <t>Limington</t>
  </si>
  <si>
    <t>gore</t>
  </si>
  <si>
    <t>Voting Method</t>
  </si>
  <si>
    <t>Granby</t>
  </si>
  <si>
    <t>Fitchburg</t>
  </si>
  <si>
    <t>Anderson</t>
  </si>
  <si>
    <t>Barber</t>
  </si>
  <si>
    <t>Iberia</t>
  </si>
  <si>
    <t>Lohmiller</t>
  </si>
  <si>
    <t>Harrisville</t>
  </si>
  <si>
    <t>Chaves</t>
  </si>
  <si>
    <t>Woodbury</t>
  </si>
  <si>
    <t>McDonough</t>
  </si>
  <si>
    <t>Lake</t>
  </si>
  <si>
    <t>Bleckley</t>
  </si>
  <si>
    <t>Democrat</t>
  </si>
  <si>
    <t>RI</t>
  </si>
  <si>
    <t>Silver Bow</t>
  </si>
  <si>
    <t>Roberts</t>
  </si>
  <si>
    <t>Constitution</t>
  </si>
  <si>
    <t>Bowerbank</t>
  </si>
  <si>
    <t>Childress</t>
  </si>
  <si>
    <t>Cherryfield</t>
  </si>
  <si>
    <t>&lt;30%</t>
  </si>
  <si>
    <t>Stetson</t>
  </si>
  <si>
    <t>Oceana</t>
  </si>
  <si>
    <t>Barnstable</t>
  </si>
  <si>
    <t>Savoy</t>
  </si>
  <si>
    <t>Belknap</t>
  </si>
  <si>
    <t>Frenchboro</t>
  </si>
  <si>
    <t>Geneva</t>
  </si>
  <si>
    <t>Nicollet</t>
  </si>
  <si>
    <t>Narragansett</t>
  </si>
  <si>
    <t>Lewis</t>
  </si>
  <si>
    <t>Newfield</t>
  </si>
  <si>
    <t>Winchendon</t>
  </si>
  <si>
    <t>Chowan</t>
  </si>
  <si>
    <t>Qualified Write-ins</t>
  </si>
  <si>
    <t>Gillespie</t>
  </si>
  <si>
    <t>Edgefield</t>
  </si>
  <si>
    <t>Goliad</t>
  </si>
  <si>
    <t>Suffolk</t>
  </si>
  <si>
    <t>Portland</t>
  </si>
  <si>
    <t>Sebago</t>
  </si>
  <si>
    <t>State</t>
    <phoneticPr fontId="8"/>
  </si>
  <si>
    <t>Election Date:</t>
  </si>
  <si>
    <t>Larimer</t>
  </si>
  <si>
    <t>Belgrade</t>
  </si>
  <si>
    <t>Oldham</t>
  </si>
  <si>
    <t>Ringgold</t>
  </si>
  <si>
    <t>Santa Fe</t>
  </si>
  <si>
    <t>Socorro</t>
  </si>
  <si>
    <t>Boyle</t>
  </si>
  <si>
    <t>Cornville</t>
  </si>
  <si>
    <t>Calais</t>
  </si>
  <si>
    <t>Shutesbury</t>
  </si>
  <si>
    <t>Skowhegan</t>
  </si>
  <si>
    <t>Sheffield</t>
  </si>
  <si>
    <t>Shelburne</t>
  </si>
  <si>
    <t>Bland</t>
  </si>
  <si>
    <t>Botetourt</t>
  </si>
  <si>
    <t>COUSUBFP</t>
  </si>
  <si>
    <t>Counties with Highest Percent of Vote</t>
  </si>
  <si>
    <t>Iron</t>
  </si>
  <si>
    <t>Texas</t>
  </si>
  <si>
    <t>Central Aroostook</t>
  </si>
  <si>
    <t>New Castle</t>
  </si>
  <si>
    <t>Plaistow</t>
  </si>
  <si>
    <t>Jonesport</t>
  </si>
  <si>
    <t>Raymond</t>
  </si>
  <si>
    <t>Rindge</t>
  </si>
  <si>
    <t>Valley</t>
  </si>
  <si>
    <t>Little River</t>
  </si>
  <si>
    <t>Chandlers Purchase</t>
  </si>
  <si>
    <t>North Oxford</t>
  </si>
  <si>
    <t>Berkeley</t>
  </si>
  <si>
    <t>OK</t>
  </si>
  <si>
    <t>OR</t>
  </si>
  <si>
    <t>South Dakota Secretary of State</t>
  </si>
  <si>
    <t>Androscoggin</t>
  </si>
  <si>
    <t>Fredericksburg</t>
  </si>
  <si>
    <t>Galax</t>
  </si>
  <si>
    <t>West Tisbury</t>
  </si>
  <si>
    <t>La Plata</t>
  </si>
  <si>
    <t>Arrowsic</t>
  </si>
  <si>
    <t>Arundel</t>
  </si>
  <si>
    <t>Bexar</t>
  </si>
  <si>
    <t>Sturbridge</t>
  </si>
  <si>
    <t>Northeast Piscataquis</t>
  </si>
  <si>
    <t>New Kent</t>
  </si>
  <si>
    <t>South Hadley</t>
  </si>
  <si>
    <t>Alfred</t>
  </si>
  <si>
    <t>Sagadahoc</t>
  </si>
  <si>
    <t>Albion</t>
  </si>
  <si>
    <t>Clinton</t>
  </si>
  <si>
    <t>Litchfield</t>
  </si>
  <si>
    <t>Glenburn</t>
  </si>
  <si>
    <t>Crane</t>
  </si>
  <si>
    <t>Thompson and Meserves Purchase</t>
  </si>
  <si>
    <t>Stoneham</t>
  </si>
  <si>
    <t>Clarendon</t>
  </si>
  <si>
    <t>Larue</t>
  </si>
  <si>
    <t>Graves</t>
  </si>
  <si>
    <t>Waldo</t>
  </si>
  <si>
    <t>Alpena</t>
  </si>
  <si>
    <t>Montague</t>
  </si>
  <si>
    <t>Eagle Lake</t>
  </si>
  <si>
    <t>Richard J. Durbin</t>
  </si>
  <si>
    <t>Canterbury</t>
  </si>
  <si>
    <t>Cooke</t>
  </si>
  <si>
    <t>Redwood</t>
  </si>
  <si>
    <t>Renville</t>
  </si>
  <si>
    <t>Menominee</t>
  </si>
  <si>
    <t>Hampden</t>
  </si>
  <si>
    <t>Lowell</t>
  </si>
  <si>
    <t>Ludlow</t>
  </si>
  <si>
    <t>Chelsea</t>
  </si>
  <si>
    <t>Pepperell</t>
  </si>
  <si>
    <t>District 27</t>
  </si>
  <si>
    <t>Chautauqua</t>
  </si>
  <si>
    <t>Eastham</t>
  </si>
  <si>
    <t>Bureau</t>
  </si>
  <si>
    <t>St. Joseph</t>
  </si>
  <si>
    <t>Damariscotta</t>
  </si>
  <si>
    <t>Fauquier</t>
  </si>
  <si>
    <t>McKinley</t>
  </si>
  <si>
    <t>Mora</t>
  </si>
  <si>
    <t>Columbus</t>
  </si>
  <si>
    <t>Vanceboro</t>
  </si>
  <si>
    <t>Rhode Island Board of Elections</t>
  </si>
  <si>
    <t>Agency</t>
  </si>
  <si>
    <t>Elliott</t>
  </si>
  <si>
    <t>St. George</t>
  </si>
  <si>
    <t>Oxford</t>
  </si>
  <si>
    <t>Overseas</t>
  </si>
  <si>
    <t>Zapata</t>
  </si>
  <si>
    <t>State Ranking</t>
  </si>
  <si>
    <t>Jim Risch</t>
  </si>
  <si>
    <t>Risch</t>
  </si>
  <si>
    <t>Jaffrey</t>
  </si>
  <si>
    <t>Bennett</t>
  </si>
  <si>
    <t>Bon Homme</t>
  </si>
  <si>
    <t>Wapello</t>
  </si>
  <si>
    <t>Montezuma</t>
  </si>
  <si>
    <t>Boise</t>
  </si>
  <si>
    <t>Cumberland</t>
  </si>
  <si>
    <t>Edmonson</t>
  </si>
  <si>
    <t>Meddybemps</t>
  </si>
  <si>
    <t>Crawford</t>
  </si>
  <si>
    <t>Margin</t>
  </si>
  <si>
    <t>Wetzel</t>
  </si>
  <si>
    <t>Florida</t>
  </si>
  <si>
    <t>Woodstock</t>
  </si>
  <si>
    <t>Denmark</t>
  </si>
  <si>
    <t>Seminole</t>
  </si>
  <si>
    <t>North Haven</t>
  </si>
  <si>
    <t>Belfast</t>
  </si>
  <si>
    <t>Finney</t>
  </si>
  <si>
    <t>Wheatland</t>
  </si>
  <si>
    <t>Dale</t>
  </si>
  <si>
    <t>Chicot</t>
  </si>
  <si>
    <t>Amherst</t>
  </si>
  <si>
    <t>Norton</t>
  </si>
  <si>
    <t>Long Island</t>
  </si>
  <si>
    <t>Lincoln</t>
  </si>
  <si>
    <t>Bergen</t>
  </si>
  <si>
    <t>Morrow</t>
  </si>
  <si>
    <t>NH</t>
  </si>
  <si>
    <t>Sangerville</t>
  </si>
  <si>
    <t>State of Alaska Division of Elections</t>
  </si>
  <si>
    <t>Lanier</t>
  </si>
  <si>
    <t>Roxbury</t>
  </si>
  <si>
    <t>Day</t>
  </si>
  <si>
    <t>Vance</t>
  </si>
  <si>
    <t>Montrose</t>
  </si>
  <si>
    <t>Gilpin</t>
  </si>
  <si>
    <t>Atchison</t>
  </si>
  <si>
    <t>Wibaux</t>
  </si>
  <si>
    <t>Old Orchard Beach</t>
  </si>
  <si>
    <t>Amesbury</t>
  </si>
  <si>
    <t>Ashburnham</t>
  </si>
  <si>
    <t>County Ranking</t>
  </si>
  <si>
    <t>Brockton</t>
  </si>
  <si>
    <t>De Witt</t>
  </si>
  <si>
    <t>Owen</t>
  </si>
  <si>
    <t>Candler</t>
  </si>
  <si>
    <t>Carroll</t>
  </si>
  <si>
    <t>Kemper</t>
  </si>
  <si>
    <t>Wirt</t>
  </si>
  <si>
    <t>Central Hancock</t>
  </si>
  <si>
    <t>Taunton</t>
  </si>
  <si>
    <t>Mecklenburg</t>
  </si>
  <si>
    <t>Coventry</t>
  </si>
  <si>
    <t>Houlton</t>
  </si>
  <si>
    <t>Copiah</t>
  </si>
  <si>
    <t>Forrest</t>
  </si>
  <si>
    <t>Poinsett</t>
  </si>
  <si>
    <t>Hersey</t>
  </si>
  <si>
    <t>North Berwick</t>
  </si>
  <si>
    <t>Optical Scan</t>
  </si>
  <si>
    <t>District 28</t>
  </si>
  <si>
    <t>District 29</t>
  </si>
  <si>
    <t>District 30</t>
  </si>
  <si>
    <t>District 31</t>
  </si>
  <si>
    <t>District 32</t>
  </si>
  <si>
    <t>District 33</t>
  </si>
  <si>
    <t>Special Elections</t>
  </si>
  <si>
    <t>West Feliciana</t>
  </si>
  <si>
    <t>Hopkinton</t>
  </si>
  <si>
    <t>Osborne</t>
  </si>
  <si>
    <t>New Vineyard</t>
  </si>
  <si>
    <t>Abbeville</t>
  </si>
  <si>
    <t>Appleton</t>
  </si>
  <si>
    <t>Wellfleet</t>
  </si>
  <si>
    <t>Provincetown</t>
  </si>
  <si>
    <t>Dexter</t>
  </si>
  <si>
    <t>Waterville Valley</t>
  </si>
  <si>
    <t>Weare</t>
  </si>
  <si>
    <t>Trenton</t>
  </si>
  <si>
    <t>AL</t>
  </si>
  <si>
    <t>Bullitt</t>
  </si>
  <si>
    <t>Harvard</t>
  </si>
  <si>
    <t>Baker</t>
  </si>
  <si>
    <t>Scarborough</t>
  </si>
  <si>
    <t>West Carroll</t>
  </si>
  <si>
    <t>Abington</t>
  </si>
  <si>
    <t>Searsmont</t>
  </si>
  <si>
    <t>Hertford</t>
  </si>
  <si>
    <t>Groton</t>
  </si>
  <si>
    <t>Rush</t>
  </si>
  <si>
    <t>Brantley</t>
  </si>
  <si>
    <t>District 12</t>
  </si>
  <si>
    <t>District 13</t>
  </si>
  <si>
    <t>District 14</t>
  </si>
  <si>
    <t>Stephenson</t>
  </si>
  <si>
    <t>Talbot</t>
  </si>
  <si>
    <t>Trego</t>
  </si>
  <si>
    <t>Greenbush</t>
  </si>
  <si>
    <t>Blue Hill</t>
  </si>
  <si>
    <t>Bar Harbor</t>
  </si>
  <si>
    <t>Erving</t>
  </si>
  <si>
    <t>Portage Lake</t>
  </si>
  <si>
    <t>Hunterdon</t>
  </si>
  <si>
    <t>Corinna</t>
  </si>
  <si>
    <t>Beans Grant</t>
  </si>
  <si>
    <t>Duxbury</t>
  </si>
  <si>
    <t>St. John the Baptist</t>
  </si>
  <si>
    <t>Uinta</t>
  </si>
  <si>
    <t>Stockholm</t>
  </si>
  <si>
    <t>Steuben</t>
  </si>
  <si>
    <t>Sullivan</t>
  </si>
  <si>
    <t>Kenedy</t>
  </si>
  <si>
    <t>Rockingham</t>
  </si>
  <si>
    <t>Kennebec</t>
  </si>
  <si>
    <t>Holliston</t>
  </si>
  <si>
    <t>Holyoke</t>
  </si>
  <si>
    <t>Lowndes</t>
  </si>
  <si>
    <t>Melrose</t>
  </si>
  <si>
    <t>Saco</t>
  </si>
  <si>
    <t>St. Agatha</t>
  </si>
  <si>
    <t>Kossuth</t>
  </si>
  <si>
    <t>Seekonk</t>
  </si>
  <si>
    <t>Livermore Falls</t>
  </si>
  <si>
    <t>Mattawamkeag</t>
  </si>
  <si>
    <t>Farmingdale</t>
  </si>
  <si>
    <t>Pownal</t>
  </si>
  <si>
    <t>McHenry</t>
  </si>
  <si>
    <t>Weld</t>
  </si>
  <si>
    <t>Sherburne</t>
  </si>
  <si>
    <t>Milam</t>
  </si>
  <si>
    <t>Evangeline</t>
  </si>
  <si>
    <t>Sandisfield</t>
  </si>
  <si>
    <t>Sandwich</t>
  </si>
  <si>
    <t>Clarksburg</t>
  </si>
  <si>
    <t>Williamstown</t>
  </si>
  <si>
    <t>District 34</t>
  </si>
  <si>
    <t>District 35</t>
  </si>
  <si>
    <t>District 36</t>
  </si>
  <si>
    <t>Bond</t>
  </si>
  <si>
    <t>Roque Bluffs</t>
  </si>
  <si>
    <t>Jasper</t>
  </si>
  <si>
    <t>Town</t>
  </si>
  <si>
    <t>Laramie</t>
  </si>
  <si>
    <t>Brownfield</t>
  </si>
  <si>
    <t>Burnham</t>
  </si>
  <si>
    <t>McDuffie</t>
  </si>
  <si>
    <t>Loudoun</t>
  </si>
  <si>
    <t>Freedom</t>
  </si>
  <si>
    <t>Washakie</t>
  </si>
  <si>
    <t>Eliot</t>
  </si>
  <si>
    <t>Pelham</t>
  </si>
  <si>
    <t>Pembroke</t>
  </si>
  <si>
    <t>Pushmataha</t>
  </si>
  <si>
    <t>NC</t>
  </si>
  <si>
    <t>Bastrop</t>
  </si>
  <si>
    <t>Baylor</t>
  </si>
  <si>
    <t>Desha</t>
  </si>
  <si>
    <t>East Longmeadow</t>
  </si>
  <si>
    <t>Buffalo</t>
  </si>
  <si>
    <t>Echols</t>
  </si>
  <si>
    <t>Total Write-ins</t>
  </si>
  <si>
    <t>Dover-Foxcroft</t>
  </si>
  <si>
    <t>Andover</t>
  </si>
  <si>
    <t>Tilton</t>
  </si>
  <si>
    <t>Johnston</t>
  </si>
  <si>
    <t>Doddridge</t>
  </si>
  <si>
    <t>Drew</t>
  </si>
  <si>
    <t>Malheur</t>
  </si>
  <si>
    <t>Nance</t>
  </si>
  <si>
    <t>Pleasants</t>
  </si>
  <si>
    <t>Crenshaw</t>
  </si>
  <si>
    <t>Marengo</t>
  </si>
  <si>
    <t>St. Clair</t>
  </si>
  <si>
    <t>Allegan</t>
  </si>
  <si>
    <t>Allamakee</t>
  </si>
  <si>
    <t>China</t>
  </si>
  <si>
    <t>Clinch</t>
  </si>
  <si>
    <t>Cobb</t>
  </si>
  <si>
    <t>West Gardiner</t>
  </si>
  <si>
    <t>Metcalfe</t>
  </si>
  <si>
    <t>Buckfield</t>
  </si>
  <si>
    <t>SC</t>
  </si>
  <si>
    <t>Tyrrell</t>
  </si>
  <si>
    <t>Mount Vernon</t>
  </si>
  <si>
    <t>Brooke</t>
  </si>
  <si>
    <t>Medford</t>
  </si>
  <si>
    <t>Bibb</t>
  </si>
  <si>
    <t>Beaver Cove</t>
  </si>
  <si>
    <t>Kearney</t>
  </si>
  <si>
    <t>Hanson</t>
  </si>
  <si>
    <t>Pickens</t>
  </si>
  <si>
    <t>Pike</t>
  </si>
  <si>
    <t>Middleton</t>
  </si>
  <si>
    <t>Ossipee</t>
  </si>
  <si>
    <t>Dubuque</t>
  </si>
  <si>
    <t>Hardwick</t>
  </si>
  <si>
    <t>MT</t>
  </si>
  <si>
    <t>Cullman</t>
  </si>
  <si>
    <t>Pope</t>
  </si>
  <si>
    <t>Isle of Wight</t>
  </si>
  <si>
    <t>James City</t>
  </si>
  <si>
    <t>Beauregard</t>
  </si>
  <si>
    <t>Wilkes</t>
  </si>
  <si>
    <t>McLeod</t>
  </si>
  <si>
    <t>Kenton</t>
  </si>
  <si>
    <t>Knott</t>
  </si>
  <si>
    <t>Catawba</t>
  </si>
  <si>
    <t>Hamlin</t>
  </si>
  <si>
    <t>Schley</t>
  </si>
  <si>
    <t>Raleigh</t>
  </si>
  <si>
    <t>Searcy</t>
  </si>
  <si>
    <t>Lewis and Clark</t>
  </si>
  <si>
    <t>Gosper</t>
  </si>
  <si>
    <t>Dickinson</t>
  </si>
  <si>
    <t>Culpeper</t>
  </si>
  <si>
    <t>Catoosa</t>
  </si>
  <si>
    <t>Leslie</t>
  </si>
  <si>
    <t>Winchester</t>
  </si>
  <si>
    <t>Pickett</t>
  </si>
  <si>
    <t>Neosho</t>
  </si>
  <si>
    <t>Marlborough</t>
  </si>
  <si>
    <t>Armstrong</t>
  </si>
  <si>
    <t>Eaton</t>
  </si>
  <si>
    <t>Rooks</t>
  </si>
  <si>
    <t>Atkinson</t>
  </si>
  <si>
    <t>Princeton</t>
  </si>
  <si>
    <t>Parsonsfield</t>
  </si>
  <si>
    <t>Roger Mills</t>
  </si>
  <si>
    <t>Rogers</t>
  </si>
  <si>
    <t>Butts</t>
  </si>
  <si>
    <t>Massachusetts</t>
  </si>
  <si>
    <t>Laconia</t>
  </si>
  <si>
    <t>New Hanover</t>
  </si>
  <si>
    <t>Northborough</t>
  </si>
  <si>
    <t>Traverse</t>
  </si>
  <si>
    <t>Refugio</t>
  </si>
  <si>
    <t>Bell</t>
  </si>
  <si>
    <t>Watauga</t>
  </si>
  <si>
    <t>Woodson</t>
  </si>
  <si>
    <t>Gardiner</t>
  </si>
  <si>
    <t>Frankfort</t>
  </si>
  <si>
    <t>CD</t>
  </si>
  <si>
    <t>Hillsborough</t>
  </si>
  <si>
    <t>Topsham</t>
  </si>
  <si>
    <t>Campton</t>
  </si>
  <si>
    <t>Lovell</t>
  </si>
  <si>
    <t>Londonderry</t>
  </si>
  <si>
    <t>District 26</t>
  </si>
  <si>
    <t>New Ipswich</t>
  </si>
  <si>
    <t>Newfields</t>
  </si>
  <si>
    <t>NJ</t>
  </si>
  <si>
    <t>Woodruff</t>
  </si>
  <si>
    <t>Ochiltree</t>
  </si>
  <si>
    <t>Palo Pinto</t>
  </si>
  <si>
    <t>North Brookfield</t>
  </si>
  <si>
    <t>King William</t>
  </si>
  <si>
    <t>Shelby</t>
  </si>
  <si>
    <t>Brookfield</t>
  </si>
  <si>
    <t>District 20</t>
  </si>
  <si>
    <t>District 21</t>
  </si>
  <si>
    <t>District 22</t>
  </si>
  <si>
    <t>Lauderdale</t>
  </si>
  <si>
    <t>Winner</t>
  </si>
  <si>
    <t>Township</t>
  </si>
  <si>
    <t>Hays</t>
  </si>
  <si>
    <t>Haralson</t>
  </si>
  <si>
    <t>Waltham</t>
  </si>
  <si>
    <t>Newburgh</t>
  </si>
  <si>
    <t>Sumter</t>
  </si>
  <si>
    <t>Dudley</t>
  </si>
  <si>
    <t>Illinois State Board of Elections</t>
  </si>
  <si>
    <t>Wilbraham</t>
  </si>
  <si>
    <t>Upshur</t>
  </si>
  <si>
    <t>Twin Falls</t>
  </si>
  <si>
    <t>Cranberry Isles</t>
  </si>
  <si>
    <t>Croydon</t>
  </si>
  <si>
    <t>Uxbridge</t>
  </si>
  <si>
    <t>Lakeville</t>
  </si>
  <si>
    <t>Harwich</t>
  </si>
  <si>
    <t>Write-ins</t>
  </si>
  <si>
    <t>Smyrna</t>
  </si>
  <si>
    <t>Solon</t>
  </si>
  <si>
    <t>Alstead</t>
  </si>
  <si>
    <t>Louisiana</t>
  </si>
  <si>
    <t>Rollinsford</t>
  </si>
  <si>
    <t>Rumney</t>
  </si>
  <si>
    <t>Rye</t>
  </si>
  <si>
    <t>Nicholas</t>
  </si>
  <si>
    <t>Jackman</t>
  </si>
  <si>
    <t>Stoughton</t>
  </si>
  <si>
    <t>Stow</t>
  </si>
  <si>
    <t>Bryan</t>
  </si>
  <si>
    <t>Casco</t>
  </si>
  <si>
    <t>South Carolina State Election Commission</t>
  </si>
  <si>
    <t>Flathead</t>
  </si>
  <si>
    <t xml:space="preserve">CES Votomatic         </t>
  </si>
  <si>
    <t>Heard</t>
  </si>
  <si>
    <t>Norwood</t>
  </si>
  <si>
    <t>East Central Washington</t>
  </si>
  <si>
    <t>Plainfield</t>
  </si>
  <si>
    <t>Gloucester</t>
  </si>
  <si>
    <t>Monmouth</t>
  </si>
  <si>
    <t>Hale</t>
  </si>
  <si>
    <t>Nolan</t>
  </si>
  <si>
    <t>Whately</t>
  </si>
  <si>
    <t>Yancey</t>
  </si>
  <si>
    <t>Webb</t>
  </si>
  <si>
    <t>Lac Qui Parle</t>
  </si>
  <si>
    <t>Huerfano</t>
  </si>
  <si>
    <t>Iberville</t>
  </si>
  <si>
    <t>Crystal</t>
  </si>
  <si>
    <t>Cushing</t>
  </si>
  <si>
    <t>Park</t>
  </si>
  <si>
    <t>Shiawassee</t>
  </si>
  <si>
    <t>Southport</t>
  </si>
  <si>
    <t>Waller</t>
  </si>
  <si>
    <t>Hennepin</t>
  </si>
  <si>
    <t>Telfair</t>
  </si>
  <si>
    <t>Iowa Secretary of State</t>
  </si>
  <si>
    <t>Kingston</t>
  </si>
  <si>
    <t>Mills</t>
  </si>
  <si>
    <t>Izard</t>
  </si>
  <si>
    <t>Athens</t>
  </si>
  <si>
    <t>Champaign</t>
  </si>
  <si>
    <t>Crook</t>
  </si>
  <si>
    <t>Maxfield</t>
  </si>
  <si>
    <t>Reading</t>
  </si>
  <si>
    <t>Wrentham</t>
  </si>
  <si>
    <t>Appomattox</t>
  </si>
  <si>
    <t>Arlington</t>
  </si>
  <si>
    <t>Westmoreland</t>
  </si>
  <si>
    <t>District 37</t>
  </si>
  <si>
    <t>District 38</t>
  </si>
  <si>
    <t>District 39</t>
  </si>
  <si>
    <t>District 40</t>
  </si>
  <si>
    <t>Brooksville</t>
  </si>
  <si>
    <t>States with Lowest Percent of Vote</t>
  </si>
  <si>
    <t>Wyman</t>
  </si>
  <si>
    <t>Dooly</t>
  </si>
  <si>
    <t>Moody</t>
  </si>
  <si>
    <t>Chichester</t>
  </si>
  <si>
    <t>Scituate</t>
  </si>
  <si>
    <t>Lyme</t>
  </si>
  <si>
    <t>Eastport</t>
  </si>
  <si>
    <t>Tishomingo</t>
  </si>
  <si>
    <t>Harmon</t>
  </si>
  <si>
    <t>Sandoval</t>
  </si>
  <si>
    <t>Prospect</t>
  </si>
  <si>
    <t>Bernardston</t>
  </si>
  <si>
    <t>Belchertown</t>
  </si>
  <si>
    <t>Conejos</t>
  </si>
  <si>
    <t>Box Butte</t>
  </si>
  <si>
    <t>Hale's Location</t>
  </si>
  <si>
    <t>Oregon</t>
  </si>
  <si>
    <t>Troup</t>
  </si>
  <si>
    <t>Lawrence</t>
  </si>
  <si>
    <t>McCracken</t>
  </si>
  <si>
    <t>Billerica</t>
  </si>
  <si>
    <t>Chapman</t>
  </si>
  <si>
    <t>Lyndeborough</t>
  </si>
  <si>
    <t>South Dakota</t>
  </si>
  <si>
    <t>North Carolina</t>
  </si>
  <si>
    <t>Bracken</t>
  </si>
  <si>
    <t>Shapleigh</t>
  </si>
  <si>
    <t>Toombs</t>
  </si>
  <si>
    <t>Glascock</t>
  </si>
  <si>
    <t>Acton</t>
  </si>
  <si>
    <t>Hart's Location</t>
  </si>
  <si>
    <t>Kansas</t>
  </si>
  <si>
    <t>Covington</t>
  </si>
  <si>
    <t>Union</t>
  </si>
  <si>
    <t>Chattahoochee</t>
  </si>
  <si>
    <t>Plymouth</t>
  </si>
  <si>
    <t>Hollis</t>
  </si>
  <si>
    <t>Hooksett</t>
  </si>
  <si>
    <t>District 16</t>
  </si>
  <si>
    <t>District 17</t>
  </si>
  <si>
    <t>District 18</t>
  </si>
  <si>
    <t>District 19</t>
  </si>
  <si>
    <t>Second Place</t>
  </si>
  <si>
    <t>Third Place</t>
  </si>
  <si>
    <t>Menard</t>
  </si>
  <si>
    <t>Fort Fairfield</t>
  </si>
  <si>
    <t>Searsport</t>
  </si>
  <si>
    <t>District 23</t>
  </si>
  <si>
    <t>District 24</t>
  </si>
  <si>
    <t>District 25</t>
  </si>
  <si>
    <t>Deer Isle</t>
  </si>
  <si>
    <t>Old Town</t>
  </si>
  <si>
    <t>Orient</t>
  </si>
  <si>
    <t>Whitley</t>
  </si>
  <si>
    <t>Chambers</t>
  </si>
  <si>
    <t>Brule</t>
  </si>
  <si>
    <t>Richardson</t>
  </si>
  <si>
    <t>Ellis</t>
  </si>
  <si>
    <t>Southwick</t>
  </si>
  <si>
    <t>Garfield</t>
  </si>
  <si>
    <t>Natick</t>
  </si>
  <si>
    <t>Keene</t>
  </si>
  <si>
    <t>Danvers</t>
  </si>
  <si>
    <t>Wilton</t>
  </si>
  <si>
    <t>MA</t>
  </si>
  <si>
    <t>Freeman</t>
  </si>
  <si>
    <t>Atoka</t>
  </si>
  <si>
    <t>Frederick</t>
  </si>
  <si>
    <t>Rockdale</t>
  </si>
  <si>
    <t>Wilmot</t>
  </si>
  <si>
    <t>Orrington</t>
  </si>
  <si>
    <t>Dukes</t>
  </si>
  <si>
    <t>Unity</t>
  </si>
  <si>
    <t>Temple</t>
  </si>
  <si>
    <t>Newington</t>
  </si>
  <si>
    <t>Oakfield</t>
  </si>
  <si>
    <t>Labette</t>
  </si>
  <si>
    <t>Rabun</t>
  </si>
  <si>
    <t>Kershaw</t>
  </si>
  <si>
    <t>Northwest Piscataquis</t>
  </si>
  <si>
    <t>Cottonwood</t>
  </si>
  <si>
    <t>Charlemont</t>
  </si>
  <si>
    <t>Kimball</t>
  </si>
  <si>
    <t>Minidoka</t>
  </si>
  <si>
    <t>Nez Perce</t>
  </si>
  <si>
    <t>Madison</t>
  </si>
  <si>
    <t>Berwick</t>
  </si>
  <si>
    <t>Giles</t>
  </si>
  <si>
    <t>Taos</t>
  </si>
  <si>
    <t>Lavaca</t>
  </si>
  <si>
    <t>Eustis</t>
  </si>
  <si>
    <t>Baring</t>
  </si>
  <si>
    <t>Beals</t>
  </si>
  <si>
    <t>El Paso</t>
  </si>
  <si>
    <t>Becket</t>
  </si>
  <si>
    <t>Oak Bluffs</t>
  </si>
  <si>
    <t>Vassalboro</t>
  </si>
  <si>
    <t>Veazie</t>
  </si>
  <si>
    <t>Beadle</t>
  </si>
  <si>
    <t>Blount</t>
  </si>
  <si>
    <t>Troy</t>
  </si>
  <si>
    <t>Yadkin</t>
  </si>
  <si>
    <t>DeWitt</t>
  </si>
  <si>
    <t>Hampstead</t>
  </si>
  <si>
    <t>Bowdoin</t>
  </si>
  <si>
    <t>Crosby</t>
  </si>
  <si>
    <t>Jenkins</t>
  </si>
  <si>
    <t>MI</t>
  </si>
  <si>
    <t>Blue Earth</t>
  </si>
  <si>
    <t>Nantucket</t>
  </si>
  <si>
    <t>Motley</t>
  </si>
  <si>
    <t>Autauga</t>
  </si>
  <si>
    <t>Baldwin</t>
  </si>
  <si>
    <t>Barbour</t>
  </si>
  <si>
    <t>AK</t>
  </si>
  <si>
    <t>Gosnold</t>
  </si>
  <si>
    <t>Frenchville</t>
  </si>
  <si>
    <t>Sublette</t>
  </si>
  <si>
    <t>Embden</t>
  </si>
  <si>
    <t>Acushnet</t>
  </si>
  <si>
    <t>Dracut</t>
  </si>
  <si>
    <t>Newcastle</t>
  </si>
  <si>
    <t>Hope</t>
  </si>
  <si>
    <t>Nashua</t>
  </si>
  <si>
    <t>Independence</t>
  </si>
  <si>
    <t>East Bridgewater</t>
  </si>
  <si>
    <t>Sunapee</t>
  </si>
  <si>
    <t>Oktibbeha</t>
  </si>
  <si>
    <t>Stonington</t>
  </si>
  <si>
    <t>Islesboro</t>
  </si>
  <si>
    <t>Cameron</t>
  </si>
  <si>
    <t>Doniphan</t>
  </si>
  <si>
    <t>Edgecombe</t>
  </si>
  <si>
    <t>Potter</t>
  </si>
  <si>
    <t>Freestone</t>
  </si>
  <si>
    <t>Bowie</t>
  </si>
  <si>
    <t>Faulkner</t>
  </si>
  <si>
    <t>Augusta</t>
  </si>
  <si>
    <t>Terrebonne</t>
  </si>
  <si>
    <t>Palmyra</t>
  </si>
  <si>
    <t>Thomaston</t>
  </si>
  <si>
    <t>Tennessee</t>
  </si>
  <si>
    <t>Easton</t>
  </si>
  <si>
    <t>Topsfield</t>
  </si>
  <si>
    <t>Aitkin</t>
  </si>
  <si>
    <t>Briscoe</t>
  </si>
  <si>
    <t>Archer</t>
  </si>
  <si>
    <t>Henry</t>
  </si>
  <si>
    <t>Mecosta</t>
  </si>
  <si>
    <t>Deblois</t>
  </si>
  <si>
    <t>Hill</t>
  </si>
  <si>
    <t>Poquoson</t>
  </si>
  <si>
    <t>District 11</t>
  </si>
  <si>
    <t>Mariaville</t>
  </si>
  <si>
    <t>Columbia</t>
  </si>
  <si>
    <t>Meigs</t>
  </si>
  <si>
    <t>Northwest Hancock</t>
  </si>
  <si>
    <t>Criehaven</t>
  </si>
  <si>
    <t>Hibberts</t>
  </si>
  <si>
    <t>Ramsey</t>
  </si>
  <si>
    <t>Brooks</t>
  </si>
  <si>
    <t>Piscataquis</t>
  </si>
  <si>
    <t>Northport</t>
  </si>
  <si>
    <t>Transylvania</t>
  </si>
  <si>
    <t>East Baton Rouge</t>
  </si>
  <si>
    <t>&gt;90%</t>
  </si>
  <si>
    <t>Everett</t>
  </si>
  <si>
    <t>Dennis</t>
  </si>
  <si>
    <t>Dighton</t>
  </si>
  <si>
    <t>South Hampton</t>
  </si>
  <si>
    <t>Voter Turnout (VAP)</t>
  </si>
  <si>
    <t>Loving</t>
  </si>
  <si>
    <t>Orangeburg</t>
  </si>
  <si>
    <t>Saguache</t>
  </si>
  <si>
    <t>Mount Desert</t>
  </si>
  <si>
    <t>Coweta</t>
  </si>
  <si>
    <t>Costilla</t>
  </si>
  <si>
    <t>Wilbarger</t>
  </si>
  <si>
    <t>Custer</t>
  </si>
  <si>
    <t>Delta</t>
  </si>
  <si>
    <t>Rockbridge</t>
  </si>
  <si>
    <t>Linn</t>
  </si>
  <si>
    <t>Audubon</t>
  </si>
  <si>
    <t>Craighead</t>
  </si>
  <si>
    <t>Deschutes</t>
  </si>
  <si>
    <t>Garza</t>
  </si>
  <si>
    <t>Whitefield</t>
  </si>
  <si>
    <t>Bourbon</t>
  </si>
  <si>
    <t>Chase</t>
  </si>
  <si>
    <t>Northwest Somerset</t>
  </si>
  <si>
    <t>West Springfield</t>
  </si>
  <si>
    <t>T3 ND</t>
  </si>
  <si>
    <t>South Carolina</t>
  </si>
  <si>
    <t>Leflore</t>
  </si>
  <si>
    <t>Gates</t>
  </si>
  <si>
    <t>Bee</t>
  </si>
  <si>
    <t>Boothbay Harbor</t>
  </si>
  <si>
    <t>Lisbon</t>
  </si>
  <si>
    <t>Starks</t>
  </si>
  <si>
    <t>Dare</t>
  </si>
  <si>
    <t>Davie</t>
  </si>
  <si>
    <t>Duplin</t>
  </si>
  <si>
    <t>Durham</t>
  </si>
  <si>
    <t>Woodward</t>
  </si>
  <si>
    <t>Coryell</t>
  </si>
  <si>
    <t>Edgartown</t>
  </si>
  <si>
    <t>Mineral</t>
  </si>
  <si>
    <t>Moffat</t>
  </si>
  <si>
    <t>Perquimans</t>
  </si>
  <si>
    <t>New Mexico</t>
  </si>
  <si>
    <t>Hopedale</t>
  </si>
  <si>
    <t>Duval</t>
  </si>
  <si>
    <t>Coal</t>
  </si>
  <si>
    <t>Red Lake</t>
  </si>
  <si>
    <t>Hidalgo</t>
  </si>
  <si>
    <t>Pittsylvania</t>
  </si>
  <si>
    <t>Castro</t>
  </si>
  <si>
    <t>Hood River</t>
  </si>
  <si>
    <t>Cross</t>
  </si>
  <si>
    <t>Saluda</t>
  </si>
  <si>
    <t>Acworth</t>
  </si>
  <si>
    <t>Dixfield</t>
  </si>
  <si>
    <t>Oklahoma</t>
  </si>
  <si>
    <t>Dallam</t>
  </si>
  <si>
    <t>Cassia</t>
  </si>
  <si>
    <t>Clark</t>
  </si>
  <si>
    <t>Gaston</t>
  </si>
  <si>
    <t>District 15</t>
  </si>
  <si>
    <t>Merkley</t>
  </si>
  <si>
    <t>Framingham</t>
  </si>
  <si>
    <t>Banks</t>
  </si>
  <si>
    <t>Upton</t>
  </si>
  <si>
    <t>Strafford</t>
  </si>
  <si>
    <t>Montgomery</t>
  </si>
  <si>
    <t>Hardy</t>
  </si>
  <si>
    <t>East Central Franklin</t>
  </si>
  <si>
    <t>Yankton</t>
  </si>
  <si>
    <t>Barnstead</t>
  </si>
  <si>
    <t>Bartlett</t>
  </si>
  <si>
    <t>York</t>
  </si>
  <si>
    <t>Fentress</t>
  </si>
  <si>
    <t>McMullen</t>
  </si>
  <si>
    <t>Pitt</t>
  </si>
  <si>
    <t>Manassas</t>
  </si>
  <si>
    <t>Hutchinson</t>
  </si>
  <si>
    <t>Hoke</t>
  </si>
  <si>
    <t>Glacier</t>
  </si>
  <si>
    <t>John Cornyn</t>
  </si>
  <si>
    <t>Granite</t>
  </si>
  <si>
    <t>Wells</t>
  </si>
  <si>
    <t>Perkins</t>
  </si>
  <si>
    <t>Brimfield</t>
  </si>
  <si>
    <t>Spencer</t>
  </si>
  <si>
    <t>Trigg</t>
  </si>
  <si>
    <t>Lafayette</t>
  </si>
  <si>
    <t>Leon</t>
  </si>
  <si>
    <t>Williamson</t>
  </si>
  <si>
    <t>Rhea</t>
  </si>
  <si>
    <t>De Soto</t>
  </si>
  <si>
    <t>Linneus</t>
  </si>
  <si>
    <t>Sweetwater</t>
  </si>
  <si>
    <t>Lebanon</t>
  </si>
  <si>
    <t>Rusk</t>
  </si>
  <si>
    <t>Latah</t>
  </si>
  <si>
    <t>Montville</t>
  </si>
  <si>
    <t>Moose River</t>
  </si>
  <si>
    <t>Llano</t>
  </si>
  <si>
    <t>Pine</t>
  </si>
  <si>
    <t>Sandown</t>
  </si>
  <si>
    <t>Walpole</t>
  </si>
  <si>
    <t>Lemhi</t>
  </si>
  <si>
    <t>Lenoir</t>
  </si>
  <si>
    <t>Nash</t>
  </si>
  <si>
    <t>Isanti</t>
  </si>
  <si>
    <t>Grayson</t>
  </si>
  <si>
    <t>Penobscot Indian Island</t>
  </si>
  <si>
    <t>MCD</t>
  </si>
  <si>
    <t>Reservation</t>
  </si>
  <si>
    <t>Holderness</t>
  </si>
  <si>
    <t>New Ashford</t>
  </si>
  <si>
    <t>Benton</t>
  </si>
  <si>
    <t>Montmorency</t>
  </si>
  <si>
    <t>Wharton</t>
  </si>
  <si>
    <t>Somerville</t>
  </si>
  <si>
    <t>Monticello</t>
  </si>
  <si>
    <t>Buxton</t>
  </si>
  <si>
    <t>Independent</t>
  </si>
  <si>
    <t>Meriwether</t>
  </si>
  <si>
    <t>Hayes</t>
  </si>
  <si>
    <t>Hudson</t>
  </si>
  <si>
    <t>Dewitt</t>
  </si>
  <si>
    <t>Dickens</t>
  </si>
  <si>
    <t>Jonesboro</t>
  </si>
  <si>
    <t>Total Vote</t>
  </si>
  <si>
    <t>Center Harbor</t>
  </si>
  <si>
    <t>Sorrento</t>
  </si>
  <si>
    <t>Swansea</t>
  </si>
  <si>
    <t>Chelmsford</t>
  </si>
  <si>
    <t>White</t>
  </si>
  <si>
    <t>Norridgewock</t>
  </si>
  <si>
    <t>Edmunds</t>
  </si>
  <si>
    <t>Thorndike</t>
  </si>
  <si>
    <t>Manchester</t>
  </si>
  <si>
    <t>Sargents Purchase</t>
  </si>
  <si>
    <t>North Hampton</t>
  </si>
  <si>
    <t>Freeport</t>
  </si>
  <si>
    <t>Ellsworth</t>
  </si>
  <si>
    <t>Smith</t>
  </si>
  <si>
    <t>Cornish</t>
  </si>
  <si>
    <t>Warwick</t>
  </si>
  <si>
    <t>South Portland</t>
  </si>
  <si>
    <t>Dakota</t>
  </si>
  <si>
    <t>Bailey</t>
  </si>
  <si>
    <t>Vienna</t>
  </si>
  <si>
    <t>Whitman</t>
  </si>
  <si>
    <t>Sanbornton</t>
  </si>
  <si>
    <t>Mason</t>
  </si>
  <si>
    <t>Oglethorpe</t>
  </si>
  <si>
    <t>Bowdoinham</t>
  </si>
  <si>
    <t>Walker</t>
  </si>
  <si>
    <t>Rio Arriba</t>
  </si>
  <si>
    <t>Roosevelt</t>
  </si>
  <si>
    <t>Newaygo</t>
  </si>
  <si>
    <t>Bannock</t>
  </si>
  <si>
    <t>Calcasieu</t>
  </si>
  <si>
    <t>Yarmouth</t>
  </si>
  <si>
    <t>Little Compton</t>
  </si>
  <si>
    <t>Middletown</t>
  </si>
  <si>
    <t>Maynard</t>
  </si>
  <si>
    <t>Hardin</t>
  </si>
  <si>
    <t>Macon</t>
  </si>
  <si>
    <t>District 5</t>
  </si>
  <si>
    <t>District 6</t>
  </si>
  <si>
    <t>District 7</t>
  </si>
  <si>
    <t>District 8</t>
  </si>
  <si>
    <t>District 9</t>
  </si>
  <si>
    <t>District 10</t>
  </si>
  <si>
    <t>New Sweden</t>
  </si>
  <si>
    <t>Buncombe</t>
  </si>
  <si>
    <t>Quincy</t>
  </si>
  <si>
    <t>Raynham</t>
  </si>
  <si>
    <t>Buckland</t>
  </si>
  <si>
    <t>Canton</t>
  </si>
  <si>
    <t>Obion</t>
  </si>
  <si>
    <t>Southborough</t>
  </si>
  <si>
    <t>Boscawen</t>
  </si>
  <si>
    <t>Boxford</t>
  </si>
  <si>
    <t>Hinds</t>
  </si>
  <si>
    <t>Westhampton</t>
  </si>
  <si>
    <t>Westport</t>
  </si>
  <si>
    <t>Jamestown</t>
  </si>
  <si>
    <t>Fort Kent</t>
  </si>
  <si>
    <t>Chilmark</t>
  </si>
  <si>
    <t>Lexington</t>
  </si>
  <si>
    <t>St. Helena</t>
  </si>
  <si>
    <t>St. James</t>
  </si>
  <si>
    <t>Castine</t>
  </si>
  <si>
    <t>King and Queen</t>
  </si>
  <si>
    <t>Gilsum</t>
  </si>
  <si>
    <t>North Smithfield</t>
  </si>
  <si>
    <t>Byron</t>
  </si>
  <si>
    <t>Wilkinson</t>
  </si>
  <si>
    <t>Routt</t>
  </si>
  <si>
    <t>Concordia</t>
  </si>
  <si>
    <t>Maverick</t>
  </si>
  <si>
    <t>Mahnomen</t>
  </si>
  <si>
    <t>Townsend</t>
  </si>
  <si>
    <t>Van Zandt</t>
  </si>
  <si>
    <t>Willacy</t>
  </si>
  <si>
    <t>St. Bernard</t>
  </si>
  <si>
    <t xml:space="preserve">AIS 315 </t>
  </si>
  <si>
    <t>North Carolina State Board of Elections</t>
  </si>
  <si>
    <t>Fulton</t>
  </si>
  <si>
    <t>Habersham</t>
  </si>
  <si>
    <t>Optical Scan - ES&amp;S </t>
  </si>
  <si>
    <t>NE</t>
  </si>
  <si>
    <t>Winona</t>
  </si>
  <si>
    <t>Trinity</t>
  </si>
  <si>
    <t>Coos</t>
  </si>
  <si>
    <t>Ida</t>
  </si>
  <si>
    <t>Mount Chase</t>
  </si>
  <si>
    <t>Falls Church</t>
  </si>
  <si>
    <t>Blandford</t>
  </si>
  <si>
    <t>Huntington</t>
  </si>
  <si>
    <t>Gunnison</t>
  </si>
  <si>
    <t>Dawson</t>
  </si>
  <si>
    <t>St. Charles</t>
  </si>
  <si>
    <t>Greeley</t>
  </si>
  <si>
    <t>West Stockbridge</t>
  </si>
  <si>
    <t>Torrance</t>
  </si>
  <si>
    <t>Valencia</t>
  </si>
  <si>
    <t>Galveston</t>
  </si>
  <si>
    <t>Guadalupe</t>
  </si>
  <si>
    <t>Harding</t>
  </si>
  <si>
    <t>Salem</t>
  </si>
  <si>
    <t>Gonzales</t>
  </si>
  <si>
    <t>Kilkenny township</t>
  </si>
  <si>
    <t>Westborough</t>
  </si>
  <si>
    <t>Madbury</t>
  </si>
  <si>
    <t>Alamosa</t>
  </si>
  <si>
    <t>Arapahoe</t>
  </si>
  <si>
    <t>Wythe</t>
  </si>
  <si>
    <t>McIntosh</t>
  </si>
  <si>
    <t>Lumpkin</t>
  </si>
  <si>
    <t>Medway</t>
  </si>
  <si>
    <t>Mississippi</t>
  </si>
  <si>
    <t>Dayton</t>
  </si>
  <si>
    <t>Conway</t>
  </si>
  <si>
    <t>NM</t>
  </si>
  <si>
    <t>Ward</t>
  </si>
  <si>
    <t>Bonneville</t>
  </si>
  <si>
    <t>Marlow</t>
  </si>
  <si>
    <t>Broadwater</t>
  </si>
  <si>
    <t>Beverly</t>
  </si>
  <si>
    <t>Boothbay</t>
  </si>
  <si>
    <t>Oakland</t>
  </si>
  <si>
    <t>Branch</t>
  </si>
  <si>
    <t>Piermont</t>
  </si>
  <si>
    <t>Falls</t>
  </si>
  <si>
    <t>Fisher</t>
  </si>
  <si>
    <t>Charlevoix</t>
  </si>
  <si>
    <t>Write-in</t>
  </si>
  <si>
    <t>Wake</t>
  </si>
  <si>
    <t>Atlantic</t>
  </si>
  <si>
    <t>Miner</t>
  </si>
  <si>
    <t>Jeff Merkley</t>
  </si>
  <si>
    <t>Red River</t>
  </si>
  <si>
    <t>Wade</t>
  </si>
  <si>
    <t>Meredith</t>
  </si>
  <si>
    <t>Jim Wells</t>
  </si>
  <si>
    <t>Millis</t>
  </si>
  <si>
    <t>Palermo</t>
  </si>
  <si>
    <t>Mont Vernon</t>
  </si>
  <si>
    <t>Medfield</t>
  </si>
  <si>
    <t>Biddeford</t>
  </si>
  <si>
    <t>Glocester</t>
  </si>
  <si>
    <t>Millsfield</t>
  </si>
  <si>
    <t>Livermore</t>
  </si>
  <si>
    <t>Alger</t>
  </si>
  <si>
    <t>Harrington</t>
  </si>
  <si>
    <t>West Virginia</t>
  </si>
  <si>
    <t>WV</t>
  </si>
  <si>
    <t>Epsom</t>
  </si>
  <si>
    <t>Errol</t>
  </si>
  <si>
    <t>Rehoboth</t>
  </si>
  <si>
    <t>Caddo</t>
  </si>
  <si>
    <t>Derry</t>
  </si>
  <si>
    <t>New Hampshire</t>
  </si>
  <si>
    <t>Powell</t>
  </si>
  <si>
    <t>Perry</t>
  </si>
  <si>
    <t>Deering</t>
  </si>
  <si>
    <t>Millinocket</t>
  </si>
  <si>
    <t>Zavala</t>
  </si>
  <si>
    <t>Middleborough</t>
  </si>
  <si>
    <t>Nahant</t>
  </si>
  <si>
    <t>Needham</t>
  </si>
  <si>
    <t>South Kingstown</t>
  </si>
  <si>
    <t>Paulding</t>
  </si>
  <si>
    <t>Salisbury</t>
  </si>
  <si>
    <t>Rutherford</t>
  </si>
  <si>
    <t>Lynchburg</t>
  </si>
  <si>
    <t>Worcester</t>
  </si>
  <si>
    <t>Koochiching</t>
  </si>
  <si>
    <t>Marshall</t>
  </si>
  <si>
    <t>Worth</t>
  </si>
  <si>
    <t>St. Louis</t>
  </si>
  <si>
    <t>Wasco</t>
  </si>
  <si>
    <t>Otter Tail</t>
  </si>
  <si>
    <t>Mt. Washington</t>
  </si>
  <si>
    <t>Sanilac</t>
  </si>
  <si>
    <t>Pinkham's Grant</t>
  </si>
  <si>
    <t>Yazoo</t>
  </si>
  <si>
    <t>Wayland</t>
  </si>
  <si>
    <t>Wellesley</t>
  </si>
  <si>
    <t>Starr</t>
  </si>
  <si>
    <t>Brazos</t>
  </si>
  <si>
    <t>Lapeer</t>
  </si>
  <si>
    <t>Antrim</t>
  </si>
  <si>
    <t>Kootenai</t>
  </si>
  <si>
    <t>IL</t>
  </si>
  <si>
    <t>Canadian</t>
  </si>
  <si>
    <t>Colrain</t>
  </si>
  <si>
    <t>Sanders</t>
  </si>
  <si>
    <t>Lubbock</t>
  </si>
  <si>
    <t>Newbury</t>
  </si>
  <si>
    <t>Baca</t>
  </si>
  <si>
    <t>Pueblo</t>
  </si>
  <si>
    <t>Tulsa</t>
  </si>
  <si>
    <t>Templeton</t>
  </si>
  <si>
    <t>Pulaski</t>
  </si>
  <si>
    <t>Black Hawk</t>
  </si>
  <si>
    <t>Winthrop</t>
  </si>
  <si>
    <t>Person</t>
  </si>
  <si>
    <t>Coffee</t>
  </si>
  <si>
    <t>Greenville</t>
  </si>
  <si>
    <t>Winter Harbor</t>
  </si>
  <si>
    <t>Short Name</t>
  </si>
  <si>
    <t>Throckmorton</t>
  </si>
  <si>
    <t>Phillips</t>
  </si>
  <si>
    <t>Aiken</t>
  </si>
  <si>
    <t>Beddington</t>
  </si>
  <si>
    <t>Extra Boundary Shapes</t>
  </si>
  <si>
    <t>Edinburg</t>
  </si>
  <si>
    <t>Tazewell</t>
  </si>
  <si>
    <t>Tensas</t>
  </si>
  <si>
    <t>Methuen</t>
  </si>
  <si>
    <t>Buchanan</t>
  </si>
  <si>
    <t>Paris</t>
  </si>
  <si>
    <t>Stockbridge</t>
  </si>
  <si>
    <t>Reagan</t>
  </si>
  <si>
    <t>Real</t>
  </si>
  <si>
    <t>Schleicher</t>
  </si>
  <si>
    <t>Enfield</t>
  </si>
  <si>
    <t>Weakley</t>
  </si>
  <si>
    <t>Hot Springs</t>
  </si>
  <si>
    <t>Bertie</t>
  </si>
  <si>
    <t>Val Verde</t>
  </si>
  <si>
    <t>Latimer</t>
  </si>
  <si>
    <t>Level</t>
  </si>
  <si>
    <t>Northeast Somerset</t>
  </si>
  <si>
    <t>Darlington</t>
  </si>
  <si>
    <t>Tuscola</t>
  </si>
  <si>
    <t>Smithfield</t>
  </si>
  <si>
    <t>Attleboro</t>
  </si>
  <si>
    <t>Ontonagon</t>
  </si>
  <si>
    <t>New Canada</t>
  </si>
  <si>
    <t>Ashfield</t>
  </si>
  <si>
    <t>Athol</t>
  </si>
  <si>
    <t>Watertown</t>
  </si>
  <si>
    <t>North Attleborough</t>
  </si>
  <si>
    <t>Harper</t>
  </si>
  <si>
    <t>Richmond</t>
  </si>
  <si>
    <t>Kay</t>
  </si>
  <si>
    <t>Murray</t>
  </si>
  <si>
    <t>Charlottesville</t>
  </si>
  <si>
    <t>Humboldt</t>
  </si>
  <si>
    <t>Otsego</t>
  </si>
  <si>
    <t>Rock Island</t>
  </si>
  <si>
    <t>Quay</t>
  </si>
  <si>
    <t>Heath</t>
  </si>
  <si>
    <t>Sweet Grass</t>
  </si>
  <si>
    <t>Isle Au Haut</t>
  </si>
  <si>
    <t>Midland</t>
  </si>
  <si>
    <t>Hermon</t>
  </si>
  <si>
    <t>Cuming</t>
  </si>
  <si>
    <t>Tattnall</t>
  </si>
  <si>
    <t>McNairy</t>
  </si>
  <si>
    <t>Moore</t>
  </si>
  <si>
    <t>Passadumkeag</t>
  </si>
  <si>
    <t>Ipswich</t>
  </si>
  <si>
    <t>Charlestown</t>
  </si>
  <si>
    <t>Deerfield</t>
  </si>
  <si>
    <t>Jersey</t>
  </si>
  <si>
    <t>Nuckolls</t>
  </si>
  <si>
    <t>Westmanland</t>
  </si>
  <si>
    <t>Stonewall</t>
  </si>
  <si>
    <t>Wabash</t>
  </si>
  <si>
    <t>Shoshone</t>
  </si>
  <si>
    <t>Bourne</t>
  </si>
  <si>
    <t>Boxborough</t>
  </si>
  <si>
    <t>Brunswick</t>
  </si>
  <si>
    <t>Saline</t>
  </si>
  <si>
    <t>Seward</t>
  </si>
  <si>
    <t>Wilson</t>
  </si>
  <si>
    <t>Freeborn</t>
  </si>
  <si>
    <t>KY</t>
  </si>
  <si>
    <t>Geary</t>
  </si>
  <si>
    <t>Gove</t>
  </si>
  <si>
    <t>Pennington</t>
  </si>
  <si>
    <t>Moscow</t>
  </si>
  <si>
    <t>Author1 Title</t>
  </si>
  <si>
    <t>Kimble</t>
  </si>
  <si>
    <t>Morton</t>
  </si>
  <si>
    <t>Callahan</t>
  </si>
  <si>
    <t>Democratic-F.L.</t>
  </si>
  <si>
    <t>Newport News</t>
  </si>
  <si>
    <t>Petersburg</t>
  </si>
  <si>
    <t>Publisher</t>
  </si>
  <si>
    <t>Year</t>
  </si>
  <si>
    <t>Pages</t>
  </si>
  <si>
    <t>Type</t>
  </si>
  <si>
    <t xml:space="preserve">AIS 115 </t>
  </si>
  <si>
    <t xml:space="preserve">CES Votomatic </t>
  </si>
  <si>
    <t>Candidate Name</t>
  </si>
  <si>
    <t>Candidate Party</t>
  </si>
  <si>
    <t>Mitch McConnell</t>
  </si>
  <si>
    <t>Susan M. Collins</t>
  </si>
  <si>
    <t>Pleasant Ridge</t>
  </si>
  <si>
    <t>Reed</t>
  </si>
  <si>
    <t>St. John</t>
  </si>
  <si>
    <t>Allagash</t>
  </si>
  <si>
    <t>Argyle</t>
  </si>
  <si>
    <t>Creek</t>
  </si>
  <si>
    <t>Erath</t>
  </si>
  <si>
    <t>No.</t>
  </si>
  <si>
    <t>Owyhee</t>
  </si>
  <si>
    <t>Yell</t>
  </si>
  <si>
    <t>Sherman</t>
  </si>
  <si>
    <t>Cheyenne</t>
  </si>
  <si>
    <t>Rowan</t>
  </si>
  <si>
    <t>Montana</t>
  </si>
  <si>
    <t>Counties</t>
  </si>
  <si>
    <t>Kanawha</t>
  </si>
  <si>
    <t>Randall</t>
  </si>
  <si>
    <t>Navarro</t>
  </si>
  <si>
    <t>George</t>
  </si>
  <si>
    <t>Grenada</t>
  </si>
  <si>
    <t>ID</t>
  </si>
  <si>
    <t>Bossier</t>
  </si>
  <si>
    <t>Harlan</t>
  </si>
  <si>
    <t>Corson</t>
  </si>
  <si>
    <t>Holmes</t>
  </si>
  <si>
    <t>Kennebunk</t>
  </si>
  <si>
    <t>Daniels</t>
  </si>
  <si>
    <t>Deer Lodge</t>
  </si>
  <si>
    <t>Fallon</t>
  </si>
  <si>
    <t>Neshoba</t>
  </si>
  <si>
    <t>Wenham</t>
  </si>
  <si>
    <t>Industry</t>
  </si>
  <si>
    <t>Long</t>
  </si>
  <si>
    <t>Charleston</t>
  </si>
  <si>
    <t>% Total Vote</t>
  </si>
  <si>
    <t>Wendell</t>
  </si>
  <si>
    <t>Fairfax</t>
  </si>
  <si>
    <t>Palmer</t>
  </si>
  <si>
    <t>Ravalli</t>
  </si>
  <si>
    <t>Buckingham</t>
  </si>
  <si>
    <t>McPherson</t>
  </si>
  <si>
    <t>Ford</t>
  </si>
  <si>
    <t>Limestone</t>
  </si>
  <si>
    <t>Toole</t>
  </si>
  <si>
    <t>Dunbarton</t>
  </si>
  <si>
    <t>Hot Spring</t>
  </si>
  <si>
    <t>Rio Blanco</t>
  </si>
  <si>
    <t>Florence</t>
  </si>
  <si>
    <t>West Bath</t>
  </si>
  <si>
    <t>Van Buren</t>
  </si>
  <si>
    <t>Cummington</t>
  </si>
  <si>
    <t>Harney</t>
  </si>
  <si>
    <t>Nobleboro</t>
  </si>
  <si>
    <t>Northbridge</t>
  </si>
  <si>
    <t>Cleveland</t>
  </si>
  <si>
    <t>North Adams</t>
  </si>
  <si>
    <t>Burlington</t>
  </si>
  <si>
    <t>CO</t>
  </si>
  <si>
    <t>Calhoun</t>
  </si>
  <si>
    <t>Adams</t>
  </si>
  <si>
    <t>Benzie</t>
  </si>
  <si>
    <t>Counties with Lowest Percent of Vote</t>
  </si>
  <si>
    <t>Ouray</t>
  </si>
  <si>
    <t>Brownville</t>
  </si>
  <si>
    <t>San Miguel</t>
  </si>
  <si>
    <t>Lampasas</t>
  </si>
  <si>
    <t>Alabama</t>
  </si>
  <si>
    <t>Cascade</t>
  </si>
  <si>
    <t>Grady</t>
  </si>
  <si>
    <t>Edgecomb</t>
  </si>
  <si>
    <t>Scotland</t>
  </si>
  <si>
    <t>Live Oak</t>
  </si>
  <si>
    <t>Kentucky State Board of Elections</t>
  </si>
  <si>
    <t>Big Horn</t>
  </si>
  <si>
    <t>Caratunk</t>
  </si>
  <si>
    <t>Southbridge</t>
  </si>
  <si>
    <t>Randolph</t>
  </si>
  <si>
    <t>Russell</t>
  </si>
  <si>
    <t>Tremont</t>
  </si>
  <si>
    <t>Hebron</t>
  </si>
  <si>
    <t>B</t>
  </si>
  <si>
    <t>Daviess</t>
  </si>
  <si>
    <t>Dover</t>
  </si>
  <si>
    <t>Ashby</t>
  </si>
  <si>
    <t>Burke</t>
  </si>
  <si>
    <t>Henrico</t>
  </si>
  <si>
    <t>Access Date</t>
  </si>
  <si>
    <t>Prince William</t>
  </si>
  <si>
    <t>Iosco</t>
  </si>
  <si>
    <t>La Salle</t>
  </si>
  <si>
    <t>Cocke</t>
  </si>
  <si>
    <t>Cherokee</t>
  </si>
  <si>
    <t>Ouachita</t>
  </si>
  <si>
    <t>Issaquena</t>
  </si>
  <si>
    <t>Socialist</t>
  </si>
  <si>
    <t>Inhofe</t>
  </si>
  <si>
    <t>Aransas</t>
  </si>
  <si>
    <t>Michigan Department of State. Bureau of Elections</t>
  </si>
  <si>
    <t>Lake of the Woods</t>
  </si>
  <si>
    <t>Rappahannock</t>
  </si>
  <si>
    <t>Ogle</t>
  </si>
  <si>
    <t>Marlboro</t>
  </si>
  <si>
    <t>State Code</t>
  </si>
  <si>
    <t>Wabasha</t>
  </si>
  <si>
    <t>Georgia</t>
  </si>
  <si>
    <t>GA</t>
  </si>
  <si>
    <t>Appling</t>
  </si>
  <si>
    <t>Tillamook</t>
  </si>
  <si>
    <t>Assumption</t>
  </si>
  <si>
    <t>States</t>
  </si>
  <si>
    <t>Durbin</t>
  </si>
  <si>
    <t>McConnell</t>
  </si>
  <si>
    <t>Muscatine</t>
  </si>
  <si>
    <t>Green</t>
  </si>
  <si>
    <t>Lanesborough</t>
  </si>
  <si>
    <t>Woodland</t>
  </si>
  <si>
    <t>East Providence</t>
  </si>
  <si>
    <t>Treasure</t>
  </si>
  <si>
    <t>Wayne</t>
  </si>
  <si>
    <t>Cass</t>
  </si>
  <si>
    <t>Leicester</t>
  </si>
  <si>
    <t>Concho</t>
  </si>
  <si>
    <t>Greer</t>
  </si>
  <si>
    <t>Love</t>
  </si>
  <si>
    <t>Stanly</t>
  </si>
  <si>
    <t>Stokes</t>
  </si>
  <si>
    <t>Lafourche</t>
  </si>
  <si>
    <t>LaSalle</t>
  </si>
  <si>
    <t>Emanuel</t>
  </si>
  <si>
    <t>Wilkin</t>
  </si>
  <si>
    <t>Granville</t>
  </si>
  <si>
    <t>Parkman</t>
  </si>
  <si>
    <t>Anoka</t>
  </si>
  <si>
    <t>Bethlehem</t>
  </si>
  <si>
    <t>Bow</t>
  </si>
  <si>
    <t>Naples</t>
  </si>
  <si>
    <t>New Gloucester</t>
  </si>
  <si>
    <t>-</t>
  </si>
  <si>
    <t>Klamath</t>
  </si>
  <si>
    <t>Harris</t>
  </si>
  <si>
    <t>SD</t>
  </si>
  <si>
    <t>Kleberg</t>
  </si>
  <si>
    <t>Matagorda</t>
  </si>
  <si>
    <t>Tiverton</t>
  </si>
  <si>
    <t>Halifax</t>
  </si>
  <si>
    <t>Worthington</t>
  </si>
  <si>
    <t>Mesa</t>
  </si>
  <si>
    <t>Peoria</t>
  </si>
  <si>
    <t>Brewer</t>
  </si>
  <si>
    <t>WY</t>
  </si>
  <si>
    <t>Baxter</t>
  </si>
  <si>
    <t>Cooper</t>
  </si>
  <si>
    <t>North Reading</t>
  </si>
  <si>
    <t>Osceola</t>
  </si>
  <si>
    <t>Boyd</t>
  </si>
  <si>
    <t>Canaan</t>
  </si>
  <si>
    <t>Westwood</t>
  </si>
  <si>
    <t>Colonial Heights</t>
  </si>
  <si>
    <t>West Boylston</t>
  </si>
  <si>
    <t>Rockport</t>
  </si>
  <si>
    <t>East Central Penobscot</t>
  </si>
  <si>
    <t>San Patricio</t>
  </si>
  <si>
    <t>Ritchie</t>
  </si>
  <si>
    <t>Bernalillo</t>
  </si>
  <si>
    <t>Broomfield</t>
  </si>
  <si>
    <t>Penobscot Nation</t>
  </si>
  <si>
    <t>Tift</t>
  </si>
  <si>
    <t>Hockley</t>
  </si>
  <si>
    <t>Emmet</t>
  </si>
  <si>
    <t>Howard</t>
  </si>
  <si>
    <t>Longmeadow</t>
  </si>
  <si>
    <t>Fremont</t>
  </si>
  <si>
    <t>Prairie</t>
  </si>
  <si>
    <t>Mansfield</t>
  </si>
  <si>
    <t>Allenstown</t>
  </si>
  <si>
    <t>Dixs Grant</t>
  </si>
  <si>
    <t>Scurry</t>
  </si>
  <si>
    <t>Michigan</t>
  </si>
  <si>
    <t>Jefferson</t>
  </si>
  <si>
    <t>Livingston</t>
  </si>
  <si>
    <t>Bellingham</t>
  </si>
  <si>
    <t>Cibola</t>
  </si>
  <si>
    <t>Pearl River</t>
  </si>
  <si>
    <t>Rowe</t>
  </si>
  <si>
    <t>Rankin</t>
  </si>
  <si>
    <t>Sharkey</t>
  </si>
  <si>
    <t>O'Brien</t>
  </si>
  <si>
    <t>Sterling</t>
  </si>
  <si>
    <t>Fourth Place</t>
  </si>
  <si>
    <t>Parmer</t>
  </si>
  <si>
    <t>Choctaw</t>
  </si>
  <si>
    <t>Clarke</t>
  </si>
  <si>
    <t>Clay</t>
  </si>
  <si>
    <t>Boston</t>
  </si>
  <si>
    <t>Hartley</t>
  </si>
  <si>
    <t>Wichita</t>
  </si>
  <si>
    <t>Oconee</t>
  </si>
  <si>
    <t>Alaska</t>
  </si>
  <si>
    <t>Springfield</t>
  </si>
  <si>
    <t>Denton</t>
  </si>
  <si>
    <t>Emporia</t>
  </si>
  <si>
    <t>Taliaferro</t>
  </si>
  <si>
    <t>Author2</t>
  </si>
  <si>
    <t>Author2 Title</t>
  </si>
  <si>
    <t>Comp</t>
  </si>
  <si>
    <t>Web Page</t>
  </si>
  <si>
    <t>X</t>
  </si>
  <si>
    <t>De Baca</t>
  </si>
  <si>
    <t>Dorchester</t>
  </si>
  <si>
    <t>Sandy River</t>
  </si>
  <si>
    <t>Lynn</t>
  </si>
  <si>
    <t>Riley</t>
  </si>
  <si>
    <t>Decatur</t>
  </si>
  <si>
    <t>Elmore</t>
  </si>
  <si>
    <t>Platte</t>
  </si>
  <si>
    <t>Turner</t>
  </si>
  <si>
    <t>Twiggs</t>
  </si>
  <si>
    <t>Gwinnett</t>
  </si>
  <si>
    <t>Lindsey Graham</t>
  </si>
  <si>
    <t>Greenland</t>
  </si>
  <si>
    <t>Power</t>
  </si>
  <si>
    <t>Monhegan</t>
  </si>
  <si>
    <t>Moro</t>
  </si>
  <si>
    <t>San Saba</t>
  </si>
  <si>
    <t>New Mexico Office of the Secretary of State. Bureau of Elections</t>
  </si>
  <si>
    <t>Simpson</t>
  </si>
  <si>
    <t>Ware</t>
  </si>
  <si>
    <t>Boone</t>
  </si>
  <si>
    <t>Gordon</t>
  </si>
  <si>
    <t>Berkshire</t>
  </si>
  <si>
    <t>TN</t>
  </si>
  <si>
    <t>Crockett</t>
  </si>
  <si>
    <t>Miller</t>
  </si>
  <si>
    <t>Shawnee</t>
  </si>
  <si>
    <t>Holland</t>
  </si>
  <si>
    <t>Cotton</t>
  </si>
  <si>
    <t>South Oxford</t>
  </si>
  <si>
    <t>Oscoda</t>
  </si>
  <si>
    <t>West Baton Rouge</t>
  </si>
  <si>
    <t>Colquitt</t>
  </si>
  <si>
    <t>Sidney</t>
  </si>
  <si>
    <t>Guilford</t>
  </si>
  <si>
    <t>Spartanburg</t>
  </si>
  <si>
    <t>Irion</t>
  </si>
  <si>
    <t>Jack</t>
  </si>
  <si>
    <t>Hartland</t>
  </si>
  <si>
    <t>Paxton</t>
  </si>
  <si>
    <t>Machias</t>
  </si>
  <si>
    <t>Phillipston</t>
  </si>
  <si>
    <t>Lowest % of Vote and Win</t>
  </si>
  <si>
    <t>Whitneyville</t>
  </si>
  <si>
    <t>Holbrook</t>
  </si>
  <si>
    <t>Merrimac</t>
  </si>
  <si>
    <t>Readfield</t>
  </si>
  <si>
    <t>Yalobusha</t>
  </si>
  <si>
    <t>Cloud</t>
  </si>
  <si>
    <t>Barton</t>
  </si>
  <si>
    <t>Northwest Aroostook</t>
  </si>
  <si>
    <t>Virginia</t>
  </si>
  <si>
    <t>Easthampton</t>
  </si>
  <si>
    <t>Roseau</t>
  </si>
  <si>
    <t>Musselshell</t>
  </si>
  <si>
    <t>Berlin</t>
  </si>
  <si>
    <t>Jay</t>
  </si>
  <si>
    <t>Winkler</t>
  </si>
  <si>
    <t>Yoakum</t>
  </si>
  <si>
    <t>Rutland</t>
  </si>
  <si>
    <t>Pendleton</t>
  </si>
  <si>
    <t>Marquette</t>
  </si>
  <si>
    <t>Mashpee</t>
  </si>
  <si>
    <t>Curry</t>
  </si>
  <si>
    <t>St. Landry</t>
  </si>
  <si>
    <t>Alfalfa</t>
  </si>
  <si>
    <t>Archuleta</t>
  </si>
  <si>
    <t>Powhatan</t>
  </si>
  <si>
    <t>Wise</t>
  </si>
  <si>
    <t>Missaukee</t>
  </si>
  <si>
    <t>Hempstead</t>
  </si>
  <si>
    <t>Willimantic</t>
  </si>
  <si>
    <t>Robbinston</t>
  </si>
  <si>
    <t>Cabarrus</t>
  </si>
  <si>
    <t>Wilmington</t>
  </si>
  <si>
    <t>Cottle</t>
  </si>
  <si>
    <t>Detroit</t>
  </si>
  <si>
    <t>Burnet</t>
  </si>
  <si>
    <t>Kennebunkport</t>
  </si>
  <si>
    <t>Grant</t>
  </si>
  <si>
    <t>Harrison</t>
  </si>
  <si>
    <t>Penobscot</t>
  </si>
  <si>
    <t>Dickenson</t>
  </si>
  <si>
    <t>Brookline</t>
  </si>
  <si>
    <t>South Franklin</t>
  </si>
  <si>
    <t>&lt;40%</t>
  </si>
  <si>
    <t>Tucker</t>
  </si>
  <si>
    <t>Tyler</t>
  </si>
  <si>
    <t>Jeanne Shaheen</t>
  </si>
  <si>
    <t>Shaheen</t>
  </si>
  <si>
    <t>Great Barrington</t>
  </si>
  <si>
    <t>Greenfield</t>
  </si>
  <si>
    <t>Groveland</t>
  </si>
  <si>
    <t>Mellette</t>
  </si>
  <si>
    <t>Weston</t>
  </si>
  <si>
    <t>Polk</t>
  </si>
  <si>
    <t>Tarrant</t>
  </si>
  <si>
    <t>Hand</t>
  </si>
  <si>
    <t>Louisiana Secretary of State. Elections Division</t>
  </si>
  <si>
    <t>Article Title</t>
  </si>
  <si>
    <t>Ballard</t>
  </si>
  <si>
    <t>Cornyn</t>
  </si>
  <si>
    <t>Hinsdale</t>
  </si>
  <si>
    <t>Sebastian</t>
  </si>
  <si>
    <t>Sharp</t>
  </si>
  <si>
    <t>San Jacinto</t>
  </si>
  <si>
    <t>Ogemaw</t>
  </si>
  <si>
    <t>Parish</t>
  </si>
  <si>
    <t xml:space="preserve">AIS 15 Series Models 150 </t>
  </si>
  <si>
    <t>Talmadge</t>
  </si>
  <si>
    <t>Sedgwick</t>
  </si>
  <si>
    <t>Pasquotank</t>
  </si>
  <si>
    <t>Pittsfield</t>
  </si>
  <si>
    <t>Bay</t>
  </si>
  <si>
    <t>Bradford</t>
  </si>
  <si>
    <t>Plympton</t>
  </si>
  <si>
    <t>Lenawee</t>
  </si>
  <si>
    <t>Blanks</t>
  </si>
  <si>
    <t>Rockwall</t>
  </si>
  <si>
    <t>Burleson</t>
  </si>
  <si>
    <t>Cerro Gordo</t>
  </si>
  <si>
    <t>Bremer</t>
  </si>
  <si>
    <t>Boundary</t>
  </si>
  <si>
    <t>Bonner</t>
  </si>
  <si>
    <t>Hood</t>
  </si>
  <si>
    <t>Kit Carson</t>
  </si>
  <si>
    <t>Ripley</t>
  </si>
  <si>
    <t>Sumner</t>
  </si>
  <si>
    <t>Dillon</t>
  </si>
  <si>
    <t>Nueces</t>
  </si>
  <si>
    <t>Natural Law</t>
  </si>
  <si>
    <t>Greenup</t>
  </si>
  <si>
    <t>Tewksbury</t>
  </si>
  <si>
    <t>Clayton</t>
  </si>
  <si>
    <t>West Paris</t>
  </si>
  <si>
    <t>Los Alamos</t>
  </si>
  <si>
    <t>New Portland</t>
  </si>
  <si>
    <t>New Limerick</t>
  </si>
  <si>
    <t>Cambridge</t>
  </si>
  <si>
    <t>Revere</t>
  </si>
  <si>
    <t>Leake</t>
  </si>
  <si>
    <t>State of Delaware Department of Elections</t>
  </si>
  <si>
    <t>Genesee</t>
  </si>
  <si>
    <t>Etowah</t>
  </si>
  <si>
    <t>Keya Paha</t>
  </si>
  <si>
    <t>Goodhue</t>
  </si>
  <si>
    <t>Chatham</t>
  </si>
  <si>
    <t>Virginia State Board of Elections</t>
  </si>
  <si>
    <t>Estill</t>
  </si>
  <si>
    <t>Coosa</t>
  </si>
  <si>
    <t>Peru</t>
  </si>
  <si>
    <t>Central Somerset</t>
  </si>
  <si>
    <t>Mechanic Falls</t>
  </si>
  <si>
    <t>Whitfield</t>
  </si>
  <si>
    <t>Prentiss</t>
  </si>
  <si>
    <t>MS</t>
  </si>
  <si>
    <t>Kearny</t>
  </si>
  <si>
    <t>Brookings</t>
  </si>
  <si>
    <t>Northampton</t>
  </si>
  <si>
    <t>County</t>
  </si>
  <si>
    <t>Northwood</t>
  </si>
  <si>
    <t>Rhode Island</t>
  </si>
  <si>
    <t>Pop Vote</t>
  </si>
  <si>
    <t>Fort Bend</t>
  </si>
  <si>
    <t>Amity</t>
  </si>
  <si>
    <t>Chickasaw</t>
  </si>
  <si>
    <t>Pontotoc</t>
  </si>
  <si>
    <t>Foxborough</t>
  </si>
  <si>
    <t>Delaware</t>
  </si>
  <si>
    <t>DE</t>
  </si>
  <si>
    <t>Iroquois</t>
  </si>
  <si>
    <t>Minnesota</t>
  </si>
  <si>
    <t>MN</t>
  </si>
  <si>
    <t>East Hancock</t>
  </si>
  <si>
    <t>Muhlenberg</t>
  </si>
  <si>
    <t>Sebec</t>
  </si>
  <si>
    <t>Berkley</t>
  </si>
  <si>
    <t>Sanford</t>
  </si>
  <si>
    <t>Thornton</t>
  </si>
  <si>
    <t>Brighton</t>
  </si>
  <si>
    <t>Fairhaven</t>
  </si>
  <si>
    <t>Falmouth</t>
  </si>
  <si>
    <t>Jewell</t>
  </si>
  <si>
    <t>Alleghany</t>
  </si>
  <si>
    <t>Moultrie</t>
  </si>
  <si>
    <t>Tyringham</t>
  </si>
  <si>
    <t>Holden</t>
  </si>
  <si>
    <t>Iredell</t>
  </si>
  <si>
    <t>Otoe</t>
  </si>
  <si>
    <t>Woods</t>
  </si>
  <si>
    <t>Dalton</t>
  </si>
  <si>
    <t>Sequatchie</t>
  </si>
  <si>
    <t>Great Pond</t>
  </si>
  <si>
    <t>Bandera</t>
  </si>
  <si>
    <t>Fergus</t>
  </si>
  <si>
    <t>Glasscock</t>
  </si>
  <si>
    <t>Landaff</t>
  </si>
  <si>
    <t>Windsor</t>
  </si>
  <si>
    <t>Oklahoma State Election Board</t>
  </si>
  <si>
    <t>Mitchell</t>
  </si>
  <si>
    <t>Wolfeboro</t>
  </si>
  <si>
    <t>Centerville</t>
  </si>
  <si>
    <t>Winslow</t>
  </si>
  <si>
    <t>Fitzwilliam</t>
  </si>
  <si>
    <t>Petroleum</t>
  </si>
  <si>
    <t>New Braintree</t>
  </si>
  <si>
    <t>Keweenaw</t>
  </si>
  <si>
    <t>Providence</t>
  </si>
  <si>
    <t>Carlton</t>
  </si>
  <si>
    <t>Castle Hill</t>
  </si>
  <si>
    <t>Grundy</t>
  </si>
  <si>
    <t>Titus</t>
  </si>
  <si>
    <t>Henniker</t>
  </si>
  <si>
    <t>Otis</t>
  </si>
  <si>
    <t>Mille Lacs</t>
  </si>
  <si>
    <t>Crawfords Purchase</t>
  </si>
  <si>
    <t>Hadleys Purchase</t>
  </si>
  <si>
    <t>Pocahontas</t>
  </si>
  <si>
    <t>New Boston</t>
  </si>
  <si>
    <t>Dade</t>
  </si>
  <si>
    <t>Brentwood</t>
  </si>
  <si>
    <t>Teton</t>
  </si>
  <si>
    <t>Saugus</t>
  </si>
  <si>
    <t>Somersworth</t>
  </si>
  <si>
    <t>Borden</t>
  </si>
  <si>
    <t>Prince Edward</t>
  </si>
  <si>
    <t>East Greenwich</t>
  </si>
  <si>
    <t>Colfax</t>
  </si>
  <si>
    <t>Sierra</t>
  </si>
  <si>
    <t>Wareham</t>
  </si>
  <si>
    <t>Austin</t>
  </si>
  <si>
    <t>Uvalde</t>
  </si>
  <si>
    <t>Northumberland</t>
  </si>
  <si>
    <t>Cohasset</t>
  </si>
  <si>
    <t>Newry</t>
  </si>
  <si>
    <t>&lt;20%</t>
  </si>
  <si>
    <t>Gouldsboro</t>
  </si>
  <si>
    <t>Grand</t>
  </si>
  <si>
    <t>Houston</t>
  </si>
  <si>
    <t>Calloway</t>
  </si>
  <si>
    <t>Campbell</t>
  </si>
  <si>
    <t>Vote Difference</t>
  </si>
  <si>
    <t>Gallatin</t>
  </si>
  <si>
    <t>Waite</t>
  </si>
  <si>
    <t>Wallowa</t>
  </si>
  <si>
    <t>Newburyport</t>
  </si>
  <si>
    <t>Sequoyah</t>
  </si>
  <si>
    <t>King</t>
  </si>
  <si>
    <t>Crisp</t>
  </si>
  <si>
    <t>Keokuk</t>
  </si>
  <si>
    <t>Wood</t>
  </si>
  <si>
    <t>Gogebic</t>
  </si>
  <si>
    <t>Stanley</t>
  </si>
  <si>
    <t>Swan's Island</t>
  </si>
  <si>
    <t>Missoula</t>
  </si>
  <si>
    <t>Onslow</t>
  </si>
  <si>
    <t>Norway</t>
  </si>
  <si>
    <t>Mackinac</t>
  </si>
  <si>
    <t>Barrow</t>
  </si>
  <si>
    <t>Middlesex</t>
  </si>
  <si>
    <t>EV</t>
  </si>
  <si>
    <t>Blaine</t>
  </si>
  <si>
    <t>Masardis</t>
  </si>
  <si>
    <t>Gratiot</t>
  </si>
  <si>
    <t>1st</t>
  </si>
  <si>
    <t>2nd</t>
  </si>
  <si>
    <t>Square Lake</t>
  </si>
  <si>
    <t>Watonwan</t>
  </si>
  <si>
    <t>Voting District</t>
  </si>
  <si>
    <t>Hingham</t>
  </si>
  <si>
    <t>Becker</t>
  </si>
  <si>
    <t>Dickson</t>
  </si>
  <si>
    <t>Baraga</t>
  </si>
  <si>
    <t>Grand Traverse</t>
  </si>
  <si>
    <t>Reeves</t>
  </si>
  <si>
    <t>Lee</t>
  </si>
  <si>
    <t>Pratt</t>
  </si>
  <si>
    <t>Dresden</t>
  </si>
  <si>
    <t>Claremont</t>
  </si>
  <si>
    <t>McCook</t>
  </si>
  <si>
    <t>Lea</t>
  </si>
  <si>
    <t>Davison</t>
  </si>
  <si>
    <t>Dodge</t>
  </si>
  <si>
    <t>Whiting</t>
  </si>
  <si>
    <t>Agawam</t>
  </si>
  <si>
    <t>Rank</t>
  </si>
  <si>
    <t>Otisfield</t>
  </si>
  <si>
    <t>Tuscaloosa</t>
  </si>
  <si>
    <t>Haakon</t>
  </si>
  <si>
    <t>Cherry</t>
  </si>
  <si>
    <t>Tunica</t>
  </si>
  <si>
    <t>Dennysville</t>
  </si>
  <si>
    <t>Tippah</t>
  </si>
  <si>
    <t>Ocean</t>
  </si>
  <si>
    <t>St. Francis</t>
  </si>
  <si>
    <t>Gilead</t>
  </si>
  <si>
    <t>Reform</t>
  </si>
  <si>
    <t>Hatfield</t>
  </si>
  <si>
    <t>Bullock</t>
  </si>
  <si>
    <t>Butler</t>
  </si>
  <si>
    <t>Atascosa</t>
  </si>
  <si>
    <t>South Thomaston</t>
  </si>
  <si>
    <t>Stacyville</t>
  </si>
  <si>
    <t>Morris</t>
  </si>
  <si>
    <t>Las Animas</t>
  </si>
  <si>
    <t>Bosque</t>
  </si>
  <si>
    <t>Amelia</t>
  </si>
  <si>
    <t>Deaf Smith</t>
  </si>
  <si>
    <t>Manchester-by-the-Sea</t>
  </si>
  <si>
    <t>Pipestone</t>
  </si>
  <si>
    <t>North Andover</t>
  </si>
  <si>
    <t>Danforth</t>
  </si>
  <si>
    <t>Foard</t>
  </si>
  <si>
    <t>Lubec</t>
  </si>
  <si>
    <t>Blanco</t>
  </si>
  <si>
    <t>Ada</t>
  </si>
  <si>
    <t>Mars Hill</t>
  </si>
  <si>
    <t>Portsmouth</t>
  </si>
  <si>
    <t>Breckinridge</t>
  </si>
  <si>
    <t>Sarpy</t>
  </si>
  <si>
    <t>Gorham</t>
  </si>
  <si>
    <t>Sugar Hill</t>
  </si>
  <si>
    <t>Kingfisher</t>
  </si>
  <si>
    <t>East Brookfield</t>
  </si>
  <si>
    <t>Gray</t>
  </si>
  <si>
    <t>Muskogee</t>
  </si>
  <si>
    <t>Warner</t>
  </si>
  <si>
    <t>Luna</t>
  </si>
  <si>
    <t>Cimarron</t>
  </si>
  <si>
    <t>West Newbury</t>
  </si>
  <si>
    <t>Effingham</t>
  </si>
  <si>
    <t>McMinn</t>
  </si>
  <si>
    <t>Pender</t>
  </si>
  <si>
    <t>Harpswell</t>
  </si>
  <si>
    <t>Niobrara</t>
  </si>
  <si>
    <t>South Aroostook</t>
  </si>
  <si>
    <t>West Central Franklin</t>
  </si>
  <si>
    <t>San Augustine</t>
  </si>
  <si>
    <t>Oakham</t>
  </si>
  <si>
    <t>Eddy</t>
  </si>
  <si>
    <t>Mathews</t>
  </si>
  <si>
    <t>Stillwater</t>
  </si>
  <si>
    <t>Medina</t>
  </si>
  <si>
    <t>Success Township</t>
  </si>
  <si>
    <t>Low and Burbanks Grant</t>
  </si>
  <si>
    <t>Jefferson Davis</t>
  </si>
  <si>
    <t>New Sharon</t>
  </si>
  <si>
    <t>Accomack</t>
  </si>
  <si>
    <t>Greenbrier</t>
  </si>
  <si>
    <t>Ziebach</t>
  </si>
  <si>
    <t>Milan</t>
  </si>
  <si>
    <t>Mobile</t>
  </si>
  <si>
    <t>Madawaska Lake</t>
  </si>
  <si>
    <t>Will</t>
  </si>
  <si>
    <t>Rains</t>
  </si>
  <si>
    <t>McDowell</t>
  </si>
  <si>
    <t>Lamb</t>
  </si>
  <si>
    <t>Leelanau</t>
  </si>
  <si>
    <t>Kandiyohi</t>
  </si>
  <si>
    <t>Wallace</t>
  </si>
  <si>
    <t>Bledsoe</t>
  </si>
  <si>
    <t>Cyr</t>
  </si>
  <si>
    <t>Closest States</t>
  </si>
  <si>
    <t>Chilton</t>
  </si>
  <si>
    <t>Stoddard</t>
  </si>
  <si>
    <t>Sunflower</t>
  </si>
  <si>
    <t>Luce</t>
  </si>
  <si>
    <t>Hanover</t>
  </si>
  <si>
    <t>Bienville</t>
  </si>
  <si>
    <t>Terrell</t>
  </si>
  <si>
    <t>Floyd</t>
  </si>
  <si>
    <t>Forsyth</t>
  </si>
  <si>
    <t>Hart</t>
  </si>
  <si>
    <t>&gt;70%</t>
  </si>
  <si>
    <t>&gt;80%</t>
  </si>
  <si>
    <t>Monterey</t>
  </si>
  <si>
    <t>Waterville</t>
  </si>
  <si>
    <t>Warren</t>
  </si>
  <si>
    <t>Nelson</t>
  </si>
  <si>
    <t>Ashley</t>
  </si>
  <si>
    <t>Chicopee</t>
  </si>
  <si>
    <t>Gregg</t>
  </si>
  <si>
    <t>Patten</t>
  </si>
  <si>
    <t>Allendale</t>
  </si>
  <si>
    <t>Langdon</t>
  </si>
  <si>
    <t>Lempster</t>
  </si>
  <si>
    <t>Martin</t>
  </si>
  <si>
    <t>Muskegon</t>
  </si>
  <si>
    <t>Lane</t>
  </si>
  <si>
    <t>Early</t>
  </si>
  <si>
    <t>Phelps</t>
  </si>
  <si>
    <t>Alna</t>
  </si>
  <si>
    <t>Bladen</t>
  </si>
  <si>
    <t>Alexandria</t>
  </si>
  <si>
    <t>Millbury</t>
  </si>
  <si>
    <t>Lamar</t>
  </si>
  <si>
    <t>Sheridan</t>
  </si>
  <si>
    <t>Rochester</t>
  </si>
  <si>
    <t>Lagrange</t>
  </si>
  <si>
    <t>Nottingham</t>
  </si>
  <si>
    <t>Des Moines</t>
  </si>
  <si>
    <t>Catron</t>
  </si>
  <si>
    <t>Aurora</t>
  </si>
  <si>
    <t>Bulloch</t>
  </si>
  <si>
    <t>Howland</t>
  </si>
  <si>
    <t>Marshfield</t>
  </si>
  <si>
    <t>Towns</t>
  </si>
  <si>
    <t>Egremont</t>
  </si>
  <si>
    <t>Edwards</t>
  </si>
  <si>
    <t>Elk</t>
  </si>
  <si>
    <t>Marblehead</t>
  </si>
  <si>
    <t>Tyngsborough</t>
  </si>
  <si>
    <t>Lonoke</t>
  </si>
  <si>
    <t>Pottawattamie</t>
  </si>
  <si>
    <t>Westfield</t>
  </si>
  <si>
    <t>Cheshire</t>
  </si>
  <si>
    <t>#</t>
  </si>
  <si>
    <t>Senate</t>
  </si>
  <si>
    <t>% Difference</t>
  </si>
  <si>
    <t>Rapides</t>
  </si>
  <si>
    <t>West Forks</t>
  </si>
  <si>
    <t>Danville</t>
  </si>
  <si>
    <t>Sabattus</t>
  </si>
  <si>
    <t>Peabody</t>
  </si>
  <si>
    <t>Ness</t>
  </si>
  <si>
    <t>Rawlins</t>
  </si>
  <si>
    <t>Reno</t>
  </si>
  <si>
    <t>Sibley</t>
  </si>
  <si>
    <t>Newton</t>
  </si>
  <si>
    <t>Runnels</t>
  </si>
  <si>
    <t>Umatilla</t>
  </si>
  <si>
    <t>Yellowstone</t>
  </si>
  <si>
    <t>Dyer</t>
  </si>
  <si>
    <t>Middlefield</t>
  </si>
  <si>
    <t>Perham</t>
  </si>
  <si>
    <t>New Marlborough</t>
  </si>
  <si>
    <t>Addison</t>
  </si>
  <si>
    <t>Bennington</t>
  </si>
  <si>
    <t>New Hapmshire</t>
  </si>
  <si>
    <t>Wakefield</t>
  </si>
  <si>
    <t>Charlotte</t>
  </si>
  <si>
    <t>Waterboro</t>
  </si>
  <si>
    <t>Story</t>
  </si>
  <si>
    <t>Bolton</t>
  </si>
  <si>
    <t>Rio Grande</t>
  </si>
  <si>
    <t>Indian Township</t>
  </si>
  <si>
    <t>Preston</t>
  </si>
  <si>
    <t>Friendship</t>
  </si>
  <si>
    <t>Charlton</t>
  </si>
  <si>
    <t>Wexford</t>
  </si>
  <si>
    <t>Caldwell</t>
  </si>
  <si>
    <t>Dougherty</t>
  </si>
  <si>
    <t>Coleman</t>
  </si>
  <si>
    <t>Ector</t>
  </si>
  <si>
    <t xml:space="preserve">BRC Optech III-P Eagle </t>
  </si>
  <si>
    <t>Oval</t>
  </si>
  <si>
    <t>Arrow</t>
  </si>
  <si>
    <t>Sevier</t>
  </si>
  <si>
    <t>Carbon</t>
  </si>
  <si>
    <t>Arthur</t>
  </si>
  <si>
    <t>Banner</t>
  </si>
  <si>
    <t>Avery</t>
  </si>
  <si>
    <t>Alamance</t>
  </si>
  <si>
    <t>Alexander</t>
  </si>
  <si>
    <t>Treutlen</t>
  </si>
  <si>
    <t>Pawnee</t>
  </si>
  <si>
    <t>Loup</t>
  </si>
  <si>
    <t>Pointe Coupee</t>
  </si>
  <si>
    <t>Bartow</t>
  </si>
  <si>
    <t>Victoria</t>
  </si>
  <si>
    <t>Party</t>
  </si>
  <si>
    <t>ST</t>
  </si>
  <si>
    <t>CTY</t>
  </si>
  <si>
    <t>Dinwiddie</t>
  </si>
  <si>
    <t>Hillsdale</t>
  </si>
  <si>
    <t>Albany</t>
  </si>
  <si>
    <t>Presque Isle</t>
  </si>
  <si>
    <t>Talladega</t>
  </si>
  <si>
    <t>Bangor</t>
  </si>
  <si>
    <t>Frye Island</t>
  </si>
  <si>
    <t>Fryeburg</t>
  </si>
  <si>
    <t>Mexico</t>
  </si>
  <si>
    <t>Milbridge</t>
  </si>
  <si>
    <t>Panola</t>
  </si>
  <si>
    <t>Cheboygan</t>
  </si>
  <si>
    <t>Culberson</t>
  </si>
  <si>
    <t>Beaverhead</t>
  </si>
  <si>
    <t>Paper</t>
  </si>
  <si>
    <t>Hodgeman</t>
  </si>
  <si>
    <t>North Washington</t>
  </si>
  <si>
    <t>Stratham</t>
  </si>
  <si>
    <t>Shackelford</t>
  </si>
  <si>
    <t>Somervell</t>
  </si>
  <si>
    <t>Orland</t>
  </si>
  <si>
    <t>Orono</t>
  </si>
  <si>
    <t>Hyde</t>
  </si>
  <si>
    <t>Jerauld</t>
  </si>
  <si>
    <t>Boulder</t>
  </si>
  <si>
    <t>Coffey</t>
  </si>
  <si>
    <t>Weymouth</t>
  </si>
  <si>
    <t>Bent</t>
  </si>
  <si>
    <t>Okfuskee</t>
  </si>
  <si>
    <t>Okmulgee</t>
  </si>
  <si>
    <t>Clare</t>
  </si>
  <si>
    <t>Camden</t>
  </si>
  <si>
    <t>Swift</t>
  </si>
  <si>
    <t>Other</t>
  </si>
  <si>
    <t>Brown</t>
  </si>
  <si>
    <t>Standish</t>
  </si>
  <si>
    <t>Winn</t>
  </si>
  <si>
    <t>Somerset</t>
  </si>
  <si>
    <t>Meade</t>
  </si>
  <si>
    <t>Nacogdoches</t>
  </si>
  <si>
    <t>Hadley</t>
  </si>
  <si>
    <t>Wiscasset</t>
  </si>
  <si>
    <t>Wentworth</t>
  </si>
  <si>
    <t>Humphreys</t>
  </si>
  <si>
    <t>Schuyler</t>
  </si>
  <si>
    <t>Nowata</t>
  </si>
  <si>
    <t>Furnas</t>
  </si>
  <si>
    <t>Gage</t>
  </si>
  <si>
    <t>Acadia</t>
  </si>
  <si>
    <t>Sunderland</t>
  </si>
  <si>
    <t>Milo</t>
  </si>
  <si>
    <t>Minot</t>
  </si>
  <si>
    <t>Mapleton</t>
  </si>
  <si>
    <t>Merrimack</t>
  </si>
  <si>
    <t>Candia</t>
  </si>
  <si>
    <t>Breathitt</t>
  </si>
  <si>
    <t>Quitman</t>
  </si>
  <si>
    <t>Camp</t>
  </si>
  <si>
    <t>Bedford</t>
  </si>
  <si>
    <t>Robeson</t>
  </si>
  <si>
    <t>Beckham</t>
  </si>
  <si>
    <t>Douglas</t>
  </si>
  <si>
    <t>Eagle</t>
  </si>
  <si>
    <t>Big Stone</t>
  </si>
  <si>
    <t>Strong</t>
  </si>
  <si>
    <t>Woodville</t>
  </si>
  <si>
    <t>Complete Title</t>
  </si>
  <si>
    <t>Macomb</t>
  </si>
  <si>
    <t>Manistee</t>
  </si>
  <si>
    <t>Harnett</t>
  </si>
  <si>
    <t>Highest % of Vote and Lose</t>
  </si>
  <si>
    <t>D</t>
  </si>
  <si>
    <t>Etna</t>
  </si>
  <si>
    <t>Alcorn</t>
  </si>
  <si>
    <t>Amite</t>
  </si>
  <si>
    <t>Catahoula</t>
  </si>
  <si>
    <t>Rockland</t>
  </si>
  <si>
    <t>Tangipahoa</t>
  </si>
  <si>
    <t>Vote4</t>
  </si>
  <si>
    <t>St. Tammany</t>
  </si>
  <si>
    <t>Danbury</t>
  </si>
  <si>
    <t>Madawaska</t>
  </si>
  <si>
    <t>Pleasant Point</t>
  </si>
  <si>
    <t>Walton</t>
  </si>
  <si>
    <t>Washington</t>
  </si>
  <si>
    <t>Wilcox</t>
  </si>
  <si>
    <t>Appanoose</t>
  </si>
  <si>
    <t>Swain</t>
  </si>
  <si>
    <t>Wyandotte</t>
  </si>
  <si>
    <t>Stratford</t>
  </si>
  <si>
    <t>Deuel</t>
  </si>
  <si>
    <t>Dixon</t>
  </si>
  <si>
    <t>Fluvanna</t>
  </si>
  <si>
    <t>Ionia</t>
  </si>
  <si>
    <t>Yellow Medicine</t>
  </si>
  <si>
    <t>Huron</t>
  </si>
  <si>
    <t>Nobles</t>
  </si>
  <si>
    <t>Le Sueur</t>
  </si>
  <si>
    <t>Christian</t>
  </si>
  <si>
    <t>&gt;50%</t>
  </si>
  <si>
    <t>Winterport</t>
  </si>
  <si>
    <t>Orford</t>
  </si>
  <si>
    <t>Colbert</t>
  </si>
  <si>
    <t>Summit</t>
  </si>
  <si>
    <t>Teller</t>
  </si>
  <si>
    <t>Surry</t>
  </si>
  <si>
    <t>Date</t>
  </si>
  <si>
    <t>Gibson</t>
  </si>
  <si>
    <t>Morehouse</t>
  </si>
  <si>
    <t>Wallagrass</t>
  </si>
  <si>
    <t>Milford</t>
  </si>
  <si>
    <t>Swanzey</t>
  </si>
  <si>
    <t>Tamworth</t>
  </si>
  <si>
    <t>San Juan</t>
  </si>
  <si>
    <t>Irwin</t>
  </si>
  <si>
    <t>Roscommon</t>
  </si>
  <si>
    <t>Hampton Falls</t>
  </si>
  <si>
    <t>Cook</t>
  </si>
  <si>
    <t>Millville</t>
  </si>
  <si>
    <t>Craven</t>
  </si>
  <si>
    <t>Republic</t>
  </si>
  <si>
    <t>Kingfield</t>
  </si>
  <si>
    <t>Cape Elizabeth</t>
  </si>
  <si>
    <t>Ogunquit</t>
  </si>
  <si>
    <t>Jeff Davis</t>
  </si>
  <si>
    <t>Garvin</t>
  </si>
  <si>
    <t>Colleton</t>
  </si>
  <si>
    <t>South Berwick</t>
  </si>
  <si>
    <t>Harrisonburg</t>
  </si>
  <si>
    <t>Parker</t>
  </si>
  <si>
    <t>Caribou</t>
  </si>
  <si>
    <t>Walthall</t>
  </si>
  <si>
    <t>Gilmer</t>
  </si>
  <si>
    <t>Roanoke</t>
  </si>
  <si>
    <t>Pamlico</t>
  </si>
  <si>
    <t>South Bristol</t>
  </si>
  <si>
    <t>Grand Isle</t>
  </si>
  <si>
    <t>Glynn</t>
  </si>
  <si>
    <t>Pitkin</t>
  </si>
  <si>
    <t>Subdivision</t>
  </si>
  <si>
    <t>Town FIPS</t>
  </si>
  <si>
    <t>Claiborne</t>
  </si>
  <si>
    <t>West Virginia Secretary of State</t>
  </si>
  <si>
    <t>FIPS</t>
  </si>
  <si>
    <t>Socialist Workers</t>
  </si>
  <si>
    <t>Soc. Workers</t>
  </si>
  <si>
    <t>North Providence</t>
  </si>
  <si>
    <t>Monongalia</t>
  </si>
  <si>
    <t>Fayette</t>
  </si>
  <si>
    <t>Ingham</t>
  </si>
  <si>
    <t>Columbia Falls</t>
  </si>
  <si>
    <t>VA</t>
  </si>
  <si>
    <t>Letcher</t>
  </si>
  <si>
    <t>Steele</t>
  </si>
  <si>
    <t>North Kingstown</t>
  </si>
  <si>
    <t>Logan</t>
  </si>
  <si>
    <t>Scott</t>
  </si>
  <si>
    <t>Macoupin</t>
  </si>
  <si>
    <t>Massac</t>
  </si>
  <si>
    <t>Franconia</t>
  </si>
  <si>
    <t>City</t>
  </si>
  <si>
    <t>East Millinocket</t>
  </si>
  <si>
    <t>East Machias</t>
  </si>
  <si>
    <t>Antelope</t>
  </si>
  <si>
    <t>Hudspeth</t>
  </si>
  <si>
    <t>Nebraska</t>
  </si>
  <si>
    <t>Colebrook</t>
  </si>
  <si>
    <t>LA</t>
  </si>
  <si>
    <t>Kaufman</t>
  </si>
  <si>
    <t>Muscogee</t>
  </si>
  <si>
    <t>McClain</t>
  </si>
  <si>
    <t>McCurtain</t>
  </si>
  <si>
    <t>Chaffee</t>
  </si>
  <si>
    <t>Odell township</t>
  </si>
  <si>
    <t>Collingsworth</t>
  </si>
  <si>
    <t>Rice</t>
  </si>
  <si>
    <t>Iowa</t>
  </si>
  <si>
    <t>IA</t>
  </si>
  <si>
    <t>Tisbury</t>
  </si>
  <si>
    <t>Grainger</t>
  </si>
  <si>
    <t>Robertson</t>
  </si>
  <si>
    <t>Palo Alto</t>
  </si>
  <si>
    <t>Hitchcock</t>
  </si>
  <si>
    <t>Chesapeake</t>
  </si>
  <si>
    <t>Powder River</t>
  </si>
  <si>
    <t>Montcalm</t>
  </si>
  <si>
    <t>Southwest Harbor</t>
  </si>
  <si>
    <t>Brewster</t>
  </si>
  <si>
    <t>Carlisle</t>
  </si>
  <si>
    <t>Converse</t>
  </si>
  <si>
    <t>Minnehaha</t>
  </si>
  <si>
    <t>Waynesboro</t>
  </si>
  <si>
    <t>Horry</t>
  </si>
  <si>
    <t>Avoyelles</t>
  </si>
  <si>
    <t>Hansford</t>
  </si>
  <si>
    <t>Southeast Piscataquis</t>
  </si>
  <si>
    <t>Seboomook Lake</t>
  </si>
  <si>
    <t>Gill</t>
  </si>
  <si>
    <t>Machiasport</t>
  </si>
  <si>
    <t>Clarksville</t>
  </si>
  <si>
    <t>Bristol</t>
  </si>
  <si>
    <t>Keith</t>
  </si>
  <si>
    <t>Newmarket</t>
  </si>
  <si>
    <t>Tuftonboro</t>
  </si>
  <si>
    <t>Hiram</t>
  </si>
  <si>
    <t>Gregory</t>
  </si>
  <si>
    <t>Yamhill</t>
  </si>
  <si>
    <t>New Bedford</t>
  </si>
  <si>
    <t>Houghton</t>
  </si>
  <si>
    <t>Clearwater</t>
  </si>
  <si>
    <t>Gem</t>
  </si>
  <si>
    <t>States with Highest Percent of Vote</t>
  </si>
  <si>
    <t>Payne</t>
  </si>
  <si>
    <t>Cowley</t>
  </si>
  <si>
    <t>Hampshire</t>
  </si>
  <si>
    <t>Cutler</t>
  </si>
  <si>
    <t>Nottoway</t>
  </si>
  <si>
    <t>Page</t>
  </si>
  <si>
    <t>Goshen</t>
  </si>
  <si>
    <t>Meeker</t>
  </si>
  <si>
    <t>Charles Mix</t>
  </si>
  <si>
    <t>Chester</t>
  </si>
  <si>
    <t>Chouteau</t>
  </si>
  <si>
    <t>Haynesville</t>
  </si>
  <si>
    <t>Popular Vote</t>
  </si>
  <si>
    <t>Mayes</t>
  </si>
  <si>
    <t>Crow Wing</t>
  </si>
  <si>
    <t>Faribault</t>
  </si>
  <si>
    <t>Hemphill</t>
  </si>
  <si>
    <t>Vermilion</t>
  </si>
  <si>
    <t>Natchitoches</t>
  </si>
  <si>
    <t>Graham</t>
  </si>
  <si>
    <t>Spotsylvania</t>
  </si>
  <si>
    <t>Dundy</t>
  </si>
  <si>
    <t>Hawkins</t>
  </si>
  <si>
    <t>Fannin</t>
  </si>
  <si>
    <t>Wellington</t>
  </si>
  <si>
    <t>Gilmanton</t>
  </si>
  <si>
    <t>Smyth</t>
  </si>
  <si>
    <t>Optical Scan - ES&amp;S</t>
  </si>
  <si>
    <t>Carson</t>
  </si>
  <si>
    <t>Karnes</t>
  </si>
  <si>
    <t>DeSoto</t>
  </si>
  <si>
    <t>Waterford</t>
  </si>
  <si>
    <t>Orleans</t>
  </si>
  <si>
    <t>Kingman</t>
  </si>
  <si>
    <t>New London</t>
  </si>
  <si>
    <t>Tolland</t>
  </si>
  <si>
    <t>Anson</t>
  </si>
  <si>
    <t>St. Albans</t>
  </si>
  <si>
    <t>Auburn</t>
  </si>
  <si>
    <t>Avon</t>
  </si>
  <si>
    <t>Carthage</t>
  </si>
  <si>
    <t>Jo Daviess</t>
  </si>
  <si>
    <t>Gardner</t>
  </si>
  <si>
    <t>Dallas</t>
  </si>
  <si>
    <t>DeKalb</t>
  </si>
  <si>
    <t>Kalamazoo</t>
  </si>
  <si>
    <t>Georgetown</t>
  </si>
  <si>
    <t>Brooklin</t>
  </si>
  <si>
    <t>Barry</t>
  </si>
  <si>
    <t>Travis</t>
  </si>
  <si>
    <t>Kane</t>
  </si>
  <si>
    <t>Coahoma</t>
  </si>
  <si>
    <t>New Shoreham</t>
  </si>
  <si>
    <t>Lyman</t>
  </si>
  <si>
    <t>Hooker</t>
  </si>
  <si>
    <t>Haverhill</t>
  </si>
  <si>
    <t>Exeter</t>
  </si>
  <si>
    <t>Leyden</t>
  </si>
  <si>
    <t>Littleton</t>
  </si>
  <si>
    <t>Poweshiek</t>
  </si>
  <si>
    <t>Oneida</t>
  </si>
  <si>
    <t>Chesterfield</t>
  </si>
  <si>
    <t>Ohio</t>
  </si>
  <si>
    <t>Sampson</t>
  </si>
  <si>
    <t>Passamaquoddy Indian Township</t>
  </si>
  <si>
    <t>Abbot</t>
  </si>
  <si>
    <t>Vote1</t>
  </si>
  <si>
    <t>Norwell</t>
  </si>
  <si>
    <t>Coles</t>
  </si>
  <si>
    <t>Buena Vista</t>
  </si>
  <si>
    <t>Gooding</t>
  </si>
  <si>
    <t>Limerick</t>
  </si>
  <si>
    <t>Concord</t>
  </si>
  <si>
    <t>McCulloch</t>
  </si>
  <si>
    <t>Yuma</t>
  </si>
  <si>
    <t>Lincolnville</t>
  </si>
  <si>
    <t>Otero</t>
  </si>
  <si>
    <t>Waldoboro</t>
  </si>
  <si>
    <t>Stewart</t>
  </si>
  <si>
    <t>Gladwin</t>
  </si>
  <si>
    <t>Leeds</t>
  </si>
  <si>
    <t>Levant</t>
  </si>
  <si>
    <t>Schoolcraft</t>
  </si>
  <si>
    <t>Atkinson and Gilmanton Academy Grant</t>
  </si>
  <si>
    <t>Westminster</t>
  </si>
  <si>
    <t>TX</t>
  </si>
  <si>
    <t>District 4</t>
  </si>
  <si>
    <t>Monona</t>
  </si>
  <si>
    <t>Winterville</t>
  </si>
  <si>
    <t>Lynnfield</t>
  </si>
  <si>
    <t>Malden</t>
  </si>
  <si>
    <t>McCormick</t>
  </si>
  <si>
    <t>Saginaw</t>
  </si>
  <si>
    <t>Tallapoosa</t>
  </si>
  <si>
    <t>Central Falls</t>
  </si>
  <si>
    <t>Braxton</t>
  </si>
  <si>
    <t>Haywood</t>
  </si>
  <si>
    <t>Phippsburg</t>
  </si>
  <si>
    <t>3rd</t>
  </si>
  <si>
    <t>Pecos</t>
  </si>
  <si>
    <t>Carmel</t>
  </si>
  <si>
    <t>Laurel</t>
  </si>
  <si>
    <t>North Penobscot</t>
  </si>
  <si>
    <t>Boylston</t>
  </si>
  <si>
    <t>Poland</t>
  </si>
  <si>
    <t>Young</t>
  </si>
  <si>
    <t>Dolores</t>
  </si>
  <si>
    <t>Northfield</t>
  </si>
  <si>
    <t>Rumford</t>
  </si>
  <si>
    <t>Hughes</t>
  </si>
  <si>
    <t>Newport</t>
  </si>
  <si>
    <t>Stephens</t>
  </si>
  <si>
    <t>Spalding</t>
  </si>
  <si>
    <t>Bridgewater</t>
  </si>
  <si>
    <t>Radford</t>
  </si>
  <si>
    <t>Bradley</t>
  </si>
  <si>
    <t>Margin (%)</t>
  </si>
  <si>
    <t>Fleming</t>
  </si>
  <si>
    <t>Hall</t>
  </si>
  <si>
    <t>Merrill</t>
  </si>
  <si>
    <t>Pottawatomie</t>
  </si>
  <si>
    <t>Colorado</t>
  </si>
  <si>
    <t>Sangamon</t>
  </si>
  <si>
    <t>Kankakee</t>
  </si>
  <si>
    <t>Lancaster</t>
  </si>
  <si>
    <t>Woodford</t>
  </si>
  <si>
    <t>Prowers</t>
  </si>
  <si>
    <t>Monson</t>
  </si>
  <si>
    <t>Carver</t>
  </si>
  <si>
    <t>Kensington</t>
  </si>
  <si>
    <t>Sully</t>
  </si>
  <si>
    <t>Donley</t>
  </si>
  <si>
    <t>Sudbury</t>
  </si>
  <si>
    <t>Vernon</t>
  </si>
  <si>
    <t>Dixville</t>
  </si>
  <si>
    <t>Dublin</t>
  </si>
  <si>
    <t>ME</t>
  </si>
  <si>
    <t>Georgia Secretary of State</t>
  </si>
  <si>
    <t>Idaho Secretary of State</t>
  </si>
  <si>
    <t>Rosebud</t>
  </si>
  <si>
    <t>New Salem</t>
  </si>
  <si>
    <t>Olmsted</t>
  </si>
  <si>
    <t>Tillman</t>
  </si>
  <si>
    <t xml:space="preserve">BRC Optech IV-C/200 </t>
  </si>
  <si>
    <t xml:space="preserve">BRC Optech IV-C/400 </t>
  </si>
  <si>
    <t>Cabell</t>
  </si>
  <si>
    <t>Thayer</t>
  </si>
  <si>
    <t>Manassas Park</t>
  </si>
  <si>
    <t>Stone</t>
  </si>
  <si>
    <t>Greenwood</t>
  </si>
  <si>
    <t>Albemarle</t>
  </si>
  <si>
    <t>Conecuh</t>
  </si>
  <si>
    <t>Porter</t>
  </si>
  <si>
    <t>Kinney</t>
  </si>
  <si>
    <t>Belmont</t>
  </si>
  <si>
    <t>Grand Lake Stream</t>
  </si>
  <si>
    <t>Itawamba</t>
  </si>
  <si>
    <t>Braintree</t>
  </si>
  <si>
    <t>Jones</t>
  </si>
  <si>
    <t>Election District</t>
  </si>
  <si>
    <t>&lt;10%</t>
  </si>
  <si>
    <t>Stearns</t>
  </si>
  <si>
    <t>Kerr</t>
  </si>
  <si>
    <t>Golden Valley</t>
  </si>
  <si>
    <t>Clackamas</t>
  </si>
  <si>
    <t>Hallowell</t>
  </si>
  <si>
    <t>Wagoner</t>
  </si>
  <si>
    <t>Clatsop</t>
  </si>
  <si>
    <t>Chesterville</t>
  </si>
  <si>
    <t>Carteret</t>
  </si>
  <si>
    <t>McLean</t>
  </si>
  <si>
    <t>Westbrook</t>
  </si>
  <si>
    <t>Hunt</t>
  </si>
  <si>
    <t>Bear Lake</t>
  </si>
  <si>
    <t>Benewah</t>
  </si>
  <si>
    <t>Mattapoisett</t>
  </si>
  <si>
    <t>Westerly</t>
  </si>
  <si>
    <t>Foster</t>
  </si>
  <si>
    <t>Sac</t>
  </si>
  <si>
    <t>Meagher</t>
  </si>
  <si>
    <t>Bucksport</t>
  </si>
  <si>
    <t>State</t>
  </si>
  <si>
    <t>Loudon</t>
  </si>
  <si>
    <t>Noxubee</t>
  </si>
  <si>
    <t>Milton</t>
  </si>
  <si>
    <t>Kent</t>
  </si>
  <si>
    <t>State1</t>
  </si>
  <si>
    <t>State2</t>
  </si>
  <si>
    <t>State3</t>
  </si>
  <si>
    <t>Caroline</t>
  </si>
  <si>
    <t>Matinicus Isle</t>
  </si>
  <si>
    <t>Attala</t>
  </si>
  <si>
    <t>New Jersey</t>
  </si>
  <si>
    <t>Morgan</t>
  </si>
  <si>
    <t>Davidson</t>
  </si>
  <si>
    <t>Greene</t>
  </si>
  <si>
    <t>Jackson</t>
  </si>
  <si>
    <t>Multnomah</t>
  </si>
  <si>
    <t>Lucas</t>
  </si>
  <si>
    <t>Rockwood</t>
  </si>
  <si>
    <t>Working Families</t>
  </si>
  <si>
    <t>Cedar</t>
  </si>
  <si>
    <t>Wyoming</t>
  </si>
  <si>
    <t>Pittston</t>
  </si>
  <si>
    <t>Optical Scan - Optech</t>
  </si>
  <si>
    <t>Nemaha</t>
  </si>
  <si>
    <t>Tipton</t>
  </si>
  <si>
    <t>Washburn</t>
  </si>
  <si>
    <t>Coplin</t>
  </si>
  <si>
    <t>Mingo</t>
  </si>
  <si>
    <t>Frontier</t>
  </si>
  <si>
    <t>Guthrie</t>
  </si>
  <si>
    <t>Texas Secretary of State. Elections Division</t>
  </si>
  <si>
    <t>Thurston</t>
  </si>
  <si>
    <t>Bingham</t>
  </si>
  <si>
    <t>Greensville</t>
  </si>
  <si>
    <t>Arkansas Secretary of State. Elections</t>
  </si>
  <si>
    <t>Moultonborough</t>
  </si>
  <si>
    <t>Winnebago</t>
  </si>
  <si>
    <t>Coke</t>
  </si>
  <si>
    <t>James Inhofe</t>
  </si>
  <si>
    <t>Hardeman</t>
  </si>
  <si>
    <t>Wesley</t>
  </si>
  <si>
    <t>Highland</t>
  </si>
  <si>
    <t>Lunenburg</t>
  </si>
  <si>
    <t>Sherborn</t>
  </si>
  <si>
    <t>Vote2</t>
  </si>
  <si>
    <t>Vote3</t>
  </si>
  <si>
    <t>McLennan</t>
  </si>
  <si>
    <t>Edgar</t>
  </si>
  <si>
    <t>Wales</t>
  </si>
  <si>
    <t>Alford</t>
  </si>
  <si>
    <t>Kiowa</t>
  </si>
  <si>
    <t>McCone</t>
  </si>
  <si>
    <t>District 2</t>
  </si>
  <si>
    <t>District 3</t>
  </si>
  <si>
    <t>Ben Hill</t>
  </si>
  <si>
    <t>Morrison</t>
  </si>
  <si>
    <t>Major</t>
  </si>
  <si>
    <t>Libertarian</t>
  </si>
  <si>
    <t>Summers</t>
  </si>
  <si>
    <t>Overton</t>
  </si>
  <si>
    <t>Angelina</t>
  </si>
  <si>
    <t>Collin</t>
  </si>
  <si>
    <t>Josephine</t>
  </si>
  <si>
    <t>Williamsburg</t>
  </si>
  <si>
    <t>Lyon</t>
  </si>
  <si>
    <t>Carrabassett Valley</t>
  </si>
  <si>
    <t>Barnwell</t>
  </si>
  <si>
    <t>Norman</t>
  </si>
  <si>
    <t>Beaufort</t>
  </si>
  <si>
    <t>Grimes</t>
  </si>
  <si>
    <t>Casey</t>
  </si>
  <si>
    <t>Republican</t>
  </si>
  <si>
    <t>Hickman</t>
  </si>
  <si>
    <t>Hopkins</t>
  </si>
  <si>
    <t>Dennistown</t>
  </si>
  <si>
    <t>Glenwood</t>
  </si>
  <si>
    <t>Baileyville</t>
  </si>
  <si>
    <t>Whitney</t>
  </si>
  <si>
    <t>Twombly</t>
  </si>
  <si>
    <t>Barrington</t>
  </si>
  <si>
    <t>&gt;60%</t>
  </si>
  <si>
    <t>Stafford</t>
  </si>
  <si>
    <t>Osborn</t>
  </si>
  <si>
    <t>Windham</t>
  </si>
  <si>
    <t>North Franklin</t>
  </si>
  <si>
    <t>Blanchard</t>
  </si>
  <si>
    <t>Island Falls</t>
  </si>
  <si>
    <t>Kenduskeag</t>
  </si>
  <si>
    <t>Kittery</t>
  </si>
  <si>
    <t>Stockton Springs</t>
  </si>
  <si>
    <t>Beans Purchase</t>
  </si>
  <si>
    <t>Lamoine</t>
  </si>
  <si>
    <t>Crittenden</t>
  </si>
  <si>
    <t>East Carroll</t>
  </si>
  <si>
    <t>Judith Basin</t>
  </si>
  <si>
    <t>Stark</t>
  </si>
  <si>
    <t>Pittsburg</t>
  </si>
  <si>
    <t>Comanche</t>
  </si>
  <si>
    <t>Dimmit</t>
  </si>
  <si>
    <t>Morrill</t>
  </si>
  <si>
    <t>Hamilton</t>
  </si>
  <si>
    <t>Hubbardston</t>
  </si>
  <si>
    <t>Hull</t>
  </si>
  <si>
    <t>Leominster</t>
  </si>
  <si>
    <t>Jim Hogg</t>
  </si>
  <si>
    <t>Osage</t>
  </si>
  <si>
    <t>New Jersey Department of Law and Public Safety. Division of Elections</t>
  </si>
  <si>
    <t>Goochland</t>
  </si>
  <si>
    <t>Cleburne</t>
  </si>
  <si>
    <t>Arenac</t>
  </si>
  <si>
    <t>Eddington</t>
  </si>
  <si>
    <t>Carter</t>
  </si>
  <si>
    <t>Peach</t>
  </si>
  <si>
    <t>Virginia Beach</t>
  </si>
  <si>
    <t>Marion</t>
  </si>
  <si>
    <t>John F. Reed</t>
  </si>
  <si>
    <t>St. Martin</t>
  </si>
  <si>
    <t>St. Mary</t>
  </si>
  <si>
    <t>Dyer Brook</t>
  </si>
  <si>
    <t>Isabella</t>
  </si>
  <si>
    <t>Magoffin</t>
  </si>
  <si>
    <t>Cochran</t>
  </si>
  <si>
    <t>Bath</t>
  </si>
  <si>
    <t>Gaines</t>
  </si>
  <si>
    <t>Barren</t>
  </si>
  <si>
    <t>Hartford</t>
  </si>
  <si>
    <t>Roane</t>
  </si>
  <si>
    <t>Aquinnah</t>
  </si>
  <si>
    <t>Natrona</t>
  </si>
  <si>
    <t>Hubbard</t>
  </si>
  <si>
    <t>Norfolk</t>
  </si>
  <si>
    <t>LSAD_TRANS</t>
  </si>
  <si>
    <t>Rock</t>
  </si>
  <si>
    <t>Alton</t>
  </si>
  <si>
    <t>Dummer</t>
  </si>
  <si>
    <t>Bethel</t>
  </si>
  <si>
    <t>Arkansas</t>
  </si>
  <si>
    <t>Upson</t>
  </si>
  <si>
    <t>Frio</t>
  </si>
  <si>
    <t>Bolivar</t>
  </si>
  <si>
    <t>Kanabec</t>
  </si>
  <si>
    <t>Trousdale</t>
  </si>
  <si>
    <t>Unicoi</t>
  </si>
  <si>
    <t>Democratic</t>
  </si>
  <si>
    <t>Chebeague Island</t>
  </si>
  <si>
    <t>Owl's Head</t>
  </si>
  <si>
    <t>Verona Island</t>
  </si>
  <si>
    <t>Westport Island</t>
  </si>
  <si>
    <t>Rockcastle</t>
  </si>
  <si>
    <t>Lenox</t>
  </si>
  <si>
    <t>Woonsocket</t>
  </si>
  <si>
    <t>Tripp</t>
  </si>
  <si>
    <t>Hamblen</t>
  </si>
  <si>
    <t>Camas</t>
  </si>
  <si>
    <t>Adair</t>
  </si>
  <si>
    <t>Location</t>
  </si>
  <si>
    <t>Purchase</t>
  </si>
  <si>
    <t>Todd</t>
  </si>
  <si>
    <t>Scotts Bluff</t>
  </si>
  <si>
    <t>Taylor</t>
  </si>
  <si>
    <t>Shrewsbury</t>
  </si>
  <si>
    <t>Fillmore</t>
  </si>
  <si>
    <t>Garrard</t>
  </si>
  <si>
    <t>Cary</t>
  </si>
  <si>
    <t>Faulk</t>
  </si>
  <si>
    <t>Harmony</t>
  </si>
  <si>
    <t>Stanton</t>
  </si>
  <si>
    <t>Stevens</t>
  </si>
  <si>
    <t>North Yarmouth</t>
  </si>
  <si>
    <t>Lewiston</t>
  </si>
  <si>
    <t>Canyon</t>
  </si>
  <si>
    <t>Henderson</t>
  </si>
  <si>
    <t>Evans</t>
  </si>
  <si>
    <t>UT</t>
  </si>
  <si>
    <t>Pawtucket</t>
  </si>
  <si>
    <t>Sussex</t>
  </si>
  <si>
    <t>Patrick</t>
  </si>
  <si>
    <t>Passaic</t>
  </si>
  <si>
    <t>Margin of Victory</t>
  </si>
  <si>
    <t>Sweden</t>
  </si>
  <si>
    <t>Kalkaska</t>
  </si>
  <si>
    <t>Jessamine</t>
  </si>
  <si>
    <t>Wheeler</t>
  </si>
  <si>
    <t>Dawes</t>
  </si>
  <si>
    <t>Fairfield</t>
  </si>
  <si>
    <t>Caswell</t>
  </si>
  <si>
    <t>Maine Department of the Secretary of State. Bureau of Corporations, Elections, and Commissions</t>
  </si>
  <si>
    <t>dem</t>
  </si>
  <si>
    <t>rep</t>
  </si>
  <si>
    <t>ind</t>
  </si>
  <si>
    <t>lib</t>
  </si>
  <si>
    <t>cst</t>
  </si>
  <si>
    <t>grn</t>
  </si>
  <si>
    <t>Ascension</t>
  </si>
  <si>
    <t>Harvey</t>
  </si>
  <si>
    <t>Alcona</t>
  </si>
  <si>
    <t>C</t>
  </si>
  <si>
    <t>Blanks/Undervotes</t>
  </si>
  <si>
    <t>Void/Overvotes</t>
  </si>
  <si>
    <t>Swanville</t>
  </si>
  <si>
    <t>Colorado Secretary of State</t>
  </si>
  <si>
    <t>Franklin</t>
  </si>
  <si>
    <t>Dartmouth</t>
  </si>
  <si>
    <t>Bremen</t>
  </si>
  <si>
    <t>Sutton</t>
  </si>
  <si>
    <t>Andrews</t>
  </si>
  <si>
    <t>Newberry</t>
  </si>
  <si>
    <t>Garden</t>
  </si>
  <si>
    <t>Wright</t>
  </si>
  <si>
    <t>Tallahatchie</t>
  </si>
  <si>
    <t>Goffstown</t>
  </si>
  <si>
    <t>McCreary</t>
  </si>
  <si>
    <t>Screven</t>
  </si>
  <si>
    <t>Red Willow</t>
  </si>
  <si>
    <t>Presidio</t>
  </si>
  <si>
    <t>Miami</t>
  </si>
  <si>
    <t>Truro</t>
  </si>
  <si>
    <t>Ayer</t>
  </si>
  <si>
    <t>Barre</t>
  </si>
  <si>
    <t>Sanborn</t>
  </si>
  <si>
    <t>Spink</t>
  </si>
  <si>
    <t>AR</t>
  </si>
  <si>
    <t>Chippewa</t>
  </si>
  <si>
    <t>Saunders</t>
  </si>
  <si>
    <t>State5</t>
  </si>
  <si>
    <t>Seboeis</t>
  </si>
  <si>
    <t>The Forks</t>
  </si>
  <si>
    <t>Chisago</t>
  </si>
  <si>
    <t>Shenandoah</t>
  </si>
  <si>
    <t>Currituck</t>
  </si>
  <si>
    <t>Cannon</t>
  </si>
  <si>
    <t>Cheatham</t>
  </si>
  <si>
    <t>Piatt</t>
  </si>
  <si>
    <t>Shirley</t>
  </si>
  <si>
    <t>Codington</t>
  </si>
  <si>
    <t>Rowley</t>
  </si>
  <si>
    <t>Royalston</t>
  </si>
  <si>
    <t>Petersham</t>
  </si>
  <si>
    <t>Johnson</t>
  </si>
  <si>
    <t>Washtenaw</t>
  </si>
  <si>
    <t>Jerome</t>
  </si>
  <si>
    <t>Winston</t>
  </si>
  <si>
    <t>T</t>
  </si>
  <si>
    <t>Ashe</t>
  </si>
  <si>
    <t>Mahaska</t>
  </si>
  <si>
    <t>West Greenwich</t>
  </si>
  <si>
    <t>Tama</t>
  </si>
  <si>
    <t>Collins</t>
  </si>
  <si>
    <t>Pondera</t>
  </si>
  <si>
    <t>Nashville</t>
  </si>
  <si>
    <t>Westford</t>
  </si>
  <si>
    <t>Dewey</t>
  </si>
  <si>
    <t>Comal</t>
  </si>
  <si>
    <t>Dedham</t>
  </si>
  <si>
    <t>Rangeley</t>
  </si>
  <si>
    <t>New Durham</t>
  </si>
  <si>
    <t>Liberty</t>
  </si>
  <si>
    <t>Webster</t>
  </si>
  <si>
    <t>Bridgton</t>
  </si>
  <si>
    <t>Fall River</t>
  </si>
  <si>
    <t>Washita</t>
  </si>
  <si>
    <t>Second College Grant</t>
  </si>
  <si>
    <t>Corinth</t>
  </si>
  <si>
    <t>Hammond</t>
  </si>
  <si>
    <t>Mendon</t>
  </si>
  <si>
    <t>Bacon</t>
  </si>
  <si>
    <t>Votes</t>
  </si>
  <si>
    <t>Grantham</t>
  </si>
  <si>
    <t>Staunton</t>
  </si>
  <si>
    <t>Sabine</t>
  </si>
  <si>
    <t>Dixmont</t>
  </si>
  <si>
    <t>Terry</t>
  </si>
  <si>
    <t>Cranston</t>
  </si>
  <si>
    <t>Sioux</t>
  </si>
  <si>
    <t>Prince George</t>
  </si>
  <si>
    <t>Clifton</t>
  </si>
  <si>
    <t>Won?</t>
  </si>
  <si>
    <t>State4</t>
  </si>
  <si>
    <t>West Warwick</t>
  </si>
  <si>
    <t>Escambia</t>
  </si>
  <si>
    <t>W</t>
  </si>
  <si>
    <t>Green's Grant</t>
  </si>
  <si>
    <t>Hopewell</t>
  </si>
  <si>
    <t>Trimble</t>
  </si>
  <si>
    <t>Wolfe</t>
  </si>
  <si>
    <t>Davis</t>
  </si>
  <si>
    <t>Stewartstown</t>
  </si>
  <si>
    <t>Kendall</t>
  </si>
  <si>
    <t>Haskell</t>
  </si>
  <si>
    <t>Hampton</t>
  </si>
  <si>
    <t>Richland</t>
  </si>
  <si>
    <t>Wabaunsee</t>
  </si>
  <si>
    <t>Maury</t>
  </si>
  <si>
    <t>Leverett</t>
  </si>
  <si>
    <t>Walworth</t>
  </si>
  <si>
    <t>Eastland</t>
  </si>
  <si>
    <t>Beaver</t>
  </si>
  <si>
    <t>Eastbrook</t>
  </si>
  <si>
    <t>Charles City</t>
  </si>
  <si>
    <t>Craig</t>
  </si>
  <si>
    <t>Essex</t>
  </si>
  <si>
    <t>Mower</t>
  </si>
  <si>
    <t>Noble</t>
  </si>
  <si>
    <t>Illinois</t>
  </si>
  <si>
    <t>Martinsville</t>
  </si>
  <si>
    <t>Southampton</t>
  </si>
  <si>
    <t>Plaquemines</t>
  </si>
  <si>
    <t>Payette</t>
  </si>
  <si>
    <t>West Bridgewater</t>
  </si>
  <si>
    <t>West Brookfield</t>
  </si>
  <si>
    <t>First Place</t>
  </si>
  <si>
    <t>Blackstone</t>
  </si>
  <si>
    <t>Wadena</t>
  </si>
  <si>
    <t>Waseca</t>
  </si>
  <si>
    <t>Kentucky</t>
  </si>
  <si>
    <t>New Hampton</t>
  </si>
  <si>
    <t>Merrick</t>
  </si>
  <si>
    <t>Aroostook</t>
  </si>
  <si>
    <t>Peterborough</t>
  </si>
  <si>
    <t>&lt;50%</t>
  </si>
  <si>
    <t>Maine</t>
  </si>
  <si>
    <t>Mercer</t>
  </si>
  <si>
    <t>KS</t>
  </si>
  <si>
    <t>New Hampshire Department of State. Elections Division</t>
  </si>
  <si>
    <t>Hodgdon</t>
  </si>
  <si>
    <t>Burt</t>
  </si>
  <si>
    <t>Ottawa</t>
  </si>
  <si>
    <t>Francestown</t>
  </si>
  <si>
    <t>Gilford</t>
  </si>
  <si>
    <t>Putnam</t>
  </si>
  <si>
    <t>Gilliam</t>
  </si>
  <si>
    <t>Tate</t>
  </si>
  <si>
    <t>Knox</t>
  </si>
  <si>
    <t>Whiteside</t>
  </si>
  <si>
    <t>District 1</t>
  </si>
  <si>
    <t>Holt</t>
  </si>
  <si>
    <t>Owsley</t>
  </si>
  <si>
    <t>Clear Creek</t>
  </si>
  <si>
    <t>Total</t>
  </si>
  <si>
    <t>Brazoria</t>
  </si>
  <si>
    <t>Sharon</t>
  </si>
  <si>
    <t>Epping</t>
  </si>
  <si>
    <t>East Kingston</t>
  </si>
  <si>
    <t>Winneshiek</t>
  </si>
  <si>
    <t>Woolwich</t>
  </si>
  <si>
    <t>Lipscomb</t>
  </si>
  <si>
    <t>Berrien</t>
  </si>
  <si>
    <t>Le Flore</t>
  </si>
  <si>
    <t>Largest Margin of Victory</t>
  </si>
  <si>
    <t>Allen</t>
  </si>
  <si>
    <t>Source</t>
  </si>
  <si>
    <t>Author1</t>
  </si>
  <si>
    <t>Chattooga</t>
  </si>
  <si>
    <t>Pierce</t>
  </si>
  <si>
    <t>Kittson</t>
  </si>
  <si>
    <t>Grafton</t>
  </si>
  <si>
    <t>Nebraska Secretary of State</t>
  </si>
  <si>
    <t>Tom Green</t>
  </si>
  <si>
    <t>Freetown</t>
  </si>
  <si>
    <t>Itasca</t>
  </si>
  <si>
    <t>Lake View</t>
  </si>
  <si>
    <t>Macwahoc</t>
  </si>
  <si>
    <t>Magalloway</t>
  </si>
  <si>
    <t>Passamaquoddy Pleasant Point</t>
  </si>
  <si>
    <t>Un. Twp. Unity</t>
  </si>
  <si>
    <t>Kingsbury</t>
  </si>
  <si>
    <t>Seabrook</t>
  </si>
  <si>
    <t>Vinalhaven</t>
  </si>
  <si>
    <t>Ashland</t>
  </si>
  <si>
    <t>Beltrami</t>
  </si>
  <si>
    <t>Monroe</t>
  </si>
  <si>
    <t>Bamberg</t>
  </si>
  <si>
    <t>Garland</t>
  </si>
  <si>
    <t>Hawley</t>
  </si>
  <si>
    <t>Swisher</t>
  </si>
  <si>
    <t>Butte</t>
  </si>
  <si>
    <t>Special</t>
  </si>
  <si>
    <t>Farmington</t>
  </si>
  <si>
    <t>Thomas</t>
  </si>
  <si>
    <t>Rome</t>
  </si>
  <si>
    <t>Laurens</t>
  </si>
  <si>
    <t>Cape May</t>
  </si>
  <si>
    <t>East Feliciana</t>
  </si>
  <si>
    <t>Crowley</t>
  </si>
  <si>
    <t>Elbert</t>
  </si>
  <si>
    <t>Leavenworth</t>
  </si>
  <si>
    <t>Denver</t>
  </si>
  <si>
    <t>DuPage</t>
  </si>
  <si>
    <t>Woburn</t>
  </si>
  <si>
    <t>Nevada</t>
  </si>
  <si>
    <t>Orange</t>
  </si>
  <si>
    <t>Coons</t>
  </si>
  <si>
    <t>Tom Cotton</t>
  </si>
  <si>
    <t>Markey</t>
  </si>
  <si>
    <t>Cory Booker</t>
  </si>
  <si>
    <t>Booker</t>
  </si>
  <si>
    <t>Tillis</t>
  </si>
  <si>
    <t>Ben Sasse</t>
  </si>
  <si>
    <t>Sasse</t>
  </si>
  <si>
    <t>Dan Sullivan</t>
  </si>
  <si>
    <t>Cory Gardner</t>
  </si>
  <si>
    <t>Perdue</t>
  </si>
  <si>
    <t>Joni Ernst</t>
  </si>
  <si>
    <t>Ernst</t>
  </si>
  <si>
    <t>Gary Peters</t>
  </si>
  <si>
    <t>Peters</t>
  </si>
  <si>
    <t>Steve Daines</t>
  </si>
  <si>
    <t>Daines</t>
  </si>
  <si>
    <t>Thomas Roland Tillis</t>
  </si>
  <si>
    <t>Pacific Green</t>
  </si>
  <si>
    <t>Mike Rounds</t>
  </si>
  <si>
    <t>Rounds</t>
  </si>
  <si>
    <t>State6</t>
  </si>
  <si>
    <r>
      <t xml:space="preserve">Mark </t>
    </r>
    <r>
      <rPr>
        <sz val="10"/>
        <rFont val="Geneva"/>
        <family val="2"/>
      </rPr>
      <t xml:space="preserve">R. </t>
    </r>
    <r>
      <rPr>
        <sz val="10"/>
        <rFont val="Geneva"/>
        <family val="2"/>
      </rPr>
      <t>Warner</t>
    </r>
  </si>
  <si>
    <t>Shelley Moore Capito</t>
  </si>
  <si>
    <t>Capito</t>
  </si>
  <si>
    <t>Cassidy</t>
  </si>
  <si>
    <t>Christopher A. Coons</t>
  </si>
  <si>
    <t>http://staticresults.sos.la.gov/11042014/11042014_47638.html</t>
  </si>
  <si>
    <t>This spreadsheet is for personal use and may not be redistributed in whole or in part.</t>
  </si>
  <si>
    <t>Version</t>
  </si>
  <si>
    <t>Note</t>
  </si>
  <si>
    <t>Seats Won</t>
  </si>
  <si>
    <t>I</t>
  </si>
  <si>
    <t>√</t>
  </si>
  <si>
    <t>Open Primary</t>
  </si>
  <si>
    <t>Cross Lake</t>
  </si>
  <si>
    <t>E</t>
  </si>
  <si>
    <t>Elliottsville</t>
  </si>
  <si>
    <t>Grand Falls</t>
  </si>
  <si>
    <t>Herseytown</t>
  </si>
  <si>
    <t>Mattamiscontis</t>
  </si>
  <si>
    <t>Molunkus</t>
  </si>
  <si>
    <t>Orneville</t>
  </si>
  <si>
    <t>T1 R9 WELS</t>
  </si>
  <si>
    <t>T7 SD</t>
  </si>
  <si>
    <t>TD R2 WELS</t>
  </si>
  <si>
    <t>Statewide</t>
  </si>
  <si>
    <t>Absentee</t>
  </si>
  <si>
    <t>T10 R15 WELS</t>
  </si>
  <si>
    <t>T10 SD</t>
  </si>
  <si>
    <t>T11 R4 WELS</t>
  </si>
  <si>
    <t>T15 R6 WELS</t>
  </si>
  <si>
    <t>T22 MD</t>
  </si>
  <si>
    <t>Federal</t>
  </si>
  <si>
    <t>Over</t>
  </si>
  <si>
    <t>Under/Blank</t>
  </si>
  <si>
    <t>State7</t>
  </si>
  <si>
    <t>http://staticresults.sos.la.gov/12062014/12062014_50494.html</t>
  </si>
  <si>
    <t>Total WI</t>
  </si>
  <si>
    <t>Doug Jones</t>
  </si>
  <si>
    <t>Pat Roberts retiring in 2020</t>
  </si>
  <si>
    <t>Antoine Pierce</t>
  </si>
  <si>
    <t>No Party Affiliation</t>
  </si>
  <si>
    <t>Tina Smith</t>
  </si>
  <si>
    <t>Cindy Hyde-Smith</t>
  </si>
  <si>
    <t>Hyde-Smith</t>
  </si>
  <si>
    <t>Tom Udall Retiring in 2020</t>
  </si>
  <si>
    <t>Ben Ray Lujan</t>
  </si>
  <si>
    <t>Lujan</t>
  </si>
  <si>
    <t>Ibrahim Taher</t>
  </si>
  <si>
    <t>Taher</t>
  </si>
  <si>
    <t>Dan Ahlers</t>
  </si>
  <si>
    <t>Ahlers</t>
  </si>
  <si>
    <t>Lamar Alexander retiring in 2020</t>
  </si>
  <si>
    <t>Mike Enzi retiring in 2020</t>
  </si>
  <si>
    <t>Arizona</t>
  </si>
  <si>
    <t>Martha McSally</t>
  </si>
  <si>
    <t>McSally</t>
  </si>
  <si>
    <t>Martha McSally appointed after death of Sen John McCain.  Election to fill Remainder of John McCain's Term</t>
  </si>
  <si>
    <t>Apache</t>
  </si>
  <si>
    <t>AZ</t>
  </si>
  <si>
    <t>Cochise</t>
  </si>
  <si>
    <t>Coconino</t>
  </si>
  <si>
    <t>Gila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</si>
  <si>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</si>
  <si>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</si>
  <si>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</si>
  <si>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</si>
  <si>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</si>
  <si>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</si>
  <si>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</si>
  <si>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</si>
  <si>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</si>
  <si>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Special Elections (2nd Seat)</t>
  </si>
  <si>
    <t>Shannon W. Bray</t>
  </si>
  <si>
    <t>Kevin E. Hayes</t>
  </si>
  <si>
    <t>Cal Cunningham</t>
  </si>
  <si>
    <t>Cunningham</t>
  </si>
  <si>
    <t>Bray</t>
  </si>
  <si>
    <t>Wentworth's Location</t>
  </si>
  <si>
    <t>Mark Kelly</t>
  </si>
  <si>
    <t>Kelly</t>
  </si>
  <si>
    <t>Matthew 'Doc' Dorchester</t>
  </si>
  <si>
    <t>Edward Davida</t>
  </si>
  <si>
    <t>John Schiess</t>
  </si>
  <si>
    <t>Debbie Simmons</t>
  </si>
  <si>
    <t>Mohammed Arif</t>
  </si>
  <si>
    <t>Adam Chilton</t>
  </si>
  <si>
    <t>Perry Kapadia</t>
  </si>
  <si>
    <t>Davida</t>
  </si>
  <si>
    <t>Schiess</t>
  </si>
  <si>
    <t>Simmons</t>
  </si>
  <si>
    <t>Arif</t>
  </si>
  <si>
    <t>Kapadia</t>
  </si>
  <si>
    <t>Buzz Stewart</t>
  </si>
  <si>
    <t>Christopher Beckett</t>
  </si>
  <si>
    <t>Nicholas N. Glenn</t>
  </si>
  <si>
    <t>Benjamin Rodriguez</t>
  </si>
  <si>
    <t>Joshua Rodriguez</t>
  </si>
  <si>
    <t>Beckett</t>
  </si>
  <si>
    <t>Glenn</t>
  </si>
  <si>
    <t>Rodriguez</t>
  </si>
  <si>
    <t>James 'Cal' Cunningham, III</t>
  </si>
  <si>
    <t>Ballot Name</t>
  </si>
  <si>
    <t>Thom Tillis</t>
  </si>
  <si>
    <t>Amy McGrath</t>
  </si>
  <si>
    <t>McGrath</t>
  </si>
  <si>
    <t>Brad Barron</t>
  </si>
  <si>
    <t>Barron</t>
  </si>
  <si>
    <t>Paul John Frangedakis</t>
  </si>
  <si>
    <t>Randall Lee Teegarden</t>
  </si>
  <si>
    <t>Frangedakis</t>
  </si>
  <si>
    <t>Teegarden</t>
  </si>
  <si>
    <t>Cynthia M. Lummis</t>
  </si>
  <si>
    <t>Lummis</t>
  </si>
  <si>
    <t>Merav Ben David</t>
  </si>
  <si>
    <t>David</t>
  </si>
  <si>
    <t>Paula Jean Swearengin</t>
  </si>
  <si>
    <t>Swearengin</t>
  </si>
  <si>
    <t>David Moran</t>
  </si>
  <si>
    <t>Moran</t>
  </si>
  <si>
    <t>Jason Lewis</t>
  </si>
  <si>
    <t>Kevin O'Connor</t>
  </si>
  <si>
    <t>Oliver Steinberg</t>
  </si>
  <si>
    <t>O'Connor</t>
  </si>
  <si>
    <t>Steinberg</t>
  </si>
  <si>
    <t>Legal Marijuana Now</t>
  </si>
  <si>
    <t>Grassroots - Legalize Cannabis</t>
  </si>
  <si>
    <t>Tommy Tuberville</t>
  </si>
  <si>
    <t>Tuberville</t>
  </si>
  <si>
    <t>Al Gross</t>
  </si>
  <si>
    <t>Gross</t>
  </si>
  <si>
    <t>John Wayne Howe</t>
  </si>
  <si>
    <t>AK Independence</t>
  </si>
  <si>
    <t>Howe</t>
  </si>
  <si>
    <t>John W. Hickenlooper</t>
  </si>
  <si>
    <t>Hickenlooper</t>
  </si>
  <si>
    <t>Raymon Anthony Doane</t>
  </si>
  <si>
    <t>Doane</t>
  </si>
  <si>
    <t>Daniel Doyle</t>
  </si>
  <si>
    <t>Approval Voting</t>
  </si>
  <si>
    <t>Doyle</t>
  </si>
  <si>
    <t>Stephan 'Seku' Evans</t>
  </si>
  <si>
    <t>Danny Skelly</t>
  </si>
  <si>
    <t>Bruce Lohmiller</t>
  </si>
  <si>
    <t>Michael Sanchez</t>
  </si>
  <si>
    <t>Skelly</t>
  </si>
  <si>
    <t>Sanchez</t>
  </si>
  <si>
    <t>Lauren Witzke</t>
  </si>
  <si>
    <t>Witzke</t>
  </si>
  <si>
    <t>Independent DE</t>
  </si>
  <si>
    <t>Mark W. Turley</t>
  </si>
  <si>
    <t>Nadine M. Frost</t>
  </si>
  <si>
    <t>Frost</t>
  </si>
  <si>
    <t>Turley</t>
  </si>
  <si>
    <t>David A. Perdue</t>
  </si>
  <si>
    <t>Jon Ossoff</t>
  </si>
  <si>
    <t>Ossoff</t>
  </si>
  <si>
    <t>Shane Hazel</t>
  </si>
  <si>
    <t>Hazel</t>
  </si>
  <si>
    <t>Rikin 'Rik' Mehta</t>
  </si>
  <si>
    <t>Mehta</t>
  </si>
  <si>
    <t>Madelyn R. Hoffman</t>
  </si>
  <si>
    <t>Hoffman</t>
  </si>
  <si>
    <t>Fernandez</t>
  </si>
  <si>
    <t>Larouche Was Right</t>
  </si>
  <si>
    <t>Of, By, For!</t>
  </si>
  <si>
    <t>Veronica Fernandez</t>
  </si>
  <si>
    <t>Daniel Burke</t>
  </si>
  <si>
    <t>Paulette Jordan</t>
  </si>
  <si>
    <t>Jordan</t>
  </si>
  <si>
    <t>Natalie M. Fleming</t>
  </si>
  <si>
    <t>Ray J. Writz</t>
  </si>
  <si>
    <t>Writz</t>
  </si>
  <si>
    <t>Mark C. Curran, Jr.</t>
  </si>
  <si>
    <t>Curran</t>
  </si>
  <si>
    <t>Danny Malouf</t>
  </si>
  <si>
    <t>Malouf</t>
  </si>
  <si>
    <t>David F. Black</t>
  </si>
  <si>
    <t>Black</t>
  </si>
  <si>
    <t>Willie L. Wilson</t>
  </si>
  <si>
    <t>Willie Wilson</t>
  </si>
  <si>
    <t>Theresa Greenfield</t>
  </si>
  <si>
    <t>Suzanne Herzog</t>
  </si>
  <si>
    <t>Herzog</t>
  </si>
  <si>
    <t>Rick Stewart</t>
  </si>
  <si>
    <t>No Party</t>
  </si>
  <si>
    <t>Jason Buckley</t>
  </si>
  <si>
    <t>Buckley</t>
  </si>
  <si>
    <t>Roger Marshall</t>
  </si>
  <si>
    <t>Barbara Bollier</t>
  </si>
  <si>
    <t>Bollier</t>
  </si>
  <si>
    <t>Sara I. Gideon</t>
  </si>
  <si>
    <t>Gideon</t>
  </si>
  <si>
    <t>Lisa Savage</t>
  </si>
  <si>
    <t>Savage</t>
  </si>
  <si>
    <t>Max Patrick Linn</t>
  </si>
  <si>
    <t>Edward J. Markey</t>
  </si>
  <si>
    <t>Kevin J. O'Connor</t>
  </si>
  <si>
    <t>John James</t>
  </si>
  <si>
    <t>James</t>
  </si>
  <si>
    <t>Marcia Squier</t>
  </si>
  <si>
    <t>Squier</t>
  </si>
  <si>
    <t>Valerie L. Willis</t>
  </si>
  <si>
    <t>US Taxpayers</t>
  </si>
  <si>
    <t>Willis</t>
  </si>
  <si>
    <t>Doug Dern</t>
  </si>
  <si>
    <t>Dern</t>
  </si>
  <si>
    <t>Mike Espy</t>
  </si>
  <si>
    <t>Espy</t>
  </si>
  <si>
    <t>Jimmy Edwards</t>
  </si>
  <si>
    <t>Steve Bullock</t>
  </si>
  <si>
    <t>Gene Siadek</t>
  </si>
  <si>
    <t>Siadek</t>
  </si>
  <si>
    <t>Chris Janicek</t>
  </si>
  <si>
    <t>Janicek</t>
  </si>
  <si>
    <t>Corky Messner</t>
  </si>
  <si>
    <t>Messner</t>
  </si>
  <si>
    <t>Justin O'Donnell</t>
  </si>
  <si>
    <t>O'Donnell</t>
  </si>
  <si>
    <t>Bob Walsh</t>
  </si>
  <si>
    <t>Walsh</t>
  </si>
  <si>
    <t>Mark V. Ronchetti</t>
  </si>
  <si>
    <t>Ronchetti</t>
  </si>
  <si>
    <t>Abby Broyles</t>
  </si>
  <si>
    <t>Broyles</t>
  </si>
  <si>
    <t>Robert Murphy</t>
  </si>
  <si>
    <t>Murphy</t>
  </si>
  <si>
    <t>Joan Farr</t>
  </si>
  <si>
    <t>Farr</t>
  </si>
  <si>
    <t>A. D. Nesbit</t>
  </si>
  <si>
    <t>Nesbit</t>
  </si>
  <si>
    <t>Fusion of Democratic, Working Families, and Independent</t>
  </si>
  <si>
    <t>Jo Rae Perkins</t>
  </si>
  <si>
    <t>Fusion of Pacific Green and Progressive</t>
  </si>
  <si>
    <t>Gary Dye</t>
  </si>
  <si>
    <t>Dye</t>
  </si>
  <si>
    <t>Allen R. Waters</t>
  </si>
  <si>
    <t>Waters</t>
  </si>
  <si>
    <t>Jaime Harrison</t>
  </si>
  <si>
    <t>Bill Bledsoe</t>
  </si>
  <si>
    <t>Bill Hagerty</t>
  </si>
  <si>
    <t>Hagerty</t>
  </si>
  <si>
    <t>Marquita Bradshaw</t>
  </si>
  <si>
    <t>Bradshaw</t>
  </si>
  <si>
    <t>Ronnie Henley</t>
  </si>
  <si>
    <t>G. Dean Hill</t>
  </si>
  <si>
    <t>Steven J. Hooper</t>
  </si>
  <si>
    <t>Aaron James</t>
  </si>
  <si>
    <t>Elizabeth McLeod</t>
  </si>
  <si>
    <t>Kacey Morgan</t>
  </si>
  <si>
    <t>Eric William Stansberry</t>
  </si>
  <si>
    <t>Yomi 'Fapas' Faparusi, Sr.</t>
  </si>
  <si>
    <t>Henley</t>
  </si>
  <si>
    <t>Hooper</t>
  </si>
  <si>
    <t>Stansberry</t>
  </si>
  <si>
    <t>Faparusi</t>
  </si>
  <si>
    <t>Jeffrey Alan Grünau</t>
  </si>
  <si>
    <t>State8</t>
  </si>
  <si>
    <t>Mary 'MJ' Hegar</t>
  </si>
  <si>
    <t>Hegar</t>
  </si>
  <si>
    <t>Kerry Douglas McKennon</t>
  </si>
  <si>
    <t>McKennon</t>
  </si>
  <si>
    <t>David B. Collins</t>
  </si>
  <si>
    <t>Daniel M. Gade</t>
  </si>
  <si>
    <t>Gade</t>
  </si>
  <si>
    <t>Doug Collins</t>
  </si>
  <si>
    <t>Raphael Warnock</t>
  </si>
  <si>
    <t>Warnock</t>
  </si>
  <si>
    <t>Kelly Loeffler</t>
  </si>
  <si>
    <t>Matt Lieberman</t>
  </si>
  <si>
    <t>Ed Tarver</t>
  </si>
  <si>
    <t>John Fortuin</t>
  </si>
  <si>
    <t>Brian Slowinski</t>
  </si>
  <si>
    <t>Valencia Stovall</t>
  </si>
  <si>
    <t>Al Bartell</t>
  </si>
  <si>
    <t>Allen Buckley</t>
  </si>
  <si>
    <t>Derrick E. Grayson</t>
  </si>
  <si>
    <t>Michael Todd Greene</t>
  </si>
  <si>
    <t>Annette Davis Jackson</t>
  </si>
  <si>
    <t>Deborah Jackson</t>
  </si>
  <si>
    <t>Jamesia James</t>
  </si>
  <si>
    <t>A. Wayne Johnson</t>
  </si>
  <si>
    <t>Tamara Johnson-Shealey</t>
  </si>
  <si>
    <t>Joy Felicia Slade</t>
  </si>
  <si>
    <t>Kandiss Taylor</t>
  </si>
  <si>
    <t>Richard Dien Winfield</t>
  </si>
  <si>
    <t>Stovall</t>
  </si>
  <si>
    <t>Slowinski</t>
  </si>
  <si>
    <t>Fortuin</t>
  </si>
  <si>
    <t>Lieberman</t>
  </si>
  <si>
    <t>Tarver</t>
  </si>
  <si>
    <t>Bartell</t>
  </si>
  <si>
    <t>Johnson-Shealey</t>
  </si>
  <si>
    <t>Slade</t>
  </si>
  <si>
    <t>Winfield</t>
  </si>
  <si>
    <t>State9</t>
  </si>
  <si>
    <t>State10</t>
  </si>
  <si>
    <t>State11</t>
  </si>
  <si>
    <t>State12</t>
  </si>
  <si>
    <t>State13</t>
  </si>
  <si>
    <t>State14</t>
  </si>
  <si>
    <t>State15</t>
  </si>
  <si>
    <t>State16</t>
  </si>
  <si>
    <t>Kelly Loeffler appointed after Johnny Isakson resiged due to health reasons</t>
  </si>
  <si>
    <t>Beryl Billiot</t>
  </si>
  <si>
    <t>John Paul Bourgeois</t>
  </si>
  <si>
    <t>Derrick 'Champ' Edwards</t>
  </si>
  <si>
    <t>'Xan' John</t>
  </si>
  <si>
    <t>David Drew Knight</t>
  </si>
  <si>
    <t>M.V. 'Vinny' Mendoza</t>
  </si>
  <si>
    <t>Jamar Montgomery</t>
  </si>
  <si>
    <t>Dustin Murphy</t>
  </si>
  <si>
    <t>Adrian Perkins</t>
  </si>
  <si>
    <t>Melinda Mary Price</t>
  </si>
  <si>
    <t>Aaron C. Sigler</t>
  </si>
  <si>
    <t>Peter Wenstrup</t>
  </si>
  <si>
    <t>William 'Bill' Cassidy</t>
  </si>
  <si>
    <t>Sigler</t>
  </si>
  <si>
    <t>Gold</t>
  </si>
  <si>
    <t>Billiot</t>
  </si>
  <si>
    <t>Bourgeois</t>
  </si>
  <si>
    <t>John</t>
  </si>
  <si>
    <t>Knight</t>
  </si>
  <si>
    <t>Mendoza</t>
  </si>
  <si>
    <t>Price</t>
  </si>
  <si>
    <t>Wenstrup</t>
  </si>
  <si>
    <t>Daret</t>
  </si>
  <si>
    <t>Grünau</t>
  </si>
  <si>
    <t>Loeffler</t>
  </si>
  <si>
    <t>Ricky Dale Harrington, Jr.</t>
  </si>
  <si>
    <t>Reno Jean Daret, III</t>
  </si>
  <si>
    <t>Al Gross is registered independent, but ballot label is Democratic as he won the Democratic primary.</t>
  </si>
  <si>
    <t>Arizona Secretary of State Division of Election Services</t>
  </si>
  <si>
    <t>https://voterportal.sos.la.gov/Graphical</t>
  </si>
  <si>
    <t>FIPS2010</t>
  </si>
  <si>
    <t>Oglala Lakota</t>
  </si>
  <si>
    <t/>
  </si>
  <si>
    <t>https://www.elections.alaska.gov/results/20GENR/index.php</t>
  </si>
  <si>
    <t>https://results.enr.clarityelections.com/AR/106124</t>
  </si>
  <si>
    <t>https://results.arizona.vote/#/federal/18/0</t>
  </si>
  <si>
    <t>https://results.enr.clarityelections.com/CO/105975/</t>
  </si>
  <si>
    <t>https://elections.delaware.gov/results/html/index.shtml?electionId=GE2020#electionReport4</t>
  </si>
  <si>
    <t>https://results.enr.clarityelections.com/GA/105369/</t>
  </si>
  <si>
    <t>https://ent.sos.ks.gov/national.html</t>
  </si>
  <si>
    <t>https://results.enr.clarityelections.com/KY/106379/</t>
  </si>
  <si>
    <t>https://mielections.us/election/results/2020GEN_CENR.html#01000000</t>
  </si>
  <si>
    <t>https://electionresults.sos.state.nm.us/resultsSW.aspx?type=FED&amp;map=CTY</t>
  </si>
  <si>
    <t>https://er.ncsbe.gov/contest_details.html?election_dt=11/03/2020&amp;county_id=0&amp;contest_id=1374</t>
  </si>
  <si>
    <t>https://results.oregonvotes.gov/resultsSW.aspx?type=FED&amp;map=CTY</t>
  </si>
  <si>
    <t>https://www.ri.gov/election/results/2020/general_election/</t>
  </si>
  <si>
    <t>https://www.enr-scvotes.org/SC/106502/</t>
  </si>
  <si>
    <t>http://electionresults.sd.gov/resultsSW.aspx?type=SWR&amp;map=CTY</t>
  </si>
  <si>
    <t>https://results.texas-election.com/contestdetails?officeID=1003&amp;officeName=U.%20S.%20%20SENATOR&amp;officeType=FEDERAL%20OFFICES&amp;from=race</t>
  </si>
  <si>
    <t>https://results.elections.virginia.gov/vaelections/2020%20November%20General/Site/Member_United_States_Senate.html</t>
  </si>
  <si>
    <t>https://results.enr.clarityelections.com/WV/106210/web.262169/#/summary</t>
  </si>
  <si>
    <t>Lowell Martin Seida</t>
  </si>
  <si>
    <t>Seida</t>
  </si>
  <si>
    <t>Ricardo Turullols-Bonilla</t>
  </si>
  <si>
    <t>Turullols-Bonilla</t>
  </si>
  <si>
    <t>pdf Document</t>
  </si>
  <si>
    <t>Wyoming Secretary of State Election Administration</t>
  </si>
  <si>
    <t>p. 1</t>
  </si>
  <si>
    <t>https://sos.wyo.gov/Elections/Docs/2020/Results/General/2020_General_Statewide_Candidates_Summary.pdf</t>
  </si>
  <si>
    <t>Statewide Candidates Official Summary Wyoming General Election - November 3, 2020 United States Senator</t>
  </si>
  <si>
    <t>https://results.okelections.us/OKER/?elecDate=20201103</t>
  </si>
  <si>
    <t>November 03 2020 Official Results For United States Senator</t>
  </si>
  <si>
    <t>2020 General Election Report November 3rd 2020 Official Results U.S. Senator</t>
  </si>
  <si>
    <t>2020 Statewide General Election Election Night Reporting Official Results U.S. Senate</t>
  </si>
  <si>
    <t>Official Results Election Tues Nov 3 2020 Congressional</t>
  </si>
  <si>
    <t>November 3, 2020 General Election Official Results US Senate</t>
  </si>
  <si>
    <t>2020 November General Official Results Member United States Senate</t>
  </si>
  <si>
    <t>Michael G. Adams</t>
  </si>
  <si>
    <t>Secretary of State</t>
  </si>
  <si>
    <t>https://elect.ky.gov/results/2020-2029/Documents/2020%20General%20Election%20Results.pdf</t>
  </si>
  <si>
    <t>November 3, 2020 Official 2020 General Election Results For the office of United States Senator</t>
  </si>
  <si>
    <t>Daniel Cobble</t>
  </si>
  <si>
    <t>Harold H. Fitzpatrick</t>
  </si>
  <si>
    <t>Demetra Wysinger</t>
  </si>
  <si>
    <t>Cobble</t>
  </si>
  <si>
    <t>Fitzpatrick</t>
  </si>
  <si>
    <t>Wysinger</t>
  </si>
  <si>
    <t>https://sdsos.gov/elections-voting/assets/2020GeneralStateCanvassFinal&amp;Certificate.pdf</t>
  </si>
  <si>
    <t>State of South Dakota Certificate United States Senator</t>
  </si>
  <si>
    <t>Steve Barnett</t>
  </si>
  <si>
    <t>Massachusetts Secretary of the Commonwealth Elections Division</t>
  </si>
  <si>
    <t>https://electionstats.state.ma.us/elections/view/140755/</t>
  </si>
  <si>
    <t>PD43+ Massachusetts Election Statistics 2020 U.S. Senate General Election</t>
  </si>
  <si>
    <t>Official Results General Election - November 3, 2020 - United States Senator</t>
  </si>
  <si>
    <t>Robert William Carr</t>
  </si>
  <si>
    <t>Carr</t>
  </si>
  <si>
    <t>Leonard Paul Gadzinski</t>
  </si>
  <si>
    <t>Gadzinski</t>
  </si>
  <si>
    <t>2020 Michigan Election Results Official United States Senator</t>
  </si>
  <si>
    <t>John Merrill</t>
  </si>
  <si>
    <t>Kay Ivy</t>
  </si>
  <si>
    <t>Governor</t>
  </si>
  <si>
    <t>Alabama Office of the Secretary of State</t>
  </si>
  <si>
    <t>pp. 1-2</t>
  </si>
  <si>
    <t>https://www.sos.alabama.gov/sites/default/files/election-2020/Final%20Canvass%20of%20Results-Merged.pdf</t>
  </si>
  <si>
    <t>https://www2.alabamavotes.gov/electionnight/statewideResultsByContest.aspx?ecode=1001030</t>
  </si>
  <si>
    <t>State of Alabama Canvass of Results General Election November 3, 2020 United States Senator</t>
  </si>
  <si>
    <t>November 3, 2020 2020 General Election and Nonpartisan Judicial Runoff Official Results U.S. Senate</t>
  </si>
  <si>
    <t>Minnesota Office of the Secretary of State Elections</t>
  </si>
  <si>
    <t>https://www.sos.state.mn.us/media/4361/mn-2020-state-general-canvassing-report-2pm.pdf</t>
  </si>
  <si>
    <t>https://electionresults.sos.state.mn.us/Results/Index?ersElectionId=136&amp;scenario=President&amp;electionDate=11%2F3%2F2020%2012%3A00%3A00%20AM</t>
  </si>
  <si>
    <t>State of Minnesota Canvassing Report Report of Votes Cast Minnesota State General Election Tuesday, November 3, 2020 U.S. Senator</t>
  </si>
  <si>
    <t>pp. 12-17</t>
  </si>
  <si>
    <t>Rob Barrett, Jr.</t>
  </si>
  <si>
    <t>Stephen W Carlson</t>
  </si>
  <si>
    <t>John Berman</t>
  </si>
  <si>
    <t>George A. Dennis, Jr.</t>
  </si>
  <si>
    <t>Barrett</t>
  </si>
  <si>
    <t>Carlson</t>
  </si>
  <si>
    <t>Berman</t>
  </si>
  <si>
    <t>https://www.maine.gov/sos/cec/elec/results/results20.html#novtab</t>
  </si>
  <si>
    <t>Tabulations for Elections held in 2020 November 3, 2020 General Election United States Senator</t>
  </si>
  <si>
    <t>Corey Stapleton</t>
  </si>
  <si>
    <t>Montana Secretary of State Elections</t>
  </si>
  <si>
    <t>https://sosmt.gov/wp-content/uploads/State_Canvass_Report.pdf</t>
  </si>
  <si>
    <t>http://mtelectionresults.gov/resultsSW.aspx?type=FED&amp;map=CTY</t>
  </si>
  <si>
    <t>2020 Statewide General Election Canvass United States Senator</t>
  </si>
  <si>
    <t>p. 3</t>
  </si>
  <si>
    <t>General Election November 3, 2020 Statement of Votes Cast</t>
  </si>
  <si>
    <t>https://azsos.gov/sites/default/files/2020_General_State_Canvass.pdf</t>
  </si>
  <si>
    <t>State of Arizona Official Canvass 2020 General Election - Nov 03, 2020 U.S. Senator</t>
  </si>
  <si>
    <t>Patrick 'Pat' Thomas</t>
  </si>
  <si>
    <t>William 'Will' Decker</t>
  </si>
  <si>
    <t>Frank Saenz</t>
  </si>
  <si>
    <t>Jim Stevens</t>
  </si>
  <si>
    <t>Decker</t>
  </si>
  <si>
    <t>Haupt</t>
  </si>
  <si>
    <t>Saenz</t>
  </si>
  <si>
    <t>Matthew Haupt</t>
  </si>
  <si>
    <t>https://sos.iowa.gov/elections/pdf/2020/general/canvsummary.pdf</t>
  </si>
  <si>
    <t>https://electionresults.iowa.gov/IA/106279</t>
  </si>
  <si>
    <t>Election Canvass Summary General Election - 2020 held on Tuesday, November 03, 2020 United States Senator</t>
  </si>
  <si>
    <t>pp. 16-25</t>
  </si>
  <si>
    <t>November 3, 2020 General Election Official Results U.S. Senator</t>
  </si>
  <si>
    <t>Texas Election Results Official Results Election: 2020 November 3rd General Election U.S. Senator</t>
  </si>
  <si>
    <t>2020 General Election Official results Senator in Congress</t>
  </si>
  <si>
    <t>2020 General Election United States Senator</t>
  </si>
  <si>
    <t>https://sos.nh.gov/elections/elections/election-results/2020/general-election/</t>
  </si>
  <si>
    <t>Excel File</t>
  </si>
  <si>
    <t>Tennessee Secretary of State Division of Elections</t>
  </si>
  <si>
    <t>https://sos-tn-gov-files.tnsosfiles.com/Nov%202020%20General%20by%20County.pdf</t>
  </si>
  <si>
    <t>https://www.elections.tn.gov/county-results.php?OfficeByCounty=United%20States%20President</t>
  </si>
  <si>
    <t>2020 Election Results November 3, 2020 Results by County United States Senate</t>
  </si>
  <si>
    <t>John A. Gentry</t>
  </si>
  <si>
    <t>Gentry</t>
  </si>
  <si>
    <t>Kansas Secretary of State</t>
  </si>
  <si>
    <t>2020 General Election Official Vote Totals By Race By County United States Senate</t>
  </si>
  <si>
    <t>Michael Watson</t>
  </si>
  <si>
    <t>Mississippi Secretary of State Elections Division</t>
  </si>
  <si>
    <t>Official 2020 General Election Results County Recapitulation Report</t>
  </si>
  <si>
    <t>https://www.sos.ms.gov/Elections-Voting/Pages/2020-General-Election.aspx</t>
  </si>
  <si>
    <t>Albert A. Schaal</t>
  </si>
  <si>
    <t>Shaal</t>
  </si>
  <si>
    <t>Keely</t>
  </si>
  <si>
    <t>Kevin Keely</t>
  </si>
  <si>
    <t>Steven S. Sandvoss</t>
  </si>
  <si>
    <t>Executive Director</t>
  </si>
  <si>
    <t>pp. 6-28</t>
  </si>
  <si>
    <t>https://elections.il.gov/DocDisplay.aspx?doc=Downloads/ElectionOperations/VoteTotals/2020/ByCounty/2020GEOfficialVote.pdf</t>
  </si>
  <si>
    <t>Official Canvass General Election November 3, 2020 United States Senator</t>
  </si>
  <si>
    <t>https://sos.oregon.gov/elections/Documents/results/november-general-2020.pdf</t>
  </si>
  <si>
    <t>pdf File</t>
  </si>
  <si>
    <t>Oregon Secretary of State Elections Division</t>
  </si>
  <si>
    <t>November 3, 2020, General Election Abstract of Votes US Senator</t>
  </si>
  <si>
    <t>https://sos.nebraska.gov/sites/sos.nebraska.gov/files/doc/elections/2020/2020-General-Canvass-Book.pdf</t>
  </si>
  <si>
    <t>Robert B. Evnen</t>
  </si>
  <si>
    <t>Comp.</t>
  </si>
  <si>
    <t>Official Report of the Nebraska Board of State Canvassers General Election November 3, 2020 Member of the United States Senate</t>
  </si>
  <si>
    <t>Preston Love, Jr.</t>
  </si>
  <si>
    <t>pp. 16-17</t>
  </si>
  <si>
    <t>https://nj.gov/state/elections/assets/pdf/election-results/2020/2020-official-general-results-us-senate.pdf</t>
  </si>
  <si>
    <t>Official List Candidates for US Senate For General Election 11/03/2020 Election</t>
  </si>
  <si>
    <t>November 3, 2020 General Election Official Results United States Senator</t>
  </si>
  <si>
    <t>Cathance</t>
  </si>
  <si>
    <t>Connor</t>
  </si>
  <si>
    <t>DTT9 &amp; T10</t>
  </si>
  <si>
    <t>Fletcher's Landing</t>
  </si>
  <si>
    <t>Indian Purchase T3 T4</t>
  </si>
  <si>
    <t>Lang</t>
  </si>
  <si>
    <t>Madrid</t>
  </si>
  <si>
    <t xml:space="preserve"> Millinocket Penobscots</t>
  </si>
  <si>
    <t xml:space="preserve"> Millinocket Piscataquiss</t>
  </si>
  <si>
    <t>No. 27</t>
  </si>
  <si>
    <t>Oxbow North</t>
  </si>
  <si>
    <t>Spring Lake</t>
  </si>
  <si>
    <t>T4 R3</t>
  </si>
  <si>
    <t>T15 R9 WELS</t>
  </si>
  <si>
    <t>T17 R3 Van Buren Cove</t>
  </si>
  <si>
    <t>T26 ED BPP</t>
  </si>
  <si>
    <t>T5 R7/T5 R8/T6 R8</t>
  </si>
  <si>
    <t>All</t>
  </si>
  <si>
    <t>Ver</t>
  </si>
  <si>
    <t>All States Official Release (NC Data source still says Unofficial)</t>
  </si>
  <si>
    <t>2020 Detailed General Election Data for U.S. Senate</t>
  </si>
  <si>
    <t>Class 2 - Nov 3 Election</t>
  </si>
  <si>
    <t>Class 3 - Nov 3 Special Election</t>
  </si>
  <si>
    <t>https://results.enr.clarityelections.com/GA/107556/</t>
  </si>
  <si>
    <t>Georgia General</t>
  </si>
  <si>
    <t>Added preliminary run-off data</t>
  </si>
  <si>
    <t>Class 3 Special Election to serve the remainder of John McCain's term. (Martha McSally appointed after death of Sen John McCain.)</t>
  </si>
  <si>
    <t>Class 3 Special Election to serve the remainder of Johnny Isakson's term (Kelly Loeffler appointed after resignation of Johnny Isakson due to health reasons)</t>
  </si>
  <si>
    <t>General Election Class 2 Data from Jan 5, 2021 Run-off</t>
  </si>
  <si>
    <t>General Election Class 3 Special Election Data from Jan 5, 2021 Run-off</t>
  </si>
  <si>
    <t>11/03/2020 Official Local Election Results - Statewide US Senate</t>
  </si>
  <si>
    <t>© David Leip 2021 All Rights Reserved</t>
  </si>
  <si>
    <t>Lawerence Denney</t>
  </si>
  <si>
    <t>2020 General Election Canvass United States Senator</t>
  </si>
  <si>
    <t>https://sos.idaho.gov/elect/results/2020/General/2020_General_Canvass.zip</t>
  </si>
  <si>
    <t>Updated results from Official Canvass</t>
  </si>
  <si>
    <t>January 5, 2021 Federal Runoff Official Results US Senate</t>
  </si>
  <si>
    <t>Updated results to Official</t>
  </si>
  <si>
    <t>Options</t>
  </si>
  <si>
    <t>Include official write-in totals from county reports not reported on statewide reports (may be incomplete)</t>
  </si>
  <si>
    <t>Note: state-level report often omit write-in votes.  Set figure above to "1" to include official write-in figures from county reports. "0" to exclude.</t>
  </si>
  <si>
    <t>Note that this list of write-in figures is not 100% complete.</t>
  </si>
  <si>
    <t>Official Result: Booker: 2,541,178, Mehta: 1,817,052.  Figures updated in Union County per official Union county report.</t>
  </si>
  <si>
    <t>Union County: Official result from statewide report: Booker 166,937, Mehta 76,639.  Figures updated per official county report.</t>
  </si>
  <si>
    <t>Updated figures in Union County per official county report.</t>
  </si>
  <si>
    <t>Added scattered write-in vote option on copyright page to turn off write-ins in states not reported in statewide reports</t>
  </si>
  <si>
    <t>Official write-ins vote: 0.  Write-ins collected from official individual county election reports (incomplete tally).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</si>
</sst>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00"/>
    <numFmt numFmtId="168" formatCode="0.00000%"/>
    <numFmt numFmtId="169" formatCode="0.000000%"/>
    <numFmt numFmtId="170" formatCode="00"/>
    <numFmt numFmtId="171" formatCode="000"/>
    <numFmt numFmtId="172" formatCode="00000"/>
    <numFmt numFmtId="173" formatCode="m/d/yyyy"/>
    <numFmt numFmtId="174" formatCode="yyyy\-mm\-dd"/>
    <numFmt numFmtId="175" formatCode="d\ mmm\ yyyy"/>
    <numFmt numFmtId="176" formatCode="0.0"/>
  </numFmts>
  <fonts count="22" x14ac:knownFonts="1">
    <font>
      <sz val="10"/>
      <name val="Geneva"/>
    </font>
    <font>
      <b/>
      <sz val="10"/>
      <name val="Geneva"/>
      <family val="2"/>
    </font>
    <font>
      <sz val="10"/>
      <name val="Geneva"/>
      <family val="2"/>
    </font>
    <font>
      <sz val="10"/>
      <color indexed="10"/>
      <name val="Geneva"/>
      <family val="2"/>
    </font>
    <font>
      <sz val="10"/>
      <color indexed="12"/>
      <name val="Geneva"/>
      <family val="2"/>
    </font>
    <font>
      <sz val="10"/>
      <name val="Geneva"/>
      <family val="2"/>
    </font>
    <font>
      <sz val="10"/>
      <color indexed="17"/>
      <name val="Geneva"/>
      <family val="2"/>
    </font>
    <font>
      <sz val="10"/>
      <color indexed="8"/>
      <name val="Geneva"/>
      <family val="2"/>
    </font>
    <font>
      <sz val="8"/>
      <name val="Geneva"/>
      <family val="5"/>
    </font>
    <font>
      <sz val="9"/>
      <color indexed="81"/>
      <name val="Geneva"/>
      <family val="2"/>
    </font>
    <font>
      <b/>
      <sz val="9"/>
      <color indexed="81"/>
      <name val="Geneva"/>
      <family val="2"/>
    </font>
    <font>
      <sz val="10"/>
      <name val="Geneva"/>
      <family val="2"/>
    </font>
    <font>
      <sz val="10"/>
      <color indexed="58"/>
      <name val="Geneva"/>
      <family val="2"/>
    </font>
    <font>
      <sz val="10"/>
      <color indexed="61"/>
      <name val="Geneva"/>
      <family val="2"/>
    </font>
    <font>
      <sz val="10"/>
      <name val="Geneva"/>
      <family val="2"/>
    </font>
    <font>
      <sz val="8"/>
      <name val="Verdana"/>
      <family val="2"/>
    </font>
    <font>
      <sz val="10"/>
      <name val="Geneva"/>
      <family val="2"/>
    </font>
    <font>
      <u/>
      <sz val="10"/>
      <color theme="10"/>
      <name val="Geneva"/>
      <family val="2"/>
    </font>
    <font>
      <u/>
      <sz val="10"/>
      <color theme="11"/>
      <name val="Geneva"/>
      <family val="2"/>
    </font>
    <font>
      <b/>
      <sz val="9"/>
      <color rgb="FF000000"/>
      <name val="Geneva"/>
      <family val="2"/>
    </font>
    <font>
      <sz val="9"/>
      <color rgb="FF000000"/>
      <name val="Geneva"/>
      <family val="2"/>
    </font>
    <font>
      <sz val="10"/>
      <color rgb="FFFF0000"/>
      <name val="Geneva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838">
    <xf numFmtId="0" fontId="0" fillId="0" borderId="0"/>
    <xf numFmtId="9" fontId="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195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1" fillId="0" borderId="0" xfId="0" applyFont="1"/>
    <xf numFmtId="3" fontId="11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6" fillId="0" borderId="0" xfId="0" applyFon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12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68" fontId="0" fillId="0" borderId="0" xfId="0" applyNumberFormat="1"/>
    <xf numFmtId="169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2" fillId="0" borderId="0" xfId="0" applyFont="1" applyBorder="1"/>
    <xf numFmtId="0" fontId="13" fillId="0" borderId="0" xfId="0" applyFont="1"/>
    <xf numFmtId="10" fontId="2" fillId="2" borderId="0" xfId="0" applyNumberFormat="1" applyFont="1" applyFill="1"/>
    <xf numFmtId="0" fontId="2" fillId="0" borderId="0" xfId="0" applyFont="1" applyFill="1" applyBorder="1"/>
    <xf numFmtId="0" fontId="14" fillId="0" borderId="0" xfId="0" applyFont="1"/>
    <xf numFmtId="170" fontId="0" fillId="0" borderId="0" xfId="0" applyNumberFormat="1" applyAlignment="1">
      <alignment horizontal="right"/>
    </xf>
    <xf numFmtId="170" fontId="0" fillId="0" borderId="0" xfId="0" applyNumberFormat="1"/>
    <xf numFmtId="171" fontId="2" fillId="0" borderId="0" xfId="0" applyNumberFormat="1" applyFont="1" applyAlignment="1">
      <alignment horizontal="right"/>
    </xf>
    <xf numFmtId="171" fontId="0" fillId="0" borderId="0" xfId="0" applyNumberFormat="1"/>
    <xf numFmtId="172" fontId="0" fillId="0" borderId="0" xfId="0" applyNumberFormat="1" applyAlignment="1">
      <alignment horizontal="right"/>
    </xf>
    <xf numFmtId="170" fontId="2" fillId="0" borderId="0" xfId="0" applyNumberFormat="1" applyFont="1"/>
    <xf numFmtId="172" fontId="0" fillId="0" borderId="0" xfId="0" applyNumberFormat="1"/>
    <xf numFmtId="170" fontId="0" fillId="0" borderId="0" xfId="0" applyNumberFormat="1" applyAlignment="1"/>
    <xf numFmtId="171" fontId="2" fillId="0" borderId="0" xfId="0" applyNumberFormat="1" applyFont="1" applyAlignment="1"/>
    <xf numFmtId="172" fontId="0" fillId="0" borderId="0" xfId="0" applyNumberFormat="1" applyAlignment="1">
      <alignment horizontal="left"/>
    </xf>
    <xf numFmtId="3" fontId="2" fillId="0" borderId="0" xfId="0" applyNumberFormat="1" applyFont="1" applyAlignment="1"/>
    <xf numFmtId="3" fontId="11" fillId="0" borderId="0" xfId="0" applyNumberFormat="1" applyFont="1" applyFill="1" applyBorder="1"/>
    <xf numFmtId="3" fontId="5" fillId="0" borderId="0" xfId="0" applyNumberFormat="1" applyFont="1"/>
    <xf numFmtId="3" fontId="5" fillId="0" borderId="0" xfId="0" applyNumberFormat="1" applyFont="1" applyAlignment="1">
      <alignment vertical="center"/>
    </xf>
    <xf numFmtId="3" fontId="5" fillId="0" borderId="0" xfId="0" applyNumberFormat="1" applyFont="1" applyAlignment="1"/>
    <xf numFmtId="3" fontId="16" fillId="0" borderId="0" xfId="0" applyNumberFormat="1" applyFont="1"/>
    <xf numFmtId="0" fontId="2" fillId="0" borderId="0" xfId="0" applyFont="1" applyFill="1"/>
    <xf numFmtId="0" fontId="2" fillId="0" borderId="0" xfId="0" applyNumberFormat="1" applyFont="1" applyFill="1"/>
    <xf numFmtId="0" fontId="2" fillId="0" borderId="0" xfId="0" applyNumberFormat="1" applyFont="1" applyFill="1" applyAlignment="1">
      <alignment horizontal="center"/>
    </xf>
    <xf numFmtId="10" fontId="2" fillId="0" borderId="0" xfId="1" applyNumberFormat="1" applyFont="1" applyFill="1"/>
    <xf numFmtId="166" fontId="2" fillId="0" borderId="0" xfId="0" applyNumberFormat="1" applyFont="1" applyFill="1"/>
    <xf numFmtId="3" fontId="2" fillId="0" borderId="0" xfId="0" applyNumberFormat="1" applyFont="1" applyAlignment="1">
      <alignment vertical="center"/>
    </xf>
    <xf numFmtId="3" fontId="2" fillId="0" borderId="0" xfId="0" applyNumberFormat="1" applyFont="1" applyAlignment="1">
      <alignment horizontal="right"/>
    </xf>
    <xf numFmtId="0" fontId="1" fillId="0" borderId="0" xfId="0" applyFont="1" applyFill="1"/>
    <xf numFmtId="173" fontId="0" fillId="0" borderId="0" xfId="0" applyNumberFormat="1"/>
    <xf numFmtId="174" fontId="1" fillId="0" borderId="0" xfId="0" applyNumberFormat="1" applyFont="1"/>
    <xf numFmtId="174" fontId="2" fillId="0" borderId="0" xfId="0" applyNumberFormat="1" applyFont="1"/>
    <xf numFmtId="167" fontId="0" fillId="0" borderId="0" xfId="0" applyNumberFormat="1"/>
    <xf numFmtId="167" fontId="2" fillId="0" borderId="0" xfId="0" applyNumberFormat="1" applyFont="1"/>
    <xf numFmtId="0" fontId="0" fillId="0" borderId="0" xfId="0" applyFont="1"/>
    <xf numFmtId="0" fontId="0" fillId="0" borderId="0" xfId="0" applyFont="1" applyFill="1" applyBorder="1"/>
    <xf numFmtId="0" fontId="2" fillId="0" borderId="1" xfId="0" applyFont="1" applyFill="1" applyBorder="1"/>
    <xf numFmtId="3" fontId="2" fillId="0" borderId="1" xfId="0" applyNumberFormat="1" applyFont="1" applyFill="1" applyBorder="1"/>
    <xf numFmtId="0" fontId="2" fillId="0" borderId="1" xfId="0" applyNumberFormat="1" applyFont="1" applyFill="1" applyBorder="1"/>
    <xf numFmtId="0" fontId="2" fillId="0" borderId="1" xfId="0" applyNumberFormat="1" applyFont="1" applyFill="1" applyBorder="1" applyAlignment="1">
      <alignment horizontal="center"/>
    </xf>
    <xf numFmtId="10" fontId="2" fillId="0" borderId="1" xfId="0" applyNumberFormat="1" applyFont="1" applyFill="1" applyBorder="1"/>
    <xf numFmtId="10" fontId="2" fillId="0" borderId="1" xfId="1" applyNumberFormat="1" applyFont="1" applyFill="1" applyBorder="1"/>
    <xf numFmtId="166" fontId="2" fillId="0" borderId="1" xfId="0" applyNumberFormat="1" applyFont="1" applyFill="1" applyBorder="1"/>
    <xf numFmtId="0" fontId="1" fillId="0" borderId="2" xfId="0" applyFont="1" applyFill="1" applyBorder="1"/>
    <xf numFmtId="0" fontId="2" fillId="0" borderId="2" xfId="0" applyFont="1" applyFill="1" applyBorder="1"/>
    <xf numFmtId="3" fontId="2" fillId="0" borderId="2" xfId="0" applyNumberFormat="1" applyFont="1" applyFill="1" applyBorder="1"/>
    <xf numFmtId="0" fontId="2" fillId="0" borderId="2" xfId="0" applyNumberFormat="1" applyFont="1" applyFill="1" applyBorder="1" applyAlignment="1">
      <alignment horizontal="center"/>
    </xf>
    <xf numFmtId="10" fontId="2" fillId="0" borderId="2" xfId="0" applyNumberFormat="1" applyFont="1" applyFill="1" applyBorder="1"/>
    <xf numFmtId="10" fontId="2" fillId="0" borderId="2" xfId="1" applyNumberFormat="1" applyFont="1" applyFill="1" applyBorder="1"/>
    <xf numFmtId="166" fontId="2" fillId="0" borderId="2" xfId="0" applyNumberFormat="1" applyFont="1" applyFill="1" applyBorder="1"/>
    <xf numFmtId="3" fontId="0" fillId="0" borderId="0" xfId="0" applyNumberFormat="1" applyAlignment="1">
      <alignment horizontal="center"/>
    </xf>
    <xf numFmtId="10" fontId="2" fillId="0" borderId="0" xfId="0" applyNumberFormat="1" applyFont="1" applyAlignment="1">
      <alignment horizontal="center"/>
    </xf>
    <xf numFmtId="0" fontId="0" fillId="3" borderId="0" xfId="0" applyFill="1"/>
    <xf numFmtId="3" fontId="0" fillId="3" borderId="0" xfId="0" applyNumberFormat="1" applyFill="1"/>
    <xf numFmtId="0" fontId="0" fillId="3" borderId="0" xfId="0" applyNumberFormat="1" applyFill="1"/>
    <xf numFmtId="0" fontId="0" fillId="3" borderId="0" xfId="0" applyNumberFormat="1" applyFill="1" applyAlignment="1">
      <alignment horizontal="center"/>
    </xf>
    <xf numFmtId="10" fontId="0" fillId="3" borderId="0" xfId="0" applyNumberFormat="1" applyFill="1"/>
    <xf numFmtId="3" fontId="2" fillId="3" borderId="0" xfId="0" applyNumberFormat="1" applyFont="1" applyFill="1"/>
    <xf numFmtId="10" fontId="2" fillId="3" borderId="0" xfId="0" applyNumberFormat="1" applyFont="1" applyFill="1"/>
    <xf numFmtId="10" fontId="0" fillId="3" borderId="0" xfId="1" applyNumberFormat="1" applyFont="1" applyFill="1"/>
    <xf numFmtId="166" fontId="0" fillId="3" borderId="0" xfId="0" applyNumberFormat="1" applyFill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14" fontId="0" fillId="0" borderId="0" xfId="0" applyNumberFormat="1"/>
    <xf numFmtId="0" fontId="0" fillId="0" borderId="0" xfId="0" applyNumberFormat="1" applyFont="1" applyFill="1"/>
    <xf numFmtId="0" fontId="0" fillId="0" borderId="0" xfId="0" applyAlignment="1">
      <alignment wrapText="1"/>
    </xf>
    <xf numFmtId="0" fontId="2" fillId="2" borderId="0" xfId="0" applyFont="1" applyFill="1" applyAlignment="1"/>
    <xf numFmtId="0" fontId="0" fillId="0" borderId="0" xfId="0" applyFill="1" applyAlignment="1"/>
    <xf numFmtId="0" fontId="2" fillId="0" borderId="0" xfId="0" applyFont="1" applyAlignment="1"/>
    <xf numFmtId="0" fontId="2" fillId="0" borderId="0" xfId="0" applyFont="1" applyAlignment="1"/>
    <xf numFmtId="0" fontId="2" fillId="2" borderId="0" xfId="0" applyFont="1" applyFill="1"/>
    <xf numFmtId="0" fontId="2" fillId="0" borderId="0" xfId="0" applyFont="1" applyAlignment="1">
      <alignment wrapText="1"/>
    </xf>
    <xf numFmtId="175" fontId="2" fillId="0" borderId="0" xfId="0" applyNumberFormat="1" applyFont="1"/>
    <xf numFmtId="0" fontId="17" fillId="0" borderId="0" xfId="837"/>
    <xf numFmtId="172" fontId="2" fillId="0" borderId="0" xfId="0" applyNumberFormat="1" applyFont="1" applyAlignment="1">
      <alignment horizontal="left"/>
    </xf>
    <xf numFmtId="175" fontId="0" fillId="0" borderId="0" xfId="0" applyNumberFormat="1"/>
    <xf numFmtId="0" fontId="17" fillId="0" borderId="0" xfId="837" applyAlignment="1" applyProtection="1"/>
    <xf numFmtId="14" fontId="2" fillId="0" borderId="0" xfId="0" applyNumberFormat="1" applyFont="1"/>
    <xf numFmtId="0" fontId="2" fillId="0" borderId="0" xfId="0" applyFont="1" applyAlignment="1"/>
    <xf numFmtId="0" fontId="2" fillId="0" borderId="0" xfId="0" applyFont="1" applyAlignment="1">
      <alignment horizontal="center"/>
    </xf>
    <xf numFmtId="172" fontId="21" fillId="0" borderId="0" xfId="0" applyNumberFormat="1" applyFont="1"/>
    <xf numFmtId="3" fontId="2" fillId="0" borderId="0" xfId="0" applyNumberFormat="1" applyFont="1" applyAlignment="1">
      <alignment vertical="top"/>
    </xf>
    <xf numFmtId="174" fontId="0" fillId="0" borderId="0" xfId="0" applyNumberFormat="1"/>
    <xf numFmtId="176" fontId="0" fillId="0" borderId="0" xfId="0" applyNumberFormat="1"/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  <xf numFmtId="10" fontId="2" fillId="0" borderId="0" xfId="0" applyNumberFormat="1" applyFont="1" applyAlignment="1">
      <alignment horizontal="center"/>
    </xf>
    <xf numFmtId="0" fontId="2" fillId="0" borderId="0" xfId="0" applyFont="1" applyAlignment="1"/>
  </cellXfs>
  <cellStyles count="838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Followed Hyperlink" xfId="65" builtinId="9" hidden="1"/>
    <cellStyle name="Followed Hyperlink" xfId="67" builtinId="9" hidden="1"/>
    <cellStyle name="Followed Hyperlink" xfId="69" builtinId="9" hidden="1"/>
    <cellStyle name="Followed Hyperlink" xfId="71" builtinId="9" hidden="1"/>
    <cellStyle name="Followed Hyperlink" xfId="73" builtinId="9" hidden="1"/>
    <cellStyle name="Followed Hyperlink" xfId="75" builtinId="9" hidden="1"/>
    <cellStyle name="Followed Hyperlink" xfId="77" builtinId="9" hidden="1"/>
    <cellStyle name="Followed Hyperlink" xfId="79" builtinId="9" hidden="1"/>
    <cellStyle name="Followed Hyperlink" xfId="81" builtinId="9" hidden="1"/>
    <cellStyle name="Followed Hyperlink" xfId="83" builtinId="9" hidden="1"/>
    <cellStyle name="Followed Hyperlink" xfId="85" builtinId="9" hidden="1"/>
    <cellStyle name="Followed Hyperlink" xfId="87" builtinId="9" hidden="1"/>
    <cellStyle name="Followed Hyperlink" xfId="89" builtinId="9" hidden="1"/>
    <cellStyle name="Followed Hyperlink" xfId="91" builtinId="9" hidden="1"/>
    <cellStyle name="Followed Hyperlink" xfId="93" builtinId="9" hidden="1"/>
    <cellStyle name="Followed Hyperlink" xfId="95" builtinId="9" hidden="1"/>
    <cellStyle name="Followed Hyperlink" xfId="97" builtinId="9" hidden="1"/>
    <cellStyle name="Followed Hyperlink" xfId="99" builtinId="9" hidden="1"/>
    <cellStyle name="Followed Hyperlink" xfId="101" builtinId="9" hidden="1"/>
    <cellStyle name="Followed Hyperlink" xfId="103" builtinId="9" hidden="1"/>
    <cellStyle name="Followed Hyperlink" xfId="105" builtinId="9" hidden="1"/>
    <cellStyle name="Followed Hyperlink" xfId="107" builtinId="9" hidden="1"/>
    <cellStyle name="Followed Hyperlink" xfId="109" builtinId="9" hidden="1"/>
    <cellStyle name="Followed Hyperlink" xfId="111" builtinId="9" hidden="1"/>
    <cellStyle name="Followed Hyperlink" xfId="113" builtinId="9" hidden="1"/>
    <cellStyle name="Followed Hyperlink" xfId="115" builtinId="9" hidden="1"/>
    <cellStyle name="Followed Hyperlink" xfId="117" builtinId="9" hidden="1"/>
    <cellStyle name="Followed Hyperlink" xfId="119" builtinId="9" hidden="1"/>
    <cellStyle name="Followed Hyperlink" xfId="121" builtinId="9" hidden="1"/>
    <cellStyle name="Followed Hyperlink" xfId="123" builtinId="9" hidden="1"/>
    <cellStyle name="Followed Hyperlink" xfId="125" builtinId="9" hidden="1"/>
    <cellStyle name="Followed Hyperlink" xfId="127" builtinId="9" hidden="1"/>
    <cellStyle name="Followed Hyperlink" xfId="129" builtinId="9" hidden="1"/>
    <cellStyle name="Followed Hyperlink" xfId="131" builtinId="9" hidden="1"/>
    <cellStyle name="Followed Hyperlink" xfId="133" builtinId="9" hidden="1"/>
    <cellStyle name="Followed Hyperlink" xfId="135" builtinId="9" hidden="1"/>
    <cellStyle name="Followed Hyperlink" xfId="137" builtinId="9" hidden="1"/>
    <cellStyle name="Followed Hyperlink" xfId="139" builtinId="9" hidden="1"/>
    <cellStyle name="Followed Hyperlink" xfId="141" builtinId="9" hidden="1"/>
    <cellStyle name="Followed Hyperlink" xfId="143" builtinId="9" hidden="1"/>
    <cellStyle name="Followed Hyperlink" xfId="145" builtinId="9" hidden="1"/>
    <cellStyle name="Followed Hyperlink" xfId="147" builtinId="9" hidden="1"/>
    <cellStyle name="Followed Hyperlink" xfId="149" builtinId="9" hidden="1"/>
    <cellStyle name="Followed Hyperlink" xfId="151" builtinId="9" hidden="1"/>
    <cellStyle name="Followed Hyperlink" xfId="153" builtinId="9" hidden="1"/>
    <cellStyle name="Followed Hyperlink" xfId="155" builtinId="9" hidden="1"/>
    <cellStyle name="Followed Hyperlink" xfId="157" builtinId="9" hidden="1"/>
    <cellStyle name="Followed Hyperlink" xfId="159" builtinId="9" hidden="1"/>
    <cellStyle name="Followed Hyperlink" xfId="161" builtinId="9" hidden="1"/>
    <cellStyle name="Followed Hyperlink" xfId="163" builtinId="9" hidden="1"/>
    <cellStyle name="Followed Hyperlink" xfId="165" builtinId="9" hidden="1"/>
    <cellStyle name="Followed Hyperlink" xfId="167" builtinId="9" hidden="1"/>
    <cellStyle name="Followed Hyperlink" xfId="169" builtinId="9" hidden="1"/>
    <cellStyle name="Followed Hyperlink" xfId="171" builtinId="9" hidden="1"/>
    <cellStyle name="Followed Hyperlink" xfId="173" builtinId="9" hidden="1"/>
    <cellStyle name="Followed Hyperlink" xfId="175" builtinId="9" hidden="1"/>
    <cellStyle name="Followed Hyperlink" xfId="177" builtinId="9" hidden="1"/>
    <cellStyle name="Followed Hyperlink" xfId="179" builtinId="9" hidden="1"/>
    <cellStyle name="Followed Hyperlink" xfId="181" builtinId="9" hidden="1"/>
    <cellStyle name="Followed Hyperlink" xfId="183" builtinId="9" hidden="1"/>
    <cellStyle name="Followed Hyperlink" xfId="185" builtinId="9" hidden="1"/>
    <cellStyle name="Followed Hyperlink" xfId="187" builtinId="9" hidden="1"/>
    <cellStyle name="Followed Hyperlink" xfId="189" builtinId="9" hidden="1"/>
    <cellStyle name="Followed Hyperlink" xfId="191" builtinId="9" hidden="1"/>
    <cellStyle name="Followed Hyperlink" xfId="193" builtinId="9" hidden="1"/>
    <cellStyle name="Followed Hyperlink" xfId="195" builtinId="9" hidden="1"/>
    <cellStyle name="Followed Hyperlink" xfId="197" builtinId="9" hidden="1"/>
    <cellStyle name="Followed Hyperlink" xfId="199" builtinId="9" hidden="1"/>
    <cellStyle name="Followed Hyperlink" xfId="201" builtinId="9" hidden="1"/>
    <cellStyle name="Followed Hyperlink" xfId="203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Hyperlink" xfId="64" builtinId="8" hidden="1"/>
    <cellStyle name="Hyperlink" xfId="66" builtinId="8" hidden="1"/>
    <cellStyle name="Hyperlink" xfId="68" builtinId="8" hidden="1"/>
    <cellStyle name="Hyperlink" xfId="70" builtinId="8" hidden="1"/>
    <cellStyle name="Hyperlink" xfId="72" builtinId="8" hidden="1"/>
    <cellStyle name="Hyperlink" xfId="74" builtinId="8" hidden="1"/>
    <cellStyle name="Hyperlink" xfId="76" builtinId="8" hidden="1"/>
    <cellStyle name="Hyperlink" xfId="78" builtinId="8" hidden="1"/>
    <cellStyle name="Hyperlink" xfId="80" builtinId="8" hidden="1"/>
    <cellStyle name="Hyperlink" xfId="82" builtinId="8" hidden="1"/>
    <cellStyle name="Hyperlink" xfId="84" builtinId="8" hidden="1"/>
    <cellStyle name="Hyperlink" xfId="86" builtinId="8" hidden="1"/>
    <cellStyle name="Hyperlink" xfId="88" builtinId="8" hidden="1"/>
    <cellStyle name="Hyperlink" xfId="90" builtinId="8" hidden="1"/>
    <cellStyle name="Hyperlink" xfId="92" builtinId="8" hidden="1"/>
    <cellStyle name="Hyperlink" xfId="94" builtinId="8" hidden="1"/>
    <cellStyle name="Hyperlink" xfId="96" builtinId="8" hidden="1"/>
    <cellStyle name="Hyperlink" xfId="98" builtinId="8" hidden="1"/>
    <cellStyle name="Hyperlink" xfId="100" builtinId="8" hidden="1"/>
    <cellStyle name="Hyperlink" xfId="102" builtinId="8" hidden="1"/>
    <cellStyle name="Hyperlink" xfId="104" builtinId="8" hidden="1"/>
    <cellStyle name="Hyperlink" xfId="106" builtinId="8" hidden="1"/>
    <cellStyle name="Hyperlink" xfId="108" builtinId="8" hidden="1"/>
    <cellStyle name="Hyperlink" xfId="110" builtinId="8" hidden="1"/>
    <cellStyle name="Hyperlink" xfId="112" builtinId="8" hidden="1"/>
    <cellStyle name="Hyperlink" xfId="114" builtinId="8" hidden="1"/>
    <cellStyle name="Hyperlink" xfId="116" builtinId="8" hidden="1"/>
    <cellStyle name="Hyperlink" xfId="118" builtinId="8" hidden="1"/>
    <cellStyle name="Hyperlink" xfId="120" builtinId="8" hidden="1"/>
    <cellStyle name="Hyperlink" xfId="122" builtinId="8" hidden="1"/>
    <cellStyle name="Hyperlink" xfId="124" builtinId="8" hidden="1"/>
    <cellStyle name="Hyperlink" xfId="126" builtinId="8" hidden="1"/>
    <cellStyle name="Hyperlink" xfId="128" builtinId="8" hidden="1"/>
    <cellStyle name="Hyperlink" xfId="130" builtinId="8" hidden="1"/>
    <cellStyle name="Hyperlink" xfId="132" builtinId="8" hidden="1"/>
    <cellStyle name="Hyperlink" xfId="134" builtinId="8" hidden="1"/>
    <cellStyle name="Hyperlink" xfId="136" builtinId="8" hidden="1"/>
    <cellStyle name="Hyperlink" xfId="138" builtinId="8" hidden="1"/>
    <cellStyle name="Hyperlink" xfId="140" builtinId="8" hidden="1"/>
    <cellStyle name="Hyperlink" xfId="142" builtinId="8" hidden="1"/>
    <cellStyle name="Hyperlink" xfId="144" builtinId="8" hidden="1"/>
    <cellStyle name="Hyperlink" xfId="146" builtinId="8" hidden="1"/>
    <cellStyle name="Hyperlink" xfId="148" builtinId="8" hidden="1"/>
    <cellStyle name="Hyperlink" xfId="150" builtinId="8" hidden="1"/>
    <cellStyle name="Hyperlink" xfId="152" builtinId="8" hidden="1"/>
    <cellStyle name="Hyperlink" xfId="154" builtinId="8" hidden="1"/>
    <cellStyle name="Hyperlink" xfId="156" builtinId="8" hidden="1"/>
    <cellStyle name="Hyperlink" xfId="158" builtinId="8" hidden="1"/>
    <cellStyle name="Hyperlink" xfId="160" builtinId="8" hidden="1"/>
    <cellStyle name="Hyperlink" xfId="162" builtinId="8" hidden="1"/>
    <cellStyle name="Hyperlink" xfId="164" builtinId="8" hidden="1"/>
    <cellStyle name="Hyperlink" xfId="166" builtinId="8" hidden="1"/>
    <cellStyle name="Hyperlink" xfId="168" builtinId="8" hidden="1"/>
    <cellStyle name="Hyperlink" xfId="170" builtinId="8" hidden="1"/>
    <cellStyle name="Hyperlink" xfId="172" builtinId="8" hidden="1"/>
    <cellStyle name="Hyperlink" xfId="174" builtinId="8" hidden="1"/>
    <cellStyle name="Hyperlink" xfId="176" builtinId="8" hidden="1"/>
    <cellStyle name="Hyperlink" xfId="178" builtinId="8" hidden="1"/>
    <cellStyle name="Hyperlink" xfId="180" builtinId="8" hidden="1"/>
    <cellStyle name="Hyperlink" xfId="182" builtinId="8" hidden="1"/>
    <cellStyle name="Hyperlink" xfId="184" builtinId="8" hidden="1"/>
    <cellStyle name="Hyperlink" xfId="186" builtinId="8" hidden="1"/>
    <cellStyle name="Hyperlink" xfId="188" builtinId="8" hidden="1"/>
    <cellStyle name="Hyperlink" xfId="190" builtinId="8" hidden="1"/>
    <cellStyle name="Hyperlink" xfId="192" builtinId="8" hidden="1"/>
    <cellStyle name="Hyperlink" xfId="194" builtinId="8" hidden="1"/>
    <cellStyle name="Hyperlink" xfId="196" builtinId="8" hidden="1"/>
    <cellStyle name="Hyperlink" xfId="198" builtinId="8" hidden="1"/>
    <cellStyle name="Hyperlink" xfId="200" builtinId="8" hidden="1"/>
    <cellStyle name="Hyperlink" xfId="202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/>
    <cellStyle name="Normal" xfId="0" builtinId="0"/>
    <cellStyle name="Percent" xfId="1" builtinId="5"/>
  </cellStyles>
  <dxfs count="467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0000DD"/>
      <color rgb="FFDD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D95-254B-9C48-3B3E188E735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3D95-254B-9C48-3B3E188E735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D95-254B-9C48-3B3E188E735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D95-254B-9C48-3B3E188E735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1392076</c:v>
                </c:pt>
                <c:pt idx="1">
                  <c:v>920478</c:v>
                </c:pt>
                <c:pt idx="3">
                  <c:v>3891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95-254B-9C48-3B3E188E7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2BD-6548-AC4C-EDCCD56A1605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2BD-6548-AC4C-EDCCD56A1605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2BD-6548-AC4C-EDCCD56A160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2BD-6548-AC4C-EDCCD56A160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191112</c:v>
                </c:pt>
                <c:pt idx="1">
                  <c:v>146068</c:v>
                </c:pt>
                <c:pt idx="3">
                  <c:v>17407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BD-6548-AC4C-EDCCD56A1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6223-A24D-B282-B59D2F84139D}"/>
              </c:ext>
            </c:extLst>
          </c:dPt>
          <c:dPt>
            <c:idx val="1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223-A24D-B282-B59D2F84139D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223-A24D-B282-B59D2F84139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223-A24D-B282-B59D2F84139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793871</c:v>
                </c:pt>
                <c:pt idx="1">
                  <c:v>0.66529535449495125</c:v>
                </c:pt>
                <c:pt idx="3">
                  <c:v>399389.3347046455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223-A24D-B282-B59D2F8413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9373-7040-B38D-AFC28154BE9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373-7040-B38D-AFC28154BE9B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373-7040-B38D-AFC28154BE9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373-7040-B38D-AFC28154BE9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1731114</c:v>
                </c:pt>
                <c:pt idx="1">
                  <c:v>1429492</c:v>
                </c:pt>
                <c:pt idx="3">
                  <c:v>75184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73-7040-B38D-AFC28154BE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CA0-A44B-A139-588C39053E2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CA0-A44B-A139-588C39053E2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CA0-A44B-A139-588C39053E2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CA0-A44B-A139-588C39053E2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291804</c:v>
                </c:pt>
                <c:pt idx="1">
                  <c:v>186054</c:v>
                </c:pt>
                <c:pt idx="3">
                  <c:v>13077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CA0-A44B-A139-588C39053E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B8A-2E4F-B0D1-479DBF88FDF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B8A-2E4F-B0D1-479DBF88FDFF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B8A-2E4F-B0D1-479DBF88FDF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B8A-2E4F-B0D1-479DBF88FDF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2269923</c:v>
                </c:pt>
                <c:pt idx="1">
                  <c:v>2214979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B8A-2E4F-B0D1-479DBF88FD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823-3D4A-8553-7DABBE8C7DC7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823-3D4A-8553-7DABBE8C7DC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823-3D4A-8553-7DABBE8C7DC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823-3D4A-8553-7DABBE8C7DC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538446</c:v>
                </c:pt>
                <c:pt idx="1">
                  <c:v>285864</c:v>
                </c:pt>
                <c:pt idx="3">
                  <c:v>35517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823-3D4A-8553-7DABBE8C7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4DA-6B4E-8EB1-C37149B119E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4DA-6B4E-8EB1-C37149B119E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4DA-6B4E-8EB1-C37149B119E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4DA-6B4E-8EB1-C37149B119E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3278930</c:v>
                </c:pt>
                <c:pt idx="1">
                  <c:v>2319870</c:v>
                </c:pt>
                <c:pt idx="3">
                  <c:v>370101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DA-6B4E-8EB1-C37149B11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C5BA-C747-AC33-A309FD8775A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C5BA-C747-AC33-A309FD8775A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5BA-C747-AC33-A309FD8775A4}"/>
              </c:ext>
            </c:extLst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5BA-C747-AC33-A309FD8775A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864997</c:v>
                </c:pt>
                <c:pt idx="1">
                  <c:v>754859</c:v>
                </c:pt>
                <c:pt idx="3">
                  <c:v>51972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5BA-C747-AC33-A309FD877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337-1542-8930-FF02E7D5D07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3-F337-1542-8930-FF02E7D5D07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F337-1542-8930-FF02E7D5D07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F337-1542-8930-FF02E7D5D07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727962</c:v>
                </c:pt>
                <c:pt idx="1">
                  <c:v>571530</c:v>
                </c:pt>
                <c:pt idx="3">
                  <c:v>68263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37-1542-8930-FF02E7D5D0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F55A-8E49-9812-CA584260F97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F55A-8E49-9812-CA584260F97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55A-8E49-9812-CA584260F97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55A-8E49-9812-CA584260F97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1233315</c:v>
                </c:pt>
                <c:pt idx="1">
                  <c:v>816257</c:v>
                </c:pt>
                <c:pt idx="3">
                  <c:v>85485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55A-8E49-9812-CA584260F9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0-383A-2D45-913E-F596FA2F156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83A-2D45-913E-F596FA2F156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83A-2D45-913E-F596FA2F156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83A-2D45-913E-F596FA2F156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1228908</c:v>
                </c:pt>
                <c:pt idx="1">
                  <c:v>394049</c:v>
                </c:pt>
                <c:pt idx="3">
                  <c:v>448586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3A-2D45-913E-F596FA2F1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502-8D45-9C66-9BD260CF2159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0502-8D45-9C66-9BD260CF215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502-8D45-9C66-9BD260CF215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502-8D45-9C66-9BD260CF215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417645</c:v>
                </c:pt>
                <c:pt idx="1">
                  <c:v>347223</c:v>
                </c:pt>
                <c:pt idx="3">
                  <c:v>54315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02-8D45-9C66-9BD260CF2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EA0-0643-B70B-8A87C3746F0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EA0-0643-B70B-8A87C3746F07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EA0-0643-B70B-8A87C3746F0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EA0-0643-B70B-8A87C3746F0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2357809</c:v>
                </c:pt>
                <c:pt idx="1">
                  <c:v>1177765</c:v>
                </c:pt>
                <c:pt idx="3">
                  <c:v>28562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A0-0643-B70B-8A87C3746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F45-874A-A433-9CCAE1B15BE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F45-874A-A433-9CCAE1B15BE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F45-874A-A433-9CCAE1B15BE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F45-874A-A433-9CCAE1B15BE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2734568</c:v>
                </c:pt>
                <c:pt idx="1">
                  <c:v>2642233</c:v>
                </c:pt>
                <c:pt idx="3">
                  <c:v>102919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45-874A-A433-9CCAE1B15B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798A-C64E-92F9-7D449533A02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798A-C64E-92F9-7D449533A02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98A-C64E-92F9-7D449533A02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98A-C64E-92F9-7D449533A02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1566522</c:v>
                </c:pt>
                <c:pt idx="1">
                  <c:v>1398145</c:v>
                </c:pt>
                <c:pt idx="3">
                  <c:v>249589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98A-C64E-92F9-7D449533A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2CF8-504C-87A7-CE17BB5E116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2CF8-504C-87A7-CE17BB5E116B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CF8-504C-87A7-CE17BB5E116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CF8-504C-87A7-CE17BB5E116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709511</c:v>
                </c:pt>
                <c:pt idx="1">
                  <c:v>578691</c:v>
                </c:pt>
                <c:pt idx="3">
                  <c:v>23152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F8-504C-87A7-CE17BB5E1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AA8-D84E-8A82-841027441F9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AA8-D84E-8A82-841027441F9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AA8-D84E-8A82-841027441F9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AA8-D84E-8A82-841027441F9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333174</c:v>
                </c:pt>
                <c:pt idx="1">
                  <c:v>272463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AA8-D84E-8A82-841027441F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4E6-8A4A-812D-3E74A2F2E8C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4E6-8A4A-812D-3E74A2F2E8CF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4E6-8A4A-812D-3E74A2F2E8C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4E6-8A4A-812D-3E74A2F2E8C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583507</c:v>
                </c:pt>
                <c:pt idx="1">
                  <c:v>227191</c:v>
                </c:pt>
                <c:pt idx="3">
                  <c:v>119314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E6-8A4A-812D-3E74A2F2E8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65E-324E-8AE0-05EDC36FFB6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65E-324E-8AE0-05EDC36FFB64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65E-324E-8AE0-05EDC36FFB6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65E-324E-8AE0-05EDC36FFB6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450778</c:v>
                </c:pt>
                <c:pt idx="1">
                  <c:v>326229</c:v>
                </c:pt>
                <c:pt idx="3">
                  <c:v>18907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5E-324E-8AE0-05EDC36FFB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799"/>
          <c:w val="0.59171896816115699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124-B74D-88C9-76994DFE725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124-B74D-88C9-76994DFE725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124-B74D-88C9-76994DFE725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124-B74D-88C9-76994DFE725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Graphs!$F$40:$I$40</c:f>
              <c:numCache>
                <c:formatCode>#,##0</c:formatCode>
                <c:ptCount val="4"/>
                <c:pt idx="0">
                  <c:v>41433963</c:v>
                </c:pt>
                <c:pt idx="1">
                  <c:v>39391503</c:v>
                </c:pt>
                <c:pt idx="3">
                  <c:v>3103751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24-B74D-88C9-76994DFE7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AD6-4E47-B3A2-D58F716EAF7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AD6-4E47-B3A2-D58F716EAF7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AD6-4E47-B3A2-D58F716EAF7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AD6-4E47-B3A2-D58F716EAF7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2541238</c:v>
                </c:pt>
                <c:pt idx="1">
                  <c:v>1817090</c:v>
                </c:pt>
                <c:pt idx="3">
                  <c:v>85402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AD6-4E47-B3A2-D58F716EA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951-A741-A99E-9E744010FE0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951-A741-A99E-9E744010FE09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951-A741-A99E-9E744010FE0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951-A741-A99E-9E744010FE0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474483</c:v>
                </c:pt>
                <c:pt idx="1">
                  <c:v>418483</c:v>
                </c:pt>
                <c:pt idx="3">
                  <c:v>24271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951-A741-A99E-9E744010F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E40-5A49-A39A-5E5FC615EB32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E40-5A49-A39A-5E5FC615EB32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E40-5A49-A39A-5E5FC615EB3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E40-5A49-A39A-5E5FC615EB3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2665598</c:v>
                </c:pt>
                <c:pt idx="1">
                  <c:v>2569965</c:v>
                </c:pt>
                <c:pt idx="3">
                  <c:v>239389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40-5A49-A39A-5E5FC615EB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2D4-634D-B500-18C2843EE7A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2D4-634D-B500-18C2843EE7A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2D4-634D-B500-18C2843EE7A3}"/>
              </c:ext>
            </c:extLst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2D4-634D-B500-18C2843EE7A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979140</c:v>
                </c:pt>
                <c:pt idx="1">
                  <c:v>509763</c:v>
                </c:pt>
                <c:pt idx="3">
                  <c:v>67458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D4-634D-B500-18C2843EE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1F1-5248-B504-F777A9D84D7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1F1-5248-B504-F777A9D84D77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1F1-5248-B504-F777A9D84D7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1F1-5248-B504-F777A9D84D7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1321047</c:v>
                </c:pt>
                <c:pt idx="1">
                  <c:v>912814</c:v>
                </c:pt>
                <c:pt idx="3">
                  <c:v>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1F1-5248-B504-F777A9D84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823-D94B-B264-A7F0E71F81F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823-D94B-B264-A7F0E71F81FB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823-D94B-B264-A7F0E71F81F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823-D94B-B264-A7F0E71F81F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328574</c:v>
                </c:pt>
                <c:pt idx="1">
                  <c:v>164855</c:v>
                </c:pt>
                <c:pt idx="3">
                  <c:v>833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23-D94B-B264-A7F0E71F8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87F-7343-BB72-7377F8E85EA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87F-7343-BB72-7377F8E85EA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87F-7343-BB72-7377F8E85EA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87F-7343-BB72-7377F8E85EA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1369137</c:v>
                </c:pt>
                <c:pt idx="1">
                  <c:v>1110828</c:v>
                </c:pt>
                <c:pt idx="3">
                  <c:v>35139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87F-7343-BB72-7377F8E85E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44E-2741-81D5-F6B39464C9CA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44E-2741-81D5-F6B39464C9CA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44E-2741-81D5-F6B39464C9C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44E-2741-81D5-F6B39464C9C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276232</c:v>
                </c:pt>
                <c:pt idx="1">
                  <c:v>143987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44E-2741-81D5-F6B39464C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898-A944-A501-509281BAEC6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7898-A944-A501-509281BAEC6E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898-A944-A501-509281BAEC6E}"/>
              </c:ext>
            </c:extLst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898-A944-A501-509281BAEC6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1840926</c:v>
                </c:pt>
                <c:pt idx="1">
                  <c:v>1040691</c:v>
                </c:pt>
                <c:pt idx="3">
                  <c:v>78144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898-A944-A501-509281BAEC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41DE-1246-9A87-C423122EAEEC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41DE-1246-9A87-C423122EAEEC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1DE-1246-9A87-C423122EAEE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1DE-1246-9A87-C423122EAEE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5962983</c:v>
                </c:pt>
                <c:pt idx="1">
                  <c:v>4888764</c:v>
                </c:pt>
                <c:pt idx="3">
                  <c:v>292293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DE-1246-9A87-C423122EAE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7A0-164B-8A39-4D1F38EC0F2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7A0-164B-8A39-4D1F38EC0F27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7A0-164B-8A39-4D1F38EC0F2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7A0-164B-8A39-4D1F38EC0F2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2466500</c:v>
                </c:pt>
                <c:pt idx="1">
                  <c:v>1934199</c:v>
                </c:pt>
                <c:pt idx="3">
                  <c:v>4388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7A0-164B-8A39-4D1F38EC0F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16D-2C40-8DE9-F5BA6259B7D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16D-2C40-8DE9-F5BA6259B7D3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16D-2C40-8DE9-F5BA6259B7D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16D-2C40-8DE9-F5BA6259B7D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547454</c:v>
                </c:pt>
                <c:pt idx="1">
                  <c:v>210309</c:v>
                </c:pt>
                <c:pt idx="3">
                  <c:v>21155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16D-2C40-8DE9-F5BA6259B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078-4D45-ADB1-BC04820CE76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078-4D45-ADB1-BC04820CE761}"/>
              </c:ext>
            </c:extLst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078-4D45-ADB1-BC04820CE76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078-4D45-ADB1-BC04820CE76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198100</c:v>
                </c:pt>
                <c:pt idx="1">
                  <c:v>72766</c:v>
                </c:pt>
                <c:pt idx="3">
                  <c:v>1071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78-4D45-ADB1-BC04820CE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 paperSize="0" orientation="landscape" horizontalDpi="-4" verticalDpi="-4"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459487881624701"/>
          <c:y val="0.155039933381279"/>
          <c:w val="0.18918934523244901"/>
          <c:h val="0.65891971687043405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CC00">
                    <a:gamma/>
                    <a:shade val="86275"/>
                    <a:invGamma/>
                  </a:srgbClr>
                </a:gs>
                <a:gs pos="50000">
                  <a:srgbClr val="FFCC00"/>
                </a:gs>
                <a:gs pos="100000">
                  <a:srgbClr val="FFCC00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Graphs!$G$73</c:f>
              <c:numCache>
                <c:formatCode>0.00%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7C-0749-AE85-6ECF6C267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89669624"/>
        <c:axId val="-2089075496"/>
      </c:barChart>
      <c:catAx>
        <c:axId val="-20896696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890754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89075496"/>
        <c:scaling>
          <c:orientation val="minMax"/>
          <c:max val="1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89669624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83836986592897"/>
          <c:y val="0.44961606543368099"/>
          <c:w val="0.114864864864865"/>
          <c:h val="6.97680522492828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799"/>
          <c:w val="0.59171896816115699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8E6-CA4C-834A-407823DE7893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98E6-CA4C-834A-407823DE789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8E6-CA4C-834A-407823DE789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8E6-CA4C-834A-407823DE7893}"/>
              </c:ext>
            </c:extLst>
          </c:dPt>
          <c:cat>
            <c:strRef>
              <c:f>Graphs!$E$86:$E$89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Graphs!$F$86:$F$89</c:f>
              <c:numCache>
                <c:formatCode>0</c:formatCode>
                <c:ptCount val="4"/>
                <c:pt idx="0">
                  <c:v>20</c:v>
                </c:pt>
                <c:pt idx="1">
                  <c:v>14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E6-CA4C-834A-407823DE78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799"/>
          <c:w val="0.59171896816115699"/>
          <c:h val="0.71428758271375203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0ABD-7D48-8FB4-70738B20825F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0ABD-7D48-8FB4-70738B20825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ABD-7D48-8FB4-70738B20825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ABD-7D48-8FB4-70738B20825F}"/>
              </c:ext>
            </c:extLst>
          </c:dPt>
          <c:cat>
            <c:strRef>
              <c:f>Graphs!$E$86:$E$89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Graphs!$F$99:$F$102</c:f>
              <c:numCache>
                <c:formatCode>0</c:formatCode>
                <c:ptCount val="4"/>
                <c:pt idx="0">
                  <c:v>1966</c:v>
                </c:pt>
                <c:pt idx="1">
                  <c:v>376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ABD-7D48-8FB4-70738B2082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2E1-6D43-BE9D-5E2B0329D3F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2E1-6D43-BE9D-5E2B0329D3F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2E1-6D43-BE9D-5E2B0329D3F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2E1-6D43-BE9D-5E2B0329D3F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89977</c:v>
                </c:pt>
                <c:pt idx="1">
                  <c:v>57965</c:v>
                </c:pt>
                <c:pt idx="3">
                  <c:v>790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2E1-6D43-BE9D-5E2B0329D3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B01-004B-BA0F-630D0F83750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B01-004B-BA0F-630D0F83750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B01-004B-BA0F-630D0F83750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B01-004B-BA0F-630D0F83750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51261</c:v>
                </c:pt>
                <c:pt idx="1">
                  <c:v>17697</c:v>
                </c:pt>
                <c:pt idx="3">
                  <c:v>554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B01-004B-BA0F-630D0F837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01A-8C42-864D-36F27D0FD9E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01A-8C42-864D-36F27D0FD9E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01A-8C42-864D-36F27D0FD9E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01A-8C42-864D-36F27D0FD9E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155927</c:v>
                </c:pt>
                <c:pt idx="1">
                  <c:v>113750</c:v>
                </c:pt>
                <c:pt idx="3">
                  <c:v>2219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1A-8C42-864D-36F27D0FD9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6F6-9F47-9476-3B01CE846C6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6F6-9F47-9476-3B01CE846C6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6F6-9F47-9476-3B01CE846C6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6F6-9F47-9476-3B01CE846C6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9767</c:v>
                </c:pt>
                <c:pt idx="1">
                  <c:v>2799</c:v>
                </c:pt>
                <c:pt idx="3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6F6-9F47-9476-3B01CE846C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6B08-5349-B2D0-8526F66974A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6B08-5349-B2D0-8526F66974A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6B08-5349-B2D0-8526F66974A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6B08-5349-B2D0-8526F66974A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267678</c:v>
                </c:pt>
                <c:pt idx="1">
                  <c:v>143447</c:v>
                </c:pt>
                <c:pt idx="3">
                  <c:v>3360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B08-5349-B2D0-8526F6697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29B-BB4A-8D9C-3926A144721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29B-BB4A-8D9C-3926A144721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29B-BB4A-8D9C-3926A144721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29B-BB4A-8D9C-3926A144721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Graphs!$F$145:$I$145</c:f>
              <c:numCache>
                <c:formatCode>#,##0</c:formatCode>
                <c:ptCount val="4"/>
                <c:pt idx="0">
                  <c:v>29900</c:v>
                </c:pt>
                <c:pt idx="1">
                  <c:v>11241</c:v>
                </c:pt>
                <c:pt idx="3">
                  <c:v>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29B-BB4A-8D9C-3926A1447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E812-BD47-9832-951A0134A52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E812-BD47-9832-951A0134A52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812-BD47-9832-951A0134A52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812-BD47-9832-951A0134A52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Graphs!$F$146:$I$146</c:f>
              <c:numCache>
                <c:formatCode>#,##0</c:formatCode>
                <c:ptCount val="4"/>
                <c:pt idx="0">
                  <c:v>123867</c:v>
                </c:pt>
                <c:pt idx="1">
                  <c:v>85790</c:v>
                </c:pt>
                <c:pt idx="3">
                  <c:v>2805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812-BD47-9832-951A0134A5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4AA-F846-9D31-6B9137E22EDD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4AA-F846-9D31-6B9137E22ED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4AA-F846-9D31-6B9137E22ED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4AA-F846-9D31-6B9137E22ED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Graphs!$F$147:$I$147</c:f>
              <c:numCache>
                <c:formatCode>#,##0</c:formatCode>
                <c:ptCount val="4"/>
                <c:pt idx="0">
                  <c:v>63151</c:v>
                </c:pt>
                <c:pt idx="1">
                  <c:v>22577</c:v>
                </c:pt>
                <c:pt idx="3">
                  <c:v>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4AA-F846-9D31-6B9137E22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BEE-9B4B-9415-3D57318D5B2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BEE-9B4B-9415-3D57318D5B2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BEE-9B4B-9415-3D57318D5B2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BEE-9B4B-9415-3D57318D5B2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Graphs!$F$148:$I$148</c:f>
              <c:numCache>
                <c:formatCode>#,##0</c:formatCode>
                <c:ptCount val="4"/>
                <c:pt idx="0">
                  <c:v>611485</c:v>
                </c:pt>
                <c:pt idx="1">
                  <c:v>232739</c:v>
                </c:pt>
                <c:pt idx="3">
                  <c:v>5353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EE-9B4B-9415-3D57318D5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AAD-BA4C-857D-AD9F68C0A801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AAD-BA4C-857D-AD9F68C0A80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AAD-BA4C-857D-AD9F68C0A80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AAD-BA4C-857D-AD9F68C0A80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Graphs!$F$149:$I$149</c:f>
              <c:numCache>
                <c:formatCode>#,##0</c:formatCode>
                <c:ptCount val="4"/>
                <c:pt idx="0">
                  <c:v>5132</c:v>
                </c:pt>
                <c:pt idx="1">
                  <c:v>2034</c:v>
                </c:pt>
                <c:pt idx="3">
                  <c:v>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AD-BA4C-857D-AD9F68C0A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CD8-9643-9252-29C29B0FC9B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CD8-9643-9252-29C29B0FC9B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CD8-9643-9252-29C29B0FC9B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CD8-9643-9252-29C29B0FC9B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Graphs!$F$150:$I$150</c:f>
              <c:numCache>
                <c:formatCode>#,##0</c:formatCode>
                <c:ptCount val="4"/>
                <c:pt idx="0">
                  <c:v>265210</c:v>
                </c:pt>
                <c:pt idx="1">
                  <c:v>133047</c:v>
                </c:pt>
                <c:pt idx="3">
                  <c:v>2414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D8-9643-9252-29C29B0FC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9DC-9E44-9D87-1FB81975100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9DC-9E44-9D87-1FB81975100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9DC-9E44-9D87-1FB81975100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9DC-9E44-9D87-1FB81975100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Graphs!$F$151:$I$151</c:f>
              <c:numCache>
                <c:formatCode>#,##0</c:formatCode>
                <c:ptCount val="4"/>
                <c:pt idx="0">
                  <c:v>170532</c:v>
                </c:pt>
                <c:pt idx="1">
                  <c:v>124084</c:v>
                </c:pt>
                <c:pt idx="3">
                  <c:v>2109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DC-9E44-9D87-1FB8197510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C66-FC4F-82D3-287A1EA25ED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C66-FC4F-82D3-287A1EA25ED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C66-FC4F-82D3-287A1EA25ED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C66-FC4F-82D3-287A1EA25ED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Graphs!$F$152:$I$152</c:f>
              <c:numCache>
                <c:formatCode>#,##0</c:formatCode>
                <c:ptCount val="4"/>
                <c:pt idx="0">
                  <c:v>266117</c:v>
                </c:pt>
                <c:pt idx="1">
                  <c:v>58982</c:v>
                </c:pt>
                <c:pt idx="3">
                  <c:v>1561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C66-FC4F-82D3-287A1EA25E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A49-494C-A820-2410EB9C0C45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A49-494C-A820-2410EB9C0C45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A49-494C-A820-2410EB9C0C45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A49-494C-A820-2410EB9C0C45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Graphs!$F$153:$I$153</c:f>
              <c:numCache>
                <c:formatCode>#,##0</c:formatCode>
                <c:ptCount val="4"/>
                <c:pt idx="0">
                  <c:v>247805</c:v>
                </c:pt>
                <c:pt idx="1">
                  <c:v>171613</c:v>
                </c:pt>
                <c:pt idx="3">
                  <c:v>5767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49-494C-A820-2410EB9C0C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739E-0D4E-B42C-AFE080450B60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739E-0D4E-B42C-AFE080450B60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739E-0D4E-B42C-AFE080450B60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739E-0D4E-B42C-AFE080450B60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18704</c:v>
                </c:pt>
                <c:pt idx="1">
                  <c:v>18536</c:v>
                </c:pt>
                <c:pt idx="3">
                  <c:v>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9E-0D4E-B42C-AFE080450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DB3-8F4B-9EDB-262DA0107CB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DB3-8F4B-9EDB-262DA0107CB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DB3-8F4B-9EDB-262DA0107CB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DB3-8F4B-9EDB-262DA0107CB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Graphs!$F$167:$I$167</c:f>
              <c:numCache>
                <c:formatCode>#,##0</c:formatCode>
                <c:ptCount val="4"/>
                <c:pt idx="0">
                  <c:v>17670</c:v>
                </c:pt>
                <c:pt idx="1">
                  <c:v>14694</c:v>
                </c:pt>
                <c:pt idx="3">
                  <c:v>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B3-8F4B-9EDB-262DA0107C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FDC-E140-8F93-BA933513B1F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FDC-E140-8F93-BA933513B1F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FDC-E140-8F93-BA933513B1F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FDC-E140-8F93-BA933513B1F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Graphs!$F$168:$I$168</c:f>
              <c:numCache>
                <c:formatCode>#,##0</c:formatCode>
                <c:ptCount val="4"/>
                <c:pt idx="0">
                  <c:v>26750</c:v>
                </c:pt>
                <c:pt idx="1">
                  <c:v>15690</c:v>
                </c:pt>
                <c:pt idx="3">
                  <c:v>1155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FDC-E140-8F93-BA933513B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8F02-D74E-8057-E968720811F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8F02-D74E-8057-E968720811F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8F02-D74E-8057-E968720811F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8F02-D74E-8057-E968720811F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Graphs!$F$169:$I$169</c:f>
              <c:numCache>
                <c:formatCode>#,##0</c:formatCode>
                <c:ptCount val="4"/>
                <c:pt idx="0">
                  <c:v>8752</c:v>
                </c:pt>
                <c:pt idx="1">
                  <c:v>7222</c:v>
                </c:pt>
                <c:pt idx="3">
                  <c:v>362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F02-D74E-8057-E96872081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720-1041-8561-7536799CC0D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720-1041-8561-7536799CC0D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720-1041-8561-7536799CC0D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720-1041-8561-7536799CC0D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Graphs!$F$170:$I$170</c:f>
              <c:numCache>
                <c:formatCode>#,##0</c:formatCode>
                <c:ptCount val="4"/>
                <c:pt idx="0">
                  <c:v>34043</c:v>
                </c:pt>
                <c:pt idx="1">
                  <c:v>18092</c:v>
                </c:pt>
                <c:pt idx="3">
                  <c:v>1251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720-1041-8561-7536799CC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BBAE-2C45-94D8-92C64047E2D1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BBAE-2C45-94D8-92C64047E2D1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BAE-2C45-94D8-92C64047E2D1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BAE-2C45-94D8-92C64047E2D1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Graphs!$F$171:$I$171</c:f>
              <c:numCache>
                <c:formatCode>#,##0</c:formatCode>
                <c:ptCount val="4"/>
                <c:pt idx="0">
                  <c:v>129100</c:v>
                </c:pt>
                <c:pt idx="1">
                  <c:v>93607</c:v>
                </c:pt>
                <c:pt idx="3">
                  <c:v>5767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BAE-2C45-94D8-92C64047E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150-D943-8E00-63686068479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150-D943-8E00-63686068479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150-D943-8E00-63686068479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150-D943-8E00-63686068479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Graphs!$F$172:$I$172</c:f>
              <c:numCache>
                <c:formatCode>#,##0</c:formatCode>
                <c:ptCount val="4"/>
                <c:pt idx="0">
                  <c:v>52343</c:v>
                </c:pt>
                <c:pt idx="1">
                  <c:v>34687</c:v>
                </c:pt>
                <c:pt idx="3">
                  <c:v>2083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50-D943-8E00-636860684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560C-D84A-B615-CFE9AEB577E6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60C-D84A-B615-CFE9AEB577E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60C-D84A-B615-CFE9AEB577E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60C-D84A-B615-CFE9AEB577E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Graphs!$F$173:$I$173</c:f>
              <c:numCache>
                <c:formatCode>#,##0</c:formatCode>
                <c:ptCount val="4"/>
                <c:pt idx="0">
                  <c:v>105818</c:v>
                </c:pt>
                <c:pt idx="1">
                  <c:v>86937</c:v>
                </c:pt>
                <c:pt idx="3">
                  <c:v>4206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60C-D84A-B615-CFE9AEB577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E0C-1447-92A1-696D301865DF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E0C-1447-92A1-696D301865DF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E0C-1447-92A1-696D301865DF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E0C-1447-92A1-696D301865DF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Graphs!$F$174:$I$174</c:f>
              <c:numCache>
                <c:formatCode>#,##0</c:formatCode>
                <c:ptCount val="4"/>
                <c:pt idx="0">
                  <c:v>44415</c:v>
                </c:pt>
                <c:pt idx="1">
                  <c:v>26465</c:v>
                </c:pt>
                <c:pt idx="3">
                  <c:v>2008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0C-1447-92A1-696D30186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4A0E-A24D-9121-5A12FD76CC5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4A0E-A24D-9121-5A12FD76CC5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4A0E-A24D-9121-5A12FD76CC5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4A0E-A24D-9121-5A12FD76CC5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Graphs!$F$175:$I$175</c:f>
              <c:numCache>
                <c:formatCode>#,##0</c:formatCode>
                <c:ptCount val="4"/>
                <c:pt idx="0">
                  <c:v>13183</c:v>
                </c:pt>
                <c:pt idx="1">
                  <c:v>10299</c:v>
                </c:pt>
                <c:pt idx="3">
                  <c:v>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A0E-A24D-9121-5A12FD76C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A2F-FD46-B5BE-61E92FD6F9F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A2F-FD46-B5BE-61E92FD6F9F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A2F-FD46-B5BE-61E92FD6F9F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A2F-FD46-B5BE-61E92FD6F9F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Graphs!$F$114:$I$114</c:f>
              <c:numCache>
                <c:formatCode>#,##0</c:formatCode>
                <c:ptCount val="4"/>
                <c:pt idx="0">
                  <c:v>32979</c:v>
                </c:pt>
                <c:pt idx="1">
                  <c:v>22181</c:v>
                </c:pt>
                <c:pt idx="3">
                  <c:v>3530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2F-FD46-B5BE-61E92FD6F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D02-C844-80F2-8D5C4DBAAF3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D02-C844-80F2-8D5C4DBAAF3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D02-C844-80F2-8D5C4DBAAF3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D02-C844-80F2-8D5C4DBAAF3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Graphs!$F$115:$I$115</c:f>
              <c:numCache>
                <c:formatCode>#,##0</c:formatCode>
                <c:ptCount val="4"/>
                <c:pt idx="0">
                  <c:v>24033</c:v>
                </c:pt>
                <c:pt idx="1">
                  <c:v>9750</c:v>
                </c:pt>
                <c:pt idx="3">
                  <c:v>1818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D02-C844-80F2-8D5C4DBAAF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B27-BF4C-8752-767910DC013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B27-BF4C-8752-767910DC013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B27-BF4C-8752-767910DC013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B27-BF4C-8752-767910DC013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Graphs!$F$116:$I$116</c:f>
              <c:numCache>
                <c:formatCode>#,##0</c:formatCode>
                <c:ptCount val="4"/>
                <c:pt idx="0">
                  <c:v>105308</c:v>
                </c:pt>
                <c:pt idx="1">
                  <c:v>74592</c:v>
                </c:pt>
                <c:pt idx="3">
                  <c:v>14084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27-BF4C-8752-767910DC01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4CD-F94F-8DE4-AF4217FD50F8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4CD-F94F-8DE4-AF4217FD50F8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4CD-F94F-8DE4-AF4217FD50F8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4CD-F94F-8DE4-AF4217FD50F8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Graphs!$F$117:$I$117</c:f>
              <c:numCache>
                <c:formatCode>#,##0</c:formatCode>
                <c:ptCount val="4"/>
                <c:pt idx="0">
                  <c:v>9817</c:v>
                </c:pt>
                <c:pt idx="1">
                  <c:v>6276</c:v>
                </c:pt>
                <c:pt idx="3">
                  <c:v>1291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4CD-F94F-8DE4-AF4217FD5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055-6C47-96C7-41C36F830CDC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055-6C47-96C7-41C36F830CDC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055-6C47-96C7-41C36F830CDC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055-6C47-96C7-41C36F830CDC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Graphs!$F$118:$I$118</c:f>
              <c:numCache>
                <c:formatCode>#,##0</c:formatCode>
                <c:ptCount val="4"/>
                <c:pt idx="0">
                  <c:v>17371</c:v>
                </c:pt>
                <c:pt idx="1">
                  <c:v>15379</c:v>
                </c:pt>
                <c:pt idx="3">
                  <c:v>2565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055-6C47-96C7-41C36F830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DDBD-074B-9B13-A5B1DC196F0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DDBD-074B-9B13-A5B1DC196F0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DBD-074B-9B13-A5B1DC196F0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DBD-074B-9B13-A5B1DC196F0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Graphs!$F$119:$I$119</c:f>
              <c:numCache>
                <c:formatCode>#,##0</c:formatCode>
                <c:ptCount val="4"/>
                <c:pt idx="0">
                  <c:v>39481</c:v>
                </c:pt>
                <c:pt idx="1">
                  <c:v>27664</c:v>
                </c:pt>
                <c:pt idx="3">
                  <c:v>4741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DBD-074B-9B13-A5B1DC196F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B43-FA4C-B4C2-3F177187F91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1B43-FA4C-B4C2-3F177187F91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1B43-FA4C-B4C2-3F177187F91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1B43-FA4C-B4C2-3F177187F91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Graphs!$F$120:$I$120</c:f>
              <c:numCache>
                <c:formatCode>#,##0</c:formatCode>
                <c:ptCount val="4"/>
                <c:pt idx="0">
                  <c:v>12190</c:v>
                </c:pt>
                <c:pt idx="1">
                  <c:v>11705</c:v>
                </c:pt>
                <c:pt idx="3">
                  <c:v>1863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B43-FA4C-B4C2-3F177187F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CA99-724D-B6AD-42D9F67C89CB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CA99-724D-B6AD-42D9F67C89C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CA99-724D-B6AD-42D9F67C89C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CA99-724D-B6AD-42D9F67C89C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Graphs!$F$122:$I$122</c:f>
              <c:numCache>
                <c:formatCode>#,##0</c:formatCode>
                <c:ptCount val="4"/>
                <c:pt idx="0">
                  <c:v>19567</c:v>
                </c:pt>
                <c:pt idx="1">
                  <c:v>11705</c:v>
                </c:pt>
                <c:pt idx="3">
                  <c:v>2150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A99-724D-B6AD-42D9F67C8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CB6-1048-B0A3-20674966378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CB6-1048-B0A3-20674966378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CB6-1048-B0A3-20674966378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CB6-1048-B0A3-20674966378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Graphs!$F$123:$I$123</c:f>
              <c:numCache>
                <c:formatCode>#,##0</c:formatCode>
                <c:ptCount val="4"/>
                <c:pt idx="0">
                  <c:v>51088</c:v>
                </c:pt>
                <c:pt idx="1">
                  <c:v>28958</c:v>
                </c:pt>
                <c:pt idx="3">
                  <c:v>5161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CB6-1048-B0A3-206749663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AC04-BD46-9749-3E8CFCE0D75E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AC04-BD46-9749-3E8CFCE0D75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C04-BD46-9749-3E8CFCE0D75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C04-BD46-9749-3E8CFCE0D75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Graphs!$F$124:$I$124</c:f>
              <c:numCache>
                <c:formatCode>#,##0</c:formatCode>
                <c:ptCount val="4"/>
                <c:pt idx="0">
                  <c:v>6603</c:v>
                </c:pt>
                <c:pt idx="1">
                  <c:v>2655</c:v>
                </c:pt>
                <c:pt idx="3">
                  <c:v>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04-BD46-9749-3E8CFCE0D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A85-A64F-B9F1-104850B1F44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A85-A64F-B9F1-104850B1F44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A85-A64F-B9F1-104850B1F44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A85-A64F-B9F1-104850B1F44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Graphs!$F$125:$I$125</c:f>
              <c:numCache>
                <c:formatCode>#,##0</c:formatCode>
                <c:ptCount val="4"/>
                <c:pt idx="0">
                  <c:v>11558</c:v>
                </c:pt>
                <c:pt idx="1">
                  <c:v>10787</c:v>
                </c:pt>
                <c:pt idx="3">
                  <c:v>1694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A85-A64F-B9F1-104850B1F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65A-714E-86C6-2F51C112C79A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65A-714E-86C6-2F51C112C79A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65A-714E-86C6-2F51C112C79A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65A-714E-86C6-2F51C112C79A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Graphs!$F$126:$I$126</c:f>
              <c:numCache>
                <c:formatCode>#,##0</c:formatCode>
                <c:ptCount val="4"/>
                <c:pt idx="0">
                  <c:v>17861</c:v>
                </c:pt>
                <c:pt idx="1">
                  <c:v>7355</c:v>
                </c:pt>
                <c:pt idx="3">
                  <c:v>2298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65A-714E-86C6-2F51C112C7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8DA-2B47-B5A4-5D36D94AC83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58DA-2B47-B5A4-5D36D94AC83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58DA-2B47-B5A4-5D36D94AC83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58DA-2B47-B5A4-5D36D94AC83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Graphs!$F$127:$I$127</c:f>
              <c:numCache>
                <c:formatCode>#,##0</c:formatCode>
                <c:ptCount val="4"/>
                <c:pt idx="0">
                  <c:v>12538</c:v>
                </c:pt>
                <c:pt idx="1">
                  <c:v>9768</c:v>
                </c:pt>
                <c:pt idx="3">
                  <c:v>2007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8DA-2B47-B5A4-5D36D94AC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E124-8D48-B370-4774306BACDB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E124-8D48-B370-4774306BACDB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E124-8D48-B370-4774306BACDB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E124-8D48-B370-4774306BACDB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Graphs!$F$128:$I$128</c:f>
              <c:numCache>
                <c:formatCode>#,##0</c:formatCode>
                <c:ptCount val="4"/>
                <c:pt idx="0">
                  <c:v>11196</c:v>
                </c:pt>
                <c:pt idx="1">
                  <c:v>5251</c:v>
                </c:pt>
                <c:pt idx="3">
                  <c:v>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124-8D48-B370-4774306BA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A77E-B44F-8215-5B2A927C5F07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A77E-B44F-8215-5B2A927C5F07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A77E-B44F-8215-5B2A927C5F07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A77E-B44F-8215-5B2A927C5F07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Graphs!$F$129:$I$129</c:f>
              <c:numCache>
                <c:formatCode>#,##0</c:formatCode>
                <c:ptCount val="4"/>
                <c:pt idx="0">
                  <c:v>4068</c:v>
                </c:pt>
                <c:pt idx="1">
                  <c:v>1089</c:v>
                </c:pt>
                <c:pt idx="3">
                  <c:v>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77E-B44F-8215-5B2A927C5F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F14C-B949-81A9-F3C05C898456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F14C-B949-81A9-F3C05C898456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F14C-B949-81A9-F3C05C898456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F14C-B949-81A9-F3C05C898456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Graphs!$F$121:$I$121</c:f>
              <c:numCache>
                <c:formatCode>#,##0</c:formatCode>
                <c:ptCount val="4"/>
                <c:pt idx="0">
                  <c:v>12075</c:v>
                </c:pt>
                <c:pt idx="1">
                  <c:v>10102</c:v>
                </c:pt>
                <c:pt idx="3">
                  <c:v>1463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4C-B949-81A9-F3C05C898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9ED5-3D49-8648-43C7D5C8CA09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9ED5-3D49-8648-43C7D5C8CA09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ED5-3D49-8648-43C7D5C8CA09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9ED5-3D49-8648-43C7D5C8CA09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Graphs!$F$192:$I$192</c:f>
              <c:numCache>
                <c:formatCode>#,##0</c:formatCode>
                <c:ptCount val="4"/>
                <c:pt idx="0">
                  <c:v>19106</c:v>
                </c:pt>
                <c:pt idx="1">
                  <c:v>8213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D5-3D49-8648-43C7D5C8CA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20EA-6144-98BB-80A3FD86A01E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20EA-6144-98BB-80A3FD86A01E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20EA-6144-98BB-80A3FD86A01E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20EA-6144-98BB-80A3FD86A01E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Graphs!$F$193:$I$193</c:f>
              <c:numCache>
                <c:formatCode>#,##0</c:formatCode>
                <c:ptCount val="4"/>
                <c:pt idx="0">
                  <c:v>54770</c:v>
                </c:pt>
                <c:pt idx="1">
                  <c:v>35255</c:v>
                </c:pt>
                <c:pt idx="3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EA-6144-98BB-80A3FD86A0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307F-2040-A9D4-45DB108C0482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307F-2040-A9D4-45DB108C0482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07F-2040-A9D4-45DB108C0482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07F-2040-A9D4-45DB108C0482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Graphs!$F$194:$I$194</c:f>
              <c:numCache>
                <c:formatCode>#,##0</c:formatCode>
                <c:ptCount val="4"/>
                <c:pt idx="0">
                  <c:v>30580</c:v>
                </c:pt>
                <c:pt idx="1">
                  <c:v>13527</c:v>
                </c:pt>
                <c:pt idx="3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7F-2040-A9D4-45DB108C0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0E25-4846-BF7E-12F8D0076FF4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0E25-4846-BF7E-12F8D0076FF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0E25-4846-BF7E-12F8D0076FF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0E25-4846-BF7E-12F8D0076FF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Graphs!$F$195:$I$195</c:f>
              <c:numCache>
                <c:formatCode>#,##0</c:formatCode>
                <c:ptCount val="4"/>
                <c:pt idx="0">
                  <c:v>175783</c:v>
                </c:pt>
                <c:pt idx="1">
                  <c:v>81590</c:v>
                </c:pt>
                <c:pt idx="3">
                  <c:v>538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E25-4846-BF7E-12F8D0076F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B111-CD4D-A062-450D3D826C53}"/>
              </c:ext>
            </c:extLst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2-B111-CD4D-A062-450D3D826C53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B111-CD4D-A062-450D3D826C53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B111-CD4D-A062-450D3D826C53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Graphs!$F$196:$I$196</c:f>
              <c:numCache>
                <c:formatCode>#,##0</c:formatCode>
                <c:ptCount val="4"/>
                <c:pt idx="0">
                  <c:v>1147</c:v>
                </c:pt>
                <c:pt idx="1">
                  <c:v>81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11-CD4D-A062-450D3D826C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3087-184E-A59B-EA81C18C32BD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3087-184E-A59B-EA81C18C32BD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3087-184E-A59B-EA81C18C32BD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3087-184E-A59B-EA81C18C32BD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2289113</c:v>
                </c:pt>
                <c:pt idx="1">
                  <c:v>2195841</c:v>
                </c:pt>
                <c:pt idx="2">
                  <c:v>0.510398322925943</c:v>
                </c:pt>
                <c:pt idx="3">
                  <c:v>-0.510398322925943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087-184E-A59B-EA81C18C32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 paperSize="0" orientation="landscape" horizontalDpi="-4" verticalDpi="-4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01"/>
          <c:y val="0.15714326819702501"/>
          <c:w val="0.62025460217733797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D6D8-5344-B401-6C8FBE6A7954}"/>
              </c:ext>
            </c:extLst>
          </c:dPt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D6D8-5344-B401-6C8FBE6A7954}"/>
              </c:ext>
            </c:extLst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D6D8-5344-B401-6C8FBE6A7954}"/>
              </c:ext>
            </c:extLst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6-D6D8-5344-B401-6C8FBE6A7954}"/>
              </c:ext>
            </c:extLst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1716467</c:v>
                </c:pt>
                <c:pt idx="1">
                  <c:v>1637661</c:v>
                </c:pt>
                <c:pt idx="3">
                  <c:v>1189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6D8-5344-B401-6C8FBE6A7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Democratic</a:t>
            </a:r>
          </a:p>
        </c:rich>
      </c:tx>
      <c:layout>
        <c:manualLayout>
          <c:xMode val="edge"/>
          <c:yMode val="edge"/>
          <c:x val="0.39394010975900701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88209465645"/>
          <c:y val="0.16129032258064499"/>
          <c:w val="0.78788024510284405"/>
          <c:h val="0.645161290322580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151</c:v>
                </c:pt>
                <c:pt idx="1">
                  <c:v>468</c:v>
                </c:pt>
                <c:pt idx="2">
                  <c:v>593</c:v>
                </c:pt>
                <c:pt idx="3">
                  <c:v>484</c:v>
                </c:pt>
                <c:pt idx="4">
                  <c:v>302</c:v>
                </c:pt>
                <c:pt idx="5">
                  <c:v>175</c:v>
                </c:pt>
                <c:pt idx="6">
                  <c:v>109</c:v>
                </c:pt>
                <c:pt idx="7">
                  <c:v>49</c:v>
                </c:pt>
                <c:pt idx="8">
                  <c:v>13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51-3A41-96C4-89BB8CDA3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0928248"/>
        <c:axId val="-2120922168"/>
      </c:barChart>
      <c:catAx>
        <c:axId val="-2120928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818277260796897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09221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09221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3.9393939393939398E-2"/>
              <c:y val="0.366568914956012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0928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Republican</a:t>
            </a:r>
          </a:p>
        </c:rich>
      </c:tx>
      <c:layout>
        <c:manualLayout>
          <c:xMode val="edge"/>
          <c:yMode val="edge"/>
          <c:x val="0.40063190839315399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12030384410699"/>
          <c:y val="0.16129032258064499"/>
          <c:w val="0.77918161100838002"/>
          <c:h val="0.645161290322580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1</c:v>
                </c:pt>
                <c:pt idx="1">
                  <c:v>18</c:v>
                </c:pt>
                <c:pt idx="2">
                  <c:v>57</c:v>
                </c:pt>
                <c:pt idx="3">
                  <c:v>126</c:v>
                </c:pt>
                <c:pt idx="4">
                  <c:v>219</c:v>
                </c:pt>
                <c:pt idx="5">
                  <c:v>388</c:v>
                </c:pt>
                <c:pt idx="6">
                  <c:v>551</c:v>
                </c:pt>
                <c:pt idx="7">
                  <c:v>632</c:v>
                </c:pt>
                <c:pt idx="8">
                  <c:v>331</c:v>
                </c:pt>
                <c:pt idx="9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E6-CB49-B6EB-785666C94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0886552"/>
        <c:axId val="-2120880472"/>
      </c:barChart>
      <c:catAx>
        <c:axId val="-2120886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735139968702704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088047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088047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1009463722397499E-2"/>
              <c:y val="0.366568914956012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088655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Independent</a:t>
            </a:r>
          </a:p>
        </c:rich>
      </c:tx>
      <c:layout>
        <c:manualLayout>
          <c:xMode val="edge"/>
          <c:yMode val="edge"/>
          <c:x val="0.38679369088297899"/>
          <c:y val="3.2258064516128997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83713467083901"/>
          <c:y val="0.16129032258064499"/>
          <c:w val="0.75157463509309597"/>
          <c:h val="0.64516129032258096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2345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08-AD4C-8362-452D60EFD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1007256"/>
        <c:axId val="-2121001256"/>
      </c:barChart>
      <c:catAx>
        <c:axId val="-2121007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3144827415440998"/>
              <c:y val="0.91495601173020502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10012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0012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4.0880750755212199E-2"/>
              <c:y val="0.3665689149560120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1007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30066815144766101"/>
          <c:y val="3.2163742690058499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403118040089"/>
          <c:y val="0.160818828252659"/>
          <c:w val="0.84409799554565701"/>
          <c:h val="0.6461992917061369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151</c:v>
                </c:pt>
                <c:pt idx="1">
                  <c:v>468</c:v>
                </c:pt>
                <c:pt idx="2">
                  <c:v>593</c:v>
                </c:pt>
                <c:pt idx="3">
                  <c:v>484</c:v>
                </c:pt>
                <c:pt idx="4">
                  <c:v>302</c:v>
                </c:pt>
                <c:pt idx="5">
                  <c:v>175</c:v>
                </c:pt>
                <c:pt idx="6">
                  <c:v>109</c:v>
                </c:pt>
                <c:pt idx="7">
                  <c:v>49</c:v>
                </c:pt>
                <c:pt idx="8">
                  <c:v>13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E-744F-9DE7-ADD86F7056C3}"/>
            </c:ext>
          </c:extLst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1</c:v>
                </c:pt>
                <c:pt idx="1">
                  <c:v>18</c:v>
                </c:pt>
                <c:pt idx="2">
                  <c:v>57</c:v>
                </c:pt>
                <c:pt idx="3">
                  <c:v>126</c:v>
                </c:pt>
                <c:pt idx="4">
                  <c:v>219</c:v>
                </c:pt>
                <c:pt idx="5">
                  <c:v>388</c:v>
                </c:pt>
                <c:pt idx="6">
                  <c:v>551</c:v>
                </c:pt>
                <c:pt idx="7">
                  <c:v>632</c:v>
                </c:pt>
                <c:pt idx="8">
                  <c:v>331</c:v>
                </c:pt>
                <c:pt idx="9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E-744F-9DE7-ADD86F705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121046248"/>
        <c:axId val="-2121040232"/>
      </c:barChart>
      <c:catAx>
        <c:axId val="-21210462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224944320712695"/>
              <c:y val="0.9152053690657090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104023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12104023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2.89532293986637E-2"/>
              <c:y val="0.36549730625776999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1210462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42" Type="http://schemas.openxmlformats.org/officeDocument/2006/relationships/chart" Target="../charts/chart42.xml"/><Relationship Id="rId47" Type="http://schemas.openxmlformats.org/officeDocument/2006/relationships/chart" Target="../charts/chart47.xml"/><Relationship Id="rId63" Type="http://schemas.openxmlformats.org/officeDocument/2006/relationships/chart" Target="../charts/chart63.xml"/><Relationship Id="rId68" Type="http://schemas.openxmlformats.org/officeDocument/2006/relationships/chart" Target="../charts/chart68.xml"/><Relationship Id="rId84" Type="http://schemas.openxmlformats.org/officeDocument/2006/relationships/chart" Target="../charts/chart84.xml"/><Relationship Id="rId16" Type="http://schemas.openxmlformats.org/officeDocument/2006/relationships/chart" Target="../charts/chart16.xml"/><Relationship Id="rId11" Type="http://schemas.openxmlformats.org/officeDocument/2006/relationships/chart" Target="../charts/chart11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3" Type="http://schemas.openxmlformats.org/officeDocument/2006/relationships/chart" Target="../charts/chart53.xml"/><Relationship Id="rId58" Type="http://schemas.openxmlformats.org/officeDocument/2006/relationships/chart" Target="../charts/chart58.xml"/><Relationship Id="rId74" Type="http://schemas.openxmlformats.org/officeDocument/2006/relationships/chart" Target="../charts/chart74.xml"/><Relationship Id="rId79" Type="http://schemas.openxmlformats.org/officeDocument/2006/relationships/chart" Target="../charts/chart79.xml"/><Relationship Id="rId5" Type="http://schemas.openxmlformats.org/officeDocument/2006/relationships/chart" Target="../charts/chart5.xml"/><Relationship Id="rId61" Type="http://schemas.openxmlformats.org/officeDocument/2006/relationships/chart" Target="../charts/chart61.xml"/><Relationship Id="rId82" Type="http://schemas.openxmlformats.org/officeDocument/2006/relationships/chart" Target="../charts/chart82.xml"/><Relationship Id="rId19" Type="http://schemas.openxmlformats.org/officeDocument/2006/relationships/chart" Target="../charts/chart1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43" Type="http://schemas.openxmlformats.org/officeDocument/2006/relationships/chart" Target="../charts/chart43.xml"/><Relationship Id="rId48" Type="http://schemas.openxmlformats.org/officeDocument/2006/relationships/chart" Target="../charts/chart48.xml"/><Relationship Id="rId56" Type="http://schemas.openxmlformats.org/officeDocument/2006/relationships/chart" Target="../charts/chart56.xml"/><Relationship Id="rId64" Type="http://schemas.openxmlformats.org/officeDocument/2006/relationships/chart" Target="../charts/chart64.xml"/><Relationship Id="rId69" Type="http://schemas.openxmlformats.org/officeDocument/2006/relationships/chart" Target="../charts/chart69.xml"/><Relationship Id="rId77" Type="http://schemas.openxmlformats.org/officeDocument/2006/relationships/chart" Target="../charts/chart77.xml"/><Relationship Id="rId8" Type="http://schemas.openxmlformats.org/officeDocument/2006/relationships/chart" Target="../charts/chart8.xml"/><Relationship Id="rId51" Type="http://schemas.openxmlformats.org/officeDocument/2006/relationships/chart" Target="../charts/chart51.xml"/><Relationship Id="rId72" Type="http://schemas.openxmlformats.org/officeDocument/2006/relationships/chart" Target="../charts/chart72.xml"/><Relationship Id="rId80" Type="http://schemas.openxmlformats.org/officeDocument/2006/relationships/chart" Target="../charts/chart80.xml"/><Relationship Id="rId3" Type="http://schemas.openxmlformats.org/officeDocument/2006/relationships/chart" Target="../charts/chart3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38" Type="http://schemas.openxmlformats.org/officeDocument/2006/relationships/chart" Target="../charts/chart38.xml"/><Relationship Id="rId46" Type="http://schemas.openxmlformats.org/officeDocument/2006/relationships/chart" Target="../charts/chart46.xml"/><Relationship Id="rId59" Type="http://schemas.openxmlformats.org/officeDocument/2006/relationships/chart" Target="../charts/chart59.xml"/><Relationship Id="rId67" Type="http://schemas.openxmlformats.org/officeDocument/2006/relationships/chart" Target="../charts/chart67.xml"/><Relationship Id="rId20" Type="http://schemas.openxmlformats.org/officeDocument/2006/relationships/chart" Target="../charts/chart20.xml"/><Relationship Id="rId41" Type="http://schemas.openxmlformats.org/officeDocument/2006/relationships/chart" Target="../charts/chart41.xml"/><Relationship Id="rId54" Type="http://schemas.openxmlformats.org/officeDocument/2006/relationships/chart" Target="../charts/chart54.xml"/><Relationship Id="rId62" Type="http://schemas.openxmlformats.org/officeDocument/2006/relationships/chart" Target="../charts/chart62.xml"/><Relationship Id="rId70" Type="http://schemas.openxmlformats.org/officeDocument/2006/relationships/chart" Target="../charts/chart70.xml"/><Relationship Id="rId75" Type="http://schemas.openxmlformats.org/officeDocument/2006/relationships/chart" Target="../charts/chart75.xml"/><Relationship Id="rId83" Type="http://schemas.openxmlformats.org/officeDocument/2006/relationships/chart" Target="../charts/chart83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49" Type="http://schemas.openxmlformats.org/officeDocument/2006/relationships/chart" Target="../charts/chart49.xml"/><Relationship Id="rId57" Type="http://schemas.openxmlformats.org/officeDocument/2006/relationships/chart" Target="../charts/chart57.xml"/><Relationship Id="rId10" Type="http://schemas.openxmlformats.org/officeDocument/2006/relationships/chart" Target="../charts/chart10.xml"/><Relationship Id="rId31" Type="http://schemas.openxmlformats.org/officeDocument/2006/relationships/chart" Target="../charts/chart31.xml"/><Relationship Id="rId44" Type="http://schemas.openxmlformats.org/officeDocument/2006/relationships/chart" Target="../charts/chart44.xml"/><Relationship Id="rId52" Type="http://schemas.openxmlformats.org/officeDocument/2006/relationships/chart" Target="../charts/chart52.xml"/><Relationship Id="rId60" Type="http://schemas.openxmlformats.org/officeDocument/2006/relationships/chart" Target="../charts/chart60.xml"/><Relationship Id="rId65" Type="http://schemas.openxmlformats.org/officeDocument/2006/relationships/chart" Target="../charts/chart65.xml"/><Relationship Id="rId73" Type="http://schemas.openxmlformats.org/officeDocument/2006/relationships/chart" Target="../charts/chart73.xml"/><Relationship Id="rId78" Type="http://schemas.openxmlformats.org/officeDocument/2006/relationships/chart" Target="../charts/chart78.xml"/><Relationship Id="rId81" Type="http://schemas.openxmlformats.org/officeDocument/2006/relationships/chart" Target="../charts/chart8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9" Type="http://schemas.openxmlformats.org/officeDocument/2006/relationships/chart" Target="../charts/chart39.xml"/><Relationship Id="rId34" Type="http://schemas.openxmlformats.org/officeDocument/2006/relationships/chart" Target="../charts/chart34.xml"/><Relationship Id="rId50" Type="http://schemas.openxmlformats.org/officeDocument/2006/relationships/chart" Target="../charts/chart50.xml"/><Relationship Id="rId55" Type="http://schemas.openxmlformats.org/officeDocument/2006/relationships/chart" Target="../charts/chart55.xml"/><Relationship Id="rId76" Type="http://schemas.openxmlformats.org/officeDocument/2006/relationships/chart" Target="../charts/chart76.xml"/><Relationship Id="rId7" Type="http://schemas.openxmlformats.org/officeDocument/2006/relationships/chart" Target="../charts/chart7.xml"/><Relationship Id="rId71" Type="http://schemas.openxmlformats.org/officeDocument/2006/relationships/chart" Target="../charts/chart71.xml"/><Relationship Id="rId2" Type="http://schemas.openxmlformats.org/officeDocument/2006/relationships/chart" Target="../charts/chart2.xml"/><Relationship Id="rId29" Type="http://schemas.openxmlformats.org/officeDocument/2006/relationships/chart" Target="../charts/chart29.xml"/><Relationship Id="rId24" Type="http://schemas.openxmlformats.org/officeDocument/2006/relationships/chart" Target="../charts/chart24.xml"/><Relationship Id="rId40" Type="http://schemas.openxmlformats.org/officeDocument/2006/relationships/chart" Target="../charts/chart40.xml"/><Relationship Id="rId45" Type="http://schemas.openxmlformats.org/officeDocument/2006/relationships/chart" Target="../charts/chart45.xml"/><Relationship Id="rId66" Type="http://schemas.openxmlformats.org/officeDocument/2006/relationships/chart" Target="../charts/chart6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chart" Target="../charts/chart8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1278</xdr:row>
      <xdr:rowOff>0</xdr:rowOff>
    </xdr:from>
    <xdr:to>
      <xdr:col>16</xdr:col>
      <xdr:colOff>12700</xdr:colOff>
      <xdr:row>1278</xdr:row>
      <xdr:rowOff>12700</xdr:rowOff>
    </xdr:to>
    <xdr:pic>
      <xdr:nvPicPr>
        <xdr:cNvPr id="7262" name="Picture 56" descr="Seperator">
          <a:extLst>
            <a:ext uri="{FF2B5EF4-FFF2-40B4-BE49-F238E27FC236}">
              <a16:creationId xmlns:a16="http://schemas.microsoft.com/office/drawing/2014/main" id="{00000000-0008-0000-0200-00005E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6134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1278</xdr:row>
      <xdr:rowOff>0</xdr:rowOff>
    </xdr:from>
    <xdr:to>
      <xdr:col>16</xdr:col>
      <xdr:colOff>12700</xdr:colOff>
      <xdr:row>1278</xdr:row>
      <xdr:rowOff>12700</xdr:rowOff>
    </xdr:to>
    <xdr:pic>
      <xdr:nvPicPr>
        <xdr:cNvPr id="7263" name="Picture 57" descr="Seperator">
          <a:extLst>
            <a:ext uri="{FF2B5EF4-FFF2-40B4-BE49-F238E27FC236}">
              <a16:creationId xmlns:a16="http://schemas.microsoft.com/office/drawing/2014/main" id="{00000000-0008-0000-0200-00005F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6134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1278</xdr:row>
      <xdr:rowOff>0</xdr:rowOff>
    </xdr:from>
    <xdr:to>
      <xdr:col>16</xdr:col>
      <xdr:colOff>12700</xdr:colOff>
      <xdr:row>1278</xdr:row>
      <xdr:rowOff>12700</xdr:rowOff>
    </xdr:to>
    <xdr:pic>
      <xdr:nvPicPr>
        <xdr:cNvPr id="7264" name="Picture 58" descr="Seperator">
          <a:extLst>
            <a:ext uri="{FF2B5EF4-FFF2-40B4-BE49-F238E27FC236}">
              <a16:creationId xmlns:a16="http://schemas.microsoft.com/office/drawing/2014/main" id="{00000000-0008-0000-0200-000060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6134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1278</xdr:row>
      <xdr:rowOff>0</xdr:rowOff>
    </xdr:from>
    <xdr:to>
      <xdr:col>15</xdr:col>
      <xdr:colOff>12700</xdr:colOff>
      <xdr:row>1278</xdr:row>
      <xdr:rowOff>12700</xdr:rowOff>
    </xdr:to>
    <xdr:pic>
      <xdr:nvPicPr>
        <xdr:cNvPr id="7265" name="Picture 71" descr="Seperator">
          <a:extLst>
            <a:ext uri="{FF2B5EF4-FFF2-40B4-BE49-F238E27FC236}">
              <a16:creationId xmlns:a16="http://schemas.microsoft.com/office/drawing/2014/main" id="{00000000-0008-0000-0200-000061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56134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1278</xdr:row>
      <xdr:rowOff>0</xdr:rowOff>
    </xdr:from>
    <xdr:to>
      <xdr:col>15</xdr:col>
      <xdr:colOff>12700</xdr:colOff>
      <xdr:row>1278</xdr:row>
      <xdr:rowOff>12700</xdr:rowOff>
    </xdr:to>
    <xdr:pic>
      <xdr:nvPicPr>
        <xdr:cNvPr id="7266" name="Picture 72" descr="Seperator">
          <a:extLst>
            <a:ext uri="{FF2B5EF4-FFF2-40B4-BE49-F238E27FC236}">
              <a16:creationId xmlns:a16="http://schemas.microsoft.com/office/drawing/2014/main" id="{00000000-0008-0000-0200-000062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56134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0</xdr:colOff>
      <xdr:row>1278</xdr:row>
      <xdr:rowOff>0</xdr:rowOff>
    </xdr:from>
    <xdr:to>
      <xdr:col>15</xdr:col>
      <xdr:colOff>12700</xdr:colOff>
      <xdr:row>1278</xdr:row>
      <xdr:rowOff>12700</xdr:rowOff>
    </xdr:to>
    <xdr:pic>
      <xdr:nvPicPr>
        <xdr:cNvPr id="7267" name="Picture 73" descr="Seperator">
          <a:extLst>
            <a:ext uri="{FF2B5EF4-FFF2-40B4-BE49-F238E27FC236}">
              <a16:creationId xmlns:a16="http://schemas.microsoft.com/office/drawing/2014/main" id="{00000000-0008-0000-0200-0000631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5613400"/>
          <a:ext cx="12700" cy="12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366" name="Chart 59">
          <a:extLst>
            <a:ext uri="{FF2B5EF4-FFF2-40B4-BE49-F238E27FC236}">
              <a16:creationId xmlns:a16="http://schemas.microsoft.com/office/drawing/2014/main" id="{00000000-0008-0000-0800-00002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367" name="Chart 60">
          <a:extLst>
            <a:ext uri="{FF2B5EF4-FFF2-40B4-BE49-F238E27FC236}">
              <a16:creationId xmlns:a16="http://schemas.microsoft.com/office/drawing/2014/main" id="{00000000-0008-0000-0800-00002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368" name="Chart 62">
          <a:extLst>
            <a:ext uri="{FF2B5EF4-FFF2-40B4-BE49-F238E27FC236}">
              <a16:creationId xmlns:a16="http://schemas.microsoft.com/office/drawing/2014/main" id="{00000000-0008-0000-0800-00002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369" name="Chart 64">
          <a:extLst>
            <a:ext uri="{FF2B5EF4-FFF2-40B4-BE49-F238E27FC236}">
              <a16:creationId xmlns:a16="http://schemas.microsoft.com/office/drawing/2014/main" id="{00000000-0008-0000-0800-00002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370" name="Chart 66">
          <a:extLst>
            <a:ext uri="{FF2B5EF4-FFF2-40B4-BE49-F238E27FC236}">
              <a16:creationId xmlns:a16="http://schemas.microsoft.com/office/drawing/2014/main" id="{00000000-0008-0000-0800-00002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371" name="Chart 69">
          <a:extLst>
            <a:ext uri="{FF2B5EF4-FFF2-40B4-BE49-F238E27FC236}">
              <a16:creationId xmlns:a16="http://schemas.microsoft.com/office/drawing/2014/main" id="{00000000-0008-0000-0800-00002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372" name="Chart 71">
          <a:extLst>
            <a:ext uri="{FF2B5EF4-FFF2-40B4-BE49-F238E27FC236}">
              <a16:creationId xmlns:a16="http://schemas.microsoft.com/office/drawing/2014/main" id="{00000000-0008-0000-0800-00002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373" name="Chart 72">
          <a:extLst>
            <a:ext uri="{FF2B5EF4-FFF2-40B4-BE49-F238E27FC236}">
              <a16:creationId xmlns:a16="http://schemas.microsoft.com/office/drawing/2014/main" id="{00000000-0008-0000-0800-00002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374" name="Chart 74">
          <a:extLst>
            <a:ext uri="{FF2B5EF4-FFF2-40B4-BE49-F238E27FC236}">
              <a16:creationId xmlns:a16="http://schemas.microsoft.com/office/drawing/2014/main" id="{00000000-0008-0000-0800-00002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375" name="Chart 75">
          <a:extLst>
            <a:ext uri="{FF2B5EF4-FFF2-40B4-BE49-F238E27FC236}">
              <a16:creationId xmlns:a16="http://schemas.microsoft.com/office/drawing/2014/main" id="{00000000-0008-0000-0800-00002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376" name="Chart 76">
          <a:extLst>
            <a:ext uri="{FF2B5EF4-FFF2-40B4-BE49-F238E27FC236}">
              <a16:creationId xmlns:a16="http://schemas.microsoft.com/office/drawing/2014/main" id="{00000000-0008-0000-0800-00003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377" name="Chart 77">
          <a:extLst>
            <a:ext uri="{FF2B5EF4-FFF2-40B4-BE49-F238E27FC236}">
              <a16:creationId xmlns:a16="http://schemas.microsoft.com/office/drawing/2014/main" id="{00000000-0008-0000-0800-00003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378" name="Chart 78">
          <a:extLst>
            <a:ext uri="{FF2B5EF4-FFF2-40B4-BE49-F238E27FC236}">
              <a16:creationId xmlns:a16="http://schemas.microsoft.com/office/drawing/2014/main" id="{00000000-0008-0000-0800-00003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379" name="Chart 80">
          <a:extLst>
            <a:ext uri="{FF2B5EF4-FFF2-40B4-BE49-F238E27FC236}">
              <a16:creationId xmlns:a16="http://schemas.microsoft.com/office/drawing/2014/main" id="{00000000-0008-0000-0800-00003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380" name="Chart 81">
          <a:extLst>
            <a:ext uri="{FF2B5EF4-FFF2-40B4-BE49-F238E27FC236}">
              <a16:creationId xmlns:a16="http://schemas.microsoft.com/office/drawing/2014/main" id="{00000000-0008-0000-0800-00003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381" name="Chart 82">
          <a:extLst>
            <a:ext uri="{FF2B5EF4-FFF2-40B4-BE49-F238E27FC236}">
              <a16:creationId xmlns:a16="http://schemas.microsoft.com/office/drawing/2014/main" id="{00000000-0008-0000-0800-00003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382" name="Chart 83">
          <a:extLst>
            <a:ext uri="{FF2B5EF4-FFF2-40B4-BE49-F238E27FC236}">
              <a16:creationId xmlns:a16="http://schemas.microsoft.com/office/drawing/2014/main" id="{00000000-0008-0000-0800-00003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383" name="Chart 86">
          <a:extLst>
            <a:ext uri="{FF2B5EF4-FFF2-40B4-BE49-F238E27FC236}">
              <a16:creationId xmlns:a16="http://schemas.microsoft.com/office/drawing/2014/main" id="{00000000-0008-0000-0800-00003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384" name="Chart 87">
          <a:extLst>
            <a:ext uri="{FF2B5EF4-FFF2-40B4-BE49-F238E27FC236}">
              <a16:creationId xmlns:a16="http://schemas.microsoft.com/office/drawing/2014/main" id="{00000000-0008-0000-0800-00003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385" name="Chart 89">
          <a:extLst>
            <a:ext uri="{FF2B5EF4-FFF2-40B4-BE49-F238E27FC236}">
              <a16:creationId xmlns:a16="http://schemas.microsoft.com/office/drawing/2014/main" id="{00000000-0008-0000-0800-00003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0</xdr:colOff>
      <xdr:row>44</xdr:row>
      <xdr:rowOff>0</xdr:rowOff>
    </xdr:from>
    <xdr:to>
      <xdr:col>6</xdr:col>
      <xdr:colOff>114300</xdr:colOff>
      <xdr:row>54</xdr:row>
      <xdr:rowOff>127000</xdr:rowOff>
    </xdr:to>
    <xdr:graphicFrame macro="">
      <xdr:nvGraphicFramePr>
        <xdr:cNvPr id="3386" name="Chart 90">
          <a:extLst>
            <a:ext uri="{FF2B5EF4-FFF2-40B4-BE49-F238E27FC236}">
              <a16:creationId xmlns:a16="http://schemas.microsoft.com/office/drawing/2014/main" id="{00000000-0008-0000-0800-00003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387" name="Chart 93">
          <a:extLst>
            <a:ext uri="{FF2B5EF4-FFF2-40B4-BE49-F238E27FC236}">
              <a16:creationId xmlns:a16="http://schemas.microsoft.com/office/drawing/2014/main" id="{00000000-0008-0000-0800-00003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388" name="Chart 94">
          <a:extLst>
            <a:ext uri="{FF2B5EF4-FFF2-40B4-BE49-F238E27FC236}">
              <a16:creationId xmlns:a16="http://schemas.microsoft.com/office/drawing/2014/main" id="{00000000-0008-0000-0800-00003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389" name="Chart 96">
          <a:extLst>
            <a:ext uri="{FF2B5EF4-FFF2-40B4-BE49-F238E27FC236}">
              <a16:creationId xmlns:a16="http://schemas.microsoft.com/office/drawing/2014/main" id="{00000000-0008-0000-0800-00003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390" name="Chart 99">
          <a:extLst>
            <a:ext uri="{FF2B5EF4-FFF2-40B4-BE49-F238E27FC236}">
              <a16:creationId xmlns:a16="http://schemas.microsoft.com/office/drawing/2014/main" id="{00000000-0008-0000-0800-00003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391" name="Chart 100">
          <a:extLst>
            <a:ext uri="{FF2B5EF4-FFF2-40B4-BE49-F238E27FC236}">
              <a16:creationId xmlns:a16="http://schemas.microsoft.com/office/drawing/2014/main" id="{00000000-0008-0000-0800-00003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392" name="Chart 102">
          <a:extLst>
            <a:ext uri="{FF2B5EF4-FFF2-40B4-BE49-F238E27FC236}">
              <a16:creationId xmlns:a16="http://schemas.microsoft.com/office/drawing/2014/main" id="{00000000-0008-0000-0800-00004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393" name="Chart 103">
          <a:extLst>
            <a:ext uri="{FF2B5EF4-FFF2-40B4-BE49-F238E27FC236}">
              <a16:creationId xmlns:a16="http://schemas.microsoft.com/office/drawing/2014/main" id="{00000000-0008-0000-0800-00004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394" name="Chart 104">
          <a:extLst>
            <a:ext uri="{FF2B5EF4-FFF2-40B4-BE49-F238E27FC236}">
              <a16:creationId xmlns:a16="http://schemas.microsoft.com/office/drawing/2014/main" id="{00000000-0008-0000-0800-00004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395" name="Chart 105">
          <a:extLst>
            <a:ext uri="{FF2B5EF4-FFF2-40B4-BE49-F238E27FC236}">
              <a16:creationId xmlns:a16="http://schemas.microsoft.com/office/drawing/2014/main" id="{00000000-0008-0000-0800-00004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396" name="Chart 106">
          <a:extLst>
            <a:ext uri="{FF2B5EF4-FFF2-40B4-BE49-F238E27FC236}">
              <a16:creationId xmlns:a16="http://schemas.microsoft.com/office/drawing/2014/main" id="{00000000-0008-0000-0800-00004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397" name="Chart 109">
          <a:extLst>
            <a:ext uri="{FF2B5EF4-FFF2-40B4-BE49-F238E27FC236}">
              <a16:creationId xmlns:a16="http://schemas.microsoft.com/office/drawing/2014/main" id="{00000000-0008-0000-0800-00004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398" name="Chart 111">
          <a:extLst>
            <a:ext uri="{FF2B5EF4-FFF2-40B4-BE49-F238E27FC236}">
              <a16:creationId xmlns:a16="http://schemas.microsoft.com/office/drawing/2014/main" id="{00000000-0008-0000-0800-00004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399" name="Chart 113">
          <a:extLst>
            <a:ext uri="{FF2B5EF4-FFF2-40B4-BE49-F238E27FC236}">
              <a16:creationId xmlns:a16="http://schemas.microsoft.com/office/drawing/2014/main" id="{00000000-0008-0000-0800-00004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25400</xdr:colOff>
      <xdr:row>72</xdr:row>
      <xdr:rowOff>12700</xdr:rowOff>
    </xdr:from>
    <xdr:to>
      <xdr:col>8</xdr:col>
      <xdr:colOff>889000</xdr:colOff>
      <xdr:row>82</xdr:row>
      <xdr:rowOff>0</xdr:rowOff>
    </xdr:to>
    <xdr:graphicFrame macro="">
      <xdr:nvGraphicFramePr>
        <xdr:cNvPr id="3400" name="Chart 115">
          <a:extLst>
            <a:ext uri="{FF2B5EF4-FFF2-40B4-BE49-F238E27FC236}">
              <a16:creationId xmlns:a16="http://schemas.microsoft.com/office/drawing/2014/main" id="{00000000-0008-0000-0800-00004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0</xdr:colOff>
      <xdr:row>85</xdr:row>
      <xdr:rowOff>0</xdr:rowOff>
    </xdr:from>
    <xdr:to>
      <xdr:col>9</xdr:col>
      <xdr:colOff>114300</xdr:colOff>
      <xdr:row>95</xdr:row>
      <xdr:rowOff>127000</xdr:rowOff>
    </xdr:to>
    <xdr:graphicFrame macro="">
      <xdr:nvGraphicFramePr>
        <xdr:cNvPr id="3401" name="Chart 117">
          <a:extLst>
            <a:ext uri="{FF2B5EF4-FFF2-40B4-BE49-F238E27FC236}">
              <a16:creationId xmlns:a16="http://schemas.microsoft.com/office/drawing/2014/main" id="{00000000-0008-0000-0800-00004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98</xdr:row>
      <xdr:rowOff>0</xdr:rowOff>
    </xdr:from>
    <xdr:to>
      <xdr:col>9</xdr:col>
      <xdr:colOff>114300</xdr:colOff>
      <xdr:row>108</xdr:row>
      <xdr:rowOff>127000</xdr:rowOff>
    </xdr:to>
    <xdr:graphicFrame macro="">
      <xdr:nvGraphicFramePr>
        <xdr:cNvPr id="3402" name="Chart 119">
          <a:extLst>
            <a:ext uri="{FF2B5EF4-FFF2-40B4-BE49-F238E27FC236}">
              <a16:creationId xmlns:a16="http://schemas.microsoft.com/office/drawing/2014/main" id="{00000000-0008-0000-0800-00004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135</xdr:row>
      <xdr:rowOff>12700</xdr:rowOff>
    </xdr:from>
    <xdr:to>
      <xdr:col>11</xdr:col>
      <xdr:colOff>0</xdr:colOff>
      <xdr:row>145</xdr:row>
      <xdr:rowOff>139700</xdr:rowOff>
    </xdr:to>
    <xdr:graphicFrame macro="">
      <xdr:nvGraphicFramePr>
        <xdr:cNvPr id="3403" name="Chart 120">
          <a:extLst>
            <a:ext uri="{FF2B5EF4-FFF2-40B4-BE49-F238E27FC236}">
              <a16:creationId xmlns:a16="http://schemas.microsoft.com/office/drawing/2014/main" id="{00000000-0008-0000-0800-00004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0</xdr:colOff>
      <xdr:row>135</xdr:row>
      <xdr:rowOff>12700</xdr:rowOff>
    </xdr:from>
    <xdr:to>
      <xdr:col>12</xdr:col>
      <xdr:colOff>0</xdr:colOff>
      <xdr:row>145</xdr:row>
      <xdr:rowOff>139700</xdr:rowOff>
    </xdr:to>
    <xdr:graphicFrame macro="">
      <xdr:nvGraphicFramePr>
        <xdr:cNvPr id="3404" name="Chart 121">
          <a:extLst>
            <a:ext uri="{FF2B5EF4-FFF2-40B4-BE49-F238E27FC236}">
              <a16:creationId xmlns:a16="http://schemas.microsoft.com/office/drawing/2014/main" id="{00000000-0008-0000-0800-00004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12</xdr:col>
      <xdr:colOff>0</xdr:colOff>
      <xdr:row>135</xdr:row>
      <xdr:rowOff>12700</xdr:rowOff>
    </xdr:from>
    <xdr:to>
      <xdr:col>13</xdr:col>
      <xdr:colOff>0</xdr:colOff>
      <xdr:row>145</xdr:row>
      <xdr:rowOff>139700</xdr:rowOff>
    </xdr:to>
    <xdr:graphicFrame macro="">
      <xdr:nvGraphicFramePr>
        <xdr:cNvPr id="3405" name="Chart 122">
          <a:extLst>
            <a:ext uri="{FF2B5EF4-FFF2-40B4-BE49-F238E27FC236}">
              <a16:creationId xmlns:a16="http://schemas.microsoft.com/office/drawing/2014/main" id="{00000000-0008-0000-0800-00004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13</xdr:col>
      <xdr:colOff>0</xdr:colOff>
      <xdr:row>135</xdr:row>
      <xdr:rowOff>12700</xdr:rowOff>
    </xdr:from>
    <xdr:to>
      <xdr:col>14</xdr:col>
      <xdr:colOff>0</xdr:colOff>
      <xdr:row>145</xdr:row>
      <xdr:rowOff>139700</xdr:rowOff>
    </xdr:to>
    <xdr:graphicFrame macro="">
      <xdr:nvGraphicFramePr>
        <xdr:cNvPr id="3406" name="Chart 123">
          <a:extLst>
            <a:ext uri="{FF2B5EF4-FFF2-40B4-BE49-F238E27FC236}">
              <a16:creationId xmlns:a16="http://schemas.microsoft.com/office/drawing/2014/main" id="{00000000-0008-0000-0800-00004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14</xdr:col>
      <xdr:colOff>0</xdr:colOff>
      <xdr:row>135</xdr:row>
      <xdr:rowOff>12700</xdr:rowOff>
    </xdr:from>
    <xdr:to>
      <xdr:col>15</xdr:col>
      <xdr:colOff>0</xdr:colOff>
      <xdr:row>145</xdr:row>
      <xdr:rowOff>139700</xdr:rowOff>
    </xdr:to>
    <xdr:graphicFrame macro="">
      <xdr:nvGraphicFramePr>
        <xdr:cNvPr id="3407" name="Chart 124">
          <a:extLst>
            <a:ext uri="{FF2B5EF4-FFF2-40B4-BE49-F238E27FC236}">
              <a16:creationId xmlns:a16="http://schemas.microsoft.com/office/drawing/2014/main" id="{00000000-0008-0000-0800-00004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15</xdr:col>
      <xdr:colOff>0</xdr:colOff>
      <xdr:row>135</xdr:row>
      <xdr:rowOff>12700</xdr:rowOff>
    </xdr:from>
    <xdr:to>
      <xdr:col>16</xdr:col>
      <xdr:colOff>0</xdr:colOff>
      <xdr:row>145</xdr:row>
      <xdr:rowOff>139700</xdr:rowOff>
    </xdr:to>
    <xdr:graphicFrame macro="">
      <xdr:nvGraphicFramePr>
        <xdr:cNvPr id="3408" name="Chart 125">
          <a:extLst>
            <a:ext uri="{FF2B5EF4-FFF2-40B4-BE49-F238E27FC236}">
              <a16:creationId xmlns:a16="http://schemas.microsoft.com/office/drawing/2014/main" id="{00000000-0008-0000-0800-00005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16</xdr:col>
      <xdr:colOff>0</xdr:colOff>
      <xdr:row>135</xdr:row>
      <xdr:rowOff>12700</xdr:rowOff>
    </xdr:from>
    <xdr:to>
      <xdr:col>17</xdr:col>
      <xdr:colOff>0</xdr:colOff>
      <xdr:row>145</xdr:row>
      <xdr:rowOff>139700</xdr:rowOff>
    </xdr:to>
    <xdr:graphicFrame macro="">
      <xdr:nvGraphicFramePr>
        <xdr:cNvPr id="3409" name="Chart 126">
          <a:extLst>
            <a:ext uri="{FF2B5EF4-FFF2-40B4-BE49-F238E27FC236}">
              <a16:creationId xmlns:a16="http://schemas.microsoft.com/office/drawing/2014/main" id="{00000000-0008-0000-0800-00005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147</xdr:row>
      <xdr:rowOff>0</xdr:rowOff>
    </xdr:from>
    <xdr:to>
      <xdr:col>11</xdr:col>
      <xdr:colOff>0</xdr:colOff>
      <xdr:row>157</xdr:row>
      <xdr:rowOff>127000</xdr:rowOff>
    </xdr:to>
    <xdr:graphicFrame macro="">
      <xdr:nvGraphicFramePr>
        <xdr:cNvPr id="3410" name="Chart 127">
          <a:extLst>
            <a:ext uri="{FF2B5EF4-FFF2-40B4-BE49-F238E27FC236}">
              <a16:creationId xmlns:a16="http://schemas.microsoft.com/office/drawing/2014/main" id="{00000000-0008-0000-0800-00005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147</xdr:row>
      <xdr:rowOff>0</xdr:rowOff>
    </xdr:from>
    <xdr:to>
      <xdr:col>12</xdr:col>
      <xdr:colOff>0</xdr:colOff>
      <xdr:row>157</xdr:row>
      <xdr:rowOff>127000</xdr:rowOff>
    </xdr:to>
    <xdr:graphicFrame macro="">
      <xdr:nvGraphicFramePr>
        <xdr:cNvPr id="3411" name="Chart 128">
          <a:extLst>
            <a:ext uri="{FF2B5EF4-FFF2-40B4-BE49-F238E27FC236}">
              <a16:creationId xmlns:a16="http://schemas.microsoft.com/office/drawing/2014/main" id="{00000000-0008-0000-0800-00005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147</xdr:row>
      <xdr:rowOff>0</xdr:rowOff>
    </xdr:from>
    <xdr:to>
      <xdr:col>13</xdr:col>
      <xdr:colOff>0</xdr:colOff>
      <xdr:row>157</xdr:row>
      <xdr:rowOff>127000</xdr:rowOff>
    </xdr:to>
    <xdr:graphicFrame macro="">
      <xdr:nvGraphicFramePr>
        <xdr:cNvPr id="3412" name="Chart 129">
          <a:extLst>
            <a:ext uri="{FF2B5EF4-FFF2-40B4-BE49-F238E27FC236}">
              <a16:creationId xmlns:a16="http://schemas.microsoft.com/office/drawing/2014/main" id="{00000000-0008-0000-0800-00005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147</xdr:row>
      <xdr:rowOff>0</xdr:rowOff>
    </xdr:from>
    <xdr:to>
      <xdr:col>14</xdr:col>
      <xdr:colOff>0</xdr:colOff>
      <xdr:row>157</xdr:row>
      <xdr:rowOff>127000</xdr:rowOff>
    </xdr:to>
    <xdr:graphicFrame macro="">
      <xdr:nvGraphicFramePr>
        <xdr:cNvPr id="3413" name="Chart 130">
          <a:extLst>
            <a:ext uri="{FF2B5EF4-FFF2-40B4-BE49-F238E27FC236}">
              <a16:creationId xmlns:a16="http://schemas.microsoft.com/office/drawing/2014/main" id="{00000000-0008-0000-0800-00005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147</xdr:row>
      <xdr:rowOff>0</xdr:rowOff>
    </xdr:from>
    <xdr:to>
      <xdr:col>15</xdr:col>
      <xdr:colOff>0</xdr:colOff>
      <xdr:row>157</xdr:row>
      <xdr:rowOff>127000</xdr:rowOff>
    </xdr:to>
    <xdr:graphicFrame macro="">
      <xdr:nvGraphicFramePr>
        <xdr:cNvPr id="3414" name="Chart 131">
          <a:extLst>
            <a:ext uri="{FF2B5EF4-FFF2-40B4-BE49-F238E27FC236}">
              <a16:creationId xmlns:a16="http://schemas.microsoft.com/office/drawing/2014/main" id="{00000000-0008-0000-0800-00005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147</xdr:row>
      <xdr:rowOff>0</xdr:rowOff>
    </xdr:from>
    <xdr:to>
      <xdr:col>16</xdr:col>
      <xdr:colOff>0</xdr:colOff>
      <xdr:row>157</xdr:row>
      <xdr:rowOff>127000</xdr:rowOff>
    </xdr:to>
    <xdr:graphicFrame macro="">
      <xdr:nvGraphicFramePr>
        <xdr:cNvPr id="3415" name="Chart 132">
          <a:extLst>
            <a:ext uri="{FF2B5EF4-FFF2-40B4-BE49-F238E27FC236}">
              <a16:creationId xmlns:a16="http://schemas.microsoft.com/office/drawing/2014/main" id="{00000000-0008-0000-0800-00005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16</xdr:col>
      <xdr:colOff>0</xdr:colOff>
      <xdr:row>147</xdr:row>
      <xdr:rowOff>0</xdr:rowOff>
    </xdr:from>
    <xdr:to>
      <xdr:col>17</xdr:col>
      <xdr:colOff>0</xdr:colOff>
      <xdr:row>157</xdr:row>
      <xdr:rowOff>127000</xdr:rowOff>
    </xdr:to>
    <xdr:graphicFrame macro="">
      <xdr:nvGraphicFramePr>
        <xdr:cNvPr id="3416" name="Chart 133">
          <a:extLst>
            <a:ext uri="{FF2B5EF4-FFF2-40B4-BE49-F238E27FC236}">
              <a16:creationId xmlns:a16="http://schemas.microsoft.com/office/drawing/2014/main" id="{00000000-0008-0000-0800-00005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10</xdr:col>
      <xdr:colOff>0</xdr:colOff>
      <xdr:row>161</xdr:row>
      <xdr:rowOff>12700</xdr:rowOff>
    </xdr:from>
    <xdr:to>
      <xdr:col>11</xdr:col>
      <xdr:colOff>0</xdr:colOff>
      <xdr:row>171</xdr:row>
      <xdr:rowOff>139700</xdr:rowOff>
    </xdr:to>
    <xdr:graphicFrame macro="">
      <xdr:nvGraphicFramePr>
        <xdr:cNvPr id="3417" name="Chart 134">
          <a:extLst>
            <a:ext uri="{FF2B5EF4-FFF2-40B4-BE49-F238E27FC236}">
              <a16:creationId xmlns:a16="http://schemas.microsoft.com/office/drawing/2014/main" id="{00000000-0008-0000-0800-00005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</xdr:col>
      <xdr:colOff>0</xdr:colOff>
      <xdr:row>161</xdr:row>
      <xdr:rowOff>12700</xdr:rowOff>
    </xdr:from>
    <xdr:to>
      <xdr:col>12</xdr:col>
      <xdr:colOff>0</xdr:colOff>
      <xdr:row>171</xdr:row>
      <xdr:rowOff>139700</xdr:rowOff>
    </xdr:to>
    <xdr:graphicFrame macro="">
      <xdr:nvGraphicFramePr>
        <xdr:cNvPr id="3418" name="Chart 135">
          <a:extLst>
            <a:ext uri="{FF2B5EF4-FFF2-40B4-BE49-F238E27FC236}">
              <a16:creationId xmlns:a16="http://schemas.microsoft.com/office/drawing/2014/main" id="{00000000-0008-0000-0800-00005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12</xdr:col>
      <xdr:colOff>0</xdr:colOff>
      <xdr:row>161</xdr:row>
      <xdr:rowOff>12700</xdr:rowOff>
    </xdr:from>
    <xdr:to>
      <xdr:col>13</xdr:col>
      <xdr:colOff>0</xdr:colOff>
      <xdr:row>171</xdr:row>
      <xdr:rowOff>139700</xdr:rowOff>
    </xdr:to>
    <xdr:graphicFrame macro="">
      <xdr:nvGraphicFramePr>
        <xdr:cNvPr id="3419" name="Chart 136">
          <a:extLst>
            <a:ext uri="{FF2B5EF4-FFF2-40B4-BE49-F238E27FC236}">
              <a16:creationId xmlns:a16="http://schemas.microsoft.com/office/drawing/2014/main" id="{00000000-0008-0000-0800-00005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</xdr:col>
      <xdr:colOff>0</xdr:colOff>
      <xdr:row>161</xdr:row>
      <xdr:rowOff>12700</xdr:rowOff>
    </xdr:from>
    <xdr:to>
      <xdr:col>14</xdr:col>
      <xdr:colOff>0</xdr:colOff>
      <xdr:row>171</xdr:row>
      <xdr:rowOff>139700</xdr:rowOff>
    </xdr:to>
    <xdr:graphicFrame macro="">
      <xdr:nvGraphicFramePr>
        <xdr:cNvPr id="3420" name="Chart 137">
          <a:extLst>
            <a:ext uri="{FF2B5EF4-FFF2-40B4-BE49-F238E27FC236}">
              <a16:creationId xmlns:a16="http://schemas.microsoft.com/office/drawing/2014/main" id="{00000000-0008-0000-0800-00005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14</xdr:col>
      <xdr:colOff>0</xdr:colOff>
      <xdr:row>161</xdr:row>
      <xdr:rowOff>12700</xdr:rowOff>
    </xdr:from>
    <xdr:to>
      <xdr:col>15</xdr:col>
      <xdr:colOff>0</xdr:colOff>
      <xdr:row>171</xdr:row>
      <xdr:rowOff>139700</xdr:rowOff>
    </xdr:to>
    <xdr:graphicFrame macro="">
      <xdr:nvGraphicFramePr>
        <xdr:cNvPr id="3421" name="Chart 138">
          <a:extLst>
            <a:ext uri="{FF2B5EF4-FFF2-40B4-BE49-F238E27FC236}">
              <a16:creationId xmlns:a16="http://schemas.microsoft.com/office/drawing/2014/main" id="{00000000-0008-0000-0800-00005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</xdr:col>
      <xdr:colOff>0</xdr:colOff>
      <xdr:row>161</xdr:row>
      <xdr:rowOff>12700</xdr:rowOff>
    </xdr:from>
    <xdr:to>
      <xdr:col>16</xdr:col>
      <xdr:colOff>0</xdr:colOff>
      <xdr:row>171</xdr:row>
      <xdr:rowOff>139700</xdr:rowOff>
    </xdr:to>
    <xdr:graphicFrame macro="">
      <xdr:nvGraphicFramePr>
        <xdr:cNvPr id="3422" name="Chart 139">
          <a:extLst>
            <a:ext uri="{FF2B5EF4-FFF2-40B4-BE49-F238E27FC236}">
              <a16:creationId xmlns:a16="http://schemas.microsoft.com/office/drawing/2014/main" id="{00000000-0008-0000-0800-00005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16</xdr:col>
      <xdr:colOff>0</xdr:colOff>
      <xdr:row>161</xdr:row>
      <xdr:rowOff>12700</xdr:rowOff>
    </xdr:from>
    <xdr:to>
      <xdr:col>17</xdr:col>
      <xdr:colOff>0</xdr:colOff>
      <xdr:row>171</xdr:row>
      <xdr:rowOff>139700</xdr:rowOff>
    </xdr:to>
    <xdr:graphicFrame macro="">
      <xdr:nvGraphicFramePr>
        <xdr:cNvPr id="3423" name="Chart 140">
          <a:extLst>
            <a:ext uri="{FF2B5EF4-FFF2-40B4-BE49-F238E27FC236}">
              <a16:creationId xmlns:a16="http://schemas.microsoft.com/office/drawing/2014/main" id="{00000000-0008-0000-0800-00005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0</xdr:colOff>
      <xdr:row>173</xdr:row>
      <xdr:rowOff>0</xdr:rowOff>
    </xdr:from>
    <xdr:to>
      <xdr:col>11</xdr:col>
      <xdr:colOff>0</xdr:colOff>
      <xdr:row>183</xdr:row>
      <xdr:rowOff>127000</xdr:rowOff>
    </xdr:to>
    <xdr:graphicFrame macro="">
      <xdr:nvGraphicFramePr>
        <xdr:cNvPr id="3424" name="Chart 141">
          <a:extLst>
            <a:ext uri="{FF2B5EF4-FFF2-40B4-BE49-F238E27FC236}">
              <a16:creationId xmlns:a16="http://schemas.microsoft.com/office/drawing/2014/main" id="{00000000-0008-0000-0800-00006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0</xdr:colOff>
      <xdr:row>173</xdr:row>
      <xdr:rowOff>0</xdr:rowOff>
    </xdr:from>
    <xdr:to>
      <xdr:col>12</xdr:col>
      <xdr:colOff>0</xdr:colOff>
      <xdr:row>183</xdr:row>
      <xdr:rowOff>127000</xdr:rowOff>
    </xdr:to>
    <xdr:graphicFrame macro="">
      <xdr:nvGraphicFramePr>
        <xdr:cNvPr id="3425" name="Chart 142">
          <a:extLst>
            <a:ext uri="{FF2B5EF4-FFF2-40B4-BE49-F238E27FC236}">
              <a16:creationId xmlns:a16="http://schemas.microsoft.com/office/drawing/2014/main" id="{00000000-0008-0000-0800-00006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0</xdr:colOff>
      <xdr:row>173</xdr:row>
      <xdr:rowOff>0</xdr:rowOff>
    </xdr:from>
    <xdr:to>
      <xdr:col>13</xdr:col>
      <xdr:colOff>0</xdr:colOff>
      <xdr:row>183</xdr:row>
      <xdr:rowOff>127000</xdr:rowOff>
    </xdr:to>
    <xdr:graphicFrame macro="">
      <xdr:nvGraphicFramePr>
        <xdr:cNvPr id="3426" name="Chart 143">
          <a:extLst>
            <a:ext uri="{FF2B5EF4-FFF2-40B4-BE49-F238E27FC236}">
              <a16:creationId xmlns:a16="http://schemas.microsoft.com/office/drawing/2014/main" id="{00000000-0008-0000-0800-00006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10</xdr:col>
      <xdr:colOff>0</xdr:colOff>
      <xdr:row>109</xdr:row>
      <xdr:rowOff>12700</xdr:rowOff>
    </xdr:from>
    <xdr:to>
      <xdr:col>11</xdr:col>
      <xdr:colOff>0</xdr:colOff>
      <xdr:row>119</xdr:row>
      <xdr:rowOff>139700</xdr:rowOff>
    </xdr:to>
    <xdr:graphicFrame macro="">
      <xdr:nvGraphicFramePr>
        <xdr:cNvPr id="3427" name="Chart 148">
          <a:extLst>
            <a:ext uri="{FF2B5EF4-FFF2-40B4-BE49-F238E27FC236}">
              <a16:creationId xmlns:a16="http://schemas.microsoft.com/office/drawing/2014/main" id="{00000000-0008-0000-0800-00006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11</xdr:col>
      <xdr:colOff>0</xdr:colOff>
      <xdr:row>109</xdr:row>
      <xdr:rowOff>12700</xdr:rowOff>
    </xdr:from>
    <xdr:to>
      <xdr:col>12</xdr:col>
      <xdr:colOff>0</xdr:colOff>
      <xdr:row>119</xdr:row>
      <xdr:rowOff>139700</xdr:rowOff>
    </xdr:to>
    <xdr:graphicFrame macro="">
      <xdr:nvGraphicFramePr>
        <xdr:cNvPr id="3428" name="Chart 149">
          <a:extLst>
            <a:ext uri="{FF2B5EF4-FFF2-40B4-BE49-F238E27FC236}">
              <a16:creationId xmlns:a16="http://schemas.microsoft.com/office/drawing/2014/main" id="{00000000-0008-0000-0800-00006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12</xdr:col>
      <xdr:colOff>0</xdr:colOff>
      <xdr:row>109</xdr:row>
      <xdr:rowOff>12700</xdr:rowOff>
    </xdr:from>
    <xdr:to>
      <xdr:col>13</xdr:col>
      <xdr:colOff>0</xdr:colOff>
      <xdr:row>119</xdr:row>
      <xdr:rowOff>139700</xdr:rowOff>
    </xdr:to>
    <xdr:graphicFrame macro="">
      <xdr:nvGraphicFramePr>
        <xdr:cNvPr id="3429" name="Chart 150">
          <a:extLst>
            <a:ext uri="{FF2B5EF4-FFF2-40B4-BE49-F238E27FC236}">
              <a16:creationId xmlns:a16="http://schemas.microsoft.com/office/drawing/2014/main" id="{00000000-0008-0000-0800-00006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13</xdr:col>
      <xdr:colOff>0</xdr:colOff>
      <xdr:row>109</xdr:row>
      <xdr:rowOff>12700</xdr:rowOff>
    </xdr:from>
    <xdr:to>
      <xdr:col>14</xdr:col>
      <xdr:colOff>0</xdr:colOff>
      <xdr:row>119</xdr:row>
      <xdr:rowOff>139700</xdr:rowOff>
    </xdr:to>
    <xdr:graphicFrame macro="">
      <xdr:nvGraphicFramePr>
        <xdr:cNvPr id="3430" name="Chart 151">
          <a:extLst>
            <a:ext uri="{FF2B5EF4-FFF2-40B4-BE49-F238E27FC236}">
              <a16:creationId xmlns:a16="http://schemas.microsoft.com/office/drawing/2014/main" id="{00000000-0008-0000-0800-00006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14</xdr:col>
      <xdr:colOff>0</xdr:colOff>
      <xdr:row>109</xdr:row>
      <xdr:rowOff>12700</xdr:rowOff>
    </xdr:from>
    <xdr:to>
      <xdr:col>15</xdr:col>
      <xdr:colOff>0</xdr:colOff>
      <xdr:row>119</xdr:row>
      <xdr:rowOff>139700</xdr:rowOff>
    </xdr:to>
    <xdr:graphicFrame macro="">
      <xdr:nvGraphicFramePr>
        <xdr:cNvPr id="3431" name="Chart 152">
          <a:extLst>
            <a:ext uri="{FF2B5EF4-FFF2-40B4-BE49-F238E27FC236}">
              <a16:creationId xmlns:a16="http://schemas.microsoft.com/office/drawing/2014/main" id="{00000000-0008-0000-0800-00006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</xdr:col>
      <xdr:colOff>0</xdr:colOff>
      <xdr:row>109</xdr:row>
      <xdr:rowOff>12700</xdr:rowOff>
    </xdr:from>
    <xdr:to>
      <xdr:col>16</xdr:col>
      <xdr:colOff>0</xdr:colOff>
      <xdr:row>119</xdr:row>
      <xdr:rowOff>139700</xdr:rowOff>
    </xdr:to>
    <xdr:graphicFrame macro="">
      <xdr:nvGraphicFramePr>
        <xdr:cNvPr id="3432" name="Chart 153">
          <a:extLst>
            <a:ext uri="{FF2B5EF4-FFF2-40B4-BE49-F238E27FC236}">
              <a16:creationId xmlns:a16="http://schemas.microsoft.com/office/drawing/2014/main" id="{00000000-0008-0000-0800-00006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16</xdr:col>
      <xdr:colOff>0</xdr:colOff>
      <xdr:row>109</xdr:row>
      <xdr:rowOff>12700</xdr:rowOff>
    </xdr:from>
    <xdr:to>
      <xdr:col>17</xdr:col>
      <xdr:colOff>0</xdr:colOff>
      <xdr:row>119</xdr:row>
      <xdr:rowOff>139700</xdr:rowOff>
    </xdr:to>
    <xdr:graphicFrame macro="">
      <xdr:nvGraphicFramePr>
        <xdr:cNvPr id="3433" name="Chart 154">
          <a:extLst>
            <a:ext uri="{FF2B5EF4-FFF2-40B4-BE49-F238E27FC236}">
              <a16:creationId xmlns:a16="http://schemas.microsoft.com/office/drawing/2014/main" id="{00000000-0008-0000-0800-00006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</xdr:col>
      <xdr:colOff>0</xdr:colOff>
      <xdr:row>121</xdr:row>
      <xdr:rowOff>0</xdr:rowOff>
    </xdr:from>
    <xdr:to>
      <xdr:col>11</xdr:col>
      <xdr:colOff>0</xdr:colOff>
      <xdr:row>131</xdr:row>
      <xdr:rowOff>127000</xdr:rowOff>
    </xdr:to>
    <xdr:graphicFrame macro="">
      <xdr:nvGraphicFramePr>
        <xdr:cNvPr id="3434" name="Chart 155">
          <a:extLst>
            <a:ext uri="{FF2B5EF4-FFF2-40B4-BE49-F238E27FC236}">
              <a16:creationId xmlns:a16="http://schemas.microsoft.com/office/drawing/2014/main" id="{00000000-0008-0000-0800-00006A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0</xdr:colOff>
      <xdr:row>121</xdr:row>
      <xdr:rowOff>0</xdr:rowOff>
    </xdr:from>
    <xdr:to>
      <xdr:col>12</xdr:col>
      <xdr:colOff>0</xdr:colOff>
      <xdr:row>131</xdr:row>
      <xdr:rowOff>127000</xdr:rowOff>
    </xdr:to>
    <xdr:graphicFrame macro="">
      <xdr:nvGraphicFramePr>
        <xdr:cNvPr id="3435" name="Chart 156">
          <a:extLst>
            <a:ext uri="{FF2B5EF4-FFF2-40B4-BE49-F238E27FC236}">
              <a16:creationId xmlns:a16="http://schemas.microsoft.com/office/drawing/2014/main" id="{00000000-0008-0000-0800-00006B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12</xdr:col>
      <xdr:colOff>0</xdr:colOff>
      <xdr:row>121</xdr:row>
      <xdr:rowOff>0</xdr:rowOff>
    </xdr:from>
    <xdr:to>
      <xdr:col>13</xdr:col>
      <xdr:colOff>0</xdr:colOff>
      <xdr:row>131</xdr:row>
      <xdr:rowOff>127000</xdr:rowOff>
    </xdr:to>
    <xdr:graphicFrame macro="">
      <xdr:nvGraphicFramePr>
        <xdr:cNvPr id="3436" name="Chart 157">
          <a:extLst>
            <a:ext uri="{FF2B5EF4-FFF2-40B4-BE49-F238E27FC236}">
              <a16:creationId xmlns:a16="http://schemas.microsoft.com/office/drawing/2014/main" id="{00000000-0008-0000-0800-00006C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121</xdr:row>
      <xdr:rowOff>0</xdr:rowOff>
    </xdr:from>
    <xdr:to>
      <xdr:col>14</xdr:col>
      <xdr:colOff>0</xdr:colOff>
      <xdr:row>131</xdr:row>
      <xdr:rowOff>127000</xdr:rowOff>
    </xdr:to>
    <xdr:graphicFrame macro="">
      <xdr:nvGraphicFramePr>
        <xdr:cNvPr id="3437" name="Chart 158">
          <a:extLst>
            <a:ext uri="{FF2B5EF4-FFF2-40B4-BE49-F238E27FC236}">
              <a16:creationId xmlns:a16="http://schemas.microsoft.com/office/drawing/2014/main" id="{00000000-0008-0000-0800-00006D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14</xdr:col>
      <xdr:colOff>0</xdr:colOff>
      <xdr:row>121</xdr:row>
      <xdr:rowOff>0</xdr:rowOff>
    </xdr:from>
    <xdr:to>
      <xdr:col>15</xdr:col>
      <xdr:colOff>0</xdr:colOff>
      <xdr:row>131</xdr:row>
      <xdr:rowOff>127000</xdr:rowOff>
    </xdr:to>
    <xdr:graphicFrame macro="">
      <xdr:nvGraphicFramePr>
        <xdr:cNvPr id="3438" name="Chart 159">
          <a:extLst>
            <a:ext uri="{FF2B5EF4-FFF2-40B4-BE49-F238E27FC236}">
              <a16:creationId xmlns:a16="http://schemas.microsoft.com/office/drawing/2014/main" id="{00000000-0008-0000-0800-00006E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15</xdr:col>
      <xdr:colOff>0</xdr:colOff>
      <xdr:row>121</xdr:row>
      <xdr:rowOff>0</xdr:rowOff>
    </xdr:from>
    <xdr:to>
      <xdr:col>16</xdr:col>
      <xdr:colOff>0</xdr:colOff>
      <xdr:row>131</xdr:row>
      <xdr:rowOff>127000</xdr:rowOff>
    </xdr:to>
    <xdr:graphicFrame macro="">
      <xdr:nvGraphicFramePr>
        <xdr:cNvPr id="3439" name="Chart 160">
          <a:extLst>
            <a:ext uri="{FF2B5EF4-FFF2-40B4-BE49-F238E27FC236}">
              <a16:creationId xmlns:a16="http://schemas.microsoft.com/office/drawing/2014/main" id="{00000000-0008-0000-0800-00006F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16</xdr:col>
      <xdr:colOff>0</xdr:colOff>
      <xdr:row>121</xdr:row>
      <xdr:rowOff>0</xdr:rowOff>
    </xdr:from>
    <xdr:to>
      <xdr:col>17</xdr:col>
      <xdr:colOff>0</xdr:colOff>
      <xdr:row>131</xdr:row>
      <xdr:rowOff>127000</xdr:rowOff>
    </xdr:to>
    <xdr:graphicFrame macro="">
      <xdr:nvGraphicFramePr>
        <xdr:cNvPr id="3440" name="Chart 161">
          <a:extLst>
            <a:ext uri="{FF2B5EF4-FFF2-40B4-BE49-F238E27FC236}">
              <a16:creationId xmlns:a16="http://schemas.microsoft.com/office/drawing/2014/main" id="{00000000-0008-0000-0800-000070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17</xdr:col>
      <xdr:colOff>0</xdr:colOff>
      <xdr:row>121</xdr:row>
      <xdr:rowOff>0</xdr:rowOff>
    </xdr:from>
    <xdr:to>
      <xdr:col>18</xdr:col>
      <xdr:colOff>0</xdr:colOff>
      <xdr:row>131</xdr:row>
      <xdr:rowOff>127000</xdr:rowOff>
    </xdr:to>
    <xdr:graphicFrame macro="">
      <xdr:nvGraphicFramePr>
        <xdr:cNvPr id="3441" name="Chart 164">
          <a:extLst>
            <a:ext uri="{FF2B5EF4-FFF2-40B4-BE49-F238E27FC236}">
              <a16:creationId xmlns:a16="http://schemas.microsoft.com/office/drawing/2014/main" id="{00000000-0008-0000-0800-000071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17</xdr:col>
      <xdr:colOff>0</xdr:colOff>
      <xdr:row>109</xdr:row>
      <xdr:rowOff>12700</xdr:rowOff>
    </xdr:from>
    <xdr:to>
      <xdr:col>18</xdr:col>
      <xdr:colOff>0</xdr:colOff>
      <xdr:row>119</xdr:row>
      <xdr:rowOff>139700</xdr:rowOff>
    </xdr:to>
    <xdr:graphicFrame macro="">
      <xdr:nvGraphicFramePr>
        <xdr:cNvPr id="3442" name="Chart 165">
          <a:extLst>
            <a:ext uri="{FF2B5EF4-FFF2-40B4-BE49-F238E27FC236}">
              <a16:creationId xmlns:a16="http://schemas.microsoft.com/office/drawing/2014/main" id="{00000000-0008-0000-0800-000072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10</xdr:col>
      <xdr:colOff>0</xdr:colOff>
      <xdr:row>187</xdr:row>
      <xdr:rowOff>12700</xdr:rowOff>
    </xdr:from>
    <xdr:to>
      <xdr:col>11</xdr:col>
      <xdr:colOff>0</xdr:colOff>
      <xdr:row>197</xdr:row>
      <xdr:rowOff>139700</xdr:rowOff>
    </xdr:to>
    <xdr:graphicFrame macro="">
      <xdr:nvGraphicFramePr>
        <xdr:cNvPr id="3443" name="Chart 166">
          <a:extLst>
            <a:ext uri="{FF2B5EF4-FFF2-40B4-BE49-F238E27FC236}">
              <a16:creationId xmlns:a16="http://schemas.microsoft.com/office/drawing/2014/main" id="{00000000-0008-0000-0800-000073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11</xdr:col>
      <xdr:colOff>0</xdr:colOff>
      <xdr:row>187</xdr:row>
      <xdr:rowOff>12700</xdr:rowOff>
    </xdr:from>
    <xdr:to>
      <xdr:col>12</xdr:col>
      <xdr:colOff>0</xdr:colOff>
      <xdr:row>197</xdr:row>
      <xdr:rowOff>139700</xdr:rowOff>
    </xdr:to>
    <xdr:graphicFrame macro="">
      <xdr:nvGraphicFramePr>
        <xdr:cNvPr id="3444" name="Chart 167">
          <a:extLst>
            <a:ext uri="{FF2B5EF4-FFF2-40B4-BE49-F238E27FC236}">
              <a16:creationId xmlns:a16="http://schemas.microsoft.com/office/drawing/2014/main" id="{00000000-0008-0000-0800-000074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12</xdr:col>
      <xdr:colOff>0</xdr:colOff>
      <xdr:row>187</xdr:row>
      <xdr:rowOff>12700</xdr:rowOff>
    </xdr:from>
    <xdr:to>
      <xdr:col>13</xdr:col>
      <xdr:colOff>0</xdr:colOff>
      <xdr:row>197</xdr:row>
      <xdr:rowOff>139700</xdr:rowOff>
    </xdr:to>
    <xdr:graphicFrame macro="">
      <xdr:nvGraphicFramePr>
        <xdr:cNvPr id="3445" name="Chart 168">
          <a:extLst>
            <a:ext uri="{FF2B5EF4-FFF2-40B4-BE49-F238E27FC236}">
              <a16:creationId xmlns:a16="http://schemas.microsoft.com/office/drawing/2014/main" id="{00000000-0008-0000-0800-000075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187</xdr:row>
      <xdr:rowOff>12700</xdr:rowOff>
    </xdr:from>
    <xdr:to>
      <xdr:col>14</xdr:col>
      <xdr:colOff>0</xdr:colOff>
      <xdr:row>197</xdr:row>
      <xdr:rowOff>139700</xdr:rowOff>
    </xdr:to>
    <xdr:graphicFrame macro="">
      <xdr:nvGraphicFramePr>
        <xdr:cNvPr id="3446" name="Chart 169">
          <a:extLst>
            <a:ext uri="{FF2B5EF4-FFF2-40B4-BE49-F238E27FC236}">
              <a16:creationId xmlns:a16="http://schemas.microsoft.com/office/drawing/2014/main" id="{00000000-0008-0000-0800-000076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0</xdr:colOff>
      <xdr:row>187</xdr:row>
      <xdr:rowOff>12700</xdr:rowOff>
    </xdr:from>
    <xdr:to>
      <xdr:col>15</xdr:col>
      <xdr:colOff>0</xdr:colOff>
      <xdr:row>197</xdr:row>
      <xdr:rowOff>139700</xdr:rowOff>
    </xdr:to>
    <xdr:graphicFrame macro="">
      <xdr:nvGraphicFramePr>
        <xdr:cNvPr id="3447" name="Chart 170">
          <a:extLst>
            <a:ext uri="{FF2B5EF4-FFF2-40B4-BE49-F238E27FC236}">
              <a16:creationId xmlns:a16="http://schemas.microsoft.com/office/drawing/2014/main" id="{00000000-0008-0000-0800-000077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448" name="Chart 208">
          <a:extLst>
            <a:ext uri="{FF2B5EF4-FFF2-40B4-BE49-F238E27FC236}">
              <a16:creationId xmlns:a16="http://schemas.microsoft.com/office/drawing/2014/main" id="{00000000-0008-0000-0800-000078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15</xdr:col>
      <xdr:colOff>0</xdr:colOff>
      <xdr:row>71</xdr:row>
      <xdr:rowOff>127000</xdr:rowOff>
    </xdr:to>
    <xdr:graphicFrame macro="">
      <xdr:nvGraphicFramePr>
        <xdr:cNvPr id="3449" name="Chart 209">
          <a:extLst>
            <a:ext uri="{FF2B5EF4-FFF2-40B4-BE49-F238E27FC236}">
              <a16:creationId xmlns:a16="http://schemas.microsoft.com/office/drawing/2014/main" id="{00000000-0008-0000-0800-0000790D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0.51427</cdr:x>
      <cdr:y>0.51028</cdr:y>
    </cdr:from>
    <cdr:to>
      <cdr:x>0.52348</cdr:x>
      <cdr:y>0.55269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31941" y="90726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190500</xdr:colOff>
      <xdr:row>125</xdr:row>
      <xdr:rowOff>101600</xdr:rowOff>
    </xdr:to>
    <xdr:graphicFrame macro="">
      <xdr:nvGraphicFramePr>
        <xdr:cNvPr id="1044" name="Chart 12">
          <a:extLst>
            <a:ext uri="{FF2B5EF4-FFF2-40B4-BE49-F238E27FC236}">
              <a16:creationId xmlns:a16="http://schemas.microsoft.com/office/drawing/2014/main" id="{00000000-0008-0000-0900-000014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99</xdr:row>
      <xdr:rowOff>63500</xdr:rowOff>
    </xdr:from>
    <xdr:to>
      <xdr:col>8</xdr:col>
      <xdr:colOff>152400</xdr:colOff>
      <xdr:row>125</xdr:row>
      <xdr:rowOff>101600</xdr:rowOff>
    </xdr:to>
    <xdr:graphicFrame macro="">
      <xdr:nvGraphicFramePr>
        <xdr:cNvPr id="1045" name="Chart 13">
          <a:extLst>
            <a:ext uri="{FF2B5EF4-FFF2-40B4-BE49-F238E27FC236}">
              <a16:creationId xmlns:a16="http://schemas.microsoft.com/office/drawing/2014/main" id="{00000000-0008-0000-0900-000015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99</xdr:row>
      <xdr:rowOff>63500</xdr:rowOff>
    </xdr:from>
    <xdr:to>
      <xdr:col>12</xdr:col>
      <xdr:colOff>127000</xdr:colOff>
      <xdr:row>125</xdr:row>
      <xdr:rowOff>101600</xdr:rowOff>
    </xdr:to>
    <xdr:graphicFrame macro="">
      <xdr:nvGraphicFramePr>
        <xdr:cNvPr id="1046" name="Chart 14">
          <a:extLst>
            <a:ext uri="{FF2B5EF4-FFF2-40B4-BE49-F238E27FC236}">
              <a16:creationId xmlns:a16="http://schemas.microsoft.com/office/drawing/2014/main" id="{00000000-0008-0000-0900-000016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622300</xdr:colOff>
      <xdr:row>99</xdr:row>
      <xdr:rowOff>50800</xdr:rowOff>
    </xdr:to>
    <xdr:graphicFrame macro="">
      <xdr:nvGraphicFramePr>
        <xdr:cNvPr id="1047" name="Chart 15">
          <a:extLst>
            <a:ext uri="{FF2B5EF4-FFF2-40B4-BE49-F238E27FC236}">
              <a16:creationId xmlns:a16="http://schemas.microsoft.com/office/drawing/2014/main" id="{00000000-0008-0000-0900-00001704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David Leip" id="{A7AC2F44-1579-9B41-9C22-08262C64309A}" userId="S::david.leip@cohu.com::a6e0cd32-25dc-46ab-8845-161441b6a978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=""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N1464" dT="2021-02-15T17:40:08.33" personId="{A7AC2F44-1579-9B41-9C22-08262C64309A}" id="{C5278ED9-E0DB-7848-814B-6CF8A3710940}">
    <text>Official from statewide report: 166,937.  Updated per official county report.</text>
  </threadedComment>
  <threadedComment ref="O1464" dT="2021-02-15T17:40:23.48" personId="{A7AC2F44-1579-9B41-9C22-08262C64309A}" id="{09E05082-8F5F-3E42-856D-72428216C104}">
    <text>Official from statewide report: 76,639.  Updated per official county report.</text>
  </threadedComment>
  <threadedComment ref="N1466" dT="2021-02-15T17:40:53.83" personId="{A7AC2F44-1579-9B41-9C22-08262C64309A}" id="{8D98ACA2-167F-6C42-A5D5-D9E2E31DB78D}">
    <text>Official Result: 2,541,178. Updated figure in Union County per official county report.</text>
  </threadedComment>
  <threadedComment ref="O1466" dT="2021-02-15T17:40:53.83" personId="{A7AC2F44-1579-9B41-9C22-08262C64309A}" id="{88EFAF24-8F62-FB49-A095-156D68C9C276}">
    <text>Official Result: 1,817,052. Updated figure in Union County per official county report.</text>
  </threadedComment>
  <threadedComment ref="X1466" dT="2020-12-07T22:48:54.33" personId="{A7AC2F44-1579-9B41-9C22-08262C64309A}" id="{4E6011DC-F2FC-9F47-B78F-8C1CD2EA0A74}">
    <text>Write-in vote not part of statewide official list.  Collected from individual county election reports.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21" dT="2020-11-25T00:00:57.05" personId="{A7AC2F44-1579-9B41-9C22-08262C64309A}" id="{DEC268ED-2E25-704A-BE9D-281AB2284484}">
    <text>Includes T8 R11 Twp.</text>
  </threadedComment>
  <threadedComment ref="A43" dT="2020-11-25T00:14:12.65" personId="{A7AC2F44-1579-9B41-9C22-08262C64309A}" id="{A2C8D601-594D-2943-932E-6533BA3B3A75}">
    <text>Includes Mason Twp.</text>
  </threadedComment>
  <threadedComment ref="A80" dT="2020-11-25T00:22:25.60" personId="{A7AC2F44-1579-9B41-9C22-08262C64309A}" id="{D856AC80-CCB4-E74E-AEDD-1D891CB8400C}">
    <text>Includes Connor Two.</text>
  </threadedComment>
  <threadedComment ref="A82" dT="2020-11-25T00:22:33.98" personId="{A7AC2F44-1579-9B41-9C22-08262C64309A}" id="{0EAA9943-8027-5549-94BA-9C5D45861489}">
    <text>Includes Wyman Twp.</text>
  </threadedComment>
  <threadedComment ref="A97" dT="2020-11-25T00:23:08.30" personId="{A7AC2F44-1579-9B41-9C22-08262C64309A}" id="{561CFD8F-5062-7244-ADD6-16657EA58561}">
    <text>Includes T10</text>
  </threadedComment>
  <threadedComment ref="A142" dT="2020-12-13T01:22:24.22" personId="{A7AC2F44-1579-9B41-9C22-08262C64309A}" id="{12169C2D-6CC5-634F-8E1F-ED5140723822}">
    <text>Includes T15 R6 Twp.</text>
  </threadedComment>
  <threadedComment ref="A167" dT="2020-12-13T01:23:33.92" personId="{A7AC2F44-1579-9B41-9C22-08262C64309A}" id="{7CC5F03D-DF48-2749-B23F-B4F779E83CA4}">
    <text>Includes Big Twenty Twp. and T15 R15 WELS</text>
  </threadedComment>
  <threadedComment ref="A169" dT="2020-12-13T01:33:00.44" personId="{A7AC2F44-1579-9B41-9C22-08262C64309A}" id="{BE3EEEEE-7D0F-2148-B97A-2BBBF7C7C01E}">
    <text>Includes T9 T10 SD</text>
  </threadedComment>
  <threadedComment ref="A197" dT="2020-12-13T01:47:02.32" personId="{A7AC2F44-1579-9B41-9C22-08262C64309A}" id="{066DCD84-B346-6447-BD80-20CEE21774B1}">
    <text>Includes Kingsbury Plt.</text>
  </threadedComment>
  <threadedComment ref="A244" dT="2020-12-13T01:39:31.53" personId="{A7AC2F44-1579-9B41-9C22-08262C64309A}" id="{6DF52B8E-0D51-D746-8065-64146F8A5A3B}">
    <text>Includes Orneville Twp.</text>
  </threadedComment>
  <threadedComment ref="A254" dT="2020-12-13T02:28:57.97" personId="{A7AC2F44-1579-9B41-9C22-08262C64309A}" id="{8EFA9DC3-B93D-B848-B7D1-9F351E84DE80}">
    <text>Includes Spring Lake Twp.</text>
  </threadedComment>
  <threadedComment ref="A290" dT="2020-12-13T01:42:27.20" personId="{A7AC2F44-1579-9B41-9C22-08262C64309A}" id="{5D29D4D5-FD92-8C40-8FC0-AB1E6D402587}">
    <text>Includes Molunkus Twp.</text>
  </threadedComment>
  <threadedComment ref="A300" dT="2020-12-13T01:44:38.74" personId="{A7AC2F44-1579-9B41-9C22-08262C64309A}" id="{C8391302-3E33-A547-9099-94E1D72B02FB}">
    <text>Includes Greenfield Twp.</text>
  </threadedComment>
  <threadedComment ref="A304" dT="2020-12-13T01:48:27.70" personId="{A7AC2F44-1579-9B41-9C22-08262C64309A}" id="{AB227642-EDED-0145-917E-17B619A491AD}">
    <text>Includes Ornveille Twp.</text>
  </threadedComment>
  <threadedComment ref="A311" dT="2020-12-13T01:48:54.68" personId="{A7AC2F44-1579-9B41-9C22-08262C64309A}" id="{6F746E6F-B2BB-4C4A-B013-4DDF7C940FFC}">
    <text>Includes Elliotsville Twp.</text>
  </threadedComment>
  <threadedComment ref="A391" dT="2020-12-13T01:29:24.60" personId="{A7AC2F44-1579-9B41-9C22-08262C64309A}" id="{DA343E29-4232-5048-A962-8C2DCA53FBBF}">
    <text>Includes Adamstown Twp.</text>
  </threadedComment>
  <threadedComment ref="A408" dT="2020-12-13T01:24:06.44" personId="{A7AC2F44-1579-9B41-9C22-08262C64309A}" id="{B0368D25-2294-964A-9FB0-6D3C75FDAFCD}">
    <text>Includes Sinclair</text>
  </threadedComment>
  <threadedComment ref="A424" dT="2020-12-13T01:24:48.24" personId="{A7AC2F44-1579-9B41-9C22-08262C64309A}" id="{FA9C777F-B2AC-1E48-AF68-27A145B09499}">
    <text>Includes Benedicta and Silver Ridge</text>
  </threadedComment>
  <threadedComment ref="A430" dT="2020-12-13T01:21:33.57" personId="{A7AC2F44-1579-9B41-9C22-08262C64309A}" id="{FC2CA450-512A-CF49-82E7-93FC980DF5F9}">
    <text>Includes Concord Twp.</text>
  </threadedComment>
  <threadedComment ref="A445" dT="2020-12-13T01:53:43.72" personId="{A7AC2F44-1579-9B41-9C22-08262C64309A}" id="{940A69EB-32FC-9B49-A923-D18AB3BA4354}">
    <text>Includes T7 SD</text>
  </threadedComment>
  <threadedComment ref="A451" dT="2020-12-13T01:30:06.53" personId="{A7AC2F44-1579-9B41-9C22-08262C64309A}" id="{712736BB-7F66-604C-8FB9-2F4F1107C0A2}">
    <text>Includes Freeman Twp.</text>
  </threadedComment>
  <threadedComment ref="A485" dT="2020-12-13T01:25:23.12" personId="{A7AC2F44-1579-9B41-9C22-08262C64309A}" id="{FBB261DB-00CD-1C41-951B-5ED3C94E28B5}">
    <text>Includes Van Buren Cove</text>
  </threadedComment>
  <threadedComment ref="A524" dT="2020-12-13T01:30:40.91" personId="{A7AC2F44-1579-9B41-9C22-08262C64309A}" id="{88999AB5-AE30-B54D-8690-CDE88806FCB9}">
    <text>Includes Washington Twp.</text>
  </threadedComment>
  <threadedComment ref="A535" dT="2020-12-13T01:38:48.09" personId="{A7AC2F44-1579-9B41-9C22-08262C64309A}" id="{881AC816-A0EB-1442-ACC8-F6ECB2EDD411}">
    <text>Includes Milton Twp.</text>
  </threadedComment>
  <threadedComment ref="A542" dT="2020-12-13T13:07:31.21" personId="{A7AC2F44-1579-9B41-9C22-08262C64309A}" id="{9693236A-45FF-B748-880C-371BA4D3CAA7}">
    <text>UOCAVA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results.elections.virginia.gov/vaelections/2020%20November%20General/Site/Member_United_States_Senate.html" TargetMode="External"/><Relationship Id="rId18" Type="http://schemas.openxmlformats.org/officeDocument/2006/relationships/hyperlink" Target="https://sos.wyo.gov/Elections/Docs/2020/Results/General/2020_General_Statewide_Candidates_Summary.pdf" TargetMode="External"/><Relationship Id="rId26" Type="http://schemas.openxmlformats.org/officeDocument/2006/relationships/hyperlink" Target="https://electionresults.sos.state.mn.us/Results/Index?ersElectionId=136&amp;scenario=President&amp;electionDate=11%2F3%2F2020%2012%3A00%3A00%20AM" TargetMode="External"/><Relationship Id="rId39" Type="http://schemas.openxmlformats.org/officeDocument/2006/relationships/hyperlink" Target="https://elections.il.gov/DocDisplay.aspx?doc=Downloads/ElectionOperations/VoteTotals/2020/ByCounty/2020GEOfficialVote.pdf" TargetMode="External"/><Relationship Id="rId21" Type="http://schemas.openxmlformats.org/officeDocument/2006/relationships/hyperlink" Target="http://electionresults.sd.gov/resultsSW.aspx?type=SWR&amp;map=CTY" TargetMode="External"/><Relationship Id="rId34" Type="http://schemas.openxmlformats.org/officeDocument/2006/relationships/hyperlink" Target="https://sos.iowa.gov/elections/pdf/2020/general/canvsummary.pdf" TargetMode="External"/><Relationship Id="rId42" Type="http://schemas.openxmlformats.org/officeDocument/2006/relationships/hyperlink" Target="https://nj.gov/state/elections/assets/pdf/election-results/2020/2020-official-general-results-us-senate.pdf" TargetMode="External"/><Relationship Id="rId7" Type="http://schemas.openxmlformats.org/officeDocument/2006/relationships/hyperlink" Target="https://mielections.us/election/results/2020GEN_CENR.html" TargetMode="External"/><Relationship Id="rId2" Type="http://schemas.openxmlformats.org/officeDocument/2006/relationships/hyperlink" Target="https://results.oregonvotes.gov/resultsSW.aspx?type=FED&amp;map=CTY" TargetMode="External"/><Relationship Id="rId16" Type="http://schemas.openxmlformats.org/officeDocument/2006/relationships/hyperlink" Target="https://voterportal.sos.la.gov/Graphical" TargetMode="External"/><Relationship Id="rId29" Type="http://schemas.openxmlformats.org/officeDocument/2006/relationships/hyperlink" Target="http://mtelectionresults.gov/resultsSW.aspx?type=FED&amp;map=CTY" TargetMode="External"/><Relationship Id="rId1" Type="http://schemas.openxmlformats.org/officeDocument/2006/relationships/hyperlink" Target="https://results.arizona.vote/" TargetMode="External"/><Relationship Id="rId6" Type="http://schemas.openxmlformats.org/officeDocument/2006/relationships/hyperlink" Target="https://results.enr.clarityelections.com/CO/105975/" TargetMode="External"/><Relationship Id="rId11" Type="http://schemas.openxmlformats.org/officeDocument/2006/relationships/hyperlink" Target="https://www.enr-scvotes.org/SC/106502/" TargetMode="External"/><Relationship Id="rId24" Type="http://schemas.openxmlformats.org/officeDocument/2006/relationships/hyperlink" Target="https://www2.alabamavotes.gov/electionnight/statewideResultsByContest.aspx?ecode=1001030" TargetMode="External"/><Relationship Id="rId32" Type="http://schemas.openxmlformats.org/officeDocument/2006/relationships/hyperlink" Target="https://azsos.gov/sites/default/files/2020_General_State_Canvass.pdf" TargetMode="External"/><Relationship Id="rId37" Type="http://schemas.openxmlformats.org/officeDocument/2006/relationships/hyperlink" Target="https://sos-tn-gov-files.tnsosfiles.com/Nov%202020%20General%20by%20County.pdf" TargetMode="External"/><Relationship Id="rId40" Type="http://schemas.openxmlformats.org/officeDocument/2006/relationships/hyperlink" Target="https://sos.oregon.gov/elections/Documents/results/november-general-2020.pdf" TargetMode="External"/><Relationship Id="rId45" Type="http://schemas.openxmlformats.org/officeDocument/2006/relationships/vmlDrawing" Target="../drawings/vmlDrawing4.vml"/><Relationship Id="rId5" Type="http://schemas.openxmlformats.org/officeDocument/2006/relationships/hyperlink" Target="https://results.enr.clarityelections.com/GA/107556/" TargetMode="External"/><Relationship Id="rId15" Type="http://schemas.openxmlformats.org/officeDocument/2006/relationships/hyperlink" Target="https://elections.delaware.gov/results/html/index.shtml?electionId=GE2020" TargetMode="External"/><Relationship Id="rId23" Type="http://schemas.openxmlformats.org/officeDocument/2006/relationships/hyperlink" Target="https://electionstats.state.ma.us/elections/view/140755/" TargetMode="External"/><Relationship Id="rId28" Type="http://schemas.openxmlformats.org/officeDocument/2006/relationships/hyperlink" Target="https://www.maine.gov/sos/cec/elec/results/results20.html" TargetMode="External"/><Relationship Id="rId36" Type="http://schemas.openxmlformats.org/officeDocument/2006/relationships/hyperlink" Target="https://www.elections.tn.gov/county-results.php?OfficeByCounty=United%20States%20President" TargetMode="External"/><Relationship Id="rId10" Type="http://schemas.openxmlformats.org/officeDocument/2006/relationships/hyperlink" Target="https://www.ri.gov/election/results/2020/general_election/" TargetMode="External"/><Relationship Id="rId19" Type="http://schemas.openxmlformats.org/officeDocument/2006/relationships/hyperlink" Target="https://results.okelections.us/OKER/?elecDate=20201103" TargetMode="External"/><Relationship Id="rId31" Type="http://schemas.openxmlformats.org/officeDocument/2006/relationships/hyperlink" Target="https://www.elections.alaska.gov/results/20GENR/index.php" TargetMode="External"/><Relationship Id="rId44" Type="http://schemas.openxmlformats.org/officeDocument/2006/relationships/hyperlink" Target="https://sos.idaho.gov/elect/results/2020/General/2020_General_Canvass.zip" TargetMode="External"/><Relationship Id="rId4" Type="http://schemas.openxmlformats.org/officeDocument/2006/relationships/hyperlink" Target="https://ent.sos.ks.gov/national.html" TargetMode="External"/><Relationship Id="rId9" Type="http://schemas.openxmlformats.org/officeDocument/2006/relationships/hyperlink" Target="https://er.ncsbe.gov/contest_details.html?election_dt=11/03/2020&amp;county_id=0&amp;contest_id=1374" TargetMode="External"/><Relationship Id="rId14" Type="http://schemas.openxmlformats.org/officeDocument/2006/relationships/hyperlink" Target="https://results.enr.clarityelections.com/WV/106210/web.262169/" TargetMode="External"/><Relationship Id="rId22" Type="http://schemas.openxmlformats.org/officeDocument/2006/relationships/hyperlink" Target="https://sdsos.gov/elections-voting/assets/2020GeneralStateCanvassFinal&amp;Certificate.pdf" TargetMode="External"/><Relationship Id="rId27" Type="http://schemas.openxmlformats.org/officeDocument/2006/relationships/hyperlink" Target="https://www.sos.state.mn.us/media/4361/mn-2020-state-general-canvassing-report-2pm.pdf" TargetMode="External"/><Relationship Id="rId30" Type="http://schemas.openxmlformats.org/officeDocument/2006/relationships/hyperlink" Target="https://sosmt.gov/wp-content/uploads/State_Canvass_Report.pdf" TargetMode="External"/><Relationship Id="rId35" Type="http://schemas.openxmlformats.org/officeDocument/2006/relationships/hyperlink" Target="https://sos.nh.gov/elections/elections/election-results/2020/general-election/" TargetMode="External"/><Relationship Id="rId43" Type="http://schemas.openxmlformats.org/officeDocument/2006/relationships/hyperlink" Target="https://results.enr.clarityelections.com/GA/105369/" TargetMode="External"/><Relationship Id="rId8" Type="http://schemas.openxmlformats.org/officeDocument/2006/relationships/hyperlink" Target="https://electionresults.sos.state.nm.us/resultsSW.aspx?type=FED&amp;map=CTY" TargetMode="External"/><Relationship Id="rId3" Type="http://schemas.openxmlformats.org/officeDocument/2006/relationships/hyperlink" Target="https://results.enr.clarityelections.com/KY/106379/" TargetMode="External"/><Relationship Id="rId12" Type="http://schemas.openxmlformats.org/officeDocument/2006/relationships/hyperlink" Target="https://results.texas-election.com/contestdetails?officeID=1003&amp;officeName=U.%20S.%20%20SENATOR&amp;officeType=FEDERAL%20OFFICES&amp;from=race" TargetMode="External"/><Relationship Id="rId17" Type="http://schemas.openxmlformats.org/officeDocument/2006/relationships/hyperlink" Target="https://results.enr.clarityelections.com/AR/106124" TargetMode="External"/><Relationship Id="rId25" Type="http://schemas.openxmlformats.org/officeDocument/2006/relationships/hyperlink" Target="https://www.sos.alabama.gov/sites/default/files/election-2020/Final%20Canvass%20of%20Results-Merged.pdf" TargetMode="External"/><Relationship Id="rId33" Type="http://schemas.openxmlformats.org/officeDocument/2006/relationships/hyperlink" Target="https://electionresults.iowa.gov/IA/106279" TargetMode="External"/><Relationship Id="rId38" Type="http://schemas.openxmlformats.org/officeDocument/2006/relationships/hyperlink" Target="https://www.sos.ms.gov/Elections-Voting/Pages/2020-General-Election.aspx" TargetMode="External"/><Relationship Id="rId46" Type="http://schemas.openxmlformats.org/officeDocument/2006/relationships/comments" Target="../comments4.xml"/><Relationship Id="rId20" Type="http://schemas.openxmlformats.org/officeDocument/2006/relationships/hyperlink" Target="https://elect.ky.gov/results/2020-2029/Documents/2020%20General%20Election%20Results.pdf" TargetMode="External"/><Relationship Id="rId41" Type="http://schemas.openxmlformats.org/officeDocument/2006/relationships/hyperlink" Target="https://sos.nebraska.gov/sites/sos.nebraska.gov/files/doc/elections/2020/2020-General-Canvass-Book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3"/>
  <sheetViews>
    <sheetView tabSelected="1" workbookViewId="0">
      <selection activeCell="B7" sqref="B7"/>
    </sheetView>
  </sheetViews>
  <sheetFormatPr baseColWidth="10" defaultRowHeight="14" x14ac:dyDescent="0.2"/>
  <sheetData>
    <row r="1" spans="1:3" x14ac:dyDescent="0.2">
      <c r="A1" s="9" t="s">
        <v>3064</v>
      </c>
    </row>
    <row r="2" spans="1:3" x14ac:dyDescent="0.2">
      <c r="A2" s="6" t="s">
        <v>2574</v>
      </c>
      <c r="B2" s="6"/>
    </row>
    <row r="3" spans="1:3" x14ac:dyDescent="0.2">
      <c r="A3" s="164" t="s">
        <v>3075</v>
      </c>
      <c r="B3" s="6"/>
    </row>
    <row r="5" spans="1:3" x14ac:dyDescent="0.2">
      <c r="A5" t="s">
        <v>2575</v>
      </c>
      <c r="B5" s="169">
        <v>1.1000000000000001</v>
      </c>
    </row>
    <row r="6" spans="1:3" x14ac:dyDescent="0.2">
      <c r="A6" t="s">
        <v>1867</v>
      </c>
      <c r="B6" s="114">
        <v>42780</v>
      </c>
    </row>
    <row r="8" spans="1:3" x14ac:dyDescent="0.2">
      <c r="A8" s="52"/>
    </row>
    <row r="10" spans="1:3" x14ac:dyDescent="0.2">
      <c r="A10" s="52" t="s">
        <v>3082</v>
      </c>
      <c r="B10" s="9"/>
      <c r="C10" s="9"/>
    </row>
    <row r="11" spans="1:3" x14ac:dyDescent="0.2">
      <c r="B11" s="9">
        <v>1</v>
      </c>
      <c r="C11" t="s">
        <v>3083</v>
      </c>
    </row>
    <row r="12" spans="1:3" x14ac:dyDescent="0.2">
      <c r="C12" s="9" t="s">
        <v>3084</v>
      </c>
    </row>
    <row r="13" spans="1:3" x14ac:dyDescent="0.2">
      <c r="C13" t="s">
        <v>3085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BX50"/>
  <sheetViews>
    <sheetView workbookViewId="0">
      <pane xSplit="1" ySplit="2" topLeftCell="B3" activePane="bottomRight" state="frozenSplit"/>
      <selection pane="topRight" activeCell="C1" sqref="C1"/>
      <selection pane="bottomLeft" activeCell="A4" sqref="A4"/>
      <selection pane="bottomRight" activeCell="K9" sqref="K9"/>
    </sheetView>
  </sheetViews>
  <sheetFormatPr baseColWidth="10" defaultColWidth="11.42578125" defaultRowHeight="14" x14ac:dyDescent="0.2"/>
  <cols>
    <col min="1" max="1" width="14.85546875" customWidth="1"/>
    <col min="2" max="2" width="11.7109375" customWidth="1"/>
    <col min="3" max="5" width="3.7109375" customWidth="1"/>
    <col min="6" max="8" width="2.140625" style="60" customWidth="1"/>
    <col min="9" max="10" width="9.7109375" customWidth="1"/>
    <col min="12" max="12" width="10.7109375" style="2" customWidth="1"/>
    <col min="17" max="24" width="8.7109375" customWidth="1"/>
    <col min="25" max="65" width="7.7109375" customWidth="1"/>
    <col min="67" max="67" width="3.85546875" customWidth="1"/>
    <col min="68" max="68" width="4.7109375" customWidth="1"/>
    <col min="69" max="72" width="1.7109375" customWidth="1"/>
    <col min="73" max="73" width="2.7109375" customWidth="1"/>
  </cols>
  <sheetData>
    <row r="1" spans="1:76" x14ac:dyDescent="0.2">
      <c r="A1" t="s">
        <v>2154</v>
      </c>
      <c r="B1" s="29" t="s">
        <v>2493</v>
      </c>
      <c r="C1" s="177" t="s">
        <v>2577</v>
      </c>
      <c r="D1" s="177"/>
      <c r="E1" s="177"/>
      <c r="F1" s="178" t="s">
        <v>1450</v>
      </c>
      <c r="G1" s="178"/>
      <c r="H1" s="178"/>
      <c r="I1" s="170" t="s">
        <v>2333</v>
      </c>
      <c r="J1" s="173"/>
      <c r="K1" s="179" t="str">
        <f>Candidates!E2</f>
        <v>Democratic</v>
      </c>
      <c r="L1" s="179"/>
      <c r="M1" s="180" t="str">
        <f>Candidates!E3</f>
        <v>Republican</v>
      </c>
      <c r="N1" s="173"/>
      <c r="O1" s="181" t="str">
        <f>Candidates!E4</f>
        <v>Independent</v>
      </c>
      <c r="P1" s="182"/>
      <c r="Q1" s="170" t="str">
        <f>Candidates!E5</f>
        <v>Libertarian</v>
      </c>
      <c r="R1" s="173"/>
      <c r="S1" s="170" t="str">
        <f>Candidates!E6</f>
        <v>Green</v>
      </c>
      <c r="T1" s="173"/>
      <c r="U1" s="170" t="str">
        <f>Candidates!E7</f>
        <v>Constitution</v>
      </c>
      <c r="V1" s="173"/>
      <c r="W1" s="170" t="str">
        <f>Candidates!E8</f>
        <v>Reform</v>
      </c>
      <c r="X1" s="173"/>
      <c r="Y1" s="170" t="str">
        <f>Candidates!E9</f>
        <v>Natural Law</v>
      </c>
      <c r="Z1" s="170"/>
      <c r="AA1" s="170" t="str">
        <f>Candidates!E10</f>
        <v>Soc. Workers</v>
      </c>
      <c r="AB1" s="173"/>
      <c r="AC1" s="170" t="str">
        <f>Candidates!E11</f>
        <v>Socialist</v>
      </c>
      <c r="AD1" s="173"/>
      <c r="AE1" s="170" t="str">
        <f>Candidates!E12</f>
        <v>Write-ins</v>
      </c>
      <c r="AF1" s="170"/>
      <c r="AG1" s="170" t="str">
        <f>Candidates!E13</f>
        <v>State1</v>
      </c>
      <c r="AH1" s="170"/>
      <c r="AI1" s="170" t="str">
        <f>Candidates!E14</f>
        <v>State2</v>
      </c>
      <c r="AJ1" s="170"/>
      <c r="AK1" s="170" t="str">
        <f>Candidates!E15</f>
        <v>State3</v>
      </c>
      <c r="AL1" s="173"/>
      <c r="AM1" s="170" t="str">
        <f>Candidates!E16</f>
        <v>State4</v>
      </c>
      <c r="AN1" s="170"/>
      <c r="AO1" s="170" t="str">
        <f>Candidates!E17</f>
        <v>State5</v>
      </c>
      <c r="AP1" s="173"/>
      <c r="AQ1" s="170" t="str">
        <f>Candidates!E18</f>
        <v>State6</v>
      </c>
      <c r="AR1" s="173"/>
      <c r="AS1" s="170" t="str">
        <f>Candidates!E19</f>
        <v>State7</v>
      </c>
      <c r="AT1" s="173"/>
      <c r="AU1" s="170" t="str">
        <f>Candidates!E20</f>
        <v>State8</v>
      </c>
      <c r="AV1" s="170"/>
      <c r="AW1" s="170" t="str">
        <f>Candidates!E21</f>
        <v>State9</v>
      </c>
      <c r="AX1" s="170"/>
      <c r="AY1" s="170" t="str">
        <f>Candidates!E22</f>
        <v>State10</v>
      </c>
      <c r="AZ1" s="170"/>
      <c r="BA1" s="170" t="str">
        <f>Candidates!E23</f>
        <v>State11</v>
      </c>
      <c r="BB1" s="170"/>
      <c r="BC1" s="170" t="str">
        <f>Candidates!E24</f>
        <v>State12</v>
      </c>
      <c r="BD1" s="170"/>
      <c r="BE1" s="170" t="str">
        <f>Candidates!E25</f>
        <v>State13</v>
      </c>
      <c r="BF1" s="170"/>
      <c r="BG1" s="170" t="str">
        <f>Candidates!E26</f>
        <v>State14</v>
      </c>
      <c r="BH1" s="170"/>
      <c r="BI1" s="170" t="str">
        <f>Candidates!E27</f>
        <v>State15</v>
      </c>
      <c r="BJ1" s="170"/>
      <c r="BK1" s="170" t="str">
        <f>Candidates!E28</f>
        <v>State16</v>
      </c>
      <c r="BL1" s="170"/>
      <c r="BM1" s="1"/>
      <c r="BN1" s="1"/>
      <c r="BQ1" s="16" t="str">
        <f>LEFT(Q1,1)</f>
        <v>L</v>
      </c>
      <c r="BR1" s="16" t="str">
        <f>LEFT(S1,1)</f>
        <v>G</v>
      </c>
      <c r="BS1" s="16" t="str">
        <f>LEFT(W1,1)</f>
        <v>R</v>
      </c>
      <c r="BT1" s="16" t="str">
        <f>LEFT(U1,1)</f>
        <v>C</v>
      </c>
    </row>
    <row r="2" spans="1:76" s="31" customFormat="1" x14ac:dyDescent="0.2">
      <c r="B2" s="32" t="s">
        <v>1985</v>
      </c>
      <c r="C2" s="146" t="s">
        <v>1832</v>
      </c>
      <c r="D2" s="147" t="s">
        <v>4</v>
      </c>
      <c r="E2" s="148" t="s">
        <v>2578</v>
      </c>
      <c r="F2" s="146" t="str">
        <f>LEFT(K2,1)</f>
        <v>D</v>
      </c>
      <c r="G2" s="147" t="str">
        <f>LEFT(M2,1)</f>
        <v>R</v>
      </c>
      <c r="H2" s="148" t="str">
        <f>LEFT(O2,1)</f>
        <v>I</v>
      </c>
      <c r="I2" s="32" t="s">
        <v>2421</v>
      </c>
      <c r="J2" s="32" t="s">
        <v>1115</v>
      </c>
      <c r="K2" s="174" t="str">
        <f>Candidates!C2</f>
        <v>Democratic</v>
      </c>
      <c r="L2" s="174"/>
      <c r="M2" s="175" t="str">
        <f>Candidates!C3</f>
        <v>Republican</v>
      </c>
      <c r="N2" s="172"/>
      <c r="O2" s="176" t="str">
        <f>Candidates!C4</f>
        <v>Independent</v>
      </c>
      <c r="P2" s="172"/>
      <c r="Q2" s="171" t="str">
        <f>Candidates!C5</f>
        <v>Libertarian</v>
      </c>
      <c r="R2" s="172"/>
      <c r="S2" s="171" t="str">
        <f>Candidates!C6</f>
        <v>Green</v>
      </c>
      <c r="T2" s="172"/>
      <c r="U2" s="171" t="str">
        <f>Candidates!C7</f>
        <v>Constitution</v>
      </c>
      <c r="V2" s="172"/>
      <c r="W2" s="171" t="str">
        <f>Candidates!C8</f>
        <v>Reform</v>
      </c>
      <c r="X2" s="172"/>
      <c r="Y2" s="171" t="str">
        <f>Candidates!C9</f>
        <v>Natural Law</v>
      </c>
      <c r="Z2" s="172"/>
      <c r="AA2" s="171" t="str">
        <f>Candidates!C10</f>
        <v>Socialist Workers</v>
      </c>
      <c r="AB2" s="172"/>
      <c r="AC2" s="171" t="str">
        <f>Candidates!C11</f>
        <v>Socialist</v>
      </c>
      <c r="AD2" s="172"/>
      <c r="AE2" s="171" t="str">
        <f>Candidates!C12</f>
        <v>Write-ins</v>
      </c>
      <c r="AF2" s="172"/>
      <c r="AG2" s="171" t="str">
        <f>Candidates!C13</f>
        <v>State1</v>
      </c>
      <c r="AH2" s="172"/>
      <c r="AI2" s="171" t="str">
        <f>Candidates!C14</f>
        <v>State2</v>
      </c>
      <c r="AJ2" s="172"/>
      <c r="AK2" s="171" t="str">
        <f>Candidates!C15</f>
        <v>State3</v>
      </c>
      <c r="AL2" s="172"/>
      <c r="AM2" s="171" t="str">
        <f>Candidates!C16</f>
        <v>State4</v>
      </c>
      <c r="AN2" s="172"/>
      <c r="AO2" s="171" t="str">
        <f>Candidates!C17</f>
        <v>State5</v>
      </c>
      <c r="AP2" s="172"/>
      <c r="AQ2" s="171" t="str">
        <f>Candidates!C18</f>
        <v>State6</v>
      </c>
      <c r="AR2" s="172"/>
      <c r="AS2" s="171" t="str">
        <f>Candidates!C19</f>
        <v>State7</v>
      </c>
      <c r="AT2" s="172"/>
      <c r="AU2" s="171" t="str">
        <f>Candidates!C20</f>
        <v>State8</v>
      </c>
      <c r="AV2" s="172"/>
      <c r="AW2" s="171" t="str">
        <f>Candidates!C21</f>
        <v>State9</v>
      </c>
      <c r="AX2" s="172"/>
      <c r="AY2" s="171" t="str">
        <f>Candidates!C22</f>
        <v>State10</v>
      </c>
      <c r="AZ2" s="172"/>
      <c r="BA2" s="171" t="str">
        <f>Candidates!C23</f>
        <v>State11</v>
      </c>
      <c r="BB2" s="172"/>
      <c r="BC2" s="171" t="str">
        <f>Candidates!C24</f>
        <v>State12</v>
      </c>
      <c r="BD2" s="172"/>
      <c r="BE2" s="171" t="str">
        <f>Candidates!C25</f>
        <v>State13</v>
      </c>
      <c r="BF2" s="172"/>
      <c r="BG2" s="171" t="str">
        <f>Candidates!C26</f>
        <v>State14</v>
      </c>
      <c r="BH2" s="172"/>
      <c r="BI2" s="171" t="str">
        <f>Candidates!C27</f>
        <v>State15</v>
      </c>
      <c r="BJ2" s="172"/>
      <c r="BK2" s="171" t="str">
        <f>Candidates!C28</f>
        <v>State16</v>
      </c>
      <c r="BL2" s="172"/>
      <c r="BM2" s="33"/>
      <c r="BN2" s="33" t="s">
        <v>2154</v>
      </c>
      <c r="BP2" s="31" t="s">
        <v>1548</v>
      </c>
      <c r="BQ2" s="34"/>
      <c r="BR2" s="34"/>
      <c r="BS2" s="34"/>
      <c r="BT2" s="34"/>
      <c r="BV2" s="31" t="s">
        <v>1183</v>
      </c>
      <c r="BX2" s="31" t="s">
        <v>1405</v>
      </c>
    </row>
    <row r="3" spans="1:76" s="40" customFormat="1" x14ac:dyDescent="0.2">
      <c r="A3" s="40" t="s">
        <v>1147</v>
      </c>
      <c r="B3" s="43">
        <f>K3+M3+O3+Q3+S3+W3+U3+AC3+AI3+AA3+AE3+Y3+AG3+AQ3+AS3+AK3+AO3+AM3+AU3+AW3+AY3+BA3+BC3+BE3+BG3+BI3+BK3</f>
        <v>2316445</v>
      </c>
      <c r="C3" s="42" t="str">
        <f t="shared" ref="C3:C36" si="0">IF(F3=1,1,"")</f>
        <v/>
      </c>
      <c r="D3" s="42">
        <f t="shared" ref="D3:E36" si="1">IF(G3=1,1,"")</f>
        <v>1</v>
      </c>
      <c r="E3" s="42" t="str">
        <f t="shared" si="1"/>
        <v/>
      </c>
      <c r="F3" s="66">
        <f t="shared" ref="F3:F37" si="2">RANK(K3,K3:BM3)</f>
        <v>2</v>
      </c>
      <c r="G3" s="66">
        <f t="shared" ref="G3:G37" si="3">RANK(M3,K3:BM3)</f>
        <v>1</v>
      </c>
      <c r="H3" s="66" t="str">
        <f t="shared" ref="H3:H37" si="4">IF(O3&gt;0,RANK(O3,K3:BM3),"-")</f>
        <v>-</v>
      </c>
      <c r="I3" s="43">
        <f>ABS(M3-K3)</f>
        <v>471598</v>
      </c>
      <c r="J3" s="44">
        <f>IF(B3&gt;0, I3/B3,0)</f>
        <v>0.2035869619179389</v>
      </c>
      <c r="K3" s="43">
        <f>County!N70</f>
        <v>920478</v>
      </c>
      <c r="L3" s="44">
        <f>IF($B3&gt;0,K3/$B3,0)</f>
        <v>0.39736665450722986</v>
      </c>
      <c r="M3" s="62">
        <f>County!O70</f>
        <v>1392076</v>
      </c>
      <c r="N3" s="87">
        <f t="shared" ref="N3:N41" si="5">IF($B3&gt;0,M3/$B3,0)</f>
        <v>0.60095361642516876</v>
      </c>
      <c r="O3" s="62">
        <f>County!P70</f>
        <v>0</v>
      </c>
      <c r="P3" s="87">
        <f t="shared" ref="P3:P41" si="6">IF($B3&gt;0,O3/$B3,0)</f>
        <v>0</v>
      </c>
      <c r="Q3" s="62">
        <f>County!Q70</f>
        <v>0</v>
      </c>
      <c r="R3" s="87">
        <f t="shared" ref="R3:R41" si="7">IF($B3&gt;0,Q3/$B3,0)</f>
        <v>0</v>
      </c>
      <c r="S3" s="62">
        <f>County!R70</f>
        <v>0</v>
      </c>
      <c r="T3" s="87">
        <f t="shared" ref="T3:T41" si="8">IF($B3&gt;0,S3/$B3,0)</f>
        <v>0</v>
      </c>
      <c r="U3" s="62">
        <f>County!S70</f>
        <v>0</v>
      </c>
      <c r="V3" s="87">
        <f t="shared" ref="V3:V41" si="9">IF($B3&gt;0,U3/$B3,0)</f>
        <v>0</v>
      </c>
      <c r="W3" s="62">
        <f>County!T70</f>
        <v>0</v>
      </c>
      <c r="X3" s="87">
        <f t="shared" ref="X3:X41" si="10">IF($B3&gt;0,W3/$B3,0)</f>
        <v>0</v>
      </c>
      <c r="Y3" s="62">
        <f>County!U70</f>
        <v>0</v>
      </c>
      <c r="Z3" s="87">
        <f t="shared" ref="Z3:Z41" si="11">IF($B3&gt;0,Y3/$B3,0)</f>
        <v>0</v>
      </c>
      <c r="AA3" s="62">
        <f>County!V70</f>
        <v>0</v>
      </c>
      <c r="AB3" s="87">
        <f t="shared" ref="AB3:AB41" si="12">IF($B3&gt;0,AA3/$B3,0)</f>
        <v>0</v>
      </c>
      <c r="AC3" s="62">
        <f>County!W70</f>
        <v>0</v>
      </c>
      <c r="AD3" s="87">
        <f t="shared" ref="AD3:AD41" si="13">IF($B3&gt;0,AC3/$B3,0)</f>
        <v>0</v>
      </c>
      <c r="AE3" s="62">
        <f>County!X70</f>
        <v>3891</v>
      </c>
      <c r="AF3" s="87">
        <f t="shared" ref="AF3:AF41" si="14">IF($B3&gt;0,AE3/$B3,0)</f>
        <v>1.6797290676014323E-3</v>
      </c>
      <c r="AG3" s="43">
        <f>County!Y70</f>
        <v>0</v>
      </c>
      <c r="AH3" s="44">
        <f t="shared" ref="AH3:AH41" si="15">IF($B3&gt;0,AG3/$B3,0)</f>
        <v>0</v>
      </c>
      <c r="AI3" s="43">
        <f>County!Z70</f>
        <v>0</v>
      </c>
      <c r="AJ3" s="44">
        <f t="shared" ref="AJ3:AJ41" si="16">IF($B3&gt;0,AI3/$B3,0)</f>
        <v>0</v>
      </c>
      <c r="AK3" s="43">
        <f>County!AA70</f>
        <v>0</v>
      </c>
      <c r="AL3" s="44">
        <f t="shared" ref="AL3:AL41" si="17">IF($B3&gt;0,AK3/$B3,0)</f>
        <v>0</v>
      </c>
      <c r="AM3" s="43">
        <f>County!AB70</f>
        <v>0</v>
      </c>
      <c r="AN3" s="44">
        <f t="shared" ref="AN3:AN41" si="18">IF($B3&gt;0,AM3/$B3,0)</f>
        <v>0</v>
      </c>
      <c r="AO3" s="43">
        <f>County!AC70</f>
        <v>0</v>
      </c>
      <c r="AP3" s="44">
        <f t="shared" ref="AP3:AP41" si="19">IF($B3&gt;0,AO3/$B3,0)</f>
        <v>0</v>
      </c>
      <c r="AQ3" s="43">
        <f>County!AD70</f>
        <v>0</v>
      </c>
      <c r="AR3" s="44">
        <f t="shared" ref="AR3:AR41" si="20">IF($B3&gt;0,AQ3/$B3,0)</f>
        <v>0</v>
      </c>
      <c r="AS3" s="43">
        <f>County!AE70</f>
        <v>0</v>
      </c>
      <c r="AT3" s="44">
        <f t="shared" ref="AT3:AT41" si="21">IF($B3&gt;0,AS3/$B3,0)</f>
        <v>0</v>
      </c>
      <c r="AU3" s="43">
        <f>County!AF70</f>
        <v>0</v>
      </c>
      <c r="AV3" s="44">
        <f t="shared" ref="AV3:AV41" si="22">IF($B3&gt;0,AU3/$B3,0)</f>
        <v>0</v>
      </c>
      <c r="AW3" s="43">
        <f>County!AG70</f>
        <v>0</v>
      </c>
      <c r="AX3" s="44">
        <f t="shared" ref="AX3:AX9" si="23">IF($B3&gt;0,AW3/$B3,0)</f>
        <v>0</v>
      </c>
      <c r="AY3" s="43">
        <f>County!AH70</f>
        <v>0</v>
      </c>
      <c r="AZ3" s="44">
        <f t="shared" ref="AZ3:AZ9" si="24">IF($B3&gt;0,AY3/$B3,0)</f>
        <v>0</v>
      </c>
      <c r="BA3" s="43">
        <f>County!AI70</f>
        <v>0</v>
      </c>
      <c r="BB3" s="44">
        <f t="shared" ref="BB3:BB9" si="25">IF($B3&gt;0,BA3/$B3,0)</f>
        <v>0</v>
      </c>
      <c r="BC3" s="43">
        <f>County!AJ70</f>
        <v>0</v>
      </c>
      <c r="BD3" s="44">
        <f t="shared" ref="BD3:BD9" si="26">IF($B3&gt;0,BC3/$B3,0)</f>
        <v>0</v>
      </c>
      <c r="BE3" s="43">
        <f>County!AK70</f>
        <v>0</v>
      </c>
      <c r="BF3" s="44">
        <f t="shared" ref="BF3:BF9" si="27">IF($B3&gt;0,BE3/$B3,0)</f>
        <v>0</v>
      </c>
      <c r="BG3" s="43">
        <f>County!AL70</f>
        <v>0</v>
      </c>
      <c r="BH3" s="44">
        <f t="shared" ref="BH3:BH9" si="28">IF($B3&gt;0,BG3/$B3,0)</f>
        <v>0</v>
      </c>
      <c r="BI3" s="43">
        <f>County!AM70</f>
        <v>0</v>
      </c>
      <c r="BJ3" s="44">
        <f t="shared" ref="BJ3:BJ9" si="29">IF($B3&gt;0,BI3/$B3,0)</f>
        <v>0</v>
      </c>
      <c r="BK3" s="43">
        <f>County!AN70</f>
        <v>0</v>
      </c>
      <c r="BL3" s="44">
        <f t="shared" ref="BL3:BL9" si="30">IF($B3&gt;0,BK3/$B3,0)</f>
        <v>0</v>
      </c>
      <c r="BM3" s="49"/>
      <c r="BN3" s="40" t="str">
        <f t="shared" ref="BN3:BN37" si="31">A3</f>
        <v>Alabama</v>
      </c>
      <c r="BO3" s="40" t="s">
        <v>236</v>
      </c>
      <c r="BP3" s="40">
        <f t="shared" ref="BP3:BP37" si="32">SUM(C3:E3)</f>
        <v>1</v>
      </c>
      <c r="BQ3" s="41">
        <f>RANK(Q3,(K3:P3,Q3:X3,AC3:AV3))</f>
        <v>7</v>
      </c>
      <c r="BR3" s="41">
        <f>RANK(S3,(K3:P3,Q3:X3,AC3:AV3))</f>
        <v>7</v>
      </c>
      <c r="BS3" s="41">
        <f>RANK(W3,(K3:P3,Q3:X3,AC3:AV3))</f>
        <v>7</v>
      </c>
      <c r="BT3" s="41">
        <f>RANK(U3,(K3:P3,Q3:X3,AC3:AV3))</f>
        <v>7</v>
      </c>
      <c r="BV3" s="40">
        <v>1</v>
      </c>
      <c r="BX3" s="43">
        <f>County!BJ70</f>
        <v>0</v>
      </c>
    </row>
    <row r="4" spans="1:76" s="35" customFormat="1" x14ac:dyDescent="0.2">
      <c r="A4" s="35" t="s">
        <v>1278</v>
      </c>
      <c r="B4" s="38">
        <f t="shared" ref="B4:B36" si="33">K4+M4+O4+Q4+S4+W4+U4+AC4+AI4+AA4+AE4+Y4+AG4+AQ4+AS4+AK4+AO4+AM4+AU4+AW4+AY4+BA4+BC4+BE4+BG4+BI4+BK4</f>
        <v>354587</v>
      </c>
      <c r="C4" s="37" t="str">
        <f t="shared" si="0"/>
        <v/>
      </c>
      <c r="D4" s="37">
        <f t="shared" si="1"/>
        <v>1</v>
      </c>
      <c r="E4" s="37" t="str">
        <f t="shared" si="1"/>
        <v/>
      </c>
      <c r="F4" s="67">
        <f t="shared" si="2"/>
        <v>2</v>
      </c>
      <c r="G4" s="67">
        <f t="shared" si="3"/>
        <v>1</v>
      </c>
      <c r="H4" s="67" t="str">
        <f t="shared" si="4"/>
        <v>-</v>
      </c>
      <c r="I4" s="38">
        <f t="shared" ref="I4:I36" si="34">ABS(M4-K4)</f>
        <v>45044</v>
      </c>
      <c r="J4" s="39">
        <f t="shared" ref="J4:J37" si="35">IF(B4&gt;0, I4/B4,0)</f>
        <v>0.12703229390812409</v>
      </c>
      <c r="K4" s="38">
        <f>County!N113</f>
        <v>146068</v>
      </c>
      <c r="L4" s="39">
        <f t="shared" ref="L4:L41" si="36">IF($B4&gt;0,K4/$B4,0)</f>
        <v>0.41193839593668125</v>
      </c>
      <c r="M4" s="63">
        <f>County!O113</f>
        <v>191112</v>
      </c>
      <c r="N4" s="64">
        <f t="shared" si="5"/>
        <v>0.53897068984480534</v>
      </c>
      <c r="O4" s="63">
        <f>County!P113</f>
        <v>0</v>
      </c>
      <c r="P4" s="64">
        <f t="shared" si="6"/>
        <v>0</v>
      </c>
      <c r="Q4" s="63">
        <f>County!Q113</f>
        <v>0</v>
      </c>
      <c r="R4" s="64">
        <f t="shared" si="7"/>
        <v>0</v>
      </c>
      <c r="S4" s="63">
        <f>County!R113</f>
        <v>0</v>
      </c>
      <c r="T4" s="64">
        <f t="shared" si="8"/>
        <v>0</v>
      </c>
      <c r="U4" s="63">
        <f>County!S113</f>
        <v>0</v>
      </c>
      <c r="V4" s="64">
        <f t="shared" si="9"/>
        <v>0</v>
      </c>
      <c r="W4" s="63">
        <f>County!T113</f>
        <v>0</v>
      </c>
      <c r="X4" s="64">
        <f t="shared" si="10"/>
        <v>0</v>
      </c>
      <c r="Y4" s="63">
        <f>County!U113</f>
        <v>0</v>
      </c>
      <c r="Z4" s="64">
        <f t="shared" si="11"/>
        <v>0</v>
      </c>
      <c r="AA4" s="63">
        <f>County!V113</f>
        <v>0</v>
      </c>
      <c r="AB4" s="64">
        <f t="shared" si="12"/>
        <v>0</v>
      </c>
      <c r="AC4" s="63">
        <f>County!W113</f>
        <v>0</v>
      </c>
      <c r="AD4" s="64">
        <f t="shared" si="13"/>
        <v>0</v>
      </c>
      <c r="AE4" s="63">
        <f>County!X113</f>
        <v>601</v>
      </c>
      <c r="AF4" s="64">
        <f t="shared" si="14"/>
        <v>1.6949295941475575E-3</v>
      </c>
      <c r="AG4" s="38">
        <f>County!Y113</f>
        <v>16806</v>
      </c>
      <c r="AH4" s="39">
        <f t="shared" si="15"/>
        <v>4.7395984624365811E-2</v>
      </c>
      <c r="AI4" s="38">
        <f>County!Z113</f>
        <v>0</v>
      </c>
      <c r="AJ4" s="39">
        <f t="shared" si="16"/>
        <v>0</v>
      </c>
      <c r="AK4" s="38">
        <f>County!AA113</f>
        <v>0</v>
      </c>
      <c r="AL4" s="39">
        <f t="shared" si="17"/>
        <v>0</v>
      </c>
      <c r="AM4" s="38">
        <f>County!AB113</f>
        <v>0</v>
      </c>
      <c r="AN4" s="39">
        <f t="shared" si="18"/>
        <v>0</v>
      </c>
      <c r="AO4" s="38">
        <f>County!AC113</f>
        <v>0</v>
      </c>
      <c r="AP4" s="39">
        <f t="shared" si="19"/>
        <v>0</v>
      </c>
      <c r="AQ4" s="38">
        <f>County!AD113</f>
        <v>0</v>
      </c>
      <c r="AR4" s="39">
        <f t="shared" si="20"/>
        <v>0</v>
      </c>
      <c r="AS4" s="38">
        <f>County!AE113</f>
        <v>0</v>
      </c>
      <c r="AT4" s="39">
        <f t="shared" si="21"/>
        <v>0</v>
      </c>
      <c r="AU4" s="38">
        <f>County!AF113</f>
        <v>0</v>
      </c>
      <c r="AV4" s="39">
        <f t="shared" si="22"/>
        <v>0</v>
      </c>
      <c r="AW4" s="38">
        <f>County!AG113</f>
        <v>0</v>
      </c>
      <c r="AX4" s="39">
        <f t="shared" si="23"/>
        <v>0</v>
      </c>
      <c r="AY4" s="38">
        <f>County!AH113</f>
        <v>0</v>
      </c>
      <c r="AZ4" s="39">
        <f t="shared" si="24"/>
        <v>0</v>
      </c>
      <c r="BA4" s="38">
        <f>County!AI113</f>
        <v>0</v>
      </c>
      <c r="BB4" s="39">
        <f t="shared" si="25"/>
        <v>0</v>
      </c>
      <c r="BC4" s="38">
        <f>County!AJ113</f>
        <v>0</v>
      </c>
      <c r="BD4" s="39">
        <f t="shared" si="26"/>
        <v>0</v>
      </c>
      <c r="BE4" s="38">
        <f>County!AK113</f>
        <v>0</v>
      </c>
      <c r="BF4" s="39">
        <f t="shared" si="27"/>
        <v>0</v>
      </c>
      <c r="BG4" s="38">
        <f>County!AL113</f>
        <v>0</v>
      </c>
      <c r="BH4" s="39">
        <f t="shared" si="28"/>
        <v>0</v>
      </c>
      <c r="BI4" s="38">
        <f>County!AM113</f>
        <v>0</v>
      </c>
      <c r="BJ4" s="39">
        <f t="shared" si="29"/>
        <v>0</v>
      </c>
      <c r="BK4" s="38">
        <f>County!AN113</f>
        <v>0</v>
      </c>
      <c r="BL4" s="39">
        <f t="shared" si="30"/>
        <v>0</v>
      </c>
      <c r="BM4" s="50"/>
      <c r="BN4" s="35" t="str">
        <f t="shared" si="31"/>
        <v>Alaska</v>
      </c>
      <c r="BO4" s="35" t="s">
        <v>608</v>
      </c>
      <c r="BP4" s="35">
        <f t="shared" si="32"/>
        <v>1</v>
      </c>
      <c r="BQ4" s="36">
        <f>RANK(Q4,(K4:P4,Q4:X4,AC4:AV4))</f>
        <v>9</v>
      </c>
      <c r="BR4" s="36">
        <f>RANK(S4,(K4:P4,Q4:X4,AC4:AV4))</f>
        <v>9</v>
      </c>
      <c r="BS4" s="36">
        <f>RANK(W4,(K4:P4,Q4:X4,AC4:AV4))</f>
        <v>9</v>
      </c>
      <c r="BT4" s="36">
        <f>RANK(U4,(K4:P4,Q4:X4,AC4:AV4))</f>
        <v>9</v>
      </c>
      <c r="BV4" s="35">
        <v>2</v>
      </c>
      <c r="BX4" s="38">
        <f>County!BJ113</f>
        <v>0</v>
      </c>
    </row>
    <row r="5" spans="1:76" s="40" customFormat="1" x14ac:dyDescent="0.2">
      <c r="A5" s="152" t="s">
        <v>2621</v>
      </c>
      <c r="B5" s="43">
        <f t="shared" si="33"/>
        <v>3355317</v>
      </c>
      <c r="C5" s="42">
        <f>IF(F5=1,1,"")</f>
        <v>1</v>
      </c>
      <c r="D5" s="42" t="str">
        <f>IF(G5=1,1,"")</f>
        <v/>
      </c>
      <c r="E5" s="42" t="str">
        <f>IF(H5=1,1,"")</f>
        <v/>
      </c>
      <c r="F5" s="66">
        <f t="shared" si="2"/>
        <v>1</v>
      </c>
      <c r="G5" s="66">
        <f t="shared" si="3"/>
        <v>2</v>
      </c>
      <c r="H5" s="66" t="str">
        <f t="shared" si="4"/>
        <v>-</v>
      </c>
      <c r="I5" s="43">
        <f>ABS(M5-K5)</f>
        <v>78806</v>
      </c>
      <c r="J5" s="44">
        <f>IF(B5&gt;0, I5/B5,0)</f>
        <v>2.3486901535682024E-2</v>
      </c>
      <c r="K5" s="43">
        <f>County!N130</f>
        <v>1716467</v>
      </c>
      <c r="L5" s="44">
        <f>IF($B5&gt;0,K5/$B5,0)</f>
        <v>0.51156626929735705</v>
      </c>
      <c r="M5" s="62">
        <f>County!O130</f>
        <v>1637661</v>
      </c>
      <c r="N5" s="87">
        <f>IF($B5&gt;0,M5/$B5,0)</f>
        <v>0.48807936776167499</v>
      </c>
      <c r="O5" s="62">
        <f>County!P130</f>
        <v>0</v>
      </c>
      <c r="P5" s="87">
        <f>IF($B5&gt;0,O5/$B5,0)</f>
        <v>0</v>
      </c>
      <c r="Q5" s="62">
        <f>County!Q130</f>
        <v>379</v>
      </c>
      <c r="R5" s="87">
        <f>IF($B5&gt;0,Q5/$B5,0)</f>
        <v>1.1295505014876389E-4</v>
      </c>
      <c r="S5" s="62">
        <f>County!R130</f>
        <v>0</v>
      </c>
      <c r="T5" s="87">
        <f>IF($B5&gt;0,S5/$B5,0)</f>
        <v>0</v>
      </c>
      <c r="U5" s="62">
        <f>County!S130</f>
        <v>0</v>
      </c>
      <c r="V5" s="87">
        <f>IF($B5&gt;0,U5/$B5,0)</f>
        <v>0</v>
      </c>
      <c r="W5" s="62">
        <f>County!T130</f>
        <v>0</v>
      </c>
      <c r="X5" s="87">
        <f>IF($B5&gt;0,W5/$B5,0)</f>
        <v>0</v>
      </c>
      <c r="Y5" s="62">
        <f>County!U130</f>
        <v>0</v>
      </c>
      <c r="Z5" s="87">
        <f>IF($B5&gt;0,Y5/$B5,0)</f>
        <v>0</v>
      </c>
      <c r="AA5" s="62">
        <f>County!V130</f>
        <v>0</v>
      </c>
      <c r="AB5" s="87">
        <f>IF($B5&gt;0,AA5/$B5,0)</f>
        <v>0</v>
      </c>
      <c r="AC5" s="62">
        <f>County!W130</f>
        <v>0</v>
      </c>
      <c r="AD5" s="87">
        <f>IF($B5&gt;0,AC5/$B5,0)</f>
        <v>0</v>
      </c>
      <c r="AE5" s="62">
        <f>County!X130</f>
        <v>0</v>
      </c>
      <c r="AF5" s="87">
        <f>IF($B5&gt;0,AE5/$B5,0)</f>
        <v>0</v>
      </c>
      <c r="AG5" s="43">
        <f>County!Y130</f>
        <v>28</v>
      </c>
      <c r="AH5" s="44">
        <f>IF($B5&gt;0,AG5/$B5,0)</f>
        <v>8.3449641270854594E-6</v>
      </c>
      <c r="AI5" s="43">
        <f>County!Z130</f>
        <v>92</v>
      </c>
      <c r="AJ5" s="44">
        <f>IF($B5&gt;0,AI5/$B5,0)</f>
        <v>2.7419167846137935E-5</v>
      </c>
      <c r="AK5" s="43">
        <f>County!AA130</f>
        <v>98</v>
      </c>
      <c r="AL5" s="44">
        <f>IF($B5&gt;0,AK5/$B5,0)</f>
        <v>2.9207374444799105E-5</v>
      </c>
      <c r="AM5" s="43">
        <f>County!AB130</f>
        <v>68</v>
      </c>
      <c r="AN5" s="44">
        <f>IF($B5&gt;0,AM5/$B5,0)</f>
        <v>2.0266341451493255E-5</v>
      </c>
      <c r="AO5" s="43">
        <f>County!AC130</f>
        <v>19</v>
      </c>
      <c r="AP5" s="44">
        <f>IF($B5&gt;0,AO5/$B5,0)</f>
        <v>5.6626542290937038E-6</v>
      </c>
      <c r="AQ5" s="43">
        <f>County!AD130</f>
        <v>58</v>
      </c>
      <c r="AR5" s="44">
        <f>IF($B5&gt;0,AQ5/$B5,0)</f>
        <v>1.7285997120391309E-5</v>
      </c>
      <c r="AS5" s="43">
        <f>County!AE130</f>
        <v>22</v>
      </c>
      <c r="AT5" s="44">
        <f>IF($B5&gt;0,AS5/$B5,0)</f>
        <v>6.5567575284242887E-6</v>
      </c>
      <c r="AU5" s="43">
        <f>County!AF130</f>
        <v>69</v>
      </c>
      <c r="AV5" s="44">
        <f>IF($B5&gt;0,AU5/$B5,0)</f>
        <v>2.056437588460345E-5</v>
      </c>
      <c r="AW5" s="43">
        <f>County!AG130</f>
        <v>152</v>
      </c>
      <c r="AX5" s="44">
        <f t="shared" si="23"/>
        <v>4.530123383274963E-5</v>
      </c>
      <c r="AY5" s="43">
        <f>County!AH130</f>
        <v>17</v>
      </c>
      <c r="AZ5" s="44">
        <f t="shared" si="24"/>
        <v>5.0665853628733138E-6</v>
      </c>
      <c r="BA5" s="43">
        <f>County!AI130</f>
        <v>69</v>
      </c>
      <c r="BB5" s="44">
        <f t="shared" si="25"/>
        <v>2.056437588460345E-5</v>
      </c>
      <c r="BC5" s="43">
        <f>County!AJ130</f>
        <v>29</v>
      </c>
      <c r="BD5" s="44">
        <f t="shared" si="26"/>
        <v>8.6429985601956544E-6</v>
      </c>
      <c r="BE5" s="43">
        <f>County!AK130</f>
        <v>21</v>
      </c>
      <c r="BF5" s="44">
        <f t="shared" si="27"/>
        <v>6.2587230953140937E-6</v>
      </c>
      <c r="BG5" s="43">
        <f>County!AL130</f>
        <v>37</v>
      </c>
      <c r="BH5" s="44">
        <f t="shared" si="28"/>
        <v>1.1027274025077213E-5</v>
      </c>
      <c r="BI5" s="43">
        <f>County!AM130</f>
        <v>8</v>
      </c>
      <c r="BJ5" s="44">
        <f t="shared" si="29"/>
        <v>2.3842754648815598E-6</v>
      </c>
      <c r="BK5" s="43">
        <f>County!AN130</f>
        <v>23</v>
      </c>
      <c r="BL5" s="44">
        <f t="shared" si="30"/>
        <v>6.8547919615344837E-6</v>
      </c>
      <c r="BM5" s="49"/>
      <c r="BN5" s="40" t="str">
        <f t="shared" si="31"/>
        <v>Arizona</v>
      </c>
      <c r="BO5" s="156" t="s">
        <v>2626</v>
      </c>
      <c r="BP5" s="40">
        <v>3</v>
      </c>
      <c r="BQ5" s="41">
        <f>RANK(Q5,(K5:P5,Q5:X5,AC5:AV5))</f>
        <v>3</v>
      </c>
      <c r="BR5" s="41">
        <f>RANK(S5,(K5:P5,Q5:X5,AC5:AV5))</f>
        <v>23</v>
      </c>
      <c r="BS5" s="41">
        <f>RANK(W5,(K5:P5,Q5:X5,AC5:AV5))</f>
        <v>23</v>
      </c>
      <c r="BT5" s="41">
        <f>RANK(U5,(K5:P5,Q5:X5,AC5:AV5))</f>
        <v>23</v>
      </c>
      <c r="BV5" s="40">
        <v>4</v>
      </c>
      <c r="BX5" s="43">
        <f>County!BJ206</f>
        <v>0</v>
      </c>
    </row>
    <row r="6" spans="1:76" s="35" customFormat="1" x14ac:dyDescent="0.2">
      <c r="A6" s="153" t="s">
        <v>2291</v>
      </c>
      <c r="B6" s="38">
        <f t="shared" si="33"/>
        <v>1193261</v>
      </c>
      <c r="C6" s="37" t="str">
        <f t="shared" si="0"/>
        <v/>
      </c>
      <c r="D6" s="37">
        <f t="shared" si="1"/>
        <v>1</v>
      </c>
      <c r="E6" s="37" t="str">
        <f t="shared" si="1"/>
        <v/>
      </c>
      <c r="F6" s="67">
        <f t="shared" si="2"/>
        <v>5</v>
      </c>
      <c r="G6" s="67">
        <f t="shared" si="3"/>
        <v>1</v>
      </c>
      <c r="H6" s="67" t="str">
        <f t="shared" si="4"/>
        <v>-</v>
      </c>
      <c r="I6" s="38">
        <f t="shared" si="34"/>
        <v>793871</v>
      </c>
      <c r="J6" s="39">
        <f t="shared" si="35"/>
        <v>0.66529535449495125</v>
      </c>
      <c r="K6" s="38">
        <f>County!N207</f>
        <v>0</v>
      </c>
      <c r="L6" s="39">
        <f t="shared" si="36"/>
        <v>0</v>
      </c>
      <c r="M6" s="63">
        <f>County!O207</f>
        <v>793871</v>
      </c>
      <c r="N6" s="64">
        <f t="shared" si="5"/>
        <v>0.66529535449495125</v>
      </c>
      <c r="O6" s="63">
        <f>County!P207</f>
        <v>0</v>
      </c>
      <c r="P6" s="64">
        <f t="shared" si="6"/>
        <v>0</v>
      </c>
      <c r="Q6" s="63">
        <f>County!Q207</f>
        <v>399390</v>
      </c>
      <c r="R6" s="64">
        <f t="shared" si="7"/>
        <v>0.33470464550504875</v>
      </c>
      <c r="S6" s="63">
        <f>County!R207</f>
        <v>0</v>
      </c>
      <c r="T6" s="64">
        <f t="shared" si="8"/>
        <v>0</v>
      </c>
      <c r="U6" s="63">
        <f>County!S207</f>
        <v>0</v>
      </c>
      <c r="V6" s="64">
        <f t="shared" si="9"/>
        <v>0</v>
      </c>
      <c r="W6" s="63">
        <f>County!T207</f>
        <v>0</v>
      </c>
      <c r="X6" s="64">
        <f t="shared" si="10"/>
        <v>0</v>
      </c>
      <c r="Y6" s="63">
        <f>County!U207</f>
        <v>0</v>
      </c>
      <c r="Z6" s="64">
        <f t="shared" si="11"/>
        <v>0</v>
      </c>
      <c r="AA6" s="63">
        <f>County!V207</f>
        <v>0</v>
      </c>
      <c r="AB6" s="64">
        <f t="shared" si="12"/>
        <v>0</v>
      </c>
      <c r="AC6" s="63">
        <f>County!W207</f>
        <v>0</v>
      </c>
      <c r="AD6" s="64">
        <f t="shared" si="13"/>
        <v>0</v>
      </c>
      <c r="AE6" s="63">
        <f>County!X207</f>
        <v>0</v>
      </c>
      <c r="AF6" s="64">
        <f t="shared" si="14"/>
        <v>0</v>
      </c>
      <c r="AG6" s="38">
        <f>County!Y207</f>
        <v>0</v>
      </c>
      <c r="AH6" s="39">
        <f t="shared" si="15"/>
        <v>0</v>
      </c>
      <c r="AI6" s="38">
        <f>County!Z207</f>
        <v>0</v>
      </c>
      <c r="AJ6" s="39">
        <f t="shared" si="16"/>
        <v>0</v>
      </c>
      <c r="AK6" s="38">
        <f>County!AA207</f>
        <v>0</v>
      </c>
      <c r="AL6" s="39">
        <f t="shared" si="17"/>
        <v>0</v>
      </c>
      <c r="AM6" s="38">
        <f>County!AB207</f>
        <v>0</v>
      </c>
      <c r="AN6" s="39">
        <f t="shared" si="18"/>
        <v>0</v>
      </c>
      <c r="AO6" s="38">
        <f>County!AC207</f>
        <v>0</v>
      </c>
      <c r="AP6" s="39">
        <f t="shared" si="19"/>
        <v>0</v>
      </c>
      <c r="AQ6" s="38">
        <f>County!AD207</f>
        <v>0</v>
      </c>
      <c r="AR6" s="39">
        <f t="shared" si="20"/>
        <v>0</v>
      </c>
      <c r="AS6" s="38">
        <f>County!AE207</f>
        <v>0</v>
      </c>
      <c r="AT6" s="39">
        <f t="shared" si="21"/>
        <v>0</v>
      </c>
      <c r="AU6" s="38">
        <f>County!AF207</f>
        <v>0</v>
      </c>
      <c r="AV6" s="39">
        <f t="shared" si="22"/>
        <v>0</v>
      </c>
      <c r="AW6" s="38">
        <f>County!AG207</f>
        <v>0</v>
      </c>
      <c r="AX6" s="39">
        <f t="shared" si="23"/>
        <v>0</v>
      </c>
      <c r="AY6" s="38">
        <f>County!AH207</f>
        <v>0</v>
      </c>
      <c r="AZ6" s="39">
        <f t="shared" si="24"/>
        <v>0</v>
      </c>
      <c r="BA6" s="38">
        <f>County!AI207</f>
        <v>0</v>
      </c>
      <c r="BB6" s="39">
        <f t="shared" si="25"/>
        <v>0</v>
      </c>
      <c r="BC6" s="38">
        <f>County!AJ207</f>
        <v>0</v>
      </c>
      <c r="BD6" s="39">
        <f t="shared" si="26"/>
        <v>0</v>
      </c>
      <c r="BE6" s="38">
        <f>County!AK207</f>
        <v>0</v>
      </c>
      <c r="BF6" s="39">
        <f t="shared" si="27"/>
        <v>0</v>
      </c>
      <c r="BG6" s="38">
        <f>County!AL207</f>
        <v>0</v>
      </c>
      <c r="BH6" s="39">
        <f t="shared" si="28"/>
        <v>0</v>
      </c>
      <c r="BI6" s="38">
        <f>County!AM207</f>
        <v>0</v>
      </c>
      <c r="BJ6" s="39">
        <f t="shared" si="29"/>
        <v>0</v>
      </c>
      <c r="BK6" s="38">
        <f>County!AN207</f>
        <v>0</v>
      </c>
      <c r="BL6" s="39">
        <f t="shared" si="30"/>
        <v>0</v>
      </c>
      <c r="BM6" s="50"/>
      <c r="BN6" s="35" t="str">
        <f t="shared" si="31"/>
        <v>Arkansas</v>
      </c>
      <c r="BO6" s="35" t="s">
        <v>2376</v>
      </c>
      <c r="BP6" s="35">
        <f t="shared" si="32"/>
        <v>1</v>
      </c>
      <c r="BQ6" s="36">
        <f>RANK(Q6,(K6:P6,Q6:X6,AC6:AV6))</f>
        <v>2</v>
      </c>
      <c r="BR6" s="36">
        <f>RANK(S6,(K6:P6,Q6:X6,AC6:AV6))</f>
        <v>5</v>
      </c>
      <c r="BS6" s="36">
        <f>RANK(W6,(K6:P6,Q6:X6,AC6:AV6))</f>
        <v>5</v>
      </c>
      <c r="BT6" s="36">
        <f>RANK(U6,(K6:P6,Q6:X6,AC6:AV6))</f>
        <v>5</v>
      </c>
      <c r="BV6" s="35">
        <v>5</v>
      </c>
      <c r="BX6" s="38">
        <f>County!BJ207</f>
        <v>0</v>
      </c>
    </row>
    <row r="7" spans="1:76" s="137" customFormat="1" x14ac:dyDescent="0.2">
      <c r="A7" s="137" t="s">
        <v>2094</v>
      </c>
      <c r="B7" s="138">
        <f t="shared" si="33"/>
        <v>3235790</v>
      </c>
      <c r="C7" s="139">
        <f t="shared" si="0"/>
        <v>1</v>
      </c>
      <c r="D7" s="139" t="str">
        <f t="shared" si="1"/>
        <v/>
      </c>
      <c r="E7" s="139" t="str">
        <f t="shared" si="1"/>
        <v/>
      </c>
      <c r="F7" s="140">
        <f t="shared" si="2"/>
        <v>1</v>
      </c>
      <c r="G7" s="140">
        <f t="shared" si="3"/>
        <v>2</v>
      </c>
      <c r="H7" s="140" t="str">
        <f t="shared" si="4"/>
        <v>-</v>
      </c>
      <c r="I7" s="138">
        <f t="shared" si="34"/>
        <v>301622</v>
      </c>
      <c r="J7" s="141">
        <f t="shared" si="35"/>
        <v>9.3214330967089948E-2</v>
      </c>
      <c r="K7" s="138">
        <f>County!N273</f>
        <v>1731114</v>
      </c>
      <c r="L7" s="141">
        <f t="shared" si="36"/>
        <v>0.53498960068484047</v>
      </c>
      <c r="M7" s="142">
        <f>County!O273</f>
        <v>1429492</v>
      </c>
      <c r="N7" s="143">
        <f t="shared" si="5"/>
        <v>0.44177526971775055</v>
      </c>
      <c r="O7" s="142">
        <f>County!P273</f>
        <v>0</v>
      </c>
      <c r="P7" s="143">
        <f t="shared" si="6"/>
        <v>0</v>
      </c>
      <c r="Q7" s="142">
        <f>County!Q273</f>
        <v>56262</v>
      </c>
      <c r="R7" s="143">
        <f t="shared" si="7"/>
        <v>1.7387407711872527E-2</v>
      </c>
      <c r="S7" s="142">
        <f>County!R273</f>
        <v>71</v>
      </c>
      <c r="T7" s="143">
        <f t="shared" si="8"/>
        <v>2.194209142126034E-5</v>
      </c>
      <c r="U7" s="142">
        <f>County!S273</f>
        <v>0</v>
      </c>
      <c r="V7" s="143">
        <f t="shared" si="9"/>
        <v>0</v>
      </c>
      <c r="W7" s="142">
        <f>County!T273</f>
        <v>0</v>
      </c>
      <c r="X7" s="143">
        <f t="shared" si="10"/>
        <v>0</v>
      </c>
      <c r="Y7" s="142">
        <f>County!U273</f>
        <v>0</v>
      </c>
      <c r="Z7" s="143">
        <f t="shared" si="11"/>
        <v>0</v>
      </c>
      <c r="AA7" s="142">
        <f>County!V273</f>
        <v>0</v>
      </c>
      <c r="AB7" s="143">
        <f t="shared" si="12"/>
        <v>0</v>
      </c>
      <c r="AC7" s="142">
        <f>County!W273</f>
        <v>0</v>
      </c>
      <c r="AD7" s="143">
        <f t="shared" si="13"/>
        <v>0</v>
      </c>
      <c r="AE7" s="142">
        <f>County!X273</f>
        <v>0</v>
      </c>
      <c r="AF7" s="143">
        <f t="shared" si="14"/>
        <v>0</v>
      </c>
      <c r="AG7" s="138">
        <f>County!Y273</f>
        <v>8971</v>
      </c>
      <c r="AH7" s="141">
        <f t="shared" si="15"/>
        <v>2.7724296076074156E-3</v>
      </c>
      <c r="AI7" s="138">
        <f>County!Z273</f>
        <v>9820</v>
      </c>
      <c r="AJ7" s="141">
        <f t="shared" si="16"/>
        <v>3.0348075740391062E-3</v>
      </c>
      <c r="AK7" s="138">
        <f>County!AA273</f>
        <v>55</v>
      </c>
      <c r="AL7" s="141">
        <f t="shared" si="17"/>
        <v>1.699739476294815E-5</v>
      </c>
      <c r="AM7" s="138">
        <f>County!AB273</f>
        <v>5</v>
      </c>
      <c r="AN7" s="141">
        <f t="shared" si="18"/>
        <v>1.5452177057225593E-6</v>
      </c>
      <c r="AO7" s="138">
        <f>County!AC273</f>
        <v>0</v>
      </c>
      <c r="AP7" s="141">
        <f t="shared" si="19"/>
        <v>0</v>
      </c>
      <c r="AQ7" s="138">
        <f>County!AD273</f>
        <v>0</v>
      </c>
      <c r="AR7" s="141">
        <f t="shared" si="20"/>
        <v>0</v>
      </c>
      <c r="AS7" s="138">
        <f>County!AE273</f>
        <v>0</v>
      </c>
      <c r="AT7" s="141">
        <f t="shared" si="21"/>
        <v>0</v>
      </c>
      <c r="AU7" s="138">
        <f>County!AF273</f>
        <v>0</v>
      </c>
      <c r="AV7" s="141">
        <f t="shared" si="22"/>
        <v>0</v>
      </c>
      <c r="AW7" s="138">
        <f>County!AG273</f>
        <v>0</v>
      </c>
      <c r="AX7" s="141">
        <f t="shared" si="23"/>
        <v>0</v>
      </c>
      <c r="AY7" s="138">
        <f>County!AH273</f>
        <v>0</v>
      </c>
      <c r="AZ7" s="141">
        <f t="shared" si="24"/>
        <v>0</v>
      </c>
      <c r="BA7" s="138">
        <f>County!AI273</f>
        <v>0</v>
      </c>
      <c r="BB7" s="141">
        <f t="shared" si="25"/>
        <v>0</v>
      </c>
      <c r="BC7" s="138">
        <f>County!AJ273</f>
        <v>0</v>
      </c>
      <c r="BD7" s="141">
        <f t="shared" si="26"/>
        <v>0</v>
      </c>
      <c r="BE7" s="138">
        <f>County!AK273</f>
        <v>0</v>
      </c>
      <c r="BF7" s="141">
        <f t="shared" si="27"/>
        <v>0</v>
      </c>
      <c r="BG7" s="138">
        <f>County!AL273</f>
        <v>0</v>
      </c>
      <c r="BH7" s="141">
        <f t="shared" si="28"/>
        <v>0</v>
      </c>
      <c r="BI7" s="138">
        <f>County!AM273</f>
        <v>0</v>
      </c>
      <c r="BJ7" s="141">
        <f t="shared" si="29"/>
        <v>0</v>
      </c>
      <c r="BK7" s="138">
        <f>County!AN273</f>
        <v>0</v>
      </c>
      <c r="BL7" s="141">
        <f t="shared" si="30"/>
        <v>0</v>
      </c>
      <c r="BM7" s="144"/>
      <c r="BN7" s="137" t="str">
        <f t="shared" si="31"/>
        <v>Colorado</v>
      </c>
      <c r="BO7" s="137" t="s">
        <v>1138</v>
      </c>
      <c r="BP7" s="137">
        <f t="shared" si="32"/>
        <v>1</v>
      </c>
      <c r="BQ7" s="145">
        <f>RANK(Q7,(K7:P7,Q7:X7,AC7:AV7))</f>
        <v>3</v>
      </c>
      <c r="BR7" s="145">
        <f>RANK(S7,(K7:P7,Q7:X7,AC7:AV7))</f>
        <v>6</v>
      </c>
      <c r="BS7" s="145">
        <f>RANK(W7,(K7:P7,Q7:X7,AC7:AV7))</f>
        <v>17</v>
      </c>
      <c r="BT7" s="145">
        <f>RANK(U7,(K7:P7,Q7:X7,AC7:AV7))</f>
        <v>17</v>
      </c>
      <c r="BV7" s="137">
        <v>8</v>
      </c>
      <c r="BX7" s="138">
        <f>County!BJ273</f>
        <v>0</v>
      </c>
    </row>
    <row r="8" spans="1:76" s="35" customFormat="1" x14ac:dyDescent="0.2">
      <c r="A8" s="35" t="s">
        <v>1456</v>
      </c>
      <c r="B8" s="38">
        <f t="shared" si="33"/>
        <v>490935</v>
      </c>
      <c r="C8" s="37">
        <f t="shared" si="0"/>
        <v>1</v>
      </c>
      <c r="D8" s="37" t="str">
        <f t="shared" si="1"/>
        <v/>
      </c>
      <c r="E8" s="37" t="str">
        <f t="shared" si="1"/>
        <v/>
      </c>
      <c r="F8" s="67">
        <f t="shared" si="2"/>
        <v>1</v>
      </c>
      <c r="G8" s="67">
        <f t="shared" si="3"/>
        <v>2</v>
      </c>
      <c r="H8" s="67">
        <f t="shared" si="4"/>
        <v>3</v>
      </c>
      <c r="I8" s="38">
        <f t="shared" si="34"/>
        <v>105750</v>
      </c>
      <c r="J8" s="39">
        <f t="shared" si="35"/>
        <v>0.21540529805371383</v>
      </c>
      <c r="K8" s="38">
        <f>County!N278</f>
        <v>291804</v>
      </c>
      <c r="L8" s="39">
        <f t="shared" si="36"/>
        <v>0.5943841852791103</v>
      </c>
      <c r="M8" s="63">
        <f>County!O278</f>
        <v>186054</v>
      </c>
      <c r="N8" s="64">
        <f t="shared" si="5"/>
        <v>0.37897888722539641</v>
      </c>
      <c r="O8" s="63">
        <f>County!P278</f>
        <v>7833</v>
      </c>
      <c r="P8" s="64">
        <f t="shared" si="6"/>
        <v>1.5955269027467994E-2</v>
      </c>
      <c r="Q8" s="63">
        <f>County!Q278</f>
        <v>5244</v>
      </c>
      <c r="R8" s="64">
        <f t="shared" si="7"/>
        <v>1.0681658468025299E-2</v>
      </c>
      <c r="S8" s="63">
        <f>County!R278</f>
        <v>0</v>
      </c>
      <c r="T8" s="64">
        <f t="shared" si="8"/>
        <v>0</v>
      </c>
      <c r="U8" s="63">
        <f>County!S278</f>
        <v>0</v>
      </c>
      <c r="V8" s="64">
        <f t="shared" si="9"/>
        <v>0</v>
      </c>
      <c r="W8" s="63">
        <f>County!T278</f>
        <v>0</v>
      </c>
      <c r="X8" s="64">
        <f t="shared" si="10"/>
        <v>0</v>
      </c>
      <c r="Y8" s="63">
        <f>County!U278</f>
        <v>0</v>
      </c>
      <c r="Z8" s="64">
        <f t="shared" si="11"/>
        <v>0</v>
      </c>
      <c r="AA8" s="63">
        <f>County!V278</f>
        <v>0</v>
      </c>
      <c r="AB8" s="64">
        <f t="shared" si="12"/>
        <v>0</v>
      </c>
      <c r="AC8" s="63">
        <f>County!W278</f>
        <v>0</v>
      </c>
      <c r="AD8" s="64">
        <f t="shared" si="13"/>
        <v>0</v>
      </c>
      <c r="AE8" s="63">
        <f>County!X278</f>
        <v>0</v>
      </c>
      <c r="AF8" s="64">
        <f t="shared" si="14"/>
        <v>0</v>
      </c>
      <c r="AG8" s="38">
        <f>County!Y278</f>
        <v>0</v>
      </c>
      <c r="AH8" s="39">
        <f t="shared" si="15"/>
        <v>0</v>
      </c>
      <c r="AI8" s="38">
        <f>County!Z278</f>
        <v>0</v>
      </c>
      <c r="AJ8" s="39">
        <f t="shared" si="16"/>
        <v>0</v>
      </c>
      <c r="AK8" s="38">
        <f>County!AA278</f>
        <v>0</v>
      </c>
      <c r="AL8" s="39">
        <f t="shared" si="17"/>
        <v>0</v>
      </c>
      <c r="AM8" s="38">
        <f>County!AB278</f>
        <v>0</v>
      </c>
      <c r="AN8" s="39">
        <f t="shared" si="18"/>
        <v>0</v>
      </c>
      <c r="AO8" s="38">
        <f>County!AC278</f>
        <v>0</v>
      </c>
      <c r="AP8" s="39">
        <f t="shared" si="19"/>
        <v>0</v>
      </c>
      <c r="AQ8" s="38">
        <f>County!AD278</f>
        <v>0</v>
      </c>
      <c r="AR8" s="39">
        <f t="shared" si="20"/>
        <v>0</v>
      </c>
      <c r="AS8" s="38">
        <f>County!AE278</f>
        <v>0</v>
      </c>
      <c r="AT8" s="39">
        <f t="shared" si="21"/>
        <v>0</v>
      </c>
      <c r="AU8" s="38">
        <f>County!AF278</f>
        <v>0</v>
      </c>
      <c r="AV8" s="39">
        <f t="shared" si="22"/>
        <v>0</v>
      </c>
      <c r="AW8" s="38">
        <f>County!AG278</f>
        <v>0</v>
      </c>
      <c r="AX8" s="39">
        <f t="shared" si="23"/>
        <v>0</v>
      </c>
      <c r="AY8" s="38">
        <f>County!AH278</f>
        <v>0</v>
      </c>
      <c r="AZ8" s="39">
        <f t="shared" si="24"/>
        <v>0</v>
      </c>
      <c r="BA8" s="38">
        <f>County!AI278</f>
        <v>0</v>
      </c>
      <c r="BB8" s="39">
        <f t="shared" si="25"/>
        <v>0</v>
      </c>
      <c r="BC8" s="38">
        <f>County!AJ278</f>
        <v>0</v>
      </c>
      <c r="BD8" s="39">
        <f t="shared" si="26"/>
        <v>0</v>
      </c>
      <c r="BE8" s="38">
        <f>County!AK278</f>
        <v>0</v>
      </c>
      <c r="BF8" s="39">
        <f t="shared" si="27"/>
        <v>0</v>
      </c>
      <c r="BG8" s="38">
        <f>County!AL278</f>
        <v>0</v>
      </c>
      <c r="BH8" s="39">
        <f t="shared" si="28"/>
        <v>0</v>
      </c>
      <c r="BI8" s="38">
        <f>County!AM278</f>
        <v>0</v>
      </c>
      <c r="BJ8" s="39">
        <f t="shared" si="29"/>
        <v>0</v>
      </c>
      <c r="BK8" s="38">
        <f>County!AN278</f>
        <v>0</v>
      </c>
      <c r="BL8" s="39">
        <f t="shared" si="30"/>
        <v>0</v>
      </c>
      <c r="BM8" s="50"/>
      <c r="BN8" s="35" t="str">
        <f t="shared" si="31"/>
        <v>Delaware</v>
      </c>
      <c r="BO8" s="35" t="s">
        <v>1457</v>
      </c>
      <c r="BP8" s="35">
        <f t="shared" si="32"/>
        <v>1</v>
      </c>
      <c r="BQ8" s="36">
        <f>RANK(Q8,(K8:P8,Q8:X8,AC8:AV8))</f>
        <v>4</v>
      </c>
      <c r="BR8" s="36">
        <f>RANK(S8,(K8:P8,Q8:X8,AC8:AV8))</f>
        <v>9</v>
      </c>
      <c r="BS8" s="36">
        <f>RANK(W8,(K8:P8,Q8:X8,AC8:AV8))</f>
        <v>9</v>
      </c>
      <c r="BT8" s="36">
        <f>RANK(U8,(K8:P8,Q8:X8,AC8:AV8))</f>
        <v>9</v>
      </c>
      <c r="BV8" s="35">
        <v>10</v>
      </c>
      <c r="BX8" s="38">
        <f>County!BJ278</f>
        <v>0</v>
      </c>
    </row>
    <row r="9" spans="1:76" s="137" customFormat="1" x14ac:dyDescent="0.2">
      <c r="A9" s="137" t="s">
        <v>1185</v>
      </c>
      <c r="B9" s="138">
        <f t="shared" si="33"/>
        <v>4484902</v>
      </c>
      <c r="C9" s="139">
        <f t="shared" si="0"/>
        <v>1</v>
      </c>
      <c r="D9" s="139" t="str">
        <f t="shared" si="1"/>
        <v/>
      </c>
      <c r="E9" s="139" t="str">
        <f t="shared" si="1"/>
        <v/>
      </c>
      <c r="F9" s="140">
        <f t="shared" si="2"/>
        <v>1</v>
      </c>
      <c r="G9" s="140">
        <f t="shared" si="3"/>
        <v>2</v>
      </c>
      <c r="H9" s="140" t="str">
        <f t="shared" si="4"/>
        <v>-</v>
      </c>
      <c r="I9" s="138">
        <f t="shared" si="34"/>
        <v>54944</v>
      </c>
      <c r="J9" s="141">
        <f t="shared" si="35"/>
        <v>1.2250880844219115E-2</v>
      </c>
      <c r="K9" s="138">
        <f>County!N439</f>
        <v>2269923</v>
      </c>
      <c r="L9" s="141">
        <f t="shared" si="36"/>
        <v>0.50612544042210961</v>
      </c>
      <c r="M9" s="142">
        <f>County!O439</f>
        <v>2214979</v>
      </c>
      <c r="N9" s="143">
        <f t="shared" si="5"/>
        <v>0.49387455957789045</v>
      </c>
      <c r="O9" s="142">
        <f>County!P439</f>
        <v>0</v>
      </c>
      <c r="P9" s="143">
        <f t="shared" si="6"/>
        <v>0</v>
      </c>
      <c r="Q9" s="142">
        <f>County!Q439</f>
        <v>0</v>
      </c>
      <c r="R9" s="143">
        <f t="shared" si="7"/>
        <v>0</v>
      </c>
      <c r="S9" s="142">
        <f>County!R439</f>
        <v>0</v>
      </c>
      <c r="T9" s="143">
        <f t="shared" si="8"/>
        <v>0</v>
      </c>
      <c r="U9" s="142">
        <f>County!S439</f>
        <v>0</v>
      </c>
      <c r="V9" s="143">
        <f t="shared" si="9"/>
        <v>0</v>
      </c>
      <c r="W9" s="142">
        <f>County!T439</f>
        <v>0</v>
      </c>
      <c r="X9" s="143">
        <f t="shared" si="10"/>
        <v>0</v>
      </c>
      <c r="Y9" s="142">
        <f>County!U439</f>
        <v>0</v>
      </c>
      <c r="Z9" s="143">
        <f t="shared" si="11"/>
        <v>0</v>
      </c>
      <c r="AA9" s="142">
        <f>County!V439</f>
        <v>0</v>
      </c>
      <c r="AB9" s="143">
        <f t="shared" si="12"/>
        <v>0</v>
      </c>
      <c r="AC9" s="142">
        <f>County!W439</f>
        <v>0</v>
      </c>
      <c r="AD9" s="143">
        <f t="shared" si="13"/>
        <v>0</v>
      </c>
      <c r="AE9" s="142">
        <f>County!X439</f>
        <v>0</v>
      </c>
      <c r="AF9" s="143">
        <f t="shared" si="14"/>
        <v>0</v>
      </c>
      <c r="AG9" s="138">
        <f>County!Y439</f>
        <v>0</v>
      </c>
      <c r="AH9" s="141">
        <f t="shared" si="15"/>
        <v>0</v>
      </c>
      <c r="AI9" s="138">
        <f>County!Z439</f>
        <v>0</v>
      </c>
      <c r="AJ9" s="141">
        <f t="shared" si="16"/>
        <v>0</v>
      </c>
      <c r="AK9" s="138">
        <f>County!AA439</f>
        <v>0</v>
      </c>
      <c r="AL9" s="141">
        <f t="shared" si="17"/>
        <v>0</v>
      </c>
      <c r="AM9" s="138">
        <f>County!AB439</f>
        <v>0</v>
      </c>
      <c r="AN9" s="141">
        <f t="shared" si="18"/>
        <v>0</v>
      </c>
      <c r="AO9" s="138">
        <f>County!AC439</f>
        <v>0</v>
      </c>
      <c r="AP9" s="141">
        <f t="shared" si="19"/>
        <v>0</v>
      </c>
      <c r="AQ9" s="138">
        <f>County!AD439</f>
        <v>0</v>
      </c>
      <c r="AR9" s="141">
        <f t="shared" si="20"/>
        <v>0</v>
      </c>
      <c r="AS9" s="138">
        <f>County!AE439</f>
        <v>0</v>
      </c>
      <c r="AT9" s="141">
        <f t="shared" si="21"/>
        <v>0</v>
      </c>
      <c r="AU9" s="138">
        <f>County!AF439</f>
        <v>0</v>
      </c>
      <c r="AV9" s="141">
        <f t="shared" si="22"/>
        <v>0</v>
      </c>
      <c r="AW9" s="138">
        <f>County!AG439</f>
        <v>0</v>
      </c>
      <c r="AX9" s="141">
        <f t="shared" si="23"/>
        <v>0</v>
      </c>
      <c r="AY9" s="138">
        <f>County!AH439</f>
        <v>0</v>
      </c>
      <c r="AZ9" s="141">
        <f t="shared" si="24"/>
        <v>0</v>
      </c>
      <c r="BA9" s="138">
        <f>County!AI439</f>
        <v>0</v>
      </c>
      <c r="BB9" s="141">
        <f t="shared" si="25"/>
        <v>0</v>
      </c>
      <c r="BC9" s="138">
        <f>County!AJ439</f>
        <v>0</v>
      </c>
      <c r="BD9" s="141">
        <f t="shared" si="26"/>
        <v>0</v>
      </c>
      <c r="BE9" s="138">
        <f>County!AK439</f>
        <v>0</v>
      </c>
      <c r="BF9" s="141">
        <f t="shared" si="27"/>
        <v>0</v>
      </c>
      <c r="BG9" s="138">
        <f>County!AL439</f>
        <v>0</v>
      </c>
      <c r="BH9" s="141">
        <f t="shared" si="28"/>
        <v>0</v>
      </c>
      <c r="BI9" s="138">
        <f>County!AM439</f>
        <v>0</v>
      </c>
      <c r="BJ9" s="141">
        <f t="shared" si="29"/>
        <v>0</v>
      </c>
      <c r="BK9" s="138">
        <f>County!AN439</f>
        <v>0</v>
      </c>
      <c r="BL9" s="141">
        <f t="shared" si="30"/>
        <v>0</v>
      </c>
      <c r="BM9" s="144"/>
      <c r="BN9" s="137" t="str">
        <f t="shared" si="31"/>
        <v>Georgia</v>
      </c>
      <c r="BO9" s="137" t="s">
        <v>1186</v>
      </c>
      <c r="BP9" s="137">
        <f t="shared" si="32"/>
        <v>1</v>
      </c>
      <c r="BQ9" s="145">
        <f>RANK(Q9,(K9:P9,Q9:X9,AC9:AV9))</f>
        <v>5</v>
      </c>
      <c r="BR9" s="145">
        <f>RANK(S9,(K9:P9,Q9:X9,AC9:AV9))</f>
        <v>5</v>
      </c>
      <c r="BS9" s="145">
        <f>RANK(W9,(K9:P9,Q9:X9,AC9:AV9))</f>
        <v>5</v>
      </c>
      <c r="BT9" s="145">
        <f>RANK(U9,(K9:P9,Q9:X9,AC9:AV9))</f>
        <v>5</v>
      </c>
      <c r="BV9" s="137">
        <v>13</v>
      </c>
      <c r="BX9" s="138">
        <f>County!BJ439</f>
        <v>0</v>
      </c>
    </row>
    <row r="10" spans="1:76" s="35" customFormat="1" x14ac:dyDescent="0.2">
      <c r="A10" s="35" t="s">
        <v>14</v>
      </c>
      <c r="B10" s="38">
        <f t="shared" si="33"/>
        <v>859827</v>
      </c>
      <c r="C10" s="37" t="str">
        <f t="shared" si="0"/>
        <v/>
      </c>
      <c r="D10" s="37">
        <f t="shared" si="1"/>
        <v>1</v>
      </c>
      <c r="E10" s="37" t="str">
        <f t="shared" si="1"/>
        <v/>
      </c>
      <c r="F10" s="67">
        <f t="shared" si="2"/>
        <v>2</v>
      </c>
      <c r="G10" s="67">
        <f t="shared" si="3"/>
        <v>1</v>
      </c>
      <c r="H10" s="67">
        <f t="shared" si="4"/>
        <v>3</v>
      </c>
      <c r="I10" s="38">
        <f>ABS(M10-K10)</f>
        <v>252582</v>
      </c>
      <c r="J10" s="39">
        <f>IF(B10&gt;0, I10/B10,0)</f>
        <v>0.29375909339902095</v>
      </c>
      <c r="K10" s="38">
        <f>County!N485</f>
        <v>285864</v>
      </c>
      <c r="L10" s="39">
        <f>IF($B10&gt;0,K10/$B10,0)</f>
        <v>0.33246687996538837</v>
      </c>
      <c r="M10" s="63">
        <f>County!O485</f>
        <v>538446</v>
      </c>
      <c r="N10" s="64">
        <f>IF($B10&gt;0,M10/$B10,0)</f>
        <v>0.62622597336440933</v>
      </c>
      <c r="O10" s="63">
        <f>County!P485</f>
        <v>25329</v>
      </c>
      <c r="P10" s="64">
        <f>IF($B10&gt;0,O10/$B10,0)</f>
        <v>2.9458251485473239E-2</v>
      </c>
      <c r="Q10" s="63">
        <f>County!Q485</f>
        <v>0</v>
      </c>
      <c r="R10" s="64">
        <f>IF($B10&gt;0,Q10/$B10,0)</f>
        <v>0</v>
      </c>
      <c r="S10" s="63">
        <f>County!R485</f>
        <v>0</v>
      </c>
      <c r="T10" s="64">
        <f>IF($B10&gt;0,S10/$B10,0)</f>
        <v>0</v>
      </c>
      <c r="U10" s="63">
        <f>County!S485</f>
        <v>10188</v>
      </c>
      <c r="V10" s="64">
        <f>IF($B10&gt;0,U10/$B10,0)</f>
        <v>1.1848895184729022E-2</v>
      </c>
      <c r="W10" s="63">
        <f>County!T485</f>
        <v>0</v>
      </c>
      <c r="X10" s="64">
        <f>IF($B10&gt;0,W10/$B10,0)</f>
        <v>0</v>
      </c>
      <c r="Y10" s="63">
        <f>County!U485</f>
        <v>0</v>
      </c>
      <c r="Z10" s="64">
        <f>IF($B10&gt;0,Y10/$B10,0)</f>
        <v>0</v>
      </c>
      <c r="AA10" s="63">
        <f>County!V485</f>
        <v>0</v>
      </c>
      <c r="AB10" s="64">
        <f>IF($B10&gt;0,AA10/$B10,0)</f>
        <v>0</v>
      </c>
      <c r="AC10" s="63">
        <f>County!W485</f>
        <v>0</v>
      </c>
      <c r="AD10" s="64">
        <f>IF($B10&gt;0,AC10/$B10,0)</f>
        <v>0</v>
      </c>
      <c r="AE10" s="63">
        <f>County!X485</f>
        <v>0</v>
      </c>
      <c r="AF10" s="64">
        <f>IF($B10&gt;0,AE10/$B10,0)</f>
        <v>0</v>
      </c>
      <c r="AG10" s="38">
        <f>County!Y485</f>
        <v>0</v>
      </c>
      <c r="AH10" s="39">
        <f>IF($B10&gt;0,AG10/$B10,0)</f>
        <v>0</v>
      </c>
      <c r="AI10" s="38">
        <f>County!Z485</f>
        <v>0</v>
      </c>
      <c r="AJ10" s="39">
        <f>IF($B10&gt;0,AI10/$B10,0)</f>
        <v>0</v>
      </c>
      <c r="AK10" s="38">
        <f>County!AA485</f>
        <v>0</v>
      </c>
      <c r="AL10" s="39">
        <f>IF($B10&gt;0,AK10/$B10,0)</f>
        <v>0</v>
      </c>
      <c r="AM10" s="38">
        <f>County!AB485</f>
        <v>0</v>
      </c>
      <c r="AN10" s="39">
        <f>IF($B10&gt;0,AM10/$B10,0)</f>
        <v>0</v>
      </c>
      <c r="AO10" s="38">
        <f>County!AC485</f>
        <v>0</v>
      </c>
      <c r="AP10" s="39">
        <f>IF($B10&gt;0,AO10/$B10,0)</f>
        <v>0</v>
      </c>
      <c r="AQ10" s="38">
        <f>County!AD485</f>
        <v>0</v>
      </c>
      <c r="AR10" s="39">
        <f>IF($B10&gt;0,AQ10/$B10,0)</f>
        <v>0</v>
      </c>
      <c r="AS10" s="38">
        <f>County!AE485</f>
        <v>0</v>
      </c>
      <c r="AT10" s="39">
        <f>IF($B10&gt;0,AS10/$B10,0)</f>
        <v>0</v>
      </c>
      <c r="AU10" s="38">
        <f>County!AF485</f>
        <v>0</v>
      </c>
      <c r="AV10" s="39">
        <f>IF($B10&gt;0,AU10/$B10,0)</f>
        <v>0</v>
      </c>
      <c r="AW10" s="38">
        <f>County!AG485</f>
        <v>0</v>
      </c>
      <c r="AX10" s="39">
        <f>IF($B10&gt;0,AW10/$B10,0)</f>
        <v>0</v>
      </c>
      <c r="AY10" s="38">
        <f>County!AH485</f>
        <v>0</v>
      </c>
      <c r="AZ10" s="39">
        <f>IF($B10&gt;0,AY10/$B10,0)</f>
        <v>0</v>
      </c>
      <c r="BA10" s="38">
        <f>County!AI485</f>
        <v>0</v>
      </c>
      <c r="BB10" s="39">
        <f>IF($B10&gt;0,BA10/$B10,0)</f>
        <v>0</v>
      </c>
      <c r="BC10" s="38">
        <f>County!AJ485</f>
        <v>0</v>
      </c>
      <c r="BD10" s="39">
        <f>IF($B10&gt;0,BC10/$B10,0)</f>
        <v>0</v>
      </c>
      <c r="BE10" s="38">
        <f>County!AK485</f>
        <v>0</v>
      </c>
      <c r="BF10" s="39">
        <f>IF($B10&gt;0,BE10/$B10,0)</f>
        <v>0</v>
      </c>
      <c r="BG10" s="38">
        <f>County!AL485</f>
        <v>0</v>
      </c>
      <c r="BH10" s="39">
        <f>IF($B10&gt;0,BG10/$B10,0)</f>
        <v>0</v>
      </c>
      <c r="BI10" s="38">
        <f>County!AM485</f>
        <v>0</v>
      </c>
      <c r="BJ10" s="39">
        <f>IF($B10&gt;0,BI10/$B10,0)</f>
        <v>0</v>
      </c>
      <c r="BK10" s="38">
        <f>County!AN485</f>
        <v>0</v>
      </c>
      <c r="BL10" s="39">
        <f>IF($B10&gt;0,BK10/$B10,0)</f>
        <v>0</v>
      </c>
      <c r="BM10" s="50"/>
      <c r="BN10" s="35" t="str">
        <f t="shared" si="31"/>
        <v>Idaho</v>
      </c>
      <c r="BO10" s="35" t="s">
        <v>1101</v>
      </c>
      <c r="BP10" s="35">
        <f t="shared" si="32"/>
        <v>1</v>
      </c>
      <c r="BQ10" s="36">
        <f>RANK(Q10,(K10:P10,Q10:X10,AC10:AV10))</f>
        <v>9</v>
      </c>
      <c r="BR10" s="36">
        <f>RANK(S10,(K10:P10,Q10:X10,AC10:AV10))</f>
        <v>9</v>
      </c>
      <c r="BS10" s="36">
        <f>RANK(W10,(K10:P10,Q10:X10,AC10:AV10))</f>
        <v>9</v>
      </c>
      <c r="BT10" s="36">
        <f>RANK(U10,(K10:P10,Q10:X10,AC10:AV10))</f>
        <v>4</v>
      </c>
      <c r="BV10" s="35">
        <v>16</v>
      </c>
      <c r="BX10" s="38">
        <f>County!BJ485</f>
        <v>0</v>
      </c>
    </row>
    <row r="11" spans="1:76" s="40" customFormat="1" x14ac:dyDescent="0.2">
      <c r="A11" s="40" t="s">
        <v>2458</v>
      </c>
      <c r="B11" s="43">
        <f t="shared" si="33"/>
        <v>5968901</v>
      </c>
      <c r="C11" s="42">
        <f t="shared" si="0"/>
        <v>1</v>
      </c>
      <c r="D11" s="42" t="str">
        <f t="shared" si="1"/>
        <v/>
      </c>
      <c r="E11" s="42" t="str">
        <f t="shared" si="1"/>
        <v/>
      </c>
      <c r="F11" s="66">
        <f t="shared" si="2"/>
        <v>1</v>
      </c>
      <c r="G11" s="66">
        <f t="shared" si="3"/>
        <v>2</v>
      </c>
      <c r="H11" s="66" t="str">
        <f t="shared" si="4"/>
        <v>-</v>
      </c>
      <c r="I11" s="43">
        <f t="shared" si="34"/>
        <v>959060</v>
      </c>
      <c r="J11" s="44">
        <f t="shared" si="35"/>
        <v>0.16067614456999707</v>
      </c>
      <c r="K11" s="43">
        <f>County!N589</f>
        <v>3278930</v>
      </c>
      <c r="L11" s="44">
        <f t="shared" si="36"/>
        <v>0.54933563146716624</v>
      </c>
      <c r="M11" s="62">
        <f>County!O589</f>
        <v>2319870</v>
      </c>
      <c r="N11" s="87">
        <f t="shared" si="5"/>
        <v>0.38865948689716917</v>
      </c>
      <c r="O11" s="62">
        <f>County!P589</f>
        <v>0</v>
      </c>
      <c r="P11" s="87">
        <f t="shared" si="6"/>
        <v>0</v>
      </c>
      <c r="Q11" s="62">
        <f>County!Q589</f>
        <v>75673</v>
      </c>
      <c r="R11" s="87">
        <f t="shared" si="7"/>
        <v>1.2677878222473449E-2</v>
      </c>
      <c r="S11" s="62">
        <f>County!R589</f>
        <v>56711</v>
      </c>
      <c r="T11" s="87">
        <f t="shared" si="8"/>
        <v>9.5010790093519731E-3</v>
      </c>
      <c r="U11" s="62">
        <f>County!S589</f>
        <v>0</v>
      </c>
      <c r="V11" s="87">
        <f t="shared" si="9"/>
        <v>0</v>
      </c>
      <c r="W11" s="62">
        <f>County!T589</f>
        <v>0</v>
      </c>
      <c r="X11" s="87">
        <f t="shared" si="10"/>
        <v>0</v>
      </c>
      <c r="Y11" s="62">
        <f>County!U589</f>
        <v>0</v>
      </c>
      <c r="Z11" s="87">
        <f t="shared" si="11"/>
        <v>0</v>
      </c>
      <c r="AA11" s="62">
        <f>County!V589</f>
        <v>0</v>
      </c>
      <c r="AB11" s="87">
        <f t="shared" si="12"/>
        <v>0</v>
      </c>
      <c r="AC11" s="62">
        <f>County!W589</f>
        <v>0</v>
      </c>
      <c r="AD11" s="87">
        <f t="shared" si="13"/>
        <v>0</v>
      </c>
      <c r="AE11" s="62">
        <f>County!X589</f>
        <v>0</v>
      </c>
      <c r="AF11" s="87">
        <f t="shared" si="14"/>
        <v>0</v>
      </c>
      <c r="AG11" s="43">
        <f>County!Y589</f>
        <v>237699</v>
      </c>
      <c r="AH11" s="44">
        <f t="shared" si="15"/>
        <v>3.9822908773323597E-2</v>
      </c>
      <c r="AI11" s="43">
        <f>County!Z589</f>
        <v>6</v>
      </c>
      <c r="AJ11" s="44">
        <f t="shared" si="16"/>
        <v>1.005210171855757E-6</v>
      </c>
      <c r="AK11" s="43">
        <f>County!AA589</f>
        <v>2</v>
      </c>
      <c r="AL11" s="44">
        <f t="shared" si="17"/>
        <v>3.3507005728525236E-7</v>
      </c>
      <c r="AM11" s="43">
        <f>County!AB589</f>
        <v>10</v>
      </c>
      <c r="AN11" s="44">
        <f t="shared" si="18"/>
        <v>1.6753502864262617E-6</v>
      </c>
      <c r="AO11" s="43">
        <f>County!AC589</f>
        <v>0</v>
      </c>
      <c r="AP11" s="44">
        <f t="shared" si="19"/>
        <v>0</v>
      </c>
      <c r="AQ11" s="43">
        <f>County!AD589</f>
        <v>0</v>
      </c>
      <c r="AR11" s="44">
        <f t="shared" si="20"/>
        <v>0</v>
      </c>
      <c r="AS11" s="43">
        <f>County!AE589</f>
        <v>0</v>
      </c>
      <c r="AT11" s="44">
        <f t="shared" si="21"/>
        <v>0</v>
      </c>
      <c r="AU11" s="43">
        <f>County!AF589</f>
        <v>0</v>
      </c>
      <c r="AV11" s="44">
        <f t="shared" si="22"/>
        <v>0</v>
      </c>
      <c r="AW11" s="43">
        <f>County!AG589</f>
        <v>0</v>
      </c>
      <c r="AX11" s="44">
        <f t="shared" ref="AX11:AX37" si="37">IF($B11&gt;0,AW11/$B11,0)</f>
        <v>0</v>
      </c>
      <c r="AY11" s="43">
        <f>County!AH589</f>
        <v>0</v>
      </c>
      <c r="AZ11" s="44">
        <f t="shared" ref="AZ11:AZ37" si="38">IF($B11&gt;0,AY11/$B11,0)</f>
        <v>0</v>
      </c>
      <c r="BA11" s="43">
        <f>County!AI589</f>
        <v>0</v>
      </c>
      <c r="BB11" s="44">
        <f t="shared" ref="BB11:BB37" si="39">IF($B11&gt;0,BA11/$B11,0)</f>
        <v>0</v>
      </c>
      <c r="BC11" s="43">
        <f>County!AJ589</f>
        <v>0</v>
      </c>
      <c r="BD11" s="44">
        <f t="shared" ref="BD11:BD37" si="40">IF($B11&gt;0,BC11/$B11,0)</f>
        <v>0</v>
      </c>
      <c r="BE11" s="43">
        <f>County!AK589</f>
        <v>0</v>
      </c>
      <c r="BF11" s="44">
        <f t="shared" ref="BF11:BF37" si="41">IF($B11&gt;0,BE11/$B11,0)</f>
        <v>0</v>
      </c>
      <c r="BG11" s="43">
        <f>County!AL589</f>
        <v>0</v>
      </c>
      <c r="BH11" s="44">
        <f t="shared" ref="BH11:BH37" si="42">IF($B11&gt;0,BG11/$B11,0)</f>
        <v>0</v>
      </c>
      <c r="BI11" s="43">
        <f>County!AM589</f>
        <v>0</v>
      </c>
      <c r="BJ11" s="44">
        <f t="shared" ref="BJ11:BJ37" si="43">IF($B11&gt;0,BI11/$B11,0)</f>
        <v>0</v>
      </c>
      <c r="BK11" s="43">
        <f>County!AN589</f>
        <v>0</v>
      </c>
      <c r="BL11" s="44">
        <f t="shared" ref="BL11:BL37" si="44">IF($B11&gt;0,BK11/$B11,0)</f>
        <v>0</v>
      </c>
      <c r="BM11" s="49"/>
      <c r="BN11" s="40" t="str">
        <f t="shared" si="31"/>
        <v>Illinois</v>
      </c>
      <c r="BO11" s="40" t="s">
        <v>973</v>
      </c>
      <c r="BP11" s="40">
        <f t="shared" si="32"/>
        <v>1</v>
      </c>
      <c r="BQ11" s="41">
        <f>RANK(Q11,(K11:P11,Q11:X11,AC11:AV11))</f>
        <v>4</v>
      </c>
      <c r="BR11" s="41">
        <f>RANK(S11,(K11:P11,Q11:X11,AC11:AV11))</f>
        <v>5</v>
      </c>
      <c r="BS11" s="41">
        <f>RANK(W11,(K11:P11,Q11:X11,AC11:AV11))</f>
        <v>17</v>
      </c>
      <c r="BT11" s="41">
        <f>RANK(U11,(K11:P11,Q11:X11,AC11:AV11))</f>
        <v>17</v>
      </c>
      <c r="BV11" s="40">
        <v>17</v>
      </c>
      <c r="BX11" s="43">
        <f>County!BJ589</f>
        <v>0</v>
      </c>
    </row>
    <row r="12" spans="1:76" s="35" customFormat="1" x14ac:dyDescent="0.2">
      <c r="A12" s="35" t="s">
        <v>1937</v>
      </c>
      <c r="B12" s="38">
        <f t="shared" si="33"/>
        <v>1671828</v>
      </c>
      <c r="C12" s="37" t="str">
        <f t="shared" si="0"/>
        <v/>
      </c>
      <c r="D12" s="37">
        <f t="shared" si="1"/>
        <v>1</v>
      </c>
      <c r="E12" s="37" t="str">
        <f t="shared" si="1"/>
        <v/>
      </c>
      <c r="F12" s="67">
        <f t="shared" si="2"/>
        <v>2</v>
      </c>
      <c r="G12" s="67">
        <f t="shared" si="3"/>
        <v>1</v>
      </c>
      <c r="H12" s="67">
        <f t="shared" si="4"/>
        <v>4</v>
      </c>
      <c r="I12" s="38">
        <f t="shared" si="34"/>
        <v>110138</v>
      </c>
      <c r="J12" s="39">
        <f t="shared" si="35"/>
        <v>6.587878657373844E-2</v>
      </c>
      <c r="K12" s="38">
        <f>County!N690</f>
        <v>754859</v>
      </c>
      <c r="L12" s="39">
        <f t="shared" si="36"/>
        <v>0.45151714171553531</v>
      </c>
      <c r="M12" s="63">
        <f>County!O690</f>
        <v>864997</v>
      </c>
      <c r="N12" s="64">
        <f t="shared" si="5"/>
        <v>0.51739592828927383</v>
      </c>
      <c r="O12" s="63">
        <f>County!P690</f>
        <v>13800</v>
      </c>
      <c r="P12" s="64">
        <f t="shared" si="6"/>
        <v>8.2544376574623709E-3</v>
      </c>
      <c r="Q12" s="63">
        <f>County!Q690</f>
        <v>36961</v>
      </c>
      <c r="R12" s="64">
        <f t="shared" si="7"/>
        <v>2.2108135525903381E-2</v>
      </c>
      <c r="S12" s="63">
        <f>County!R690</f>
        <v>0</v>
      </c>
      <c r="T12" s="64">
        <f t="shared" si="8"/>
        <v>0</v>
      </c>
      <c r="U12" s="63">
        <f>County!S690</f>
        <v>0</v>
      </c>
      <c r="V12" s="64">
        <f t="shared" si="9"/>
        <v>0</v>
      </c>
      <c r="W12" s="63">
        <f>County!T690</f>
        <v>0</v>
      </c>
      <c r="X12" s="64">
        <f t="shared" si="10"/>
        <v>0</v>
      </c>
      <c r="Y12" s="63">
        <f>County!U690</f>
        <v>0</v>
      </c>
      <c r="Z12" s="64">
        <f t="shared" si="11"/>
        <v>0</v>
      </c>
      <c r="AA12" s="63">
        <f>County!V690</f>
        <v>0</v>
      </c>
      <c r="AB12" s="64">
        <f t="shared" si="12"/>
        <v>0</v>
      </c>
      <c r="AC12" s="63">
        <f>County!W690</f>
        <v>0</v>
      </c>
      <c r="AD12" s="64">
        <f t="shared" si="13"/>
        <v>0</v>
      </c>
      <c r="AE12" s="63">
        <f>County!X690</f>
        <v>1211</v>
      </c>
      <c r="AF12" s="64">
        <f t="shared" si="14"/>
        <v>7.2435681182513988E-4</v>
      </c>
      <c r="AG12" s="38">
        <f>County!Y690</f>
        <v>0</v>
      </c>
      <c r="AH12" s="39">
        <f t="shared" si="15"/>
        <v>0</v>
      </c>
      <c r="AI12" s="38">
        <f>County!Z690</f>
        <v>0</v>
      </c>
      <c r="AJ12" s="39">
        <f t="shared" si="16"/>
        <v>0</v>
      </c>
      <c r="AK12" s="38">
        <f>County!AA690</f>
        <v>0</v>
      </c>
      <c r="AL12" s="39">
        <f t="shared" si="17"/>
        <v>0</v>
      </c>
      <c r="AM12" s="38">
        <f>County!AB690</f>
        <v>0</v>
      </c>
      <c r="AN12" s="39">
        <f t="shared" si="18"/>
        <v>0</v>
      </c>
      <c r="AO12" s="38">
        <f>County!AC690</f>
        <v>0</v>
      </c>
      <c r="AP12" s="39">
        <f t="shared" si="19"/>
        <v>0</v>
      </c>
      <c r="AQ12" s="38">
        <f>County!AD690</f>
        <v>0</v>
      </c>
      <c r="AR12" s="39">
        <f t="shared" si="20"/>
        <v>0</v>
      </c>
      <c r="AS12" s="38">
        <f>County!AE690</f>
        <v>0</v>
      </c>
      <c r="AT12" s="39">
        <f t="shared" si="21"/>
        <v>0</v>
      </c>
      <c r="AU12" s="38">
        <f>County!AF690</f>
        <v>0</v>
      </c>
      <c r="AV12" s="39">
        <f t="shared" si="22"/>
        <v>0</v>
      </c>
      <c r="AW12" s="38">
        <f>County!AG690</f>
        <v>0</v>
      </c>
      <c r="AX12" s="39">
        <f t="shared" si="37"/>
        <v>0</v>
      </c>
      <c r="AY12" s="38">
        <f>County!AH690</f>
        <v>0</v>
      </c>
      <c r="AZ12" s="39">
        <f t="shared" si="38"/>
        <v>0</v>
      </c>
      <c r="BA12" s="38">
        <f>County!AI690</f>
        <v>0</v>
      </c>
      <c r="BB12" s="39">
        <f t="shared" si="39"/>
        <v>0</v>
      </c>
      <c r="BC12" s="38">
        <f>County!AJ690</f>
        <v>0</v>
      </c>
      <c r="BD12" s="39">
        <f t="shared" si="40"/>
        <v>0</v>
      </c>
      <c r="BE12" s="38">
        <f>County!AK690</f>
        <v>0</v>
      </c>
      <c r="BF12" s="39">
        <f t="shared" si="41"/>
        <v>0</v>
      </c>
      <c r="BG12" s="38">
        <f>County!AL690</f>
        <v>0</v>
      </c>
      <c r="BH12" s="39">
        <f t="shared" si="42"/>
        <v>0</v>
      </c>
      <c r="BI12" s="38">
        <f>County!AM690</f>
        <v>0</v>
      </c>
      <c r="BJ12" s="39">
        <f t="shared" si="43"/>
        <v>0</v>
      </c>
      <c r="BK12" s="38">
        <f>County!AN690</f>
        <v>0</v>
      </c>
      <c r="BL12" s="39">
        <f t="shared" si="44"/>
        <v>0</v>
      </c>
      <c r="BM12" s="50"/>
      <c r="BN12" s="35" t="str">
        <f t="shared" si="31"/>
        <v>Iowa</v>
      </c>
      <c r="BO12" s="35" t="s">
        <v>1938</v>
      </c>
      <c r="BP12" s="35">
        <f t="shared" si="32"/>
        <v>1</v>
      </c>
      <c r="BQ12" s="36">
        <f>RANK(Q12,(K12:P12,Q12:X12,AC12:AV12))</f>
        <v>3</v>
      </c>
      <c r="BR12" s="36">
        <f>RANK(S12,(K12:P12,Q12:X12,AC12:AV12))</f>
        <v>11</v>
      </c>
      <c r="BS12" s="36">
        <f>RANK(W12,(K12:P12,Q12:X12,AC12:AV12))</f>
        <v>11</v>
      </c>
      <c r="BT12" s="36">
        <f>RANK(U12,(K12:P12,Q12:X12,AC12:AV12))</f>
        <v>11</v>
      </c>
      <c r="BV12" s="35">
        <v>19</v>
      </c>
      <c r="BX12" s="38">
        <f>County!BJ690</f>
        <v>27438</v>
      </c>
    </row>
    <row r="13" spans="1:76" s="40" customFormat="1" x14ac:dyDescent="0.2">
      <c r="A13" s="40" t="s">
        <v>525</v>
      </c>
      <c r="B13" s="43">
        <f t="shared" si="33"/>
        <v>1367755</v>
      </c>
      <c r="C13" s="42" t="str">
        <f t="shared" si="0"/>
        <v/>
      </c>
      <c r="D13" s="42">
        <f t="shared" si="1"/>
        <v>1</v>
      </c>
      <c r="E13" s="42" t="str">
        <f t="shared" si="1"/>
        <v/>
      </c>
      <c r="F13" s="66">
        <f t="shared" si="2"/>
        <v>2</v>
      </c>
      <c r="G13" s="66">
        <f t="shared" si="3"/>
        <v>1</v>
      </c>
      <c r="H13" s="66" t="str">
        <f t="shared" si="4"/>
        <v>-</v>
      </c>
      <c r="I13" s="43">
        <f t="shared" si="34"/>
        <v>156432</v>
      </c>
      <c r="J13" s="44">
        <f t="shared" si="35"/>
        <v>0.11437136036790214</v>
      </c>
      <c r="K13" s="43">
        <f>County!N797</f>
        <v>571530</v>
      </c>
      <c r="L13" s="44">
        <f t="shared" si="36"/>
        <v>0.41785992374365294</v>
      </c>
      <c r="M13" s="62">
        <f>County!O797</f>
        <v>727962</v>
      </c>
      <c r="N13" s="87">
        <f t="shared" si="5"/>
        <v>0.53223128411155507</v>
      </c>
      <c r="O13" s="62">
        <f>County!P797</f>
        <v>0</v>
      </c>
      <c r="P13" s="87">
        <f t="shared" si="6"/>
        <v>0</v>
      </c>
      <c r="Q13" s="62">
        <f>County!Q797</f>
        <v>68263</v>
      </c>
      <c r="R13" s="87">
        <f t="shared" si="7"/>
        <v>4.9908792144792012E-2</v>
      </c>
      <c r="S13" s="62">
        <f>County!R797</f>
        <v>0</v>
      </c>
      <c r="T13" s="87">
        <f t="shared" si="8"/>
        <v>0</v>
      </c>
      <c r="U13" s="62">
        <f>County!S797</f>
        <v>0</v>
      </c>
      <c r="V13" s="87">
        <f t="shared" si="9"/>
        <v>0</v>
      </c>
      <c r="W13" s="62">
        <f>County!T797</f>
        <v>0</v>
      </c>
      <c r="X13" s="87">
        <f t="shared" si="10"/>
        <v>0</v>
      </c>
      <c r="Y13" s="62">
        <f>County!U797</f>
        <v>0</v>
      </c>
      <c r="Z13" s="87">
        <f t="shared" si="11"/>
        <v>0</v>
      </c>
      <c r="AA13" s="62">
        <f>County!V797</f>
        <v>0</v>
      </c>
      <c r="AB13" s="87">
        <f t="shared" si="12"/>
        <v>0</v>
      </c>
      <c r="AC13" s="62">
        <f>County!W797</f>
        <v>0</v>
      </c>
      <c r="AD13" s="87">
        <f t="shared" si="13"/>
        <v>0</v>
      </c>
      <c r="AE13" s="62">
        <f>County!X797</f>
        <v>0</v>
      </c>
      <c r="AF13" s="87">
        <f t="shared" si="14"/>
        <v>0</v>
      </c>
      <c r="AG13" s="43">
        <f>County!Y797</f>
        <v>0</v>
      </c>
      <c r="AH13" s="44">
        <f t="shared" si="15"/>
        <v>0</v>
      </c>
      <c r="AI13" s="43">
        <f>County!Z797</f>
        <v>0</v>
      </c>
      <c r="AJ13" s="44">
        <f t="shared" si="16"/>
        <v>0</v>
      </c>
      <c r="AK13" s="43">
        <f>County!AA797</f>
        <v>0</v>
      </c>
      <c r="AL13" s="44">
        <f t="shared" si="17"/>
        <v>0</v>
      </c>
      <c r="AM13" s="43">
        <f>County!AB797</f>
        <v>0</v>
      </c>
      <c r="AN13" s="44">
        <f t="shared" si="18"/>
        <v>0</v>
      </c>
      <c r="AO13" s="43">
        <f>County!AC797</f>
        <v>0</v>
      </c>
      <c r="AP13" s="44">
        <f t="shared" si="19"/>
        <v>0</v>
      </c>
      <c r="AQ13" s="43">
        <f>County!AD797</f>
        <v>0</v>
      </c>
      <c r="AR13" s="44">
        <f t="shared" si="20"/>
        <v>0</v>
      </c>
      <c r="AS13" s="43">
        <f>County!AE797</f>
        <v>0</v>
      </c>
      <c r="AT13" s="44">
        <f t="shared" si="21"/>
        <v>0</v>
      </c>
      <c r="AU13" s="43">
        <f>County!AF797</f>
        <v>0</v>
      </c>
      <c r="AV13" s="44">
        <f t="shared" si="22"/>
        <v>0</v>
      </c>
      <c r="AW13" s="43">
        <f>County!AG797</f>
        <v>0</v>
      </c>
      <c r="AX13" s="44">
        <f t="shared" si="37"/>
        <v>0</v>
      </c>
      <c r="AY13" s="43">
        <f>County!AH797</f>
        <v>0</v>
      </c>
      <c r="AZ13" s="44">
        <f t="shared" si="38"/>
        <v>0</v>
      </c>
      <c r="BA13" s="43">
        <f>County!AI797</f>
        <v>0</v>
      </c>
      <c r="BB13" s="44">
        <f t="shared" si="39"/>
        <v>0</v>
      </c>
      <c r="BC13" s="43">
        <f>County!AJ797</f>
        <v>0</v>
      </c>
      <c r="BD13" s="44">
        <f t="shared" si="40"/>
        <v>0</v>
      </c>
      <c r="BE13" s="43">
        <f>County!AK797</f>
        <v>0</v>
      </c>
      <c r="BF13" s="44">
        <f t="shared" si="41"/>
        <v>0</v>
      </c>
      <c r="BG13" s="43">
        <f>County!AL797</f>
        <v>0</v>
      </c>
      <c r="BH13" s="44">
        <f t="shared" si="42"/>
        <v>0</v>
      </c>
      <c r="BI13" s="43">
        <f>County!AM797</f>
        <v>0</v>
      </c>
      <c r="BJ13" s="44">
        <f t="shared" si="43"/>
        <v>0</v>
      </c>
      <c r="BK13" s="43">
        <f>County!AN797</f>
        <v>0</v>
      </c>
      <c r="BL13" s="44">
        <f t="shared" si="44"/>
        <v>0</v>
      </c>
      <c r="BM13" s="49"/>
      <c r="BN13" s="40" t="str">
        <f t="shared" si="31"/>
        <v>Kansas</v>
      </c>
      <c r="BO13" s="40" t="s">
        <v>2477</v>
      </c>
      <c r="BP13" s="40">
        <f t="shared" si="32"/>
        <v>1</v>
      </c>
      <c r="BQ13" s="41">
        <f>RANK(Q13,(K13:P13,Q13:X13,AC13:AV13))</f>
        <v>3</v>
      </c>
      <c r="BR13" s="41">
        <f>RANK(S13,(K13:P13,Q13:X13,AC13:AV13))</f>
        <v>7</v>
      </c>
      <c r="BS13" s="41">
        <f>RANK(W13,(K13:P13,Q13:X13,AC13:AV13))</f>
        <v>7</v>
      </c>
      <c r="BT13" s="41">
        <f>RANK(U13,(K13:P13,Q13:X13,AC13:AV13))</f>
        <v>7</v>
      </c>
      <c r="BV13" s="40">
        <v>20</v>
      </c>
      <c r="BX13" s="43">
        <f>County!BJ797</f>
        <v>0</v>
      </c>
    </row>
    <row r="14" spans="1:76" s="35" customFormat="1" x14ac:dyDescent="0.2">
      <c r="A14" s="35" t="s">
        <v>2469</v>
      </c>
      <c r="B14" s="38">
        <f t="shared" si="33"/>
        <v>2135057</v>
      </c>
      <c r="C14" s="37" t="str">
        <f t="shared" si="0"/>
        <v/>
      </c>
      <c r="D14" s="37">
        <f t="shared" si="1"/>
        <v>1</v>
      </c>
      <c r="E14" s="37" t="str">
        <f t="shared" si="1"/>
        <v/>
      </c>
      <c r="F14" s="67">
        <f t="shared" si="2"/>
        <v>2</v>
      </c>
      <c r="G14" s="67">
        <f t="shared" si="3"/>
        <v>1</v>
      </c>
      <c r="H14" s="67" t="str">
        <f t="shared" si="4"/>
        <v>-</v>
      </c>
      <c r="I14" s="38">
        <f t="shared" si="34"/>
        <v>417058</v>
      </c>
      <c r="J14" s="39">
        <f t="shared" si="35"/>
        <v>0.19533811041110377</v>
      </c>
      <c r="K14" s="38">
        <f>County!N919</f>
        <v>816257</v>
      </c>
      <c r="L14" s="39">
        <f t="shared" si="36"/>
        <v>0.38231157294629603</v>
      </c>
      <c r="M14" s="63">
        <f>County!O919</f>
        <v>1233315</v>
      </c>
      <c r="N14" s="64">
        <f t="shared" si="5"/>
        <v>0.57764968335739986</v>
      </c>
      <c r="O14" s="63">
        <f>County!P919</f>
        <v>0</v>
      </c>
      <c r="P14" s="64">
        <f t="shared" si="6"/>
        <v>0</v>
      </c>
      <c r="Q14" s="63">
        <f>County!Q919</f>
        <v>85386</v>
      </c>
      <c r="R14" s="64">
        <f t="shared" si="7"/>
        <v>3.999237491083376E-2</v>
      </c>
      <c r="S14" s="63">
        <f>County!R919</f>
        <v>0</v>
      </c>
      <c r="T14" s="64">
        <f t="shared" si="8"/>
        <v>0</v>
      </c>
      <c r="U14" s="63">
        <f>County!S919</f>
        <v>0</v>
      </c>
      <c r="V14" s="64">
        <f t="shared" si="9"/>
        <v>0</v>
      </c>
      <c r="W14" s="63">
        <f>County!T919</f>
        <v>0</v>
      </c>
      <c r="X14" s="64">
        <f t="shared" si="10"/>
        <v>0</v>
      </c>
      <c r="Y14" s="63">
        <f>County!U919</f>
        <v>0</v>
      </c>
      <c r="Z14" s="64">
        <f t="shared" si="11"/>
        <v>0</v>
      </c>
      <c r="AA14" s="63">
        <f>County!V919</f>
        <v>0</v>
      </c>
      <c r="AB14" s="64">
        <f t="shared" si="12"/>
        <v>0</v>
      </c>
      <c r="AC14" s="63">
        <f>County!W919</f>
        <v>0</v>
      </c>
      <c r="AD14" s="64">
        <f t="shared" si="13"/>
        <v>0</v>
      </c>
      <c r="AE14" s="63">
        <f>County!X919</f>
        <v>0</v>
      </c>
      <c r="AF14" s="64">
        <f t="shared" si="14"/>
        <v>0</v>
      </c>
      <c r="AG14" s="38">
        <f>County!Y919</f>
        <v>70</v>
      </c>
      <c r="AH14" s="39">
        <f t="shared" si="15"/>
        <v>3.2786009928540548E-5</v>
      </c>
      <c r="AI14" s="38">
        <f>County!Z919</f>
        <v>9</v>
      </c>
      <c r="AJ14" s="39">
        <f t="shared" si="16"/>
        <v>4.2153441336694991E-6</v>
      </c>
      <c r="AK14" s="38">
        <f>County!AA919</f>
        <v>18</v>
      </c>
      <c r="AL14" s="39">
        <f t="shared" si="17"/>
        <v>8.4306882673389982E-6</v>
      </c>
      <c r="AM14" s="38">
        <f>County!AB919</f>
        <v>1</v>
      </c>
      <c r="AN14" s="39">
        <f t="shared" si="18"/>
        <v>4.6837157040772215E-7</v>
      </c>
      <c r="AO14" s="38">
        <f>County!AC919</f>
        <v>1</v>
      </c>
      <c r="AP14" s="39">
        <f t="shared" si="19"/>
        <v>4.6837157040772215E-7</v>
      </c>
      <c r="AQ14" s="38">
        <f>County!AD919</f>
        <v>0</v>
      </c>
      <c r="AR14" s="39">
        <f t="shared" si="20"/>
        <v>0</v>
      </c>
      <c r="AS14" s="38">
        <f>County!AE919</f>
        <v>0</v>
      </c>
      <c r="AT14" s="39">
        <f t="shared" si="21"/>
        <v>0</v>
      </c>
      <c r="AU14" s="38">
        <f>County!AF919</f>
        <v>0</v>
      </c>
      <c r="AV14" s="39">
        <f t="shared" si="22"/>
        <v>0</v>
      </c>
      <c r="AW14" s="38">
        <f>County!AG919</f>
        <v>0</v>
      </c>
      <c r="AX14" s="39">
        <f t="shared" si="37"/>
        <v>0</v>
      </c>
      <c r="AY14" s="38">
        <f>County!AH919</f>
        <v>0</v>
      </c>
      <c r="AZ14" s="39">
        <f t="shared" si="38"/>
        <v>0</v>
      </c>
      <c r="BA14" s="38">
        <f>County!AI919</f>
        <v>0</v>
      </c>
      <c r="BB14" s="39">
        <f t="shared" si="39"/>
        <v>0</v>
      </c>
      <c r="BC14" s="38">
        <f>County!AJ919</f>
        <v>0</v>
      </c>
      <c r="BD14" s="39">
        <f t="shared" si="40"/>
        <v>0</v>
      </c>
      <c r="BE14" s="38">
        <f>County!AK919</f>
        <v>0</v>
      </c>
      <c r="BF14" s="39">
        <f t="shared" si="41"/>
        <v>0</v>
      </c>
      <c r="BG14" s="38">
        <f>County!AL919</f>
        <v>0</v>
      </c>
      <c r="BH14" s="39">
        <f t="shared" si="42"/>
        <v>0</v>
      </c>
      <c r="BI14" s="38">
        <f>County!AM919</f>
        <v>0</v>
      </c>
      <c r="BJ14" s="39">
        <f t="shared" si="43"/>
        <v>0</v>
      </c>
      <c r="BK14" s="38">
        <f>County!AN919</f>
        <v>0</v>
      </c>
      <c r="BL14" s="39">
        <f t="shared" si="44"/>
        <v>0</v>
      </c>
      <c r="BM14" s="50"/>
      <c r="BN14" s="35" t="str">
        <f t="shared" si="31"/>
        <v>Kentucky</v>
      </c>
      <c r="BO14" s="35" t="s">
        <v>1059</v>
      </c>
      <c r="BP14" s="35">
        <f t="shared" si="32"/>
        <v>1</v>
      </c>
      <c r="BQ14" s="36">
        <f>RANK(Q14,(K14:P14,Q14:X14,AC14:AV14))</f>
        <v>3</v>
      </c>
      <c r="BR14" s="36">
        <f>RANK(S14,(K14:P14,Q14:X14,AC14:AV14))</f>
        <v>17</v>
      </c>
      <c r="BS14" s="36">
        <f>RANK(W14,(K14:P14,Q14:X14,AC14:AV14))</f>
        <v>17</v>
      </c>
      <c r="BT14" s="36">
        <f>RANK(U14,(K14:P14,Q14:X14,AC14:AV14))</f>
        <v>17</v>
      </c>
      <c r="BV14" s="35">
        <v>21</v>
      </c>
      <c r="BX14" s="38">
        <f>County!BJ919</f>
        <v>0</v>
      </c>
    </row>
    <row r="15" spans="1:76" s="40" customFormat="1" x14ac:dyDescent="0.2">
      <c r="A15" s="40" t="s">
        <v>440</v>
      </c>
      <c r="B15" s="43">
        <f t="shared" si="33"/>
        <v>2071543</v>
      </c>
      <c r="C15" s="42" t="str">
        <f t="shared" si="0"/>
        <v/>
      </c>
      <c r="D15" s="42">
        <f t="shared" si="1"/>
        <v>1</v>
      </c>
      <c r="E15" s="42" t="str">
        <f t="shared" si="1"/>
        <v/>
      </c>
      <c r="F15" s="66">
        <f t="shared" si="2"/>
        <v>2</v>
      </c>
      <c r="G15" s="66">
        <f t="shared" si="3"/>
        <v>1</v>
      </c>
      <c r="H15" s="66">
        <f t="shared" si="4"/>
        <v>7</v>
      </c>
      <c r="I15" s="43">
        <f t="shared" si="34"/>
        <v>834859</v>
      </c>
      <c r="J15" s="44">
        <f t="shared" si="35"/>
        <v>0.40301311630991971</v>
      </c>
      <c r="K15" s="43">
        <f>County!N985</f>
        <v>394049</v>
      </c>
      <c r="L15" s="44">
        <f t="shared" si="36"/>
        <v>0.1902200437065511</v>
      </c>
      <c r="M15" s="62">
        <f>County!O985</f>
        <v>1228908</v>
      </c>
      <c r="N15" s="87">
        <f t="shared" si="5"/>
        <v>0.59323316001647086</v>
      </c>
      <c r="O15" s="62">
        <f>County!P985</f>
        <v>17362</v>
      </c>
      <c r="P15" s="87">
        <f t="shared" si="6"/>
        <v>8.3811921837972942E-3</v>
      </c>
      <c r="Q15" s="62">
        <f>County!Q985</f>
        <v>11321</v>
      </c>
      <c r="R15" s="87">
        <f t="shared" si="7"/>
        <v>5.4650084502228533E-3</v>
      </c>
      <c r="S15" s="62">
        <f>County!R985</f>
        <v>0</v>
      </c>
      <c r="T15" s="87">
        <f t="shared" si="8"/>
        <v>0</v>
      </c>
      <c r="U15" s="62">
        <f>County!S985</f>
        <v>0</v>
      </c>
      <c r="V15" s="87">
        <f t="shared" si="9"/>
        <v>0</v>
      </c>
      <c r="W15" s="62">
        <f>County!T985</f>
        <v>0</v>
      </c>
      <c r="X15" s="87">
        <f t="shared" si="10"/>
        <v>0</v>
      </c>
      <c r="Y15" s="62">
        <f>County!U985</f>
        <v>0</v>
      </c>
      <c r="Z15" s="87">
        <f t="shared" si="11"/>
        <v>0</v>
      </c>
      <c r="AA15" s="62">
        <f>County!V985</f>
        <v>0</v>
      </c>
      <c r="AB15" s="87">
        <f t="shared" si="12"/>
        <v>0</v>
      </c>
      <c r="AC15" s="62">
        <f>County!W985</f>
        <v>0</v>
      </c>
      <c r="AD15" s="87">
        <f t="shared" si="13"/>
        <v>0</v>
      </c>
      <c r="AE15" s="62">
        <f>County!X985</f>
        <v>0</v>
      </c>
      <c r="AF15" s="87">
        <f t="shared" si="14"/>
        <v>0</v>
      </c>
      <c r="AG15" s="43">
        <f>County!Y985</f>
        <v>55710</v>
      </c>
      <c r="AH15" s="44">
        <f t="shared" si="15"/>
        <v>2.6892997152364203E-2</v>
      </c>
      <c r="AI15" s="43">
        <f>County!Z985</f>
        <v>229814</v>
      </c>
      <c r="AJ15" s="44">
        <f t="shared" si="16"/>
        <v>0.11093856125602992</v>
      </c>
      <c r="AK15" s="43">
        <f>County!AA985</f>
        <v>36962</v>
      </c>
      <c r="AL15" s="44">
        <f t="shared" si="17"/>
        <v>1.78427384804467E-2</v>
      </c>
      <c r="AM15" s="43">
        <f>County!AB985</f>
        <v>14454</v>
      </c>
      <c r="AN15" s="44">
        <f t="shared" si="18"/>
        <v>6.9774076618250259E-3</v>
      </c>
      <c r="AO15" s="43">
        <f>County!AC985</f>
        <v>38383</v>
      </c>
      <c r="AP15" s="44">
        <f t="shared" si="19"/>
        <v>1.8528700586953783E-2</v>
      </c>
      <c r="AQ15" s="43">
        <f>County!AD985</f>
        <v>16518</v>
      </c>
      <c r="AR15" s="44">
        <f t="shared" si="20"/>
        <v>7.9737664146966782E-3</v>
      </c>
      <c r="AS15" s="43">
        <f>County!AE985</f>
        <v>3954</v>
      </c>
      <c r="AT15" s="44">
        <f t="shared" si="21"/>
        <v>1.9087221457628444E-3</v>
      </c>
      <c r="AU15" s="43">
        <f>County!AF985</f>
        <v>2813</v>
      </c>
      <c r="AV15" s="44">
        <f t="shared" si="22"/>
        <v>1.357924986350754E-3</v>
      </c>
      <c r="AW15" s="43">
        <f>County!AG985</f>
        <v>7811</v>
      </c>
      <c r="AX15" s="44">
        <f t="shared" si="37"/>
        <v>3.7706192919963527E-3</v>
      </c>
      <c r="AY15" s="43">
        <f>County!AH985</f>
        <v>5804</v>
      </c>
      <c r="AZ15" s="44">
        <f t="shared" si="38"/>
        <v>2.8017762604976098E-3</v>
      </c>
      <c r="BA15" s="43">
        <f>County!AI985</f>
        <v>7680</v>
      </c>
      <c r="BB15" s="44">
        <f t="shared" si="39"/>
        <v>3.7073814060340528E-3</v>
      </c>
      <c r="BC15" s="43">
        <f>County!AJ985</f>
        <v>0</v>
      </c>
      <c r="BD15" s="44">
        <f t="shared" si="40"/>
        <v>0</v>
      </c>
      <c r="BE15" s="43">
        <f>County!AK985</f>
        <v>0</v>
      </c>
      <c r="BF15" s="44">
        <f t="shared" si="41"/>
        <v>0</v>
      </c>
      <c r="BG15" s="43">
        <f>County!AL985</f>
        <v>0</v>
      </c>
      <c r="BH15" s="44">
        <f t="shared" si="42"/>
        <v>0</v>
      </c>
      <c r="BI15" s="43">
        <f>County!AM985</f>
        <v>0</v>
      </c>
      <c r="BJ15" s="44">
        <f t="shared" si="43"/>
        <v>0</v>
      </c>
      <c r="BK15" s="43">
        <f>County!AN985</f>
        <v>0</v>
      </c>
      <c r="BL15" s="44">
        <f t="shared" si="44"/>
        <v>0</v>
      </c>
      <c r="BM15" s="49"/>
      <c r="BN15" s="40" t="str">
        <f t="shared" si="31"/>
        <v>Louisiana</v>
      </c>
      <c r="BO15" s="40" t="s">
        <v>1928</v>
      </c>
      <c r="BP15" s="40">
        <f t="shared" si="32"/>
        <v>1</v>
      </c>
      <c r="BQ15" s="41">
        <f>RANK(Q15,(K15:P15,Q15:X15,AC15:AV15))</f>
        <v>10</v>
      </c>
      <c r="BR15" s="41">
        <f>RANK(S15,(K15:P15,Q15:X15,AC15:AV15))</f>
        <v>25</v>
      </c>
      <c r="BS15" s="41">
        <f>RANK(W15,(K15:P15,Q15:X15,AC15:AV15))</f>
        <v>25</v>
      </c>
      <c r="BT15" s="41">
        <f>RANK(U15,(K15:P15,Q15:X15,AC15:AV15))</f>
        <v>25</v>
      </c>
      <c r="BV15" s="40">
        <v>22</v>
      </c>
      <c r="BX15" s="43">
        <f>County!BJ985</f>
        <v>0</v>
      </c>
    </row>
    <row r="16" spans="1:76" s="35" customFormat="1" x14ac:dyDescent="0.2">
      <c r="A16" s="35" t="s">
        <v>2475</v>
      </c>
      <c r="B16" s="38">
        <f t="shared" si="33"/>
        <v>819183</v>
      </c>
      <c r="C16" s="37" t="str">
        <f t="shared" si="0"/>
        <v/>
      </c>
      <c r="D16" s="37">
        <f t="shared" si="1"/>
        <v>1</v>
      </c>
      <c r="E16" s="37" t="str">
        <f t="shared" si="1"/>
        <v/>
      </c>
      <c r="F16" s="67">
        <f t="shared" si="2"/>
        <v>2</v>
      </c>
      <c r="G16" s="67">
        <f t="shared" si="3"/>
        <v>1</v>
      </c>
      <c r="H16" s="67">
        <f t="shared" si="4"/>
        <v>3</v>
      </c>
      <c r="I16" s="38">
        <f t="shared" si="34"/>
        <v>70422</v>
      </c>
      <c r="J16" s="39">
        <f t="shared" si="35"/>
        <v>8.5966139434045866E-2</v>
      </c>
      <c r="K16" s="38">
        <f>County!N1004</f>
        <v>347223</v>
      </c>
      <c r="L16" s="39">
        <f t="shared" si="36"/>
        <v>0.42386499719842818</v>
      </c>
      <c r="M16" s="63">
        <f>County!O1004</f>
        <v>417645</v>
      </c>
      <c r="N16" s="64">
        <f t="shared" si="5"/>
        <v>0.50983113663247404</v>
      </c>
      <c r="O16" s="63">
        <f>County!P1004</f>
        <v>40579</v>
      </c>
      <c r="P16" s="64">
        <f t="shared" si="6"/>
        <v>4.9535940076881481E-2</v>
      </c>
      <c r="Q16" s="63">
        <f>County!Q1004</f>
        <v>0</v>
      </c>
      <c r="R16" s="64">
        <f t="shared" si="7"/>
        <v>0</v>
      </c>
      <c r="S16" s="63">
        <f>County!R1004</f>
        <v>0</v>
      </c>
      <c r="T16" s="64">
        <f t="shared" si="8"/>
        <v>0</v>
      </c>
      <c r="U16" s="63">
        <f>County!S1004</f>
        <v>0</v>
      </c>
      <c r="V16" s="64">
        <f t="shared" si="9"/>
        <v>0</v>
      </c>
      <c r="W16" s="63">
        <f>County!T1004</f>
        <v>0</v>
      </c>
      <c r="X16" s="64">
        <f t="shared" si="10"/>
        <v>0</v>
      </c>
      <c r="Y16" s="63">
        <f>County!U1004</f>
        <v>0</v>
      </c>
      <c r="Z16" s="64">
        <f t="shared" si="11"/>
        <v>0</v>
      </c>
      <c r="AA16" s="63">
        <f>County!V1004</f>
        <v>0</v>
      </c>
      <c r="AB16" s="64">
        <f t="shared" si="12"/>
        <v>0</v>
      </c>
      <c r="AC16" s="63">
        <f>County!W1004</f>
        <v>0</v>
      </c>
      <c r="AD16" s="64">
        <f t="shared" si="13"/>
        <v>0</v>
      </c>
      <c r="AE16" s="63">
        <f>County!X1004</f>
        <v>228</v>
      </c>
      <c r="AF16" s="64">
        <f t="shared" si="14"/>
        <v>2.7832608830993805E-4</v>
      </c>
      <c r="AG16" s="38">
        <f>County!Y1004</f>
        <v>13508</v>
      </c>
      <c r="AH16" s="39">
        <f t="shared" si="15"/>
        <v>1.648960000390633E-2</v>
      </c>
      <c r="AI16" s="38">
        <f>County!Z1004</f>
        <v>0</v>
      </c>
      <c r="AJ16" s="39">
        <f t="shared" si="16"/>
        <v>0</v>
      </c>
      <c r="AK16" s="38">
        <f>County!AA1004</f>
        <v>0</v>
      </c>
      <c r="AL16" s="39">
        <f t="shared" si="17"/>
        <v>0</v>
      </c>
      <c r="AM16" s="38">
        <f>County!AB1004</f>
        <v>0</v>
      </c>
      <c r="AN16" s="39">
        <f t="shared" si="18"/>
        <v>0</v>
      </c>
      <c r="AO16" s="38">
        <f>County!AC1004</f>
        <v>0</v>
      </c>
      <c r="AP16" s="39">
        <f t="shared" si="19"/>
        <v>0</v>
      </c>
      <c r="AQ16" s="38">
        <f>County!AD1004</f>
        <v>0</v>
      </c>
      <c r="AR16" s="39">
        <f t="shared" si="20"/>
        <v>0</v>
      </c>
      <c r="AS16" s="38">
        <f>County!AE1004</f>
        <v>0</v>
      </c>
      <c r="AT16" s="39">
        <f t="shared" si="21"/>
        <v>0</v>
      </c>
      <c r="AU16" s="38">
        <f>County!AF1004</f>
        <v>0</v>
      </c>
      <c r="AV16" s="39">
        <f t="shared" si="22"/>
        <v>0</v>
      </c>
      <c r="AW16" s="38">
        <f>County!AG1004</f>
        <v>0</v>
      </c>
      <c r="AX16" s="39">
        <f t="shared" si="37"/>
        <v>0</v>
      </c>
      <c r="AY16" s="38">
        <f>County!AH1004</f>
        <v>0</v>
      </c>
      <c r="AZ16" s="39">
        <f t="shared" si="38"/>
        <v>0</v>
      </c>
      <c r="BA16" s="38">
        <f>County!AI1004</f>
        <v>0</v>
      </c>
      <c r="BB16" s="39">
        <f t="shared" si="39"/>
        <v>0</v>
      </c>
      <c r="BC16" s="38">
        <f>County!AJ1004</f>
        <v>0</v>
      </c>
      <c r="BD16" s="39">
        <f t="shared" si="40"/>
        <v>0</v>
      </c>
      <c r="BE16" s="38">
        <f>County!AK1004</f>
        <v>0</v>
      </c>
      <c r="BF16" s="39">
        <f t="shared" si="41"/>
        <v>0</v>
      </c>
      <c r="BG16" s="38">
        <f>County!AL1004</f>
        <v>0</v>
      </c>
      <c r="BH16" s="39">
        <f t="shared" si="42"/>
        <v>0</v>
      </c>
      <c r="BI16" s="38">
        <f>County!AM1004</f>
        <v>0</v>
      </c>
      <c r="BJ16" s="39">
        <f t="shared" si="43"/>
        <v>0</v>
      </c>
      <c r="BK16" s="38">
        <f>County!AN1004</f>
        <v>0</v>
      </c>
      <c r="BL16" s="39">
        <f t="shared" si="44"/>
        <v>0</v>
      </c>
      <c r="BM16" s="50"/>
      <c r="BN16" s="35" t="str">
        <f t="shared" si="31"/>
        <v>Maine</v>
      </c>
      <c r="BO16" s="35" t="s">
        <v>2109</v>
      </c>
      <c r="BP16" s="35">
        <f t="shared" si="32"/>
        <v>1</v>
      </c>
      <c r="BQ16" s="36">
        <f>RANK(Q16,(K16:P16,Q16:X16,AC16:AV16))</f>
        <v>11</v>
      </c>
      <c r="BR16" s="36">
        <f>RANK(S16,(K16:P16,Q16:X16,AC16:AV16))</f>
        <v>11</v>
      </c>
      <c r="BS16" s="36">
        <f>RANK(W16,(K16:P16,Q16:X16,AC16:AV16))</f>
        <v>11</v>
      </c>
      <c r="BT16" s="36">
        <f>RANK(U16,(K16:P16,Q16:X16,AC16:AV16))</f>
        <v>11</v>
      </c>
      <c r="BV16" s="35">
        <v>23</v>
      </c>
      <c r="BX16" s="38">
        <f>County!BJ1004</f>
        <v>0</v>
      </c>
    </row>
    <row r="17" spans="1:76" s="40" customFormat="1" x14ac:dyDescent="0.2">
      <c r="A17" s="40" t="s">
        <v>387</v>
      </c>
      <c r="B17" s="43">
        <f t="shared" si="33"/>
        <v>3564136</v>
      </c>
      <c r="C17" s="42">
        <f t="shared" si="0"/>
        <v>1</v>
      </c>
      <c r="D17" s="42" t="str">
        <f t="shared" si="1"/>
        <v/>
      </c>
      <c r="E17" s="42" t="str">
        <f t="shared" si="1"/>
        <v/>
      </c>
      <c r="F17" s="66">
        <f t="shared" si="2"/>
        <v>1</v>
      </c>
      <c r="G17" s="66">
        <f t="shared" si="3"/>
        <v>2</v>
      </c>
      <c r="H17" s="66" t="str">
        <f t="shared" si="4"/>
        <v>-</v>
      </c>
      <c r="I17" s="43">
        <f t="shared" si="34"/>
        <v>1180044</v>
      </c>
      <c r="J17" s="44">
        <f t="shared" si="35"/>
        <v>0.33108837597667429</v>
      </c>
      <c r="K17" s="43">
        <f>County!N1020</f>
        <v>2357809</v>
      </c>
      <c r="L17" s="44">
        <f t="shared" si="36"/>
        <v>0.66153732629731299</v>
      </c>
      <c r="M17" s="62">
        <f>County!O1020</f>
        <v>1177765</v>
      </c>
      <c r="N17" s="87">
        <f t="shared" si="5"/>
        <v>0.3304489503206387</v>
      </c>
      <c r="O17" s="62">
        <f>County!P1020</f>
        <v>0</v>
      </c>
      <c r="P17" s="87">
        <f t="shared" si="6"/>
        <v>0</v>
      </c>
      <c r="Q17" s="62">
        <f>County!Q1020</f>
        <v>0</v>
      </c>
      <c r="R17" s="87">
        <f t="shared" si="7"/>
        <v>0</v>
      </c>
      <c r="S17" s="62">
        <f>County!R1020</f>
        <v>0</v>
      </c>
      <c r="T17" s="87">
        <f t="shared" si="8"/>
        <v>0</v>
      </c>
      <c r="U17" s="62">
        <f>County!S1020</f>
        <v>0</v>
      </c>
      <c r="V17" s="87">
        <f t="shared" si="9"/>
        <v>0</v>
      </c>
      <c r="W17" s="62">
        <f>County!T1020</f>
        <v>0</v>
      </c>
      <c r="X17" s="87">
        <f t="shared" si="10"/>
        <v>0</v>
      </c>
      <c r="Y17" s="62">
        <f>County!U1020</f>
        <v>0</v>
      </c>
      <c r="Z17" s="87">
        <f t="shared" si="11"/>
        <v>0</v>
      </c>
      <c r="AA17" s="62">
        <f>County!V1020</f>
        <v>0</v>
      </c>
      <c r="AB17" s="87">
        <f t="shared" si="12"/>
        <v>0</v>
      </c>
      <c r="AC17" s="62">
        <f>County!W1020</f>
        <v>0</v>
      </c>
      <c r="AD17" s="87">
        <f t="shared" si="13"/>
        <v>0</v>
      </c>
      <c r="AE17" s="62">
        <f>County!X1020</f>
        <v>7428</v>
      </c>
      <c r="AF17" s="87">
        <f t="shared" si="14"/>
        <v>2.0840955563985212E-3</v>
      </c>
      <c r="AG17" s="43">
        <f>County!Y1020</f>
        <v>21134</v>
      </c>
      <c r="AH17" s="44">
        <f t="shared" si="15"/>
        <v>5.9296278256497506E-3</v>
      </c>
      <c r="AI17" s="43">
        <f>County!Z1020</f>
        <v>0</v>
      </c>
      <c r="AJ17" s="44">
        <f t="shared" si="16"/>
        <v>0</v>
      </c>
      <c r="AK17" s="43">
        <f>County!AA1020</f>
        <v>0</v>
      </c>
      <c r="AL17" s="44">
        <f t="shared" si="17"/>
        <v>0</v>
      </c>
      <c r="AM17" s="43">
        <f>County!AB1020</f>
        <v>0</v>
      </c>
      <c r="AN17" s="44">
        <f t="shared" si="18"/>
        <v>0</v>
      </c>
      <c r="AO17" s="43">
        <f>County!AC1020</f>
        <v>0</v>
      </c>
      <c r="AP17" s="44">
        <f t="shared" si="19"/>
        <v>0</v>
      </c>
      <c r="AQ17" s="43">
        <f>County!AD1020</f>
        <v>0</v>
      </c>
      <c r="AR17" s="44">
        <f t="shared" si="20"/>
        <v>0</v>
      </c>
      <c r="AS17" s="43">
        <f>County!AE1020</f>
        <v>0</v>
      </c>
      <c r="AT17" s="44">
        <f t="shared" si="21"/>
        <v>0</v>
      </c>
      <c r="AU17" s="43">
        <f>County!AF1020</f>
        <v>0</v>
      </c>
      <c r="AV17" s="44">
        <f t="shared" si="22"/>
        <v>0</v>
      </c>
      <c r="AW17" s="43">
        <f>County!AG1020</f>
        <v>0</v>
      </c>
      <c r="AX17" s="44">
        <f t="shared" si="37"/>
        <v>0</v>
      </c>
      <c r="AY17" s="43">
        <f>County!AH1020</f>
        <v>0</v>
      </c>
      <c r="AZ17" s="44">
        <f t="shared" si="38"/>
        <v>0</v>
      </c>
      <c r="BA17" s="43">
        <f>County!AI1020</f>
        <v>0</v>
      </c>
      <c r="BB17" s="44">
        <f t="shared" si="39"/>
        <v>0</v>
      </c>
      <c r="BC17" s="43">
        <f>County!AJ1020</f>
        <v>0</v>
      </c>
      <c r="BD17" s="44">
        <f t="shared" si="40"/>
        <v>0</v>
      </c>
      <c r="BE17" s="43">
        <f>County!AK1020</f>
        <v>0</v>
      </c>
      <c r="BF17" s="44">
        <f t="shared" si="41"/>
        <v>0</v>
      </c>
      <c r="BG17" s="43">
        <f>County!AL1020</f>
        <v>0</v>
      </c>
      <c r="BH17" s="44">
        <f t="shared" si="42"/>
        <v>0</v>
      </c>
      <c r="BI17" s="43">
        <f>County!AM1020</f>
        <v>0</v>
      </c>
      <c r="BJ17" s="44">
        <f t="shared" si="43"/>
        <v>0</v>
      </c>
      <c r="BK17" s="43">
        <f>County!AN1020</f>
        <v>0</v>
      </c>
      <c r="BL17" s="44">
        <f t="shared" si="44"/>
        <v>0</v>
      </c>
      <c r="BM17" s="49"/>
      <c r="BN17" s="40" t="str">
        <f t="shared" si="31"/>
        <v>Massachusetts</v>
      </c>
      <c r="BO17" s="40" t="s">
        <v>558</v>
      </c>
      <c r="BP17" s="40">
        <f t="shared" si="32"/>
        <v>1</v>
      </c>
      <c r="BQ17" s="41">
        <f>RANK(Q17,(K17:P17,Q17:X17,AC17:AV17))</f>
        <v>9</v>
      </c>
      <c r="BR17" s="41">
        <f>RANK(S17,(K17:P17,Q17:X17,AC17:AV17))</f>
        <v>9</v>
      </c>
      <c r="BS17" s="41">
        <f>RANK(W17,(K17:P17,Q17:X17,AC17:AV17))</f>
        <v>9</v>
      </c>
      <c r="BT17" s="41">
        <f>RANK(U17,(K17:P17,Q17:X17,AC17:AV17))</f>
        <v>9</v>
      </c>
      <c r="BV17" s="40">
        <v>25</v>
      </c>
      <c r="BX17" s="43">
        <f>County!BJ1020</f>
        <v>93869</v>
      </c>
    </row>
    <row r="18" spans="1:76" s="35" customFormat="1" x14ac:dyDescent="0.2">
      <c r="A18" s="35" t="s">
        <v>1258</v>
      </c>
      <c r="B18" s="38">
        <f t="shared" si="33"/>
        <v>5479720</v>
      </c>
      <c r="C18" s="37">
        <f t="shared" si="0"/>
        <v>1</v>
      </c>
      <c r="D18" s="37" t="str">
        <f t="shared" si="1"/>
        <v/>
      </c>
      <c r="E18" s="37" t="str">
        <f t="shared" si="1"/>
        <v/>
      </c>
      <c r="F18" s="67">
        <f t="shared" si="2"/>
        <v>1</v>
      </c>
      <c r="G18" s="67">
        <f t="shared" si="3"/>
        <v>2</v>
      </c>
      <c r="H18" s="67" t="str">
        <f t="shared" si="4"/>
        <v>-</v>
      </c>
      <c r="I18" s="38">
        <f t="shared" si="34"/>
        <v>92335</v>
      </c>
      <c r="J18" s="39">
        <f t="shared" si="35"/>
        <v>1.6850313519668886E-2</v>
      </c>
      <c r="K18" s="38">
        <f>County!N1105</f>
        <v>2734568</v>
      </c>
      <c r="L18" s="39">
        <f t="shared" si="36"/>
        <v>0.4990342572248217</v>
      </c>
      <c r="M18" s="63">
        <f>County!O1105</f>
        <v>2642233</v>
      </c>
      <c r="N18" s="64">
        <f t="shared" si="5"/>
        <v>0.48218394370515283</v>
      </c>
      <c r="O18" s="63">
        <f>County!P1105</f>
        <v>0</v>
      </c>
      <c r="P18" s="64">
        <f t="shared" si="6"/>
        <v>0</v>
      </c>
      <c r="Q18" s="63">
        <f>County!Q1105</f>
        <v>0</v>
      </c>
      <c r="R18" s="64">
        <f t="shared" si="7"/>
        <v>0</v>
      </c>
      <c r="S18" s="63">
        <f>County!R1105</f>
        <v>39217</v>
      </c>
      <c r="T18" s="64">
        <f t="shared" si="8"/>
        <v>7.1567525348010478E-3</v>
      </c>
      <c r="U18" s="63">
        <f>County!S1105</f>
        <v>50597</v>
      </c>
      <c r="V18" s="64">
        <f t="shared" si="9"/>
        <v>9.2335009818019891E-3</v>
      </c>
      <c r="W18" s="63">
        <f>County!T1105</f>
        <v>0</v>
      </c>
      <c r="X18" s="64">
        <f t="shared" si="10"/>
        <v>0</v>
      </c>
      <c r="Y18" s="63">
        <f>County!U1105</f>
        <v>13093</v>
      </c>
      <c r="Z18" s="64">
        <f t="shared" si="11"/>
        <v>2.3893556605082012E-3</v>
      </c>
      <c r="AA18" s="63">
        <f>County!V1105</f>
        <v>0</v>
      </c>
      <c r="AB18" s="64">
        <f t="shared" si="12"/>
        <v>0</v>
      </c>
      <c r="AC18" s="63">
        <f>County!W1105</f>
        <v>0</v>
      </c>
      <c r="AD18" s="64">
        <f t="shared" si="13"/>
        <v>0</v>
      </c>
      <c r="AE18" s="63">
        <f>County!X1105</f>
        <v>0</v>
      </c>
      <c r="AF18" s="64">
        <f t="shared" si="14"/>
        <v>0</v>
      </c>
      <c r="AG18" s="38">
        <f>County!Y1105</f>
        <v>5</v>
      </c>
      <c r="AH18" s="39">
        <f t="shared" si="15"/>
        <v>9.1245538093187248E-7</v>
      </c>
      <c r="AI18" s="38">
        <f>County!Z1105</f>
        <v>7</v>
      </c>
      <c r="AJ18" s="39">
        <f t="shared" si="16"/>
        <v>1.2774375333046214E-6</v>
      </c>
      <c r="AK18" s="38">
        <f>County!AA1105</f>
        <v>0</v>
      </c>
      <c r="AL18" s="39">
        <f t="shared" si="17"/>
        <v>0</v>
      </c>
      <c r="AM18" s="38">
        <f>County!AB1105</f>
        <v>0</v>
      </c>
      <c r="AN18" s="39">
        <f t="shared" si="18"/>
        <v>0</v>
      </c>
      <c r="AO18" s="38">
        <f>County!AC1105</f>
        <v>0</v>
      </c>
      <c r="AP18" s="39">
        <f t="shared" si="19"/>
        <v>0</v>
      </c>
      <c r="AQ18" s="38">
        <f>County!AD1105</f>
        <v>0</v>
      </c>
      <c r="AR18" s="39">
        <f t="shared" si="20"/>
        <v>0</v>
      </c>
      <c r="AS18" s="38">
        <f>County!AE1105</f>
        <v>0</v>
      </c>
      <c r="AT18" s="39">
        <f t="shared" si="21"/>
        <v>0</v>
      </c>
      <c r="AU18" s="38">
        <f>County!AF1105</f>
        <v>0</v>
      </c>
      <c r="AV18" s="39">
        <f t="shared" si="22"/>
        <v>0</v>
      </c>
      <c r="AW18" s="38">
        <f>County!AG1105</f>
        <v>0</v>
      </c>
      <c r="AX18" s="39">
        <f t="shared" si="37"/>
        <v>0</v>
      </c>
      <c r="AY18" s="38">
        <f>County!AH1105</f>
        <v>0</v>
      </c>
      <c r="AZ18" s="39">
        <f t="shared" si="38"/>
        <v>0</v>
      </c>
      <c r="BA18" s="38">
        <f>County!AI1105</f>
        <v>0</v>
      </c>
      <c r="BB18" s="39">
        <f t="shared" si="39"/>
        <v>0</v>
      </c>
      <c r="BC18" s="38">
        <f>County!AJ1105</f>
        <v>0</v>
      </c>
      <c r="BD18" s="39">
        <f t="shared" si="40"/>
        <v>0</v>
      </c>
      <c r="BE18" s="38">
        <f>County!AK1105</f>
        <v>0</v>
      </c>
      <c r="BF18" s="39">
        <f t="shared" si="41"/>
        <v>0</v>
      </c>
      <c r="BG18" s="38">
        <f>County!AL1105</f>
        <v>0</v>
      </c>
      <c r="BH18" s="39">
        <f t="shared" si="42"/>
        <v>0</v>
      </c>
      <c r="BI18" s="38">
        <f>County!AM1105</f>
        <v>0</v>
      </c>
      <c r="BJ18" s="39">
        <f t="shared" si="43"/>
        <v>0</v>
      </c>
      <c r="BK18" s="38">
        <f>County!AN1105</f>
        <v>0</v>
      </c>
      <c r="BL18" s="39">
        <f t="shared" si="44"/>
        <v>0</v>
      </c>
      <c r="BM18" s="50"/>
      <c r="BN18" s="35" t="str">
        <f t="shared" si="31"/>
        <v>Michigan</v>
      </c>
      <c r="BO18" s="35" t="s">
        <v>601</v>
      </c>
      <c r="BP18" s="35">
        <f t="shared" si="32"/>
        <v>1</v>
      </c>
      <c r="BQ18" s="36">
        <f>RANK(Q18,(K18:P18,Q18:X18,AC18:AV18))</f>
        <v>13</v>
      </c>
      <c r="BR18" s="36">
        <f>RANK(S18,(K18:P18,Q18:X18,AC18:AV18))</f>
        <v>4</v>
      </c>
      <c r="BS18" s="36">
        <f>RANK(W18,(K18:P18,Q18:X18,AC18:AV18))</f>
        <v>13</v>
      </c>
      <c r="BT18" s="36">
        <f>RANK(U18,(K18:P18,Q18:X18,AC18:AV18))</f>
        <v>3</v>
      </c>
      <c r="BV18" s="35">
        <v>26</v>
      </c>
      <c r="BX18" s="38">
        <f>County!BJ1105</f>
        <v>0</v>
      </c>
    </row>
    <row r="19" spans="1:76" s="40" customFormat="1" x14ac:dyDescent="0.2">
      <c r="A19" s="40" t="s">
        <v>1459</v>
      </c>
      <c r="B19" s="43">
        <f t="shared" si="33"/>
        <v>3214256</v>
      </c>
      <c r="C19" s="42">
        <f t="shared" si="0"/>
        <v>1</v>
      </c>
      <c r="D19" s="42" t="str">
        <f t="shared" si="1"/>
        <v/>
      </c>
      <c r="E19" s="42" t="str">
        <f t="shared" si="1"/>
        <v/>
      </c>
      <c r="F19" s="66">
        <f t="shared" si="2"/>
        <v>1</v>
      </c>
      <c r="G19" s="66">
        <f t="shared" si="3"/>
        <v>2</v>
      </c>
      <c r="H19" s="66" t="str">
        <f t="shared" si="4"/>
        <v>-</v>
      </c>
      <c r="I19" s="43">
        <f t="shared" si="34"/>
        <v>168377</v>
      </c>
      <c r="J19" s="44">
        <f t="shared" si="35"/>
        <v>5.2384439820599232E-2</v>
      </c>
      <c r="K19" s="43">
        <f>County!N1194</f>
        <v>1566522</v>
      </c>
      <c r="L19" s="44">
        <f t="shared" si="36"/>
        <v>0.48736690543628136</v>
      </c>
      <c r="M19" s="62">
        <f>County!O1194</f>
        <v>1398145</v>
      </c>
      <c r="N19" s="87">
        <f t="shared" si="5"/>
        <v>0.43498246561568216</v>
      </c>
      <c r="O19" s="62">
        <f>County!P1194</f>
        <v>0</v>
      </c>
      <c r="P19" s="87">
        <f t="shared" si="6"/>
        <v>0</v>
      </c>
      <c r="Q19" s="62">
        <f>County!Q1194</f>
        <v>0</v>
      </c>
      <c r="R19" s="87">
        <f t="shared" si="7"/>
        <v>0</v>
      </c>
      <c r="S19" s="62">
        <f>County!R1194</f>
        <v>0</v>
      </c>
      <c r="T19" s="87">
        <f t="shared" si="8"/>
        <v>0</v>
      </c>
      <c r="U19" s="62">
        <f>County!S1194</f>
        <v>0</v>
      </c>
      <c r="V19" s="87">
        <f t="shared" si="9"/>
        <v>0</v>
      </c>
      <c r="W19" s="62">
        <f>County!T1194</f>
        <v>0</v>
      </c>
      <c r="X19" s="87">
        <f t="shared" si="10"/>
        <v>0</v>
      </c>
      <c r="Y19" s="62">
        <f>County!U1194</f>
        <v>0</v>
      </c>
      <c r="Z19" s="87">
        <f t="shared" si="11"/>
        <v>0</v>
      </c>
      <c r="AA19" s="62">
        <f>County!V1194</f>
        <v>0</v>
      </c>
      <c r="AB19" s="87">
        <f t="shared" si="12"/>
        <v>0</v>
      </c>
      <c r="AC19" s="62">
        <f>County!W1194</f>
        <v>0</v>
      </c>
      <c r="AD19" s="87">
        <f t="shared" si="13"/>
        <v>0</v>
      </c>
      <c r="AE19" s="62">
        <f>County!X1194</f>
        <v>2229</v>
      </c>
      <c r="AF19" s="87">
        <f t="shared" si="14"/>
        <v>6.9347307744000483E-4</v>
      </c>
      <c r="AG19" s="43">
        <f>County!Y1194</f>
        <v>190154</v>
      </c>
      <c r="AH19" s="44">
        <f t="shared" si="15"/>
        <v>5.9159569119572306E-2</v>
      </c>
      <c r="AI19" s="43">
        <f>County!Z1194</f>
        <v>57174</v>
      </c>
      <c r="AJ19" s="44">
        <f t="shared" si="16"/>
        <v>1.77876311034342E-2</v>
      </c>
      <c r="AK19" s="43">
        <f>County!AA1194</f>
        <v>22</v>
      </c>
      <c r="AL19" s="44">
        <f t="shared" si="17"/>
        <v>6.8445077181157942E-6</v>
      </c>
      <c r="AM19" s="43">
        <f>County!AB1194</f>
        <v>5</v>
      </c>
      <c r="AN19" s="44">
        <f t="shared" si="18"/>
        <v>1.5555699359354078E-6</v>
      </c>
      <c r="AO19" s="43">
        <f>County!AC1194</f>
        <v>3</v>
      </c>
      <c r="AP19" s="44">
        <f t="shared" si="19"/>
        <v>9.3334196156124465E-7</v>
      </c>
      <c r="AQ19" s="43">
        <f>County!AD1194</f>
        <v>2</v>
      </c>
      <c r="AR19" s="44">
        <f t="shared" si="20"/>
        <v>6.2222797437416314E-7</v>
      </c>
      <c r="AS19" s="43">
        <f>County!AE1194</f>
        <v>0</v>
      </c>
      <c r="AT19" s="44">
        <f t="shared" si="21"/>
        <v>0</v>
      </c>
      <c r="AU19" s="43">
        <f>County!AF1194</f>
        <v>0</v>
      </c>
      <c r="AV19" s="44">
        <f t="shared" si="22"/>
        <v>0</v>
      </c>
      <c r="AW19" s="43">
        <f>County!AG1194</f>
        <v>0</v>
      </c>
      <c r="AX19" s="44">
        <f t="shared" si="37"/>
        <v>0</v>
      </c>
      <c r="AY19" s="43">
        <f>County!AH1194</f>
        <v>0</v>
      </c>
      <c r="AZ19" s="44">
        <f t="shared" si="38"/>
        <v>0</v>
      </c>
      <c r="BA19" s="43">
        <f>County!AI1194</f>
        <v>0</v>
      </c>
      <c r="BB19" s="44">
        <f t="shared" si="39"/>
        <v>0</v>
      </c>
      <c r="BC19" s="43">
        <f>County!AJ1194</f>
        <v>0</v>
      </c>
      <c r="BD19" s="44">
        <f t="shared" si="40"/>
        <v>0</v>
      </c>
      <c r="BE19" s="43">
        <f>County!AK1194</f>
        <v>0</v>
      </c>
      <c r="BF19" s="44">
        <f t="shared" si="41"/>
        <v>0</v>
      </c>
      <c r="BG19" s="43">
        <f>County!AL1194</f>
        <v>0</v>
      </c>
      <c r="BH19" s="44">
        <f t="shared" si="42"/>
        <v>0</v>
      </c>
      <c r="BI19" s="43">
        <f>County!AM1194</f>
        <v>0</v>
      </c>
      <c r="BJ19" s="44">
        <f t="shared" si="43"/>
        <v>0</v>
      </c>
      <c r="BK19" s="43">
        <f>County!AN1194</f>
        <v>0</v>
      </c>
      <c r="BL19" s="44">
        <f t="shared" si="44"/>
        <v>0</v>
      </c>
      <c r="BM19" s="49"/>
      <c r="BN19" s="40" t="str">
        <f t="shared" si="31"/>
        <v>Minnesota</v>
      </c>
      <c r="BO19" s="40" t="s">
        <v>1460</v>
      </c>
      <c r="BP19" s="40">
        <f t="shared" si="32"/>
        <v>1</v>
      </c>
      <c r="BQ19" s="41">
        <f>RANK(Q19,(K19:P19,Q19:X19,AC19:AV19))</f>
        <v>19</v>
      </c>
      <c r="BR19" s="41">
        <f>RANK(S19,(K19:P19,Q19:X19,AC19:AV19))</f>
        <v>19</v>
      </c>
      <c r="BS19" s="41">
        <f>RANK(W19,(K19:P19,Q19:X19,AC19:AV19))</f>
        <v>19</v>
      </c>
      <c r="BT19" s="41">
        <f>RANK(U19,(K19:P19,Q19:X19,AC19:AV19))</f>
        <v>19</v>
      </c>
      <c r="BV19" s="40">
        <v>27</v>
      </c>
      <c r="BX19" s="43">
        <f>County!BJ1194</f>
        <v>0</v>
      </c>
    </row>
    <row r="20" spans="1:76" s="35" customFormat="1" x14ac:dyDescent="0.2">
      <c r="A20" s="35" t="s">
        <v>899</v>
      </c>
      <c r="B20" s="38">
        <f t="shared" si="33"/>
        <v>1311354</v>
      </c>
      <c r="C20" s="37" t="str">
        <f t="shared" si="0"/>
        <v/>
      </c>
      <c r="D20" s="37">
        <f t="shared" si="1"/>
        <v>1</v>
      </c>
      <c r="E20" s="37" t="str">
        <f t="shared" si="1"/>
        <v/>
      </c>
      <c r="F20" s="67">
        <f t="shared" si="2"/>
        <v>2</v>
      </c>
      <c r="G20" s="67">
        <f t="shared" si="3"/>
        <v>1</v>
      </c>
      <c r="H20" s="67" t="str">
        <f t="shared" si="4"/>
        <v>-</v>
      </c>
      <c r="I20" s="38">
        <f t="shared" si="34"/>
        <v>130820</v>
      </c>
      <c r="J20" s="39">
        <f t="shared" si="35"/>
        <v>9.9759485234345566E-2</v>
      </c>
      <c r="K20" s="38">
        <f>County!N1278</f>
        <v>578691</v>
      </c>
      <c r="L20" s="39">
        <f t="shared" si="36"/>
        <v>0.44129274017542175</v>
      </c>
      <c r="M20" s="63">
        <f>County!O1278</f>
        <v>709511</v>
      </c>
      <c r="N20" s="64">
        <f t="shared" si="5"/>
        <v>0.54105222540976727</v>
      </c>
      <c r="O20" s="63">
        <f>County!P1278</f>
        <v>0</v>
      </c>
      <c r="P20" s="64">
        <f t="shared" si="6"/>
        <v>0</v>
      </c>
      <c r="Q20" s="63">
        <f>County!Q1278</f>
        <v>23152</v>
      </c>
      <c r="R20" s="64">
        <f t="shared" si="7"/>
        <v>1.7655034414810949E-2</v>
      </c>
      <c r="S20" s="63">
        <f>County!R1278</f>
        <v>0</v>
      </c>
      <c r="T20" s="64">
        <f t="shared" si="8"/>
        <v>0</v>
      </c>
      <c r="U20" s="63">
        <f>County!S1278</f>
        <v>0</v>
      </c>
      <c r="V20" s="64">
        <f t="shared" si="9"/>
        <v>0</v>
      </c>
      <c r="W20" s="63">
        <f>County!T1278</f>
        <v>0</v>
      </c>
      <c r="X20" s="64">
        <f t="shared" si="10"/>
        <v>0</v>
      </c>
      <c r="Y20" s="63">
        <f>County!U1278</f>
        <v>0</v>
      </c>
      <c r="Z20" s="64">
        <f t="shared" si="11"/>
        <v>0</v>
      </c>
      <c r="AA20" s="63">
        <f>County!V1278</f>
        <v>0</v>
      </c>
      <c r="AB20" s="64">
        <f t="shared" si="12"/>
        <v>0</v>
      </c>
      <c r="AC20" s="63">
        <f>County!W1278</f>
        <v>0</v>
      </c>
      <c r="AD20" s="64">
        <f t="shared" si="13"/>
        <v>0</v>
      </c>
      <c r="AE20" s="63">
        <f>County!X1278</f>
        <v>0</v>
      </c>
      <c r="AF20" s="64">
        <f t="shared" si="14"/>
        <v>0</v>
      </c>
      <c r="AG20" s="38">
        <f>County!Y1278</f>
        <v>0</v>
      </c>
      <c r="AH20" s="39">
        <f t="shared" si="15"/>
        <v>0</v>
      </c>
      <c r="AI20" s="38">
        <f>County!Z1278</f>
        <v>0</v>
      </c>
      <c r="AJ20" s="39">
        <f t="shared" si="16"/>
        <v>0</v>
      </c>
      <c r="AK20" s="38">
        <f>County!AA1278</f>
        <v>0</v>
      </c>
      <c r="AL20" s="39">
        <f t="shared" si="17"/>
        <v>0</v>
      </c>
      <c r="AM20" s="38">
        <f>County!AB1278</f>
        <v>0</v>
      </c>
      <c r="AN20" s="39">
        <f t="shared" si="18"/>
        <v>0</v>
      </c>
      <c r="AO20" s="38">
        <f>County!AC1278</f>
        <v>0</v>
      </c>
      <c r="AP20" s="39">
        <f t="shared" si="19"/>
        <v>0</v>
      </c>
      <c r="AQ20" s="38">
        <f>County!AD1278</f>
        <v>0</v>
      </c>
      <c r="AR20" s="39">
        <f t="shared" si="20"/>
        <v>0</v>
      </c>
      <c r="AS20" s="38">
        <f>County!AE1278</f>
        <v>0</v>
      </c>
      <c r="AT20" s="39">
        <f t="shared" si="21"/>
        <v>0</v>
      </c>
      <c r="AU20" s="38">
        <f>County!AF1278</f>
        <v>0</v>
      </c>
      <c r="AV20" s="39">
        <f t="shared" si="22"/>
        <v>0</v>
      </c>
      <c r="AW20" s="38">
        <f>County!AG1278</f>
        <v>0</v>
      </c>
      <c r="AX20" s="39">
        <f t="shared" si="37"/>
        <v>0</v>
      </c>
      <c r="AY20" s="38">
        <f>County!AH1278</f>
        <v>0</v>
      </c>
      <c r="AZ20" s="39">
        <f t="shared" si="38"/>
        <v>0</v>
      </c>
      <c r="BA20" s="38">
        <f>County!AI1278</f>
        <v>0</v>
      </c>
      <c r="BB20" s="39">
        <f t="shared" si="39"/>
        <v>0</v>
      </c>
      <c r="BC20" s="38">
        <f>County!AJ1278</f>
        <v>0</v>
      </c>
      <c r="BD20" s="39">
        <f t="shared" si="40"/>
        <v>0</v>
      </c>
      <c r="BE20" s="38">
        <f>County!AK1278</f>
        <v>0</v>
      </c>
      <c r="BF20" s="39">
        <f t="shared" si="41"/>
        <v>0</v>
      </c>
      <c r="BG20" s="38">
        <f>County!AL1278</f>
        <v>0</v>
      </c>
      <c r="BH20" s="39">
        <f t="shared" si="42"/>
        <v>0</v>
      </c>
      <c r="BI20" s="38">
        <f>County!AM1278</f>
        <v>0</v>
      </c>
      <c r="BJ20" s="39">
        <f t="shared" si="43"/>
        <v>0</v>
      </c>
      <c r="BK20" s="38">
        <f>County!AN1278</f>
        <v>0</v>
      </c>
      <c r="BL20" s="39">
        <f t="shared" si="44"/>
        <v>0</v>
      </c>
      <c r="BM20" s="50"/>
      <c r="BN20" s="35" t="str">
        <f t="shared" si="31"/>
        <v>Mississippi</v>
      </c>
      <c r="BO20" s="35" t="s">
        <v>1443</v>
      </c>
      <c r="BP20" s="35">
        <f t="shared" si="32"/>
        <v>1</v>
      </c>
      <c r="BQ20" s="36">
        <f>RANK(Q20,(K20:P20,Q20:X20,AC20:AV20))</f>
        <v>3</v>
      </c>
      <c r="BR20" s="36">
        <f>RANK(S20,(K20:P20,Q20:X20,AC20:AV20))</f>
        <v>7</v>
      </c>
      <c r="BS20" s="36">
        <f>RANK(W20,(K20:P20,Q20:X20,AC20:AV20))</f>
        <v>7</v>
      </c>
      <c r="BT20" s="36">
        <f>RANK(U20,(K20:P20,Q20:X20,AC20:AV20))</f>
        <v>7</v>
      </c>
      <c r="BV20" s="35">
        <v>28</v>
      </c>
      <c r="BX20" s="38">
        <f>County!BJ1278</f>
        <v>0</v>
      </c>
    </row>
    <row r="21" spans="1:76" s="40" customFormat="1" x14ac:dyDescent="0.2">
      <c r="A21" s="40" t="s">
        <v>1094</v>
      </c>
      <c r="B21" s="43">
        <f t="shared" si="33"/>
        <v>605637</v>
      </c>
      <c r="C21" s="42" t="str">
        <f t="shared" si="0"/>
        <v/>
      </c>
      <c r="D21" s="42">
        <f t="shared" si="1"/>
        <v>1</v>
      </c>
      <c r="E21" s="42" t="str">
        <f t="shared" si="1"/>
        <v/>
      </c>
      <c r="F21" s="66">
        <f t="shared" si="2"/>
        <v>2</v>
      </c>
      <c r="G21" s="66">
        <f t="shared" si="3"/>
        <v>1</v>
      </c>
      <c r="H21" s="66" t="str">
        <f t="shared" si="4"/>
        <v>-</v>
      </c>
      <c r="I21" s="43">
        <f t="shared" si="34"/>
        <v>60711</v>
      </c>
      <c r="J21" s="44">
        <f t="shared" si="35"/>
        <v>0.10024321499512084</v>
      </c>
      <c r="K21" s="43">
        <f>County!N1336</f>
        <v>272463</v>
      </c>
      <c r="L21" s="44">
        <f t="shared" si="36"/>
        <v>0.44987839250243961</v>
      </c>
      <c r="M21" s="62">
        <f>County!O1336</f>
        <v>333174</v>
      </c>
      <c r="N21" s="87">
        <f t="shared" si="5"/>
        <v>0.55012160749756045</v>
      </c>
      <c r="O21" s="62">
        <f>County!P1336</f>
        <v>0</v>
      </c>
      <c r="P21" s="87">
        <f t="shared" si="6"/>
        <v>0</v>
      </c>
      <c r="Q21" s="62">
        <f>County!Q1336</f>
        <v>0</v>
      </c>
      <c r="R21" s="87">
        <f t="shared" si="7"/>
        <v>0</v>
      </c>
      <c r="S21" s="62">
        <f>County!R1336</f>
        <v>0</v>
      </c>
      <c r="T21" s="87">
        <f t="shared" si="8"/>
        <v>0</v>
      </c>
      <c r="U21" s="62">
        <f>County!S1336</f>
        <v>0</v>
      </c>
      <c r="V21" s="87">
        <f t="shared" si="9"/>
        <v>0</v>
      </c>
      <c r="W21" s="62">
        <f>County!T1336</f>
        <v>0</v>
      </c>
      <c r="X21" s="87">
        <f t="shared" si="10"/>
        <v>0</v>
      </c>
      <c r="Y21" s="62">
        <f>County!U1336</f>
        <v>0</v>
      </c>
      <c r="Z21" s="87">
        <f t="shared" si="11"/>
        <v>0</v>
      </c>
      <c r="AA21" s="62">
        <f>County!V1336</f>
        <v>0</v>
      </c>
      <c r="AB21" s="87">
        <f t="shared" si="12"/>
        <v>0</v>
      </c>
      <c r="AC21" s="62">
        <f>County!W1336</f>
        <v>0</v>
      </c>
      <c r="AD21" s="87">
        <f t="shared" si="13"/>
        <v>0</v>
      </c>
      <c r="AE21" s="62">
        <f>County!X1336</f>
        <v>0</v>
      </c>
      <c r="AF21" s="87">
        <f t="shared" si="14"/>
        <v>0</v>
      </c>
      <c r="AG21" s="43">
        <f>County!Y1336</f>
        <v>0</v>
      </c>
      <c r="AH21" s="44">
        <f t="shared" si="15"/>
        <v>0</v>
      </c>
      <c r="AI21" s="43">
        <f>County!Z1336</f>
        <v>0</v>
      </c>
      <c r="AJ21" s="44">
        <f t="shared" si="16"/>
        <v>0</v>
      </c>
      <c r="AK21" s="43">
        <f>County!AA1336</f>
        <v>0</v>
      </c>
      <c r="AL21" s="44">
        <f t="shared" si="17"/>
        <v>0</v>
      </c>
      <c r="AM21" s="43">
        <f>County!AB1336</f>
        <v>0</v>
      </c>
      <c r="AN21" s="44">
        <f t="shared" si="18"/>
        <v>0</v>
      </c>
      <c r="AO21" s="43">
        <f>County!AC1336</f>
        <v>0</v>
      </c>
      <c r="AP21" s="44">
        <f t="shared" si="19"/>
        <v>0</v>
      </c>
      <c r="AQ21" s="43">
        <f>County!AD1336</f>
        <v>0</v>
      </c>
      <c r="AR21" s="44">
        <f t="shared" si="20"/>
        <v>0</v>
      </c>
      <c r="AS21" s="43">
        <f>County!AE1336</f>
        <v>0</v>
      </c>
      <c r="AT21" s="44">
        <f t="shared" si="21"/>
        <v>0</v>
      </c>
      <c r="AU21" s="43">
        <f>County!AF1336</f>
        <v>0</v>
      </c>
      <c r="AV21" s="44">
        <f t="shared" si="22"/>
        <v>0</v>
      </c>
      <c r="AW21" s="43">
        <f>County!AG1336</f>
        <v>0</v>
      </c>
      <c r="AX21" s="44">
        <f t="shared" si="37"/>
        <v>0</v>
      </c>
      <c r="AY21" s="43">
        <f>County!AH1336</f>
        <v>0</v>
      </c>
      <c r="AZ21" s="44">
        <f t="shared" si="38"/>
        <v>0</v>
      </c>
      <c r="BA21" s="43">
        <f>County!AI1336</f>
        <v>0</v>
      </c>
      <c r="BB21" s="44">
        <f t="shared" si="39"/>
        <v>0</v>
      </c>
      <c r="BC21" s="43">
        <f>County!AJ1336</f>
        <v>0</v>
      </c>
      <c r="BD21" s="44">
        <f t="shared" si="40"/>
        <v>0</v>
      </c>
      <c r="BE21" s="43">
        <f>County!AK1336</f>
        <v>0</v>
      </c>
      <c r="BF21" s="44">
        <f t="shared" si="41"/>
        <v>0</v>
      </c>
      <c r="BG21" s="43">
        <f>County!AL1336</f>
        <v>0</v>
      </c>
      <c r="BH21" s="44">
        <f t="shared" si="42"/>
        <v>0</v>
      </c>
      <c r="BI21" s="43">
        <f>County!AM1336</f>
        <v>0</v>
      </c>
      <c r="BJ21" s="44">
        <f t="shared" si="43"/>
        <v>0</v>
      </c>
      <c r="BK21" s="43">
        <f>County!AN1336</f>
        <v>0</v>
      </c>
      <c r="BL21" s="44">
        <f t="shared" si="44"/>
        <v>0</v>
      </c>
      <c r="BM21" s="49"/>
      <c r="BN21" s="40" t="str">
        <f t="shared" si="31"/>
        <v>Montana</v>
      </c>
      <c r="BO21" s="40" t="s">
        <v>353</v>
      </c>
      <c r="BP21" s="40">
        <f t="shared" si="32"/>
        <v>1</v>
      </c>
      <c r="BQ21" s="41">
        <f>RANK(Q21,(K21:P21,Q21:X21,AC21:AV21))</f>
        <v>5</v>
      </c>
      <c r="BR21" s="41">
        <f>RANK(S21,(K21:P21,Q21:X21,AC21:AV21))</f>
        <v>5</v>
      </c>
      <c r="BS21" s="41">
        <f>RANK(W21,(K21:P21,Q21:X21,AC21:AV21))</f>
        <v>5</v>
      </c>
      <c r="BT21" s="41">
        <f>RANK(U21,(K21:P21,Q21:X21,AC21:AV21))</f>
        <v>5</v>
      </c>
      <c r="BV21" s="40">
        <v>30</v>
      </c>
      <c r="BX21" s="43">
        <f>County!BJ1336</f>
        <v>0</v>
      </c>
    </row>
    <row r="22" spans="1:76" s="106" customFormat="1" x14ac:dyDescent="0.2">
      <c r="A22" s="106" t="s">
        <v>1926</v>
      </c>
      <c r="B22" s="63">
        <f t="shared" si="33"/>
        <v>930012</v>
      </c>
      <c r="C22" s="107" t="str">
        <f t="shared" si="0"/>
        <v/>
      </c>
      <c r="D22" s="107">
        <f t="shared" si="1"/>
        <v>1</v>
      </c>
      <c r="E22" s="107" t="str">
        <f t="shared" si="1"/>
        <v/>
      </c>
      <c r="F22" s="108">
        <f t="shared" si="2"/>
        <v>2</v>
      </c>
      <c r="G22" s="108">
        <f t="shared" si="3"/>
        <v>1</v>
      </c>
      <c r="H22" s="108" t="str">
        <f t="shared" si="4"/>
        <v>-</v>
      </c>
      <c r="I22" s="38">
        <f t="shared" si="34"/>
        <v>356316</v>
      </c>
      <c r="J22" s="39">
        <f t="shared" si="35"/>
        <v>0.38313054025109355</v>
      </c>
      <c r="K22" s="63">
        <f>County!N1431</f>
        <v>227191</v>
      </c>
      <c r="L22" s="64">
        <f t="shared" si="36"/>
        <v>0.24428824574306568</v>
      </c>
      <c r="M22" s="63">
        <f>County!O1431</f>
        <v>583507</v>
      </c>
      <c r="N22" s="64">
        <f t="shared" si="5"/>
        <v>0.62741878599415923</v>
      </c>
      <c r="O22" s="63">
        <f>County!P1431</f>
        <v>0</v>
      </c>
      <c r="P22" s="64">
        <f t="shared" si="6"/>
        <v>0</v>
      </c>
      <c r="Q22" s="63">
        <f>County!Q1431</f>
        <v>55115</v>
      </c>
      <c r="R22" s="64">
        <f t="shared" si="7"/>
        <v>5.9262676180522403E-2</v>
      </c>
      <c r="S22" s="63">
        <f>County!R1431</f>
        <v>0</v>
      </c>
      <c r="T22" s="64">
        <f t="shared" si="8"/>
        <v>0</v>
      </c>
      <c r="U22" s="63">
        <f>County!S1431</f>
        <v>0</v>
      </c>
      <c r="V22" s="64">
        <f t="shared" si="9"/>
        <v>0</v>
      </c>
      <c r="W22" s="63">
        <f>County!T1431</f>
        <v>0</v>
      </c>
      <c r="X22" s="64">
        <f t="shared" si="10"/>
        <v>0</v>
      </c>
      <c r="Y22" s="63">
        <f>County!U1431</f>
        <v>0</v>
      </c>
      <c r="Z22" s="64">
        <f t="shared" si="11"/>
        <v>0</v>
      </c>
      <c r="AA22" s="63">
        <f>County!V1431</f>
        <v>0</v>
      </c>
      <c r="AB22" s="64">
        <f t="shared" si="12"/>
        <v>0</v>
      </c>
      <c r="AC22" s="63">
        <f>County!W1431</f>
        <v>0</v>
      </c>
      <c r="AD22" s="64">
        <f t="shared" si="13"/>
        <v>0</v>
      </c>
      <c r="AE22" s="63">
        <f>County!X1431</f>
        <v>5788</v>
      </c>
      <c r="AF22" s="64">
        <f t="shared" si="14"/>
        <v>6.2235756097770781E-3</v>
      </c>
      <c r="AG22" s="63">
        <f>County!Y1431</f>
        <v>58411</v>
      </c>
      <c r="AH22" s="64">
        <f t="shared" si="15"/>
        <v>6.2806716472475627E-2</v>
      </c>
      <c r="AI22" s="63">
        <f>County!Z1431</f>
        <v>0</v>
      </c>
      <c r="AJ22" s="64">
        <f t="shared" si="16"/>
        <v>0</v>
      </c>
      <c r="AK22" s="63">
        <f>County!AA1431</f>
        <v>0</v>
      </c>
      <c r="AL22" s="64">
        <f t="shared" si="17"/>
        <v>0</v>
      </c>
      <c r="AM22" s="63">
        <f>County!AB1431</f>
        <v>0</v>
      </c>
      <c r="AN22" s="64">
        <f t="shared" si="18"/>
        <v>0</v>
      </c>
      <c r="AO22" s="63">
        <f>County!AC1431</f>
        <v>0</v>
      </c>
      <c r="AP22" s="64">
        <f t="shared" si="19"/>
        <v>0</v>
      </c>
      <c r="AQ22" s="63">
        <f>County!AD1431</f>
        <v>0</v>
      </c>
      <c r="AR22" s="64">
        <f t="shared" si="20"/>
        <v>0</v>
      </c>
      <c r="AS22" s="63">
        <f>County!AE1431</f>
        <v>0</v>
      </c>
      <c r="AT22" s="64">
        <f t="shared" si="21"/>
        <v>0</v>
      </c>
      <c r="AU22" s="63">
        <f>County!AF1431</f>
        <v>0</v>
      </c>
      <c r="AV22" s="64">
        <f t="shared" si="22"/>
        <v>0</v>
      </c>
      <c r="AW22" s="63">
        <f>County!AG1431</f>
        <v>0</v>
      </c>
      <c r="AX22" s="64">
        <f t="shared" si="37"/>
        <v>0</v>
      </c>
      <c r="AY22" s="63">
        <f>County!AH1431</f>
        <v>0</v>
      </c>
      <c r="AZ22" s="64">
        <f t="shared" si="38"/>
        <v>0</v>
      </c>
      <c r="BA22" s="63">
        <f>County!AI1431</f>
        <v>0</v>
      </c>
      <c r="BB22" s="64">
        <f t="shared" si="39"/>
        <v>0</v>
      </c>
      <c r="BC22" s="63">
        <f>County!AJ1431</f>
        <v>0</v>
      </c>
      <c r="BD22" s="64">
        <f t="shared" si="40"/>
        <v>0</v>
      </c>
      <c r="BE22" s="63">
        <f>County!AK1431</f>
        <v>0</v>
      </c>
      <c r="BF22" s="64">
        <f t="shared" si="41"/>
        <v>0</v>
      </c>
      <c r="BG22" s="63">
        <f>County!AL1431</f>
        <v>0</v>
      </c>
      <c r="BH22" s="64">
        <f t="shared" si="42"/>
        <v>0</v>
      </c>
      <c r="BI22" s="63">
        <f>County!AM1431</f>
        <v>0</v>
      </c>
      <c r="BJ22" s="64">
        <f t="shared" si="43"/>
        <v>0</v>
      </c>
      <c r="BK22" s="63">
        <f>County!AN1431</f>
        <v>0</v>
      </c>
      <c r="BL22" s="64">
        <f t="shared" si="44"/>
        <v>0</v>
      </c>
      <c r="BM22" s="109"/>
      <c r="BN22" s="106" t="str">
        <f t="shared" si="31"/>
        <v>Nebraska</v>
      </c>
      <c r="BO22" s="106" t="s">
        <v>869</v>
      </c>
      <c r="BP22" s="106">
        <f t="shared" si="32"/>
        <v>1</v>
      </c>
      <c r="BQ22" s="110">
        <f>RANK(Q22,(K22:P22,Q22:X22,AC22:AV22))</f>
        <v>4</v>
      </c>
      <c r="BR22" s="110">
        <f>RANK(S22,(K22:P22,Q22:X22,AC22:AV22))</f>
        <v>11</v>
      </c>
      <c r="BS22" s="110">
        <f>RANK(W22,(K22:P22,Q22:X22,AC22:AV22))</f>
        <v>11</v>
      </c>
      <c r="BT22" s="110">
        <f>RANK(U22,(K22:P22,Q22:X22,AC22:AV22))</f>
        <v>11</v>
      </c>
      <c r="BV22" s="106">
        <v>31</v>
      </c>
      <c r="BX22" s="63">
        <f>County!BJ1431</f>
        <v>0</v>
      </c>
    </row>
    <row r="23" spans="1:76" s="40" customFormat="1" x14ac:dyDescent="0.2">
      <c r="A23" s="40" t="s">
        <v>941</v>
      </c>
      <c r="B23" s="43">
        <f t="shared" si="33"/>
        <v>795914</v>
      </c>
      <c r="C23" s="42">
        <f t="shared" si="0"/>
        <v>1</v>
      </c>
      <c r="D23" s="42" t="str">
        <f t="shared" si="1"/>
        <v/>
      </c>
      <c r="E23" s="42" t="str">
        <f t="shared" si="1"/>
        <v/>
      </c>
      <c r="F23" s="66">
        <f t="shared" si="2"/>
        <v>1</v>
      </c>
      <c r="G23" s="66">
        <f t="shared" si="3"/>
        <v>2</v>
      </c>
      <c r="H23" s="66" t="str">
        <f t="shared" si="4"/>
        <v>-</v>
      </c>
      <c r="I23" s="43">
        <f t="shared" si="34"/>
        <v>124549</v>
      </c>
      <c r="J23" s="44">
        <f t="shared" si="35"/>
        <v>0.15648549968966496</v>
      </c>
      <c r="K23" s="43">
        <f>County!N1443</f>
        <v>450778</v>
      </c>
      <c r="L23" s="44">
        <f t="shared" si="36"/>
        <v>0.56636521031166687</v>
      </c>
      <c r="M23" s="62">
        <f>County!O1443</f>
        <v>326229</v>
      </c>
      <c r="N23" s="87">
        <f t="shared" si="5"/>
        <v>0.40987971062200185</v>
      </c>
      <c r="O23" s="62">
        <f>County!P1443</f>
        <v>0</v>
      </c>
      <c r="P23" s="87">
        <f t="shared" si="6"/>
        <v>0</v>
      </c>
      <c r="Q23" s="62">
        <f>County!Q1443</f>
        <v>18421</v>
      </c>
      <c r="R23" s="87">
        <f t="shared" si="7"/>
        <v>2.3144460331141304E-2</v>
      </c>
      <c r="S23" s="62">
        <f>County!R1443</f>
        <v>0</v>
      </c>
      <c r="T23" s="87">
        <f t="shared" si="8"/>
        <v>0</v>
      </c>
      <c r="U23" s="62">
        <f>County!S1443</f>
        <v>0</v>
      </c>
      <c r="V23" s="87">
        <f t="shared" si="9"/>
        <v>0</v>
      </c>
      <c r="W23" s="62">
        <f>County!T1443</f>
        <v>0</v>
      </c>
      <c r="X23" s="87">
        <f t="shared" si="10"/>
        <v>0</v>
      </c>
      <c r="Y23" s="62">
        <f>County!U1443</f>
        <v>0</v>
      </c>
      <c r="Z23" s="87">
        <f t="shared" si="11"/>
        <v>0</v>
      </c>
      <c r="AA23" s="62">
        <f>County!V1443</f>
        <v>0</v>
      </c>
      <c r="AB23" s="87">
        <f t="shared" si="12"/>
        <v>0</v>
      </c>
      <c r="AC23" s="62">
        <f>County!W1443</f>
        <v>0</v>
      </c>
      <c r="AD23" s="87">
        <f t="shared" si="13"/>
        <v>0</v>
      </c>
      <c r="AE23" s="62">
        <f>County!X1443</f>
        <v>486</v>
      </c>
      <c r="AF23" s="87">
        <f t="shared" si="14"/>
        <v>6.1061873518998284E-4</v>
      </c>
      <c r="AG23" s="43">
        <f>County!Y1443</f>
        <v>0</v>
      </c>
      <c r="AH23" s="44">
        <f t="shared" si="15"/>
        <v>0</v>
      </c>
      <c r="AI23" s="43">
        <f>County!Z1443</f>
        <v>0</v>
      </c>
      <c r="AJ23" s="44">
        <f t="shared" si="16"/>
        <v>0</v>
      </c>
      <c r="AK23" s="43">
        <f>County!AA1443</f>
        <v>0</v>
      </c>
      <c r="AL23" s="44">
        <f t="shared" si="17"/>
        <v>0</v>
      </c>
      <c r="AM23" s="43">
        <f>County!AB1443</f>
        <v>0</v>
      </c>
      <c r="AN23" s="44">
        <f t="shared" si="18"/>
        <v>0</v>
      </c>
      <c r="AO23" s="43">
        <f>County!AC1443</f>
        <v>0</v>
      </c>
      <c r="AP23" s="44">
        <f t="shared" si="19"/>
        <v>0</v>
      </c>
      <c r="AQ23" s="43">
        <f>County!AD1443</f>
        <v>0</v>
      </c>
      <c r="AR23" s="44">
        <f t="shared" si="20"/>
        <v>0</v>
      </c>
      <c r="AS23" s="43">
        <f>County!AE1443</f>
        <v>0</v>
      </c>
      <c r="AT23" s="44">
        <f t="shared" si="21"/>
        <v>0</v>
      </c>
      <c r="AU23" s="43">
        <f>County!AF1443</f>
        <v>0</v>
      </c>
      <c r="AV23" s="44">
        <f t="shared" si="22"/>
        <v>0</v>
      </c>
      <c r="AW23" s="43">
        <f>County!AG1443</f>
        <v>0</v>
      </c>
      <c r="AX23" s="44">
        <f t="shared" si="37"/>
        <v>0</v>
      </c>
      <c r="AY23" s="43">
        <f>County!AH1443</f>
        <v>0</v>
      </c>
      <c r="AZ23" s="44">
        <f t="shared" si="38"/>
        <v>0</v>
      </c>
      <c r="BA23" s="43">
        <f>County!AI1443</f>
        <v>0</v>
      </c>
      <c r="BB23" s="44">
        <f t="shared" si="39"/>
        <v>0</v>
      </c>
      <c r="BC23" s="43">
        <f>County!AJ1443</f>
        <v>0</v>
      </c>
      <c r="BD23" s="44">
        <f t="shared" si="40"/>
        <v>0</v>
      </c>
      <c r="BE23" s="43">
        <f>County!AK1443</f>
        <v>0</v>
      </c>
      <c r="BF23" s="44">
        <f t="shared" si="41"/>
        <v>0</v>
      </c>
      <c r="BG23" s="43">
        <f>County!AL1443</f>
        <v>0</v>
      </c>
      <c r="BH23" s="44">
        <f t="shared" si="42"/>
        <v>0</v>
      </c>
      <c r="BI23" s="43">
        <f>County!AM1443</f>
        <v>0</v>
      </c>
      <c r="BJ23" s="44">
        <f t="shared" si="43"/>
        <v>0</v>
      </c>
      <c r="BK23" s="43">
        <f>County!AN1443</f>
        <v>0</v>
      </c>
      <c r="BL23" s="44">
        <f t="shared" si="44"/>
        <v>0</v>
      </c>
      <c r="BM23" s="49"/>
      <c r="BN23" s="40" t="str">
        <f t="shared" si="31"/>
        <v>New Hampshire</v>
      </c>
      <c r="BO23" s="40" t="s">
        <v>184</v>
      </c>
      <c r="BP23" s="40">
        <f t="shared" si="32"/>
        <v>1</v>
      </c>
      <c r="BQ23" s="41">
        <f>RANK(Q23,(K23:P23,Q23:X23,AC23:AV23))</f>
        <v>3</v>
      </c>
      <c r="BR23" s="41">
        <f>RANK(S23,(K23:P23,Q23:X23,AC23:AV23))</f>
        <v>9</v>
      </c>
      <c r="BS23" s="41">
        <f>RANK(W23,(K23:P23,Q23:X23,AC23:AV23))</f>
        <v>9</v>
      </c>
      <c r="BT23" s="41">
        <f>RANK(U23,(K23:P23,Q23:X23,AC23:AV23))</f>
        <v>9</v>
      </c>
      <c r="BV23" s="40">
        <v>33</v>
      </c>
      <c r="BX23" s="43">
        <f>County!BJ1443</f>
        <v>0</v>
      </c>
    </row>
    <row r="24" spans="1:76" s="106" customFormat="1" x14ac:dyDescent="0.2">
      <c r="A24" s="106" t="s">
        <v>2165</v>
      </c>
      <c r="B24" s="63">
        <f t="shared" si="33"/>
        <v>4443730</v>
      </c>
      <c r="C24" s="107">
        <f t="shared" si="0"/>
        <v>1</v>
      </c>
      <c r="D24" s="107" t="str">
        <f t="shared" si="1"/>
        <v/>
      </c>
      <c r="E24" s="107" t="str">
        <f t="shared" si="1"/>
        <v/>
      </c>
      <c r="F24" s="108">
        <f t="shared" si="2"/>
        <v>1</v>
      </c>
      <c r="G24" s="108">
        <f t="shared" si="3"/>
        <v>2</v>
      </c>
      <c r="H24" s="108" t="str">
        <f t="shared" si="4"/>
        <v>-</v>
      </c>
      <c r="I24" s="38">
        <f t="shared" si="34"/>
        <v>724148</v>
      </c>
      <c r="J24" s="39">
        <f t="shared" si="35"/>
        <v>0.16295949573894003</v>
      </c>
      <c r="K24" s="63">
        <f>County!N1466</f>
        <v>2541238</v>
      </c>
      <c r="L24" s="64">
        <f t="shared" si="36"/>
        <v>0.57187047817936731</v>
      </c>
      <c r="M24" s="63">
        <f>County!O1466</f>
        <v>1817090</v>
      </c>
      <c r="N24" s="64">
        <f t="shared" si="5"/>
        <v>0.40891098244042728</v>
      </c>
      <c r="O24" s="63">
        <f>County!P1466</f>
        <v>0</v>
      </c>
      <c r="P24" s="64">
        <f t="shared" si="6"/>
        <v>0</v>
      </c>
      <c r="Q24" s="63">
        <f>County!Q1466</f>
        <v>0</v>
      </c>
      <c r="R24" s="64">
        <f t="shared" si="7"/>
        <v>0</v>
      </c>
      <c r="S24" s="63">
        <f>County!R1466</f>
        <v>38288</v>
      </c>
      <c r="T24" s="64">
        <f t="shared" si="8"/>
        <v>8.6161850517470686E-3</v>
      </c>
      <c r="U24" s="63">
        <f>County!S1466</f>
        <v>0</v>
      </c>
      <c r="V24" s="64">
        <f t="shared" si="9"/>
        <v>0</v>
      </c>
      <c r="W24" s="63">
        <f>County!T1466</f>
        <v>0</v>
      </c>
      <c r="X24" s="64">
        <f t="shared" si="10"/>
        <v>0</v>
      </c>
      <c r="Y24" s="63">
        <f>County!U1466</f>
        <v>0</v>
      </c>
      <c r="Z24" s="64">
        <f t="shared" si="11"/>
        <v>0</v>
      </c>
      <c r="AA24" s="63">
        <f>County!V1466</f>
        <v>0</v>
      </c>
      <c r="AB24" s="64">
        <f t="shared" si="12"/>
        <v>0</v>
      </c>
      <c r="AC24" s="63">
        <f>County!W1466</f>
        <v>0</v>
      </c>
      <c r="AD24" s="64">
        <f t="shared" si="13"/>
        <v>0</v>
      </c>
      <c r="AE24" s="63">
        <f>County!X1466</f>
        <v>3192</v>
      </c>
      <c r="AF24" s="64">
        <f t="shared" si="14"/>
        <v>7.1831546921167578E-4</v>
      </c>
      <c r="AG24" s="63">
        <f>County!Y1466</f>
        <v>11632</v>
      </c>
      <c r="AH24" s="64">
        <f t="shared" si="15"/>
        <v>2.6176207825407936E-3</v>
      </c>
      <c r="AI24" s="63">
        <f>County!Z1466</f>
        <v>32290</v>
      </c>
      <c r="AJ24" s="64">
        <f t="shared" si="16"/>
        <v>7.2664180767058302E-3</v>
      </c>
      <c r="AK24" s="63">
        <f>County!AA1466</f>
        <v>0</v>
      </c>
      <c r="AL24" s="64">
        <f t="shared" si="17"/>
        <v>0</v>
      </c>
      <c r="AM24" s="63">
        <f>County!AB1466</f>
        <v>0</v>
      </c>
      <c r="AN24" s="64">
        <f t="shared" si="18"/>
        <v>0</v>
      </c>
      <c r="AO24" s="63">
        <f>County!AC1466</f>
        <v>0</v>
      </c>
      <c r="AP24" s="64">
        <f t="shared" si="19"/>
        <v>0</v>
      </c>
      <c r="AQ24" s="63">
        <f>County!AD1466</f>
        <v>0</v>
      </c>
      <c r="AR24" s="64">
        <f t="shared" si="20"/>
        <v>0</v>
      </c>
      <c r="AS24" s="63">
        <f>County!AE1466</f>
        <v>0</v>
      </c>
      <c r="AT24" s="64">
        <f t="shared" si="21"/>
        <v>0</v>
      </c>
      <c r="AU24" s="63">
        <f>County!AF1466</f>
        <v>0</v>
      </c>
      <c r="AV24" s="64">
        <f t="shared" si="22"/>
        <v>0</v>
      </c>
      <c r="AW24" s="63">
        <f>County!AG1466</f>
        <v>0</v>
      </c>
      <c r="AX24" s="64">
        <f t="shared" si="37"/>
        <v>0</v>
      </c>
      <c r="AY24" s="63">
        <f>County!AH1466</f>
        <v>0</v>
      </c>
      <c r="AZ24" s="64">
        <f t="shared" si="38"/>
        <v>0</v>
      </c>
      <c r="BA24" s="63">
        <f>County!AI1466</f>
        <v>0</v>
      </c>
      <c r="BB24" s="64">
        <f t="shared" si="39"/>
        <v>0</v>
      </c>
      <c r="BC24" s="63">
        <f>County!AJ1466</f>
        <v>0</v>
      </c>
      <c r="BD24" s="64">
        <f t="shared" si="40"/>
        <v>0</v>
      </c>
      <c r="BE24" s="63">
        <f>County!AK1466</f>
        <v>0</v>
      </c>
      <c r="BF24" s="64">
        <f t="shared" si="41"/>
        <v>0</v>
      </c>
      <c r="BG24" s="63">
        <f>County!AL1466</f>
        <v>0</v>
      </c>
      <c r="BH24" s="64">
        <f t="shared" si="42"/>
        <v>0</v>
      </c>
      <c r="BI24" s="63">
        <f>County!AM1466</f>
        <v>0</v>
      </c>
      <c r="BJ24" s="64">
        <f t="shared" si="43"/>
        <v>0</v>
      </c>
      <c r="BK24" s="63">
        <f>County!AN1466</f>
        <v>0</v>
      </c>
      <c r="BL24" s="64">
        <f t="shared" si="44"/>
        <v>0</v>
      </c>
      <c r="BM24" s="109"/>
      <c r="BN24" s="106" t="str">
        <f t="shared" si="31"/>
        <v>New Jersey</v>
      </c>
      <c r="BO24" s="106" t="s">
        <v>407</v>
      </c>
      <c r="BP24" s="106">
        <f t="shared" si="32"/>
        <v>1</v>
      </c>
      <c r="BQ24" s="110">
        <f>RANK(Q24,(K24:P24,Q24:X24,AC24:AV24))</f>
        <v>13</v>
      </c>
      <c r="BR24" s="110">
        <f>RANK(S24,(K24:P24,Q24:X24,AC24:AV24))</f>
        <v>3</v>
      </c>
      <c r="BS24" s="110">
        <f>RANK(W24,(K24:P24,Q24:X24,AC24:AV24))</f>
        <v>13</v>
      </c>
      <c r="BT24" s="110">
        <f>RANK(U24,(K24:P24,Q24:X24,AC24:AV24))</f>
        <v>13</v>
      </c>
      <c r="BV24" s="106">
        <v>34</v>
      </c>
      <c r="BX24" s="63">
        <f>County!BJ1466</f>
        <v>0</v>
      </c>
    </row>
    <row r="25" spans="1:76" s="40" customFormat="1" x14ac:dyDescent="0.2">
      <c r="A25" s="40" t="s">
        <v>703</v>
      </c>
      <c r="B25" s="43">
        <f t="shared" si="33"/>
        <v>917237</v>
      </c>
      <c r="C25" s="42">
        <f t="shared" si="0"/>
        <v>1</v>
      </c>
      <c r="D25" s="42" t="str">
        <f t="shared" si="1"/>
        <v/>
      </c>
      <c r="E25" s="42" t="str">
        <f t="shared" si="1"/>
        <v/>
      </c>
      <c r="F25" s="66">
        <f t="shared" si="2"/>
        <v>1</v>
      </c>
      <c r="G25" s="66">
        <f t="shared" si="3"/>
        <v>2</v>
      </c>
      <c r="H25" s="66" t="str">
        <f t="shared" si="4"/>
        <v>-</v>
      </c>
      <c r="I25" s="43">
        <f t="shared" si="34"/>
        <v>56000</v>
      </c>
      <c r="J25" s="44">
        <f t="shared" si="35"/>
        <v>6.1052923072226699E-2</v>
      </c>
      <c r="K25" s="43">
        <f>County!N1501</f>
        <v>474483</v>
      </c>
      <c r="L25" s="44">
        <f t="shared" si="36"/>
        <v>0.51729596603713113</v>
      </c>
      <c r="M25" s="62">
        <f>County!O1501</f>
        <v>418483</v>
      </c>
      <c r="N25" s="87">
        <f t="shared" si="5"/>
        <v>0.45624304296490437</v>
      </c>
      <c r="O25" s="62">
        <f>County!P1501</f>
        <v>0</v>
      </c>
      <c r="P25" s="87">
        <f t="shared" si="6"/>
        <v>0</v>
      </c>
      <c r="Q25" s="62">
        <f>County!Q1501</f>
        <v>24271</v>
      </c>
      <c r="R25" s="87">
        <f t="shared" si="7"/>
        <v>2.6460990997964538E-2</v>
      </c>
      <c r="S25" s="62">
        <f>County!R1501</f>
        <v>0</v>
      </c>
      <c r="T25" s="87">
        <f t="shared" si="8"/>
        <v>0</v>
      </c>
      <c r="U25" s="62">
        <f>County!S1501</f>
        <v>0</v>
      </c>
      <c r="V25" s="87">
        <f t="shared" si="9"/>
        <v>0</v>
      </c>
      <c r="W25" s="62">
        <f>County!T1501</f>
        <v>0</v>
      </c>
      <c r="X25" s="87">
        <f t="shared" si="10"/>
        <v>0</v>
      </c>
      <c r="Y25" s="62">
        <f>County!U1501</f>
        <v>0</v>
      </c>
      <c r="Z25" s="87">
        <f t="shared" si="11"/>
        <v>0</v>
      </c>
      <c r="AA25" s="62">
        <f>County!V1501</f>
        <v>0</v>
      </c>
      <c r="AB25" s="87">
        <f t="shared" si="12"/>
        <v>0</v>
      </c>
      <c r="AC25" s="62">
        <f>County!W1501</f>
        <v>0</v>
      </c>
      <c r="AD25" s="87">
        <f t="shared" si="13"/>
        <v>0</v>
      </c>
      <c r="AE25" s="62">
        <f>County!X1501</f>
        <v>0</v>
      </c>
      <c r="AF25" s="87">
        <f t="shared" si="14"/>
        <v>0</v>
      </c>
      <c r="AG25" s="43">
        <f>County!Y1501</f>
        <v>0</v>
      </c>
      <c r="AH25" s="44">
        <f t="shared" si="15"/>
        <v>0</v>
      </c>
      <c r="AI25" s="43">
        <f>County!Z1501</f>
        <v>0</v>
      </c>
      <c r="AJ25" s="44">
        <f t="shared" si="16"/>
        <v>0</v>
      </c>
      <c r="AK25" s="43">
        <f>County!AA1501</f>
        <v>0</v>
      </c>
      <c r="AL25" s="44">
        <f t="shared" si="17"/>
        <v>0</v>
      </c>
      <c r="AM25" s="43">
        <f>County!AB1501</f>
        <v>0</v>
      </c>
      <c r="AN25" s="44">
        <f t="shared" si="18"/>
        <v>0</v>
      </c>
      <c r="AO25" s="43">
        <f>County!AC1501</f>
        <v>0</v>
      </c>
      <c r="AP25" s="44">
        <f t="shared" si="19"/>
        <v>0</v>
      </c>
      <c r="AQ25" s="43">
        <f>County!AD1501</f>
        <v>0</v>
      </c>
      <c r="AR25" s="44">
        <f t="shared" si="20"/>
        <v>0</v>
      </c>
      <c r="AS25" s="43">
        <f>County!AE1501</f>
        <v>0</v>
      </c>
      <c r="AT25" s="44">
        <f t="shared" si="21"/>
        <v>0</v>
      </c>
      <c r="AU25" s="43">
        <f>County!AF1501</f>
        <v>0</v>
      </c>
      <c r="AV25" s="44">
        <f t="shared" si="22"/>
        <v>0</v>
      </c>
      <c r="AW25" s="43">
        <f>County!AG1501</f>
        <v>0</v>
      </c>
      <c r="AX25" s="44">
        <f t="shared" si="37"/>
        <v>0</v>
      </c>
      <c r="AY25" s="43">
        <f>County!AH1501</f>
        <v>0</v>
      </c>
      <c r="AZ25" s="44">
        <f t="shared" si="38"/>
        <v>0</v>
      </c>
      <c r="BA25" s="43">
        <f>County!AI1501</f>
        <v>0</v>
      </c>
      <c r="BB25" s="44">
        <f t="shared" si="39"/>
        <v>0</v>
      </c>
      <c r="BC25" s="43">
        <f>County!AJ1501</f>
        <v>0</v>
      </c>
      <c r="BD25" s="44">
        <f t="shared" si="40"/>
        <v>0</v>
      </c>
      <c r="BE25" s="43">
        <f>County!AK1501</f>
        <v>0</v>
      </c>
      <c r="BF25" s="44">
        <f t="shared" si="41"/>
        <v>0</v>
      </c>
      <c r="BG25" s="43">
        <f>County!AL1501</f>
        <v>0</v>
      </c>
      <c r="BH25" s="44">
        <f t="shared" si="42"/>
        <v>0</v>
      </c>
      <c r="BI25" s="43">
        <f>County!AM1501</f>
        <v>0</v>
      </c>
      <c r="BJ25" s="44">
        <f t="shared" si="43"/>
        <v>0</v>
      </c>
      <c r="BK25" s="43">
        <f>County!AN1501</f>
        <v>0</v>
      </c>
      <c r="BL25" s="44">
        <f t="shared" si="44"/>
        <v>0</v>
      </c>
      <c r="BM25" s="49"/>
      <c r="BN25" s="40" t="str">
        <f t="shared" si="31"/>
        <v>New Mexico</v>
      </c>
      <c r="BO25" s="40" t="s">
        <v>902</v>
      </c>
      <c r="BP25" s="40">
        <f t="shared" si="32"/>
        <v>1</v>
      </c>
      <c r="BQ25" s="41">
        <f>RANK(Q25,(K25:P25,Q25:X25,AC25:AV25))</f>
        <v>3</v>
      </c>
      <c r="BR25" s="41">
        <f>RANK(S25,(K25:P25,Q25:X25,AC25:AV25))</f>
        <v>7</v>
      </c>
      <c r="BS25" s="41">
        <f>RANK(W25,(K25:P25,Q25:X25,AC25:AV25))</f>
        <v>7</v>
      </c>
      <c r="BT25" s="41">
        <f>RANK(U25,(K25:P25,Q25:X25,AC25:AV25))</f>
        <v>7</v>
      </c>
      <c r="BV25" s="40">
        <v>35</v>
      </c>
      <c r="BX25" s="43">
        <f>County!BJ1501</f>
        <v>0</v>
      </c>
    </row>
    <row r="26" spans="1:76" s="106" customFormat="1" x14ac:dyDescent="0.2">
      <c r="A26" s="106" t="s">
        <v>518</v>
      </c>
      <c r="B26" s="63">
        <f t="shared" si="33"/>
        <v>5474952</v>
      </c>
      <c r="C26" s="107" t="str">
        <f t="shared" si="0"/>
        <v/>
      </c>
      <c r="D26" s="107">
        <f t="shared" si="1"/>
        <v>1</v>
      </c>
      <c r="E26" s="107" t="str">
        <f t="shared" si="1"/>
        <v/>
      </c>
      <c r="F26" s="108">
        <f t="shared" si="2"/>
        <v>2</v>
      </c>
      <c r="G26" s="108">
        <f t="shared" si="3"/>
        <v>1</v>
      </c>
      <c r="H26" s="108" t="str">
        <f t="shared" si="4"/>
        <v>-</v>
      </c>
      <c r="I26" s="38">
        <f t="shared" si="34"/>
        <v>95633</v>
      </c>
      <c r="J26" s="39">
        <f t="shared" si="35"/>
        <v>1.7467367750438726E-2</v>
      </c>
      <c r="K26" s="63">
        <f>County!N1603</f>
        <v>2569965</v>
      </c>
      <c r="L26" s="64">
        <f t="shared" si="36"/>
        <v>0.46940411532375076</v>
      </c>
      <c r="M26" s="63">
        <f>County!O1603</f>
        <v>2665598</v>
      </c>
      <c r="N26" s="64">
        <f t="shared" si="5"/>
        <v>0.48687148307418948</v>
      </c>
      <c r="O26" s="63">
        <f>County!P1603</f>
        <v>0</v>
      </c>
      <c r="P26" s="64">
        <f t="shared" si="6"/>
        <v>0</v>
      </c>
      <c r="Q26" s="63">
        <f>County!Q1603</f>
        <v>171571</v>
      </c>
      <c r="R26" s="64">
        <f t="shared" si="7"/>
        <v>3.1337443689004034E-2</v>
      </c>
      <c r="S26" s="63">
        <f>County!R1603</f>
        <v>0</v>
      </c>
      <c r="T26" s="64">
        <f t="shared" si="8"/>
        <v>0</v>
      </c>
      <c r="U26" s="63">
        <f>County!S1603</f>
        <v>67818</v>
      </c>
      <c r="V26" s="64">
        <f t="shared" si="9"/>
        <v>1.2386957913055677E-2</v>
      </c>
      <c r="W26" s="63">
        <f>County!T1603</f>
        <v>0</v>
      </c>
      <c r="X26" s="64">
        <f t="shared" si="10"/>
        <v>0</v>
      </c>
      <c r="Y26" s="63">
        <f>County!U1603</f>
        <v>0</v>
      </c>
      <c r="Z26" s="64">
        <f t="shared" si="11"/>
        <v>0</v>
      </c>
      <c r="AA26" s="63">
        <f>County!V1603</f>
        <v>0</v>
      </c>
      <c r="AB26" s="64">
        <f t="shared" si="12"/>
        <v>0</v>
      </c>
      <c r="AC26" s="63">
        <f>County!W1603</f>
        <v>0</v>
      </c>
      <c r="AD26" s="64">
        <f t="shared" si="13"/>
        <v>0</v>
      </c>
      <c r="AE26" s="63">
        <f>County!X1603</f>
        <v>0</v>
      </c>
      <c r="AF26" s="64">
        <f t="shared" si="14"/>
        <v>0</v>
      </c>
      <c r="AG26" s="63">
        <f>County!Y1603</f>
        <v>0</v>
      </c>
      <c r="AH26" s="64">
        <f t="shared" si="15"/>
        <v>0</v>
      </c>
      <c r="AI26" s="63">
        <f>County!Z1603</f>
        <v>0</v>
      </c>
      <c r="AJ26" s="64">
        <f t="shared" si="16"/>
        <v>0</v>
      </c>
      <c r="AK26" s="63">
        <f>County!AA1603</f>
        <v>0</v>
      </c>
      <c r="AL26" s="64">
        <f t="shared" si="17"/>
        <v>0</v>
      </c>
      <c r="AM26" s="63">
        <f>County!AB1603</f>
        <v>0</v>
      </c>
      <c r="AN26" s="64">
        <f t="shared" si="18"/>
        <v>0</v>
      </c>
      <c r="AO26" s="63">
        <f>County!AC1603</f>
        <v>0</v>
      </c>
      <c r="AP26" s="64">
        <f t="shared" si="19"/>
        <v>0</v>
      </c>
      <c r="AQ26" s="63">
        <f>County!AD1603</f>
        <v>0</v>
      </c>
      <c r="AR26" s="64">
        <f t="shared" si="20"/>
        <v>0</v>
      </c>
      <c r="AS26" s="63">
        <f>County!AE1603</f>
        <v>0</v>
      </c>
      <c r="AT26" s="64">
        <f t="shared" si="21"/>
        <v>0</v>
      </c>
      <c r="AU26" s="63">
        <f>County!AF1603</f>
        <v>0</v>
      </c>
      <c r="AV26" s="64">
        <f t="shared" si="22"/>
        <v>0</v>
      </c>
      <c r="AW26" s="63">
        <f>County!AG1603</f>
        <v>0</v>
      </c>
      <c r="AX26" s="64">
        <f t="shared" si="37"/>
        <v>0</v>
      </c>
      <c r="AY26" s="63">
        <f>County!AH1603</f>
        <v>0</v>
      </c>
      <c r="AZ26" s="64">
        <f t="shared" si="38"/>
        <v>0</v>
      </c>
      <c r="BA26" s="63">
        <f>County!AI1603</f>
        <v>0</v>
      </c>
      <c r="BB26" s="64">
        <f t="shared" si="39"/>
        <v>0</v>
      </c>
      <c r="BC26" s="63">
        <f>County!AJ1603</f>
        <v>0</v>
      </c>
      <c r="BD26" s="64">
        <f t="shared" si="40"/>
        <v>0</v>
      </c>
      <c r="BE26" s="63">
        <f>County!AK1603</f>
        <v>0</v>
      </c>
      <c r="BF26" s="64">
        <f t="shared" si="41"/>
        <v>0</v>
      </c>
      <c r="BG26" s="63">
        <f>County!AL1603</f>
        <v>0</v>
      </c>
      <c r="BH26" s="64">
        <f t="shared" si="42"/>
        <v>0</v>
      </c>
      <c r="BI26" s="63">
        <f>County!AM1603</f>
        <v>0</v>
      </c>
      <c r="BJ26" s="64">
        <f t="shared" si="43"/>
        <v>0</v>
      </c>
      <c r="BK26" s="63">
        <f>County!AN1603</f>
        <v>0</v>
      </c>
      <c r="BL26" s="64">
        <f t="shared" si="44"/>
        <v>0</v>
      </c>
      <c r="BM26" s="109"/>
      <c r="BN26" s="106" t="str">
        <f t="shared" si="31"/>
        <v>North Carolina</v>
      </c>
      <c r="BO26" s="106" t="s">
        <v>310</v>
      </c>
      <c r="BP26" s="106">
        <f t="shared" si="32"/>
        <v>1</v>
      </c>
      <c r="BQ26" s="110">
        <f>RANK(Q26,(K26:P26,Q26:X26,AC26:AV26))</f>
        <v>3</v>
      </c>
      <c r="BR26" s="110">
        <f>RANK(S26,(K26:P26,Q26:X26,AC26:AV26))</f>
        <v>9</v>
      </c>
      <c r="BS26" s="110">
        <f>RANK(W26,(K26:P26,Q26:X26,AC26:AV26))</f>
        <v>9</v>
      </c>
      <c r="BT26" s="110">
        <f>RANK(U26,(K26:P26,Q26:X26,AC26:AV26))</f>
        <v>4</v>
      </c>
      <c r="BV26" s="106">
        <v>37</v>
      </c>
      <c r="BX26" s="63">
        <f>County!BJ1603</f>
        <v>0</v>
      </c>
    </row>
    <row r="27" spans="1:76" s="40" customFormat="1" x14ac:dyDescent="0.2">
      <c r="A27" s="40" t="s">
        <v>716</v>
      </c>
      <c r="B27" s="43">
        <f t="shared" si="33"/>
        <v>1556361</v>
      </c>
      <c r="C27" s="42" t="str">
        <f t="shared" si="0"/>
        <v/>
      </c>
      <c r="D27" s="42">
        <f t="shared" si="1"/>
        <v>1</v>
      </c>
      <c r="E27" s="42" t="str">
        <f t="shared" si="1"/>
        <v/>
      </c>
      <c r="F27" s="66">
        <f t="shared" si="2"/>
        <v>2</v>
      </c>
      <c r="G27" s="66">
        <f t="shared" si="3"/>
        <v>1</v>
      </c>
      <c r="H27" s="66">
        <f t="shared" si="4"/>
        <v>4</v>
      </c>
      <c r="I27" s="43">
        <f t="shared" si="34"/>
        <v>469377</v>
      </c>
      <c r="J27" s="44">
        <f t="shared" si="35"/>
        <v>0.30158620011681092</v>
      </c>
      <c r="K27" s="43">
        <f>County!N1682</f>
        <v>509763</v>
      </c>
      <c r="L27" s="44">
        <f t="shared" si="36"/>
        <v>0.32753519267059505</v>
      </c>
      <c r="M27" s="62">
        <f>County!O1682</f>
        <v>979140</v>
      </c>
      <c r="N27" s="87">
        <f t="shared" si="5"/>
        <v>0.62912139278740598</v>
      </c>
      <c r="O27" s="62">
        <f>County!P1682</f>
        <v>21652</v>
      </c>
      <c r="P27" s="87">
        <f t="shared" si="6"/>
        <v>1.3911939453635757E-2</v>
      </c>
      <c r="Q27" s="62">
        <f>County!Q1682</f>
        <v>34435</v>
      </c>
      <c r="R27" s="87">
        <f t="shared" si="7"/>
        <v>2.2125329534728767E-2</v>
      </c>
      <c r="S27" s="62">
        <f>County!R1682</f>
        <v>0</v>
      </c>
      <c r="T27" s="87">
        <f t="shared" si="8"/>
        <v>0</v>
      </c>
      <c r="U27" s="62">
        <f>County!S1682</f>
        <v>0</v>
      </c>
      <c r="V27" s="87">
        <f t="shared" si="9"/>
        <v>0</v>
      </c>
      <c r="W27" s="62">
        <f>County!T1682</f>
        <v>0</v>
      </c>
      <c r="X27" s="87">
        <f t="shared" si="10"/>
        <v>0</v>
      </c>
      <c r="Y27" s="62">
        <f>County!U1682</f>
        <v>0</v>
      </c>
      <c r="Z27" s="87">
        <f t="shared" si="11"/>
        <v>0</v>
      </c>
      <c r="AA27" s="62">
        <f>County!V1682</f>
        <v>0</v>
      </c>
      <c r="AB27" s="87">
        <f t="shared" si="12"/>
        <v>0</v>
      </c>
      <c r="AC27" s="62">
        <f>County!W1682</f>
        <v>0</v>
      </c>
      <c r="AD27" s="87">
        <f t="shared" si="13"/>
        <v>0</v>
      </c>
      <c r="AE27" s="62">
        <f>County!X1682</f>
        <v>0</v>
      </c>
      <c r="AF27" s="87">
        <f t="shared" si="14"/>
        <v>0</v>
      </c>
      <c r="AG27" s="43">
        <f>County!Y1682</f>
        <v>11371</v>
      </c>
      <c r="AH27" s="44">
        <f t="shared" si="15"/>
        <v>7.3061455536344074E-3</v>
      </c>
      <c r="AI27" s="43">
        <f>County!Z1682</f>
        <v>0</v>
      </c>
      <c r="AJ27" s="44">
        <f t="shared" si="16"/>
        <v>0</v>
      </c>
      <c r="AK27" s="43">
        <f>County!AA1682</f>
        <v>0</v>
      </c>
      <c r="AL27" s="44">
        <f t="shared" si="17"/>
        <v>0</v>
      </c>
      <c r="AM27" s="43">
        <f>County!AB1682</f>
        <v>0</v>
      </c>
      <c r="AN27" s="44">
        <f t="shared" si="18"/>
        <v>0</v>
      </c>
      <c r="AO27" s="43">
        <f>County!AC1682</f>
        <v>0</v>
      </c>
      <c r="AP27" s="44">
        <f t="shared" si="19"/>
        <v>0</v>
      </c>
      <c r="AQ27" s="43">
        <f>County!AD1682</f>
        <v>0</v>
      </c>
      <c r="AR27" s="44">
        <f t="shared" si="20"/>
        <v>0</v>
      </c>
      <c r="AS27" s="43">
        <f>County!AE1682</f>
        <v>0</v>
      </c>
      <c r="AT27" s="44">
        <f t="shared" si="21"/>
        <v>0</v>
      </c>
      <c r="AU27" s="43">
        <f>County!AF1682</f>
        <v>0</v>
      </c>
      <c r="AV27" s="44">
        <f t="shared" si="22"/>
        <v>0</v>
      </c>
      <c r="AW27" s="43">
        <f>County!AG1682</f>
        <v>0</v>
      </c>
      <c r="AX27" s="44">
        <f t="shared" si="37"/>
        <v>0</v>
      </c>
      <c r="AY27" s="43">
        <f>County!AH1682</f>
        <v>0</v>
      </c>
      <c r="AZ27" s="44">
        <f t="shared" si="38"/>
        <v>0</v>
      </c>
      <c r="BA27" s="43">
        <f>County!AI1682</f>
        <v>0</v>
      </c>
      <c r="BB27" s="44">
        <f t="shared" si="39"/>
        <v>0</v>
      </c>
      <c r="BC27" s="43">
        <f>County!AJ1682</f>
        <v>0</v>
      </c>
      <c r="BD27" s="44">
        <f t="shared" si="40"/>
        <v>0</v>
      </c>
      <c r="BE27" s="43">
        <f>County!AK1682</f>
        <v>0</v>
      </c>
      <c r="BF27" s="44">
        <f t="shared" si="41"/>
        <v>0</v>
      </c>
      <c r="BG27" s="43">
        <f>County!AL1682</f>
        <v>0</v>
      </c>
      <c r="BH27" s="44">
        <f t="shared" si="42"/>
        <v>0</v>
      </c>
      <c r="BI27" s="43">
        <f>County!AM1682</f>
        <v>0</v>
      </c>
      <c r="BJ27" s="44">
        <f t="shared" si="43"/>
        <v>0</v>
      </c>
      <c r="BK27" s="43">
        <f>County!AN1682</f>
        <v>0</v>
      </c>
      <c r="BL27" s="44">
        <f t="shared" si="44"/>
        <v>0</v>
      </c>
      <c r="BM27" s="49"/>
      <c r="BN27" s="40" t="str">
        <f t="shared" si="31"/>
        <v>Oklahoma</v>
      </c>
      <c r="BO27" s="40" t="s">
        <v>93</v>
      </c>
      <c r="BP27" s="40">
        <f t="shared" si="32"/>
        <v>1</v>
      </c>
      <c r="BQ27" s="41">
        <f>RANK(Q27,(K27:P27,Q27:X27,AC27:AV27))</f>
        <v>3</v>
      </c>
      <c r="BR27" s="41">
        <f>RANK(S27,(K27:P27,Q27:X27,AC27:AV27))</f>
        <v>11</v>
      </c>
      <c r="BS27" s="41">
        <f>RANK(W27,(K27:P27,Q27:X27,AC27:AV27))</f>
        <v>11</v>
      </c>
      <c r="BT27" s="41">
        <f>RANK(U27,(K27:P27,Q27:X27,AC27:AV27))</f>
        <v>11</v>
      </c>
      <c r="BV27" s="40">
        <v>40</v>
      </c>
      <c r="BX27" s="43">
        <f>County!BJ1682</f>
        <v>0</v>
      </c>
    </row>
    <row r="28" spans="1:76" s="106" customFormat="1" x14ac:dyDescent="0.2">
      <c r="A28" s="106" t="s">
        <v>510</v>
      </c>
      <c r="B28" s="63">
        <f t="shared" si="33"/>
        <v>2321249</v>
      </c>
      <c r="C28" s="107">
        <f t="shared" si="0"/>
        <v>1</v>
      </c>
      <c r="D28" s="107" t="str">
        <f t="shared" si="1"/>
        <v/>
      </c>
      <c r="E28" s="107" t="str">
        <f t="shared" si="1"/>
        <v/>
      </c>
      <c r="F28" s="108">
        <f t="shared" si="2"/>
        <v>1</v>
      </c>
      <c r="G28" s="108">
        <f t="shared" si="3"/>
        <v>2</v>
      </c>
      <c r="H28" s="108" t="str">
        <f t="shared" si="4"/>
        <v>-</v>
      </c>
      <c r="I28" s="38">
        <f t="shared" si="34"/>
        <v>408233</v>
      </c>
      <c r="J28" s="39">
        <f t="shared" si="35"/>
        <v>0.17586781943686353</v>
      </c>
      <c r="K28" s="63">
        <f>County!N1720</f>
        <v>1321047</v>
      </c>
      <c r="L28" s="64">
        <f t="shared" si="36"/>
        <v>0.56911042288009606</v>
      </c>
      <c r="M28" s="63">
        <f>County!O1720</f>
        <v>912814</v>
      </c>
      <c r="N28" s="64">
        <f t="shared" si="5"/>
        <v>0.39324260344323247</v>
      </c>
      <c r="O28" s="63">
        <f>County!P1720</f>
        <v>0</v>
      </c>
      <c r="P28" s="64">
        <f t="shared" si="6"/>
        <v>0</v>
      </c>
      <c r="Q28" s="63">
        <f>County!Q1720</f>
        <v>42747</v>
      </c>
      <c r="R28" s="64">
        <f t="shared" si="7"/>
        <v>1.841551681874715E-2</v>
      </c>
      <c r="S28" s="63">
        <f>County!R1720</f>
        <v>42239</v>
      </c>
      <c r="T28" s="64">
        <f t="shared" si="8"/>
        <v>1.8196669120805222E-2</v>
      </c>
      <c r="U28" s="63">
        <f>County!S1720</f>
        <v>0</v>
      </c>
      <c r="V28" s="64">
        <f t="shared" si="9"/>
        <v>0</v>
      </c>
      <c r="W28" s="63">
        <f>County!T1720</f>
        <v>0</v>
      </c>
      <c r="X28" s="64">
        <f t="shared" si="10"/>
        <v>0</v>
      </c>
      <c r="Y28" s="63">
        <f>County!U1720</f>
        <v>0</v>
      </c>
      <c r="Z28" s="64">
        <f t="shared" si="11"/>
        <v>0</v>
      </c>
      <c r="AA28" s="63">
        <f>County!V1720</f>
        <v>0</v>
      </c>
      <c r="AB28" s="64">
        <f t="shared" si="12"/>
        <v>0</v>
      </c>
      <c r="AC28" s="63">
        <f>County!W1720</f>
        <v>0</v>
      </c>
      <c r="AD28" s="64">
        <f t="shared" si="13"/>
        <v>0</v>
      </c>
      <c r="AE28" s="63">
        <f>County!X1720</f>
        <v>2402</v>
      </c>
      <c r="AF28" s="64">
        <f t="shared" si="14"/>
        <v>1.0347877371191113E-3</v>
      </c>
      <c r="AG28" s="63">
        <f>County!Y1720</f>
        <v>0</v>
      </c>
      <c r="AH28" s="64">
        <f t="shared" si="15"/>
        <v>0</v>
      </c>
      <c r="AI28" s="63">
        <f>County!Z1720</f>
        <v>0</v>
      </c>
      <c r="AJ28" s="64">
        <f t="shared" si="16"/>
        <v>0</v>
      </c>
      <c r="AK28" s="63">
        <f>County!AA1720</f>
        <v>0</v>
      </c>
      <c r="AL28" s="64">
        <f t="shared" si="17"/>
        <v>0</v>
      </c>
      <c r="AM28" s="63">
        <f>County!AB1720</f>
        <v>0</v>
      </c>
      <c r="AN28" s="64">
        <f t="shared" si="18"/>
        <v>0</v>
      </c>
      <c r="AO28" s="63">
        <f>County!AC1720</f>
        <v>0</v>
      </c>
      <c r="AP28" s="64">
        <f t="shared" si="19"/>
        <v>0</v>
      </c>
      <c r="AQ28" s="63">
        <f>County!AD1720</f>
        <v>0</v>
      </c>
      <c r="AR28" s="64">
        <f t="shared" si="20"/>
        <v>0</v>
      </c>
      <c r="AS28" s="63">
        <f>County!AE1720</f>
        <v>0</v>
      </c>
      <c r="AT28" s="64">
        <f t="shared" si="21"/>
        <v>0</v>
      </c>
      <c r="AU28" s="63">
        <f>County!AF1720</f>
        <v>0</v>
      </c>
      <c r="AV28" s="64">
        <f t="shared" si="22"/>
        <v>0</v>
      </c>
      <c r="AW28" s="63">
        <f>County!AG1720</f>
        <v>0</v>
      </c>
      <c r="AX28" s="64">
        <f t="shared" si="37"/>
        <v>0</v>
      </c>
      <c r="AY28" s="63">
        <f>County!AH1720</f>
        <v>0</v>
      </c>
      <c r="AZ28" s="64">
        <f t="shared" si="38"/>
        <v>0</v>
      </c>
      <c r="BA28" s="63">
        <f>County!AI1720</f>
        <v>0</v>
      </c>
      <c r="BB28" s="64">
        <f t="shared" si="39"/>
        <v>0</v>
      </c>
      <c r="BC28" s="63">
        <f>County!AJ1720</f>
        <v>0</v>
      </c>
      <c r="BD28" s="64">
        <f t="shared" si="40"/>
        <v>0</v>
      </c>
      <c r="BE28" s="63">
        <f>County!AK1720</f>
        <v>0</v>
      </c>
      <c r="BF28" s="64">
        <f t="shared" si="41"/>
        <v>0</v>
      </c>
      <c r="BG28" s="63">
        <f>County!AL1720</f>
        <v>0</v>
      </c>
      <c r="BH28" s="64">
        <f t="shared" si="42"/>
        <v>0</v>
      </c>
      <c r="BI28" s="63">
        <f>County!AM1720</f>
        <v>0</v>
      </c>
      <c r="BJ28" s="64">
        <f t="shared" si="43"/>
        <v>0</v>
      </c>
      <c r="BK28" s="63">
        <f>County!AN1720</f>
        <v>0</v>
      </c>
      <c r="BL28" s="64">
        <f t="shared" si="44"/>
        <v>0</v>
      </c>
      <c r="BM28" s="109"/>
      <c r="BN28" s="106" t="str">
        <f t="shared" si="31"/>
        <v>Oregon</v>
      </c>
      <c r="BO28" s="106" t="s">
        <v>94</v>
      </c>
      <c r="BP28" s="106">
        <f t="shared" si="32"/>
        <v>1</v>
      </c>
      <c r="BQ28" s="110">
        <f>RANK(Q28,(K28:P28,Q28:X28,AC28:AV28))</f>
        <v>3</v>
      </c>
      <c r="BR28" s="110">
        <f>RANK(S28,(K28:P28,Q28:X28,AC28:AV28))</f>
        <v>4</v>
      </c>
      <c r="BS28" s="110">
        <f>RANK(W28,(K28:P28,Q28:X28,AC28:AV28))</f>
        <v>11</v>
      </c>
      <c r="BT28" s="110">
        <f>RANK(U28,(K28:P28,Q28:X28,AC28:AV28))</f>
        <v>11</v>
      </c>
      <c r="BV28" s="106">
        <v>41</v>
      </c>
      <c r="BX28" s="63">
        <f>County!BJ1720</f>
        <v>0</v>
      </c>
    </row>
    <row r="29" spans="1:76" s="40" customFormat="1" x14ac:dyDescent="0.2">
      <c r="A29" s="40" t="s">
        <v>1449</v>
      </c>
      <c r="B29" s="43">
        <f t="shared" si="33"/>
        <v>494262</v>
      </c>
      <c r="C29" s="42">
        <f t="shared" si="0"/>
        <v>1</v>
      </c>
      <c r="D29" s="42" t="str">
        <f t="shared" si="1"/>
        <v/>
      </c>
      <c r="E29" s="42" t="str">
        <f t="shared" si="1"/>
        <v/>
      </c>
      <c r="F29" s="66">
        <f t="shared" si="2"/>
        <v>1</v>
      </c>
      <c r="G29" s="66">
        <f t="shared" si="3"/>
        <v>2</v>
      </c>
      <c r="H29" s="66" t="str">
        <f t="shared" si="4"/>
        <v>-</v>
      </c>
      <c r="I29" s="43">
        <f t="shared" si="34"/>
        <v>163719</v>
      </c>
      <c r="J29" s="44">
        <f t="shared" si="35"/>
        <v>0.33123930223241926</v>
      </c>
      <c r="K29" s="43">
        <f>County!N1728</f>
        <v>328574</v>
      </c>
      <c r="L29" s="44">
        <f t="shared" si="36"/>
        <v>0.66477698062970647</v>
      </c>
      <c r="M29" s="62">
        <f>County!O1728</f>
        <v>164855</v>
      </c>
      <c r="N29" s="87">
        <f t="shared" si="5"/>
        <v>0.33353767839728726</v>
      </c>
      <c r="O29" s="62">
        <f>County!P1728</f>
        <v>0</v>
      </c>
      <c r="P29" s="87">
        <f t="shared" si="6"/>
        <v>0</v>
      </c>
      <c r="Q29" s="62">
        <f>County!Q1728</f>
        <v>0</v>
      </c>
      <c r="R29" s="87">
        <f t="shared" si="7"/>
        <v>0</v>
      </c>
      <c r="S29" s="62">
        <f>County!R1728</f>
        <v>0</v>
      </c>
      <c r="T29" s="87">
        <f t="shared" si="8"/>
        <v>0</v>
      </c>
      <c r="U29" s="62">
        <f>County!S1728</f>
        <v>0</v>
      </c>
      <c r="V29" s="87">
        <f t="shared" si="9"/>
        <v>0</v>
      </c>
      <c r="W29" s="62">
        <f>County!T1728</f>
        <v>0</v>
      </c>
      <c r="X29" s="87">
        <f t="shared" si="10"/>
        <v>0</v>
      </c>
      <c r="Y29" s="62">
        <f>County!U1728</f>
        <v>0</v>
      </c>
      <c r="Z29" s="87">
        <f t="shared" si="11"/>
        <v>0</v>
      </c>
      <c r="AA29" s="62">
        <f>County!V1728</f>
        <v>0</v>
      </c>
      <c r="AB29" s="87">
        <f t="shared" si="12"/>
        <v>0</v>
      </c>
      <c r="AC29" s="62">
        <f>County!W1728</f>
        <v>0</v>
      </c>
      <c r="AD29" s="87">
        <f t="shared" si="13"/>
        <v>0</v>
      </c>
      <c r="AE29" s="62">
        <f>County!X1728</f>
        <v>833</v>
      </c>
      <c r="AF29" s="87">
        <f t="shared" si="14"/>
        <v>1.6853409730062194E-3</v>
      </c>
      <c r="AG29" s="43">
        <f>County!Y1728</f>
        <v>0</v>
      </c>
      <c r="AH29" s="44">
        <f t="shared" si="15"/>
        <v>0</v>
      </c>
      <c r="AI29" s="43">
        <f>County!Z1728</f>
        <v>0</v>
      </c>
      <c r="AJ29" s="44">
        <f t="shared" si="16"/>
        <v>0</v>
      </c>
      <c r="AK29" s="43">
        <f>County!AA1728</f>
        <v>0</v>
      </c>
      <c r="AL29" s="44">
        <f t="shared" si="17"/>
        <v>0</v>
      </c>
      <c r="AM29" s="43">
        <f>County!AB1728</f>
        <v>0</v>
      </c>
      <c r="AN29" s="44">
        <f t="shared" si="18"/>
        <v>0</v>
      </c>
      <c r="AO29" s="43">
        <f>County!AC1728</f>
        <v>0</v>
      </c>
      <c r="AP29" s="44">
        <f t="shared" si="19"/>
        <v>0</v>
      </c>
      <c r="AQ29" s="43">
        <f>County!AD1728</f>
        <v>0</v>
      </c>
      <c r="AR29" s="44">
        <f t="shared" si="20"/>
        <v>0</v>
      </c>
      <c r="AS29" s="43">
        <f>County!AE1728</f>
        <v>0</v>
      </c>
      <c r="AT29" s="44">
        <f t="shared" si="21"/>
        <v>0</v>
      </c>
      <c r="AU29" s="43">
        <f>County!AF1728</f>
        <v>0</v>
      </c>
      <c r="AV29" s="44">
        <f t="shared" si="22"/>
        <v>0</v>
      </c>
      <c r="AW29" s="43">
        <f>County!AG1728</f>
        <v>0</v>
      </c>
      <c r="AX29" s="44">
        <f t="shared" si="37"/>
        <v>0</v>
      </c>
      <c r="AY29" s="43">
        <f>County!AH1728</f>
        <v>0</v>
      </c>
      <c r="AZ29" s="44">
        <f t="shared" si="38"/>
        <v>0</v>
      </c>
      <c r="BA29" s="43">
        <f>County!AI1728</f>
        <v>0</v>
      </c>
      <c r="BB29" s="44">
        <f t="shared" si="39"/>
        <v>0</v>
      </c>
      <c r="BC29" s="43">
        <f>County!AJ1728</f>
        <v>0</v>
      </c>
      <c r="BD29" s="44">
        <f t="shared" si="40"/>
        <v>0</v>
      </c>
      <c r="BE29" s="43">
        <f>County!AK1728</f>
        <v>0</v>
      </c>
      <c r="BF29" s="44">
        <f t="shared" si="41"/>
        <v>0</v>
      </c>
      <c r="BG29" s="43">
        <f>County!AL1728</f>
        <v>0</v>
      </c>
      <c r="BH29" s="44">
        <f t="shared" si="42"/>
        <v>0</v>
      </c>
      <c r="BI29" s="43">
        <f>County!AM1728</f>
        <v>0</v>
      </c>
      <c r="BJ29" s="44">
        <f t="shared" si="43"/>
        <v>0</v>
      </c>
      <c r="BK29" s="43">
        <f>County!AN1728</f>
        <v>0</v>
      </c>
      <c r="BL29" s="44">
        <f t="shared" si="44"/>
        <v>0</v>
      </c>
      <c r="BM29" s="49"/>
      <c r="BN29" s="40" t="str">
        <f t="shared" si="31"/>
        <v>Rhode Island</v>
      </c>
      <c r="BO29" s="40" t="s">
        <v>33</v>
      </c>
      <c r="BP29" s="40">
        <f t="shared" si="32"/>
        <v>1</v>
      </c>
      <c r="BQ29" s="41">
        <f>RANK(Q29,(K29:P29,Q29:X29,AC29:AV29))</f>
        <v>7</v>
      </c>
      <c r="BR29" s="41">
        <f>RANK(S29,(K29:P29,Q29:X29,AC29:AV29))</f>
        <v>7</v>
      </c>
      <c r="BS29" s="41">
        <f>RANK(W29,(K29:P29,Q29:X29,AC29:AV29))</f>
        <v>7</v>
      </c>
      <c r="BT29" s="41">
        <f>RANK(U29,(K29:P29,Q29:X29,AC29:AV29))</f>
        <v>7</v>
      </c>
      <c r="BV29" s="40">
        <v>44</v>
      </c>
      <c r="BX29" s="43">
        <f>County!BJ1728</f>
        <v>0</v>
      </c>
    </row>
    <row r="30" spans="1:76" s="106" customFormat="1" x14ac:dyDescent="0.2">
      <c r="A30" s="106" t="s">
        <v>686</v>
      </c>
      <c r="B30" s="63">
        <f t="shared" si="33"/>
        <v>2515104</v>
      </c>
      <c r="C30" s="107" t="str">
        <f t="shared" si="0"/>
        <v/>
      </c>
      <c r="D30" s="107">
        <f t="shared" si="1"/>
        <v>1</v>
      </c>
      <c r="E30" s="107" t="str">
        <f t="shared" si="1"/>
        <v/>
      </c>
      <c r="F30" s="108">
        <f t="shared" si="2"/>
        <v>2</v>
      </c>
      <c r="G30" s="108">
        <f t="shared" si="3"/>
        <v>1</v>
      </c>
      <c r="H30" s="108" t="str">
        <f t="shared" si="4"/>
        <v>-</v>
      </c>
      <c r="I30" s="38">
        <f t="shared" si="34"/>
        <v>258309</v>
      </c>
      <c r="J30" s="39">
        <f t="shared" si="35"/>
        <v>0.10270310889728615</v>
      </c>
      <c r="K30" s="63">
        <f>County!N1776</f>
        <v>1110828</v>
      </c>
      <c r="L30" s="64">
        <f t="shared" si="36"/>
        <v>0.4416628497270888</v>
      </c>
      <c r="M30" s="63">
        <f>County!O1776</f>
        <v>1369137</v>
      </c>
      <c r="N30" s="64">
        <f t="shared" si="5"/>
        <v>0.54436595862437498</v>
      </c>
      <c r="O30" s="63">
        <f>County!P1776</f>
        <v>0</v>
      </c>
      <c r="P30" s="64">
        <f t="shared" si="6"/>
        <v>0</v>
      </c>
      <c r="Q30" s="63">
        <f>County!Q1776</f>
        <v>0</v>
      </c>
      <c r="R30" s="64">
        <f t="shared" si="7"/>
        <v>0</v>
      </c>
      <c r="S30" s="63">
        <f>County!R1776</f>
        <v>0</v>
      </c>
      <c r="T30" s="64">
        <f t="shared" si="8"/>
        <v>0</v>
      </c>
      <c r="U30" s="63">
        <f>County!S1776</f>
        <v>32845</v>
      </c>
      <c r="V30" s="64">
        <f t="shared" si="9"/>
        <v>1.3059102128579971E-2</v>
      </c>
      <c r="W30" s="63">
        <f>County!T1776</f>
        <v>0</v>
      </c>
      <c r="X30" s="64">
        <f t="shared" si="10"/>
        <v>0</v>
      </c>
      <c r="Y30" s="63">
        <f>County!U1776</f>
        <v>0</v>
      </c>
      <c r="Z30" s="64">
        <f t="shared" si="11"/>
        <v>0</v>
      </c>
      <c r="AA30" s="63">
        <f>County!V1776</f>
        <v>0</v>
      </c>
      <c r="AB30" s="64">
        <f t="shared" si="12"/>
        <v>0</v>
      </c>
      <c r="AC30" s="63">
        <f>County!W1776</f>
        <v>0</v>
      </c>
      <c r="AD30" s="64">
        <f t="shared" si="13"/>
        <v>0</v>
      </c>
      <c r="AE30" s="63">
        <f>County!X1776</f>
        <v>2294</v>
      </c>
      <c r="AF30" s="64">
        <f t="shared" si="14"/>
        <v>9.1208951995623241E-4</v>
      </c>
      <c r="AG30" s="63">
        <f>County!Y1776</f>
        <v>0</v>
      </c>
      <c r="AH30" s="64">
        <f t="shared" si="15"/>
        <v>0</v>
      </c>
      <c r="AI30" s="63">
        <f>County!Z1776</f>
        <v>0</v>
      </c>
      <c r="AJ30" s="64">
        <f t="shared" si="16"/>
        <v>0</v>
      </c>
      <c r="AK30" s="63">
        <f>County!AA1776</f>
        <v>0</v>
      </c>
      <c r="AL30" s="64">
        <f t="shared" si="17"/>
        <v>0</v>
      </c>
      <c r="AM30" s="63">
        <f>County!AB1776</f>
        <v>0</v>
      </c>
      <c r="AN30" s="64">
        <f t="shared" si="18"/>
        <v>0</v>
      </c>
      <c r="AO30" s="63">
        <f>County!AC1776</f>
        <v>0</v>
      </c>
      <c r="AP30" s="64">
        <f t="shared" si="19"/>
        <v>0</v>
      </c>
      <c r="AQ30" s="63">
        <f>County!AD1776</f>
        <v>0</v>
      </c>
      <c r="AR30" s="64">
        <f t="shared" si="20"/>
        <v>0</v>
      </c>
      <c r="AS30" s="63">
        <f>County!AE1776</f>
        <v>0</v>
      </c>
      <c r="AT30" s="64">
        <f t="shared" si="21"/>
        <v>0</v>
      </c>
      <c r="AU30" s="63">
        <f>County!AF1776</f>
        <v>0</v>
      </c>
      <c r="AV30" s="64">
        <f t="shared" si="22"/>
        <v>0</v>
      </c>
      <c r="AW30" s="63">
        <f>County!AG1776</f>
        <v>0</v>
      </c>
      <c r="AX30" s="64">
        <f t="shared" si="37"/>
        <v>0</v>
      </c>
      <c r="AY30" s="63">
        <f>County!AH1776</f>
        <v>0</v>
      </c>
      <c r="AZ30" s="64">
        <f t="shared" si="38"/>
        <v>0</v>
      </c>
      <c r="BA30" s="63">
        <f>County!AI1776</f>
        <v>0</v>
      </c>
      <c r="BB30" s="64">
        <f t="shared" si="39"/>
        <v>0</v>
      </c>
      <c r="BC30" s="63">
        <f>County!AJ1776</f>
        <v>0</v>
      </c>
      <c r="BD30" s="64">
        <f t="shared" si="40"/>
        <v>0</v>
      </c>
      <c r="BE30" s="63">
        <f>County!AK1776</f>
        <v>0</v>
      </c>
      <c r="BF30" s="64">
        <f t="shared" si="41"/>
        <v>0</v>
      </c>
      <c r="BG30" s="63">
        <f>County!AL1776</f>
        <v>0</v>
      </c>
      <c r="BH30" s="64">
        <f t="shared" si="42"/>
        <v>0</v>
      </c>
      <c r="BI30" s="63">
        <f>County!AM1776</f>
        <v>0</v>
      </c>
      <c r="BJ30" s="64">
        <f t="shared" si="43"/>
        <v>0</v>
      </c>
      <c r="BK30" s="63">
        <f>County!AN1776</f>
        <v>0</v>
      </c>
      <c r="BL30" s="64">
        <f t="shared" si="44"/>
        <v>0</v>
      </c>
      <c r="BM30" s="109"/>
      <c r="BN30" s="106" t="str">
        <f t="shared" si="31"/>
        <v>South Carolina</v>
      </c>
      <c r="BO30" s="106" t="s">
        <v>338</v>
      </c>
      <c r="BP30" s="106">
        <f t="shared" si="32"/>
        <v>1</v>
      </c>
      <c r="BQ30" s="110">
        <f>RANK(Q30,(K30:P30,Q30:X30,AC30:AV30))</f>
        <v>9</v>
      </c>
      <c r="BR30" s="110">
        <f>RANK(S30,(K30:P30,Q30:X30,AC30:AV30))</f>
        <v>9</v>
      </c>
      <c r="BS30" s="110">
        <f>RANK(W30,(K30:P30,Q30:X30,AC30:AV30))</f>
        <v>9</v>
      </c>
      <c r="BT30" s="110">
        <f>RANK(U30,(K30:P30,Q30:X30,AC30:AV30))</f>
        <v>3</v>
      </c>
      <c r="BV30" s="106">
        <v>45</v>
      </c>
      <c r="BX30" s="63">
        <f>County!BJ1776</f>
        <v>0</v>
      </c>
    </row>
    <row r="31" spans="1:76" s="40" customFormat="1" x14ac:dyDescent="0.2">
      <c r="A31" s="40" t="s">
        <v>517</v>
      </c>
      <c r="B31" s="43">
        <f t="shared" si="33"/>
        <v>420219</v>
      </c>
      <c r="C31" s="42" t="str">
        <f t="shared" si="0"/>
        <v/>
      </c>
      <c r="D31" s="42">
        <f t="shared" si="1"/>
        <v>1</v>
      </c>
      <c r="E31" s="42" t="str">
        <f t="shared" si="1"/>
        <v/>
      </c>
      <c r="F31" s="66">
        <f t="shared" si="2"/>
        <v>2</v>
      </c>
      <c r="G31" s="66">
        <f t="shared" si="3"/>
        <v>1</v>
      </c>
      <c r="H31" s="66" t="str">
        <f t="shared" si="4"/>
        <v>-</v>
      </c>
      <c r="I31" s="43">
        <f t="shared" si="34"/>
        <v>132245</v>
      </c>
      <c r="J31" s="44">
        <f t="shared" si="35"/>
        <v>0.31470495146578331</v>
      </c>
      <c r="K31" s="43">
        <f>County!N1844</f>
        <v>143987</v>
      </c>
      <c r="L31" s="44">
        <f t="shared" si="36"/>
        <v>0.34264752426710832</v>
      </c>
      <c r="M31" s="62">
        <f>County!O1844</f>
        <v>276232</v>
      </c>
      <c r="N31" s="87">
        <f t="shared" si="5"/>
        <v>0.65735247573289168</v>
      </c>
      <c r="O31" s="62">
        <f>County!P1844</f>
        <v>0</v>
      </c>
      <c r="P31" s="87">
        <f t="shared" si="6"/>
        <v>0</v>
      </c>
      <c r="Q31" s="62">
        <f>County!Q1844</f>
        <v>0</v>
      </c>
      <c r="R31" s="87">
        <f t="shared" si="7"/>
        <v>0</v>
      </c>
      <c r="S31" s="62">
        <f>County!R1844</f>
        <v>0</v>
      </c>
      <c r="T31" s="87">
        <f t="shared" si="8"/>
        <v>0</v>
      </c>
      <c r="U31" s="62">
        <f>County!S1844</f>
        <v>0</v>
      </c>
      <c r="V31" s="87">
        <f t="shared" si="9"/>
        <v>0</v>
      </c>
      <c r="W31" s="62">
        <f>County!T1844</f>
        <v>0</v>
      </c>
      <c r="X31" s="87">
        <f t="shared" si="10"/>
        <v>0</v>
      </c>
      <c r="Y31" s="62">
        <f>County!U1844</f>
        <v>0</v>
      </c>
      <c r="Z31" s="87">
        <f t="shared" si="11"/>
        <v>0</v>
      </c>
      <c r="AA31" s="62">
        <f>County!V1844</f>
        <v>0</v>
      </c>
      <c r="AB31" s="87">
        <f t="shared" si="12"/>
        <v>0</v>
      </c>
      <c r="AC31" s="62">
        <f>County!W1844</f>
        <v>0</v>
      </c>
      <c r="AD31" s="87">
        <f t="shared" si="13"/>
        <v>0</v>
      </c>
      <c r="AE31" s="62">
        <f>County!X1844</f>
        <v>0</v>
      </c>
      <c r="AF31" s="87">
        <f t="shared" si="14"/>
        <v>0</v>
      </c>
      <c r="AG31" s="43">
        <f>County!Y1844</f>
        <v>0</v>
      </c>
      <c r="AH31" s="44">
        <f t="shared" si="15"/>
        <v>0</v>
      </c>
      <c r="AI31" s="43">
        <f>County!Z1844</f>
        <v>0</v>
      </c>
      <c r="AJ31" s="44">
        <f t="shared" si="16"/>
        <v>0</v>
      </c>
      <c r="AK31" s="43">
        <f>County!AA1844</f>
        <v>0</v>
      </c>
      <c r="AL31" s="44">
        <f t="shared" si="17"/>
        <v>0</v>
      </c>
      <c r="AM31" s="43">
        <f>County!AB1844</f>
        <v>0</v>
      </c>
      <c r="AN31" s="44">
        <f t="shared" si="18"/>
        <v>0</v>
      </c>
      <c r="AO31" s="43">
        <f>County!AC1844</f>
        <v>0</v>
      </c>
      <c r="AP31" s="44">
        <f t="shared" si="19"/>
        <v>0</v>
      </c>
      <c r="AQ31" s="43">
        <f>County!AD1844</f>
        <v>0</v>
      </c>
      <c r="AR31" s="44">
        <f t="shared" si="20"/>
        <v>0</v>
      </c>
      <c r="AS31" s="43">
        <f>County!AE1844</f>
        <v>0</v>
      </c>
      <c r="AT31" s="44">
        <f t="shared" si="21"/>
        <v>0</v>
      </c>
      <c r="AU31" s="43">
        <f>County!AF1844</f>
        <v>0</v>
      </c>
      <c r="AV31" s="44">
        <f t="shared" si="22"/>
        <v>0</v>
      </c>
      <c r="AW31" s="43">
        <f>County!AG1844</f>
        <v>0</v>
      </c>
      <c r="AX31" s="44">
        <f t="shared" si="37"/>
        <v>0</v>
      </c>
      <c r="AY31" s="43">
        <f>County!AH1844</f>
        <v>0</v>
      </c>
      <c r="AZ31" s="44">
        <f t="shared" si="38"/>
        <v>0</v>
      </c>
      <c r="BA31" s="43">
        <f>County!AI1844</f>
        <v>0</v>
      </c>
      <c r="BB31" s="44">
        <f t="shared" si="39"/>
        <v>0</v>
      </c>
      <c r="BC31" s="43">
        <f>County!AJ1844</f>
        <v>0</v>
      </c>
      <c r="BD31" s="44">
        <f t="shared" si="40"/>
        <v>0</v>
      </c>
      <c r="BE31" s="43">
        <f>County!AK1844</f>
        <v>0</v>
      </c>
      <c r="BF31" s="44">
        <f t="shared" si="41"/>
        <v>0</v>
      </c>
      <c r="BG31" s="43">
        <f>County!AL1844</f>
        <v>0</v>
      </c>
      <c r="BH31" s="44">
        <f t="shared" si="42"/>
        <v>0</v>
      </c>
      <c r="BI31" s="43">
        <f>County!AM1844</f>
        <v>0</v>
      </c>
      <c r="BJ31" s="44">
        <f t="shared" si="43"/>
        <v>0</v>
      </c>
      <c r="BK31" s="43">
        <f>County!AN1844</f>
        <v>0</v>
      </c>
      <c r="BL31" s="44">
        <f t="shared" si="44"/>
        <v>0</v>
      </c>
      <c r="BM31" s="49"/>
      <c r="BN31" s="40" t="str">
        <f t="shared" si="31"/>
        <v>South Dakota</v>
      </c>
      <c r="BO31" s="40" t="s">
        <v>1221</v>
      </c>
      <c r="BP31" s="40">
        <f t="shared" si="32"/>
        <v>1</v>
      </c>
      <c r="BQ31" s="41">
        <f>RANK(Q31,(K31:P31,Q31:X31,AC31:AV31))</f>
        <v>5</v>
      </c>
      <c r="BR31" s="41">
        <f>RANK(S31,(K31:P31,Q31:X31,AC31:AV31))</f>
        <v>5</v>
      </c>
      <c r="BS31" s="41">
        <f>RANK(W31,(K31:P31,Q31:X31,AC31:AV31))</f>
        <v>5</v>
      </c>
      <c r="BT31" s="41">
        <f>RANK(U31,(K31:P31,Q31:X31,AC31:AV31))</f>
        <v>5</v>
      </c>
      <c r="BV31" s="40">
        <v>46</v>
      </c>
      <c r="BX31" s="43">
        <f>County!BJ1844</f>
        <v>0</v>
      </c>
    </row>
    <row r="32" spans="1:76" s="106" customFormat="1" x14ac:dyDescent="0.2">
      <c r="A32" s="106" t="s">
        <v>635</v>
      </c>
      <c r="B32" s="63">
        <f t="shared" si="33"/>
        <v>2959761</v>
      </c>
      <c r="C32" s="107" t="str">
        <f t="shared" si="0"/>
        <v/>
      </c>
      <c r="D32" s="107">
        <f t="shared" si="1"/>
        <v>1</v>
      </c>
      <c r="E32" s="107" t="str">
        <f t="shared" si="1"/>
        <v/>
      </c>
      <c r="F32" s="108">
        <f t="shared" si="2"/>
        <v>2</v>
      </c>
      <c r="G32" s="108">
        <f t="shared" si="3"/>
        <v>1</v>
      </c>
      <c r="H32" s="108">
        <f t="shared" si="4"/>
        <v>4</v>
      </c>
      <c r="I32" s="38">
        <f t="shared" si="34"/>
        <v>800235</v>
      </c>
      <c r="J32" s="39">
        <f t="shared" si="35"/>
        <v>0.27037149283337403</v>
      </c>
      <c r="K32" s="63">
        <f>County!N1941</f>
        <v>1040691</v>
      </c>
      <c r="L32" s="64">
        <f t="shared" si="36"/>
        <v>0.35161318768643818</v>
      </c>
      <c r="M32" s="63">
        <f>County!O1941</f>
        <v>1840926</v>
      </c>
      <c r="N32" s="64">
        <f t="shared" si="5"/>
        <v>0.62198468051981226</v>
      </c>
      <c r="O32" s="63">
        <f>County!P1941</f>
        <v>10727</v>
      </c>
      <c r="P32" s="64">
        <f t="shared" si="6"/>
        <v>3.6242791225372588E-3</v>
      </c>
      <c r="Q32" s="63">
        <f>County!Q1941</f>
        <v>0</v>
      </c>
      <c r="R32" s="64">
        <f t="shared" si="7"/>
        <v>0</v>
      </c>
      <c r="S32" s="63">
        <f>County!R1941</f>
        <v>0</v>
      </c>
      <c r="T32" s="64">
        <f t="shared" si="8"/>
        <v>0</v>
      </c>
      <c r="U32" s="63">
        <f>County!S1941</f>
        <v>0</v>
      </c>
      <c r="V32" s="64">
        <f t="shared" si="9"/>
        <v>0</v>
      </c>
      <c r="W32" s="63">
        <f>County!T1941</f>
        <v>0</v>
      </c>
      <c r="X32" s="64">
        <f t="shared" si="10"/>
        <v>0</v>
      </c>
      <c r="Y32" s="63">
        <f>County!U1941</f>
        <v>0</v>
      </c>
      <c r="Z32" s="64">
        <f t="shared" si="11"/>
        <v>0</v>
      </c>
      <c r="AA32" s="63">
        <f>County!V1941</f>
        <v>0</v>
      </c>
      <c r="AB32" s="64">
        <f t="shared" si="12"/>
        <v>0</v>
      </c>
      <c r="AC32" s="63">
        <f>County!W1941</f>
        <v>0</v>
      </c>
      <c r="AD32" s="64">
        <f t="shared" si="13"/>
        <v>0</v>
      </c>
      <c r="AE32" s="63">
        <f>County!X1941</f>
        <v>0</v>
      </c>
      <c r="AF32" s="64">
        <f t="shared" si="14"/>
        <v>0</v>
      </c>
      <c r="AG32" s="63">
        <f>County!Y1941</f>
        <v>4160</v>
      </c>
      <c r="AH32" s="64">
        <f t="shared" si="15"/>
        <v>1.4055188915591496E-3</v>
      </c>
      <c r="AI32" s="63">
        <f>County!Z1941</f>
        <v>8478</v>
      </c>
      <c r="AJ32" s="64">
        <f t="shared" si="16"/>
        <v>2.8644204717880937E-3</v>
      </c>
      <c r="AK32" s="63">
        <f>County!AA1941</f>
        <v>4872</v>
      </c>
      <c r="AL32" s="64">
        <f t="shared" si="17"/>
        <v>1.6460788556913887E-3</v>
      </c>
      <c r="AM32" s="63">
        <f>County!AB1941</f>
        <v>9609</v>
      </c>
      <c r="AN32" s="64">
        <f t="shared" si="18"/>
        <v>3.2465459204307377E-3</v>
      </c>
      <c r="AO32" s="63">
        <f>County!AC1941</f>
        <v>7203</v>
      </c>
      <c r="AP32" s="64">
        <f t="shared" si="19"/>
        <v>2.4336424461299409E-3</v>
      </c>
      <c r="AQ32" s="63">
        <f>County!AD1941</f>
        <v>16652</v>
      </c>
      <c r="AR32" s="64">
        <f t="shared" si="20"/>
        <v>5.6261299476545569E-3</v>
      </c>
      <c r="AS32" s="63">
        <f>County!AE1941</f>
        <v>6781</v>
      </c>
      <c r="AT32" s="64">
        <f t="shared" si="21"/>
        <v>2.2910633662650464E-3</v>
      </c>
      <c r="AU32" s="63">
        <f>County!AF1941</f>
        <v>9598</v>
      </c>
      <c r="AV32" s="64">
        <f t="shared" si="22"/>
        <v>3.2428294041309418E-3</v>
      </c>
      <c r="AW32" s="63">
        <f>County!AG1941</f>
        <v>64</v>
      </c>
      <c r="AX32" s="64">
        <f t="shared" si="37"/>
        <v>2.1623367562448454E-5</v>
      </c>
      <c r="AY32" s="63">
        <f>County!AH1941</f>
        <v>0</v>
      </c>
      <c r="AZ32" s="64">
        <f t="shared" si="38"/>
        <v>0</v>
      </c>
      <c r="BA32" s="63">
        <f>County!AI1941</f>
        <v>0</v>
      </c>
      <c r="BB32" s="64">
        <f t="shared" si="39"/>
        <v>0</v>
      </c>
      <c r="BC32" s="63">
        <f>County!AJ1941</f>
        <v>0</v>
      </c>
      <c r="BD32" s="64">
        <f t="shared" si="40"/>
        <v>0</v>
      </c>
      <c r="BE32" s="63">
        <f>County!AK1941</f>
        <v>0</v>
      </c>
      <c r="BF32" s="64">
        <f t="shared" si="41"/>
        <v>0</v>
      </c>
      <c r="BG32" s="63">
        <f>County!AL1941</f>
        <v>0</v>
      </c>
      <c r="BH32" s="64">
        <f t="shared" si="42"/>
        <v>0</v>
      </c>
      <c r="BI32" s="63">
        <f>County!AM1941</f>
        <v>0</v>
      </c>
      <c r="BJ32" s="64">
        <f t="shared" si="43"/>
        <v>0</v>
      </c>
      <c r="BK32" s="63">
        <f>County!AN1941</f>
        <v>0</v>
      </c>
      <c r="BL32" s="64">
        <f t="shared" si="44"/>
        <v>0</v>
      </c>
      <c r="BM32" s="109"/>
      <c r="BN32" s="106" t="str">
        <f t="shared" si="31"/>
        <v>Tennessee</v>
      </c>
      <c r="BO32" s="106" t="s">
        <v>1311</v>
      </c>
      <c r="BP32" s="106">
        <f t="shared" si="32"/>
        <v>1</v>
      </c>
      <c r="BQ32" s="110">
        <f>RANK(Q32,(K32:P32,Q32:X32,AC32:AV32))</f>
        <v>23</v>
      </c>
      <c r="BR32" s="110">
        <f>RANK(S32,(K32:P32,Q32:X32,AC32:AV32))</f>
        <v>23</v>
      </c>
      <c r="BS32" s="110">
        <f>RANK(W32,(K32:P32,Q32:X32,AC32:AV32))</f>
        <v>23</v>
      </c>
      <c r="BT32" s="110">
        <f>RANK(U32,(K32:P32,Q32:X32,AC32:AV32))</f>
        <v>23</v>
      </c>
      <c r="BV32" s="106">
        <v>47</v>
      </c>
      <c r="BX32" s="63">
        <f>County!BJ1941</f>
        <v>0</v>
      </c>
    </row>
    <row r="33" spans="1:76" s="40" customFormat="1" x14ac:dyDescent="0.2">
      <c r="A33" s="40" t="s">
        <v>81</v>
      </c>
      <c r="B33" s="43">
        <f t="shared" si="33"/>
        <v>11144040</v>
      </c>
      <c r="C33" s="42" t="str">
        <f t="shared" si="0"/>
        <v/>
      </c>
      <c r="D33" s="42">
        <f t="shared" si="1"/>
        <v>1</v>
      </c>
      <c r="E33" s="42" t="str">
        <f t="shared" si="1"/>
        <v/>
      </c>
      <c r="F33" s="66">
        <f t="shared" si="2"/>
        <v>2</v>
      </c>
      <c r="G33" s="66">
        <f t="shared" si="3"/>
        <v>1</v>
      </c>
      <c r="H33" s="66" t="str">
        <f t="shared" si="4"/>
        <v>-</v>
      </c>
      <c r="I33" s="43">
        <f t="shared" si="34"/>
        <v>1074219</v>
      </c>
      <c r="J33" s="44">
        <f t="shared" si="35"/>
        <v>9.6394036633034336E-2</v>
      </c>
      <c r="K33" s="43">
        <f>County!N2197</f>
        <v>4888764</v>
      </c>
      <c r="L33" s="44">
        <f t="shared" si="36"/>
        <v>0.4386886622804656</v>
      </c>
      <c r="M33" s="62">
        <f>County!O2197</f>
        <v>5962983</v>
      </c>
      <c r="N33" s="87">
        <f t="shared" si="5"/>
        <v>0.53508269891349991</v>
      </c>
      <c r="O33" s="62">
        <f>County!P2197</f>
        <v>0</v>
      </c>
      <c r="P33" s="87">
        <f t="shared" si="6"/>
        <v>0</v>
      </c>
      <c r="Q33" s="62">
        <f>County!Q2197</f>
        <v>209722</v>
      </c>
      <c r="R33" s="87">
        <f t="shared" si="7"/>
        <v>1.8819207396958373E-2</v>
      </c>
      <c r="S33" s="62">
        <f>County!R2197</f>
        <v>81893</v>
      </c>
      <c r="T33" s="87">
        <f t="shared" si="8"/>
        <v>7.3485917135975819E-3</v>
      </c>
      <c r="U33" s="62">
        <f>County!S2197</f>
        <v>0</v>
      </c>
      <c r="V33" s="87">
        <f t="shared" si="9"/>
        <v>0</v>
      </c>
      <c r="W33" s="62">
        <f>County!T2197</f>
        <v>0</v>
      </c>
      <c r="X33" s="87">
        <f t="shared" si="10"/>
        <v>0</v>
      </c>
      <c r="Y33" s="62">
        <f>County!U2197</f>
        <v>0</v>
      </c>
      <c r="Z33" s="87">
        <f t="shared" si="11"/>
        <v>0</v>
      </c>
      <c r="AA33" s="62">
        <f>County!V2197</f>
        <v>0</v>
      </c>
      <c r="AB33" s="87">
        <f t="shared" si="12"/>
        <v>0</v>
      </c>
      <c r="AC33" s="62">
        <f>County!W2197</f>
        <v>0</v>
      </c>
      <c r="AD33" s="87">
        <f t="shared" si="13"/>
        <v>0</v>
      </c>
      <c r="AE33" s="62">
        <f>County!X2197</f>
        <v>0</v>
      </c>
      <c r="AF33" s="87">
        <f t="shared" si="14"/>
        <v>0</v>
      </c>
      <c r="AG33" s="43">
        <f>County!Y2197</f>
        <v>678</v>
      </c>
      <c r="AH33" s="44">
        <f t="shared" si="15"/>
        <v>6.083969547847998E-5</v>
      </c>
      <c r="AI33" s="43">
        <f>County!Z2197</f>
        <v>0</v>
      </c>
      <c r="AJ33" s="44">
        <f t="shared" si="16"/>
        <v>0</v>
      </c>
      <c r="AK33" s="43">
        <f>County!AA2197</f>
        <v>0</v>
      </c>
      <c r="AL33" s="44">
        <f t="shared" si="17"/>
        <v>0</v>
      </c>
      <c r="AM33" s="43">
        <f>County!AB2197</f>
        <v>0</v>
      </c>
      <c r="AN33" s="44">
        <f t="shared" si="18"/>
        <v>0</v>
      </c>
      <c r="AO33" s="43">
        <f>County!AC2197</f>
        <v>0</v>
      </c>
      <c r="AP33" s="44">
        <f t="shared" si="19"/>
        <v>0</v>
      </c>
      <c r="AQ33" s="43">
        <f>County!AD2197</f>
        <v>0</v>
      </c>
      <c r="AR33" s="44">
        <f t="shared" si="20"/>
        <v>0</v>
      </c>
      <c r="AS33" s="43">
        <f>County!AE2197</f>
        <v>0</v>
      </c>
      <c r="AT33" s="44">
        <f t="shared" si="21"/>
        <v>0</v>
      </c>
      <c r="AU33" s="43">
        <f>County!AF2197</f>
        <v>0</v>
      </c>
      <c r="AV33" s="44">
        <f t="shared" si="22"/>
        <v>0</v>
      </c>
      <c r="AW33" s="43">
        <f>County!AG2197</f>
        <v>0</v>
      </c>
      <c r="AX33" s="44">
        <f t="shared" si="37"/>
        <v>0</v>
      </c>
      <c r="AY33" s="43">
        <f>County!AH2197</f>
        <v>0</v>
      </c>
      <c r="AZ33" s="44">
        <f t="shared" si="38"/>
        <v>0</v>
      </c>
      <c r="BA33" s="43">
        <f>County!AI2197</f>
        <v>0</v>
      </c>
      <c r="BB33" s="44">
        <f t="shared" si="39"/>
        <v>0</v>
      </c>
      <c r="BC33" s="43">
        <f>County!AJ2197</f>
        <v>0</v>
      </c>
      <c r="BD33" s="44">
        <f t="shared" si="40"/>
        <v>0</v>
      </c>
      <c r="BE33" s="43">
        <f>County!AK2197</f>
        <v>0</v>
      </c>
      <c r="BF33" s="44">
        <f t="shared" si="41"/>
        <v>0</v>
      </c>
      <c r="BG33" s="43">
        <f>County!AL2197</f>
        <v>0</v>
      </c>
      <c r="BH33" s="44">
        <f t="shared" si="42"/>
        <v>0</v>
      </c>
      <c r="BI33" s="43">
        <f>County!AM2197</f>
        <v>0</v>
      </c>
      <c r="BJ33" s="44">
        <f t="shared" si="43"/>
        <v>0</v>
      </c>
      <c r="BK33" s="43">
        <f>County!AN2197</f>
        <v>0</v>
      </c>
      <c r="BL33" s="44">
        <f t="shared" si="44"/>
        <v>0</v>
      </c>
      <c r="BM33" s="49"/>
      <c r="BN33" s="40" t="str">
        <f t="shared" si="31"/>
        <v>Texas</v>
      </c>
      <c r="BO33" s="40" t="s">
        <v>2058</v>
      </c>
      <c r="BP33" s="40">
        <f t="shared" si="32"/>
        <v>1</v>
      </c>
      <c r="BQ33" s="41">
        <f>RANK(Q33,(K33:P33,Q33:X33,AC33:AV33))</f>
        <v>3</v>
      </c>
      <c r="BR33" s="41">
        <f>RANK(S33,(K33:P33,Q33:X33,AC33:AV33))</f>
        <v>4</v>
      </c>
      <c r="BS33" s="41">
        <f>RANK(W33,(K33:P33,Q33:X33,AC33:AV33))</f>
        <v>11</v>
      </c>
      <c r="BT33" s="41">
        <f>RANK(U33,(K33:P33,Q33:X33,AC33:AV33))</f>
        <v>11</v>
      </c>
      <c r="BV33" s="40">
        <v>48</v>
      </c>
      <c r="BX33" s="43">
        <f>County!BJ2197</f>
        <v>0</v>
      </c>
    </row>
    <row r="34" spans="1:76" s="106" customFormat="1" x14ac:dyDescent="0.2">
      <c r="A34" s="106" t="s">
        <v>1339</v>
      </c>
      <c r="B34" s="63">
        <f t="shared" si="33"/>
        <v>4405087</v>
      </c>
      <c r="C34" s="107">
        <f t="shared" si="0"/>
        <v>1</v>
      </c>
      <c r="D34" s="107" t="str">
        <f t="shared" si="1"/>
        <v/>
      </c>
      <c r="E34" s="107" t="str">
        <f t="shared" si="1"/>
        <v/>
      </c>
      <c r="F34" s="108">
        <f t="shared" si="2"/>
        <v>1</v>
      </c>
      <c r="G34" s="108">
        <f t="shared" si="3"/>
        <v>2</v>
      </c>
      <c r="H34" s="108" t="str">
        <f t="shared" si="4"/>
        <v>-</v>
      </c>
      <c r="I34" s="38">
        <f t="shared" si="34"/>
        <v>532301</v>
      </c>
      <c r="J34" s="39">
        <f t="shared" si="35"/>
        <v>0.12083779503106296</v>
      </c>
      <c r="K34" s="63">
        <f>County!N2332</f>
        <v>2466500</v>
      </c>
      <c r="L34" s="64">
        <f t="shared" si="36"/>
        <v>0.55992083697779405</v>
      </c>
      <c r="M34" s="63">
        <f>County!O2332</f>
        <v>1934199</v>
      </c>
      <c r="N34" s="64">
        <f t="shared" si="5"/>
        <v>0.43908304194673115</v>
      </c>
      <c r="O34" s="63">
        <f>County!P2332</f>
        <v>0</v>
      </c>
      <c r="P34" s="64">
        <f t="shared" si="6"/>
        <v>0</v>
      </c>
      <c r="Q34" s="63">
        <f>County!Q2332</f>
        <v>0</v>
      </c>
      <c r="R34" s="64">
        <f t="shared" si="7"/>
        <v>0</v>
      </c>
      <c r="S34" s="63">
        <f>County!R2332</f>
        <v>0</v>
      </c>
      <c r="T34" s="64">
        <f t="shared" si="8"/>
        <v>0</v>
      </c>
      <c r="U34" s="63">
        <f>County!S2332</f>
        <v>0</v>
      </c>
      <c r="V34" s="64">
        <f t="shared" si="9"/>
        <v>0</v>
      </c>
      <c r="W34" s="63">
        <f>County!T2332</f>
        <v>0</v>
      </c>
      <c r="X34" s="64">
        <f t="shared" si="10"/>
        <v>0</v>
      </c>
      <c r="Y34" s="63">
        <f>County!U2332</f>
        <v>0</v>
      </c>
      <c r="Z34" s="64">
        <f t="shared" si="11"/>
        <v>0</v>
      </c>
      <c r="AA34" s="63">
        <f>County!V2332</f>
        <v>0</v>
      </c>
      <c r="AB34" s="64">
        <f t="shared" si="12"/>
        <v>0</v>
      </c>
      <c r="AC34" s="63">
        <f>County!W2332</f>
        <v>0</v>
      </c>
      <c r="AD34" s="64">
        <f t="shared" si="13"/>
        <v>0</v>
      </c>
      <c r="AE34" s="63">
        <f>County!X2332</f>
        <v>4388</v>
      </c>
      <c r="AF34" s="64">
        <f t="shared" si="14"/>
        <v>9.9612107547478635E-4</v>
      </c>
      <c r="AG34" s="63">
        <f>County!Y2332</f>
        <v>0</v>
      </c>
      <c r="AH34" s="64">
        <f t="shared" si="15"/>
        <v>0</v>
      </c>
      <c r="AI34" s="63">
        <f>County!Z2332</f>
        <v>0</v>
      </c>
      <c r="AJ34" s="64">
        <f t="shared" si="16"/>
        <v>0</v>
      </c>
      <c r="AK34" s="63">
        <f>County!AA2332</f>
        <v>0</v>
      </c>
      <c r="AL34" s="64">
        <f t="shared" si="17"/>
        <v>0</v>
      </c>
      <c r="AM34" s="63">
        <f>County!AB2332</f>
        <v>0</v>
      </c>
      <c r="AN34" s="64">
        <f t="shared" si="18"/>
        <v>0</v>
      </c>
      <c r="AO34" s="63">
        <f>County!AC2332</f>
        <v>0</v>
      </c>
      <c r="AP34" s="64">
        <f t="shared" si="19"/>
        <v>0</v>
      </c>
      <c r="AQ34" s="63">
        <f>County!AD2332</f>
        <v>0</v>
      </c>
      <c r="AR34" s="64">
        <f t="shared" si="20"/>
        <v>0</v>
      </c>
      <c r="AS34" s="63">
        <f>County!AE2332</f>
        <v>0</v>
      </c>
      <c r="AT34" s="64">
        <f t="shared" si="21"/>
        <v>0</v>
      </c>
      <c r="AU34" s="63">
        <f>County!AF2332</f>
        <v>0</v>
      </c>
      <c r="AV34" s="64">
        <f t="shared" si="22"/>
        <v>0</v>
      </c>
      <c r="AW34" s="63">
        <f>County!AG2332</f>
        <v>0</v>
      </c>
      <c r="AX34" s="64">
        <f t="shared" si="37"/>
        <v>0</v>
      </c>
      <c r="AY34" s="63">
        <f>County!AH2332</f>
        <v>0</v>
      </c>
      <c r="AZ34" s="64">
        <f t="shared" si="38"/>
        <v>0</v>
      </c>
      <c r="BA34" s="63">
        <f>County!AI2332</f>
        <v>0</v>
      </c>
      <c r="BB34" s="64">
        <f t="shared" si="39"/>
        <v>0</v>
      </c>
      <c r="BC34" s="63">
        <f>County!AJ2332</f>
        <v>0</v>
      </c>
      <c r="BD34" s="64">
        <f t="shared" si="40"/>
        <v>0</v>
      </c>
      <c r="BE34" s="63">
        <f>County!AK2332</f>
        <v>0</v>
      </c>
      <c r="BF34" s="64">
        <f t="shared" si="41"/>
        <v>0</v>
      </c>
      <c r="BG34" s="63">
        <f>County!AL2332</f>
        <v>0</v>
      </c>
      <c r="BH34" s="64">
        <f t="shared" si="42"/>
        <v>0</v>
      </c>
      <c r="BI34" s="63">
        <f>County!AM2332</f>
        <v>0</v>
      </c>
      <c r="BJ34" s="64">
        <f t="shared" si="43"/>
        <v>0</v>
      </c>
      <c r="BK34" s="63">
        <f>County!AN2332</f>
        <v>0</v>
      </c>
      <c r="BL34" s="64">
        <f t="shared" si="44"/>
        <v>0</v>
      </c>
      <c r="BM34" s="109"/>
      <c r="BN34" s="106" t="str">
        <f t="shared" si="31"/>
        <v>Virginia</v>
      </c>
      <c r="BO34" s="106" t="s">
        <v>1912</v>
      </c>
      <c r="BP34" s="106">
        <f t="shared" si="32"/>
        <v>1</v>
      </c>
      <c r="BQ34" s="110">
        <f>RANK(Q34,(K34:P34,Q34:X34,AC34:AV34))</f>
        <v>7</v>
      </c>
      <c r="BR34" s="110">
        <f>RANK(S34,(K34:P34,Q34:X34,AC34:AV34))</f>
        <v>7</v>
      </c>
      <c r="BS34" s="110">
        <f>RANK(W34,(K34:P34,Q34:X34,AC34:AV34))</f>
        <v>7</v>
      </c>
      <c r="BT34" s="110">
        <f>RANK(U34,(K34:P34,Q34:X34,AC34:AV34))</f>
        <v>7</v>
      </c>
      <c r="BV34" s="106">
        <v>51</v>
      </c>
      <c r="BX34" s="63">
        <f>County!BJ2332</f>
        <v>0</v>
      </c>
    </row>
    <row r="35" spans="1:76" s="40" customFormat="1" x14ac:dyDescent="0.2">
      <c r="A35" s="40" t="s">
        <v>934</v>
      </c>
      <c r="B35" s="43">
        <f t="shared" si="33"/>
        <v>778918</v>
      </c>
      <c r="C35" s="42" t="str">
        <f t="shared" si="0"/>
        <v/>
      </c>
      <c r="D35" s="42">
        <f t="shared" si="1"/>
        <v>1</v>
      </c>
      <c r="E35" s="42" t="str">
        <f t="shared" si="1"/>
        <v/>
      </c>
      <c r="F35" s="66">
        <f t="shared" si="2"/>
        <v>2</v>
      </c>
      <c r="G35" s="66">
        <f t="shared" si="3"/>
        <v>1</v>
      </c>
      <c r="H35" s="66" t="str">
        <f t="shared" si="4"/>
        <v>-</v>
      </c>
      <c r="I35" s="43">
        <f t="shared" si="34"/>
        <v>337145</v>
      </c>
      <c r="J35" s="44">
        <f t="shared" si="35"/>
        <v>0.43283760293124562</v>
      </c>
      <c r="K35" s="43">
        <f>County!N2389</f>
        <v>210309</v>
      </c>
      <c r="L35" s="44">
        <f t="shared" si="36"/>
        <v>0.27000146356869403</v>
      </c>
      <c r="M35" s="62">
        <f>County!O2389</f>
        <v>547454</v>
      </c>
      <c r="N35" s="87">
        <f t="shared" si="5"/>
        <v>0.70283906649993966</v>
      </c>
      <c r="O35" s="62">
        <f>County!P2389</f>
        <v>0</v>
      </c>
      <c r="P35" s="87">
        <f t="shared" si="6"/>
        <v>0</v>
      </c>
      <c r="Q35" s="62">
        <f>County!Q2389</f>
        <v>21155</v>
      </c>
      <c r="R35" s="87">
        <f t="shared" si="7"/>
        <v>2.715946993136633E-2</v>
      </c>
      <c r="S35" s="62">
        <f>County!R2389</f>
        <v>0</v>
      </c>
      <c r="T35" s="87">
        <f t="shared" si="8"/>
        <v>0</v>
      </c>
      <c r="U35" s="62">
        <f>County!S2389</f>
        <v>0</v>
      </c>
      <c r="V35" s="87">
        <f t="shared" si="9"/>
        <v>0</v>
      </c>
      <c r="W35" s="62">
        <f>County!T2389</f>
        <v>0</v>
      </c>
      <c r="X35" s="87">
        <f t="shared" si="10"/>
        <v>0</v>
      </c>
      <c r="Y35" s="62">
        <f>County!U2389</f>
        <v>0</v>
      </c>
      <c r="Z35" s="87">
        <f t="shared" si="11"/>
        <v>0</v>
      </c>
      <c r="AA35" s="62">
        <f>County!V2389</f>
        <v>0</v>
      </c>
      <c r="AB35" s="87">
        <f t="shared" si="12"/>
        <v>0</v>
      </c>
      <c r="AC35" s="62">
        <f>County!W2389</f>
        <v>0</v>
      </c>
      <c r="AD35" s="87">
        <f t="shared" si="13"/>
        <v>0</v>
      </c>
      <c r="AE35" s="62">
        <f>County!X2389</f>
        <v>0</v>
      </c>
      <c r="AF35" s="87">
        <f t="shared" si="14"/>
        <v>0</v>
      </c>
      <c r="AG35" s="43">
        <f>County!Y2389</f>
        <v>0</v>
      </c>
      <c r="AH35" s="44">
        <f t="shared" si="15"/>
        <v>0</v>
      </c>
      <c r="AI35" s="43">
        <f>County!Z2389</f>
        <v>0</v>
      </c>
      <c r="AJ35" s="44">
        <f t="shared" si="16"/>
        <v>0</v>
      </c>
      <c r="AK35" s="43">
        <f>County!AA2389</f>
        <v>0</v>
      </c>
      <c r="AL35" s="44">
        <f t="shared" si="17"/>
        <v>0</v>
      </c>
      <c r="AM35" s="43">
        <f>County!AB2389</f>
        <v>0</v>
      </c>
      <c r="AN35" s="44">
        <f t="shared" si="18"/>
        <v>0</v>
      </c>
      <c r="AO35" s="43">
        <f>County!AC2389</f>
        <v>0</v>
      </c>
      <c r="AP35" s="44">
        <f t="shared" si="19"/>
        <v>0</v>
      </c>
      <c r="AQ35" s="43">
        <f>County!AD2389</f>
        <v>0</v>
      </c>
      <c r="AR35" s="44">
        <f t="shared" si="20"/>
        <v>0</v>
      </c>
      <c r="AS35" s="43">
        <f>County!AE2389</f>
        <v>0</v>
      </c>
      <c r="AT35" s="44">
        <f t="shared" si="21"/>
        <v>0</v>
      </c>
      <c r="AU35" s="43">
        <f>County!AF2389</f>
        <v>0</v>
      </c>
      <c r="AV35" s="44">
        <f t="shared" si="22"/>
        <v>0</v>
      </c>
      <c r="AW35" s="43">
        <f>County!AG2389</f>
        <v>0</v>
      </c>
      <c r="AX35" s="44">
        <f t="shared" si="37"/>
        <v>0</v>
      </c>
      <c r="AY35" s="43">
        <f>County!AH2389</f>
        <v>0</v>
      </c>
      <c r="AZ35" s="44">
        <f t="shared" si="38"/>
        <v>0</v>
      </c>
      <c r="BA35" s="43">
        <f>County!AI2389</f>
        <v>0</v>
      </c>
      <c r="BB35" s="44">
        <f t="shared" si="39"/>
        <v>0</v>
      </c>
      <c r="BC35" s="43">
        <f>County!AJ2389</f>
        <v>0</v>
      </c>
      <c r="BD35" s="44">
        <f t="shared" si="40"/>
        <v>0</v>
      </c>
      <c r="BE35" s="43">
        <f>County!AK2389</f>
        <v>0</v>
      </c>
      <c r="BF35" s="44">
        <f t="shared" si="41"/>
        <v>0</v>
      </c>
      <c r="BG35" s="43">
        <f>County!AL2389</f>
        <v>0</v>
      </c>
      <c r="BH35" s="44">
        <f t="shared" si="42"/>
        <v>0</v>
      </c>
      <c r="BI35" s="43">
        <f>County!AM2389</f>
        <v>0</v>
      </c>
      <c r="BJ35" s="44">
        <f t="shared" si="43"/>
        <v>0</v>
      </c>
      <c r="BK35" s="43">
        <f>County!AN2389</f>
        <v>0</v>
      </c>
      <c r="BL35" s="44">
        <f t="shared" si="44"/>
        <v>0</v>
      </c>
      <c r="BM35" s="49"/>
      <c r="BN35" s="40" t="str">
        <f t="shared" si="31"/>
        <v>West Virginia</v>
      </c>
      <c r="BO35" s="40" t="s">
        <v>935</v>
      </c>
      <c r="BP35" s="40">
        <f t="shared" si="32"/>
        <v>1</v>
      </c>
      <c r="BQ35" s="41">
        <f>RANK(Q35,(K35:P35,Q35:X35,AC35:AV35))</f>
        <v>3</v>
      </c>
      <c r="BR35" s="41">
        <f>RANK(S35,(K35:P35,Q35:X35,AC35:AV35))</f>
        <v>7</v>
      </c>
      <c r="BS35" s="41">
        <f>RANK(W35,(K35:P35,Q35:X35,AC35:AV35))</f>
        <v>7</v>
      </c>
      <c r="BT35" s="41">
        <f>RANK(U35,(K35:P35,Q35:X35,AC35:AV35))</f>
        <v>7</v>
      </c>
      <c r="BV35" s="40">
        <v>54</v>
      </c>
      <c r="BX35" s="43">
        <f>County!BJ2389</f>
        <v>0</v>
      </c>
    </row>
    <row r="36" spans="1:76" s="121" customFormat="1" x14ac:dyDescent="0.2">
      <c r="A36" s="121" t="s">
        <v>2175</v>
      </c>
      <c r="B36" s="122">
        <f t="shared" si="33"/>
        <v>271937</v>
      </c>
      <c r="C36" s="123" t="str">
        <f t="shared" si="0"/>
        <v/>
      </c>
      <c r="D36" s="123">
        <f t="shared" si="1"/>
        <v>1</v>
      </c>
      <c r="E36" s="123" t="str">
        <f t="shared" si="1"/>
        <v/>
      </c>
      <c r="F36" s="124">
        <f t="shared" si="2"/>
        <v>2</v>
      </c>
      <c r="G36" s="124">
        <f t="shared" si="3"/>
        <v>1</v>
      </c>
      <c r="H36" s="124" t="str">
        <f t="shared" si="4"/>
        <v>-</v>
      </c>
      <c r="I36" s="122">
        <f t="shared" si="34"/>
        <v>125334</v>
      </c>
      <c r="J36" s="125">
        <f t="shared" si="35"/>
        <v>0.46089351577755144</v>
      </c>
      <c r="K36" s="122">
        <f>County!N2414</f>
        <v>72766</v>
      </c>
      <c r="L36" s="125">
        <f t="shared" si="36"/>
        <v>0.26758403600834019</v>
      </c>
      <c r="M36" s="122">
        <f>County!O2414</f>
        <v>198100</v>
      </c>
      <c r="N36" s="125">
        <f t="shared" si="5"/>
        <v>0.72847755178589157</v>
      </c>
      <c r="O36" s="122">
        <f>County!P2414</f>
        <v>0</v>
      </c>
      <c r="P36" s="125">
        <f t="shared" si="6"/>
        <v>0</v>
      </c>
      <c r="Q36" s="122">
        <f>County!Q2414</f>
        <v>0</v>
      </c>
      <c r="R36" s="125">
        <f t="shared" si="7"/>
        <v>0</v>
      </c>
      <c r="S36" s="122">
        <f>County!R2414</f>
        <v>0</v>
      </c>
      <c r="T36" s="125">
        <f t="shared" si="8"/>
        <v>0</v>
      </c>
      <c r="U36" s="122">
        <f>County!S2414</f>
        <v>0</v>
      </c>
      <c r="V36" s="125">
        <f t="shared" si="9"/>
        <v>0</v>
      </c>
      <c r="W36" s="122">
        <f>County!T2414</f>
        <v>0</v>
      </c>
      <c r="X36" s="125">
        <f t="shared" si="10"/>
        <v>0</v>
      </c>
      <c r="Y36" s="122">
        <f>County!U2414</f>
        <v>0</v>
      </c>
      <c r="Z36" s="125">
        <f t="shared" si="11"/>
        <v>0</v>
      </c>
      <c r="AA36" s="122">
        <f>County!V2414</f>
        <v>0</v>
      </c>
      <c r="AB36" s="125">
        <f t="shared" si="12"/>
        <v>0</v>
      </c>
      <c r="AC36" s="122">
        <f>County!W2414</f>
        <v>0</v>
      </c>
      <c r="AD36" s="125">
        <f t="shared" si="13"/>
        <v>0</v>
      </c>
      <c r="AE36" s="122">
        <f>County!X2414</f>
        <v>1071</v>
      </c>
      <c r="AF36" s="125">
        <f t="shared" si="14"/>
        <v>3.9384122057682476E-3</v>
      </c>
      <c r="AG36" s="122">
        <f>County!Y2414</f>
        <v>0</v>
      </c>
      <c r="AH36" s="125">
        <f t="shared" si="15"/>
        <v>0</v>
      </c>
      <c r="AI36" s="122">
        <f>County!Z2414</f>
        <v>0</v>
      </c>
      <c r="AJ36" s="125">
        <f t="shared" si="16"/>
        <v>0</v>
      </c>
      <c r="AK36" s="122">
        <f>County!AA2414</f>
        <v>0</v>
      </c>
      <c r="AL36" s="125">
        <f t="shared" si="17"/>
        <v>0</v>
      </c>
      <c r="AM36" s="122">
        <f>County!AB2414</f>
        <v>0</v>
      </c>
      <c r="AN36" s="125">
        <f t="shared" si="18"/>
        <v>0</v>
      </c>
      <c r="AO36" s="122">
        <f>County!AC2414</f>
        <v>0</v>
      </c>
      <c r="AP36" s="125">
        <f t="shared" si="19"/>
        <v>0</v>
      </c>
      <c r="AQ36" s="122">
        <f>County!AD2414</f>
        <v>0</v>
      </c>
      <c r="AR36" s="125">
        <f t="shared" si="20"/>
        <v>0</v>
      </c>
      <c r="AS36" s="122">
        <f>County!AE2414</f>
        <v>0</v>
      </c>
      <c r="AT36" s="125">
        <f t="shared" si="21"/>
        <v>0</v>
      </c>
      <c r="AU36" s="122">
        <f>County!AF2414</f>
        <v>0</v>
      </c>
      <c r="AV36" s="125">
        <f t="shared" si="22"/>
        <v>0</v>
      </c>
      <c r="AW36" s="122">
        <f>County!AG2414</f>
        <v>0</v>
      </c>
      <c r="AX36" s="125">
        <f t="shared" si="37"/>
        <v>0</v>
      </c>
      <c r="AY36" s="122">
        <f>County!AH2414</f>
        <v>0</v>
      </c>
      <c r="AZ36" s="125">
        <f t="shared" si="38"/>
        <v>0</v>
      </c>
      <c r="BA36" s="122">
        <f>County!AI2414</f>
        <v>0</v>
      </c>
      <c r="BB36" s="125">
        <f t="shared" si="39"/>
        <v>0</v>
      </c>
      <c r="BC36" s="122">
        <f>County!AJ2414</f>
        <v>0</v>
      </c>
      <c r="BD36" s="125">
        <f t="shared" si="40"/>
        <v>0</v>
      </c>
      <c r="BE36" s="122">
        <f>County!AK2414</f>
        <v>0</v>
      </c>
      <c r="BF36" s="125">
        <f t="shared" si="41"/>
        <v>0</v>
      </c>
      <c r="BG36" s="122">
        <f>County!AL2414</f>
        <v>0</v>
      </c>
      <c r="BH36" s="125">
        <f t="shared" si="42"/>
        <v>0</v>
      </c>
      <c r="BI36" s="122">
        <f>County!AM2414</f>
        <v>0</v>
      </c>
      <c r="BJ36" s="125">
        <f t="shared" si="43"/>
        <v>0</v>
      </c>
      <c r="BK36" s="122">
        <f>County!AN2414</f>
        <v>0</v>
      </c>
      <c r="BL36" s="125">
        <f t="shared" si="44"/>
        <v>0</v>
      </c>
      <c r="BM36" s="126"/>
      <c r="BN36" s="121" t="str">
        <f t="shared" si="31"/>
        <v>Wyoming</v>
      </c>
      <c r="BO36" s="121" t="s">
        <v>1230</v>
      </c>
      <c r="BP36" s="121">
        <f t="shared" si="32"/>
        <v>1</v>
      </c>
      <c r="BQ36" s="127">
        <f>RANK(Q36,(K36:P36,Q36:X36,AC36:AV36))</f>
        <v>7</v>
      </c>
      <c r="BR36" s="127">
        <f>RANK(S36,(K36:P36,Q36:X36,AC36:AV36))</f>
        <v>7</v>
      </c>
      <c r="BS36" s="127">
        <f>RANK(W36,(K36:P36,Q36:X36,AC36:AV36))</f>
        <v>7</v>
      </c>
      <c r="BT36" s="127">
        <f>RANK(U36,(K36:P36,Q36:X36,AC36:AV36))</f>
        <v>7</v>
      </c>
      <c r="BV36" s="121">
        <v>56</v>
      </c>
      <c r="BX36" s="122">
        <f>County!BJ2414</f>
        <v>6401</v>
      </c>
    </row>
    <row r="37" spans="1:76" s="106" customFormat="1" x14ac:dyDescent="0.2">
      <c r="A37" s="113" t="s">
        <v>2493</v>
      </c>
      <c r="B37" s="63">
        <f>SUM(B3:B36)</f>
        <v>83929217</v>
      </c>
      <c r="C37" s="150">
        <f>SUM(C3:C36)</f>
        <v>14</v>
      </c>
      <c r="D37" s="150">
        <f>SUM(D3:D36)</f>
        <v>20</v>
      </c>
      <c r="E37" s="150">
        <f>SUM(E3:E36)</f>
        <v>0</v>
      </c>
      <c r="F37" s="108">
        <f t="shared" si="2"/>
        <v>2</v>
      </c>
      <c r="G37" s="108">
        <f t="shared" si="3"/>
        <v>1</v>
      </c>
      <c r="H37" s="108">
        <f t="shared" si="4"/>
        <v>8</v>
      </c>
      <c r="I37" s="63">
        <f>ABS(M37-K37)</f>
        <v>2042460</v>
      </c>
      <c r="J37" s="64">
        <f t="shared" si="35"/>
        <v>2.4335506430376921E-2</v>
      </c>
      <c r="K37" s="63">
        <f>SUM(K3:K36)</f>
        <v>39391503</v>
      </c>
      <c r="L37" s="64">
        <f t="shared" si="36"/>
        <v>0.46934195752118119</v>
      </c>
      <c r="M37" s="63">
        <f>SUM(M3:M36)</f>
        <v>41433963</v>
      </c>
      <c r="N37" s="64">
        <f t="shared" si="5"/>
        <v>0.49367746395155815</v>
      </c>
      <c r="O37" s="63">
        <f>SUM(O3:O36)</f>
        <v>137282</v>
      </c>
      <c r="P37" s="64">
        <f t="shared" si="6"/>
        <v>1.6356878439602266E-3</v>
      </c>
      <c r="Q37" s="63">
        <f>SUM(Q3:Q36)</f>
        <v>1339468</v>
      </c>
      <c r="R37" s="64">
        <f t="shared" si="7"/>
        <v>1.5959495964319552E-2</v>
      </c>
      <c r="S37" s="63">
        <f>SUM(S3:S36)</f>
        <v>258419</v>
      </c>
      <c r="T37" s="64">
        <f t="shared" si="8"/>
        <v>3.0790112101248364E-3</v>
      </c>
      <c r="U37" s="63">
        <f>SUM(U3:U36)</f>
        <v>161448</v>
      </c>
      <c r="V37" s="64">
        <f t="shared" si="9"/>
        <v>1.9236209483522288E-3</v>
      </c>
      <c r="W37" s="63">
        <f>SUM(W3:W36)</f>
        <v>0</v>
      </c>
      <c r="X37" s="64">
        <f t="shared" si="10"/>
        <v>0</v>
      </c>
      <c r="Y37" s="63">
        <f>SUM(Y3:Y36)</f>
        <v>13093</v>
      </c>
      <c r="Z37" s="64">
        <f t="shared" si="11"/>
        <v>1.5600050218507342E-4</v>
      </c>
      <c r="AA37" s="63">
        <f>SUM(AA3:AA36)</f>
        <v>0</v>
      </c>
      <c r="AB37" s="64">
        <f t="shared" si="12"/>
        <v>0</v>
      </c>
      <c r="AC37" s="63">
        <f>SUM(AC3:AC36)</f>
        <v>0</v>
      </c>
      <c r="AD37" s="64">
        <f t="shared" si="13"/>
        <v>0</v>
      </c>
      <c r="AE37" s="63">
        <f>SUM(AE3:AE36)</f>
        <v>36042</v>
      </c>
      <c r="AF37" s="64">
        <f t="shared" si="14"/>
        <v>4.2943329258034185E-4</v>
      </c>
      <c r="AG37" s="63">
        <f>SUM(AG3:AG36)</f>
        <v>630337</v>
      </c>
      <c r="AH37" s="64">
        <f t="shared" si="15"/>
        <v>7.5103405289721698E-3</v>
      </c>
      <c r="AI37" s="63">
        <f>SUM(AI3:AI36)</f>
        <v>337690</v>
      </c>
      <c r="AJ37" s="64">
        <f t="shared" si="16"/>
        <v>4.0235094770394442E-3</v>
      </c>
      <c r="AK37" s="63">
        <f>SUM(AK3:AK36)</f>
        <v>42029</v>
      </c>
      <c r="AL37" s="64">
        <f t="shared" si="17"/>
        <v>5.0076721197101122E-4</v>
      </c>
      <c r="AM37" s="63">
        <f>SUM(AM3:AM36)</f>
        <v>24152</v>
      </c>
      <c r="AN37" s="64">
        <f t="shared" si="18"/>
        <v>2.8776629716443082E-4</v>
      </c>
      <c r="AO37" s="63">
        <f>SUM(AO3:AO36)</f>
        <v>45609</v>
      </c>
      <c r="AP37" s="64">
        <f t="shared" si="19"/>
        <v>5.4342220302138649E-4</v>
      </c>
      <c r="AQ37" s="63">
        <f>SUM(AQ3:AQ36)</f>
        <v>33230</v>
      </c>
      <c r="AR37" s="64">
        <f t="shared" si="20"/>
        <v>3.9592886944244933E-4</v>
      </c>
      <c r="AS37" s="63">
        <f>SUM(AS3:AS36)</f>
        <v>10757</v>
      </c>
      <c r="AT37" s="64">
        <f t="shared" si="21"/>
        <v>1.2816752478460512E-4</v>
      </c>
      <c r="AU37" s="63">
        <f>SUM(AU3:AU36)</f>
        <v>12480</v>
      </c>
      <c r="AV37" s="64">
        <f t="shared" si="22"/>
        <v>1.4869672857784435E-4</v>
      </c>
      <c r="AW37" s="63">
        <f>SUM(AW3:AW36)</f>
        <v>8027</v>
      </c>
      <c r="AX37" s="64">
        <f t="shared" si="37"/>
        <v>9.5640115408201658E-5</v>
      </c>
      <c r="AY37" s="63">
        <f>SUM(AY3:AY36)</f>
        <v>5821</v>
      </c>
      <c r="AZ37" s="64">
        <f t="shared" si="38"/>
        <v>6.9356062263752562E-5</v>
      </c>
      <c r="BA37" s="63">
        <f>SUM(BA3:BA36)</f>
        <v>7749</v>
      </c>
      <c r="BB37" s="64">
        <f t="shared" si="39"/>
        <v>9.2327800460714407E-5</v>
      </c>
      <c r="BC37" s="63">
        <f>SUM(BC3:BC36)</f>
        <v>29</v>
      </c>
      <c r="BD37" s="64">
        <f t="shared" si="40"/>
        <v>3.4552925711197808E-7</v>
      </c>
      <c r="BE37" s="63">
        <f>SUM(BE3:BE36)</f>
        <v>21</v>
      </c>
      <c r="BF37" s="64">
        <f t="shared" si="41"/>
        <v>2.5021084135694963E-7</v>
      </c>
      <c r="BG37" s="63">
        <f>SUM(BG3:BG36)</f>
        <v>37</v>
      </c>
      <c r="BH37" s="64">
        <f t="shared" si="42"/>
        <v>4.4084767286700647E-7</v>
      </c>
      <c r="BI37" s="63">
        <f>SUM(BI3:BI36)</f>
        <v>8</v>
      </c>
      <c r="BJ37" s="64">
        <f t="shared" si="43"/>
        <v>9.5318415755028431E-8</v>
      </c>
      <c r="BK37" s="63">
        <f>SUM(BK3:BK36)</f>
        <v>23</v>
      </c>
      <c r="BL37" s="64">
        <f t="shared" si="44"/>
        <v>2.7404044529570673E-7</v>
      </c>
      <c r="BM37" s="109"/>
      <c r="BN37" s="106" t="str">
        <f t="shared" si="31"/>
        <v>Total</v>
      </c>
      <c r="BP37" s="106">
        <f t="shared" si="32"/>
        <v>34</v>
      </c>
      <c r="BQ37" s="110">
        <f>RANK(Q37,(K37:P37,Q37:X37,AC37:AV37))</f>
        <v>3</v>
      </c>
      <c r="BR37" s="110">
        <f>RANK(S37,(K37:P37,Q37:X37,AC37:AV37))</f>
        <v>6</v>
      </c>
      <c r="BS37" s="110">
        <f>RANK(W37,(K37:P37,Q37:X37,AC37:AV37))</f>
        <v>31</v>
      </c>
      <c r="BT37" s="110">
        <f>RANK(U37,(K37:P37,Q37:X37,AC37:AV37))</f>
        <v>7</v>
      </c>
      <c r="BX37" s="63">
        <f>SUM(BX3:BX36)</f>
        <v>127708</v>
      </c>
    </row>
    <row r="38" spans="1:76" s="106" customFormat="1" x14ac:dyDescent="0.2">
      <c r="A38" s="113"/>
      <c r="B38" s="63"/>
      <c r="C38" s="107"/>
      <c r="D38" s="107"/>
      <c r="E38" s="107"/>
      <c r="F38" s="108"/>
      <c r="G38" s="108"/>
      <c r="H38" s="108"/>
      <c r="I38" s="63"/>
      <c r="J38" s="64"/>
      <c r="K38" s="63"/>
      <c r="L38" s="64"/>
      <c r="M38" s="63"/>
      <c r="N38" s="64"/>
      <c r="O38" s="63"/>
      <c r="P38" s="64"/>
      <c r="Q38" s="63"/>
      <c r="R38" s="64"/>
      <c r="S38" s="63"/>
      <c r="T38" s="64"/>
      <c r="U38" s="63"/>
      <c r="V38" s="64"/>
      <c r="W38" s="63"/>
      <c r="X38" s="64"/>
      <c r="Y38" s="63"/>
      <c r="Z38" s="64"/>
      <c r="AA38" s="63"/>
      <c r="AB38" s="64"/>
      <c r="AC38" s="63"/>
      <c r="AD38" s="64"/>
      <c r="AE38" s="63"/>
      <c r="AF38" s="64"/>
      <c r="AG38" s="63"/>
      <c r="AH38" s="64"/>
      <c r="AI38" s="63"/>
      <c r="AJ38" s="64"/>
      <c r="AK38" s="63"/>
      <c r="AL38" s="64"/>
      <c r="AM38" s="63"/>
      <c r="AN38" s="64"/>
      <c r="AO38" s="63"/>
      <c r="AP38" s="64"/>
      <c r="AQ38" s="63"/>
      <c r="AR38" s="64"/>
      <c r="AS38" s="63"/>
      <c r="AT38" s="64"/>
      <c r="AU38" s="63"/>
      <c r="AV38" s="64"/>
      <c r="AW38" s="63"/>
      <c r="AX38" s="64"/>
      <c r="AY38" s="63"/>
      <c r="AZ38" s="64"/>
      <c r="BA38" s="63"/>
      <c r="BB38" s="64"/>
      <c r="BC38" s="63"/>
      <c r="BD38" s="64"/>
      <c r="BE38" s="63"/>
      <c r="BF38" s="64"/>
      <c r="BG38" s="63"/>
      <c r="BH38" s="64"/>
      <c r="BI38" s="63"/>
      <c r="BJ38" s="64"/>
      <c r="BK38" s="63"/>
      <c r="BL38" s="64"/>
      <c r="BM38" s="109"/>
      <c r="BQ38" s="110"/>
      <c r="BR38" s="110"/>
      <c r="BS38" s="110"/>
      <c r="BT38" s="110"/>
      <c r="BX38" s="63"/>
    </row>
    <row r="39" spans="1:76" x14ac:dyDescent="0.2">
      <c r="A39" s="52" t="s">
        <v>2639</v>
      </c>
      <c r="B39" s="1"/>
      <c r="I39" s="1"/>
      <c r="J39" s="1"/>
      <c r="K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76" s="35" customFormat="1" x14ac:dyDescent="0.2">
      <c r="A40" s="35" t="s">
        <v>1185</v>
      </c>
      <c r="B40" s="38">
        <f>K40+M40+O40+Q40+S40+W40+U40+AC40+AI40+AA40+AE40+Y40+AG40+AQ40+AS40+AK40+AO40+AM40+AU40+AW40+AY40+BA40+BC40+BE40+BG40+BI40+BK40</f>
        <v>4484954</v>
      </c>
      <c r="C40" s="37">
        <f>IF(F40=1,1,"")</f>
        <v>1</v>
      </c>
      <c r="D40" s="37" t="str">
        <f>IF(G40=1,1,"")</f>
        <v/>
      </c>
      <c r="E40" s="37" t="str">
        <f>IF(H40=1,1,"")</f>
        <v/>
      </c>
      <c r="F40" s="67">
        <f>RANK(K40,K40:BM40)</f>
        <v>1</v>
      </c>
      <c r="G40" s="67">
        <f>RANK(M40,K40:BM40)</f>
        <v>2</v>
      </c>
      <c r="H40" s="67" t="str">
        <f>IF(O40&gt;0,RANK(O40,K40:BM40),"-")</f>
        <v>-</v>
      </c>
      <c r="I40" s="38">
        <f>ABS(M40-K40)</f>
        <v>93272</v>
      </c>
      <c r="J40" s="39">
        <f>IF(B40&gt;0, I40/B40,0)</f>
        <v>2.0796645851886106E-2</v>
      </c>
      <c r="K40" s="38">
        <f>County!N2578</f>
        <v>2289113</v>
      </c>
      <c r="L40" s="39">
        <f>IF($B40&gt;0,K40/$B40,0)</f>
        <v>0.510398322925943</v>
      </c>
      <c r="M40" s="63">
        <f>County!O2578</f>
        <v>2195841</v>
      </c>
      <c r="N40" s="64">
        <f>IF($B40&gt;0,M40/$B40,0)</f>
        <v>0.48960167707405694</v>
      </c>
      <c r="O40" s="63">
        <f>County!P2578</f>
        <v>0</v>
      </c>
      <c r="P40" s="64">
        <f>IF($B40&gt;0,O40/$B40,0)</f>
        <v>0</v>
      </c>
      <c r="Q40" s="63">
        <f>County!Q2578</f>
        <v>0</v>
      </c>
      <c r="R40" s="64">
        <f>IF($B40&gt;0,Q40/$B40,0)</f>
        <v>0</v>
      </c>
      <c r="S40" s="63">
        <f>County!R2578</f>
        <v>0</v>
      </c>
      <c r="T40" s="64">
        <f>IF($B40&gt;0,S40/$B40,0)</f>
        <v>0</v>
      </c>
      <c r="U40" s="63">
        <f>County!S2578</f>
        <v>0</v>
      </c>
      <c r="V40" s="64">
        <f>IF($B40&gt;0,U40/$B40,0)</f>
        <v>0</v>
      </c>
      <c r="W40" s="63">
        <f>County!T2578</f>
        <v>0</v>
      </c>
      <c r="X40" s="64">
        <f>IF($B40&gt;0,W40/$B40,0)</f>
        <v>0</v>
      </c>
      <c r="Y40" s="63">
        <f>County!U2578</f>
        <v>0</v>
      </c>
      <c r="Z40" s="64">
        <f>IF($B40&gt;0,Y40/$B40,0)</f>
        <v>0</v>
      </c>
      <c r="AA40" s="63">
        <f>County!V2578</f>
        <v>0</v>
      </c>
      <c r="AB40" s="64">
        <f>IF($B40&gt;0,AA40/$B40,0)</f>
        <v>0</v>
      </c>
      <c r="AC40" s="63">
        <f>County!W2578</f>
        <v>0</v>
      </c>
      <c r="AD40" s="64">
        <f>IF($B40&gt;0,AC40/$B40,0)</f>
        <v>0</v>
      </c>
      <c r="AE40" s="63">
        <f>County!X2578</f>
        <v>0</v>
      </c>
      <c r="AF40" s="64">
        <f>IF($B40&gt;0,AE40/$B40,0)</f>
        <v>0</v>
      </c>
      <c r="AG40" s="38">
        <f>County!Y2578</f>
        <v>0</v>
      </c>
      <c r="AH40" s="39">
        <f>IF($B40&gt;0,AG40/$B40,0)</f>
        <v>0</v>
      </c>
      <c r="AI40" s="38">
        <f>County!Z2578</f>
        <v>0</v>
      </c>
      <c r="AJ40" s="39">
        <f>IF($B40&gt;0,AI40/$B40,0)</f>
        <v>0</v>
      </c>
      <c r="AK40" s="38">
        <f>County!AA2578</f>
        <v>0</v>
      </c>
      <c r="AL40" s="39">
        <f>IF($B40&gt;0,AK40/$B40,0)</f>
        <v>0</v>
      </c>
      <c r="AM40" s="38">
        <f>County!AB2578</f>
        <v>0</v>
      </c>
      <c r="AN40" s="39">
        <f>IF($B40&gt;0,AM40/$B40,0)</f>
        <v>0</v>
      </c>
      <c r="AO40" s="38">
        <f>County!AC2578</f>
        <v>0</v>
      </c>
      <c r="AP40" s="39">
        <f>IF($B40&gt;0,AO40/$B40,0)</f>
        <v>0</v>
      </c>
      <c r="AQ40" s="38">
        <f>County!AD2578</f>
        <v>0</v>
      </c>
      <c r="AR40" s="39">
        <f>IF($B40&gt;0,AQ40/$B40,0)</f>
        <v>0</v>
      </c>
      <c r="AS40" s="38">
        <f>County!AE2578</f>
        <v>0</v>
      </c>
      <c r="AT40" s="39">
        <f>IF($B40&gt;0,AS40/$B40,0)</f>
        <v>0</v>
      </c>
      <c r="AU40" s="38">
        <f>County!AF2578</f>
        <v>0</v>
      </c>
      <c r="AV40" s="39">
        <f>IF($B40&gt;0,AU40/$B40,0)</f>
        <v>0</v>
      </c>
      <c r="AW40" s="38">
        <f>County!AG2578</f>
        <v>0</v>
      </c>
      <c r="AX40" s="39">
        <f>IF($B40&gt;0,AW40/$B40,0)</f>
        <v>0</v>
      </c>
      <c r="AY40" s="38">
        <f>County!AH2578</f>
        <v>0</v>
      </c>
      <c r="AZ40" s="39">
        <f>IF($B40&gt;0,AY40/$B40,0)</f>
        <v>0</v>
      </c>
      <c r="BA40" s="38">
        <f>County!AI2578</f>
        <v>0</v>
      </c>
      <c r="BB40" s="39">
        <f>IF($B40&gt;0,BA40/$B40,0)</f>
        <v>0</v>
      </c>
      <c r="BC40" s="38">
        <f>County!AJ2578</f>
        <v>0</v>
      </c>
      <c r="BD40" s="39">
        <f>IF($B40&gt;0,BC40/$B40,0)</f>
        <v>0</v>
      </c>
      <c r="BE40" s="38">
        <f>County!AK2578</f>
        <v>0</v>
      </c>
      <c r="BF40" s="39">
        <f>IF($B40&gt;0,BE40/$B40,0)</f>
        <v>0</v>
      </c>
      <c r="BG40" s="38">
        <f>County!AL2578</f>
        <v>0</v>
      </c>
      <c r="BH40" s="39">
        <f>IF($B40&gt;0,BG40/$B40,0)</f>
        <v>0</v>
      </c>
      <c r="BI40" s="38">
        <f>County!AM2578</f>
        <v>0</v>
      </c>
      <c r="BJ40" s="39">
        <f>IF($B40&gt;0,BI40/$B40,0)</f>
        <v>0</v>
      </c>
      <c r="BK40" s="38">
        <f>County!AN2578</f>
        <v>0</v>
      </c>
      <c r="BL40" s="39">
        <f>IF($B40&gt;0,BK40/$B40,0)</f>
        <v>0</v>
      </c>
      <c r="BM40" s="50"/>
      <c r="BN40" s="35" t="str">
        <f>A40</f>
        <v>Georgia</v>
      </c>
      <c r="BO40" s="35" t="s">
        <v>1186</v>
      </c>
      <c r="BP40" s="35">
        <v>3</v>
      </c>
      <c r="BQ40" s="36">
        <f>RANK(Q40,(K40:P40,Q40:X40,AC40:AV40))</f>
        <v>5</v>
      </c>
      <c r="BR40" s="36">
        <f>RANK(S40,(K40:P40,Q40:X40,AC40:AV40))</f>
        <v>5</v>
      </c>
      <c r="BS40" s="36">
        <f>RANK(W40,(K40:P40,Q40:X40,AC40:AV40))</f>
        <v>5</v>
      </c>
      <c r="BT40" s="36">
        <f>RANK(U40,(K40:P40,Q40:X40,AC40:AV40))</f>
        <v>5</v>
      </c>
      <c r="BV40" s="35">
        <v>13</v>
      </c>
      <c r="BX40" s="38">
        <f>County!BJ2578</f>
        <v>0</v>
      </c>
    </row>
    <row r="41" spans="1:76" s="129" customFormat="1" x14ac:dyDescent="0.2">
      <c r="A41" s="128" t="s">
        <v>2493</v>
      </c>
      <c r="B41" s="130">
        <f>B40</f>
        <v>4484954</v>
      </c>
      <c r="C41" s="130">
        <f>C40</f>
        <v>1</v>
      </c>
      <c r="D41" s="130" t="str">
        <f>D40</f>
        <v/>
      </c>
      <c r="E41" s="130" t="str">
        <f>E40</f>
        <v/>
      </c>
      <c r="F41" s="131">
        <f>RANK(K41,K41:BM41)</f>
        <v>1</v>
      </c>
      <c r="G41" s="131">
        <f>RANK(M41,K41:BM41)</f>
        <v>2</v>
      </c>
      <c r="H41" s="131" t="str">
        <f>IF(O41&gt;0,RANK(O41,K41:BM41),"-")</f>
        <v>-</v>
      </c>
      <c r="I41" s="130">
        <f>ABS(M41-K41)</f>
        <v>93272</v>
      </c>
      <c r="J41" s="132">
        <f>IF(B41&gt;0, I41/B41,0)</f>
        <v>2.0796645851886106E-2</v>
      </c>
      <c r="K41" s="130">
        <f>K40</f>
        <v>2289113</v>
      </c>
      <c r="L41" s="132">
        <f t="shared" si="36"/>
        <v>0.510398322925943</v>
      </c>
      <c r="M41" s="130">
        <f>M40</f>
        <v>2195841</v>
      </c>
      <c r="N41" s="132">
        <f t="shared" si="5"/>
        <v>0.48960167707405694</v>
      </c>
      <c r="O41" s="130">
        <f>O40</f>
        <v>0</v>
      </c>
      <c r="P41" s="132">
        <f t="shared" si="6"/>
        <v>0</v>
      </c>
      <c r="Q41" s="130">
        <f>Q40</f>
        <v>0</v>
      </c>
      <c r="R41" s="132">
        <f t="shared" si="7"/>
        <v>0</v>
      </c>
      <c r="S41" s="130">
        <f>S40</f>
        <v>0</v>
      </c>
      <c r="T41" s="132">
        <f t="shared" si="8"/>
        <v>0</v>
      </c>
      <c r="U41" s="130">
        <f>U40</f>
        <v>0</v>
      </c>
      <c r="V41" s="132">
        <f t="shared" si="9"/>
        <v>0</v>
      </c>
      <c r="W41" s="130">
        <f>W40</f>
        <v>0</v>
      </c>
      <c r="X41" s="132">
        <f t="shared" si="10"/>
        <v>0</v>
      </c>
      <c r="Y41" s="130">
        <f>Y40</f>
        <v>0</v>
      </c>
      <c r="Z41" s="132">
        <f t="shared" si="11"/>
        <v>0</v>
      </c>
      <c r="AA41" s="130">
        <f>AA40</f>
        <v>0</v>
      </c>
      <c r="AB41" s="132">
        <f t="shared" si="12"/>
        <v>0</v>
      </c>
      <c r="AC41" s="130">
        <f>AC40</f>
        <v>0</v>
      </c>
      <c r="AD41" s="132">
        <f t="shared" si="13"/>
        <v>0</v>
      </c>
      <c r="AE41" s="130">
        <f>AE40</f>
        <v>0</v>
      </c>
      <c r="AF41" s="132">
        <f t="shared" si="14"/>
        <v>0</v>
      </c>
      <c r="AG41" s="130">
        <f>AG40</f>
        <v>0</v>
      </c>
      <c r="AH41" s="132">
        <f t="shared" si="15"/>
        <v>0</v>
      </c>
      <c r="AI41" s="130">
        <f>AI40</f>
        <v>0</v>
      </c>
      <c r="AJ41" s="132">
        <f t="shared" si="16"/>
        <v>0</v>
      </c>
      <c r="AK41" s="130">
        <f>AK40</f>
        <v>0</v>
      </c>
      <c r="AL41" s="132">
        <f t="shared" si="17"/>
        <v>0</v>
      </c>
      <c r="AM41" s="130">
        <f>AM40</f>
        <v>0</v>
      </c>
      <c r="AN41" s="132">
        <f t="shared" si="18"/>
        <v>0</v>
      </c>
      <c r="AO41" s="130">
        <f>AO40</f>
        <v>0</v>
      </c>
      <c r="AP41" s="132">
        <f t="shared" si="19"/>
        <v>0</v>
      </c>
      <c r="AQ41" s="130">
        <f>AQ40</f>
        <v>0</v>
      </c>
      <c r="AR41" s="132">
        <f t="shared" si="20"/>
        <v>0</v>
      </c>
      <c r="AS41" s="130">
        <f>AS40</f>
        <v>0</v>
      </c>
      <c r="AT41" s="132">
        <f t="shared" si="21"/>
        <v>0</v>
      </c>
      <c r="AU41" s="130">
        <f>AU40</f>
        <v>0</v>
      </c>
      <c r="AV41" s="132">
        <f t="shared" si="22"/>
        <v>0</v>
      </c>
      <c r="AW41" s="130">
        <f>AW40</f>
        <v>0</v>
      </c>
      <c r="AX41" s="132">
        <f>IF($B41&gt;0,AW41/$B41,0)</f>
        <v>0</v>
      </c>
      <c r="AY41" s="130">
        <f>AY40</f>
        <v>0</v>
      </c>
      <c r="AZ41" s="132">
        <f>IF($B41&gt;0,AY41/$B41,0)</f>
        <v>0</v>
      </c>
      <c r="BA41" s="130">
        <f>BA40</f>
        <v>0</v>
      </c>
      <c r="BB41" s="132">
        <f>IF($B41&gt;0,BA41/$B41,0)</f>
        <v>0</v>
      </c>
      <c r="BC41" s="130">
        <f>BC40</f>
        <v>0</v>
      </c>
      <c r="BD41" s="132">
        <f>IF($B41&gt;0,BC41/$B41,0)</f>
        <v>0</v>
      </c>
      <c r="BE41" s="130">
        <f>BE40</f>
        <v>0</v>
      </c>
      <c r="BF41" s="132">
        <f>IF($B41&gt;0,BE41/$B41,0)</f>
        <v>0</v>
      </c>
      <c r="BG41" s="130">
        <f>BG40</f>
        <v>0</v>
      </c>
      <c r="BH41" s="132">
        <f>IF($B41&gt;0,BG41/$B41,0)</f>
        <v>0</v>
      </c>
      <c r="BI41" s="130">
        <f>BI40</f>
        <v>0</v>
      </c>
      <c r="BJ41" s="132">
        <f>IF($B41&gt;0,BI41/$B41,0)</f>
        <v>0</v>
      </c>
      <c r="BK41" s="130">
        <f>BK40</f>
        <v>0</v>
      </c>
      <c r="BL41" s="132">
        <f>IF($B41&gt;0,BK41/$B41,0)</f>
        <v>0</v>
      </c>
      <c r="BM41" s="133"/>
      <c r="BN41" s="129" t="str">
        <f>A41</f>
        <v>Total</v>
      </c>
      <c r="BQ41" s="134">
        <f>RANK(Q41,(K41:P41,Q41:X41,AC41:AV41))</f>
        <v>5</v>
      </c>
      <c r="BR41" s="134">
        <f>RANK(S41,(K41:P41,Q41:X41,AC41:AV41))</f>
        <v>5</v>
      </c>
      <c r="BS41" s="134">
        <f>RANK(W41,(K41:P41,Q41:X41,AC41:AV41))</f>
        <v>5</v>
      </c>
      <c r="BT41" s="134">
        <f>RANK(U41,(K41:P41,Q41:X41,AC41:AV41))</f>
        <v>5</v>
      </c>
      <c r="BX41" s="130">
        <f>BX40</f>
        <v>0</v>
      </c>
    </row>
    <row r="42" spans="1:76" x14ac:dyDescent="0.2">
      <c r="B42" s="1"/>
      <c r="I42" s="1"/>
      <c r="J42" s="1"/>
      <c r="K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76" x14ac:dyDescent="0.2">
      <c r="B43" s="1"/>
      <c r="I43" s="1"/>
      <c r="J43" s="1"/>
      <c r="K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76" x14ac:dyDescent="0.2">
      <c r="A44" s="52" t="s">
        <v>62</v>
      </c>
      <c r="B44" s="114">
        <v>42676</v>
      </c>
      <c r="N44" s="1"/>
      <c r="O44" s="1"/>
      <c r="P44" s="1"/>
      <c r="Q44" s="1"/>
      <c r="S44" s="1"/>
      <c r="U44" s="1"/>
      <c r="W44" s="86"/>
      <c r="X44" s="1"/>
    </row>
    <row r="45" spans="1:76" x14ac:dyDescent="0.2">
      <c r="K45" s="30"/>
      <c r="M45" s="1"/>
      <c r="O45" s="2"/>
      <c r="U45" s="1"/>
      <c r="V45" s="1"/>
      <c r="W45" s="1"/>
      <c r="AB45" s="53"/>
    </row>
    <row r="46" spans="1:76" x14ac:dyDescent="0.2">
      <c r="J46" s="23"/>
      <c r="M46" s="1"/>
      <c r="AB46" s="9"/>
    </row>
    <row r="47" spans="1:76" x14ac:dyDescent="0.2">
      <c r="O47" s="1"/>
    </row>
    <row r="50" spans="11:13" x14ac:dyDescent="0.2">
      <c r="K50" s="1"/>
      <c r="M50" s="1"/>
    </row>
  </sheetData>
  <mergeCells count="57">
    <mergeCell ref="BI1:BJ1"/>
    <mergeCell ref="BI2:BJ2"/>
    <mergeCell ref="BK1:BL1"/>
    <mergeCell ref="BK2:BL2"/>
    <mergeCell ref="BC1:BD1"/>
    <mergeCell ref="BC2:BD2"/>
    <mergeCell ref="BE1:BF1"/>
    <mergeCell ref="BE2:BF2"/>
    <mergeCell ref="BG1:BH1"/>
    <mergeCell ref="BG2:BH2"/>
    <mergeCell ref="AW1:AX1"/>
    <mergeCell ref="AW2:AX2"/>
    <mergeCell ref="AY1:AZ1"/>
    <mergeCell ref="AY2:AZ2"/>
    <mergeCell ref="BA1:BB1"/>
    <mergeCell ref="BA2:BB2"/>
    <mergeCell ref="C1:E1"/>
    <mergeCell ref="F1:H1"/>
    <mergeCell ref="K1:L1"/>
    <mergeCell ref="M1:N1"/>
    <mergeCell ref="O1:P1"/>
    <mergeCell ref="I1:J1"/>
    <mergeCell ref="AG1:AH1"/>
    <mergeCell ref="Y1:Z1"/>
    <mergeCell ref="AC1:AD1"/>
    <mergeCell ref="Q1:R1"/>
    <mergeCell ref="S1:T1"/>
    <mergeCell ref="W1:X1"/>
    <mergeCell ref="U1:V1"/>
    <mergeCell ref="AA1:AB1"/>
    <mergeCell ref="AE1:AF1"/>
    <mergeCell ref="AE2:AF2"/>
    <mergeCell ref="AG2:AH2"/>
    <mergeCell ref="S2:T2"/>
    <mergeCell ref="W2:X2"/>
    <mergeCell ref="U2:V2"/>
    <mergeCell ref="Y2:Z2"/>
    <mergeCell ref="AC2:AD2"/>
    <mergeCell ref="K2:L2"/>
    <mergeCell ref="M2:N2"/>
    <mergeCell ref="O2:P2"/>
    <mergeCell ref="Q2:R2"/>
    <mergeCell ref="AA2:AB2"/>
    <mergeCell ref="AI1:AJ1"/>
    <mergeCell ref="AM1:AN1"/>
    <mergeCell ref="AU1:AV1"/>
    <mergeCell ref="AM2:AN2"/>
    <mergeCell ref="AK1:AL1"/>
    <mergeCell ref="AI2:AJ2"/>
    <mergeCell ref="AO2:AP2"/>
    <mergeCell ref="AS1:AT1"/>
    <mergeCell ref="AQ1:AR1"/>
    <mergeCell ref="AQ2:AR2"/>
    <mergeCell ref="AO1:AP1"/>
    <mergeCell ref="AU2:AV2"/>
    <mergeCell ref="AS2:AT2"/>
    <mergeCell ref="AK2:AL2"/>
  </mergeCells>
  <phoneticPr fontId="8" type="noConversion"/>
  <conditionalFormatting sqref="F3:F4 F12 F14 F16 F18 F20 F22 F24 F26 F28 F30 F32 F34 F36:F38 F6:F10 F41">
    <cfRule type="cellIs" dxfId="466" priority="49" stopIfTrue="1" operator="equal">
      <formula>1</formula>
    </cfRule>
    <cfRule type="cellIs" dxfId="465" priority="50" stopIfTrue="1" operator="equal">
      <formula>3</formula>
    </cfRule>
  </conditionalFormatting>
  <conditionalFormatting sqref="G3:G4 G12 G14 G16 G18 G20 G22 G24 G26 G28 G30 G32 G34 G36:G38 G6:G10 G41">
    <cfRule type="cellIs" dxfId="464" priority="51" stopIfTrue="1" operator="equal">
      <formula>1</formula>
    </cfRule>
    <cfRule type="cellIs" dxfId="463" priority="52" stopIfTrue="1" operator="equal">
      <formula>3</formula>
    </cfRule>
  </conditionalFormatting>
  <conditionalFormatting sqref="H3:H4 H12 H14 H16 H18 H20 H22 H24 H26 H28 H30 H32 H34 H36:H38 H6:H10 H41">
    <cfRule type="cellIs" dxfId="462" priority="53" stopIfTrue="1" operator="equal">
      <formula>1</formula>
    </cfRule>
    <cfRule type="cellIs" dxfId="461" priority="54" stopIfTrue="1" operator="equal">
      <formula>3</formula>
    </cfRule>
  </conditionalFormatting>
  <conditionalFormatting sqref="J6:J38 J41">
    <cfRule type="cellIs" dxfId="460" priority="55" stopIfTrue="1" operator="between">
      <formula>0.01</formula>
      <formula>-0.01</formula>
    </cfRule>
  </conditionalFormatting>
  <conditionalFormatting sqref="I36:I38 I41">
    <cfRule type="expression" dxfId="459" priority="56" stopIfTrue="1">
      <formula>IF(#REF!=1,1,0)</formula>
    </cfRule>
    <cfRule type="expression" dxfId="458" priority="57" stopIfTrue="1">
      <formula>IF(G36=1,1,0)</formula>
    </cfRule>
  </conditionalFormatting>
  <conditionalFormatting sqref="F35 F33 F31 F29 F27 F25 F23 F21 F19 F17 F15 F13 F11">
    <cfRule type="cellIs" dxfId="457" priority="31" stopIfTrue="1" operator="equal">
      <formula>1</formula>
    </cfRule>
    <cfRule type="cellIs" dxfId="456" priority="32" stopIfTrue="1" operator="equal">
      <formula>3</formula>
    </cfRule>
  </conditionalFormatting>
  <conditionalFormatting sqref="G35 G33 G31 G29 G27 G25 G23 G21 G19 G17 G15 G13 G11">
    <cfRule type="cellIs" dxfId="455" priority="33" stopIfTrue="1" operator="equal">
      <formula>1</formula>
    </cfRule>
    <cfRule type="cellIs" dxfId="454" priority="34" stopIfTrue="1" operator="equal">
      <formula>3</formula>
    </cfRule>
  </conditionalFormatting>
  <conditionalFormatting sqref="H35 H33 H31 H29 H27 H25 H23 H21 H19 H17 H15 H13 H11">
    <cfRule type="cellIs" dxfId="453" priority="35" stopIfTrue="1" operator="equal">
      <formula>1</formula>
    </cfRule>
    <cfRule type="cellIs" dxfId="452" priority="36" stopIfTrue="1" operator="equal">
      <formula>3</formula>
    </cfRule>
  </conditionalFormatting>
  <conditionalFormatting sqref="J3:J4">
    <cfRule type="cellIs" dxfId="451" priority="19" stopIfTrue="1" operator="between">
      <formula>0.01</formula>
      <formula>-0.01</formula>
    </cfRule>
  </conditionalFormatting>
  <conditionalFormatting sqref="I3:I4 I6:I35">
    <cfRule type="expression" dxfId="450" priority="20" stopIfTrue="1">
      <formula>IF(F3=1,1,0)</formula>
    </cfRule>
    <cfRule type="expression" dxfId="449" priority="21" stopIfTrue="1">
      <formula>IF(G3=1,1,0)</formula>
    </cfRule>
  </conditionalFormatting>
  <conditionalFormatting sqref="F5">
    <cfRule type="cellIs" dxfId="448" priority="13" stopIfTrue="1" operator="equal">
      <formula>1</formula>
    </cfRule>
    <cfRule type="cellIs" dxfId="447" priority="14" stopIfTrue="1" operator="equal">
      <formula>3</formula>
    </cfRule>
  </conditionalFormatting>
  <conditionalFormatting sqref="G5">
    <cfRule type="cellIs" dxfId="446" priority="15" stopIfTrue="1" operator="equal">
      <formula>1</formula>
    </cfRule>
    <cfRule type="cellIs" dxfId="445" priority="16" stopIfTrue="1" operator="equal">
      <formula>3</formula>
    </cfRule>
  </conditionalFormatting>
  <conditionalFormatting sqref="H5">
    <cfRule type="cellIs" dxfId="444" priority="17" stopIfTrue="1" operator="equal">
      <formula>1</formula>
    </cfRule>
    <cfRule type="cellIs" dxfId="443" priority="18" stopIfTrue="1" operator="equal">
      <formula>3</formula>
    </cfRule>
  </conditionalFormatting>
  <conditionalFormatting sqref="J5">
    <cfRule type="cellIs" dxfId="442" priority="10" stopIfTrue="1" operator="between">
      <formula>0.01</formula>
      <formula>-0.01</formula>
    </cfRule>
  </conditionalFormatting>
  <conditionalFormatting sqref="I5">
    <cfRule type="expression" dxfId="441" priority="11" stopIfTrue="1">
      <formula>IF(F5=1,1,0)</formula>
    </cfRule>
    <cfRule type="expression" dxfId="440" priority="12" stopIfTrue="1">
      <formula>IF(G5=1,1,0)</formula>
    </cfRule>
  </conditionalFormatting>
  <conditionalFormatting sqref="F40">
    <cfRule type="cellIs" dxfId="439" priority="3" stopIfTrue="1" operator="equal">
      <formula>1</formula>
    </cfRule>
    <cfRule type="cellIs" dxfId="438" priority="4" stopIfTrue="1" operator="equal">
      <formula>3</formula>
    </cfRule>
  </conditionalFormatting>
  <conditionalFormatting sqref="G40">
    <cfRule type="cellIs" dxfId="437" priority="5" stopIfTrue="1" operator="equal">
      <formula>1</formula>
    </cfRule>
    <cfRule type="cellIs" dxfId="436" priority="6" stopIfTrue="1" operator="equal">
      <formula>3</formula>
    </cfRule>
  </conditionalFormatting>
  <conditionalFormatting sqref="H40">
    <cfRule type="cellIs" dxfId="435" priority="7" stopIfTrue="1" operator="equal">
      <formula>1</formula>
    </cfRule>
    <cfRule type="cellIs" dxfId="434" priority="8" stopIfTrue="1" operator="equal">
      <formula>3</formula>
    </cfRule>
  </conditionalFormatting>
  <conditionalFormatting sqref="J40">
    <cfRule type="cellIs" dxfId="433" priority="9" stopIfTrue="1" operator="between">
      <formula>0.01</formula>
      <formula>-0.01</formula>
    </cfRule>
  </conditionalFormatting>
  <conditionalFormatting sqref="I40">
    <cfRule type="expression" dxfId="432" priority="1" stopIfTrue="1">
      <formula>IF(F40=1,1,0)</formula>
    </cfRule>
    <cfRule type="expression" dxfId="431" priority="2" stopIfTrue="1">
      <formula>IF(G40=1,1,0)</formula>
    </cfRule>
  </conditionalFormatting>
  <pageMargins left="0.75" right="0.75" top="1" bottom="1" header="0.5" footer="0.5"/>
  <pageSetup orientation="portrait" horizontalDpi="4294967292" verticalDpi="429496729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pageSetUpPr fitToPage="1"/>
  </sheetPr>
  <dimension ref="A1:DS2903"/>
  <sheetViews>
    <sheetView workbookViewId="0">
      <pane xSplit="2" ySplit="1" topLeftCell="C2" activePane="bottomRight" state="frozenSplit"/>
      <selection pane="topRight"/>
      <selection pane="bottomLeft" activeCell="B3995" sqref="B3995"/>
      <selection pane="bottomRight" activeCell="BN1682" sqref="BN1682"/>
    </sheetView>
  </sheetViews>
  <sheetFormatPr baseColWidth="10" defaultColWidth="12.42578125" defaultRowHeight="14" customHeight="1" outlineLevelRow="1" x14ac:dyDescent="0.2"/>
  <cols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8.7109375" style="2" customWidth="1"/>
    <col min="14" max="41" width="9.7109375" style="53" customWidth="1"/>
    <col min="42" max="45" width="1.7109375" style="8" customWidth="1"/>
    <col min="46" max="50" width="6.7109375" style="2" customWidth="1"/>
    <col min="52" max="52" width="2.7109375" customWidth="1"/>
    <col min="53" max="53" width="3" bestFit="1" customWidth="1"/>
    <col min="54" max="54" width="4" customWidth="1"/>
    <col min="55" max="55" width="2" bestFit="1" customWidth="1"/>
    <col min="56" max="56" width="3" style="90" bestFit="1" customWidth="1"/>
    <col min="57" max="57" width="4" style="92" bestFit="1" customWidth="1"/>
    <col min="58" max="58" width="6" style="94" bestFit="1" customWidth="1"/>
    <col min="59" max="59" width="6" style="94" customWidth="1"/>
    <col min="60" max="60" width="5.28515625" customWidth="1"/>
    <col min="61" max="61" width="13.42578125" style="7" customWidth="1"/>
    <col min="62" max="63" width="7.5703125" style="1" customWidth="1"/>
    <col min="64" max="64" width="6.5703125" style="1" bestFit="1" customWidth="1"/>
    <col min="67" max="67" width="15" bestFit="1" customWidth="1"/>
    <col min="69" max="69" width="12.42578125" style="1"/>
  </cols>
  <sheetData>
    <row r="1" spans="1:69" ht="14" customHeight="1" x14ac:dyDescent="0.2">
      <c r="C1" s="25" t="s">
        <v>787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135" t="s">
        <v>166</v>
      </c>
      <c r="H1" s="2" t="s">
        <v>2089</v>
      </c>
      <c r="I1" s="25"/>
      <c r="J1" s="18" t="str">
        <f>N1</f>
        <v>Democratic</v>
      </c>
      <c r="K1" s="19" t="str">
        <f>O1</f>
        <v>Republican</v>
      </c>
      <c r="L1" s="20" t="str">
        <f>P1</f>
        <v>Independent</v>
      </c>
      <c r="M1" s="2" t="s">
        <v>1794</v>
      </c>
      <c r="N1" s="3" t="str">
        <f>Candidates!E2</f>
        <v>Democratic</v>
      </c>
      <c r="O1" s="4" t="str">
        <f>Candidates!E3</f>
        <v>Republican</v>
      </c>
      <c r="P1" s="21" t="str">
        <f>Candidates!E4</f>
        <v>Independent</v>
      </c>
      <c r="Q1" s="56" t="str">
        <f>Candidates!E5</f>
        <v>Libertarian</v>
      </c>
      <c r="R1" s="56" t="str">
        <f>Candidates!E6</f>
        <v>Green</v>
      </c>
      <c r="S1" s="56" t="str">
        <f>Candidates!E7</f>
        <v>Constitution</v>
      </c>
      <c r="T1" s="56" t="str">
        <f>Candidates!E8</f>
        <v>Reform</v>
      </c>
      <c r="U1" s="56" t="str">
        <f>Candidates!E9</f>
        <v>Natural Law</v>
      </c>
      <c r="V1" s="56" t="str">
        <f>Candidates!E10</f>
        <v>Soc. Workers</v>
      </c>
      <c r="W1" s="56" t="str">
        <f>Candidates!E11</f>
        <v>Socialist</v>
      </c>
      <c r="X1" s="56" t="str">
        <f>Candidates!E12</f>
        <v>Write-ins</v>
      </c>
      <c r="Y1" s="56" t="str">
        <f>Candidates!E13</f>
        <v>State1</v>
      </c>
      <c r="Z1" s="56" t="str">
        <f>Candidates!E14</f>
        <v>State2</v>
      </c>
      <c r="AA1" s="56" t="str">
        <f>Candidates!E15</f>
        <v>State3</v>
      </c>
      <c r="AB1" s="56" t="str">
        <f>Candidates!E16</f>
        <v>State4</v>
      </c>
      <c r="AC1" s="56" t="str">
        <f>Candidates!E17</f>
        <v>State5</v>
      </c>
      <c r="AD1" s="56" t="str">
        <f>Candidates!E18</f>
        <v>State6</v>
      </c>
      <c r="AE1" s="56" t="str">
        <f>Candidates!E19</f>
        <v>State7</v>
      </c>
      <c r="AF1" s="56" t="str">
        <f>Candidates!E20</f>
        <v>State8</v>
      </c>
      <c r="AG1" s="56" t="str">
        <f>Candidates!E21</f>
        <v>State9</v>
      </c>
      <c r="AH1" s="56" t="str">
        <f>Candidates!E22</f>
        <v>State10</v>
      </c>
      <c r="AI1" s="56" t="str">
        <f>Candidates!E23</f>
        <v>State11</v>
      </c>
      <c r="AJ1" s="56" t="str">
        <f>Candidates!E24</f>
        <v>State12</v>
      </c>
      <c r="AK1" s="56" t="str">
        <f>Candidates!E25</f>
        <v>State13</v>
      </c>
      <c r="AL1" s="56" t="str">
        <f>Candidates!E26</f>
        <v>State14</v>
      </c>
      <c r="AM1" s="56" t="str">
        <f>Candidates!E27</f>
        <v>State15</v>
      </c>
      <c r="AN1" s="56" t="str">
        <f>Candidates!E28</f>
        <v>State16</v>
      </c>
      <c r="AO1" s="56"/>
      <c r="AP1" s="23" t="str">
        <f>LEFT(Q1,1)</f>
        <v>L</v>
      </c>
      <c r="AQ1" s="23" t="str">
        <f>LEFT(R1,1)</f>
        <v>G</v>
      </c>
      <c r="AR1" s="23" t="str">
        <f>LEFT(T1,1)</f>
        <v>R</v>
      </c>
      <c r="AS1" s="23" t="str">
        <f>LEFT(S1,1)</f>
        <v>C</v>
      </c>
      <c r="AT1" s="2" t="str">
        <f>Q1</f>
        <v>Libertarian</v>
      </c>
      <c r="AU1" s="2" t="str">
        <f>R1</f>
        <v>Green</v>
      </c>
      <c r="AV1" s="2" t="str">
        <f>T1</f>
        <v>Reform</v>
      </c>
      <c r="AW1" s="2" t="str">
        <f>S1</f>
        <v>Constitution</v>
      </c>
      <c r="BA1" t="s">
        <v>398</v>
      </c>
      <c r="BC1" t="s">
        <v>2351</v>
      </c>
      <c r="BD1" s="97" t="s">
        <v>1759</v>
      </c>
      <c r="BE1" s="98" t="s">
        <v>1760</v>
      </c>
      <c r="BF1" s="99" t="s">
        <v>1904</v>
      </c>
      <c r="BG1" s="160" t="s">
        <v>2901</v>
      </c>
      <c r="BI1" s="7" t="s">
        <v>2286</v>
      </c>
      <c r="BJ1" s="1" t="s">
        <v>2352</v>
      </c>
      <c r="BK1" s="1" t="s">
        <v>2353</v>
      </c>
      <c r="BO1" t="s">
        <v>19</v>
      </c>
      <c r="BQ1" s="1" t="s">
        <v>54</v>
      </c>
    </row>
    <row r="2" spans="1:69" ht="14" customHeight="1" x14ac:dyDescent="0.2">
      <c r="C2" s="136"/>
      <c r="D2" s="22"/>
      <c r="E2" s="19"/>
      <c r="F2" s="20"/>
      <c r="G2" s="135"/>
      <c r="I2" s="136"/>
      <c r="J2" s="18"/>
      <c r="K2" s="19"/>
      <c r="L2" s="20"/>
      <c r="N2" s="3">
        <v>1</v>
      </c>
      <c r="O2" s="4">
        <v>2</v>
      </c>
      <c r="P2" s="21">
        <v>3</v>
      </c>
      <c r="Q2" s="56">
        <v>4</v>
      </c>
      <c r="R2" s="56">
        <v>5</v>
      </c>
      <c r="S2" s="56">
        <v>6</v>
      </c>
      <c r="T2" s="56">
        <v>7</v>
      </c>
      <c r="U2" s="56">
        <v>8</v>
      </c>
      <c r="V2" s="56">
        <v>9</v>
      </c>
      <c r="W2" s="56">
        <v>10</v>
      </c>
      <c r="X2" s="56">
        <v>11</v>
      </c>
      <c r="Y2" s="56">
        <v>12</v>
      </c>
      <c r="Z2" s="56">
        <v>13</v>
      </c>
      <c r="AA2" s="56">
        <v>14</v>
      </c>
      <c r="AB2" s="56">
        <v>15</v>
      </c>
      <c r="AC2" s="56">
        <v>16</v>
      </c>
      <c r="AD2" s="56">
        <v>17</v>
      </c>
      <c r="AE2" s="56">
        <v>18</v>
      </c>
      <c r="AF2" s="56">
        <v>19</v>
      </c>
      <c r="AG2" s="56">
        <v>20</v>
      </c>
      <c r="AH2" s="56">
        <v>21</v>
      </c>
      <c r="AI2" s="56">
        <v>22</v>
      </c>
      <c r="AJ2" s="56">
        <v>23</v>
      </c>
      <c r="AK2" s="56">
        <v>24</v>
      </c>
      <c r="AL2" s="56">
        <v>25</v>
      </c>
      <c r="AM2" s="56">
        <v>26</v>
      </c>
      <c r="AN2" s="56">
        <v>27</v>
      </c>
      <c r="AO2" s="56"/>
      <c r="AP2" s="23"/>
      <c r="AQ2" s="23"/>
      <c r="AR2" s="23"/>
      <c r="AS2" s="23"/>
      <c r="BD2" s="97"/>
      <c r="BE2" s="98"/>
      <c r="BF2" s="99"/>
      <c r="BG2" s="99"/>
    </row>
    <row r="3" spans="1:69" ht="14" hidden="1" customHeight="1" outlineLevel="1" x14ac:dyDescent="0.2">
      <c r="A3" t="s">
        <v>605</v>
      </c>
      <c r="B3" t="s">
        <v>236</v>
      </c>
      <c r="C3" s="1">
        <f t="shared" ref="C3:C34" si="0">SUM(N3:AN3)</f>
        <v>27707</v>
      </c>
      <c r="D3" s="7">
        <f>IF(N3&gt;0, RANK(N3,(N3:P3,Q3:AF3)),0)</f>
        <v>2</v>
      </c>
      <c r="E3" s="7">
        <f>IF(O3&gt;0,RANK(O3,(N3:P3,Q3:AF3)),0)</f>
        <v>1</v>
      </c>
      <c r="F3" s="7">
        <f>IF(P3&gt;0,RANK(P3,(N3:P3,Q3:AF3)),0)</f>
        <v>0</v>
      </c>
      <c r="G3" s="1">
        <f>IF(C3&gt;0,MAX(N3:P3)-LARGE(N3:P3,2),0)</f>
        <v>11110</v>
      </c>
      <c r="H3" s="2">
        <f>IF(C3&gt;0,G3/C3,0)</f>
        <v>0.40098170137510375</v>
      </c>
      <c r="I3" s="2"/>
      <c r="J3" s="2">
        <f t="shared" ref="J3:J34" si="1">IF($C3=0,"-",N3/$C3)</f>
        <v>0.29873317212256828</v>
      </c>
      <c r="K3" s="2">
        <f t="shared" ref="K3:K34" si="2">IF($C3=0,"-",O3/$C3)</f>
        <v>0.69971487349767203</v>
      </c>
      <c r="L3" s="2">
        <f t="shared" ref="L3:L34" si="3">IF($C3=0,"-",P3/$C3)</f>
        <v>0</v>
      </c>
      <c r="M3" s="2">
        <f t="shared" ref="M3:M34" si="4">IF(C3=0,"-",(1-J3-K3-L3))</f>
        <v>1.5519543797596347E-3</v>
      </c>
      <c r="N3" s="101">
        <v>8277</v>
      </c>
      <c r="O3" s="101">
        <v>19387</v>
      </c>
      <c r="P3" s="56"/>
      <c r="Q3" s="56"/>
      <c r="R3" s="56"/>
      <c r="S3" s="56"/>
      <c r="T3" s="56"/>
      <c r="U3" s="56"/>
      <c r="W3" s="56"/>
      <c r="X3" s="101">
        <v>43</v>
      </c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7">
        <f>IF(Q3&gt;0,RANK(Q3,(N3:P3,Q3:AF3)),0)</f>
        <v>0</v>
      </c>
      <c r="AQ3" s="7">
        <f>IF(R3&gt;0,RANK(R3,(N3:P3,Q3:AF3)),0)</f>
        <v>0</v>
      </c>
      <c r="AR3" s="7">
        <f>IF(T3&gt;0,RANK(T3,(N3:P3,Q3:AF3)),0)</f>
        <v>0</v>
      </c>
      <c r="AS3" s="7">
        <f>IF(S3&gt;0,RANK(S3,(N3:P3,Q3:AF3)),0)</f>
        <v>0</v>
      </c>
      <c r="AT3" s="2">
        <f t="shared" ref="AT3:AT34" si="5">IF($C3=0,"-",Q3/$C3)</f>
        <v>0</v>
      </c>
      <c r="AU3" s="2">
        <f t="shared" ref="AU3:AU34" si="6">IF($C3=0,"-",R3/$C3)</f>
        <v>0</v>
      </c>
      <c r="AV3" s="2">
        <f t="shared" ref="AV3:AV34" si="7">IF($C3=0,"-",T3/$C3)</f>
        <v>0</v>
      </c>
      <c r="AW3" s="2">
        <f t="shared" ref="AW3:AW34" si="8">IF($C3=0,"-",S3/$C3)</f>
        <v>0</v>
      </c>
      <c r="AY3" t="s">
        <v>605</v>
      </c>
      <c r="AZ3" t="s">
        <v>236</v>
      </c>
      <c r="BA3">
        <v>2</v>
      </c>
      <c r="BC3">
        <v>2</v>
      </c>
      <c r="BD3" s="91">
        <v>1</v>
      </c>
      <c r="BE3" s="93">
        <v>1</v>
      </c>
      <c r="BF3" s="96">
        <f>1000*BD3+BE3</f>
        <v>1001</v>
      </c>
      <c r="BG3" s="96">
        <f t="shared" ref="BG3:BG66" si="9">BF3</f>
        <v>1001</v>
      </c>
      <c r="BI3" s="7" t="s">
        <v>1447</v>
      </c>
    </row>
    <row r="4" spans="1:69" ht="14" hidden="1" customHeight="1" outlineLevel="1" x14ac:dyDescent="0.2">
      <c r="A4" t="s">
        <v>606</v>
      </c>
      <c r="B4" t="s">
        <v>236</v>
      </c>
      <c r="C4" s="1">
        <f t="shared" si="0"/>
        <v>109350</v>
      </c>
      <c r="D4" s="7">
        <f>IF(N4&gt;0, RANK(N4,(N4:P4,Q4:AF4)),0)</f>
        <v>2</v>
      </c>
      <c r="E4" s="7">
        <f>IF(O4&gt;0,RANK(O4,(N4:P4,Q4:AF4)),0)</f>
        <v>1</v>
      </c>
      <c r="F4" s="7">
        <f>IF(P4&gt;0,RANK(P4,(N4:P4,Q4:AF4)),0)</f>
        <v>0</v>
      </c>
      <c r="G4" s="1">
        <f t="shared" ref="G4:G67" si="10">IF(C4&gt;0,MAX(N4:P4)-LARGE(N4:P4,2),0)</f>
        <v>51275</v>
      </c>
      <c r="H4" s="2">
        <f t="shared" ref="H4:H67" si="11">IF(C4&gt;0,G4/C4,0)</f>
        <v>0.46890717878372201</v>
      </c>
      <c r="I4" s="2"/>
      <c r="J4" s="2">
        <f t="shared" si="1"/>
        <v>0.26451760402377689</v>
      </c>
      <c r="K4" s="2">
        <f t="shared" si="2"/>
        <v>0.7334247828074989</v>
      </c>
      <c r="L4" s="2">
        <f t="shared" si="3"/>
        <v>0</v>
      </c>
      <c r="M4" s="2">
        <f t="shared" si="4"/>
        <v>2.057613168724215E-3</v>
      </c>
      <c r="N4" s="101">
        <v>28925</v>
      </c>
      <c r="O4" s="101">
        <v>80200</v>
      </c>
      <c r="P4" s="56"/>
      <c r="Q4" s="56"/>
      <c r="R4" s="56"/>
      <c r="S4" s="56"/>
      <c r="T4" s="56"/>
      <c r="U4" s="56"/>
      <c r="W4" s="56"/>
      <c r="X4" s="101">
        <v>225</v>
      </c>
      <c r="Y4" s="56"/>
      <c r="Z4" s="56"/>
      <c r="AA4" s="56"/>
      <c r="AB4" s="56"/>
      <c r="AC4" s="56"/>
      <c r="AD4" s="56"/>
      <c r="AE4" s="56"/>
      <c r="AF4" s="56"/>
      <c r="AG4" s="56"/>
      <c r="AH4" s="56"/>
      <c r="AI4" s="56"/>
      <c r="AJ4" s="56"/>
      <c r="AK4" s="56"/>
      <c r="AL4" s="56"/>
      <c r="AM4" s="56"/>
      <c r="AN4" s="56"/>
      <c r="AO4" s="56"/>
      <c r="AP4" s="7">
        <f>IF(Q4&gt;0,RANK(Q4,(N4:P4,Q4:AF4)),0)</f>
        <v>0</v>
      </c>
      <c r="AQ4" s="7">
        <f>IF(R4&gt;0,RANK(R4,(N4:P4,Q4:AF4)),0)</f>
        <v>0</v>
      </c>
      <c r="AR4" s="7">
        <f>IF(T4&gt;0,RANK(T4,(N4:P4,Q4:AF4)),0)</f>
        <v>0</v>
      </c>
      <c r="AS4" s="7">
        <f>IF(S4&gt;0,RANK(S4,(N4:P4,Q4:AF4)),0)</f>
        <v>0</v>
      </c>
      <c r="AT4" s="2">
        <f t="shared" si="5"/>
        <v>0</v>
      </c>
      <c r="AU4" s="2">
        <f t="shared" si="6"/>
        <v>0</v>
      </c>
      <c r="AV4" s="2">
        <f t="shared" si="7"/>
        <v>0</v>
      </c>
      <c r="AW4" s="2">
        <f t="shared" si="8"/>
        <v>0</v>
      </c>
      <c r="AY4" t="s">
        <v>606</v>
      </c>
      <c r="AZ4" t="s">
        <v>236</v>
      </c>
      <c r="BA4">
        <v>1</v>
      </c>
      <c r="BC4">
        <v>2</v>
      </c>
      <c r="BD4" s="91">
        <v>1</v>
      </c>
      <c r="BE4" s="93">
        <v>3</v>
      </c>
      <c r="BF4" s="96">
        <f t="shared" ref="BF4:BF67" si="12">1000*BD4+BE4</f>
        <v>1003</v>
      </c>
      <c r="BG4" s="96">
        <f t="shared" si="9"/>
        <v>1003</v>
      </c>
      <c r="BI4" s="7" t="s">
        <v>1447</v>
      </c>
    </row>
    <row r="5" spans="1:69" ht="14" hidden="1" customHeight="1" outlineLevel="1" x14ac:dyDescent="0.2">
      <c r="A5" t="s">
        <v>607</v>
      </c>
      <c r="B5" t="s">
        <v>236</v>
      </c>
      <c r="C5" s="1">
        <f t="shared" si="0"/>
        <v>10479</v>
      </c>
      <c r="D5" s="7">
        <f>IF(N5&gt;0, RANK(N5,(N5:P5,Q5:AF5)),0)</f>
        <v>2</v>
      </c>
      <c r="E5" s="7">
        <f>IF(O5&gt;0,RANK(O5,(N5:P5,Q5:AF5)),0)</f>
        <v>1</v>
      </c>
      <c r="F5" s="7">
        <f>IF(P5&gt;0,RANK(P5,(N5:P5,Q5:AF5)),0)</f>
        <v>0</v>
      </c>
      <c r="G5" s="1">
        <f t="shared" si="10"/>
        <v>428</v>
      </c>
      <c r="H5" s="2">
        <f t="shared" si="11"/>
        <v>4.0843591945796356E-2</v>
      </c>
      <c r="I5" s="2"/>
      <c r="J5" s="2">
        <f t="shared" si="1"/>
        <v>0.47914877373795212</v>
      </c>
      <c r="K5" s="2">
        <f t="shared" si="2"/>
        <v>0.5199923656837484</v>
      </c>
      <c r="L5" s="2">
        <f t="shared" si="3"/>
        <v>0</v>
      </c>
      <c r="M5" s="2">
        <f t="shared" si="4"/>
        <v>8.5886057829953621E-4</v>
      </c>
      <c r="N5" s="101">
        <v>5021</v>
      </c>
      <c r="O5" s="101">
        <v>5449</v>
      </c>
      <c r="P5" s="56"/>
      <c r="Q5" s="56"/>
      <c r="R5" s="56"/>
      <c r="S5" s="56"/>
      <c r="T5" s="56"/>
      <c r="U5" s="56"/>
      <c r="W5" s="56"/>
      <c r="X5" s="101">
        <v>9</v>
      </c>
      <c r="Y5" s="56"/>
      <c r="Z5" s="56"/>
      <c r="AA5" s="56"/>
      <c r="AB5" s="56"/>
      <c r="AC5" s="56"/>
      <c r="AD5" s="56"/>
      <c r="AE5" s="56"/>
      <c r="AF5" s="56"/>
      <c r="AG5" s="56"/>
      <c r="AH5" s="56"/>
      <c r="AI5" s="56"/>
      <c r="AJ5" s="56"/>
      <c r="AK5" s="56"/>
      <c r="AL5" s="56"/>
      <c r="AM5" s="56"/>
      <c r="AN5" s="56"/>
      <c r="AO5" s="56"/>
      <c r="AP5" s="7">
        <f>IF(Q5&gt;0,RANK(Q5,(N5:P5,Q5:AF5)),0)</f>
        <v>0</v>
      </c>
      <c r="AQ5" s="7">
        <f>IF(R5&gt;0,RANK(R5,(N5:P5,Q5:AF5)),0)</f>
        <v>0</v>
      </c>
      <c r="AR5" s="7">
        <f>IF(T5&gt;0,RANK(T5,(N5:P5,Q5:AF5)),0)</f>
        <v>0</v>
      </c>
      <c r="AS5" s="7">
        <f>IF(S5&gt;0,RANK(S5,(N5:P5,Q5:AF5)),0)</f>
        <v>0</v>
      </c>
      <c r="AT5" s="2">
        <f t="shared" si="5"/>
        <v>0</v>
      </c>
      <c r="AU5" s="2">
        <f t="shared" si="6"/>
        <v>0</v>
      </c>
      <c r="AV5" s="2">
        <f t="shared" si="7"/>
        <v>0</v>
      </c>
      <c r="AW5" s="2">
        <f t="shared" si="8"/>
        <v>0</v>
      </c>
      <c r="AY5" t="s">
        <v>607</v>
      </c>
      <c r="AZ5" t="s">
        <v>236</v>
      </c>
      <c r="BA5">
        <v>2</v>
      </c>
      <c r="BC5">
        <v>2</v>
      </c>
      <c r="BD5" s="91">
        <v>1</v>
      </c>
      <c r="BE5" s="93">
        <v>5</v>
      </c>
      <c r="BF5" s="96">
        <f t="shared" si="12"/>
        <v>1005</v>
      </c>
      <c r="BG5" s="96">
        <f t="shared" si="9"/>
        <v>1005</v>
      </c>
      <c r="BI5" s="7" t="s">
        <v>1447</v>
      </c>
    </row>
    <row r="6" spans="1:69" ht="14" hidden="1" customHeight="1" outlineLevel="1" x14ac:dyDescent="0.2">
      <c r="A6" t="s">
        <v>343</v>
      </c>
      <c r="B6" t="s">
        <v>236</v>
      </c>
      <c r="C6" s="1">
        <f t="shared" si="0"/>
        <v>9581</v>
      </c>
      <c r="D6" s="7">
        <f>IF(N6&gt;0, RANK(N6,(N6:P6,Q6:AF6)),0)</f>
        <v>2</v>
      </c>
      <c r="E6" s="7">
        <f>IF(O6&gt;0,RANK(O6,(N6:P6,Q6:AF6)),0)</f>
        <v>1</v>
      </c>
      <c r="F6" s="7">
        <f>IF(P6&gt;0,RANK(P6,(N6:P6,Q6:AF6)),0)</f>
        <v>0</v>
      </c>
      <c r="G6" s="1">
        <f t="shared" si="10"/>
        <v>5076</v>
      </c>
      <c r="H6" s="2">
        <f t="shared" si="11"/>
        <v>0.52979855964930589</v>
      </c>
      <c r="I6" s="2"/>
      <c r="J6" s="2">
        <f t="shared" si="1"/>
        <v>0.23421354764638347</v>
      </c>
      <c r="K6" s="2">
        <f t="shared" si="2"/>
        <v>0.76401210729568936</v>
      </c>
      <c r="L6" s="2">
        <f t="shared" si="3"/>
        <v>0</v>
      </c>
      <c r="M6" s="2">
        <f t="shared" si="4"/>
        <v>1.7743450579271736E-3</v>
      </c>
      <c r="N6" s="101">
        <v>2244</v>
      </c>
      <c r="O6" s="101">
        <v>7320</v>
      </c>
      <c r="P6" s="56"/>
      <c r="Q6" s="56"/>
      <c r="R6" s="56"/>
      <c r="S6" s="56"/>
      <c r="T6" s="56"/>
      <c r="U6" s="56"/>
      <c r="W6" s="56"/>
      <c r="X6" s="101">
        <v>17</v>
      </c>
      <c r="Y6" s="56"/>
      <c r="Z6" s="56"/>
      <c r="AA6" s="56"/>
      <c r="AB6" s="56"/>
      <c r="AC6" s="56"/>
      <c r="AD6" s="56"/>
      <c r="AE6" s="56"/>
      <c r="AF6" s="56"/>
      <c r="AG6" s="56"/>
      <c r="AH6" s="56"/>
      <c r="AI6" s="56"/>
      <c r="AJ6" s="56"/>
      <c r="AK6" s="56"/>
      <c r="AL6" s="56"/>
      <c r="AM6" s="56"/>
      <c r="AN6" s="56"/>
      <c r="AO6" s="56"/>
      <c r="AP6" s="7">
        <f>IF(Q6&gt;0,RANK(Q6,(N6:P6,Q6:AF6)),0)</f>
        <v>0</v>
      </c>
      <c r="AQ6" s="7">
        <f>IF(R6&gt;0,RANK(R6,(N6:P6,Q6:AF6)),0)</f>
        <v>0</v>
      </c>
      <c r="AR6" s="7">
        <f>IF(T6&gt;0,RANK(T6,(N6:P6,Q6:AF6)),0)</f>
        <v>0</v>
      </c>
      <c r="AS6" s="7">
        <f>IF(S6&gt;0,RANK(S6,(N6:P6,Q6:AF6)),0)</f>
        <v>0</v>
      </c>
      <c r="AT6" s="2">
        <f t="shared" si="5"/>
        <v>0</v>
      </c>
      <c r="AU6" s="2">
        <f t="shared" si="6"/>
        <v>0</v>
      </c>
      <c r="AV6" s="2">
        <f t="shared" si="7"/>
        <v>0</v>
      </c>
      <c r="AW6" s="2">
        <f t="shared" si="8"/>
        <v>0</v>
      </c>
      <c r="AY6" t="s">
        <v>343</v>
      </c>
      <c r="AZ6" t="s">
        <v>236</v>
      </c>
      <c r="BA6">
        <v>6</v>
      </c>
      <c r="BC6">
        <v>2</v>
      </c>
      <c r="BD6" s="91">
        <v>1</v>
      </c>
      <c r="BE6" s="93">
        <v>7</v>
      </c>
      <c r="BF6" s="96">
        <f t="shared" si="12"/>
        <v>1007</v>
      </c>
      <c r="BG6" s="96">
        <f t="shared" si="9"/>
        <v>1007</v>
      </c>
      <c r="BI6" s="7" t="s">
        <v>1447</v>
      </c>
    </row>
    <row r="7" spans="1:69" ht="14" hidden="1" customHeight="1" outlineLevel="1" x14ac:dyDescent="0.2">
      <c r="A7" t="s">
        <v>593</v>
      </c>
      <c r="B7" t="s">
        <v>236</v>
      </c>
      <c r="C7" s="1">
        <f t="shared" si="0"/>
        <v>27506</v>
      </c>
      <c r="D7" s="7">
        <f>IF(N7&gt;0, RANK(N7,(N7:P7,Q7:AF7)),0)</f>
        <v>2</v>
      </c>
      <c r="E7" s="7">
        <f>IF(O7&gt;0,RANK(O7,(N7:P7,Q7:AF7)),0)</f>
        <v>1</v>
      </c>
      <c r="F7" s="7">
        <f>IF(P7&gt;0,RANK(P7,(N7:P7,Q7:AF7)),0)</f>
        <v>0</v>
      </c>
      <c r="G7" s="1">
        <f t="shared" si="10"/>
        <v>20873</v>
      </c>
      <c r="H7" s="2">
        <f t="shared" si="11"/>
        <v>0.75885261397513271</v>
      </c>
      <c r="I7" s="2"/>
      <c r="J7" s="2">
        <f t="shared" si="1"/>
        <v>0.1196102668508689</v>
      </c>
      <c r="K7" s="2">
        <f t="shared" si="2"/>
        <v>0.87846288082600155</v>
      </c>
      <c r="L7" s="2">
        <f t="shared" si="3"/>
        <v>0</v>
      </c>
      <c r="M7" s="2">
        <f t="shared" si="4"/>
        <v>1.9268523231295021E-3</v>
      </c>
      <c r="N7" s="101">
        <v>3290</v>
      </c>
      <c r="O7" s="101">
        <v>24163</v>
      </c>
      <c r="P7" s="56"/>
      <c r="Q7" s="56"/>
      <c r="R7" s="56"/>
      <c r="S7" s="56"/>
      <c r="T7" s="56"/>
      <c r="U7" s="56"/>
      <c r="W7" s="56"/>
      <c r="X7" s="101">
        <v>53</v>
      </c>
      <c r="Y7" s="56"/>
      <c r="Z7" s="56"/>
      <c r="AA7" s="56"/>
      <c r="AB7" s="56"/>
      <c r="AC7" s="56"/>
      <c r="AD7" s="56"/>
      <c r="AE7" s="56"/>
      <c r="AF7" s="56"/>
      <c r="AG7" s="56"/>
      <c r="AH7" s="56"/>
      <c r="AI7" s="56"/>
      <c r="AJ7" s="56"/>
      <c r="AK7" s="56"/>
      <c r="AL7" s="56"/>
      <c r="AM7" s="56"/>
      <c r="AN7" s="56"/>
      <c r="AO7" s="56"/>
      <c r="AP7" s="7">
        <f>IF(Q7&gt;0,RANK(Q7,(N7:P7,Q7:AF7)),0)</f>
        <v>0</v>
      </c>
      <c r="AQ7" s="7">
        <f>IF(R7&gt;0,RANK(R7,(N7:P7,Q7:AF7)),0)</f>
        <v>0</v>
      </c>
      <c r="AR7" s="7">
        <f>IF(T7&gt;0,RANK(T7,(N7:P7,Q7:AF7)),0)</f>
        <v>0</v>
      </c>
      <c r="AS7" s="7">
        <f>IF(S7&gt;0,RANK(S7,(N7:P7,Q7:AF7)),0)</f>
        <v>0</v>
      </c>
      <c r="AT7" s="2">
        <f t="shared" si="5"/>
        <v>0</v>
      </c>
      <c r="AU7" s="2">
        <f t="shared" si="6"/>
        <v>0</v>
      </c>
      <c r="AV7" s="2">
        <f t="shared" si="7"/>
        <v>0</v>
      </c>
      <c r="AW7" s="2">
        <f t="shared" si="8"/>
        <v>0</v>
      </c>
      <c r="AY7" t="s">
        <v>593</v>
      </c>
      <c r="AZ7" t="s">
        <v>236</v>
      </c>
      <c r="BC7">
        <v>2</v>
      </c>
      <c r="BD7" s="91">
        <v>1</v>
      </c>
      <c r="BE7" s="93">
        <v>9</v>
      </c>
      <c r="BF7" s="96">
        <f t="shared" si="12"/>
        <v>1009</v>
      </c>
      <c r="BG7" s="96">
        <f t="shared" si="9"/>
        <v>1009</v>
      </c>
      <c r="BI7" s="7" t="s">
        <v>1447</v>
      </c>
    </row>
    <row r="8" spans="1:69" ht="14" hidden="1" customHeight="1" outlineLevel="1" x14ac:dyDescent="0.2">
      <c r="A8" t="s">
        <v>1586</v>
      </c>
      <c r="B8" t="s">
        <v>236</v>
      </c>
      <c r="C8" s="1">
        <f t="shared" si="0"/>
        <v>4600</v>
      </c>
      <c r="D8" s="7">
        <f>IF(N8&gt;0, RANK(N8,(N8:P8,Q8:AF8)),0)</f>
        <v>1</v>
      </c>
      <c r="E8" s="7">
        <f>IF(O8&gt;0,RANK(O8,(N8:P8,Q8:AF8)),0)</f>
        <v>2</v>
      </c>
      <c r="F8" s="7">
        <f>IF(P8&gt;0,RANK(P8,(N8:P8,Q8:AF8)),0)</f>
        <v>0</v>
      </c>
      <c r="G8" s="1">
        <f t="shared" si="10"/>
        <v>2382</v>
      </c>
      <c r="H8" s="2">
        <f t="shared" si="11"/>
        <v>0.51782608695652177</v>
      </c>
      <c r="I8" s="2"/>
      <c r="J8" s="2">
        <f t="shared" si="1"/>
        <v>0.75869565217391299</v>
      </c>
      <c r="K8" s="2">
        <f t="shared" si="2"/>
        <v>0.24086956521739131</v>
      </c>
      <c r="L8" s="2">
        <f t="shared" si="3"/>
        <v>0</v>
      </c>
      <c r="M8" s="2">
        <f t="shared" si="4"/>
        <v>4.3478260869569962E-4</v>
      </c>
      <c r="N8" s="101">
        <v>3490</v>
      </c>
      <c r="O8" s="101">
        <v>1108</v>
      </c>
      <c r="P8" s="56"/>
      <c r="Q8" s="56"/>
      <c r="R8" s="56"/>
      <c r="S8" s="56"/>
      <c r="T8" s="56"/>
      <c r="U8" s="56"/>
      <c r="W8" s="56"/>
      <c r="X8" s="101">
        <v>2</v>
      </c>
      <c r="Y8" s="56"/>
      <c r="Z8" s="56"/>
      <c r="AA8" s="56"/>
      <c r="AB8" s="56"/>
      <c r="AC8" s="56"/>
      <c r="AD8" s="56"/>
      <c r="AE8" s="56"/>
      <c r="AF8" s="56"/>
      <c r="AG8" s="56"/>
      <c r="AH8" s="56"/>
      <c r="AI8" s="56"/>
      <c r="AJ8" s="56"/>
      <c r="AK8" s="56"/>
      <c r="AL8" s="56"/>
      <c r="AM8" s="56"/>
      <c r="AN8" s="56"/>
      <c r="AO8" s="56"/>
      <c r="AP8" s="7">
        <f>IF(Q8&gt;0,RANK(Q8,(N8:P8,Q8:AF8)),0)</f>
        <v>0</v>
      </c>
      <c r="AQ8" s="7">
        <f>IF(R8&gt;0,RANK(R8,(N8:P8,Q8:AF8)),0)</f>
        <v>0</v>
      </c>
      <c r="AR8" s="7">
        <f>IF(T8&gt;0,RANK(T8,(N8:P8,Q8:AF8)),0)</f>
        <v>0</v>
      </c>
      <c r="AS8" s="7">
        <f>IF(S8&gt;0,RANK(S8,(N8:P8,Q8:AF8)),0)</f>
        <v>0</v>
      </c>
      <c r="AT8" s="2">
        <f t="shared" si="5"/>
        <v>0</v>
      </c>
      <c r="AU8" s="2">
        <f t="shared" si="6"/>
        <v>0</v>
      </c>
      <c r="AV8" s="2">
        <f t="shared" si="7"/>
        <v>0</v>
      </c>
      <c r="AW8" s="2">
        <f t="shared" si="8"/>
        <v>0</v>
      </c>
      <c r="AY8" t="s">
        <v>1586</v>
      </c>
      <c r="AZ8" t="s">
        <v>236</v>
      </c>
      <c r="BA8">
        <v>2</v>
      </c>
      <c r="BC8">
        <v>2</v>
      </c>
      <c r="BD8" s="91">
        <v>1</v>
      </c>
      <c r="BE8" s="93">
        <v>11</v>
      </c>
      <c r="BF8" s="96">
        <f t="shared" si="12"/>
        <v>1011</v>
      </c>
      <c r="BG8" s="96">
        <f t="shared" si="9"/>
        <v>1011</v>
      </c>
      <c r="BI8" s="7" t="s">
        <v>1447</v>
      </c>
    </row>
    <row r="9" spans="1:69" ht="14" hidden="1" customHeight="1" outlineLevel="1" x14ac:dyDescent="0.2">
      <c r="A9" t="s">
        <v>1587</v>
      </c>
      <c r="B9" t="s">
        <v>236</v>
      </c>
      <c r="C9" s="1">
        <f t="shared" si="0"/>
        <v>9436</v>
      </c>
      <c r="D9" s="7">
        <f>IF(N9&gt;0, RANK(N9,(N9:P9,Q9:AF9)),0)</f>
        <v>2</v>
      </c>
      <c r="E9" s="7">
        <f>IF(O9&gt;0,RANK(O9,(N9:P9,Q9:AF9)),0)</f>
        <v>1</v>
      </c>
      <c r="F9" s="7">
        <f>IF(P9&gt;0,RANK(P9,(N9:P9,Q9:AF9)),0)</f>
        <v>0</v>
      </c>
      <c r="G9" s="1">
        <f t="shared" si="10"/>
        <v>1039</v>
      </c>
      <c r="H9" s="2">
        <f t="shared" si="11"/>
        <v>0.11011021619330225</v>
      </c>
      <c r="I9" s="2"/>
      <c r="J9" s="2">
        <f t="shared" si="1"/>
        <v>0.4443620178041543</v>
      </c>
      <c r="K9" s="2">
        <f t="shared" si="2"/>
        <v>0.5544722339974566</v>
      </c>
      <c r="L9" s="2">
        <f t="shared" si="3"/>
        <v>0</v>
      </c>
      <c r="M9" s="2">
        <f t="shared" si="4"/>
        <v>1.1657481983891049E-3</v>
      </c>
      <c r="N9" s="101">
        <v>4193</v>
      </c>
      <c r="O9" s="101">
        <v>5232</v>
      </c>
      <c r="P9" s="56"/>
      <c r="Q9" s="56"/>
      <c r="R9" s="56"/>
      <c r="S9" s="56"/>
      <c r="T9" s="56"/>
      <c r="U9" s="56"/>
      <c r="W9" s="56"/>
      <c r="X9" s="101">
        <v>11</v>
      </c>
      <c r="Y9" s="56"/>
      <c r="Z9" s="56"/>
      <c r="AA9" s="56"/>
      <c r="AB9" s="56"/>
      <c r="AC9" s="56"/>
      <c r="AD9" s="56"/>
      <c r="AE9" s="56"/>
      <c r="AF9" s="56"/>
      <c r="AG9" s="56"/>
      <c r="AH9" s="56"/>
      <c r="AI9" s="56"/>
      <c r="AJ9" s="56"/>
      <c r="AK9" s="56"/>
      <c r="AL9" s="56"/>
      <c r="AM9" s="56"/>
      <c r="AN9" s="56"/>
      <c r="AO9" s="56"/>
      <c r="AP9" s="7">
        <f>IF(Q9&gt;0,RANK(Q9,(N9:P9,Q9:AF9)),0)</f>
        <v>0</v>
      </c>
      <c r="AQ9" s="7">
        <f>IF(R9&gt;0,RANK(R9,(N9:P9,Q9:AF9)),0)</f>
        <v>0</v>
      </c>
      <c r="AR9" s="7">
        <f>IF(T9&gt;0,RANK(T9,(N9:P9,Q9:AF9)),0)</f>
        <v>0</v>
      </c>
      <c r="AS9" s="7">
        <f>IF(S9&gt;0,RANK(S9,(N9:P9,Q9:AF9)),0)</f>
        <v>0</v>
      </c>
      <c r="AT9" s="2">
        <f t="shared" si="5"/>
        <v>0</v>
      </c>
      <c r="AU9" s="2">
        <f t="shared" si="6"/>
        <v>0</v>
      </c>
      <c r="AV9" s="2">
        <f t="shared" si="7"/>
        <v>0</v>
      </c>
      <c r="AW9" s="2">
        <f t="shared" si="8"/>
        <v>0</v>
      </c>
      <c r="AY9" t="s">
        <v>1587</v>
      </c>
      <c r="AZ9" t="s">
        <v>236</v>
      </c>
      <c r="BA9">
        <v>2</v>
      </c>
      <c r="BC9">
        <v>2</v>
      </c>
      <c r="BD9" s="91">
        <v>1</v>
      </c>
      <c r="BE9" s="93">
        <v>13</v>
      </c>
      <c r="BF9" s="96">
        <f t="shared" si="12"/>
        <v>1013</v>
      </c>
      <c r="BG9" s="96">
        <f t="shared" si="9"/>
        <v>1013</v>
      </c>
      <c r="BI9" s="7" t="s">
        <v>1447</v>
      </c>
    </row>
    <row r="10" spans="1:69" ht="14" hidden="1" customHeight="1" outlineLevel="1" x14ac:dyDescent="0.2">
      <c r="A10" t="s">
        <v>1139</v>
      </c>
      <c r="B10" t="s">
        <v>236</v>
      </c>
      <c r="C10" s="1">
        <f t="shared" si="0"/>
        <v>50821</v>
      </c>
      <c r="D10" s="7">
        <f>IF(N10&gt;0, RANK(N10,(N10:P10,Q10:AF10)),0)</f>
        <v>2</v>
      </c>
      <c r="E10" s="7">
        <f>IF(O10&gt;0,RANK(O10,(N10:P10,Q10:AF10)),0)</f>
        <v>1</v>
      </c>
      <c r="F10" s="7">
        <f>IF(P10&gt;0,RANK(P10,(N10:P10,Q10:AF10)),0)</f>
        <v>0</v>
      </c>
      <c r="G10" s="1">
        <f t="shared" si="10"/>
        <v>17128</v>
      </c>
      <c r="H10" s="2">
        <f t="shared" si="11"/>
        <v>0.33702603254560121</v>
      </c>
      <c r="I10" s="2"/>
      <c r="J10" s="2">
        <f t="shared" si="1"/>
        <v>0.33072942287637003</v>
      </c>
      <c r="K10" s="2">
        <f t="shared" si="2"/>
        <v>0.66775545542197123</v>
      </c>
      <c r="L10" s="2">
        <f t="shared" si="3"/>
        <v>0</v>
      </c>
      <c r="M10" s="2">
        <f t="shared" si="4"/>
        <v>1.5151217016587948E-3</v>
      </c>
      <c r="N10" s="101">
        <v>16808</v>
      </c>
      <c r="O10" s="101">
        <v>33936</v>
      </c>
      <c r="P10" s="56"/>
      <c r="Q10" s="56"/>
      <c r="R10" s="56"/>
      <c r="S10" s="56"/>
      <c r="T10" s="56"/>
      <c r="U10" s="56"/>
      <c r="W10" s="56"/>
      <c r="X10" s="101">
        <v>77</v>
      </c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7">
        <f>IF(Q10&gt;0,RANK(Q10,(N10:P10,Q10:AF10)),0)</f>
        <v>0</v>
      </c>
      <c r="AQ10" s="7">
        <f>IF(R10&gt;0,RANK(R10,(N10:P10,Q10:AF10)),0)</f>
        <v>0</v>
      </c>
      <c r="AR10" s="7">
        <f>IF(T10&gt;0,RANK(T10,(N10:P10,Q10:AF10)),0)</f>
        <v>0</v>
      </c>
      <c r="AS10" s="7">
        <f>IF(S10&gt;0,RANK(S10,(N10:P10,Q10:AF10)),0)</f>
        <v>0</v>
      </c>
      <c r="AT10" s="2">
        <f t="shared" si="5"/>
        <v>0</v>
      </c>
      <c r="AU10" s="2">
        <f t="shared" si="6"/>
        <v>0</v>
      </c>
      <c r="AV10" s="2">
        <f t="shared" si="7"/>
        <v>0</v>
      </c>
      <c r="AW10" s="2">
        <f t="shared" si="8"/>
        <v>0</v>
      </c>
      <c r="AY10" t="s">
        <v>1139</v>
      </c>
      <c r="AZ10" t="s">
        <v>236</v>
      </c>
      <c r="BA10">
        <v>3</v>
      </c>
      <c r="BC10">
        <v>2</v>
      </c>
      <c r="BD10" s="91">
        <v>1</v>
      </c>
      <c r="BE10" s="93">
        <v>15</v>
      </c>
      <c r="BF10" s="96">
        <f t="shared" si="12"/>
        <v>1015</v>
      </c>
      <c r="BG10" s="96">
        <f t="shared" si="9"/>
        <v>1015</v>
      </c>
      <c r="BI10" s="7" t="s">
        <v>1447</v>
      </c>
    </row>
    <row r="11" spans="1:69" ht="14" hidden="1" customHeight="1" outlineLevel="1" x14ac:dyDescent="0.2">
      <c r="A11" t="s">
        <v>548</v>
      </c>
      <c r="B11" t="s">
        <v>236</v>
      </c>
      <c r="C11" s="1">
        <f t="shared" si="0"/>
        <v>15234</v>
      </c>
      <c r="D11" s="7">
        <f>IF(N11&gt;0, RANK(N11,(N11:P11,Q11:AF11)),0)</f>
        <v>2</v>
      </c>
      <c r="E11" s="7">
        <f>IF(O11&gt;0,RANK(O11,(N11:P11,Q11:AF11)),0)</f>
        <v>1</v>
      </c>
      <c r="F11" s="7">
        <f>IF(P11&gt;0,RANK(P11,(N11:P11,Q11:AF11)),0)</f>
        <v>0</v>
      </c>
      <c r="G11" s="1">
        <f t="shared" si="10"/>
        <v>1404</v>
      </c>
      <c r="H11" s="2">
        <f t="shared" si="11"/>
        <v>9.216226860968886E-2</v>
      </c>
      <c r="I11" s="2"/>
      <c r="J11" s="2">
        <f t="shared" si="1"/>
        <v>0.45345936720493635</v>
      </c>
      <c r="K11" s="2">
        <f t="shared" si="2"/>
        <v>0.54562163581462519</v>
      </c>
      <c r="L11" s="2">
        <f t="shared" si="3"/>
        <v>0</v>
      </c>
      <c r="M11" s="2">
        <f t="shared" si="4"/>
        <v>9.1899698043851341E-4</v>
      </c>
      <c r="N11" s="101">
        <v>6908</v>
      </c>
      <c r="O11" s="101">
        <v>8312</v>
      </c>
      <c r="P11" s="56"/>
      <c r="Q11" s="56"/>
      <c r="R11" s="56"/>
      <c r="S11" s="56"/>
      <c r="T11" s="56"/>
      <c r="U11" s="56"/>
      <c r="W11" s="56"/>
      <c r="X11" s="101">
        <v>14</v>
      </c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7">
        <f>IF(Q11&gt;0,RANK(Q11,(N11:P11,Q11:AF11)),0)</f>
        <v>0</v>
      </c>
      <c r="AQ11" s="7">
        <f>IF(R11&gt;0,RANK(R11,(N11:P11,Q11:AF11)),0)</f>
        <v>0</v>
      </c>
      <c r="AR11" s="7">
        <f>IF(T11&gt;0,RANK(T11,(N11:P11,Q11:AF11)),0)</f>
        <v>0</v>
      </c>
      <c r="AS11" s="7">
        <f>IF(S11&gt;0,RANK(S11,(N11:P11,Q11:AF11)),0)</f>
        <v>0</v>
      </c>
      <c r="AT11" s="2">
        <f t="shared" si="5"/>
        <v>0</v>
      </c>
      <c r="AU11" s="2">
        <f t="shared" si="6"/>
        <v>0</v>
      </c>
      <c r="AV11" s="2">
        <f t="shared" si="7"/>
        <v>0</v>
      </c>
      <c r="AW11" s="2">
        <f t="shared" si="8"/>
        <v>0</v>
      </c>
      <c r="AY11" t="s">
        <v>548</v>
      </c>
      <c r="AZ11" t="s">
        <v>236</v>
      </c>
      <c r="BA11">
        <v>3</v>
      </c>
      <c r="BC11">
        <v>2</v>
      </c>
      <c r="BD11" s="91">
        <v>1</v>
      </c>
      <c r="BE11" s="93">
        <v>17</v>
      </c>
      <c r="BF11" s="96">
        <f t="shared" si="12"/>
        <v>1017</v>
      </c>
      <c r="BG11" s="96">
        <f t="shared" si="9"/>
        <v>1017</v>
      </c>
      <c r="BI11" s="7" t="s">
        <v>1447</v>
      </c>
    </row>
    <row r="12" spans="1:69" ht="14" hidden="1" customHeight="1" outlineLevel="1" x14ac:dyDescent="0.2">
      <c r="A12" t="s">
        <v>1172</v>
      </c>
      <c r="B12" t="s">
        <v>236</v>
      </c>
      <c r="C12" s="1">
        <f t="shared" si="0"/>
        <v>12251</v>
      </c>
      <c r="D12" s="7">
        <f>IF(N12&gt;0, RANK(N12,(N12:P12,Q12:AF12)),0)</f>
        <v>2</v>
      </c>
      <c r="E12" s="7">
        <f>IF(O12&gt;0,RANK(O12,(N12:P12,Q12:AF12)),0)</f>
        <v>1</v>
      </c>
      <c r="F12" s="7">
        <f>IF(P12&gt;0,RANK(P12,(N12:P12,Q12:AF12)),0)</f>
        <v>0</v>
      </c>
      <c r="G12" s="1">
        <f t="shared" si="10"/>
        <v>8010</v>
      </c>
      <c r="H12" s="2">
        <f t="shared" si="11"/>
        <v>0.65382417761815359</v>
      </c>
      <c r="I12" s="2"/>
      <c r="J12" s="2">
        <f t="shared" si="1"/>
        <v>0.17239409027834462</v>
      </c>
      <c r="K12" s="2">
        <f t="shared" si="2"/>
        <v>0.82621826789649822</v>
      </c>
      <c r="L12" s="2">
        <f t="shared" si="3"/>
        <v>0</v>
      </c>
      <c r="M12" s="2">
        <f t="shared" si="4"/>
        <v>1.3876418251571598E-3</v>
      </c>
      <c r="N12" s="101">
        <v>2112</v>
      </c>
      <c r="O12" s="101">
        <v>10122</v>
      </c>
      <c r="P12" s="56"/>
      <c r="Q12" s="56"/>
      <c r="R12" s="56"/>
      <c r="S12" s="56"/>
      <c r="T12" s="56"/>
      <c r="U12" s="56"/>
      <c r="W12" s="56"/>
      <c r="X12" s="101">
        <v>17</v>
      </c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7">
        <f>IF(Q12&gt;0,RANK(Q12,(N12:P12,Q12:AF12)),0)</f>
        <v>0</v>
      </c>
      <c r="AQ12" s="7">
        <f>IF(R12&gt;0,RANK(R12,(N12:P12,Q12:AF12)),0)</f>
        <v>0</v>
      </c>
      <c r="AR12" s="7">
        <f>IF(T12&gt;0,RANK(T12,(N12:P12,Q12:AF12)),0)</f>
        <v>0</v>
      </c>
      <c r="AS12" s="7">
        <f>IF(S12&gt;0,RANK(S12,(N12:P12,Q12:AF12)),0)</f>
        <v>0</v>
      </c>
      <c r="AT12" s="2">
        <f t="shared" si="5"/>
        <v>0</v>
      </c>
      <c r="AU12" s="2">
        <f t="shared" si="6"/>
        <v>0</v>
      </c>
      <c r="AV12" s="2">
        <f t="shared" si="7"/>
        <v>0</v>
      </c>
      <c r="AW12" s="2">
        <f t="shared" si="8"/>
        <v>0</v>
      </c>
      <c r="AY12" t="s">
        <v>1172</v>
      </c>
      <c r="AZ12" t="s">
        <v>236</v>
      </c>
      <c r="BC12">
        <v>2</v>
      </c>
      <c r="BD12" s="91">
        <v>1</v>
      </c>
      <c r="BE12" s="93">
        <v>19</v>
      </c>
      <c r="BF12" s="96">
        <f t="shared" si="12"/>
        <v>1019</v>
      </c>
      <c r="BG12" s="96">
        <f t="shared" si="9"/>
        <v>1019</v>
      </c>
      <c r="BI12" s="7" t="s">
        <v>1447</v>
      </c>
    </row>
    <row r="13" spans="1:69" ht="14" hidden="1" customHeight="1" outlineLevel="1" x14ac:dyDescent="0.2">
      <c r="A13" t="s">
        <v>1651</v>
      </c>
      <c r="B13" t="s">
        <v>236</v>
      </c>
      <c r="C13" s="1">
        <f t="shared" si="0"/>
        <v>19229</v>
      </c>
      <c r="D13" s="7">
        <f>IF(N13&gt;0, RANK(N13,(N13:P13,Q13:AF13)),0)</f>
        <v>2</v>
      </c>
      <c r="E13" s="7">
        <f>IF(O13&gt;0,RANK(O13,(N13:P13,Q13:AF13)),0)</f>
        <v>1</v>
      </c>
      <c r="F13" s="7">
        <f>IF(P13&gt;0,RANK(P13,(N13:P13,Q13:AF13)),0)</f>
        <v>0</v>
      </c>
      <c r="G13" s="1">
        <f t="shared" si="10"/>
        <v>12209</v>
      </c>
      <c r="H13" s="2">
        <f t="shared" si="11"/>
        <v>0.63492641323001719</v>
      </c>
      <c r="I13" s="2"/>
      <c r="J13" s="2">
        <f t="shared" si="1"/>
        <v>0.18196474075614957</v>
      </c>
      <c r="K13" s="2">
        <f t="shared" si="2"/>
        <v>0.81689115398616674</v>
      </c>
      <c r="L13" s="2">
        <f t="shared" si="3"/>
        <v>0</v>
      </c>
      <c r="M13" s="2">
        <f t="shared" si="4"/>
        <v>1.1441052576837141E-3</v>
      </c>
      <c r="N13" s="101">
        <v>3499</v>
      </c>
      <c r="O13" s="101">
        <v>15708</v>
      </c>
      <c r="P13" s="56"/>
      <c r="Q13" s="56"/>
      <c r="R13" s="56"/>
      <c r="S13" s="56"/>
      <c r="T13" s="56"/>
      <c r="U13" s="56"/>
      <c r="W13" s="56"/>
      <c r="X13" s="101">
        <v>22</v>
      </c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7">
        <f>IF(Q13&gt;0,RANK(Q13,(N13:P13,Q13:AF13)),0)</f>
        <v>0</v>
      </c>
      <c r="AQ13" s="7">
        <f>IF(R13&gt;0,RANK(R13,(N13:P13,Q13:AF13)),0)</f>
        <v>0</v>
      </c>
      <c r="AR13" s="7">
        <f>IF(T13&gt;0,RANK(T13,(N13:P13,Q13:AF13)),0)</f>
        <v>0</v>
      </c>
      <c r="AS13" s="7">
        <f>IF(S13&gt;0,RANK(S13,(N13:P13,Q13:AF13)),0)</f>
        <v>0</v>
      </c>
      <c r="AT13" s="2">
        <f t="shared" si="5"/>
        <v>0</v>
      </c>
      <c r="AU13" s="2">
        <f t="shared" si="6"/>
        <v>0</v>
      </c>
      <c r="AV13" s="2">
        <f t="shared" si="7"/>
        <v>0</v>
      </c>
      <c r="AW13" s="2">
        <f t="shared" si="8"/>
        <v>0</v>
      </c>
      <c r="AY13" t="s">
        <v>1651</v>
      </c>
      <c r="AZ13" t="s">
        <v>236</v>
      </c>
      <c r="BA13">
        <v>6</v>
      </c>
      <c r="BC13">
        <v>2</v>
      </c>
      <c r="BD13" s="91">
        <v>1</v>
      </c>
      <c r="BE13" s="93">
        <v>21</v>
      </c>
      <c r="BF13" s="96">
        <f t="shared" si="12"/>
        <v>1021</v>
      </c>
      <c r="BG13" s="96">
        <f t="shared" si="9"/>
        <v>1021</v>
      </c>
      <c r="BI13" s="7" t="s">
        <v>1447</v>
      </c>
    </row>
    <row r="14" spans="1:69" ht="14" hidden="1" customHeight="1" outlineLevel="1" x14ac:dyDescent="0.2">
      <c r="A14" t="s">
        <v>1271</v>
      </c>
      <c r="B14" t="s">
        <v>236</v>
      </c>
      <c r="C14" s="1">
        <f t="shared" si="0"/>
        <v>7416</v>
      </c>
      <c r="D14" s="7">
        <f>IF(N14&gt;0, RANK(N14,(N14:P14,Q14:AF14)),0)</f>
        <v>2</v>
      </c>
      <c r="E14" s="7">
        <f>IF(O14&gt;0,RANK(O14,(N14:P14,Q14:AF14)),0)</f>
        <v>1</v>
      </c>
      <c r="F14" s="7">
        <f>IF(P14&gt;0,RANK(P14,(N14:P14,Q14:AF14)),0)</f>
        <v>0</v>
      </c>
      <c r="G14" s="1">
        <f t="shared" si="10"/>
        <v>963</v>
      </c>
      <c r="H14" s="2">
        <f t="shared" si="11"/>
        <v>0.12985436893203883</v>
      </c>
      <c r="I14" s="2"/>
      <c r="J14" s="2">
        <f t="shared" si="1"/>
        <v>0.43487055016181231</v>
      </c>
      <c r="K14" s="2">
        <f t="shared" si="2"/>
        <v>0.56472491909385114</v>
      </c>
      <c r="L14" s="2">
        <f t="shared" si="3"/>
        <v>0</v>
      </c>
      <c r="M14" s="2">
        <f t="shared" si="4"/>
        <v>4.045307443365509E-4</v>
      </c>
      <c r="N14" s="101">
        <v>3225</v>
      </c>
      <c r="O14" s="101">
        <v>4188</v>
      </c>
      <c r="P14" s="56"/>
      <c r="Q14" s="56"/>
      <c r="R14" s="56"/>
      <c r="S14" s="56"/>
      <c r="T14" s="56"/>
      <c r="U14" s="56"/>
      <c r="W14" s="56"/>
      <c r="X14" s="101">
        <v>3</v>
      </c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7">
        <f>IF(Q14&gt;0,RANK(Q14,(N14:P14,Q14:AF14)),0)</f>
        <v>0</v>
      </c>
      <c r="AQ14" s="7">
        <f>IF(R14&gt;0,RANK(R14,(N14:P14,Q14:AF14)),0)</f>
        <v>0</v>
      </c>
      <c r="AR14" s="7">
        <f>IF(T14&gt;0,RANK(T14,(N14:P14,Q14:AF14)),0)</f>
        <v>0</v>
      </c>
      <c r="AS14" s="7">
        <f>IF(S14&gt;0,RANK(S14,(N14:P14,Q14:AF14)),0)</f>
        <v>0</v>
      </c>
      <c r="AT14" s="2">
        <f t="shared" si="5"/>
        <v>0</v>
      </c>
      <c r="AU14" s="2">
        <f t="shared" si="6"/>
        <v>0</v>
      </c>
      <c r="AV14" s="2">
        <f t="shared" si="7"/>
        <v>0</v>
      </c>
      <c r="AW14" s="2">
        <f t="shared" si="8"/>
        <v>0</v>
      </c>
      <c r="AY14" t="s">
        <v>1271</v>
      </c>
      <c r="AZ14" t="s">
        <v>236</v>
      </c>
      <c r="BA14">
        <v>7</v>
      </c>
      <c r="BC14">
        <v>2</v>
      </c>
      <c r="BD14" s="91">
        <v>1</v>
      </c>
      <c r="BE14" s="93">
        <v>23</v>
      </c>
      <c r="BF14" s="96">
        <f t="shared" si="12"/>
        <v>1023</v>
      </c>
      <c r="BG14" s="96">
        <f t="shared" si="9"/>
        <v>1023</v>
      </c>
      <c r="BI14" s="7" t="s">
        <v>1447</v>
      </c>
    </row>
    <row r="15" spans="1:69" ht="14" hidden="1" customHeight="1" outlineLevel="1" x14ac:dyDescent="0.2">
      <c r="A15" t="s">
        <v>1272</v>
      </c>
      <c r="B15" t="s">
        <v>236</v>
      </c>
      <c r="C15" s="1">
        <f t="shared" si="0"/>
        <v>13087</v>
      </c>
      <c r="D15" s="7">
        <f>IF(N15&gt;0, RANK(N15,(N15:P15,Q15:AF15)),0)</f>
        <v>2</v>
      </c>
      <c r="E15" s="7">
        <f>IF(O15&gt;0,RANK(O15,(N15:P15,Q15:AF15)),0)</f>
        <v>1</v>
      </c>
      <c r="F15" s="7">
        <f>IF(P15&gt;0,RANK(P15,(N15:P15,Q15:AF15)),0)</f>
        <v>0</v>
      </c>
      <c r="G15" s="1">
        <f t="shared" si="10"/>
        <v>1044</v>
      </c>
      <c r="H15" s="2">
        <f t="shared" si="11"/>
        <v>7.9773821349430729E-2</v>
      </c>
      <c r="I15" s="2"/>
      <c r="J15" s="2">
        <f t="shared" si="1"/>
        <v>0.45976923664705432</v>
      </c>
      <c r="K15" s="2">
        <f t="shared" si="2"/>
        <v>0.53954305799648505</v>
      </c>
      <c r="L15" s="2">
        <f t="shared" si="3"/>
        <v>0</v>
      </c>
      <c r="M15" s="2">
        <f t="shared" si="4"/>
        <v>6.8770535646067721E-4</v>
      </c>
      <c r="N15" s="101">
        <v>6017</v>
      </c>
      <c r="O15" s="101">
        <v>7061</v>
      </c>
      <c r="P15" s="56"/>
      <c r="Q15" s="56"/>
      <c r="R15" s="56"/>
      <c r="S15" s="56"/>
      <c r="T15" s="56"/>
      <c r="U15" s="56"/>
      <c r="W15" s="56"/>
      <c r="X15" s="101">
        <v>9</v>
      </c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7">
        <f>IF(Q15&gt;0,RANK(Q15,(N15:P15,Q15:AF15)),0)</f>
        <v>0</v>
      </c>
      <c r="AQ15" s="7">
        <f>IF(R15&gt;0,RANK(R15,(N15:P15,Q15:AF15)),0)</f>
        <v>0</v>
      </c>
      <c r="AR15" s="7">
        <f>IF(T15&gt;0,RANK(T15,(N15:P15,Q15:AF15)),0)</f>
        <v>0</v>
      </c>
      <c r="AS15" s="7">
        <f>IF(S15&gt;0,RANK(S15,(N15:P15,Q15:AF15)),0)</f>
        <v>0</v>
      </c>
      <c r="AT15" s="2">
        <f t="shared" si="5"/>
        <v>0</v>
      </c>
      <c r="AU15" s="2">
        <f t="shared" si="6"/>
        <v>0</v>
      </c>
      <c r="AV15" s="2">
        <f t="shared" si="7"/>
        <v>0</v>
      </c>
      <c r="AW15" s="2">
        <f t="shared" si="8"/>
        <v>0</v>
      </c>
      <c r="AY15" t="s">
        <v>1272</v>
      </c>
      <c r="AZ15" t="s">
        <v>236</v>
      </c>
      <c r="BC15">
        <v>2</v>
      </c>
      <c r="BD15" s="91">
        <v>1</v>
      </c>
      <c r="BE15" s="93">
        <v>25</v>
      </c>
      <c r="BF15" s="96">
        <f t="shared" si="12"/>
        <v>1025</v>
      </c>
      <c r="BG15" s="96">
        <f t="shared" si="9"/>
        <v>1025</v>
      </c>
      <c r="BI15" s="7" t="s">
        <v>1447</v>
      </c>
    </row>
    <row r="16" spans="1:69" ht="14" hidden="1" customHeight="1" outlineLevel="1" x14ac:dyDescent="0.2">
      <c r="A16" t="s">
        <v>1273</v>
      </c>
      <c r="B16" t="s">
        <v>236</v>
      </c>
      <c r="C16" s="1">
        <f t="shared" si="0"/>
        <v>6903</v>
      </c>
      <c r="D16" s="7">
        <f>IF(N16&gt;0, RANK(N16,(N16:P16,Q16:AF16)),0)</f>
        <v>2</v>
      </c>
      <c r="E16" s="7">
        <f>IF(O16&gt;0,RANK(O16,(N16:P16,Q16:AF16)),0)</f>
        <v>1</v>
      </c>
      <c r="F16" s="7">
        <f>IF(P16&gt;0,RANK(P16,(N16:P16,Q16:AF16)),0)</f>
        <v>0</v>
      </c>
      <c r="G16" s="1">
        <f t="shared" si="10"/>
        <v>4013</v>
      </c>
      <c r="H16" s="2">
        <f t="shared" si="11"/>
        <v>0.58134144574822544</v>
      </c>
      <c r="I16" s="2"/>
      <c r="J16" s="2">
        <f t="shared" si="1"/>
        <v>0.20874981891931044</v>
      </c>
      <c r="K16" s="2">
        <f t="shared" si="2"/>
        <v>0.79009126466753588</v>
      </c>
      <c r="L16" s="2">
        <f t="shared" si="3"/>
        <v>0</v>
      </c>
      <c r="M16" s="2">
        <f t="shared" si="4"/>
        <v>1.1589164131536878E-3</v>
      </c>
      <c r="N16" s="101">
        <v>1441</v>
      </c>
      <c r="O16" s="101">
        <v>5454</v>
      </c>
      <c r="P16" s="56"/>
      <c r="Q16" s="56"/>
      <c r="R16" s="56"/>
      <c r="S16" s="56"/>
      <c r="T16" s="56"/>
      <c r="U16" s="56"/>
      <c r="W16" s="56"/>
      <c r="X16" s="101">
        <v>8</v>
      </c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7">
        <f>IF(Q16&gt;0,RANK(Q16,(N16:P16,Q16:AF16)),0)</f>
        <v>0</v>
      </c>
      <c r="AQ16" s="7">
        <f>IF(R16&gt;0,RANK(R16,(N16:P16,Q16:AF16)),0)</f>
        <v>0</v>
      </c>
      <c r="AR16" s="7">
        <f>IF(T16&gt;0,RANK(T16,(N16:P16,Q16:AF16)),0)</f>
        <v>0</v>
      </c>
      <c r="AS16" s="7">
        <f>IF(S16&gt;0,RANK(S16,(N16:P16,Q16:AF16)),0)</f>
        <v>0</v>
      </c>
      <c r="AT16" s="2">
        <f t="shared" si="5"/>
        <v>0</v>
      </c>
      <c r="AU16" s="2">
        <f t="shared" si="6"/>
        <v>0</v>
      </c>
      <c r="AV16" s="2">
        <f t="shared" si="7"/>
        <v>0</v>
      </c>
      <c r="AW16" s="2">
        <f t="shared" si="8"/>
        <v>0</v>
      </c>
      <c r="AY16" t="s">
        <v>1273</v>
      </c>
      <c r="AZ16" t="s">
        <v>236</v>
      </c>
      <c r="BA16">
        <v>3</v>
      </c>
      <c r="BC16">
        <v>2</v>
      </c>
      <c r="BD16" s="91">
        <v>1</v>
      </c>
      <c r="BE16" s="93">
        <v>27</v>
      </c>
      <c r="BF16" s="96">
        <f t="shared" si="12"/>
        <v>1027</v>
      </c>
      <c r="BG16" s="96">
        <f t="shared" si="9"/>
        <v>1027</v>
      </c>
      <c r="BI16" s="7" t="s">
        <v>1447</v>
      </c>
    </row>
    <row r="17" spans="1:61" ht="14" hidden="1" customHeight="1" outlineLevel="1" x14ac:dyDescent="0.2">
      <c r="A17" t="s">
        <v>2263</v>
      </c>
      <c r="B17" t="s">
        <v>236</v>
      </c>
      <c r="C17" s="1">
        <f t="shared" si="0"/>
        <v>7169</v>
      </c>
      <c r="D17" s="7">
        <f>IF(N17&gt;0, RANK(N17,(N17:P17,Q17:AF17)),0)</f>
        <v>2</v>
      </c>
      <c r="E17" s="7">
        <f>IF(O17&gt;0,RANK(O17,(N17:P17,Q17:AF17)),0)</f>
        <v>1</v>
      </c>
      <c r="F17" s="7">
        <f>IF(P17&gt;0,RANK(P17,(N17:P17,Q17:AF17)),0)</f>
        <v>0</v>
      </c>
      <c r="G17" s="1">
        <f t="shared" si="10"/>
        <v>5478</v>
      </c>
      <c r="H17" s="2">
        <f t="shared" si="11"/>
        <v>0.76412330869019385</v>
      </c>
      <c r="I17" s="2"/>
      <c r="J17" s="2">
        <f t="shared" si="1"/>
        <v>0.11758962198354024</v>
      </c>
      <c r="K17" s="2">
        <f t="shared" si="2"/>
        <v>0.88171293067373413</v>
      </c>
      <c r="L17" s="2">
        <f t="shared" si="3"/>
        <v>0</v>
      </c>
      <c r="M17" s="2">
        <f t="shared" si="4"/>
        <v>6.9744734272558784E-4</v>
      </c>
      <c r="N17" s="101">
        <v>843</v>
      </c>
      <c r="O17" s="101">
        <v>6321</v>
      </c>
      <c r="P17" s="56"/>
      <c r="Q17" s="56"/>
      <c r="R17" s="56"/>
      <c r="S17" s="56"/>
      <c r="T17" s="56"/>
      <c r="U17" s="56"/>
      <c r="W17" s="56"/>
      <c r="X17" s="101">
        <v>5</v>
      </c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7">
        <f>IF(Q17&gt;0,RANK(Q17,(N17:P17,Q17:AF17)),0)</f>
        <v>0</v>
      </c>
      <c r="AQ17" s="7">
        <f>IF(R17&gt;0,RANK(R17,(N17:P17,Q17:AF17)),0)</f>
        <v>0</v>
      </c>
      <c r="AR17" s="7">
        <f>IF(T17&gt;0,RANK(T17,(N17:P17,Q17:AF17)),0)</f>
        <v>0</v>
      </c>
      <c r="AS17" s="7">
        <f>IF(S17&gt;0,RANK(S17,(N17:P17,Q17:AF17)),0)</f>
        <v>0</v>
      </c>
      <c r="AT17" s="2">
        <f t="shared" si="5"/>
        <v>0</v>
      </c>
      <c r="AU17" s="2">
        <f t="shared" si="6"/>
        <v>0</v>
      </c>
      <c r="AV17" s="2">
        <f t="shared" si="7"/>
        <v>0</v>
      </c>
      <c r="AW17" s="2">
        <f t="shared" si="8"/>
        <v>0</v>
      </c>
      <c r="AY17" t="s">
        <v>2263</v>
      </c>
      <c r="AZ17" t="s">
        <v>236</v>
      </c>
      <c r="BA17">
        <v>3</v>
      </c>
      <c r="BC17">
        <v>2</v>
      </c>
      <c r="BD17" s="91">
        <v>1</v>
      </c>
      <c r="BE17" s="93">
        <v>29</v>
      </c>
      <c r="BF17" s="96">
        <f t="shared" si="12"/>
        <v>1029</v>
      </c>
      <c r="BG17" s="96">
        <f t="shared" si="9"/>
        <v>1029</v>
      </c>
      <c r="BI17" s="7" t="s">
        <v>1447</v>
      </c>
    </row>
    <row r="18" spans="1:61" ht="14" hidden="1" customHeight="1" outlineLevel="1" x14ac:dyDescent="0.2">
      <c r="A18" t="s">
        <v>987</v>
      </c>
      <c r="B18" t="s">
        <v>236</v>
      </c>
      <c r="C18" s="1">
        <f t="shared" si="0"/>
        <v>22178</v>
      </c>
      <c r="D18" s="7">
        <f>IF(N18&gt;0, RANK(N18,(N18:P18,Q18:AF18)),0)</f>
        <v>2</v>
      </c>
      <c r="E18" s="7">
        <f>IF(O18&gt;0,RANK(O18,(N18:P18,Q18:AF18)),0)</f>
        <v>1</v>
      </c>
      <c r="F18" s="7">
        <f>IF(P18&gt;0,RANK(P18,(N18:P18,Q18:AF18)),0)</f>
        <v>0</v>
      </c>
      <c r="G18" s="1">
        <f t="shared" si="10"/>
        <v>10647</v>
      </c>
      <c r="H18" s="2">
        <f t="shared" si="11"/>
        <v>0.48007033997655335</v>
      </c>
      <c r="I18" s="2"/>
      <c r="J18" s="2">
        <f t="shared" si="1"/>
        <v>0.25940120840472541</v>
      </c>
      <c r="K18" s="2">
        <f t="shared" si="2"/>
        <v>0.73947154838127871</v>
      </c>
      <c r="L18" s="2">
        <f t="shared" si="3"/>
        <v>0</v>
      </c>
      <c r="M18" s="2">
        <f t="shared" si="4"/>
        <v>1.1272432139958211E-3</v>
      </c>
      <c r="N18" s="101">
        <v>5753</v>
      </c>
      <c r="O18" s="101">
        <v>16400</v>
      </c>
      <c r="P18" s="56"/>
      <c r="Q18" s="56"/>
      <c r="R18" s="56"/>
      <c r="S18" s="56"/>
      <c r="T18" s="56"/>
      <c r="U18" s="56"/>
      <c r="W18" s="56"/>
      <c r="X18" s="101">
        <v>25</v>
      </c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7">
        <f>IF(Q18&gt;0,RANK(Q18,(N18:P18,Q18:AF18)),0)</f>
        <v>0</v>
      </c>
      <c r="AQ18" s="7">
        <f>IF(R18&gt;0,RANK(R18,(N18:P18,Q18:AF18)),0)</f>
        <v>0</v>
      </c>
      <c r="AR18" s="7">
        <f>IF(T18&gt;0,RANK(T18,(N18:P18,Q18:AF18)),0)</f>
        <v>0</v>
      </c>
      <c r="AS18" s="7">
        <f>IF(S18&gt;0,RANK(S18,(N18:P18,Q18:AF18)),0)</f>
        <v>0</v>
      </c>
      <c r="AT18" s="2">
        <f t="shared" si="5"/>
        <v>0</v>
      </c>
      <c r="AU18" s="2">
        <f t="shared" si="6"/>
        <v>0</v>
      </c>
      <c r="AV18" s="2">
        <f t="shared" si="7"/>
        <v>0</v>
      </c>
      <c r="AW18" s="2">
        <f t="shared" si="8"/>
        <v>0</v>
      </c>
      <c r="AY18" t="s">
        <v>987</v>
      </c>
      <c r="AZ18" t="s">
        <v>236</v>
      </c>
      <c r="BA18">
        <v>2</v>
      </c>
      <c r="BC18">
        <v>2</v>
      </c>
      <c r="BD18" s="91">
        <v>1</v>
      </c>
      <c r="BE18" s="93">
        <v>31</v>
      </c>
      <c r="BF18" s="96">
        <f t="shared" si="12"/>
        <v>1031</v>
      </c>
      <c r="BG18" s="96">
        <f t="shared" si="9"/>
        <v>1031</v>
      </c>
      <c r="BI18" s="7" t="s">
        <v>1447</v>
      </c>
    </row>
    <row r="19" spans="1:61" ht="14" hidden="1" customHeight="1" outlineLevel="1" x14ac:dyDescent="0.2">
      <c r="A19" t="s">
        <v>1863</v>
      </c>
      <c r="B19" t="s">
        <v>236</v>
      </c>
      <c r="C19" s="1">
        <f t="shared" si="0"/>
        <v>27781</v>
      </c>
      <c r="D19" s="7">
        <f>IF(N19&gt;0, RANK(N19,(N19:P19,Q19:AF19)),0)</f>
        <v>2</v>
      </c>
      <c r="E19" s="7">
        <f>IF(O19&gt;0,RANK(O19,(N19:P19,Q19:AF19)),0)</f>
        <v>1</v>
      </c>
      <c r="F19" s="7">
        <f>IF(P19&gt;0,RANK(P19,(N19:P19,Q19:AF19)),0)</f>
        <v>0</v>
      </c>
      <c r="G19" s="1">
        <f t="shared" si="10"/>
        <v>8912</v>
      </c>
      <c r="H19" s="2">
        <f t="shared" si="11"/>
        <v>0.32079478780461468</v>
      </c>
      <c r="I19" s="2"/>
      <c r="J19" s="2">
        <f t="shared" si="1"/>
        <v>0.33864871674885716</v>
      </c>
      <c r="K19" s="2">
        <f t="shared" si="2"/>
        <v>0.65944350455347178</v>
      </c>
      <c r="L19" s="2">
        <f t="shared" si="3"/>
        <v>0</v>
      </c>
      <c r="M19" s="2">
        <f t="shared" si="4"/>
        <v>1.9077786976710032E-3</v>
      </c>
      <c r="N19" s="101">
        <v>9408</v>
      </c>
      <c r="O19" s="101">
        <v>18320</v>
      </c>
      <c r="P19" s="56"/>
      <c r="Q19" s="56"/>
      <c r="R19" s="56"/>
      <c r="S19" s="56"/>
      <c r="T19" s="56"/>
      <c r="U19" s="56"/>
      <c r="W19" s="56"/>
      <c r="X19" s="101">
        <v>53</v>
      </c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7">
        <f>IF(Q19&gt;0,RANK(Q19,(N19:P19,Q19:AF19)),0)</f>
        <v>0</v>
      </c>
      <c r="AQ19" s="7">
        <f>IF(R19&gt;0,RANK(R19,(N19:P19,Q19:AF19)),0)</f>
        <v>0</v>
      </c>
      <c r="AR19" s="7">
        <f>IF(T19&gt;0,RANK(T19,(N19:P19,Q19:AF19)),0)</f>
        <v>0</v>
      </c>
      <c r="AS19" s="7">
        <f>IF(S19&gt;0,RANK(S19,(N19:P19,Q19:AF19)),0)</f>
        <v>0</v>
      </c>
      <c r="AT19" s="2">
        <f t="shared" si="5"/>
        <v>0</v>
      </c>
      <c r="AU19" s="2">
        <f t="shared" si="6"/>
        <v>0</v>
      </c>
      <c r="AV19" s="2">
        <f t="shared" si="7"/>
        <v>0</v>
      </c>
      <c r="AW19" s="2">
        <f t="shared" si="8"/>
        <v>0</v>
      </c>
      <c r="AY19" t="s">
        <v>1863</v>
      </c>
      <c r="AZ19" t="s">
        <v>236</v>
      </c>
      <c r="BA19">
        <v>4</v>
      </c>
      <c r="BC19">
        <v>2</v>
      </c>
      <c r="BD19" s="91">
        <v>1</v>
      </c>
      <c r="BE19" s="93">
        <v>33</v>
      </c>
      <c r="BF19" s="96">
        <f t="shared" si="12"/>
        <v>1033</v>
      </c>
      <c r="BG19" s="96">
        <f t="shared" si="9"/>
        <v>1033</v>
      </c>
      <c r="BI19" s="7" t="s">
        <v>1447</v>
      </c>
    </row>
    <row r="20" spans="1:61" ht="14" hidden="1" customHeight="1" outlineLevel="1" x14ac:dyDescent="0.2">
      <c r="A20" t="s">
        <v>2124</v>
      </c>
      <c r="B20" t="s">
        <v>236</v>
      </c>
      <c r="C20" s="1">
        <f t="shared" si="0"/>
        <v>6396</v>
      </c>
      <c r="D20" s="7">
        <f>IF(N20&gt;0, RANK(N20,(N20:P20,Q20:AF20)),0)</f>
        <v>2</v>
      </c>
      <c r="E20" s="7">
        <f>IF(O20&gt;0,RANK(O20,(N20:P20,Q20:AF20)),0)</f>
        <v>1</v>
      </c>
      <c r="F20" s="7">
        <f>IF(P20&gt;0,RANK(P20,(N20:P20,Q20:AF20)),0)</f>
        <v>0</v>
      </c>
      <c r="G20" s="1">
        <f t="shared" si="10"/>
        <v>196</v>
      </c>
      <c r="H20" s="2">
        <f t="shared" si="11"/>
        <v>3.0644152595372107E-2</v>
      </c>
      <c r="I20" s="2"/>
      <c r="J20" s="2">
        <f t="shared" si="1"/>
        <v>0.48436522826766731</v>
      </c>
      <c r="K20" s="2">
        <f t="shared" si="2"/>
        <v>0.51500938086303938</v>
      </c>
      <c r="L20" s="2">
        <f t="shared" si="3"/>
        <v>0</v>
      </c>
      <c r="M20" s="2">
        <f t="shared" si="4"/>
        <v>6.2539086929325194E-4</v>
      </c>
      <c r="N20" s="101">
        <v>3098</v>
      </c>
      <c r="O20" s="101">
        <v>3294</v>
      </c>
      <c r="P20" s="56"/>
      <c r="Q20" s="56"/>
      <c r="R20" s="56"/>
      <c r="S20" s="56"/>
      <c r="T20" s="56"/>
      <c r="U20" s="56"/>
      <c r="W20" s="56"/>
      <c r="X20" s="101">
        <v>4</v>
      </c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7">
        <f>IF(Q20&gt;0,RANK(Q20,(N20:P20,Q20:AF20)),0)</f>
        <v>0</v>
      </c>
      <c r="AQ20" s="7">
        <f>IF(R20&gt;0,RANK(R20,(N20:P20,Q20:AF20)),0)</f>
        <v>0</v>
      </c>
      <c r="AR20" s="7">
        <f>IF(T20&gt;0,RANK(T20,(N20:P20,Q20:AF20)),0)</f>
        <v>0</v>
      </c>
      <c r="AS20" s="7">
        <f>IF(S20&gt;0,RANK(S20,(N20:P20,Q20:AF20)),0)</f>
        <v>0</v>
      </c>
      <c r="AT20" s="2">
        <f t="shared" si="5"/>
        <v>0</v>
      </c>
      <c r="AU20" s="2">
        <f t="shared" si="6"/>
        <v>0</v>
      </c>
      <c r="AV20" s="2">
        <f t="shared" si="7"/>
        <v>0</v>
      </c>
      <c r="AW20" s="2">
        <f t="shared" si="8"/>
        <v>0</v>
      </c>
      <c r="AY20" t="s">
        <v>2124</v>
      </c>
      <c r="AZ20" t="s">
        <v>236</v>
      </c>
      <c r="BA20">
        <v>2</v>
      </c>
      <c r="BC20">
        <v>2</v>
      </c>
      <c r="BD20" s="91">
        <v>1</v>
      </c>
      <c r="BE20" s="93">
        <v>35</v>
      </c>
      <c r="BF20" s="96">
        <f t="shared" si="12"/>
        <v>1035</v>
      </c>
      <c r="BG20" s="96">
        <f t="shared" si="9"/>
        <v>1035</v>
      </c>
      <c r="BI20" s="7" t="s">
        <v>1447</v>
      </c>
    </row>
    <row r="21" spans="1:61" ht="14" hidden="1" customHeight="1" outlineLevel="1" x14ac:dyDescent="0.2">
      <c r="A21" t="s">
        <v>1437</v>
      </c>
      <c r="B21" t="s">
        <v>236</v>
      </c>
      <c r="C21" s="1">
        <f t="shared" si="0"/>
        <v>5467</v>
      </c>
      <c r="D21" s="7">
        <f>IF(N21&gt;0, RANK(N21,(N21:P21,Q21:AF21)),0)</f>
        <v>2</v>
      </c>
      <c r="E21" s="7">
        <f>IF(O21&gt;0,RANK(O21,(N21:P21,Q21:AF21)),0)</f>
        <v>1</v>
      </c>
      <c r="F21" s="7">
        <f>IF(P21&gt;0,RANK(P21,(N21:P21,Q21:AF21)),0)</f>
        <v>0</v>
      </c>
      <c r="G21" s="1">
        <f t="shared" si="10"/>
        <v>1660</v>
      </c>
      <c r="H21" s="2">
        <f t="shared" si="11"/>
        <v>0.3036400219498811</v>
      </c>
      <c r="I21" s="2"/>
      <c r="J21" s="2">
        <f t="shared" si="1"/>
        <v>0.34735686848362907</v>
      </c>
      <c r="K21" s="2">
        <f t="shared" si="2"/>
        <v>0.65099689043351017</v>
      </c>
      <c r="L21" s="2">
        <f t="shared" si="3"/>
        <v>0</v>
      </c>
      <c r="M21" s="2">
        <f t="shared" si="4"/>
        <v>1.646241082860822E-3</v>
      </c>
      <c r="N21" s="101">
        <v>1899</v>
      </c>
      <c r="O21" s="101">
        <v>3559</v>
      </c>
      <c r="P21" s="56"/>
      <c r="Q21" s="56"/>
      <c r="R21" s="56"/>
      <c r="S21" s="56"/>
      <c r="T21" s="56"/>
      <c r="U21" s="56"/>
      <c r="W21" s="56"/>
      <c r="X21" s="101">
        <v>9</v>
      </c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7">
        <f>IF(Q21&gt;0,RANK(Q21,(N21:P21,Q21:AF21)),0)</f>
        <v>0</v>
      </c>
      <c r="AQ21" s="7">
        <f>IF(R21&gt;0,RANK(R21,(N21:P21,Q21:AF21)),0)</f>
        <v>0</v>
      </c>
      <c r="AR21" s="7">
        <f>IF(T21&gt;0,RANK(T21,(N21:P21,Q21:AF21)),0)</f>
        <v>0</v>
      </c>
      <c r="AS21" s="7">
        <f>IF(S21&gt;0,RANK(S21,(N21:P21,Q21:AF21)),0)</f>
        <v>0</v>
      </c>
      <c r="AT21" s="2">
        <f t="shared" si="5"/>
        <v>0</v>
      </c>
      <c r="AU21" s="2">
        <f t="shared" si="6"/>
        <v>0</v>
      </c>
      <c r="AV21" s="2">
        <f t="shared" si="7"/>
        <v>0</v>
      </c>
      <c r="AW21" s="2">
        <f t="shared" si="8"/>
        <v>0</v>
      </c>
      <c r="AY21" t="s">
        <v>1437</v>
      </c>
      <c r="AZ21" t="s">
        <v>236</v>
      </c>
      <c r="BA21">
        <v>6</v>
      </c>
      <c r="BC21">
        <v>2</v>
      </c>
      <c r="BD21" s="91">
        <v>1</v>
      </c>
      <c r="BE21" s="93">
        <v>37</v>
      </c>
      <c r="BF21" s="96">
        <f t="shared" si="12"/>
        <v>1037</v>
      </c>
      <c r="BG21" s="96">
        <f t="shared" si="9"/>
        <v>1037</v>
      </c>
      <c r="BI21" s="7" t="s">
        <v>1447</v>
      </c>
    </row>
    <row r="22" spans="1:61" ht="14" hidden="1" customHeight="1" outlineLevel="1" x14ac:dyDescent="0.2">
      <c r="A22" t="s">
        <v>526</v>
      </c>
      <c r="B22" t="s">
        <v>236</v>
      </c>
      <c r="C22" s="1">
        <f t="shared" si="0"/>
        <v>17353</v>
      </c>
      <c r="D22" s="7">
        <f>IF(N22&gt;0, RANK(N22,(N22:P22,Q22:AF22)),0)</f>
        <v>2</v>
      </c>
      <c r="E22" s="7">
        <f>IF(O22&gt;0,RANK(O22,(N22:P22,Q22:AF22)),0)</f>
        <v>1</v>
      </c>
      <c r="F22" s="7">
        <f>IF(P22&gt;0,RANK(P22,(N22:P22,Q22:AF22)),0)</f>
        <v>0</v>
      </c>
      <c r="G22" s="1">
        <f t="shared" si="10"/>
        <v>10906</v>
      </c>
      <c r="H22" s="2">
        <f t="shared" si="11"/>
        <v>0.62847922549415092</v>
      </c>
      <c r="I22" s="2"/>
      <c r="J22" s="2">
        <f t="shared" si="1"/>
        <v>0.18521293148158821</v>
      </c>
      <c r="K22" s="2">
        <f t="shared" si="2"/>
        <v>0.81369215697573904</v>
      </c>
      <c r="L22" s="2">
        <f t="shared" si="3"/>
        <v>0</v>
      </c>
      <c r="M22" s="2">
        <f t="shared" si="4"/>
        <v>1.0949115426727163E-3</v>
      </c>
      <c r="N22" s="101">
        <v>3214</v>
      </c>
      <c r="O22" s="101">
        <v>14120</v>
      </c>
      <c r="P22" s="56"/>
      <c r="Q22" s="56"/>
      <c r="R22" s="56"/>
      <c r="S22" s="56"/>
      <c r="T22" s="56"/>
      <c r="U22" s="56"/>
      <c r="W22" s="56"/>
      <c r="X22" s="101">
        <v>19</v>
      </c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7">
        <f>IF(Q22&gt;0,RANK(Q22,(N22:P22,Q22:AF22)),0)</f>
        <v>0</v>
      </c>
      <c r="AQ22" s="7">
        <f>IF(R22&gt;0,RANK(R22,(N22:P22,Q22:AF22)),0)</f>
        <v>0</v>
      </c>
      <c r="AR22" s="7">
        <f>IF(T22&gt;0,RANK(T22,(N22:P22,Q22:AF22)),0)</f>
        <v>0</v>
      </c>
      <c r="AS22" s="7">
        <f>IF(S22&gt;0,RANK(S22,(N22:P22,Q22:AF22)),0)</f>
        <v>0</v>
      </c>
      <c r="AT22" s="2">
        <f t="shared" si="5"/>
        <v>0</v>
      </c>
      <c r="AU22" s="2">
        <f t="shared" si="6"/>
        <v>0</v>
      </c>
      <c r="AV22" s="2">
        <f t="shared" si="7"/>
        <v>0</v>
      </c>
      <c r="AW22" s="2">
        <f t="shared" si="8"/>
        <v>0</v>
      </c>
      <c r="AY22" t="s">
        <v>526</v>
      </c>
      <c r="AZ22" t="s">
        <v>236</v>
      </c>
      <c r="BA22">
        <v>2</v>
      </c>
      <c r="BC22">
        <v>2</v>
      </c>
      <c r="BD22" s="91">
        <v>1</v>
      </c>
      <c r="BE22" s="93">
        <v>39</v>
      </c>
      <c r="BF22" s="96">
        <f t="shared" si="12"/>
        <v>1039</v>
      </c>
      <c r="BG22" s="96">
        <f t="shared" si="9"/>
        <v>1039</v>
      </c>
      <c r="BI22" s="7" t="s">
        <v>1447</v>
      </c>
    </row>
    <row r="23" spans="1:61" ht="14" hidden="1" customHeight="1" outlineLevel="1" x14ac:dyDescent="0.2">
      <c r="A23" t="s">
        <v>327</v>
      </c>
      <c r="B23" t="s">
        <v>236</v>
      </c>
      <c r="C23" s="1">
        <f t="shared" si="0"/>
        <v>6589</v>
      </c>
      <c r="D23" s="7">
        <f>IF(N23&gt;0, RANK(N23,(N23:P23,Q23:AF23)),0)</f>
        <v>2</v>
      </c>
      <c r="E23" s="7">
        <f>IF(O23&gt;0,RANK(O23,(N23:P23,Q23:AF23)),0)</f>
        <v>1</v>
      </c>
      <c r="F23" s="7">
        <f>IF(P23&gt;0,RANK(P23,(N23:P23,Q23:AF23)),0)</f>
        <v>0</v>
      </c>
      <c r="G23" s="1">
        <f t="shared" si="10"/>
        <v>2761</v>
      </c>
      <c r="H23" s="2">
        <f t="shared" si="11"/>
        <v>0.41903171953255425</v>
      </c>
      <c r="I23" s="2"/>
      <c r="J23" s="2">
        <f t="shared" si="1"/>
        <v>0.28987706784033995</v>
      </c>
      <c r="K23" s="2">
        <f t="shared" si="2"/>
        <v>0.7089087873728942</v>
      </c>
      <c r="L23" s="2">
        <f t="shared" si="3"/>
        <v>0</v>
      </c>
      <c r="M23" s="2">
        <f t="shared" si="4"/>
        <v>1.2141447867658473E-3</v>
      </c>
      <c r="N23" s="101">
        <v>1910</v>
      </c>
      <c r="O23" s="101">
        <v>4671</v>
      </c>
      <c r="P23" s="56"/>
      <c r="Q23" s="56"/>
      <c r="R23" s="56"/>
      <c r="S23" s="56"/>
      <c r="T23" s="56"/>
      <c r="U23" s="56"/>
      <c r="W23" s="56"/>
      <c r="X23" s="101">
        <v>8</v>
      </c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7">
        <f>IF(Q23&gt;0,RANK(Q23,(N23:P23,Q23:AF23)),0)</f>
        <v>0</v>
      </c>
      <c r="AQ23" s="7">
        <f>IF(R23&gt;0,RANK(R23,(N23:P23,Q23:AF23)),0)</f>
        <v>0</v>
      </c>
      <c r="AR23" s="7">
        <f>IF(T23&gt;0,RANK(T23,(N23:P23,Q23:AF23)),0)</f>
        <v>0</v>
      </c>
      <c r="AS23" s="7">
        <f>IF(S23&gt;0,RANK(S23,(N23:P23,Q23:AF23)),0)</f>
        <v>0</v>
      </c>
      <c r="AT23" s="2">
        <f t="shared" si="5"/>
        <v>0</v>
      </c>
      <c r="AU23" s="2">
        <f t="shared" si="6"/>
        <v>0</v>
      </c>
      <c r="AV23" s="2">
        <f t="shared" si="7"/>
        <v>0</v>
      </c>
      <c r="AW23" s="2">
        <f t="shared" si="8"/>
        <v>0</v>
      </c>
      <c r="AY23" t="s">
        <v>327</v>
      </c>
      <c r="AZ23" t="s">
        <v>236</v>
      </c>
      <c r="BA23">
        <v>2</v>
      </c>
      <c r="BC23">
        <v>2</v>
      </c>
      <c r="BD23" s="91">
        <v>1</v>
      </c>
      <c r="BE23" s="93">
        <v>41</v>
      </c>
      <c r="BF23" s="96">
        <f t="shared" si="12"/>
        <v>1041</v>
      </c>
      <c r="BG23" s="96">
        <f t="shared" si="9"/>
        <v>1041</v>
      </c>
      <c r="BI23" s="7" t="s">
        <v>1447</v>
      </c>
    </row>
    <row r="24" spans="1:61" ht="14" hidden="1" customHeight="1" outlineLevel="1" x14ac:dyDescent="0.2">
      <c r="A24" t="s">
        <v>354</v>
      </c>
      <c r="B24" t="s">
        <v>236</v>
      </c>
      <c r="C24" s="1">
        <f t="shared" si="0"/>
        <v>41735</v>
      </c>
      <c r="D24" s="7">
        <f>IF(N24&gt;0, RANK(N24,(N24:P24,Q24:AF24)),0)</f>
        <v>2</v>
      </c>
      <c r="E24" s="7">
        <f>IF(O24&gt;0,RANK(O24,(N24:P24,Q24:AF24)),0)</f>
        <v>1</v>
      </c>
      <c r="F24" s="7">
        <f>IF(P24&gt;0,RANK(P24,(N24:P24,Q24:AF24)),0)</f>
        <v>0</v>
      </c>
      <c r="G24" s="1">
        <f t="shared" si="10"/>
        <v>30256</v>
      </c>
      <c r="H24" s="2">
        <f t="shared" si="11"/>
        <v>0.72495507367916612</v>
      </c>
      <c r="I24" s="2"/>
      <c r="J24" s="2">
        <f t="shared" si="1"/>
        <v>0.13640829040373786</v>
      </c>
      <c r="K24" s="2">
        <f t="shared" si="2"/>
        <v>0.86136336408290404</v>
      </c>
      <c r="L24" s="2">
        <f t="shared" si="3"/>
        <v>0</v>
      </c>
      <c r="M24" s="2">
        <f t="shared" si="4"/>
        <v>2.2283455133581542E-3</v>
      </c>
      <c r="N24" s="101">
        <v>5693</v>
      </c>
      <c r="O24" s="101">
        <v>35949</v>
      </c>
      <c r="P24" s="56"/>
      <c r="Q24" s="56"/>
      <c r="R24" s="56"/>
      <c r="S24" s="56"/>
      <c r="T24" s="56"/>
      <c r="U24" s="56"/>
      <c r="W24" s="56"/>
      <c r="X24" s="101">
        <v>93</v>
      </c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7">
        <f>IF(Q24&gt;0,RANK(Q24,(N24:P24,Q24:AF24)),0)</f>
        <v>0</v>
      </c>
      <c r="AQ24" s="7">
        <f>IF(R24&gt;0,RANK(R24,(N24:P24,Q24:AF24)),0)</f>
        <v>0</v>
      </c>
      <c r="AR24" s="7">
        <f>IF(T24&gt;0,RANK(T24,(N24:P24,Q24:AF24)),0)</f>
        <v>0</v>
      </c>
      <c r="AS24" s="7">
        <f>IF(S24&gt;0,RANK(S24,(N24:P24,Q24:AF24)),0)</f>
        <v>0</v>
      </c>
      <c r="AT24" s="2">
        <f t="shared" si="5"/>
        <v>0</v>
      </c>
      <c r="AU24" s="2">
        <f t="shared" si="6"/>
        <v>0</v>
      </c>
      <c r="AV24" s="2">
        <f t="shared" si="7"/>
        <v>0</v>
      </c>
      <c r="AW24" s="2">
        <f t="shared" si="8"/>
        <v>0</v>
      </c>
      <c r="AY24" t="s">
        <v>354</v>
      </c>
      <c r="AZ24" t="s">
        <v>236</v>
      </c>
      <c r="BA24">
        <v>4</v>
      </c>
      <c r="BC24">
        <v>2</v>
      </c>
      <c r="BD24" s="91">
        <v>1</v>
      </c>
      <c r="BE24" s="93">
        <v>43</v>
      </c>
      <c r="BF24" s="96">
        <f t="shared" si="12"/>
        <v>1043</v>
      </c>
      <c r="BG24" s="96">
        <f t="shared" si="9"/>
        <v>1043</v>
      </c>
      <c r="BI24" s="7" t="s">
        <v>1447</v>
      </c>
    </row>
    <row r="25" spans="1:61" ht="14" hidden="1" customHeight="1" outlineLevel="1" x14ac:dyDescent="0.2">
      <c r="A25" t="s">
        <v>176</v>
      </c>
      <c r="B25" t="s">
        <v>236</v>
      </c>
      <c r="C25" s="1">
        <f t="shared" si="0"/>
        <v>19641</v>
      </c>
      <c r="D25" s="7">
        <f>IF(N25&gt;0, RANK(N25,(N25:P25,Q25:AF25)),0)</f>
        <v>2</v>
      </c>
      <c r="E25" s="7">
        <f>IF(O25&gt;0,RANK(O25,(N25:P25,Q25:AF25)),0)</f>
        <v>1</v>
      </c>
      <c r="F25" s="7">
        <f>IF(P25&gt;0,RANK(P25,(N25:P25,Q25:AF25)),0)</f>
        <v>0</v>
      </c>
      <c r="G25" s="1">
        <f t="shared" si="10"/>
        <v>7698</v>
      </c>
      <c r="H25" s="2">
        <f t="shared" si="11"/>
        <v>0.3919352375133649</v>
      </c>
      <c r="I25" s="2"/>
      <c r="J25" s="2">
        <f t="shared" si="1"/>
        <v>0.30319230181762641</v>
      </c>
      <c r="K25" s="2">
        <f t="shared" si="2"/>
        <v>0.69512753933099125</v>
      </c>
      <c r="L25" s="2">
        <f t="shared" si="3"/>
        <v>0</v>
      </c>
      <c r="M25" s="2">
        <f t="shared" si="4"/>
        <v>1.6801588513823962E-3</v>
      </c>
      <c r="N25" s="101">
        <v>5955</v>
      </c>
      <c r="O25" s="101">
        <v>13653</v>
      </c>
      <c r="P25" s="56"/>
      <c r="Q25" s="56"/>
      <c r="R25" s="56"/>
      <c r="S25" s="56"/>
      <c r="T25" s="56"/>
      <c r="U25" s="56"/>
      <c r="W25" s="56"/>
      <c r="X25" s="101">
        <v>33</v>
      </c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7">
        <f>IF(Q25&gt;0,RANK(Q25,(N25:P25,Q25:AF25)),0)</f>
        <v>0</v>
      </c>
      <c r="AQ25" s="7">
        <f>IF(R25&gt;0,RANK(R25,(N25:P25,Q25:AF25)),0)</f>
        <v>0</v>
      </c>
      <c r="AR25" s="7">
        <f>IF(T25&gt;0,RANK(T25,(N25:P25,Q25:AF25)),0)</f>
        <v>0</v>
      </c>
      <c r="AS25" s="7">
        <f>IF(S25&gt;0,RANK(S25,(N25:P25,Q25:AF25)),0)</f>
        <v>0</v>
      </c>
      <c r="AT25" s="2">
        <f t="shared" si="5"/>
        <v>0</v>
      </c>
      <c r="AU25" s="2">
        <f t="shared" si="6"/>
        <v>0</v>
      </c>
      <c r="AV25" s="2">
        <f t="shared" si="7"/>
        <v>0</v>
      </c>
      <c r="AW25" s="2">
        <f t="shared" si="8"/>
        <v>0</v>
      </c>
      <c r="AY25" t="s">
        <v>176</v>
      </c>
      <c r="AZ25" t="s">
        <v>236</v>
      </c>
      <c r="BA25">
        <v>2</v>
      </c>
      <c r="BC25">
        <v>2</v>
      </c>
      <c r="BD25" s="91">
        <v>1</v>
      </c>
      <c r="BE25" s="93">
        <v>45</v>
      </c>
      <c r="BF25" s="96">
        <f t="shared" si="12"/>
        <v>1045</v>
      </c>
      <c r="BG25" s="96">
        <f t="shared" si="9"/>
        <v>1045</v>
      </c>
      <c r="BI25" s="7" t="s">
        <v>1447</v>
      </c>
    </row>
    <row r="26" spans="1:61" ht="14" hidden="1" customHeight="1" outlineLevel="1" x14ac:dyDescent="0.2">
      <c r="A26" t="s">
        <v>2016</v>
      </c>
      <c r="B26" t="s">
        <v>236</v>
      </c>
      <c r="C26" s="1">
        <f t="shared" si="0"/>
        <v>17816</v>
      </c>
      <c r="D26" s="7">
        <f>IF(N26&gt;0, RANK(N26,(N26:P26,Q26:AF26)),0)</f>
        <v>1</v>
      </c>
      <c r="E26" s="7">
        <f>IF(O26&gt;0,RANK(O26,(N26:P26,Q26:AF26)),0)</f>
        <v>2</v>
      </c>
      <c r="F26" s="7">
        <f>IF(P26&gt;0,RANK(P26,(N26:P26,Q26:AF26)),0)</f>
        <v>0</v>
      </c>
      <c r="G26" s="1">
        <f t="shared" si="10"/>
        <v>7205</v>
      </c>
      <c r="H26" s="2">
        <f t="shared" si="11"/>
        <v>0.40441176470588236</v>
      </c>
      <c r="I26" s="2"/>
      <c r="J26" s="2">
        <f t="shared" si="1"/>
        <v>0.70178491243825769</v>
      </c>
      <c r="K26" s="2">
        <f t="shared" si="2"/>
        <v>0.29737314773237539</v>
      </c>
      <c r="L26" s="2">
        <f t="shared" si="3"/>
        <v>0</v>
      </c>
      <c r="M26" s="2">
        <f t="shared" si="4"/>
        <v>8.4193982936692224E-4</v>
      </c>
      <c r="N26" s="101">
        <v>12503</v>
      </c>
      <c r="O26" s="101">
        <v>5298</v>
      </c>
      <c r="P26" s="56"/>
      <c r="Q26" s="56"/>
      <c r="R26" s="56"/>
      <c r="S26" s="56"/>
      <c r="T26" s="56"/>
      <c r="U26" s="56"/>
      <c r="W26" s="56"/>
      <c r="X26" s="101">
        <v>15</v>
      </c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7">
        <f>IF(Q26&gt;0,RANK(Q26,(N26:P26,Q26:AF26)),0)</f>
        <v>0</v>
      </c>
      <c r="AQ26" s="7">
        <f>IF(R26&gt;0,RANK(R26,(N26:P26,Q26:AF26)),0)</f>
        <v>0</v>
      </c>
      <c r="AR26" s="7">
        <f>IF(T26&gt;0,RANK(T26,(N26:P26,Q26:AF26)),0)</f>
        <v>0</v>
      </c>
      <c r="AS26" s="7">
        <f>IF(S26&gt;0,RANK(S26,(N26:P26,Q26:AF26)),0)</f>
        <v>0</v>
      </c>
      <c r="AT26" s="2">
        <f t="shared" si="5"/>
        <v>0</v>
      </c>
      <c r="AU26" s="2">
        <f t="shared" si="6"/>
        <v>0</v>
      </c>
      <c r="AV26" s="2">
        <f t="shared" si="7"/>
        <v>0</v>
      </c>
      <c r="AW26" s="2">
        <f t="shared" si="8"/>
        <v>0</v>
      </c>
      <c r="AY26" t="s">
        <v>2016</v>
      </c>
      <c r="AZ26" t="s">
        <v>236</v>
      </c>
      <c r="BA26">
        <v>7</v>
      </c>
      <c r="BC26">
        <v>2</v>
      </c>
      <c r="BD26" s="91">
        <v>1</v>
      </c>
      <c r="BE26" s="93">
        <v>47</v>
      </c>
      <c r="BF26" s="96">
        <f t="shared" si="12"/>
        <v>1047</v>
      </c>
      <c r="BG26" s="96">
        <f t="shared" si="9"/>
        <v>1047</v>
      </c>
      <c r="BI26" s="7" t="s">
        <v>1447</v>
      </c>
    </row>
    <row r="27" spans="1:61" ht="14" hidden="1" customHeight="1" outlineLevel="1" x14ac:dyDescent="0.2">
      <c r="A27" t="s">
        <v>2017</v>
      </c>
      <c r="B27" t="s">
        <v>236</v>
      </c>
      <c r="C27" s="1">
        <f t="shared" si="0"/>
        <v>29246</v>
      </c>
      <c r="D27" s="7">
        <f>IF(N27&gt;0, RANK(N27,(N27:P27,Q27:AF27)),0)</f>
        <v>2</v>
      </c>
      <c r="E27" s="7">
        <f>IF(O27&gt;0,RANK(O27,(N27:P27,Q27:AF27)),0)</f>
        <v>1</v>
      </c>
      <c r="F27" s="7">
        <f>IF(P27&gt;0,RANK(P27,(N27:P27,Q27:AF27)),0)</f>
        <v>0</v>
      </c>
      <c r="G27" s="1">
        <f t="shared" si="10"/>
        <v>18687</v>
      </c>
      <c r="H27" s="2">
        <f t="shared" si="11"/>
        <v>0.6389591739041236</v>
      </c>
      <c r="I27" s="2"/>
      <c r="J27" s="2">
        <f t="shared" si="1"/>
        <v>0.17961430622991179</v>
      </c>
      <c r="K27" s="2">
        <f t="shared" si="2"/>
        <v>0.81857348013403541</v>
      </c>
      <c r="L27" s="2">
        <f t="shared" si="3"/>
        <v>0</v>
      </c>
      <c r="M27" s="2">
        <f t="shared" si="4"/>
        <v>1.812213636052773E-3</v>
      </c>
      <c r="N27" s="101">
        <v>5253</v>
      </c>
      <c r="O27" s="101">
        <v>23940</v>
      </c>
      <c r="P27" s="56"/>
      <c r="Q27" s="56"/>
      <c r="R27" s="56"/>
      <c r="S27" s="56"/>
      <c r="T27" s="56"/>
      <c r="U27" s="56"/>
      <c r="W27" s="56"/>
      <c r="X27" s="101">
        <v>53</v>
      </c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7">
        <f>IF(Q27&gt;0,RANK(Q27,(N27:P27,Q27:AF27)),0)</f>
        <v>0</v>
      </c>
      <c r="AQ27" s="7">
        <f>IF(R27&gt;0,RANK(R27,(N27:P27,Q27:AF27)),0)</f>
        <v>0</v>
      </c>
      <c r="AR27" s="7">
        <f>IF(T27&gt;0,RANK(T27,(N27:P27,Q27:AF27)),0)</f>
        <v>0</v>
      </c>
      <c r="AS27" s="7">
        <f>IF(S27&gt;0,RANK(S27,(N27:P27,Q27:AF27)),0)</f>
        <v>0</v>
      </c>
      <c r="AT27" s="2">
        <f t="shared" si="5"/>
        <v>0</v>
      </c>
      <c r="AU27" s="2">
        <f t="shared" si="6"/>
        <v>0</v>
      </c>
      <c r="AV27" s="2">
        <f t="shared" si="7"/>
        <v>0</v>
      </c>
      <c r="AW27" s="2">
        <f t="shared" si="8"/>
        <v>0</v>
      </c>
      <c r="AY27" t="s">
        <v>2017</v>
      </c>
      <c r="AZ27" t="s">
        <v>236</v>
      </c>
      <c r="BA27">
        <v>4</v>
      </c>
      <c r="BC27">
        <v>2</v>
      </c>
      <c r="BD27" s="91">
        <v>1</v>
      </c>
      <c r="BE27" s="93">
        <v>49</v>
      </c>
      <c r="BF27" s="96">
        <f t="shared" si="12"/>
        <v>1049</v>
      </c>
      <c r="BG27" s="96">
        <f t="shared" si="9"/>
        <v>1049</v>
      </c>
      <c r="BI27" s="7" t="s">
        <v>1447</v>
      </c>
    </row>
    <row r="28" spans="1:61" ht="14" hidden="1" customHeight="1" outlineLevel="1" x14ac:dyDescent="0.2">
      <c r="A28" t="s">
        <v>1294</v>
      </c>
      <c r="B28" t="s">
        <v>236</v>
      </c>
      <c r="C28" s="1">
        <f t="shared" si="0"/>
        <v>40918</v>
      </c>
      <c r="D28" s="7">
        <f>IF(N28&gt;0, RANK(N28,(N28:P28,Q28:AF28)),0)</f>
        <v>2</v>
      </c>
      <c r="E28" s="7">
        <f>IF(O28&gt;0,RANK(O28,(N28:P28,Q28:AF28)),0)</f>
        <v>1</v>
      </c>
      <c r="F28" s="7">
        <f>IF(P28&gt;0,RANK(P28,(N28:P28,Q28:AF28)),0)</f>
        <v>0</v>
      </c>
      <c r="G28" s="1">
        <f t="shared" si="10"/>
        <v>18060</v>
      </c>
      <c r="H28" s="2">
        <f t="shared" si="11"/>
        <v>0.44137054596998876</v>
      </c>
      <c r="I28" s="2"/>
      <c r="J28" s="2">
        <f t="shared" si="1"/>
        <v>0.27858155335060364</v>
      </c>
      <c r="K28" s="2">
        <f t="shared" si="2"/>
        <v>0.71995209932059245</v>
      </c>
      <c r="L28" s="2">
        <f t="shared" si="3"/>
        <v>0</v>
      </c>
      <c r="M28" s="2">
        <f t="shared" si="4"/>
        <v>1.4663473288039075E-3</v>
      </c>
      <c r="N28" s="101">
        <v>11399</v>
      </c>
      <c r="O28" s="101">
        <v>29459</v>
      </c>
      <c r="P28" s="56"/>
      <c r="Q28" s="56"/>
      <c r="R28" s="56"/>
      <c r="S28" s="56"/>
      <c r="T28" s="56"/>
      <c r="U28" s="56"/>
      <c r="W28" s="56"/>
      <c r="X28" s="101">
        <v>60</v>
      </c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7">
        <f>IF(Q28&gt;0,RANK(Q28,(N28:P28,Q28:AF28)),0)</f>
        <v>0</v>
      </c>
      <c r="AQ28" s="7">
        <f>IF(R28&gt;0,RANK(R28,(N28:P28,Q28:AF28)),0)</f>
        <v>0</v>
      </c>
      <c r="AR28" s="7">
        <f>IF(T28&gt;0,RANK(T28,(N28:P28,Q28:AF28)),0)</f>
        <v>0</v>
      </c>
      <c r="AS28" s="7">
        <f>IF(S28&gt;0,RANK(S28,(N28:P28,Q28:AF28)),0)</f>
        <v>0</v>
      </c>
      <c r="AT28" s="2">
        <f t="shared" si="5"/>
        <v>0</v>
      </c>
      <c r="AU28" s="2">
        <f t="shared" si="6"/>
        <v>0</v>
      </c>
      <c r="AV28" s="2">
        <f t="shared" si="7"/>
        <v>0</v>
      </c>
      <c r="AW28" s="2">
        <f t="shared" si="8"/>
        <v>0</v>
      </c>
      <c r="AY28" t="s">
        <v>1294</v>
      </c>
      <c r="AZ28" t="s">
        <v>236</v>
      </c>
      <c r="BA28">
        <v>2</v>
      </c>
      <c r="BC28">
        <v>2</v>
      </c>
      <c r="BD28" s="91">
        <v>1</v>
      </c>
      <c r="BE28" s="93">
        <v>51</v>
      </c>
      <c r="BF28" s="96">
        <f t="shared" si="12"/>
        <v>1051</v>
      </c>
      <c r="BG28" s="96">
        <f t="shared" si="9"/>
        <v>1051</v>
      </c>
      <c r="BI28" s="7" t="s">
        <v>1447</v>
      </c>
    </row>
    <row r="29" spans="1:61" ht="14" hidden="1" customHeight="1" outlineLevel="1" x14ac:dyDescent="0.2">
      <c r="A29" t="s">
        <v>2434</v>
      </c>
      <c r="B29" t="s">
        <v>236</v>
      </c>
      <c r="C29" s="1">
        <f t="shared" si="0"/>
        <v>15831</v>
      </c>
      <c r="D29" s="7">
        <f>IF(N29&gt;0, RANK(N29,(N29:P29,Q29:AF29)),0)</f>
        <v>2</v>
      </c>
      <c r="E29" s="7">
        <f>IF(O29&gt;0,RANK(O29,(N29:P29,Q29:AF29)),0)</f>
        <v>1</v>
      </c>
      <c r="F29" s="7">
        <f>IF(P29&gt;0,RANK(P29,(N29:P29,Q29:AF29)),0)</f>
        <v>0</v>
      </c>
      <c r="G29" s="1">
        <f t="shared" si="10"/>
        <v>5017</v>
      </c>
      <c r="H29" s="2">
        <f t="shared" si="11"/>
        <v>0.31690986040048008</v>
      </c>
      <c r="I29" s="2"/>
      <c r="J29" s="2">
        <f t="shared" si="1"/>
        <v>0.34110289937464466</v>
      </c>
      <c r="K29" s="2">
        <f t="shared" si="2"/>
        <v>0.65801275977512474</v>
      </c>
      <c r="L29" s="2">
        <f t="shared" si="3"/>
        <v>0</v>
      </c>
      <c r="M29" s="2">
        <f t="shared" si="4"/>
        <v>8.8434085023059161E-4</v>
      </c>
      <c r="N29" s="101">
        <v>5400</v>
      </c>
      <c r="O29" s="101">
        <v>10417</v>
      </c>
      <c r="P29" s="56"/>
      <c r="Q29" s="56"/>
      <c r="R29" s="56"/>
      <c r="S29" s="56"/>
      <c r="T29" s="56"/>
      <c r="U29" s="56"/>
      <c r="W29" s="56"/>
      <c r="X29" s="101">
        <v>14</v>
      </c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7">
        <f>IF(Q29&gt;0,RANK(Q29,(N29:P29,Q29:AF29)),0)</f>
        <v>0</v>
      </c>
      <c r="AQ29" s="7">
        <f>IF(R29&gt;0,RANK(R29,(N29:P29,Q29:AF29)),0)</f>
        <v>0</v>
      </c>
      <c r="AR29" s="7">
        <f>IF(T29&gt;0,RANK(T29,(N29:P29,Q29:AF29)),0)</f>
        <v>0</v>
      </c>
      <c r="AS29" s="7">
        <f>IF(S29&gt;0,RANK(S29,(N29:P29,Q29:AF29)),0)</f>
        <v>0</v>
      </c>
      <c r="AT29" s="2">
        <f t="shared" si="5"/>
        <v>0</v>
      </c>
      <c r="AU29" s="2">
        <f t="shared" si="6"/>
        <v>0</v>
      </c>
      <c r="AV29" s="2">
        <f t="shared" si="7"/>
        <v>0</v>
      </c>
      <c r="AW29" s="2">
        <f t="shared" si="8"/>
        <v>0</v>
      </c>
      <c r="AY29" t="s">
        <v>2434</v>
      </c>
      <c r="AZ29" t="s">
        <v>236</v>
      </c>
      <c r="BA29">
        <v>1</v>
      </c>
      <c r="BC29">
        <v>2</v>
      </c>
      <c r="BD29" s="91">
        <v>1</v>
      </c>
      <c r="BE29" s="93">
        <v>53</v>
      </c>
      <c r="BF29" s="96">
        <f t="shared" si="12"/>
        <v>1053</v>
      </c>
      <c r="BG29" s="96">
        <f t="shared" si="9"/>
        <v>1053</v>
      </c>
      <c r="BI29" s="7" t="s">
        <v>1447</v>
      </c>
    </row>
    <row r="30" spans="1:61" ht="14" hidden="1" customHeight="1" outlineLevel="1" x14ac:dyDescent="0.2">
      <c r="A30" t="s">
        <v>1431</v>
      </c>
      <c r="B30" t="s">
        <v>236</v>
      </c>
      <c r="C30" s="1">
        <f t="shared" si="0"/>
        <v>47589</v>
      </c>
      <c r="D30" s="7">
        <f>IF(N30&gt;0, RANK(N30,(N30:P30,Q30:AF30)),0)</f>
        <v>2</v>
      </c>
      <c r="E30" s="7">
        <f>IF(O30&gt;0,RANK(O30,(N30:P30,Q30:AF30)),0)</f>
        <v>1</v>
      </c>
      <c r="F30" s="7">
        <f>IF(P30&gt;0,RANK(P30,(N30:P30,Q30:AF30)),0)</f>
        <v>0</v>
      </c>
      <c r="G30" s="1">
        <f t="shared" si="10"/>
        <v>21206</v>
      </c>
      <c r="H30" s="2">
        <f t="shared" si="11"/>
        <v>0.44560717812939965</v>
      </c>
      <c r="I30" s="2"/>
      <c r="J30" s="2">
        <f t="shared" si="1"/>
        <v>0.27621929437475046</v>
      </c>
      <c r="K30" s="2">
        <f t="shared" si="2"/>
        <v>0.72182647250415011</v>
      </c>
      <c r="L30" s="2">
        <f t="shared" si="3"/>
        <v>0</v>
      </c>
      <c r="M30" s="2">
        <f t="shared" si="4"/>
        <v>1.9542331210994357E-3</v>
      </c>
      <c r="N30" s="101">
        <v>13145</v>
      </c>
      <c r="O30" s="101">
        <v>34351</v>
      </c>
      <c r="P30" s="56"/>
      <c r="Q30" s="56"/>
      <c r="R30" s="56"/>
      <c r="S30" s="56"/>
      <c r="T30" s="56"/>
      <c r="U30" s="56"/>
      <c r="W30" s="56"/>
      <c r="X30" s="101">
        <v>93</v>
      </c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7">
        <f>IF(Q30&gt;0,RANK(Q30,(N30:P30,Q30:AF30)),0)</f>
        <v>0</v>
      </c>
      <c r="AQ30" s="7">
        <f>IF(R30&gt;0,RANK(R30,(N30:P30,Q30:AF30)),0)</f>
        <v>0</v>
      </c>
      <c r="AR30" s="7">
        <f>IF(T30&gt;0,RANK(T30,(N30:P30,Q30:AF30)),0)</f>
        <v>0</v>
      </c>
      <c r="AS30" s="7">
        <f>IF(S30&gt;0,RANK(S30,(N30:P30,Q30:AF30)),0)</f>
        <v>0</v>
      </c>
      <c r="AT30" s="2">
        <f t="shared" si="5"/>
        <v>0</v>
      </c>
      <c r="AU30" s="2">
        <f t="shared" si="6"/>
        <v>0</v>
      </c>
      <c r="AV30" s="2">
        <f t="shared" si="7"/>
        <v>0</v>
      </c>
      <c r="AW30" s="2">
        <f t="shared" si="8"/>
        <v>0</v>
      </c>
      <c r="AY30" t="s">
        <v>1431</v>
      </c>
      <c r="AZ30" t="s">
        <v>236</v>
      </c>
      <c r="BA30">
        <v>4</v>
      </c>
      <c r="BC30">
        <v>2</v>
      </c>
      <c r="BD30" s="91">
        <v>1</v>
      </c>
      <c r="BE30" s="93">
        <v>55</v>
      </c>
      <c r="BF30" s="96">
        <f t="shared" si="12"/>
        <v>1055</v>
      </c>
      <c r="BG30" s="96">
        <f t="shared" si="9"/>
        <v>1055</v>
      </c>
      <c r="BI30" s="7" t="s">
        <v>1447</v>
      </c>
    </row>
    <row r="31" spans="1:61" ht="14" hidden="1" customHeight="1" outlineLevel="1" x14ac:dyDescent="0.2">
      <c r="A31" t="s">
        <v>1909</v>
      </c>
      <c r="B31" t="s">
        <v>236</v>
      </c>
      <c r="C31" s="1">
        <f t="shared" si="0"/>
        <v>8751</v>
      </c>
      <c r="D31" s="7">
        <f>IF(N31&gt;0, RANK(N31,(N31:P31,Q31:AF31)),0)</f>
        <v>2</v>
      </c>
      <c r="E31" s="7">
        <f>IF(O31&gt;0,RANK(O31,(N31:P31,Q31:AF31)),0)</f>
        <v>1</v>
      </c>
      <c r="F31" s="7">
        <f>IF(P31&gt;0,RANK(P31,(N31:P31,Q31:AF31)),0)</f>
        <v>0</v>
      </c>
      <c r="G31" s="1">
        <f t="shared" si="10"/>
        <v>5437</v>
      </c>
      <c r="H31" s="2">
        <f t="shared" si="11"/>
        <v>0.62130042280882181</v>
      </c>
      <c r="I31" s="2"/>
      <c r="J31" s="2">
        <f t="shared" si="1"/>
        <v>0.18866415266826647</v>
      </c>
      <c r="K31" s="2">
        <f t="shared" si="2"/>
        <v>0.80996457547708833</v>
      </c>
      <c r="L31" s="2">
        <f t="shared" si="3"/>
        <v>0</v>
      </c>
      <c r="M31" s="2">
        <f t="shared" si="4"/>
        <v>1.3712718546452507E-3</v>
      </c>
      <c r="N31" s="101">
        <v>1651</v>
      </c>
      <c r="O31" s="101">
        <v>7088</v>
      </c>
      <c r="P31" s="56"/>
      <c r="Q31" s="56"/>
      <c r="R31" s="56"/>
      <c r="S31" s="56"/>
      <c r="T31" s="56"/>
      <c r="U31" s="56"/>
      <c r="W31" s="56"/>
      <c r="X31" s="101">
        <v>12</v>
      </c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7">
        <f>IF(Q31&gt;0,RANK(Q31,(N31:P31,Q31:AF31)),0)</f>
        <v>0</v>
      </c>
      <c r="AQ31" s="7">
        <f>IF(R31&gt;0,RANK(R31,(N31:P31,Q31:AF31)),0)</f>
        <v>0</v>
      </c>
      <c r="AR31" s="7">
        <f>IF(T31&gt;0,RANK(T31,(N31:P31,Q31:AF31)),0)</f>
        <v>0</v>
      </c>
      <c r="AS31" s="7">
        <f>IF(S31&gt;0,RANK(S31,(N31:P31,Q31:AF31)),0)</f>
        <v>0</v>
      </c>
      <c r="AT31" s="2">
        <f t="shared" si="5"/>
        <v>0</v>
      </c>
      <c r="AU31" s="2">
        <f t="shared" si="6"/>
        <v>0</v>
      </c>
      <c r="AV31" s="2">
        <f t="shared" si="7"/>
        <v>0</v>
      </c>
      <c r="AW31" s="2">
        <f t="shared" si="8"/>
        <v>0</v>
      </c>
      <c r="AY31" t="s">
        <v>1909</v>
      </c>
      <c r="AZ31" t="s">
        <v>236</v>
      </c>
      <c r="BA31">
        <v>4</v>
      </c>
      <c r="BC31">
        <v>2</v>
      </c>
      <c r="BD31" s="91">
        <v>1</v>
      </c>
      <c r="BE31" s="93">
        <v>57</v>
      </c>
      <c r="BF31" s="96">
        <f t="shared" si="12"/>
        <v>1057</v>
      </c>
      <c r="BG31" s="96">
        <f t="shared" si="9"/>
        <v>1057</v>
      </c>
      <c r="BI31" s="7" t="s">
        <v>1447</v>
      </c>
    </row>
    <row r="32" spans="1:61" ht="14" hidden="1" customHeight="1" outlineLevel="1" x14ac:dyDescent="0.2">
      <c r="A32" t="s">
        <v>2356</v>
      </c>
      <c r="B32" t="s">
        <v>236</v>
      </c>
      <c r="C32" s="1">
        <f t="shared" si="0"/>
        <v>12481</v>
      </c>
      <c r="D32" s="7">
        <f>IF(N32&gt;0, RANK(N32,(N32:P32,Q32:AF32)),0)</f>
        <v>2</v>
      </c>
      <c r="E32" s="7">
        <f>IF(O32&gt;0,RANK(O32,(N32:P32,Q32:AF32)),0)</f>
        <v>1</v>
      </c>
      <c r="F32" s="7">
        <f>IF(P32&gt;0,RANK(P32,(N32:P32,Q32:AF32)),0)</f>
        <v>0</v>
      </c>
      <c r="G32" s="1">
        <f t="shared" si="10"/>
        <v>7251</v>
      </c>
      <c r="H32" s="2">
        <f t="shared" si="11"/>
        <v>0.58096306385706276</v>
      </c>
      <c r="I32" s="2"/>
      <c r="J32" s="2">
        <f t="shared" si="1"/>
        <v>0.20871725022033491</v>
      </c>
      <c r="K32" s="2">
        <f t="shared" si="2"/>
        <v>0.78968031407739769</v>
      </c>
      <c r="L32" s="2">
        <f t="shared" si="3"/>
        <v>0</v>
      </c>
      <c r="M32" s="2">
        <f t="shared" si="4"/>
        <v>1.6024357022673685E-3</v>
      </c>
      <c r="N32" s="101">
        <v>2605</v>
      </c>
      <c r="O32" s="101">
        <v>9856</v>
      </c>
      <c r="P32" s="56"/>
      <c r="Q32" s="56"/>
      <c r="R32" s="56"/>
      <c r="S32" s="56"/>
      <c r="T32" s="56"/>
      <c r="U32" s="56"/>
      <c r="W32" s="56"/>
      <c r="X32" s="101">
        <v>20</v>
      </c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7">
        <f>IF(Q32&gt;0,RANK(Q32,(N32:P32,Q32:AF32)),0)</f>
        <v>0</v>
      </c>
      <c r="AQ32" s="7">
        <f>IF(R32&gt;0,RANK(R32,(N32:P32,Q32:AF32)),0)</f>
        <v>0</v>
      </c>
      <c r="AR32" s="7">
        <f>IF(T32&gt;0,RANK(T32,(N32:P32,Q32:AF32)),0)</f>
        <v>0</v>
      </c>
      <c r="AS32" s="7">
        <f>IF(S32&gt;0,RANK(S32,(N32:P32,Q32:AF32)),0)</f>
        <v>0</v>
      </c>
      <c r="AT32" s="2">
        <f t="shared" si="5"/>
        <v>0</v>
      </c>
      <c r="AU32" s="2">
        <f t="shared" si="6"/>
        <v>0</v>
      </c>
      <c r="AV32" s="2">
        <f t="shared" si="7"/>
        <v>0</v>
      </c>
      <c r="AW32" s="2">
        <f t="shared" si="8"/>
        <v>0</v>
      </c>
      <c r="AY32" t="s">
        <v>2356</v>
      </c>
      <c r="AZ32" t="s">
        <v>236</v>
      </c>
      <c r="BA32">
        <v>4</v>
      </c>
      <c r="BC32">
        <v>2</v>
      </c>
      <c r="BD32" s="91">
        <v>1</v>
      </c>
      <c r="BE32" s="93">
        <v>59</v>
      </c>
      <c r="BF32" s="96">
        <f t="shared" si="12"/>
        <v>1059</v>
      </c>
      <c r="BG32" s="96">
        <f t="shared" si="9"/>
        <v>1059</v>
      </c>
      <c r="BI32" s="7" t="s">
        <v>1447</v>
      </c>
    </row>
    <row r="33" spans="1:61" ht="14" hidden="1" customHeight="1" outlineLevel="1" x14ac:dyDescent="0.2">
      <c r="A33" t="s">
        <v>47</v>
      </c>
      <c r="B33" t="s">
        <v>236</v>
      </c>
      <c r="C33" s="1">
        <f t="shared" si="0"/>
        <v>12522</v>
      </c>
      <c r="D33" s="7">
        <f>IF(N33&gt;0, RANK(N33,(N33:P33,Q33:AF33)),0)</f>
        <v>2</v>
      </c>
      <c r="E33" s="7">
        <f>IF(O33&gt;0,RANK(O33,(N33:P33,Q33:AF33)),0)</f>
        <v>1</v>
      </c>
      <c r="F33" s="7">
        <f>IF(P33&gt;0,RANK(P33,(N33:P33,Q33:AF33)),0)</f>
        <v>0</v>
      </c>
      <c r="G33" s="1">
        <f t="shared" si="10"/>
        <v>8260</v>
      </c>
      <c r="H33" s="2">
        <f t="shared" si="11"/>
        <v>0.65963903529787571</v>
      </c>
      <c r="I33" s="2"/>
      <c r="J33" s="2">
        <f t="shared" si="1"/>
        <v>0.16946174732470851</v>
      </c>
      <c r="K33" s="2">
        <f t="shared" si="2"/>
        <v>0.82910078262258424</v>
      </c>
      <c r="L33" s="2">
        <f t="shared" si="3"/>
        <v>0</v>
      </c>
      <c r="M33" s="2">
        <f t="shared" si="4"/>
        <v>1.4374700527072237E-3</v>
      </c>
      <c r="N33" s="101">
        <v>2122</v>
      </c>
      <c r="O33" s="101">
        <v>10382</v>
      </c>
      <c r="P33" s="56"/>
      <c r="Q33" s="56"/>
      <c r="R33" s="56"/>
      <c r="S33" s="56"/>
      <c r="T33" s="56"/>
      <c r="U33" s="56"/>
      <c r="W33" s="56"/>
      <c r="X33" s="101">
        <v>18</v>
      </c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7">
        <f>IF(Q33&gt;0,RANK(Q33,(N33:P33,Q33:AF33)),0)</f>
        <v>0</v>
      </c>
      <c r="AQ33" s="7">
        <f>IF(R33&gt;0,RANK(R33,(N33:P33,Q33:AF33)),0)</f>
        <v>0</v>
      </c>
      <c r="AR33" s="7">
        <f>IF(T33&gt;0,RANK(T33,(N33:P33,Q33:AF33)),0)</f>
        <v>0</v>
      </c>
      <c r="AS33" s="7">
        <f>IF(S33&gt;0,RANK(S33,(N33:P33,Q33:AF33)),0)</f>
        <v>0</v>
      </c>
      <c r="AT33" s="2">
        <f t="shared" si="5"/>
        <v>0</v>
      </c>
      <c r="AU33" s="2">
        <f t="shared" si="6"/>
        <v>0</v>
      </c>
      <c r="AV33" s="2">
        <f t="shared" si="7"/>
        <v>0</v>
      </c>
      <c r="AW33" s="2">
        <f t="shared" si="8"/>
        <v>0</v>
      </c>
      <c r="AY33" t="s">
        <v>47</v>
      </c>
      <c r="AZ33" t="s">
        <v>236</v>
      </c>
      <c r="BA33">
        <v>2</v>
      </c>
      <c r="BC33">
        <v>2</v>
      </c>
      <c r="BD33" s="91">
        <v>1</v>
      </c>
      <c r="BE33" s="93">
        <v>61</v>
      </c>
      <c r="BF33" s="96">
        <f t="shared" si="12"/>
        <v>1061</v>
      </c>
      <c r="BG33" s="96">
        <f t="shared" si="9"/>
        <v>1061</v>
      </c>
      <c r="BI33" s="7" t="s">
        <v>1447</v>
      </c>
    </row>
    <row r="34" spans="1:61" ht="14" hidden="1" customHeight="1" outlineLevel="1" x14ac:dyDescent="0.2">
      <c r="A34" t="s">
        <v>2168</v>
      </c>
      <c r="B34" t="s">
        <v>236</v>
      </c>
      <c r="C34" s="1">
        <f t="shared" si="0"/>
        <v>4779</v>
      </c>
      <c r="D34" s="7">
        <f>IF(N34&gt;0, RANK(N34,(N34:P34,Q34:AF34)),0)</f>
        <v>1</v>
      </c>
      <c r="E34" s="7">
        <f>IF(O34&gt;0,RANK(O34,(N34:P34,Q34:AF34)),0)</f>
        <v>2</v>
      </c>
      <c r="F34" s="7">
        <f>IF(P34&gt;0,RANK(P34,(N34:P34,Q34:AF34)),0)</f>
        <v>0</v>
      </c>
      <c r="G34" s="1">
        <f t="shared" si="10"/>
        <v>3146</v>
      </c>
      <c r="H34" s="2">
        <f t="shared" si="11"/>
        <v>0.65829671479388996</v>
      </c>
      <c r="I34" s="2"/>
      <c r="J34" s="2">
        <f t="shared" si="1"/>
        <v>0.82904373299853529</v>
      </c>
      <c r="K34" s="2">
        <f t="shared" si="2"/>
        <v>0.17074701820464533</v>
      </c>
      <c r="L34" s="2">
        <f t="shared" si="3"/>
        <v>0</v>
      </c>
      <c r="M34" s="2">
        <f t="shared" si="4"/>
        <v>2.0924879681938346E-4</v>
      </c>
      <c r="N34" s="101">
        <v>3962</v>
      </c>
      <c r="O34" s="101">
        <v>816</v>
      </c>
      <c r="P34" s="56"/>
      <c r="Q34" s="56"/>
      <c r="R34" s="56"/>
      <c r="S34" s="56"/>
      <c r="T34" s="56"/>
      <c r="U34" s="56"/>
      <c r="W34" s="56"/>
      <c r="X34" s="101">
        <v>1</v>
      </c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7">
        <f>IF(Q34&gt;0,RANK(Q34,(N34:P34,Q34:AF34)),0)</f>
        <v>0</v>
      </c>
      <c r="AQ34" s="7">
        <f>IF(R34&gt;0,RANK(R34,(N34:P34,Q34:AF34)),0)</f>
        <v>0</v>
      </c>
      <c r="AR34" s="7">
        <f>IF(T34&gt;0,RANK(T34,(N34:P34,Q34:AF34)),0)</f>
        <v>0</v>
      </c>
      <c r="AS34" s="7">
        <f>IF(S34&gt;0,RANK(S34,(N34:P34,Q34:AF34)),0)</f>
        <v>0</v>
      </c>
      <c r="AT34" s="2">
        <f t="shared" si="5"/>
        <v>0</v>
      </c>
      <c r="AU34" s="2">
        <f t="shared" si="6"/>
        <v>0</v>
      </c>
      <c r="AV34" s="2">
        <f t="shared" si="7"/>
        <v>0</v>
      </c>
      <c r="AW34" s="2">
        <f t="shared" si="8"/>
        <v>0</v>
      </c>
      <c r="AY34" t="s">
        <v>2168</v>
      </c>
      <c r="AZ34" t="s">
        <v>236</v>
      </c>
      <c r="BA34">
        <v>7</v>
      </c>
      <c r="BC34">
        <v>2</v>
      </c>
      <c r="BD34" s="91">
        <v>1</v>
      </c>
      <c r="BE34" s="93">
        <v>63</v>
      </c>
      <c r="BF34" s="96">
        <f t="shared" si="12"/>
        <v>1063</v>
      </c>
      <c r="BG34" s="96">
        <f t="shared" si="9"/>
        <v>1063</v>
      </c>
      <c r="BI34" s="7" t="s">
        <v>1447</v>
      </c>
    </row>
    <row r="35" spans="1:61" ht="14" hidden="1" customHeight="1" outlineLevel="1" x14ac:dyDescent="0.2">
      <c r="A35" t="s">
        <v>459</v>
      </c>
      <c r="B35" t="s">
        <v>236</v>
      </c>
      <c r="C35" s="1">
        <f t="shared" ref="C35:C70" si="13">SUM(N35:AN35)</f>
        <v>7880</v>
      </c>
      <c r="D35" s="7">
        <f>IF(N35&gt;0, RANK(N35,(N35:P35,Q35:AF35)),0)</f>
        <v>1</v>
      </c>
      <c r="E35" s="7">
        <f>IF(O35&gt;0,RANK(O35,(N35:P35,Q35:AF35)),0)</f>
        <v>2</v>
      </c>
      <c r="F35" s="7">
        <f>IF(P35&gt;0,RANK(P35,(N35:P35,Q35:AF35)),0)</f>
        <v>0</v>
      </c>
      <c r="G35" s="1">
        <f t="shared" si="10"/>
        <v>1696</v>
      </c>
      <c r="H35" s="2">
        <f t="shared" si="11"/>
        <v>0.21522842639593909</v>
      </c>
      <c r="I35" s="2"/>
      <c r="J35" s="2">
        <f t="shared" ref="J35:J70" si="14">IF($C35=0,"-",N35/$C35)</f>
        <v>0.60736040609137054</v>
      </c>
      <c r="K35" s="2">
        <f t="shared" ref="K35:K70" si="15">IF($C35=0,"-",O35/$C35)</f>
        <v>0.39213197969543145</v>
      </c>
      <c r="L35" s="2">
        <f t="shared" ref="L35:L70" si="16">IF($C35=0,"-",P35/$C35)</f>
        <v>0</v>
      </c>
      <c r="M35" s="2">
        <f t="shared" ref="M35:M66" si="17">IF(C35=0,"-",(1-J35-K35-L35))</f>
        <v>5.0761421319800437E-4</v>
      </c>
      <c r="N35" s="101">
        <v>4786</v>
      </c>
      <c r="O35" s="101">
        <v>3090</v>
      </c>
      <c r="P35" s="56"/>
      <c r="Q35" s="56"/>
      <c r="R35" s="56"/>
      <c r="S35" s="56"/>
      <c r="T35" s="56"/>
      <c r="U35" s="56"/>
      <c r="W35" s="56"/>
      <c r="X35" s="101">
        <v>4</v>
      </c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7">
        <f>IF(Q35&gt;0,RANK(Q35,(N35:P35,Q35:AF35)),0)</f>
        <v>0</v>
      </c>
      <c r="AQ35" s="7">
        <f>IF(R35&gt;0,RANK(R35,(N35:P35,Q35:AF35)),0)</f>
        <v>0</v>
      </c>
      <c r="AR35" s="7">
        <f>IF(T35&gt;0,RANK(T35,(N35:P35,Q35:AF35)),0)</f>
        <v>0</v>
      </c>
      <c r="AS35" s="7">
        <f>IF(S35&gt;0,RANK(S35,(N35:P35,Q35:AF35)),0)</f>
        <v>0</v>
      </c>
      <c r="AT35" s="2">
        <f t="shared" ref="AT35:AT70" si="18">IF($C35=0,"-",Q35/$C35)</f>
        <v>0</v>
      </c>
      <c r="AU35" s="2">
        <f t="shared" ref="AU35:AU70" si="19">IF($C35=0,"-",R35/$C35)</f>
        <v>0</v>
      </c>
      <c r="AV35" s="2">
        <f t="shared" ref="AV35:AV70" si="20">IF($C35=0,"-",T35/$C35)</f>
        <v>0</v>
      </c>
      <c r="AW35" s="2">
        <f t="shared" ref="AW35:AW70" si="21">IF($C35=0,"-",S35/$C35)</f>
        <v>0</v>
      </c>
      <c r="AY35" t="s">
        <v>459</v>
      </c>
      <c r="AZ35" t="s">
        <v>236</v>
      </c>
      <c r="BA35">
        <v>7</v>
      </c>
      <c r="BC35">
        <v>2</v>
      </c>
      <c r="BD35" s="91">
        <v>1</v>
      </c>
      <c r="BE35" s="93">
        <v>65</v>
      </c>
      <c r="BF35" s="96">
        <f t="shared" si="12"/>
        <v>1065</v>
      </c>
      <c r="BG35" s="96">
        <f t="shared" si="9"/>
        <v>1065</v>
      </c>
      <c r="BI35" s="7" t="s">
        <v>1447</v>
      </c>
    </row>
    <row r="36" spans="1:61" ht="14" hidden="1" customHeight="1" outlineLevel="1" x14ac:dyDescent="0.2">
      <c r="A36" t="s">
        <v>641</v>
      </c>
      <c r="B36" t="s">
        <v>236</v>
      </c>
      <c r="C36" s="1">
        <f t="shared" si="13"/>
        <v>9280</v>
      </c>
      <c r="D36" s="7">
        <f>IF(N36&gt;0, RANK(N36,(N36:P36,Q36:AF36)),0)</f>
        <v>2</v>
      </c>
      <c r="E36" s="7">
        <f>IF(O36&gt;0,RANK(O36,(N36:P36,Q36:AF36)),0)</f>
        <v>1</v>
      </c>
      <c r="F36" s="7">
        <f>IF(P36&gt;0,RANK(P36,(N36:P36,Q36:AF36)),0)</f>
        <v>0</v>
      </c>
      <c r="G36" s="1">
        <f t="shared" si="10"/>
        <v>3527</v>
      </c>
      <c r="H36" s="2">
        <f t="shared" si="11"/>
        <v>0.38006465517241378</v>
      </c>
      <c r="I36" s="2"/>
      <c r="J36" s="2">
        <f t="shared" si="14"/>
        <v>0.30948275862068964</v>
      </c>
      <c r="K36" s="2">
        <f t="shared" si="15"/>
        <v>0.68954741379310347</v>
      </c>
      <c r="L36" s="2">
        <f t="shared" si="16"/>
        <v>0</v>
      </c>
      <c r="M36" s="2">
        <f t="shared" si="17"/>
        <v>9.6982758620689502E-4</v>
      </c>
      <c r="N36" s="101">
        <v>2872</v>
      </c>
      <c r="O36" s="101">
        <v>6399</v>
      </c>
      <c r="P36" s="56"/>
      <c r="Q36" s="56"/>
      <c r="R36" s="56"/>
      <c r="S36" s="56"/>
      <c r="T36" s="56"/>
      <c r="U36" s="56"/>
      <c r="W36" s="56"/>
      <c r="X36" s="101">
        <v>9</v>
      </c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7">
        <f>IF(Q36&gt;0,RANK(Q36,(N36:P36,Q36:AF36)),0)</f>
        <v>0</v>
      </c>
      <c r="AQ36" s="7">
        <f>IF(R36&gt;0,RANK(R36,(N36:P36,Q36:AF36)),0)</f>
        <v>0</v>
      </c>
      <c r="AR36" s="7">
        <f>IF(T36&gt;0,RANK(T36,(N36:P36,Q36:AF36)),0)</f>
        <v>0</v>
      </c>
      <c r="AS36" s="7">
        <f>IF(S36&gt;0,RANK(S36,(N36:P36,Q36:AF36)),0)</f>
        <v>0</v>
      </c>
      <c r="AT36" s="2">
        <f t="shared" si="18"/>
        <v>0</v>
      </c>
      <c r="AU36" s="2">
        <f t="shared" si="19"/>
        <v>0</v>
      </c>
      <c r="AV36" s="2">
        <f t="shared" si="20"/>
        <v>0</v>
      </c>
      <c r="AW36" s="2">
        <f t="shared" si="21"/>
        <v>0</v>
      </c>
      <c r="AY36" t="s">
        <v>641</v>
      </c>
      <c r="AZ36" t="s">
        <v>236</v>
      </c>
      <c r="BA36">
        <v>2</v>
      </c>
      <c r="BC36">
        <v>2</v>
      </c>
      <c r="BD36" s="91">
        <v>1</v>
      </c>
      <c r="BE36" s="93">
        <v>67</v>
      </c>
      <c r="BF36" s="96">
        <f t="shared" si="12"/>
        <v>1067</v>
      </c>
      <c r="BG36" s="96">
        <f t="shared" si="9"/>
        <v>1067</v>
      </c>
      <c r="BI36" s="7" t="s">
        <v>1447</v>
      </c>
    </row>
    <row r="37" spans="1:61" ht="14" hidden="1" customHeight="1" outlineLevel="1" x14ac:dyDescent="0.2">
      <c r="A37" t="s">
        <v>1526</v>
      </c>
      <c r="B37" t="s">
        <v>236</v>
      </c>
      <c r="C37" s="1">
        <f t="shared" si="13"/>
        <v>46033</v>
      </c>
      <c r="D37" s="7">
        <f>IF(N37&gt;0, RANK(N37,(N37:P37,Q37:AF37)),0)</f>
        <v>2</v>
      </c>
      <c r="E37" s="7">
        <f>IF(O37&gt;0,RANK(O37,(N37:P37,Q37:AF37)),0)</f>
        <v>1</v>
      </c>
      <c r="F37" s="7">
        <f>IF(P37&gt;0,RANK(P37,(N37:P37,Q37:AF37)),0)</f>
        <v>0</v>
      </c>
      <c r="G37" s="1">
        <f t="shared" si="10"/>
        <v>16968</v>
      </c>
      <c r="H37" s="2">
        <f t="shared" si="11"/>
        <v>0.36860513110160104</v>
      </c>
      <c r="I37" s="2"/>
      <c r="J37" s="2">
        <f t="shared" si="14"/>
        <v>0.31486107792236007</v>
      </c>
      <c r="K37" s="2">
        <f t="shared" si="15"/>
        <v>0.68346620902396105</v>
      </c>
      <c r="L37" s="2">
        <f t="shared" si="16"/>
        <v>0</v>
      </c>
      <c r="M37" s="2">
        <f t="shared" si="17"/>
        <v>1.672713053678887E-3</v>
      </c>
      <c r="N37" s="101">
        <v>14494</v>
      </c>
      <c r="O37" s="101">
        <v>31462</v>
      </c>
      <c r="P37" s="56"/>
      <c r="Q37" s="56"/>
      <c r="R37" s="56"/>
      <c r="S37" s="56"/>
      <c r="T37" s="56"/>
      <c r="U37" s="56"/>
      <c r="W37" s="56"/>
      <c r="X37" s="101">
        <v>77</v>
      </c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7">
        <f>IF(Q37&gt;0,RANK(Q37,(N37:P37,Q37:AF37)),0)</f>
        <v>0</v>
      </c>
      <c r="AQ37" s="7">
        <f>IF(R37&gt;0,RANK(R37,(N37:P37,Q37:AF37)),0)</f>
        <v>0</v>
      </c>
      <c r="AR37" s="7">
        <f>IF(T37&gt;0,RANK(T37,(N37:P37,Q37:AF37)),0)</f>
        <v>0</v>
      </c>
      <c r="AS37" s="7">
        <f>IF(S37&gt;0,RANK(S37,(N37:P37,Q37:AF37)),0)</f>
        <v>0</v>
      </c>
      <c r="AT37" s="2">
        <f t="shared" si="18"/>
        <v>0</v>
      </c>
      <c r="AU37" s="2">
        <f t="shared" si="19"/>
        <v>0</v>
      </c>
      <c r="AV37" s="2">
        <f t="shared" si="20"/>
        <v>0</v>
      </c>
      <c r="AW37" s="2">
        <f t="shared" si="21"/>
        <v>0</v>
      </c>
      <c r="AY37" t="s">
        <v>1526</v>
      </c>
      <c r="AZ37" t="s">
        <v>236</v>
      </c>
      <c r="BA37">
        <v>2</v>
      </c>
      <c r="BC37">
        <v>2</v>
      </c>
      <c r="BD37" s="91">
        <v>1</v>
      </c>
      <c r="BE37" s="93">
        <v>69</v>
      </c>
      <c r="BF37" s="96">
        <f t="shared" si="12"/>
        <v>1069</v>
      </c>
      <c r="BG37" s="96">
        <f t="shared" si="9"/>
        <v>1069</v>
      </c>
      <c r="BI37" s="7" t="s">
        <v>1447</v>
      </c>
    </row>
    <row r="38" spans="1:61" ht="14" hidden="1" customHeight="1" outlineLevel="1" x14ac:dyDescent="0.2">
      <c r="A38" t="s">
        <v>2169</v>
      </c>
      <c r="B38" t="s">
        <v>236</v>
      </c>
      <c r="C38" s="1">
        <f t="shared" si="13"/>
        <v>23504</v>
      </c>
      <c r="D38" s="7">
        <f>IF(N38&gt;0, RANK(N38,(N38:P38,Q38:AF38)),0)</f>
        <v>2</v>
      </c>
      <c r="E38" s="7">
        <f>IF(O38&gt;0,RANK(O38,(N38:P38,Q38:AF38)),0)</f>
        <v>1</v>
      </c>
      <c r="F38" s="7">
        <f>IF(P38&gt;0,RANK(P38,(N38:P38,Q38:AF38)),0)</f>
        <v>0</v>
      </c>
      <c r="G38" s="1">
        <f t="shared" si="10"/>
        <v>14301</v>
      </c>
      <c r="H38" s="2">
        <f t="shared" si="11"/>
        <v>0.60844962559564331</v>
      </c>
      <c r="I38" s="2"/>
      <c r="J38" s="2">
        <f t="shared" si="14"/>
        <v>0.19515827093260721</v>
      </c>
      <c r="K38" s="2">
        <f t="shared" si="15"/>
        <v>0.80360789652825049</v>
      </c>
      <c r="L38" s="2">
        <f t="shared" si="16"/>
        <v>0</v>
      </c>
      <c r="M38" s="2">
        <f t="shared" si="17"/>
        <v>1.2338325391423322E-3</v>
      </c>
      <c r="N38" s="101">
        <v>4587</v>
      </c>
      <c r="O38" s="101">
        <v>18888</v>
      </c>
      <c r="P38" s="56"/>
      <c r="Q38" s="56"/>
      <c r="R38" s="56"/>
      <c r="S38" s="56"/>
      <c r="T38" s="56"/>
      <c r="U38" s="56"/>
      <c r="W38" s="56"/>
      <c r="X38" s="101">
        <v>29</v>
      </c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7">
        <f>IF(Q38&gt;0,RANK(Q38,(N38:P38,Q38:AF38)),0)</f>
        <v>0</v>
      </c>
      <c r="AQ38" s="7">
        <f>IF(R38&gt;0,RANK(R38,(N38:P38,Q38:AF38)),0)</f>
        <v>0</v>
      </c>
      <c r="AR38" s="7">
        <f>IF(T38&gt;0,RANK(T38,(N38:P38,Q38:AF38)),0)</f>
        <v>0</v>
      </c>
      <c r="AS38" s="7">
        <f>IF(S38&gt;0,RANK(S38,(N38:P38,Q38:AF38)),0)</f>
        <v>0</v>
      </c>
      <c r="AT38" s="2">
        <f t="shared" si="18"/>
        <v>0</v>
      </c>
      <c r="AU38" s="2">
        <f t="shared" si="19"/>
        <v>0</v>
      </c>
      <c r="AV38" s="2">
        <f t="shared" si="20"/>
        <v>0</v>
      </c>
      <c r="AW38" s="2">
        <f t="shared" si="21"/>
        <v>0</v>
      </c>
      <c r="AY38" t="s">
        <v>2169</v>
      </c>
      <c r="AZ38" t="s">
        <v>236</v>
      </c>
      <c r="BC38">
        <v>2</v>
      </c>
      <c r="BD38" s="91">
        <v>1</v>
      </c>
      <c r="BE38" s="93">
        <v>71</v>
      </c>
      <c r="BF38" s="96">
        <f t="shared" si="12"/>
        <v>1071</v>
      </c>
      <c r="BG38" s="96">
        <f t="shared" si="9"/>
        <v>1071</v>
      </c>
      <c r="BI38" s="7" t="s">
        <v>1447</v>
      </c>
    </row>
    <row r="39" spans="1:61" ht="14" hidden="1" customHeight="1" outlineLevel="1" x14ac:dyDescent="0.2">
      <c r="A39" t="s">
        <v>1259</v>
      </c>
      <c r="B39" t="s">
        <v>236</v>
      </c>
      <c r="C39" s="1">
        <f t="shared" si="13"/>
        <v>325510</v>
      </c>
      <c r="D39" s="7">
        <f>IF(N39&gt;0, RANK(N39,(N39:P39,Q39:AF39)),0)</f>
        <v>1</v>
      </c>
      <c r="E39" s="7">
        <f>IF(O39&gt;0,RANK(O39,(N39:P39,Q39:AF39)),0)</f>
        <v>2</v>
      </c>
      <c r="F39" s="7">
        <f>IF(P39&gt;0,RANK(P39,(N39:P39,Q39:AF39)),0)</f>
        <v>0</v>
      </c>
      <c r="G39" s="1">
        <f t="shared" si="10"/>
        <v>56330</v>
      </c>
      <c r="H39" s="2">
        <f t="shared" si="11"/>
        <v>0.17305151915455746</v>
      </c>
      <c r="I39" s="2"/>
      <c r="J39" s="2">
        <f t="shared" si="14"/>
        <v>0.5856778593591595</v>
      </c>
      <c r="K39" s="2">
        <f t="shared" si="15"/>
        <v>0.41262634020460198</v>
      </c>
      <c r="L39" s="2">
        <f t="shared" si="16"/>
        <v>0</v>
      </c>
      <c r="M39" s="2">
        <f t="shared" si="17"/>
        <v>1.6958004362385148E-3</v>
      </c>
      <c r="N39" s="101">
        <v>190644</v>
      </c>
      <c r="O39" s="101">
        <v>134314</v>
      </c>
      <c r="P39" s="56"/>
      <c r="Q39" s="56"/>
      <c r="R39" s="56"/>
      <c r="S39" s="56"/>
      <c r="T39" s="56"/>
      <c r="U39" s="56"/>
      <c r="W39" s="56"/>
      <c r="X39" s="101">
        <v>552</v>
      </c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7">
        <f>IF(Q39&gt;0,RANK(Q39,(N39:P39,Q39:AF39)),0)</f>
        <v>0</v>
      </c>
      <c r="AQ39" s="7">
        <f>IF(R39&gt;0,RANK(R39,(N39:P39,Q39:AF39)),0)</f>
        <v>0</v>
      </c>
      <c r="AR39" s="7">
        <f>IF(T39&gt;0,RANK(T39,(N39:P39,Q39:AF39)),0)</f>
        <v>0</v>
      </c>
      <c r="AS39" s="7">
        <f>IF(S39&gt;0,RANK(S39,(N39:P39,Q39:AF39)),0)</f>
        <v>0</v>
      </c>
      <c r="AT39" s="2">
        <f t="shared" si="18"/>
        <v>0</v>
      </c>
      <c r="AU39" s="2">
        <f t="shared" si="19"/>
        <v>0</v>
      </c>
      <c r="AV39" s="2">
        <f t="shared" si="20"/>
        <v>0</v>
      </c>
      <c r="AW39" s="2">
        <f t="shared" si="21"/>
        <v>0</v>
      </c>
      <c r="AY39" t="s">
        <v>1259</v>
      </c>
      <c r="AZ39" t="s">
        <v>236</v>
      </c>
      <c r="BC39">
        <v>2</v>
      </c>
      <c r="BD39" s="91">
        <v>1</v>
      </c>
      <c r="BE39" s="93">
        <v>73</v>
      </c>
      <c r="BF39" s="96">
        <f t="shared" si="12"/>
        <v>1073</v>
      </c>
      <c r="BG39" s="96">
        <f t="shared" si="9"/>
        <v>1073</v>
      </c>
      <c r="BI39" s="7" t="s">
        <v>1447</v>
      </c>
    </row>
    <row r="40" spans="1:61" ht="14" hidden="1" customHeight="1" outlineLevel="1" x14ac:dyDescent="0.2">
      <c r="A40" t="s">
        <v>1683</v>
      </c>
      <c r="B40" t="s">
        <v>236</v>
      </c>
      <c r="C40" s="1">
        <f t="shared" si="13"/>
        <v>7162</v>
      </c>
      <c r="D40" s="7">
        <f>IF(N40&gt;0, RANK(N40,(N40:P40,Q40:AF40)),0)</f>
        <v>2</v>
      </c>
      <c r="E40" s="7">
        <f>IF(O40&gt;0,RANK(O40,(N40:P40,Q40:AF40)),0)</f>
        <v>1</v>
      </c>
      <c r="F40" s="7">
        <f>IF(P40&gt;0,RANK(P40,(N40:P40,Q40:AF40)),0)</f>
        <v>0</v>
      </c>
      <c r="G40" s="1">
        <f t="shared" si="10"/>
        <v>5017</v>
      </c>
      <c r="H40" s="2">
        <f t="shared" si="11"/>
        <v>0.70050265289025415</v>
      </c>
      <c r="I40" s="2"/>
      <c r="J40" s="2">
        <f t="shared" si="14"/>
        <v>0.14953923485060039</v>
      </c>
      <c r="K40" s="2">
        <f t="shared" si="15"/>
        <v>0.85004188774085454</v>
      </c>
      <c r="L40" s="2">
        <f t="shared" si="16"/>
        <v>0</v>
      </c>
      <c r="M40" s="2">
        <f t="shared" si="17"/>
        <v>4.1887740854507083E-4</v>
      </c>
      <c r="N40" s="101">
        <v>1071</v>
      </c>
      <c r="O40" s="101">
        <v>6088</v>
      </c>
      <c r="P40" s="56"/>
      <c r="Q40" s="56"/>
      <c r="R40" s="56"/>
      <c r="S40" s="56"/>
      <c r="T40" s="56"/>
      <c r="U40" s="56"/>
      <c r="W40" s="56"/>
      <c r="X40" s="101">
        <v>3</v>
      </c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7">
        <f>IF(Q40&gt;0,RANK(Q40,(N40:P40,Q40:AF40)),0)</f>
        <v>0</v>
      </c>
      <c r="AQ40" s="7">
        <f>IF(R40&gt;0,RANK(R40,(N40:P40,Q40:AF40)),0)</f>
        <v>0</v>
      </c>
      <c r="AR40" s="7">
        <f>IF(T40&gt;0,RANK(T40,(N40:P40,Q40:AF40)),0)</f>
        <v>0</v>
      </c>
      <c r="AS40" s="7">
        <f>IF(S40&gt;0,RANK(S40,(N40:P40,Q40:AF40)),0)</f>
        <v>0</v>
      </c>
      <c r="AT40" s="2">
        <f t="shared" si="18"/>
        <v>0</v>
      </c>
      <c r="AU40" s="2">
        <f t="shared" si="19"/>
        <v>0</v>
      </c>
      <c r="AV40" s="2">
        <f t="shared" si="20"/>
        <v>0</v>
      </c>
      <c r="AW40" s="2">
        <f t="shared" si="21"/>
        <v>0</v>
      </c>
      <c r="AY40" t="s">
        <v>1683</v>
      </c>
      <c r="AZ40" t="s">
        <v>236</v>
      </c>
      <c r="BA40">
        <v>4</v>
      </c>
      <c r="BC40">
        <v>2</v>
      </c>
      <c r="BD40" s="91">
        <v>1</v>
      </c>
      <c r="BE40" s="93">
        <v>75</v>
      </c>
      <c r="BF40" s="96">
        <f t="shared" si="12"/>
        <v>1075</v>
      </c>
      <c r="BG40" s="96">
        <f t="shared" si="9"/>
        <v>1075</v>
      </c>
      <c r="BI40" s="7" t="s">
        <v>1447</v>
      </c>
    </row>
    <row r="41" spans="1:61" ht="14" hidden="1" customHeight="1" outlineLevel="1" x14ac:dyDescent="0.2">
      <c r="A41" t="s">
        <v>418</v>
      </c>
      <c r="B41" t="s">
        <v>236</v>
      </c>
      <c r="C41" s="1">
        <f t="shared" si="13"/>
        <v>44033</v>
      </c>
      <c r="D41" s="7">
        <f>IF(N41&gt;0, RANK(N41,(N41:P41,Q41:AF41)),0)</f>
        <v>2</v>
      </c>
      <c r="E41" s="7">
        <f>IF(O41&gt;0,RANK(O41,(N41:P41,Q41:AF41)),0)</f>
        <v>1</v>
      </c>
      <c r="F41" s="7">
        <f>IF(P41&gt;0,RANK(P41,(N41:P41,Q41:AF41)),0)</f>
        <v>0</v>
      </c>
      <c r="G41" s="1">
        <f t="shared" si="10"/>
        <v>16197</v>
      </c>
      <c r="H41" s="2">
        <f t="shared" si="11"/>
        <v>0.36783775804510255</v>
      </c>
      <c r="I41" s="2"/>
      <c r="J41" s="2">
        <f t="shared" si="14"/>
        <v>0.31508187041537028</v>
      </c>
      <c r="K41" s="2">
        <f t="shared" si="15"/>
        <v>0.68291962846047283</v>
      </c>
      <c r="L41" s="2">
        <f t="shared" si="16"/>
        <v>0</v>
      </c>
      <c r="M41" s="2">
        <f t="shared" si="17"/>
        <v>1.9985011241568928E-3</v>
      </c>
      <c r="N41" s="101">
        <v>13874</v>
      </c>
      <c r="O41" s="101">
        <v>30071</v>
      </c>
      <c r="P41" s="56"/>
      <c r="Q41" s="56"/>
      <c r="R41" s="56"/>
      <c r="S41" s="56"/>
      <c r="T41" s="56"/>
      <c r="U41" s="56"/>
      <c r="W41" s="56"/>
      <c r="X41" s="101">
        <v>88</v>
      </c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7">
        <f>IF(Q41&gt;0,RANK(Q41,(N41:P41,Q41:AF41)),0)</f>
        <v>0</v>
      </c>
      <c r="AQ41" s="7">
        <f>IF(R41&gt;0,RANK(R41,(N41:P41,Q41:AF41)),0)</f>
        <v>0</v>
      </c>
      <c r="AR41" s="7">
        <f>IF(T41&gt;0,RANK(T41,(N41:P41,Q41:AF41)),0)</f>
        <v>0</v>
      </c>
      <c r="AS41" s="7">
        <f>IF(S41&gt;0,RANK(S41,(N41:P41,Q41:AF41)),0)</f>
        <v>0</v>
      </c>
      <c r="AT41" s="2">
        <f t="shared" si="18"/>
        <v>0</v>
      </c>
      <c r="AU41" s="2">
        <f t="shared" si="19"/>
        <v>0</v>
      </c>
      <c r="AV41" s="2">
        <f t="shared" si="20"/>
        <v>0</v>
      </c>
      <c r="AW41" s="2">
        <f t="shared" si="21"/>
        <v>0</v>
      </c>
      <c r="AY41" t="s">
        <v>418</v>
      </c>
      <c r="AZ41" t="s">
        <v>236</v>
      </c>
      <c r="BA41">
        <v>5</v>
      </c>
      <c r="BC41">
        <v>2</v>
      </c>
      <c r="BD41" s="91">
        <v>1</v>
      </c>
      <c r="BE41" s="93">
        <v>77</v>
      </c>
      <c r="BF41" s="96">
        <f t="shared" si="12"/>
        <v>1077</v>
      </c>
      <c r="BG41" s="96">
        <f t="shared" si="9"/>
        <v>1077</v>
      </c>
      <c r="BI41" s="7" t="s">
        <v>1447</v>
      </c>
    </row>
    <row r="42" spans="1:61" ht="14" hidden="1" customHeight="1" outlineLevel="1" x14ac:dyDescent="0.2">
      <c r="A42" t="s">
        <v>512</v>
      </c>
      <c r="B42" t="s">
        <v>236</v>
      </c>
      <c r="C42" s="1">
        <f t="shared" si="13"/>
        <v>15954</v>
      </c>
      <c r="D42" s="7">
        <f>IF(N42&gt;0, RANK(N42,(N42:P42,Q42:AF42)),0)</f>
        <v>2</v>
      </c>
      <c r="E42" s="7">
        <f>IF(O42&gt;0,RANK(O42,(N42:P42,Q42:AF42)),0)</f>
        <v>1</v>
      </c>
      <c r="F42" s="7">
        <f>IF(P42&gt;0,RANK(P42,(N42:P42,Q42:AF42)),0)</f>
        <v>0</v>
      </c>
      <c r="G42" s="1">
        <f t="shared" si="10"/>
        <v>7499</v>
      </c>
      <c r="H42" s="2">
        <f t="shared" si="11"/>
        <v>0.47003886172746645</v>
      </c>
      <c r="I42" s="2"/>
      <c r="J42" s="2">
        <f t="shared" si="14"/>
        <v>0.26394634574401404</v>
      </c>
      <c r="K42" s="2">
        <f t="shared" si="15"/>
        <v>0.73398520747148055</v>
      </c>
      <c r="L42" s="2">
        <f t="shared" si="16"/>
        <v>0</v>
      </c>
      <c r="M42" s="2">
        <f t="shared" si="17"/>
        <v>2.0684467845053511E-3</v>
      </c>
      <c r="N42" s="101">
        <v>4211</v>
      </c>
      <c r="O42" s="101">
        <v>11710</v>
      </c>
      <c r="P42" s="56"/>
      <c r="Q42" s="56"/>
      <c r="R42" s="56"/>
      <c r="S42" s="56"/>
      <c r="T42" s="56"/>
      <c r="U42" s="56"/>
      <c r="W42" s="56"/>
      <c r="X42" s="101">
        <v>33</v>
      </c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7">
        <f>IF(Q42&gt;0,RANK(Q42,(N42:P42,Q42:AF42)),0)</f>
        <v>0</v>
      </c>
      <c r="AQ42" s="7">
        <f>IF(R42&gt;0,RANK(R42,(N42:P42,Q42:AF42)),0)</f>
        <v>0</v>
      </c>
      <c r="AR42" s="7">
        <f>IF(T42&gt;0,RANK(T42,(N42:P42,Q42:AF42)),0)</f>
        <v>0</v>
      </c>
      <c r="AS42" s="7">
        <f>IF(S42&gt;0,RANK(S42,(N42:P42,Q42:AF42)),0)</f>
        <v>0</v>
      </c>
      <c r="AT42" s="2">
        <f t="shared" si="18"/>
        <v>0</v>
      </c>
      <c r="AU42" s="2">
        <f t="shared" si="19"/>
        <v>0</v>
      </c>
      <c r="AV42" s="2">
        <f t="shared" si="20"/>
        <v>0</v>
      </c>
      <c r="AW42" s="2">
        <f t="shared" si="21"/>
        <v>0</v>
      </c>
      <c r="AY42" t="s">
        <v>512</v>
      </c>
      <c r="AZ42" t="s">
        <v>236</v>
      </c>
      <c r="BA42">
        <v>4</v>
      </c>
      <c r="BC42">
        <v>2</v>
      </c>
      <c r="BD42" s="91">
        <v>1</v>
      </c>
      <c r="BE42" s="93">
        <v>79</v>
      </c>
      <c r="BF42" s="96">
        <f t="shared" si="12"/>
        <v>1079</v>
      </c>
      <c r="BG42" s="96">
        <f t="shared" si="9"/>
        <v>1079</v>
      </c>
      <c r="BI42" s="7" t="s">
        <v>1447</v>
      </c>
    </row>
    <row r="43" spans="1:61" ht="14" hidden="1" customHeight="1" outlineLevel="1" x14ac:dyDescent="0.2">
      <c r="A43" t="s">
        <v>1563</v>
      </c>
      <c r="B43" t="s">
        <v>236</v>
      </c>
      <c r="C43" s="1">
        <f t="shared" si="13"/>
        <v>71254</v>
      </c>
      <c r="D43" s="7">
        <f>IF(N43&gt;0, RANK(N43,(N43:P43,Q43:AF43)),0)</f>
        <v>2</v>
      </c>
      <c r="E43" s="7">
        <f>IF(O43&gt;0,RANK(O43,(N43:P43,Q43:AF43)),0)</f>
        <v>1</v>
      </c>
      <c r="F43" s="7">
        <f>IF(P43&gt;0,RANK(P43,(N43:P43,Q43:AF43)),0)</f>
        <v>0</v>
      </c>
      <c r="G43" s="1">
        <f t="shared" si="10"/>
        <v>11168</v>
      </c>
      <c r="H43" s="2">
        <f t="shared" si="11"/>
        <v>0.15673506048783226</v>
      </c>
      <c r="I43" s="2"/>
      <c r="J43" s="2">
        <f t="shared" si="14"/>
        <v>0.42083251466584332</v>
      </c>
      <c r="K43" s="2">
        <f t="shared" si="15"/>
        <v>0.57756757515367563</v>
      </c>
      <c r="L43" s="2">
        <f t="shared" si="16"/>
        <v>0</v>
      </c>
      <c r="M43" s="2">
        <f t="shared" si="17"/>
        <v>1.5999101804810012E-3</v>
      </c>
      <c r="N43" s="101">
        <v>29986</v>
      </c>
      <c r="O43" s="101">
        <v>41154</v>
      </c>
      <c r="P43" s="56"/>
      <c r="Q43" s="56"/>
      <c r="R43" s="56"/>
      <c r="S43" s="56"/>
      <c r="T43" s="56"/>
      <c r="U43" s="56"/>
      <c r="W43" s="56"/>
      <c r="X43" s="101">
        <v>114</v>
      </c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7">
        <f>IF(Q43&gt;0,RANK(Q43,(N43:P43,Q43:AF43)),0)</f>
        <v>0</v>
      </c>
      <c r="AQ43" s="7">
        <f>IF(R43&gt;0,RANK(R43,(N43:P43,Q43:AF43)),0)</f>
        <v>0</v>
      </c>
      <c r="AR43" s="7">
        <f>IF(T43&gt;0,RANK(T43,(N43:P43,Q43:AF43)),0)</f>
        <v>0</v>
      </c>
      <c r="AS43" s="7">
        <f>IF(S43&gt;0,RANK(S43,(N43:P43,Q43:AF43)),0)</f>
        <v>0</v>
      </c>
      <c r="AT43" s="2">
        <f t="shared" si="18"/>
        <v>0</v>
      </c>
      <c r="AU43" s="2">
        <f t="shared" si="19"/>
        <v>0</v>
      </c>
      <c r="AV43" s="2">
        <f t="shared" si="20"/>
        <v>0</v>
      </c>
      <c r="AW43" s="2">
        <f t="shared" si="21"/>
        <v>0</v>
      </c>
      <c r="AY43" t="s">
        <v>1563</v>
      </c>
      <c r="AZ43" t="s">
        <v>236</v>
      </c>
      <c r="BA43">
        <v>3</v>
      </c>
      <c r="BC43">
        <v>2</v>
      </c>
      <c r="BD43" s="91">
        <v>1</v>
      </c>
      <c r="BE43" s="93">
        <v>81</v>
      </c>
      <c r="BF43" s="96">
        <f t="shared" si="12"/>
        <v>1081</v>
      </c>
      <c r="BG43" s="96">
        <f t="shared" si="9"/>
        <v>1081</v>
      </c>
      <c r="BI43" s="7" t="s">
        <v>1447</v>
      </c>
    </row>
    <row r="44" spans="1:61" ht="14" hidden="1" customHeight="1" outlineLevel="1" x14ac:dyDescent="0.2">
      <c r="A44" t="s">
        <v>1123</v>
      </c>
      <c r="B44" t="s">
        <v>236</v>
      </c>
      <c r="C44" s="1">
        <f t="shared" si="13"/>
        <v>49038</v>
      </c>
      <c r="D44" s="7">
        <f>IF(N44&gt;0, RANK(N44,(N44:P44,Q44:AF44)),0)</f>
        <v>2</v>
      </c>
      <c r="E44" s="7">
        <f>IF(O44&gt;0,RANK(O44,(N44:P44,Q44:AF44)),0)</f>
        <v>1</v>
      </c>
      <c r="F44" s="7">
        <f>IF(P44&gt;0,RANK(P44,(N44:P44,Q44:AF44)),0)</f>
        <v>0</v>
      </c>
      <c r="G44" s="1">
        <f t="shared" si="10"/>
        <v>17780</v>
      </c>
      <c r="H44" s="2">
        <f t="shared" si="11"/>
        <v>0.36257596149924548</v>
      </c>
      <c r="I44" s="2"/>
      <c r="J44" s="2">
        <f t="shared" si="14"/>
        <v>0.31779436355479423</v>
      </c>
      <c r="K44" s="2">
        <f t="shared" si="15"/>
        <v>0.68037032505403972</v>
      </c>
      <c r="L44" s="2">
        <f t="shared" si="16"/>
        <v>0</v>
      </c>
      <c r="M44" s="2">
        <f t="shared" si="17"/>
        <v>1.8353113911661056E-3</v>
      </c>
      <c r="N44" s="101">
        <v>15584</v>
      </c>
      <c r="O44" s="101">
        <v>33364</v>
      </c>
      <c r="P44" s="56"/>
      <c r="Q44" s="56"/>
      <c r="R44" s="56"/>
      <c r="S44" s="56"/>
      <c r="T44" s="56"/>
      <c r="U44" s="56"/>
      <c r="W44" s="56"/>
      <c r="X44" s="101">
        <v>90</v>
      </c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7">
        <f>IF(Q44&gt;0,RANK(Q44,(N44:P44,Q44:AF44)),0)</f>
        <v>0</v>
      </c>
      <c r="AQ44" s="7">
        <f>IF(R44&gt;0,RANK(R44,(N44:P44,Q44:AF44)),0)</f>
        <v>0</v>
      </c>
      <c r="AR44" s="7">
        <f>IF(T44&gt;0,RANK(T44,(N44:P44,Q44:AF44)),0)</f>
        <v>0</v>
      </c>
      <c r="AS44" s="7">
        <f>IF(S44&gt;0,RANK(S44,(N44:P44,Q44:AF44)),0)</f>
        <v>0</v>
      </c>
      <c r="AT44" s="2">
        <f t="shared" si="18"/>
        <v>0</v>
      </c>
      <c r="AU44" s="2">
        <f t="shared" si="19"/>
        <v>0</v>
      </c>
      <c r="AV44" s="2">
        <f t="shared" si="20"/>
        <v>0</v>
      </c>
      <c r="AW44" s="2">
        <f t="shared" si="21"/>
        <v>0</v>
      </c>
      <c r="AY44" t="s">
        <v>1123</v>
      </c>
      <c r="AZ44" t="s">
        <v>236</v>
      </c>
      <c r="BA44">
        <v>5</v>
      </c>
      <c r="BC44">
        <v>2</v>
      </c>
      <c r="BD44" s="91">
        <v>1</v>
      </c>
      <c r="BE44" s="93">
        <v>83</v>
      </c>
      <c r="BF44" s="96">
        <f t="shared" si="12"/>
        <v>1083</v>
      </c>
      <c r="BG44" s="96">
        <f t="shared" si="9"/>
        <v>1083</v>
      </c>
      <c r="BI44" s="7" t="s">
        <v>1447</v>
      </c>
    </row>
    <row r="45" spans="1:61" ht="14" hidden="1" customHeight="1" outlineLevel="1" x14ac:dyDescent="0.2">
      <c r="A45" t="s">
        <v>273</v>
      </c>
      <c r="B45" t="s">
        <v>236</v>
      </c>
      <c r="C45" s="1">
        <f t="shared" si="13"/>
        <v>6819</v>
      </c>
      <c r="D45" s="7">
        <f>IF(N45&gt;0, RANK(N45,(N45:P45,Q45:AF45)),0)</f>
        <v>1</v>
      </c>
      <c r="E45" s="7">
        <f>IF(O45&gt;0,RANK(O45,(N45:P45,Q45:AF45)),0)</f>
        <v>2</v>
      </c>
      <c r="F45" s="7">
        <f>IF(P45&gt;0,RANK(P45,(N45:P45,Q45:AF45)),0)</f>
        <v>0</v>
      </c>
      <c r="G45" s="1">
        <f t="shared" si="10"/>
        <v>3285</v>
      </c>
      <c r="H45" s="2">
        <f t="shared" si="11"/>
        <v>0.48174219093708753</v>
      </c>
      <c r="I45" s="2"/>
      <c r="J45" s="2">
        <f t="shared" si="14"/>
        <v>0.74072444639976531</v>
      </c>
      <c r="K45" s="2">
        <f t="shared" si="15"/>
        <v>0.25898225546267784</v>
      </c>
      <c r="L45" s="2">
        <f t="shared" si="16"/>
        <v>0</v>
      </c>
      <c r="M45" s="2">
        <f t="shared" si="17"/>
        <v>2.9329813755685219E-4</v>
      </c>
      <c r="N45" s="101">
        <v>5051</v>
      </c>
      <c r="O45" s="101">
        <v>1766</v>
      </c>
      <c r="P45" s="56"/>
      <c r="Q45" s="56"/>
      <c r="R45" s="56"/>
      <c r="S45" s="56"/>
      <c r="T45" s="56"/>
      <c r="U45" s="56"/>
      <c r="W45" s="56"/>
      <c r="X45" s="101">
        <v>2</v>
      </c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7">
        <f>IF(Q45&gt;0,RANK(Q45,(N45:P45,Q45:AF45)),0)</f>
        <v>0</v>
      </c>
      <c r="AQ45" s="7">
        <f>IF(R45&gt;0,RANK(R45,(N45:P45,Q45:AF45)),0)</f>
        <v>0</v>
      </c>
      <c r="AR45" s="7">
        <f>IF(T45&gt;0,RANK(T45,(N45:P45,Q45:AF45)),0)</f>
        <v>0</v>
      </c>
      <c r="AS45" s="7">
        <f>IF(S45&gt;0,RANK(S45,(N45:P45,Q45:AF45)),0)</f>
        <v>0</v>
      </c>
      <c r="AT45" s="2">
        <f t="shared" si="18"/>
        <v>0</v>
      </c>
      <c r="AU45" s="2">
        <f t="shared" si="19"/>
        <v>0</v>
      </c>
      <c r="AV45" s="2">
        <f t="shared" si="20"/>
        <v>0</v>
      </c>
      <c r="AW45" s="2">
        <f t="shared" si="21"/>
        <v>0</v>
      </c>
      <c r="AY45" t="s">
        <v>273</v>
      </c>
      <c r="AZ45" t="s">
        <v>236</v>
      </c>
      <c r="BA45">
        <v>7</v>
      </c>
      <c r="BC45">
        <v>2</v>
      </c>
      <c r="BD45" s="91">
        <v>1</v>
      </c>
      <c r="BE45" s="93">
        <v>85</v>
      </c>
      <c r="BF45" s="96">
        <f t="shared" si="12"/>
        <v>1085</v>
      </c>
      <c r="BG45" s="96">
        <f t="shared" si="9"/>
        <v>1085</v>
      </c>
      <c r="BI45" s="7" t="s">
        <v>1447</v>
      </c>
    </row>
    <row r="46" spans="1:61" ht="14" hidden="1" customHeight="1" outlineLevel="1" x14ac:dyDescent="0.2">
      <c r="A46" t="s">
        <v>824</v>
      </c>
      <c r="B46" t="s">
        <v>236</v>
      </c>
      <c r="C46" s="1">
        <f t="shared" si="13"/>
        <v>8717</v>
      </c>
      <c r="D46" s="7">
        <f>IF(N46&gt;0, RANK(N46,(N46:P46,Q46:AF46)),0)</f>
        <v>1</v>
      </c>
      <c r="E46" s="7">
        <f>IF(O46&gt;0,RANK(O46,(N46:P46,Q46:AF46)),0)</f>
        <v>2</v>
      </c>
      <c r="F46" s="7">
        <f>IF(P46&gt;0,RANK(P46,(N46:P46,Q46:AF46)),0)</f>
        <v>0</v>
      </c>
      <c r="G46" s="1">
        <f t="shared" si="10"/>
        <v>5743</v>
      </c>
      <c r="H46" s="2">
        <f t="shared" si="11"/>
        <v>0.65882757829528504</v>
      </c>
      <c r="I46" s="2"/>
      <c r="J46" s="2">
        <f t="shared" si="14"/>
        <v>0.82872547894917981</v>
      </c>
      <c r="K46" s="2">
        <f t="shared" si="15"/>
        <v>0.16989790065389468</v>
      </c>
      <c r="L46" s="2">
        <f t="shared" si="16"/>
        <v>0</v>
      </c>
      <c r="M46" s="2">
        <f t="shared" si="17"/>
        <v>1.3766203969255153E-3</v>
      </c>
      <c r="N46" s="101">
        <v>7224</v>
      </c>
      <c r="O46" s="101">
        <v>1481</v>
      </c>
      <c r="P46" s="56"/>
      <c r="Q46" s="56"/>
      <c r="R46" s="56"/>
      <c r="S46" s="56"/>
      <c r="T46" s="56"/>
      <c r="U46" s="56"/>
      <c r="W46" s="56"/>
      <c r="X46" s="101">
        <v>12</v>
      </c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7">
        <f>IF(Q46&gt;0,RANK(Q46,(N46:P46,Q46:AF46)),0)</f>
        <v>0</v>
      </c>
      <c r="AQ46" s="7">
        <f>IF(R46&gt;0,RANK(R46,(N46:P46,Q46:AF46)),0)</f>
        <v>0</v>
      </c>
      <c r="AR46" s="7">
        <f>IF(T46&gt;0,RANK(T46,(N46:P46,Q46:AF46)),0)</f>
        <v>0</v>
      </c>
      <c r="AS46" s="7">
        <f>IF(S46&gt;0,RANK(S46,(N46:P46,Q46:AF46)),0)</f>
        <v>0</v>
      </c>
      <c r="AT46" s="2">
        <f t="shared" si="18"/>
        <v>0</v>
      </c>
      <c r="AU46" s="2">
        <f t="shared" si="19"/>
        <v>0</v>
      </c>
      <c r="AV46" s="2">
        <f t="shared" si="20"/>
        <v>0</v>
      </c>
      <c r="AW46" s="2">
        <f t="shared" si="21"/>
        <v>0</v>
      </c>
      <c r="AY46" t="s">
        <v>824</v>
      </c>
      <c r="AZ46" t="s">
        <v>236</v>
      </c>
      <c r="BA46">
        <v>3</v>
      </c>
      <c r="BC46">
        <v>2</v>
      </c>
      <c r="BD46" s="91">
        <v>1</v>
      </c>
      <c r="BE46" s="93">
        <v>87</v>
      </c>
      <c r="BF46" s="96">
        <f t="shared" si="12"/>
        <v>1087</v>
      </c>
      <c r="BG46" s="96">
        <f t="shared" si="9"/>
        <v>1087</v>
      </c>
      <c r="BI46" s="7" t="s">
        <v>1447</v>
      </c>
    </row>
    <row r="47" spans="1:61" ht="14" hidden="1" customHeight="1" outlineLevel="1" x14ac:dyDescent="0.2">
      <c r="A47" t="s">
        <v>579</v>
      </c>
      <c r="B47" t="s">
        <v>236</v>
      </c>
      <c r="C47" s="1">
        <f t="shared" si="13"/>
        <v>194082</v>
      </c>
      <c r="D47" s="7">
        <f>IF(N47&gt;0, RANK(N47,(N47:P47,Q47:AF47)),0)</f>
        <v>2</v>
      </c>
      <c r="E47" s="7">
        <f>IF(O47&gt;0,RANK(O47,(N47:P47,Q47:AF47)),0)</f>
        <v>1</v>
      </c>
      <c r="F47" s="7">
        <f>IF(P47&gt;0,RANK(P47,(N47:P47,Q47:AF47)),0)</f>
        <v>0</v>
      </c>
      <c r="G47" s="1">
        <f t="shared" si="10"/>
        <v>4723</v>
      </c>
      <c r="H47" s="2">
        <f t="shared" si="11"/>
        <v>2.4335074865263137E-2</v>
      </c>
      <c r="I47" s="2"/>
      <c r="J47" s="2">
        <f t="shared" si="14"/>
        <v>0.48669119238260117</v>
      </c>
      <c r="K47" s="2">
        <f t="shared" si="15"/>
        <v>0.51102626724786426</v>
      </c>
      <c r="L47" s="2">
        <f t="shared" si="16"/>
        <v>0</v>
      </c>
      <c r="M47" s="2">
        <f t="shared" si="17"/>
        <v>2.2825403695345692E-3</v>
      </c>
      <c r="N47" s="101">
        <v>94458</v>
      </c>
      <c r="O47" s="101">
        <v>99181</v>
      </c>
      <c r="P47" s="56"/>
      <c r="Q47" s="56"/>
      <c r="R47" s="56"/>
      <c r="S47" s="56"/>
      <c r="T47" s="56"/>
      <c r="U47" s="56"/>
      <c r="W47" s="56"/>
      <c r="X47" s="101">
        <v>443</v>
      </c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7">
        <f>IF(Q47&gt;0,RANK(Q47,(N47:P47,Q47:AF47)),0)</f>
        <v>0</v>
      </c>
      <c r="AQ47" s="7">
        <f>IF(R47&gt;0,RANK(R47,(N47:P47,Q47:AF47)),0)</f>
        <v>0</v>
      </c>
      <c r="AR47" s="7">
        <f>IF(T47&gt;0,RANK(T47,(N47:P47,Q47:AF47)),0)</f>
        <v>0</v>
      </c>
      <c r="AS47" s="7">
        <f>IF(S47&gt;0,RANK(S47,(N47:P47,Q47:AF47)),0)</f>
        <v>0</v>
      </c>
      <c r="AT47" s="2">
        <f t="shared" si="18"/>
        <v>0</v>
      </c>
      <c r="AU47" s="2">
        <f t="shared" si="19"/>
        <v>0</v>
      </c>
      <c r="AV47" s="2">
        <f t="shared" si="20"/>
        <v>0</v>
      </c>
      <c r="AW47" s="2">
        <f t="shared" si="21"/>
        <v>0</v>
      </c>
      <c r="AY47" t="s">
        <v>579</v>
      </c>
      <c r="AZ47" t="s">
        <v>236</v>
      </c>
      <c r="BA47">
        <v>5</v>
      </c>
      <c r="BC47">
        <v>2</v>
      </c>
      <c r="BD47" s="91">
        <v>1</v>
      </c>
      <c r="BE47" s="93">
        <v>89</v>
      </c>
      <c r="BF47" s="96">
        <f t="shared" si="12"/>
        <v>1089</v>
      </c>
      <c r="BG47" s="96">
        <f t="shared" si="9"/>
        <v>1089</v>
      </c>
      <c r="BI47" s="7" t="s">
        <v>1447</v>
      </c>
    </row>
    <row r="48" spans="1:61" ht="14" hidden="1" customHeight="1" outlineLevel="1" x14ac:dyDescent="0.2">
      <c r="A48" t="s">
        <v>328</v>
      </c>
      <c r="B48" t="s">
        <v>236</v>
      </c>
      <c r="C48" s="1">
        <f t="shared" si="13"/>
        <v>10862</v>
      </c>
      <c r="D48" s="7">
        <f>IF(N48&gt;0, RANK(N48,(N48:P48,Q48:AF48)),0)</f>
        <v>1</v>
      </c>
      <c r="E48" s="7">
        <f>IF(O48&gt;0,RANK(O48,(N48:P48,Q48:AF48)),0)</f>
        <v>2</v>
      </c>
      <c r="F48" s="7">
        <f>IF(P48&gt;0,RANK(P48,(N48:P48,Q48:AF48)),0)</f>
        <v>0</v>
      </c>
      <c r="G48" s="1">
        <f t="shared" si="10"/>
        <v>521</v>
      </c>
      <c r="H48" s="2">
        <f t="shared" si="11"/>
        <v>4.7965383907199413E-2</v>
      </c>
      <c r="I48" s="2"/>
      <c r="J48" s="2">
        <f t="shared" si="14"/>
        <v>0.52356840360891177</v>
      </c>
      <c r="K48" s="2">
        <f t="shared" si="15"/>
        <v>0.47560301970171237</v>
      </c>
      <c r="L48" s="2">
        <f t="shared" si="16"/>
        <v>0</v>
      </c>
      <c r="M48" s="2">
        <f t="shared" si="17"/>
        <v>8.2857668937585949E-4</v>
      </c>
      <c r="N48" s="101">
        <v>5687</v>
      </c>
      <c r="O48" s="101">
        <v>5166</v>
      </c>
      <c r="P48" s="56"/>
      <c r="Q48" s="56"/>
      <c r="R48" s="56"/>
      <c r="S48" s="56"/>
      <c r="T48" s="56"/>
      <c r="U48" s="56"/>
      <c r="W48" s="56"/>
      <c r="X48" s="101">
        <v>9</v>
      </c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7">
        <f>IF(Q48&gt;0,RANK(Q48,(N48:P48,Q48:AF48)),0)</f>
        <v>0</v>
      </c>
      <c r="AQ48" s="7">
        <f>IF(R48&gt;0,RANK(R48,(N48:P48,Q48:AF48)),0)</f>
        <v>0</v>
      </c>
      <c r="AR48" s="7">
        <f>IF(T48&gt;0,RANK(T48,(N48:P48,Q48:AF48)),0)</f>
        <v>0</v>
      </c>
      <c r="AS48" s="7">
        <f>IF(S48&gt;0,RANK(S48,(N48:P48,Q48:AF48)),0)</f>
        <v>0</v>
      </c>
      <c r="AT48" s="2">
        <f t="shared" si="18"/>
        <v>0</v>
      </c>
      <c r="AU48" s="2">
        <f t="shared" si="19"/>
        <v>0</v>
      </c>
      <c r="AV48" s="2">
        <f t="shared" si="20"/>
        <v>0</v>
      </c>
      <c r="AW48" s="2">
        <f t="shared" si="21"/>
        <v>0</v>
      </c>
      <c r="AY48" t="s">
        <v>328</v>
      </c>
      <c r="AZ48" t="s">
        <v>236</v>
      </c>
      <c r="BA48">
        <v>7</v>
      </c>
      <c r="BC48">
        <v>2</v>
      </c>
      <c r="BD48" s="91">
        <v>1</v>
      </c>
      <c r="BE48" s="93">
        <v>91</v>
      </c>
      <c r="BF48" s="96">
        <f t="shared" si="12"/>
        <v>1091</v>
      </c>
      <c r="BG48" s="96">
        <f t="shared" si="9"/>
        <v>1091</v>
      </c>
      <c r="BI48" s="7" t="s">
        <v>1447</v>
      </c>
    </row>
    <row r="49" spans="1:61" ht="14" hidden="1" customHeight="1" outlineLevel="1" x14ac:dyDescent="0.2">
      <c r="A49" t="s">
        <v>2269</v>
      </c>
      <c r="B49" t="s">
        <v>236</v>
      </c>
      <c r="C49" s="1">
        <f t="shared" si="13"/>
        <v>13760</v>
      </c>
      <c r="D49" s="7">
        <f>IF(N49&gt;0, RANK(N49,(N49:P49,Q49:AF49)),0)</f>
        <v>2</v>
      </c>
      <c r="E49" s="7">
        <f>IF(O49&gt;0,RANK(O49,(N49:P49,Q49:AF49)),0)</f>
        <v>1</v>
      </c>
      <c r="F49" s="7">
        <f>IF(P49&gt;0,RANK(P49,(N49:P49,Q49:AF49)),0)</f>
        <v>0</v>
      </c>
      <c r="G49" s="1">
        <f t="shared" si="10"/>
        <v>10050</v>
      </c>
      <c r="H49" s="2">
        <f t="shared" si="11"/>
        <v>0.73037790697674421</v>
      </c>
      <c r="I49" s="2"/>
      <c r="J49" s="2">
        <f t="shared" si="14"/>
        <v>0.1342296511627907</v>
      </c>
      <c r="K49" s="2">
        <f t="shared" si="15"/>
        <v>0.86460755813953494</v>
      </c>
      <c r="L49" s="2">
        <f t="shared" si="16"/>
        <v>0</v>
      </c>
      <c r="M49" s="2">
        <f t="shared" si="17"/>
        <v>1.1627906976743319E-3</v>
      </c>
      <c r="N49" s="101">
        <v>1847</v>
      </c>
      <c r="O49" s="101">
        <v>11897</v>
      </c>
      <c r="P49" s="56"/>
      <c r="Q49" s="56"/>
      <c r="R49" s="56"/>
      <c r="S49" s="56"/>
      <c r="T49" s="56"/>
      <c r="U49" s="56"/>
      <c r="W49" s="56"/>
      <c r="X49" s="101">
        <v>16</v>
      </c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7">
        <f>IF(Q49&gt;0,RANK(Q49,(N49:P49,Q49:AF49)),0)</f>
        <v>0</v>
      </c>
      <c r="AQ49" s="7">
        <f>IF(R49&gt;0,RANK(R49,(N49:P49,Q49:AF49)),0)</f>
        <v>0</v>
      </c>
      <c r="AR49" s="7">
        <f>IF(T49&gt;0,RANK(T49,(N49:P49,Q49:AF49)),0)</f>
        <v>0</v>
      </c>
      <c r="AS49" s="7">
        <f>IF(S49&gt;0,RANK(S49,(N49:P49,Q49:AF49)),0)</f>
        <v>0</v>
      </c>
      <c r="AT49" s="2">
        <f t="shared" si="18"/>
        <v>0</v>
      </c>
      <c r="AU49" s="2">
        <f t="shared" si="19"/>
        <v>0</v>
      </c>
      <c r="AV49" s="2">
        <f t="shared" si="20"/>
        <v>0</v>
      </c>
      <c r="AW49" s="2">
        <f t="shared" si="21"/>
        <v>0</v>
      </c>
      <c r="AY49" t="s">
        <v>2269</v>
      </c>
      <c r="AZ49" t="s">
        <v>236</v>
      </c>
      <c r="BA49">
        <v>4</v>
      </c>
      <c r="BC49">
        <v>2</v>
      </c>
      <c r="BD49" s="91">
        <v>1</v>
      </c>
      <c r="BE49" s="93">
        <v>93</v>
      </c>
      <c r="BF49" s="96">
        <f t="shared" si="12"/>
        <v>1093</v>
      </c>
      <c r="BG49" s="96">
        <f t="shared" si="9"/>
        <v>1093</v>
      </c>
      <c r="BI49" s="7" t="s">
        <v>1447</v>
      </c>
    </row>
    <row r="50" spans="1:61" ht="14" hidden="1" customHeight="1" outlineLevel="1" x14ac:dyDescent="0.2">
      <c r="A50" t="s">
        <v>957</v>
      </c>
      <c r="B50" t="s">
        <v>236</v>
      </c>
      <c r="C50" s="1">
        <f t="shared" si="13"/>
        <v>39505</v>
      </c>
      <c r="D50" s="7">
        <f>IF(N50&gt;0, RANK(N50,(N50:P50,Q50:AF50)),0)</f>
        <v>2</v>
      </c>
      <c r="E50" s="7">
        <f>IF(O50&gt;0,RANK(O50,(N50:P50,Q50:AF50)),0)</f>
        <v>1</v>
      </c>
      <c r="F50" s="7">
        <f>IF(P50&gt;0,RANK(P50,(N50:P50,Q50:AF50)),0)</f>
        <v>0</v>
      </c>
      <c r="G50" s="1">
        <f t="shared" si="10"/>
        <v>24750</v>
      </c>
      <c r="H50" s="2">
        <f t="shared" si="11"/>
        <v>0.62650297430704971</v>
      </c>
      <c r="I50" s="2"/>
      <c r="J50" s="2">
        <f t="shared" si="14"/>
        <v>0.18569801290975826</v>
      </c>
      <c r="K50" s="2">
        <f t="shared" si="15"/>
        <v>0.812200987216808</v>
      </c>
      <c r="L50" s="2">
        <f t="shared" si="16"/>
        <v>0</v>
      </c>
      <c r="M50" s="2">
        <f t="shared" si="17"/>
        <v>2.1009998734337065E-3</v>
      </c>
      <c r="N50" s="101">
        <v>7336</v>
      </c>
      <c r="O50" s="101">
        <v>32086</v>
      </c>
      <c r="P50" s="56"/>
      <c r="Q50" s="56"/>
      <c r="R50" s="56"/>
      <c r="S50" s="56"/>
      <c r="T50" s="56"/>
      <c r="U50" s="56"/>
      <c r="W50" s="56"/>
      <c r="X50" s="101">
        <v>83</v>
      </c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7">
        <f>IF(Q50&gt;0,RANK(Q50,(N50:P50,Q50:AF50)),0)</f>
        <v>0</v>
      </c>
      <c r="AQ50" s="7">
        <f>IF(R50&gt;0,RANK(R50,(N50:P50,Q50:AF50)),0)</f>
        <v>0</v>
      </c>
      <c r="AR50" s="7">
        <f>IF(T50&gt;0,RANK(T50,(N50:P50,Q50:AF50)),0)</f>
        <v>0</v>
      </c>
      <c r="AS50" s="7">
        <f>IF(S50&gt;0,RANK(S50,(N50:P50,Q50:AF50)),0)</f>
        <v>0</v>
      </c>
      <c r="AT50" s="2">
        <f t="shared" si="18"/>
        <v>0</v>
      </c>
      <c r="AU50" s="2">
        <f t="shared" si="19"/>
        <v>0</v>
      </c>
      <c r="AV50" s="2">
        <f t="shared" si="20"/>
        <v>0</v>
      </c>
      <c r="AW50" s="2">
        <f t="shared" si="21"/>
        <v>0</v>
      </c>
      <c r="AY50" t="s">
        <v>957</v>
      </c>
      <c r="AZ50" t="s">
        <v>236</v>
      </c>
      <c r="BA50">
        <v>4</v>
      </c>
      <c r="BC50">
        <v>2</v>
      </c>
      <c r="BD50" s="91">
        <v>1</v>
      </c>
      <c r="BE50" s="93">
        <v>95</v>
      </c>
      <c r="BF50" s="96">
        <f t="shared" si="12"/>
        <v>1095</v>
      </c>
      <c r="BG50" s="96">
        <f t="shared" si="9"/>
        <v>1095</v>
      </c>
      <c r="BI50" s="7" t="s">
        <v>1447</v>
      </c>
    </row>
    <row r="51" spans="1:61" ht="14" hidden="1" customHeight="1" outlineLevel="1" x14ac:dyDescent="0.2">
      <c r="A51" t="s">
        <v>1639</v>
      </c>
      <c r="B51" t="s">
        <v>236</v>
      </c>
      <c r="C51" s="1">
        <f t="shared" si="13"/>
        <v>182669</v>
      </c>
      <c r="D51" s="7">
        <f>IF(N51&gt;0, RANK(N51,(N51:P51,Q51:AF51)),0)</f>
        <v>2</v>
      </c>
      <c r="E51" s="7">
        <f>IF(O51&gt;0,RANK(O51,(N51:P51,Q51:AF51)),0)</f>
        <v>1</v>
      </c>
      <c r="F51" s="7">
        <f>IF(P51&gt;0,RANK(P51,(N51:P51,Q51:AF51)),0)</f>
        <v>0</v>
      </c>
      <c r="G51" s="1">
        <f t="shared" si="10"/>
        <v>10286</v>
      </c>
      <c r="H51" s="2">
        <f t="shared" si="11"/>
        <v>5.6309499696171765E-2</v>
      </c>
      <c r="I51" s="2"/>
      <c r="J51" s="2">
        <f t="shared" si="14"/>
        <v>0.4709830348882405</v>
      </c>
      <c r="K51" s="2">
        <f t="shared" si="15"/>
        <v>0.52729253458441228</v>
      </c>
      <c r="L51" s="2">
        <f t="shared" si="16"/>
        <v>0</v>
      </c>
      <c r="M51" s="2">
        <f t="shared" si="17"/>
        <v>1.724430527347276E-3</v>
      </c>
      <c r="N51" s="101">
        <v>86034</v>
      </c>
      <c r="O51" s="101">
        <v>96320</v>
      </c>
      <c r="P51" s="56"/>
      <c r="Q51" s="56"/>
      <c r="R51" s="56"/>
      <c r="S51" s="56"/>
      <c r="T51" s="56"/>
      <c r="U51" s="56"/>
      <c r="W51" s="56"/>
      <c r="X51" s="101">
        <v>315</v>
      </c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7">
        <f>IF(Q51&gt;0,RANK(Q51,(N51:P51,Q51:AF51)),0)</f>
        <v>0</v>
      </c>
      <c r="AQ51" s="7">
        <f>IF(R51&gt;0,RANK(R51,(N51:P51,Q51:AF51)),0)</f>
        <v>0</v>
      </c>
      <c r="AR51" s="7">
        <f>IF(T51&gt;0,RANK(T51,(N51:P51,Q51:AF51)),0)</f>
        <v>0</v>
      </c>
      <c r="AS51" s="7">
        <f>IF(S51&gt;0,RANK(S51,(N51:P51,Q51:AF51)),0)</f>
        <v>0</v>
      </c>
      <c r="AT51" s="2">
        <f t="shared" si="18"/>
        <v>0</v>
      </c>
      <c r="AU51" s="2">
        <f t="shared" si="19"/>
        <v>0</v>
      </c>
      <c r="AV51" s="2">
        <f t="shared" si="20"/>
        <v>0</v>
      </c>
      <c r="AW51" s="2">
        <f t="shared" si="21"/>
        <v>0</v>
      </c>
      <c r="AY51" t="s">
        <v>1639</v>
      </c>
      <c r="AZ51" t="s">
        <v>236</v>
      </c>
      <c r="BA51">
        <v>1</v>
      </c>
      <c r="BC51">
        <v>2</v>
      </c>
      <c r="BD51" s="91">
        <v>1</v>
      </c>
      <c r="BE51" s="93">
        <v>97</v>
      </c>
      <c r="BF51" s="96">
        <f t="shared" si="12"/>
        <v>1097</v>
      </c>
      <c r="BG51" s="96">
        <f t="shared" si="9"/>
        <v>1097</v>
      </c>
      <c r="BI51" s="7" t="s">
        <v>1447</v>
      </c>
    </row>
    <row r="52" spans="1:61" ht="14" hidden="1" customHeight="1" outlineLevel="1" x14ac:dyDescent="0.2">
      <c r="A52" t="s">
        <v>2525</v>
      </c>
      <c r="B52" t="s">
        <v>236</v>
      </c>
      <c r="C52" s="1">
        <f t="shared" si="13"/>
        <v>10641</v>
      </c>
      <c r="D52" s="7">
        <f>IF(N52&gt;0, RANK(N52,(N52:P52,Q52:AF52)),0)</f>
        <v>2</v>
      </c>
      <c r="E52" s="7">
        <f>IF(O52&gt;0,RANK(O52,(N52:P52,Q52:AF52)),0)</f>
        <v>1</v>
      </c>
      <c r="F52" s="7">
        <f>IF(P52&gt;0,RANK(P52,(N52:P52,Q52:AF52)),0)</f>
        <v>0</v>
      </c>
      <c r="G52" s="1">
        <f t="shared" si="10"/>
        <v>1187</v>
      </c>
      <c r="H52" s="2">
        <f t="shared" si="11"/>
        <v>0.11154966638473827</v>
      </c>
      <c r="I52" s="2"/>
      <c r="J52" s="2">
        <f t="shared" si="14"/>
        <v>0.44347335776712715</v>
      </c>
      <c r="K52" s="2">
        <f t="shared" si="15"/>
        <v>0.55502302415186544</v>
      </c>
      <c r="L52" s="2">
        <f t="shared" si="16"/>
        <v>0</v>
      </c>
      <c r="M52" s="2">
        <f t="shared" si="17"/>
        <v>1.5036180810074073E-3</v>
      </c>
      <c r="N52" s="101">
        <v>4719</v>
      </c>
      <c r="O52" s="101">
        <v>5906</v>
      </c>
      <c r="P52" s="56"/>
      <c r="Q52" s="56"/>
      <c r="R52" s="56"/>
      <c r="S52" s="56"/>
      <c r="T52" s="56"/>
      <c r="U52" s="56"/>
      <c r="W52" s="56"/>
      <c r="X52" s="101">
        <v>16</v>
      </c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7">
        <f>IF(Q52&gt;0,RANK(Q52,(N52:P52,Q52:AF52)),0)</f>
        <v>0</v>
      </c>
      <c r="AQ52" s="7">
        <f>IF(R52&gt;0,RANK(R52,(N52:P52,Q52:AF52)),0)</f>
        <v>0</v>
      </c>
      <c r="AR52" s="7">
        <f>IF(T52&gt;0,RANK(T52,(N52:P52,Q52:AF52)),0)</f>
        <v>0</v>
      </c>
      <c r="AS52" s="7">
        <f>IF(S52&gt;0,RANK(S52,(N52:P52,Q52:AF52)),0)</f>
        <v>0</v>
      </c>
      <c r="AT52" s="2">
        <f t="shared" si="18"/>
        <v>0</v>
      </c>
      <c r="AU52" s="2">
        <f t="shared" si="19"/>
        <v>0</v>
      </c>
      <c r="AV52" s="2">
        <f t="shared" si="20"/>
        <v>0</v>
      </c>
      <c r="AW52" s="2">
        <f t="shared" si="21"/>
        <v>0</v>
      </c>
      <c r="AY52" t="s">
        <v>2525</v>
      </c>
      <c r="AZ52" t="s">
        <v>236</v>
      </c>
      <c r="BA52">
        <v>1</v>
      </c>
      <c r="BC52">
        <v>2</v>
      </c>
      <c r="BD52" s="91">
        <v>1</v>
      </c>
      <c r="BE52" s="93">
        <v>99</v>
      </c>
      <c r="BF52" s="96">
        <f t="shared" si="12"/>
        <v>1099</v>
      </c>
      <c r="BG52" s="96">
        <f t="shared" si="9"/>
        <v>1099</v>
      </c>
      <c r="BI52" s="7" t="s">
        <v>1447</v>
      </c>
    </row>
    <row r="53" spans="1:61" ht="14" hidden="1" customHeight="1" outlineLevel="1" x14ac:dyDescent="0.2">
      <c r="A53" t="s">
        <v>727</v>
      </c>
      <c r="B53" t="s">
        <v>236</v>
      </c>
      <c r="C53" s="1">
        <f t="shared" si="13"/>
        <v>98938</v>
      </c>
      <c r="D53" s="7">
        <f>IF(N53&gt;0, RANK(N53,(N53:P53,Q53:AF53)),0)</f>
        <v>1</v>
      </c>
      <c r="E53" s="7">
        <f>IF(O53&gt;0,RANK(O53,(N53:P53,Q53:AF53)),0)</f>
        <v>2</v>
      </c>
      <c r="F53" s="7">
        <f>IF(P53&gt;0,RANK(P53,(N53:P53,Q53:AF53)),0)</f>
        <v>0</v>
      </c>
      <c r="G53" s="1">
        <f t="shared" si="10"/>
        <v>34371</v>
      </c>
      <c r="H53" s="2">
        <f t="shared" si="11"/>
        <v>0.34739938143079502</v>
      </c>
      <c r="I53" s="2"/>
      <c r="J53" s="2">
        <f t="shared" si="14"/>
        <v>0.67306798196850548</v>
      </c>
      <c r="K53" s="2">
        <f t="shared" si="15"/>
        <v>0.32566860053771046</v>
      </c>
      <c r="L53" s="2">
        <f t="shared" si="16"/>
        <v>0</v>
      </c>
      <c r="M53" s="2">
        <f t="shared" si="17"/>
        <v>1.2634174937840581E-3</v>
      </c>
      <c r="N53" s="101">
        <v>66592</v>
      </c>
      <c r="O53" s="101">
        <v>32221</v>
      </c>
      <c r="P53" s="56"/>
      <c r="Q53" s="56"/>
      <c r="R53" s="56"/>
      <c r="S53" s="56"/>
      <c r="T53" s="56"/>
      <c r="U53" s="56"/>
      <c r="W53" s="56"/>
      <c r="X53" s="101">
        <v>125</v>
      </c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7">
        <f>IF(Q53&gt;0,RANK(Q53,(N53:P53,Q53:AF53)),0)</f>
        <v>0</v>
      </c>
      <c r="AQ53" s="7">
        <f>IF(R53&gt;0,RANK(R53,(N53:P53,Q53:AF53)),0)</f>
        <v>0</v>
      </c>
      <c r="AR53" s="7">
        <f>IF(T53&gt;0,RANK(T53,(N53:P53,Q53:AF53)),0)</f>
        <v>0</v>
      </c>
      <c r="AS53" s="7">
        <f>IF(S53&gt;0,RANK(S53,(N53:P53,Q53:AF53)),0)</f>
        <v>0</v>
      </c>
      <c r="AT53" s="2">
        <f t="shared" si="18"/>
        <v>0</v>
      </c>
      <c r="AU53" s="2">
        <f t="shared" si="19"/>
        <v>0</v>
      </c>
      <c r="AV53" s="2">
        <f t="shared" si="20"/>
        <v>0</v>
      </c>
      <c r="AW53" s="2">
        <f t="shared" si="21"/>
        <v>0</v>
      </c>
      <c r="AY53" t="s">
        <v>727</v>
      </c>
      <c r="AZ53" t="s">
        <v>236</v>
      </c>
      <c r="BC53">
        <v>2</v>
      </c>
      <c r="BD53" s="91">
        <v>1</v>
      </c>
      <c r="BE53" s="93">
        <v>101</v>
      </c>
      <c r="BF53" s="96">
        <f t="shared" si="12"/>
        <v>1101</v>
      </c>
      <c r="BG53" s="96">
        <f t="shared" si="9"/>
        <v>1101</v>
      </c>
      <c r="BI53" s="7" t="s">
        <v>1447</v>
      </c>
    </row>
    <row r="54" spans="1:61" ht="14" hidden="1" customHeight="1" outlineLevel="1" x14ac:dyDescent="0.2">
      <c r="A54" t="s">
        <v>2166</v>
      </c>
      <c r="B54" t="s">
        <v>236</v>
      </c>
      <c r="C54" s="1">
        <f t="shared" si="13"/>
        <v>53499</v>
      </c>
      <c r="D54" s="7">
        <f>IF(N54&gt;0, RANK(N54,(N54:P54,Q54:AF54)),0)</f>
        <v>2</v>
      </c>
      <c r="E54" s="7">
        <f>IF(O54&gt;0,RANK(O54,(N54:P54,Q54:AF54)),0)</f>
        <v>1</v>
      </c>
      <c r="F54" s="7">
        <f>IF(P54&gt;0,RANK(P54,(N54:P54,Q54:AF54)),0)</f>
        <v>0</v>
      </c>
      <c r="G54" s="1">
        <f t="shared" si="10"/>
        <v>23172</v>
      </c>
      <c r="H54" s="2">
        <f t="shared" si="11"/>
        <v>0.43312959120731226</v>
      </c>
      <c r="I54" s="2"/>
      <c r="J54" s="2">
        <f t="shared" si="14"/>
        <v>0.28239780182807156</v>
      </c>
      <c r="K54" s="2">
        <f t="shared" si="15"/>
        <v>0.71552739303538382</v>
      </c>
      <c r="L54" s="2">
        <f t="shared" si="16"/>
        <v>0</v>
      </c>
      <c r="M54" s="2">
        <f t="shared" si="17"/>
        <v>2.0748051365446774E-3</v>
      </c>
      <c r="N54" s="101">
        <v>15108</v>
      </c>
      <c r="O54" s="101">
        <v>38280</v>
      </c>
      <c r="P54" s="56"/>
      <c r="Q54" s="56"/>
      <c r="R54" s="56"/>
      <c r="S54" s="56"/>
      <c r="T54" s="56"/>
      <c r="U54" s="56"/>
      <c r="W54" s="56"/>
      <c r="X54" s="101">
        <v>111</v>
      </c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7">
        <f>IF(Q54&gt;0,RANK(Q54,(N54:P54,Q54:AF54)),0)</f>
        <v>0</v>
      </c>
      <c r="AQ54" s="7">
        <f>IF(R54&gt;0,RANK(R54,(N54:P54,Q54:AF54)),0)</f>
        <v>0</v>
      </c>
      <c r="AR54" s="7">
        <f>IF(T54&gt;0,RANK(T54,(N54:P54,Q54:AF54)),0)</f>
        <v>0</v>
      </c>
      <c r="AS54" s="7">
        <f>IF(S54&gt;0,RANK(S54,(N54:P54,Q54:AF54)),0)</f>
        <v>0</v>
      </c>
      <c r="AT54" s="2">
        <f t="shared" si="18"/>
        <v>0</v>
      </c>
      <c r="AU54" s="2">
        <f t="shared" si="19"/>
        <v>0</v>
      </c>
      <c r="AV54" s="2">
        <f t="shared" si="20"/>
        <v>0</v>
      </c>
      <c r="AW54" s="2">
        <f t="shared" si="21"/>
        <v>0</v>
      </c>
      <c r="AY54" t="s">
        <v>2166</v>
      </c>
      <c r="AZ54" t="s">
        <v>236</v>
      </c>
      <c r="BA54">
        <v>5</v>
      </c>
      <c r="BC54">
        <v>2</v>
      </c>
      <c r="BD54" s="91">
        <v>1</v>
      </c>
      <c r="BE54" s="93">
        <v>103</v>
      </c>
      <c r="BF54" s="96">
        <f t="shared" si="12"/>
        <v>1103</v>
      </c>
      <c r="BG54" s="96">
        <f t="shared" si="9"/>
        <v>1103</v>
      </c>
      <c r="BI54" s="7" t="s">
        <v>1447</v>
      </c>
    </row>
    <row r="55" spans="1:61" ht="14" hidden="1" customHeight="1" outlineLevel="1" x14ac:dyDescent="0.2">
      <c r="A55" t="s">
        <v>943</v>
      </c>
      <c r="B55" t="s">
        <v>236</v>
      </c>
      <c r="C55" s="1">
        <f t="shared" si="13"/>
        <v>5217</v>
      </c>
      <c r="D55" s="7">
        <f>IF(N55&gt;0, RANK(N55,(N55:P55,Q55:AF55)),0)</f>
        <v>1</v>
      </c>
      <c r="E55" s="7">
        <f>IF(O55&gt;0,RANK(O55,(N55:P55,Q55:AF55)),0)</f>
        <v>2</v>
      </c>
      <c r="F55" s="7">
        <f>IF(P55&gt;0,RANK(P55,(N55:P55,Q55:AF55)),0)</f>
        <v>0</v>
      </c>
      <c r="G55" s="1">
        <f t="shared" si="10"/>
        <v>2669</v>
      </c>
      <c r="H55" s="2">
        <f t="shared" si="11"/>
        <v>0.51159670308606475</v>
      </c>
      <c r="I55" s="2"/>
      <c r="J55" s="2">
        <f t="shared" si="14"/>
        <v>0.75579835154303243</v>
      </c>
      <c r="K55" s="2">
        <f t="shared" si="15"/>
        <v>0.2442016484569676</v>
      </c>
      <c r="L55" s="2">
        <f t="shared" si="16"/>
        <v>0</v>
      </c>
      <c r="M55" s="2">
        <f t="shared" si="17"/>
        <v>-2.7755575615628914E-17</v>
      </c>
      <c r="N55" s="101">
        <v>3943</v>
      </c>
      <c r="O55" s="101">
        <v>1274</v>
      </c>
      <c r="P55" s="56"/>
      <c r="Q55" s="56"/>
      <c r="R55" s="56"/>
      <c r="S55" s="56"/>
      <c r="T55" s="56"/>
      <c r="U55" s="56"/>
      <c r="W55" s="56"/>
      <c r="X55" s="101">
        <v>0</v>
      </c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7">
        <f>IF(Q55&gt;0,RANK(Q55,(N55:P55,Q55:AF55)),0)</f>
        <v>0</v>
      </c>
      <c r="AQ55" s="7">
        <f>IF(R55&gt;0,RANK(R55,(N55:P55,Q55:AF55)),0)</f>
        <v>0</v>
      </c>
      <c r="AR55" s="7">
        <f>IF(T55&gt;0,RANK(T55,(N55:P55,Q55:AF55)),0)</f>
        <v>0</v>
      </c>
      <c r="AS55" s="7">
        <f>IF(S55&gt;0,RANK(S55,(N55:P55,Q55:AF55)),0)</f>
        <v>0</v>
      </c>
      <c r="AT55" s="2">
        <f t="shared" si="18"/>
        <v>0</v>
      </c>
      <c r="AU55" s="2">
        <f t="shared" si="19"/>
        <v>0</v>
      </c>
      <c r="AV55" s="2">
        <f t="shared" si="20"/>
        <v>0</v>
      </c>
      <c r="AW55" s="2">
        <f t="shared" si="21"/>
        <v>0</v>
      </c>
      <c r="AY55" t="s">
        <v>943</v>
      </c>
      <c r="AZ55" t="s">
        <v>236</v>
      </c>
      <c r="BA55">
        <v>7</v>
      </c>
      <c r="BC55">
        <v>2</v>
      </c>
      <c r="BD55" s="91">
        <v>1</v>
      </c>
      <c r="BE55" s="93">
        <v>105</v>
      </c>
      <c r="BF55" s="96">
        <f t="shared" si="12"/>
        <v>1105</v>
      </c>
      <c r="BG55" s="96">
        <f t="shared" si="9"/>
        <v>1105</v>
      </c>
      <c r="BI55" s="7" t="s">
        <v>1447</v>
      </c>
    </row>
    <row r="56" spans="1:61" ht="14" hidden="1" customHeight="1" outlineLevel="1" x14ac:dyDescent="0.2">
      <c r="A56" t="s">
        <v>347</v>
      </c>
      <c r="B56" t="s">
        <v>236</v>
      </c>
      <c r="C56" s="1">
        <f t="shared" si="13"/>
        <v>9643</v>
      </c>
      <c r="D56" s="7">
        <f>IF(N56&gt;0, RANK(N56,(N56:P56,Q56:AF56)),0)</f>
        <v>2</v>
      </c>
      <c r="E56" s="7">
        <f>IF(O56&gt;0,RANK(O56,(N56:P56,Q56:AF56)),0)</f>
        <v>1</v>
      </c>
      <c r="F56" s="7">
        <f>IF(P56&gt;0,RANK(P56,(N56:P56,Q56:AF56)),0)</f>
        <v>0</v>
      </c>
      <c r="G56" s="1">
        <f t="shared" si="10"/>
        <v>1246</v>
      </c>
      <c r="H56" s="2">
        <f t="shared" si="11"/>
        <v>0.12921290054962148</v>
      </c>
      <c r="I56" s="2"/>
      <c r="J56" s="2">
        <f t="shared" si="14"/>
        <v>0.43482318780462514</v>
      </c>
      <c r="K56" s="2">
        <f t="shared" si="15"/>
        <v>0.56403608835424657</v>
      </c>
      <c r="L56" s="2">
        <f t="shared" si="16"/>
        <v>0</v>
      </c>
      <c r="M56" s="2">
        <f t="shared" si="17"/>
        <v>1.1407238411282883E-3</v>
      </c>
      <c r="N56" s="101">
        <v>4193</v>
      </c>
      <c r="O56" s="101">
        <v>5439</v>
      </c>
      <c r="P56" s="56"/>
      <c r="Q56" s="56"/>
      <c r="R56" s="56"/>
      <c r="S56" s="56"/>
      <c r="T56" s="56"/>
      <c r="U56" s="56"/>
      <c r="W56" s="56"/>
      <c r="X56" s="101">
        <v>11</v>
      </c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7">
        <f>IF(Q56&gt;0,RANK(Q56,(N56:P56,Q56:AF56)),0)</f>
        <v>0</v>
      </c>
      <c r="AQ56" s="7">
        <f>IF(R56&gt;0,RANK(R56,(N56:P56,Q56:AF56)),0)</f>
        <v>0</v>
      </c>
      <c r="AR56" s="7">
        <f>IF(T56&gt;0,RANK(T56,(N56:P56,Q56:AF56)),0)</f>
        <v>0</v>
      </c>
      <c r="AS56" s="7">
        <f>IF(S56&gt;0,RANK(S56,(N56:P56,Q56:AF56)),0)</f>
        <v>0</v>
      </c>
      <c r="AT56" s="2">
        <f t="shared" si="18"/>
        <v>0</v>
      </c>
      <c r="AU56" s="2">
        <f t="shared" si="19"/>
        <v>0</v>
      </c>
      <c r="AV56" s="2">
        <f t="shared" si="20"/>
        <v>0</v>
      </c>
      <c r="AW56" s="2">
        <f t="shared" si="21"/>
        <v>0</v>
      </c>
      <c r="AY56" t="s">
        <v>347</v>
      </c>
      <c r="AZ56" t="s">
        <v>236</v>
      </c>
      <c r="BA56">
        <v>7</v>
      </c>
      <c r="BC56">
        <v>2</v>
      </c>
      <c r="BD56" s="91">
        <v>1</v>
      </c>
      <c r="BE56" s="93">
        <v>107</v>
      </c>
      <c r="BF56" s="96">
        <f t="shared" si="12"/>
        <v>1107</v>
      </c>
      <c r="BG56" s="96">
        <f t="shared" si="9"/>
        <v>1107</v>
      </c>
      <c r="BI56" s="7" t="s">
        <v>1447</v>
      </c>
    </row>
    <row r="57" spans="1:61" ht="14" hidden="1" customHeight="1" outlineLevel="1" x14ac:dyDescent="0.2">
      <c r="A57" t="s">
        <v>348</v>
      </c>
      <c r="B57" t="s">
        <v>236</v>
      </c>
      <c r="C57" s="1">
        <f t="shared" si="13"/>
        <v>13811</v>
      </c>
      <c r="D57" s="7">
        <f>IF(N57&gt;0, RANK(N57,(N57:P57,Q57:AF57)),0)</f>
        <v>2</v>
      </c>
      <c r="E57" s="7">
        <f>IF(O57&gt;0,RANK(O57,(N57:P57,Q57:AF57)),0)</f>
        <v>1</v>
      </c>
      <c r="F57" s="7">
        <f>IF(P57&gt;0,RANK(P57,(N57:P57,Q57:AF57)),0)</f>
        <v>0</v>
      </c>
      <c r="G57" s="1">
        <f t="shared" si="10"/>
        <v>1757</v>
      </c>
      <c r="H57" s="2">
        <f t="shared" si="11"/>
        <v>0.12721743537759755</v>
      </c>
      <c r="I57" s="2"/>
      <c r="J57" s="2">
        <f t="shared" si="14"/>
        <v>0.43588443993917891</v>
      </c>
      <c r="K57" s="2">
        <f t="shared" si="15"/>
        <v>0.56310187531677647</v>
      </c>
      <c r="L57" s="2">
        <f t="shared" si="16"/>
        <v>0</v>
      </c>
      <c r="M57" s="2">
        <f t="shared" si="17"/>
        <v>1.0136847440446184E-3</v>
      </c>
      <c r="N57" s="101">
        <v>6020</v>
      </c>
      <c r="O57" s="101">
        <v>7777</v>
      </c>
      <c r="P57" s="56"/>
      <c r="Q57" s="56"/>
      <c r="R57" s="56"/>
      <c r="S57" s="56"/>
      <c r="T57" s="56"/>
      <c r="U57" s="56"/>
      <c r="W57" s="56"/>
      <c r="X57" s="101">
        <v>14</v>
      </c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7">
        <f>IF(Q57&gt;0,RANK(Q57,(N57:P57,Q57:AF57)),0)</f>
        <v>0</v>
      </c>
      <c r="AQ57" s="7">
        <f>IF(R57&gt;0,RANK(R57,(N57:P57,Q57:AF57)),0)</f>
        <v>0</v>
      </c>
      <c r="AR57" s="7">
        <f>IF(T57&gt;0,RANK(T57,(N57:P57,Q57:AF57)),0)</f>
        <v>0</v>
      </c>
      <c r="AS57" s="7">
        <f>IF(S57&gt;0,RANK(S57,(N57:P57,Q57:AF57)),0)</f>
        <v>0</v>
      </c>
      <c r="AT57" s="2">
        <f t="shared" si="18"/>
        <v>0</v>
      </c>
      <c r="AU57" s="2">
        <f t="shared" si="19"/>
        <v>0</v>
      </c>
      <c r="AV57" s="2">
        <f t="shared" si="20"/>
        <v>0</v>
      </c>
      <c r="AW57" s="2">
        <f t="shared" si="21"/>
        <v>0</v>
      </c>
      <c r="AY57" t="s">
        <v>348</v>
      </c>
      <c r="AZ57" t="s">
        <v>236</v>
      </c>
      <c r="BA57">
        <v>2</v>
      </c>
      <c r="BC57">
        <v>2</v>
      </c>
      <c r="BD57" s="91">
        <v>1</v>
      </c>
      <c r="BE57" s="93">
        <v>109</v>
      </c>
      <c r="BF57" s="96">
        <f t="shared" si="12"/>
        <v>1109</v>
      </c>
      <c r="BG57" s="96">
        <f t="shared" si="9"/>
        <v>1109</v>
      </c>
      <c r="BI57" s="7" t="s">
        <v>1447</v>
      </c>
    </row>
    <row r="58" spans="1:61" ht="14" hidden="1" customHeight="1" outlineLevel="1" x14ac:dyDescent="0.2">
      <c r="A58" t="s">
        <v>1157</v>
      </c>
      <c r="B58" t="s">
        <v>236</v>
      </c>
      <c r="C58" s="1">
        <f t="shared" si="13"/>
        <v>10772</v>
      </c>
      <c r="D58" s="7">
        <f>IF(N58&gt;0, RANK(N58,(N58:P58,Q58:AF58)),0)</f>
        <v>2</v>
      </c>
      <c r="E58" s="7">
        <f>IF(O58&gt;0,RANK(O58,(N58:P58,Q58:AF58)),0)</f>
        <v>1</v>
      </c>
      <c r="F58" s="7">
        <f>IF(P58&gt;0,RANK(P58,(N58:P58,Q58:AF58)),0)</f>
        <v>0</v>
      </c>
      <c r="G58" s="1">
        <f t="shared" si="10"/>
        <v>6038</v>
      </c>
      <c r="H58" s="2">
        <f t="shared" si="11"/>
        <v>0.5605272929818047</v>
      </c>
      <c r="I58" s="2"/>
      <c r="J58" s="2">
        <f t="shared" si="14"/>
        <v>0.21927218715187524</v>
      </c>
      <c r="K58" s="2">
        <f t="shared" si="15"/>
        <v>0.77979948013367995</v>
      </c>
      <c r="L58" s="2">
        <f t="shared" si="16"/>
        <v>0</v>
      </c>
      <c r="M58" s="2">
        <f t="shared" si="17"/>
        <v>9.283327144448128E-4</v>
      </c>
      <c r="N58" s="101">
        <v>2362</v>
      </c>
      <c r="O58" s="101">
        <v>8400</v>
      </c>
      <c r="P58" s="56"/>
      <c r="Q58" s="56"/>
      <c r="R58" s="56"/>
      <c r="S58" s="56"/>
      <c r="T58" s="56"/>
      <c r="U58" s="56"/>
      <c r="W58" s="56"/>
      <c r="X58" s="101">
        <v>10</v>
      </c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7">
        <f>IF(Q58&gt;0,RANK(Q58,(N58:P58,Q58:AF58)),0)</f>
        <v>0</v>
      </c>
      <c r="AQ58" s="7">
        <f>IF(R58&gt;0,RANK(R58,(N58:P58,Q58:AF58)),0)</f>
        <v>0</v>
      </c>
      <c r="AR58" s="7">
        <f>IF(T58&gt;0,RANK(T58,(N58:P58,Q58:AF58)),0)</f>
        <v>0</v>
      </c>
      <c r="AS58" s="7">
        <f>IF(S58&gt;0,RANK(S58,(N58:P58,Q58:AF58)),0)</f>
        <v>0</v>
      </c>
      <c r="AT58" s="2">
        <f t="shared" si="18"/>
        <v>0</v>
      </c>
      <c r="AU58" s="2">
        <f t="shared" si="19"/>
        <v>0</v>
      </c>
      <c r="AV58" s="2">
        <f t="shared" si="20"/>
        <v>0</v>
      </c>
      <c r="AW58" s="2">
        <f t="shared" si="21"/>
        <v>0</v>
      </c>
      <c r="AY58" t="s">
        <v>1157</v>
      </c>
      <c r="AZ58" t="s">
        <v>236</v>
      </c>
      <c r="BA58">
        <v>3</v>
      </c>
      <c r="BC58">
        <v>2</v>
      </c>
      <c r="BD58" s="91">
        <v>1</v>
      </c>
      <c r="BE58" s="93">
        <v>111</v>
      </c>
      <c r="BF58" s="96">
        <f t="shared" si="12"/>
        <v>1111</v>
      </c>
      <c r="BG58" s="96">
        <f t="shared" si="9"/>
        <v>1111</v>
      </c>
      <c r="BI58" s="7" t="s">
        <v>1447</v>
      </c>
    </row>
    <row r="59" spans="1:61" ht="14" hidden="1" customHeight="1" outlineLevel="1" x14ac:dyDescent="0.2">
      <c r="A59" t="s">
        <v>1158</v>
      </c>
      <c r="B59" t="s">
        <v>236</v>
      </c>
      <c r="C59" s="1">
        <f t="shared" si="13"/>
        <v>21255</v>
      </c>
      <c r="D59" s="7">
        <f>IF(N59&gt;0, RANK(N59,(N59:P59,Q59:AF59)),0)</f>
        <v>1</v>
      </c>
      <c r="E59" s="7">
        <f>IF(O59&gt;0,RANK(O59,(N59:P59,Q59:AF59)),0)</f>
        <v>2</v>
      </c>
      <c r="F59" s="7">
        <f>IF(P59&gt;0,RANK(P59,(N59:P59,Q59:AF59)),0)</f>
        <v>0</v>
      </c>
      <c r="G59" s="1">
        <f t="shared" si="10"/>
        <v>2470</v>
      </c>
      <c r="H59" s="2">
        <f t="shared" si="11"/>
        <v>0.11620795107033639</v>
      </c>
      <c r="I59" s="2"/>
      <c r="J59" s="2">
        <f t="shared" si="14"/>
        <v>0.55765702187720534</v>
      </c>
      <c r="K59" s="2">
        <f t="shared" si="15"/>
        <v>0.44144907080686896</v>
      </c>
      <c r="L59" s="2">
        <f t="shared" si="16"/>
        <v>0</v>
      </c>
      <c r="M59" s="2">
        <f t="shared" si="17"/>
        <v>8.9390731592570161E-4</v>
      </c>
      <c r="N59" s="101">
        <v>11853</v>
      </c>
      <c r="O59" s="101">
        <v>9383</v>
      </c>
      <c r="P59" s="56"/>
      <c r="Q59" s="56"/>
      <c r="R59" s="56"/>
      <c r="S59" s="56"/>
      <c r="T59" s="56"/>
      <c r="U59" s="56"/>
      <c r="W59" s="56"/>
      <c r="X59" s="101">
        <v>19</v>
      </c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7">
        <f>IF(Q59&gt;0,RANK(Q59,(N59:P59,Q59:AF59)),0)</f>
        <v>0</v>
      </c>
      <c r="AQ59" s="7">
        <f>IF(R59&gt;0,RANK(R59,(N59:P59,Q59:AF59)),0)</f>
        <v>0</v>
      </c>
      <c r="AR59" s="7">
        <f>IF(T59&gt;0,RANK(T59,(N59:P59,Q59:AF59)),0)</f>
        <v>0</v>
      </c>
      <c r="AS59" s="7">
        <f>IF(S59&gt;0,RANK(S59,(N59:P59,Q59:AF59)),0)</f>
        <v>0</v>
      </c>
      <c r="AT59" s="2">
        <f t="shared" si="18"/>
        <v>0</v>
      </c>
      <c r="AU59" s="2">
        <f t="shared" si="19"/>
        <v>0</v>
      </c>
      <c r="AV59" s="2">
        <f t="shared" si="20"/>
        <v>0</v>
      </c>
      <c r="AW59" s="2">
        <f t="shared" si="21"/>
        <v>0</v>
      </c>
      <c r="AY59" t="s">
        <v>1158</v>
      </c>
      <c r="AZ59" t="s">
        <v>236</v>
      </c>
      <c r="BA59">
        <v>3</v>
      </c>
      <c r="BC59">
        <v>2</v>
      </c>
      <c r="BD59" s="91">
        <v>1</v>
      </c>
      <c r="BE59" s="93">
        <v>113</v>
      </c>
      <c r="BF59" s="96">
        <f t="shared" si="12"/>
        <v>1113</v>
      </c>
      <c r="BG59" s="96">
        <f t="shared" si="9"/>
        <v>1113</v>
      </c>
      <c r="BI59" s="7" t="s">
        <v>1447</v>
      </c>
    </row>
    <row r="60" spans="1:61" ht="14" hidden="1" customHeight="1" outlineLevel="1" x14ac:dyDescent="0.2">
      <c r="A60" t="s">
        <v>329</v>
      </c>
      <c r="B60" t="s">
        <v>236</v>
      </c>
      <c r="C60" s="1">
        <f t="shared" si="13"/>
        <v>44346</v>
      </c>
      <c r="D60" s="7">
        <f>IF(N60&gt;0, RANK(N60,(N60:P60,Q60:AF60)),0)</f>
        <v>2</v>
      </c>
      <c r="E60" s="7">
        <f>IF(O60&gt;0,RANK(O60,(N60:P60,Q60:AF60)),0)</f>
        <v>1</v>
      </c>
      <c r="F60" s="7">
        <f>IF(P60&gt;0,RANK(P60,(N60:P60,Q60:AF60)),0)</f>
        <v>0</v>
      </c>
      <c r="G60" s="1">
        <f t="shared" si="10"/>
        <v>26582</v>
      </c>
      <c r="H60" s="2">
        <f t="shared" si="11"/>
        <v>0.59942272132774099</v>
      </c>
      <c r="I60" s="2"/>
      <c r="J60" s="2">
        <f t="shared" si="14"/>
        <v>0.19943174130699498</v>
      </c>
      <c r="K60" s="2">
        <f t="shared" si="15"/>
        <v>0.79885446263473592</v>
      </c>
      <c r="L60" s="2">
        <f t="shared" si="16"/>
        <v>0</v>
      </c>
      <c r="M60" s="2">
        <f t="shared" si="17"/>
        <v>1.7137960582690459E-3</v>
      </c>
      <c r="N60" s="101">
        <v>8844</v>
      </c>
      <c r="O60" s="101">
        <v>35426</v>
      </c>
      <c r="P60" s="56"/>
      <c r="Q60" s="56"/>
      <c r="R60" s="56"/>
      <c r="S60" s="56"/>
      <c r="T60" s="56"/>
      <c r="U60" s="56"/>
      <c r="W60" s="56"/>
      <c r="X60" s="101">
        <v>76</v>
      </c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7">
        <f>IF(Q60&gt;0,RANK(Q60,(N60:P60,Q60:AF60)),0)</f>
        <v>0</v>
      </c>
      <c r="AQ60" s="7">
        <f>IF(R60&gt;0,RANK(R60,(N60:P60,Q60:AF60)),0)</f>
        <v>0</v>
      </c>
      <c r="AR60" s="7">
        <f>IF(T60&gt;0,RANK(T60,(N60:P60,Q60:AF60)),0)</f>
        <v>0</v>
      </c>
      <c r="AS60" s="7">
        <f>IF(S60&gt;0,RANK(S60,(N60:P60,Q60:AF60)),0)</f>
        <v>0</v>
      </c>
      <c r="AT60" s="2">
        <f t="shared" si="18"/>
        <v>0</v>
      </c>
      <c r="AU60" s="2">
        <f t="shared" si="19"/>
        <v>0</v>
      </c>
      <c r="AV60" s="2">
        <f t="shared" si="20"/>
        <v>0</v>
      </c>
      <c r="AW60" s="2">
        <f t="shared" si="21"/>
        <v>0</v>
      </c>
      <c r="AY60" t="s">
        <v>329</v>
      </c>
      <c r="AZ60" t="s">
        <v>236</v>
      </c>
      <c r="BA60">
        <v>3</v>
      </c>
      <c r="BC60">
        <v>2</v>
      </c>
      <c r="BD60" s="91">
        <v>1</v>
      </c>
      <c r="BE60" s="93">
        <v>115</v>
      </c>
      <c r="BF60" s="96">
        <f t="shared" si="12"/>
        <v>1115</v>
      </c>
      <c r="BG60" s="96">
        <f t="shared" si="9"/>
        <v>1115</v>
      </c>
      <c r="BI60" s="7" t="s">
        <v>1447</v>
      </c>
    </row>
    <row r="61" spans="1:61" ht="14" hidden="1" customHeight="1" outlineLevel="1" x14ac:dyDescent="0.2">
      <c r="A61" t="s">
        <v>413</v>
      </c>
      <c r="B61" t="s">
        <v>236</v>
      </c>
      <c r="C61" s="1">
        <f t="shared" si="13"/>
        <v>114678</v>
      </c>
      <c r="D61" s="7">
        <f>IF(N61&gt;0, RANK(N61,(N61:P61,Q61:AF61)),0)</f>
        <v>2</v>
      </c>
      <c r="E61" s="7">
        <f>IF(O61&gt;0,RANK(O61,(N61:P61,Q61:AF61)),0)</f>
        <v>1</v>
      </c>
      <c r="F61" s="7">
        <f>IF(P61&gt;0,RANK(P61,(N61:P61,Q61:AF61)),0)</f>
        <v>0</v>
      </c>
      <c r="G61" s="1">
        <f t="shared" si="10"/>
        <v>41230</v>
      </c>
      <c r="H61" s="2">
        <f t="shared" si="11"/>
        <v>0.35952841870280261</v>
      </c>
      <c r="I61" s="2"/>
      <c r="J61" s="2">
        <f t="shared" si="14"/>
        <v>0.31920682258148902</v>
      </c>
      <c r="K61" s="2">
        <f t="shared" si="15"/>
        <v>0.67873524128429163</v>
      </c>
      <c r="L61" s="2">
        <f t="shared" si="16"/>
        <v>0</v>
      </c>
      <c r="M61" s="2">
        <f t="shared" si="17"/>
        <v>2.0579361342193403E-3</v>
      </c>
      <c r="N61" s="101">
        <v>36606</v>
      </c>
      <c r="O61" s="101">
        <v>77836</v>
      </c>
      <c r="P61" s="56"/>
      <c r="Q61" s="56"/>
      <c r="R61" s="56"/>
      <c r="S61" s="56"/>
      <c r="T61" s="56"/>
      <c r="U61" s="56"/>
      <c r="W61" s="56"/>
      <c r="X61" s="101">
        <v>236</v>
      </c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7">
        <f>IF(Q61&gt;0,RANK(Q61,(N61:P61,Q61:AF61)),0)</f>
        <v>0</v>
      </c>
      <c r="AQ61" s="7">
        <f>IF(R61&gt;0,RANK(R61,(N61:P61,Q61:AF61)),0)</f>
        <v>0</v>
      </c>
      <c r="AR61" s="7">
        <f>IF(T61&gt;0,RANK(T61,(N61:P61,Q61:AF61)),0)</f>
        <v>0</v>
      </c>
      <c r="AS61" s="7">
        <f>IF(S61&gt;0,RANK(S61,(N61:P61,Q61:AF61)),0)</f>
        <v>0</v>
      </c>
      <c r="AT61" s="2">
        <f t="shared" si="18"/>
        <v>0</v>
      </c>
      <c r="AU61" s="2">
        <f t="shared" si="19"/>
        <v>0</v>
      </c>
      <c r="AV61" s="2">
        <f t="shared" si="20"/>
        <v>0</v>
      </c>
      <c r="AW61" s="2">
        <f t="shared" si="21"/>
        <v>0</v>
      </c>
      <c r="AY61" t="s">
        <v>413</v>
      </c>
      <c r="AZ61" t="s">
        <v>236</v>
      </c>
      <c r="BA61">
        <v>6</v>
      </c>
      <c r="BC61">
        <v>2</v>
      </c>
      <c r="BD61" s="91">
        <v>1</v>
      </c>
      <c r="BE61" s="93">
        <v>117</v>
      </c>
      <c r="BF61" s="96">
        <f t="shared" si="12"/>
        <v>1117</v>
      </c>
      <c r="BG61" s="96">
        <f t="shared" si="9"/>
        <v>1117</v>
      </c>
      <c r="BI61" s="7" t="s">
        <v>1447</v>
      </c>
    </row>
    <row r="62" spans="1:61" ht="14" hidden="1" customHeight="1" outlineLevel="1" x14ac:dyDescent="0.2">
      <c r="A62" t="s">
        <v>425</v>
      </c>
      <c r="B62" t="s">
        <v>236</v>
      </c>
      <c r="C62" s="1">
        <f t="shared" si="13"/>
        <v>6258</v>
      </c>
      <c r="D62" s="7">
        <f>IF(N62&gt;0, RANK(N62,(N62:P62,Q62:AF62)),0)</f>
        <v>1</v>
      </c>
      <c r="E62" s="7">
        <f>IF(O62&gt;0,RANK(O62,(N62:P62,Q62:AF62)),0)</f>
        <v>2</v>
      </c>
      <c r="F62" s="7">
        <f>IF(P62&gt;0,RANK(P62,(N62:P62,Q62:AF62)),0)</f>
        <v>0</v>
      </c>
      <c r="G62" s="1">
        <f t="shared" si="10"/>
        <v>3155</v>
      </c>
      <c r="H62" s="2">
        <f t="shared" si="11"/>
        <v>0.50415468200703095</v>
      </c>
      <c r="I62" s="2"/>
      <c r="J62" s="2">
        <f t="shared" si="14"/>
        <v>0.7518376478108022</v>
      </c>
      <c r="K62" s="2">
        <f t="shared" si="15"/>
        <v>0.24768296580377117</v>
      </c>
      <c r="L62" s="2">
        <f t="shared" si="16"/>
        <v>0</v>
      </c>
      <c r="M62" s="2">
        <f t="shared" si="17"/>
        <v>4.7938638542663337E-4</v>
      </c>
      <c r="N62" s="101">
        <v>4705</v>
      </c>
      <c r="O62" s="101">
        <v>1550</v>
      </c>
      <c r="P62" s="56"/>
      <c r="Q62" s="56"/>
      <c r="R62" s="56"/>
      <c r="S62" s="56"/>
      <c r="T62" s="56"/>
      <c r="U62" s="56"/>
      <c r="W62" s="56"/>
      <c r="X62" s="101">
        <v>3</v>
      </c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7">
        <f>IF(Q62&gt;0,RANK(Q62,(N62:P62,Q62:AF62)),0)</f>
        <v>0</v>
      </c>
      <c r="AQ62" s="7">
        <f>IF(R62&gt;0,RANK(R62,(N62:P62,Q62:AF62)),0)</f>
        <v>0</v>
      </c>
      <c r="AR62" s="7">
        <f>IF(T62&gt;0,RANK(T62,(N62:P62,Q62:AF62)),0)</f>
        <v>0</v>
      </c>
      <c r="AS62" s="7">
        <f>IF(S62&gt;0,RANK(S62,(N62:P62,Q62:AF62)),0)</f>
        <v>0</v>
      </c>
      <c r="AT62" s="2">
        <f t="shared" si="18"/>
        <v>0</v>
      </c>
      <c r="AU62" s="2">
        <f t="shared" si="19"/>
        <v>0</v>
      </c>
      <c r="AV62" s="2">
        <f t="shared" si="20"/>
        <v>0</v>
      </c>
      <c r="AW62" s="2">
        <f t="shared" si="21"/>
        <v>0</v>
      </c>
      <c r="AY62" t="s">
        <v>425</v>
      </c>
      <c r="AZ62" t="s">
        <v>236</v>
      </c>
      <c r="BA62">
        <v>7</v>
      </c>
      <c r="BC62">
        <v>2</v>
      </c>
      <c r="BD62" s="91">
        <v>1</v>
      </c>
      <c r="BE62" s="93">
        <v>119</v>
      </c>
      <c r="BF62" s="96">
        <f t="shared" si="12"/>
        <v>1119</v>
      </c>
      <c r="BG62" s="96">
        <f t="shared" si="9"/>
        <v>1119</v>
      </c>
      <c r="BI62" s="7" t="s">
        <v>1447</v>
      </c>
    </row>
    <row r="63" spans="1:61" ht="14" hidden="1" customHeight="1" outlineLevel="1" x14ac:dyDescent="0.2">
      <c r="A63" t="s">
        <v>1765</v>
      </c>
      <c r="B63" t="s">
        <v>236</v>
      </c>
      <c r="C63" s="1">
        <f t="shared" si="13"/>
        <v>35625</v>
      </c>
      <c r="D63" s="7">
        <f>IF(N63&gt;0, RANK(N63,(N63:P63,Q63:AF63)),0)</f>
        <v>2</v>
      </c>
      <c r="E63" s="7">
        <f>IF(O63&gt;0,RANK(O63,(N63:P63,Q63:AF63)),0)</f>
        <v>1</v>
      </c>
      <c r="F63" s="7">
        <f>IF(P63&gt;0,RANK(P63,(N63:P63,Q63:AF63)),0)</f>
        <v>0</v>
      </c>
      <c r="G63" s="1">
        <f t="shared" si="10"/>
        <v>7871</v>
      </c>
      <c r="H63" s="2">
        <f t="shared" si="11"/>
        <v>0.22094035087719299</v>
      </c>
      <c r="I63" s="2"/>
      <c r="J63" s="2">
        <f t="shared" si="14"/>
        <v>0.38891228070175438</v>
      </c>
      <c r="K63" s="2">
        <f t="shared" si="15"/>
        <v>0.60985263157894742</v>
      </c>
      <c r="L63" s="2">
        <f t="shared" si="16"/>
        <v>0</v>
      </c>
      <c r="M63" s="2">
        <f t="shared" si="17"/>
        <v>1.2350877192981446E-3</v>
      </c>
      <c r="N63" s="101">
        <v>13855</v>
      </c>
      <c r="O63" s="101">
        <v>21726</v>
      </c>
      <c r="P63" s="56"/>
      <c r="Q63" s="56"/>
      <c r="R63" s="56"/>
      <c r="S63" s="56"/>
      <c r="T63" s="56"/>
      <c r="U63" s="56"/>
      <c r="W63" s="56"/>
      <c r="X63" s="101">
        <v>44</v>
      </c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7">
        <f>IF(Q63&gt;0,RANK(Q63,(N63:P63,Q63:AF63)),0)</f>
        <v>0</v>
      </c>
      <c r="AQ63" s="7">
        <f>IF(R63&gt;0,RANK(R63,(N63:P63,Q63:AF63)),0)</f>
        <v>0</v>
      </c>
      <c r="AR63" s="7">
        <f>IF(T63&gt;0,RANK(T63,(N63:P63,Q63:AF63)),0)</f>
        <v>0</v>
      </c>
      <c r="AS63" s="7">
        <f>IF(S63&gt;0,RANK(S63,(N63:P63,Q63:AF63)),0)</f>
        <v>0</v>
      </c>
      <c r="AT63" s="2">
        <f t="shared" si="18"/>
        <v>0</v>
      </c>
      <c r="AU63" s="2">
        <f t="shared" si="19"/>
        <v>0</v>
      </c>
      <c r="AV63" s="2">
        <f t="shared" si="20"/>
        <v>0</v>
      </c>
      <c r="AW63" s="2">
        <f t="shared" si="21"/>
        <v>0</v>
      </c>
      <c r="AY63" t="s">
        <v>1765</v>
      </c>
      <c r="AZ63" t="s">
        <v>236</v>
      </c>
      <c r="BA63">
        <v>3</v>
      </c>
      <c r="BC63">
        <v>2</v>
      </c>
      <c r="BD63" s="91">
        <v>1</v>
      </c>
      <c r="BE63" s="93">
        <v>121</v>
      </c>
      <c r="BF63" s="96">
        <f t="shared" si="12"/>
        <v>1121</v>
      </c>
      <c r="BG63" s="96">
        <f t="shared" si="9"/>
        <v>1121</v>
      </c>
      <c r="BI63" s="7" t="s">
        <v>1447</v>
      </c>
    </row>
    <row r="64" spans="1:61" ht="14" hidden="1" customHeight="1" outlineLevel="1" x14ac:dyDescent="0.2">
      <c r="A64" t="s">
        <v>2066</v>
      </c>
      <c r="B64" t="s">
        <v>236</v>
      </c>
      <c r="C64" s="1">
        <f t="shared" si="13"/>
        <v>20943</v>
      </c>
      <c r="D64" s="7">
        <f>IF(N64&gt;0, RANK(N64,(N64:P64,Q64:AF64)),0)</f>
        <v>2</v>
      </c>
      <c r="E64" s="7">
        <f>IF(O64&gt;0,RANK(O64,(N64:P64,Q64:AF64)),0)</f>
        <v>1</v>
      </c>
      <c r="F64" s="7">
        <f>IF(P64&gt;0,RANK(P64,(N64:P64,Q64:AF64)),0)</f>
        <v>0</v>
      </c>
      <c r="G64" s="1">
        <f t="shared" si="10"/>
        <v>8413</v>
      </c>
      <c r="H64" s="2">
        <f t="shared" si="11"/>
        <v>0.40170940170940173</v>
      </c>
      <c r="I64" s="2"/>
      <c r="J64" s="2">
        <f t="shared" si="14"/>
        <v>0.2986678126342931</v>
      </c>
      <c r="K64" s="2">
        <f t="shared" si="15"/>
        <v>0.70037721434369482</v>
      </c>
      <c r="L64" s="2">
        <f t="shared" si="16"/>
        <v>0</v>
      </c>
      <c r="M64" s="2">
        <f t="shared" si="17"/>
        <v>9.5497302201208445E-4</v>
      </c>
      <c r="N64" s="101">
        <v>6255</v>
      </c>
      <c r="O64" s="101">
        <v>14668</v>
      </c>
      <c r="P64" s="56"/>
      <c r="Q64" s="56"/>
      <c r="R64" s="56"/>
      <c r="S64" s="56"/>
      <c r="T64" s="56"/>
      <c r="U64" s="56"/>
      <c r="W64" s="56"/>
      <c r="X64" s="101">
        <v>20</v>
      </c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7">
        <f>IF(Q64&gt;0,RANK(Q64,(N64:P64,Q64:AF64)),0)</f>
        <v>0</v>
      </c>
      <c r="AQ64" s="7">
        <f>IF(R64&gt;0,RANK(R64,(N64:P64,Q64:AF64)),0)</f>
        <v>0</v>
      </c>
      <c r="AR64" s="7">
        <f>IF(T64&gt;0,RANK(T64,(N64:P64,Q64:AF64)),0)</f>
        <v>0</v>
      </c>
      <c r="AS64" s="7">
        <f>IF(S64&gt;0,RANK(S64,(N64:P64,Q64:AF64)),0)</f>
        <v>0</v>
      </c>
      <c r="AT64" s="2">
        <f t="shared" si="18"/>
        <v>0</v>
      </c>
      <c r="AU64" s="2">
        <f t="shared" si="19"/>
        <v>0</v>
      </c>
      <c r="AV64" s="2">
        <f t="shared" si="20"/>
        <v>0</v>
      </c>
      <c r="AW64" s="2">
        <f t="shared" si="21"/>
        <v>0</v>
      </c>
      <c r="AY64" t="s">
        <v>2066</v>
      </c>
      <c r="AZ64" t="s">
        <v>236</v>
      </c>
      <c r="BA64">
        <v>3</v>
      </c>
      <c r="BC64">
        <v>2</v>
      </c>
      <c r="BD64" s="91">
        <v>1</v>
      </c>
      <c r="BE64" s="93">
        <v>123</v>
      </c>
      <c r="BF64" s="96">
        <f t="shared" si="12"/>
        <v>1123</v>
      </c>
      <c r="BG64" s="96">
        <f t="shared" si="9"/>
        <v>1123</v>
      </c>
      <c r="BI64" s="7" t="s">
        <v>1447</v>
      </c>
    </row>
    <row r="65" spans="1:61" ht="14" hidden="1" customHeight="1" outlineLevel="1" x14ac:dyDescent="0.2">
      <c r="A65" t="s">
        <v>1575</v>
      </c>
      <c r="B65" t="s">
        <v>236</v>
      </c>
      <c r="C65" s="1">
        <f t="shared" si="13"/>
        <v>89941</v>
      </c>
      <c r="D65" s="7">
        <f>IF(N65&gt;0, RANK(N65,(N65:P65,Q65:AF65)),0)</f>
        <v>2</v>
      </c>
      <c r="E65" s="7">
        <f>IF(O65&gt;0,RANK(O65,(N65:P65,Q65:AF65)),0)</f>
        <v>1</v>
      </c>
      <c r="F65" s="7">
        <f>IF(P65&gt;0,RANK(P65,(N65:P65,Q65:AF65)),0)</f>
        <v>0</v>
      </c>
      <c r="G65" s="1">
        <f t="shared" si="10"/>
        <v>8943</v>
      </c>
      <c r="H65" s="2">
        <f t="shared" si="11"/>
        <v>9.9431849768181368E-2</v>
      </c>
      <c r="I65" s="2"/>
      <c r="J65" s="2">
        <f t="shared" si="14"/>
        <v>0.44922782713111931</v>
      </c>
      <c r="K65" s="2">
        <f t="shared" si="15"/>
        <v>0.54865967689930062</v>
      </c>
      <c r="L65" s="2">
        <f t="shared" si="16"/>
        <v>0</v>
      </c>
      <c r="M65" s="2">
        <f t="shared" si="17"/>
        <v>2.1124959695800749E-3</v>
      </c>
      <c r="N65" s="101">
        <v>40404</v>
      </c>
      <c r="O65" s="101">
        <v>49347</v>
      </c>
      <c r="P65" s="56"/>
      <c r="Q65" s="56"/>
      <c r="R65" s="56"/>
      <c r="S65" s="56"/>
      <c r="T65" s="56"/>
      <c r="U65" s="56"/>
      <c r="W65" s="56"/>
      <c r="X65" s="101">
        <v>190</v>
      </c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7">
        <f>IF(Q65&gt;0,RANK(Q65,(N65:P65,Q65:AF65)),0)</f>
        <v>0</v>
      </c>
      <c r="AQ65" s="7">
        <f>IF(R65&gt;0,RANK(R65,(N65:P65,Q65:AF65)),0)</f>
        <v>0</v>
      </c>
      <c r="AR65" s="7">
        <f>IF(T65&gt;0,RANK(T65,(N65:P65,Q65:AF65)),0)</f>
        <v>0</v>
      </c>
      <c r="AS65" s="7">
        <f>IF(S65&gt;0,RANK(S65,(N65:P65,Q65:AF65)),0)</f>
        <v>0</v>
      </c>
      <c r="AT65" s="2">
        <f t="shared" si="18"/>
        <v>0</v>
      </c>
      <c r="AU65" s="2">
        <f t="shared" si="19"/>
        <v>0</v>
      </c>
      <c r="AV65" s="2">
        <f t="shared" si="20"/>
        <v>0</v>
      </c>
      <c r="AW65" s="2">
        <f t="shared" si="21"/>
        <v>0</v>
      </c>
      <c r="AY65" t="s">
        <v>1575</v>
      </c>
      <c r="AZ65" t="s">
        <v>236</v>
      </c>
      <c r="BC65">
        <v>2</v>
      </c>
      <c r="BD65" s="91">
        <v>1</v>
      </c>
      <c r="BE65" s="93">
        <v>125</v>
      </c>
      <c r="BF65" s="96">
        <f t="shared" si="12"/>
        <v>1125</v>
      </c>
      <c r="BG65" s="96">
        <f t="shared" si="9"/>
        <v>1125</v>
      </c>
      <c r="BI65" s="7" t="s">
        <v>1447</v>
      </c>
    </row>
    <row r="66" spans="1:61" ht="14" hidden="1" customHeight="1" outlineLevel="1" x14ac:dyDescent="0.2">
      <c r="A66" t="s">
        <v>813</v>
      </c>
      <c r="B66" t="s">
        <v>236</v>
      </c>
      <c r="C66" s="1">
        <f t="shared" si="13"/>
        <v>31059</v>
      </c>
      <c r="D66" s="7">
        <f>IF(N66&gt;0, RANK(N66,(N66:P66,Q66:AF66)),0)</f>
        <v>2</v>
      </c>
      <c r="E66" s="7">
        <f>IF(O66&gt;0,RANK(O66,(N66:P66,Q66:AF66)),0)</f>
        <v>1</v>
      </c>
      <c r="F66" s="7">
        <f>IF(P66&gt;0,RANK(P66,(N66:P66,Q66:AF66)),0)</f>
        <v>0</v>
      </c>
      <c r="G66" s="1">
        <f t="shared" si="10"/>
        <v>19038</v>
      </c>
      <c r="H66" s="2">
        <f t="shared" si="11"/>
        <v>0.61296242634985032</v>
      </c>
      <c r="I66" s="2"/>
      <c r="J66" s="2">
        <f t="shared" si="14"/>
        <v>0.1924723912553527</v>
      </c>
      <c r="K66" s="2">
        <f t="shared" si="15"/>
        <v>0.80543481760520297</v>
      </c>
      <c r="L66" s="2">
        <f t="shared" si="16"/>
        <v>0</v>
      </c>
      <c r="M66" s="2">
        <f t="shared" si="17"/>
        <v>2.0927911394442722E-3</v>
      </c>
      <c r="N66" s="101">
        <v>5978</v>
      </c>
      <c r="O66" s="101">
        <v>25016</v>
      </c>
      <c r="P66" s="56"/>
      <c r="Q66" s="56"/>
      <c r="R66" s="56"/>
      <c r="S66" s="56"/>
      <c r="T66" s="56"/>
      <c r="U66" s="56"/>
      <c r="W66" s="56"/>
      <c r="X66" s="101">
        <v>65</v>
      </c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7">
        <f>IF(Q66&gt;0,RANK(Q66,(N66:P66,Q66:AF66)),0)</f>
        <v>0</v>
      </c>
      <c r="AQ66" s="7">
        <f>IF(R66&gt;0,RANK(R66,(N66:P66,Q66:AF66)),0)</f>
        <v>0</v>
      </c>
      <c r="AR66" s="7">
        <f>IF(T66&gt;0,RANK(T66,(N66:P66,Q66:AF66)),0)</f>
        <v>0</v>
      </c>
      <c r="AS66" s="7">
        <f>IF(S66&gt;0,RANK(S66,(N66:P66,Q66:AF66)),0)</f>
        <v>0</v>
      </c>
      <c r="AT66" s="2">
        <f t="shared" si="18"/>
        <v>0</v>
      </c>
      <c r="AU66" s="2">
        <f t="shared" si="19"/>
        <v>0</v>
      </c>
      <c r="AV66" s="2">
        <f t="shared" si="20"/>
        <v>0</v>
      </c>
      <c r="AW66" s="2">
        <f t="shared" si="21"/>
        <v>0</v>
      </c>
      <c r="AY66" t="s">
        <v>813</v>
      </c>
      <c r="AZ66" t="s">
        <v>236</v>
      </c>
      <c r="BA66">
        <v>4</v>
      </c>
      <c r="BC66">
        <v>2</v>
      </c>
      <c r="BD66" s="91">
        <v>1</v>
      </c>
      <c r="BE66" s="93">
        <v>127</v>
      </c>
      <c r="BF66" s="96">
        <f t="shared" si="12"/>
        <v>1127</v>
      </c>
      <c r="BG66" s="96">
        <f t="shared" si="9"/>
        <v>1127</v>
      </c>
      <c r="BI66" s="7" t="s">
        <v>1447</v>
      </c>
    </row>
    <row r="67" spans="1:61" ht="14" hidden="1" customHeight="1" outlineLevel="1" x14ac:dyDescent="0.2">
      <c r="A67" t="s">
        <v>1845</v>
      </c>
      <c r="B67" t="s">
        <v>236</v>
      </c>
      <c r="C67" s="1">
        <f t="shared" si="13"/>
        <v>8806</v>
      </c>
      <c r="D67" s="7">
        <f>IF(N67&gt;0, RANK(N67,(N67:P67,Q67:AF67)),0)</f>
        <v>2</v>
      </c>
      <c r="E67" s="7">
        <f>IF(O67&gt;0,RANK(O67,(N67:P67,Q67:AF67)),0)</f>
        <v>1</v>
      </c>
      <c r="F67" s="7">
        <f>IF(P67&gt;0,RANK(P67,(N67:P67,Q67:AF67)),0)</f>
        <v>0</v>
      </c>
      <c r="G67" s="1">
        <f t="shared" si="10"/>
        <v>3527</v>
      </c>
      <c r="H67" s="2">
        <f t="shared" si="11"/>
        <v>0.4005223711106064</v>
      </c>
      <c r="I67" s="2"/>
      <c r="J67" s="2">
        <f t="shared" si="14"/>
        <v>0.29922779922779924</v>
      </c>
      <c r="K67" s="2">
        <f t="shared" si="15"/>
        <v>0.69975017033840559</v>
      </c>
      <c r="L67" s="2">
        <f t="shared" si="16"/>
        <v>0</v>
      </c>
      <c r="M67" s="2">
        <f>IF(C67=0,"-",(1-J67-K67-L67))</f>
        <v>1.0220304337952291E-3</v>
      </c>
      <c r="N67" s="101">
        <v>2635</v>
      </c>
      <c r="O67" s="101">
        <v>6162</v>
      </c>
      <c r="P67" s="56"/>
      <c r="Q67" s="56"/>
      <c r="R67" s="56"/>
      <c r="S67" s="56"/>
      <c r="T67" s="56"/>
      <c r="U67" s="56"/>
      <c r="W67" s="56"/>
      <c r="X67" s="101">
        <v>9</v>
      </c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7">
        <f>IF(Q67&gt;0,RANK(Q67,(N67:P67,Q67:AF67)),0)</f>
        <v>0</v>
      </c>
      <c r="AQ67" s="7">
        <f>IF(R67&gt;0,RANK(R67,(N67:P67,Q67:AF67)),0)</f>
        <v>0</v>
      </c>
      <c r="AR67" s="7">
        <f>IF(T67&gt;0,RANK(T67,(N67:P67,Q67:AF67)),0)</f>
        <v>0</v>
      </c>
      <c r="AS67" s="7">
        <f>IF(S67&gt;0,RANK(S67,(N67:P67,Q67:AF67)),0)</f>
        <v>0</v>
      </c>
      <c r="AT67" s="2">
        <f t="shared" si="18"/>
        <v>0</v>
      </c>
      <c r="AU67" s="2">
        <f t="shared" si="19"/>
        <v>0</v>
      </c>
      <c r="AV67" s="2">
        <f t="shared" si="20"/>
        <v>0</v>
      </c>
      <c r="AW67" s="2">
        <f t="shared" si="21"/>
        <v>0</v>
      </c>
      <c r="AY67" t="s">
        <v>1845</v>
      </c>
      <c r="AZ67" t="s">
        <v>236</v>
      </c>
      <c r="BA67">
        <v>1</v>
      </c>
      <c r="BC67">
        <v>2</v>
      </c>
      <c r="BD67" s="91">
        <v>1</v>
      </c>
      <c r="BE67" s="93">
        <v>129</v>
      </c>
      <c r="BF67" s="96">
        <f t="shared" si="12"/>
        <v>1129</v>
      </c>
      <c r="BG67" s="96">
        <f t="shared" ref="BG67:BG130" si="22">BF67</f>
        <v>1129</v>
      </c>
      <c r="BI67" s="7" t="s">
        <v>1447</v>
      </c>
    </row>
    <row r="68" spans="1:61" ht="14" hidden="1" customHeight="1" outlineLevel="1" x14ac:dyDescent="0.2">
      <c r="A68" t="s">
        <v>1846</v>
      </c>
      <c r="B68" t="s">
        <v>236</v>
      </c>
      <c r="C68" s="1">
        <f t="shared" si="13"/>
        <v>5879</v>
      </c>
      <c r="D68" s="7">
        <f>IF(N68&gt;0, RANK(N68,(N68:P68,Q68:AF68)),0)</f>
        <v>1</v>
      </c>
      <c r="E68" s="7">
        <f>IF(O68&gt;0,RANK(O68,(N68:P68,Q68:AF68)),0)</f>
        <v>2</v>
      </c>
      <c r="F68" s="7">
        <f>IF(P68&gt;0,RANK(P68,(N68:P68,Q68:AF68)),0)</f>
        <v>0</v>
      </c>
      <c r="G68" s="1">
        <f>IF(C68&gt;0,MAX(N68:P68)-LARGE(N68:P68,2),0)</f>
        <v>2316</v>
      </c>
      <c r="H68" s="2">
        <f>IF(C68&gt;0,G68/C68,0)</f>
        <v>0.39394454839258375</v>
      </c>
      <c r="I68" s="2"/>
      <c r="J68" s="2">
        <f t="shared" si="14"/>
        <v>0.6965470318081306</v>
      </c>
      <c r="K68" s="2">
        <f t="shared" si="15"/>
        <v>0.30260248341554685</v>
      </c>
      <c r="L68" s="2">
        <f t="shared" si="16"/>
        <v>0</v>
      </c>
      <c r="M68" s="2">
        <f>IF(C68=0,"-",(1-J68-K68-L68))</f>
        <v>8.5048477632254649E-4</v>
      </c>
      <c r="N68" s="101">
        <v>4095</v>
      </c>
      <c r="O68" s="101">
        <v>1779</v>
      </c>
      <c r="P68" s="56"/>
      <c r="Q68" s="56"/>
      <c r="R68" s="56"/>
      <c r="S68" s="56"/>
      <c r="T68" s="56"/>
      <c r="U68" s="56"/>
      <c r="W68" s="56"/>
      <c r="X68" s="101">
        <v>5</v>
      </c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7">
        <f>IF(Q68&gt;0,RANK(Q68,(N68:P68,Q68:AF68)),0)</f>
        <v>0</v>
      </c>
      <c r="AQ68" s="7">
        <f>IF(R68&gt;0,RANK(R68,(N68:P68,Q68:AF68)),0)</f>
        <v>0</v>
      </c>
      <c r="AR68" s="7">
        <f>IF(T68&gt;0,RANK(T68,(N68:P68,Q68:AF68)),0)</f>
        <v>0</v>
      </c>
      <c r="AS68" s="7">
        <f>IF(S68&gt;0,RANK(S68,(N68:P68,Q68:AF68)),0)</f>
        <v>0</v>
      </c>
      <c r="AT68" s="2">
        <f t="shared" si="18"/>
        <v>0</v>
      </c>
      <c r="AU68" s="2">
        <f t="shared" si="19"/>
        <v>0</v>
      </c>
      <c r="AV68" s="2">
        <f t="shared" si="20"/>
        <v>0</v>
      </c>
      <c r="AW68" s="2">
        <f t="shared" si="21"/>
        <v>0</v>
      </c>
      <c r="AY68" t="s">
        <v>1846</v>
      </c>
      <c r="AZ68" t="s">
        <v>236</v>
      </c>
      <c r="BA68">
        <v>7</v>
      </c>
      <c r="BC68">
        <v>2</v>
      </c>
      <c r="BD68" s="91">
        <v>1</v>
      </c>
      <c r="BE68" s="93">
        <v>131</v>
      </c>
      <c r="BF68" s="96">
        <f>1000*BD68+BE68</f>
        <v>1131</v>
      </c>
      <c r="BG68" s="96">
        <f t="shared" si="22"/>
        <v>1131</v>
      </c>
      <c r="BI68" s="7" t="s">
        <v>1447</v>
      </c>
    </row>
    <row r="69" spans="1:61" ht="14" hidden="1" customHeight="1" outlineLevel="1" x14ac:dyDescent="0.2">
      <c r="A69" t="s">
        <v>2396</v>
      </c>
      <c r="B69" t="s">
        <v>236</v>
      </c>
      <c r="C69" s="1">
        <f t="shared" si="13"/>
        <v>11230</v>
      </c>
      <c r="D69" s="7">
        <f>IF(N69&gt;0, RANK(N69,(N69:P69,Q69:AF69)),0)</f>
        <v>2</v>
      </c>
      <c r="E69" s="7">
        <f>IF(O69&gt;0,RANK(O69,(N69:P69,Q69:AF69)),0)</f>
        <v>1</v>
      </c>
      <c r="F69" s="7">
        <f>IF(P69&gt;0,RANK(P69,(N69:P69,Q69:AF69)),0)</f>
        <v>0</v>
      </c>
      <c r="G69" s="1">
        <f>IF(C69&gt;0,MAX(N69:P69)-LARGE(N69:P69,2),0)</f>
        <v>8613</v>
      </c>
      <c r="H69" s="2">
        <f>IF(C69&gt;0,G69/C69,0)</f>
        <v>0.76696349065004454</v>
      </c>
      <c r="I69" s="2"/>
      <c r="J69" s="2">
        <f t="shared" si="14"/>
        <v>0.11593944790739091</v>
      </c>
      <c r="K69" s="2">
        <f t="shared" si="15"/>
        <v>0.8829029385574354</v>
      </c>
      <c r="L69" s="2">
        <f t="shared" si="16"/>
        <v>0</v>
      </c>
      <c r="M69" s="2">
        <f>IF(C69=0,"-",(1-J69-K69-L69))</f>
        <v>1.1576135351736294E-3</v>
      </c>
      <c r="N69" s="101">
        <v>1302</v>
      </c>
      <c r="O69" s="101">
        <v>9915</v>
      </c>
      <c r="P69" s="56"/>
      <c r="Q69" s="56"/>
      <c r="R69" s="56"/>
      <c r="S69" s="56"/>
      <c r="T69" s="56"/>
      <c r="U69" s="56"/>
      <c r="W69" s="56"/>
      <c r="X69" s="101">
        <v>13</v>
      </c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7">
        <f>IF(Q69&gt;0,RANK(Q69,(N69:P69,Q69:AF69)),0)</f>
        <v>0</v>
      </c>
      <c r="AQ69" s="7">
        <f>IF(R69&gt;0,RANK(R69,(N69:P69,Q69:AF69)),0)</f>
        <v>0</v>
      </c>
      <c r="AR69" s="7">
        <f>IF(T69&gt;0,RANK(T69,(N69:P69,Q69:AF69)),0)</f>
        <v>0</v>
      </c>
      <c r="AS69" s="7">
        <f>IF(S69&gt;0,RANK(S69,(N69:P69,Q69:AF69)),0)</f>
        <v>0</v>
      </c>
      <c r="AT69" s="2">
        <f t="shared" si="18"/>
        <v>0</v>
      </c>
      <c r="AU69" s="2">
        <f t="shared" si="19"/>
        <v>0</v>
      </c>
      <c r="AV69" s="2">
        <f t="shared" si="20"/>
        <v>0</v>
      </c>
      <c r="AW69" s="2">
        <f t="shared" si="21"/>
        <v>0</v>
      </c>
      <c r="AY69" t="s">
        <v>2396</v>
      </c>
      <c r="AZ69" t="s">
        <v>236</v>
      </c>
      <c r="BA69">
        <v>4</v>
      </c>
      <c r="BC69">
        <v>2</v>
      </c>
      <c r="BD69" s="91">
        <v>1</v>
      </c>
      <c r="BE69" s="93">
        <v>133</v>
      </c>
      <c r="BF69" s="96">
        <f>1000*BD69+BE69</f>
        <v>1133</v>
      </c>
      <c r="BG69" s="96">
        <f t="shared" si="22"/>
        <v>1133</v>
      </c>
      <c r="BI69" s="7" t="s">
        <v>1447</v>
      </c>
    </row>
    <row r="70" spans="1:61" ht="14" customHeight="1" collapsed="1" x14ac:dyDescent="0.2">
      <c r="A70" t="s">
        <v>1147</v>
      </c>
      <c r="B70" t="s">
        <v>2397</v>
      </c>
      <c r="C70" s="1">
        <f t="shared" si="13"/>
        <v>2316445</v>
      </c>
      <c r="D70" s="7">
        <f>IF(N70&gt;0, RANK(N70,(N70:P70,Q70:AF70)),0)</f>
        <v>2</v>
      </c>
      <c r="E70" s="7">
        <f>IF(O70&gt;0,RANK(O70,(N70:P70,Q70:AF70)),0)</f>
        <v>1</v>
      </c>
      <c r="F70" s="7">
        <f>IF(P70&gt;0,RANK(P70,(N70:P70,Q70:AF70)),0)</f>
        <v>0</v>
      </c>
      <c r="G70" s="1">
        <f>IF(C70&gt;0,MAX(N70:P70)-LARGE(N70:P70,2),0)</f>
        <v>471598</v>
      </c>
      <c r="H70" s="2">
        <f>IF(C70&gt;0,G70/C70,0)</f>
        <v>0.2035869619179389</v>
      </c>
      <c r="I70" s="2"/>
      <c r="J70" s="2">
        <f t="shared" si="14"/>
        <v>0.39736665450722986</v>
      </c>
      <c r="K70" s="2">
        <f t="shared" si="15"/>
        <v>0.60095361642516876</v>
      </c>
      <c r="L70" s="2">
        <f t="shared" si="16"/>
        <v>0</v>
      </c>
      <c r="M70" s="2">
        <f>IF(C70=0,"-",(1-J70-K70-L70))</f>
        <v>1.6797290676013876E-3</v>
      </c>
      <c r="N70" s="53">
        <f>SUM(N3:N69)</f>
        <v>920478</v>
      </c>
      <c r="O70" s="53">
        <f>SUM(O3:O69)</f>
        <v>1392076</v>
      </c>
      <c r="P70" s="56"/>
      <c r="Q70" s="56"/>
      <c r="X70" s="53">
        <f>SUM(X3:X69)</f>
        <v>3891</v>
      </c>
      <c r="AP70" s="7">
        <f>IF(Q70&gt;0,RANK(Q70,(N70:P70,Q70:AF70)),0)</f>
        <v>0</v>
      </c>
      <c r="AQ70" s="7">
        <f>IF(R70&gt;0,RANK(R70,(N70:P70,Q70:AF70)),0)</f>
        <v>0</v>
      </c>
      <c r="AR70" s="7">
        <f>IF(T70&gt;0,RANK(T70,(N70:P70,Q70:AF70)),0)</f>
        <v>0</v>
      </c>
      <c r="AS70" s="7">
        <f>IF(S70&gt;0,RANK(S70,(N70:P70,Q70:AF70)),0)</f>
        <v>0</v>
      </c>
      <c r="AT70" s="2">
        <f t="shared" si="18"/>
        <v>0</v>
      </c>
      <c r="AU70" s="2">
        <f t="shared" si="19"/>
        <v>0</v>
      </c>
      <c r="AV70" s="2">
        <f t="shared" si="20"/>
        <v>0</v>
      </c>
      <c r="AW70" s="2">
        <f t="shared" si="21"/>
        <v>0</v>
      </c>
      <c r="AY70" t="s">
        <v>1147</v>
      </c>
      <c r="AZ70" t="s">
        <v>2397</v>
      </c>
      <c r="BA70" t="s">
        <v>2903</v>
      </c>
      <c r="BC70">
        <v>2</v>
      </c>
      <c r="BD70" s="91">
        <v>1</v>
      </c>
      <c r="BE70" s="93"/>
      <c r="BF70" s="91">
        <v>1</v>
      </c>
      <c r="BG70" s="91">
        <f t="shared" si="22"/>
        <v>1</v>
      </c>
      <c r="BI70" s="7" t="s">
        <v>2154</v>
      </c>
    </row>
    <row r="71" spans="1:61" ht="14" customHeight="1" x14ac:dyDescent="0.2">
      <c r="E71" s="7"/>
      <c r="N71" s="56"/>
      <c r="O71" s="56"/>
      <c r="P71" s="56"/>
      <c r="Q71" s="56"/>
      <c r="BA71" t="s">
        <v>2903</v>
      </c>
      <c r="BD71" s="91"/>
      <c r="BE71" s="93"/>
      <c r="BF71" s="96"/>
      <c r="BG71" s="96"/>
    </row>
    <row r="72" spans="1:61" ht="14" hidden="1" customHeight="1" outlineLevel="1" x14ac:dyDescent="0.2">
      <c r="A72" t="s">
        <v>2489</v>
      </c>
      <c r="B72" t="s">
        <v>608</v>
      </c>
      <c r="C72" s="1">
        <f t="shared" ref="C72:C113" si="23">SUM(N72:AN72)</f>
        <v>7210</v>
      </c>
      <c r="D72" s="7">
        <f>IF(N72&gt;0, RANK(N72,(N72:P72,Q72:AF72)),0)</f>
        <v>2</v>
      </c>
      <c r="E72" s="7">
        <f>IF(O72&gt;0,RANK(O72,(N72:P72,Q72:AF72)),0)</f>
        <v>1</v>
      </c>
      <c r="F72" s="7">
        <f>IF(P72&gt;0,RANK(P72,(N72:P72,Q72:AF72)),0)</f>
        <v>0</v>
      </c>
      <c r="G72" s="1">
        <f>IF(C72&gt;0,MAX(N72:P72)-LARGE(N72:P72,2),0)</f>
        <v>194</v>
      </c>
      <c r="H72" s="2">
        <f>IF(C72&gt;0,G72/C72,0)</f>
        <v>2.6907073509015257E-2</v>
      </c>
      <c r="I72" s="2"/>
      <c r="J72" s="2">
        <f t="shared" ref="J72:L74" si="24">IF($C72=0,"-",N72/$C72)</f>
        <v>0.45672676837725379</v>
      </c>
      <c r="K72" s="2">
        <f t="shared" si="24"/>
        <v>0.48363384188626907</v>
      </c>
      <c r="L72" s="2">
        <f t="shared" si="24"/>
        <v>0</v>
      </c>
      <c r="M72" s="2">
        <f>IF(C72=0,"-",(1-J72-K72-L72))</f>
        <v>5.9639389736477144E-2</v>
      </c>
      <c r="N72" s="56">
        <v>3293</v>
      </c>
      <c r="O72" s="56">
        <v>3487</v>
      </c>
      <c r="P72" s="56"/>
      <c r="Q72" s="56"/>
      <c r="X72" s="53">
        <v>16</v>
      </c>
      <c r="Y72" s="53">
        <v>414</v>
      </c>
      <c r="AP72" s="7">
        <f>IF(Q72&gt;0,RANK(Q72,(N72:P72,Q72:AF72)),0)</f>
        <v>0</v>
      </c>
      <c r="AQ72" s="7">
        <f>IF(R72&gt;0,RANK(R72,(N72:P72,Q72:AF72)),0)</f>
        <v>0</v>
      </c>
      <c r="AR72" s="7">
        <f>IF(T72&gt;0,RANK(T72,(N72:P72,Q72:AF72)),0)</f>
        <v>0</v>
      </c>
      <c r="AS72" s="7">
        <f>IF(S72&gt;0,RANK(S72,(N72:P72,Q72:AF72)),0)</f>
        <v>0</v>
      </c>
      <c r="AT72" s="2">
        <f t="shared" ref="AT72:AT113" si="25">IF($C72=0,"-",Q72/$C72)</f>
        <v>0</v>
      </c>
      <c r="AU72" s="2">
        <f t="shared" ref="AU72:AU113" si="26">IF($C72=0,"-",R72/$C72)</f>
        <v>0</v>
      </c>
      <c r="AV72" s="2">
        <f t="shared" ref="AV72:AV113" si="27">IF($C72=0,"-",T72/$C72)</f>
        <v>0</v>
      </c>
      <c r="AW72" s="2">
        <f t="shared" ref="AW72:AW113" si="28">IF($C72=0,"-",S72/$C72)</f>
        <v>0</v>
      </c>
      <c r="AY72" t="s">
        <v>2489</v>
      </c>
      <c r="AZ72" t="s">
        <v>608</v>
      </c>
      <c r="BA72">
        <v>1</v>
      </c>
      <c r="BB72" s="1"/>
      <c r="BC72">
        <v>2</v>
      </c>
      <c r="BD72" s="91">
        <v>2</v>
      </c>
      <c r="BE72" s="93">
        <v>701</v>
      </c>
      <c r="BF72" s="94">
        <f t="shared" ref="BF72:BF112" si="29">BD72*1000+BE72</f>
        <v>2701</v>
      </c>
      <c r="BG72" s="94">
        <f t="shared" si="22"/>
        <v>2701</v>
      </c>
      <c r="BI72" s="7" t="s">
        <v>2132</v>
      </c>
    </row>
    <row r="73" spans="1:61" ht="14" hidden="1" customHeight="1" outlineLevel="1" x14ac:dyDescent="0.2">
      <c r="A73" t="s">
        <v>2207</v>
      </c>
      <c r="B73" t="s">
        <v>608</v>
      </c>
      <c r="C73" s="1">
        <f t="shared" si="23"/>
        <v>5655</v>
      </c>
      <c r="D73" s="7">
        <f>IF(N73&gt;0, RANK(N73,(N73:P73,Q73:AF73)),0)</f>
        <v>2</v>
      </c>
      <c r="E73" s="7">
        <f>IF(O73&gt;0,RANK(O73,(N73:P73,Q73:AF73)),0)</f>
        <v>1</v>
      </c>
      <c r="F73" s="7">
        <f>IF(P73&gt;0,RANK(P73,(N73:P73,Q73:AF73)),0)</f>
        <v>0</v>
      </c>
      <c r="G73" s="1">
        <f>IF(C73&gt;0,MAX(N73:P73)-LARGE(N73:P73,2),0)</f>
        <v>1484</v>
      </c>
      <c r="H73" s="2">
        <f>IF(C73&gt;0,G73/C73,0)</f>
        <v>0.26242263483642791</v>
      </c>
      <c r="I73" s="2"/>
      <c r="J73" s="2">
        <f t="shared" si="24"/>
        <v>0.33510167992926615</v>
      </c>
      <c r="K73" s="2">
        <f t="shared" si="24"/>
        <v>0.59752431476569412</v>
      </c>
      <c r="L73" s="2">
        <f t="shared" si="24"/>
        <v>0</v>
      </c>
      <c r="M73" s="2">
        <f>IF(C73=0,"-",(1-J73-K73-L73))</f>
        <v>6.7374005305039786E-2</v>
      </c>
      <c r="N73" s="56">
        <v>1895</v>
      </c>
      <c r="O73" s="56">
        <v>3379</v>
      </c>
      <c r="P73" s="56"/>
      <c r="Q73" s="56"/>
      <c r="X73" s="53">
        <v>9</v>
      </c>
      <c r="Y73" s="53">
        <v>372</v>
      </c>
      <c r="AP73" s="7">
        <f>IF(Q73&gt;0,RANK(Q73,(N73:P73,Q73:AF73)),0)</f>
        <v>0</v>
      </c>
      <c r="AQ73" s="7">
        <f>IF(R73&gt;0,RANK(R73,(N73:P73,Q73:AF73)),0)</f>
        <v>0</v>
      </c>
      <c r="AR73" s="7">
        <f>IF(T73&gt;0,RANK(T73,(N73:P73,Q73:AF73)),0)</f>
        <v>0</v>
      </c>
      <c r="AS73" s="7">
        <f>IF(S73&gt;0,RANK(S73,(N73:P73,Q73:AF73)),0)</f>
        <v>0</v>
      </c>
      <c r="AT73" s="2">
        <f t="shared" si="25"/>
        <v>0</v>
      </c>
      <c r="AU73" s="2">
        <f t="shared" si="26"/>
        <v>0</v>
      </c>
      <c r="AV73" s="2">
        <f t="shared" si="27"/>
        <v>0</v>
      </c>
      <c r="AW73" s="2">
        <f t="shared" si="28"/>
        <v>0</v>
      </c>
      <c r="AY73" t="s">
        <v>2207</v>
      </c>
      <c r="AZ73" t="s">
        <v>608</v>
      </c>
      <c r="BA73">
        <v>1</v>
      </c>
      <c r="BB73" s="1"/>
      <c r="BC73">
        <v>2</v>
      </c>
      <c r="BD73" s="91">
        <v>2</v>
      </c>
      <c r="BE73" s="93">
        <v>702</v>
      </c>
      <c r="BF73" s="94">
        <f t="shared" si="29"/>
        <v>2702</v>
      </c>
      <c r="BG73" s="94">
        <f t="shared" si="22"/>
        <v>2702</v>
      </c>
      <c r="BI73" s="7" t="s">
        <v>2132</v>
      </c>
    </row>
    <row r="74" spans="1:61" ht="14" hidden="1" customHeight="1" outlineLevel="1" x14ac:dyDescent="0.2">
      <c r="A74" t="s">
        <v>2208</v>
      </c>
      <c r="B74" t="s">
        <v>608</v>
      </c>
      <c r="C74" s="1">
        <f t="shared" si="23"/>
        <v>8302</v>
      </c>
      <c r="D74" s="7">
        <f>IF(N74&gt;0, RANK(N74,(N74:P74,Q74:AF74)),0)</f>
        <v>2</v>
      </c>
      <c r="E74" s="7">
        <f>IF(O74&gt;0,RANK(O74,(N74:P74,Q74:AF74)),0)</f>
        <v>1</v>
      </c>
      <c r="F74" s="7">
        <f>IF(P74&gt;0,RANK(P74,(N74:P74,Q74:AF74)),0)</f>
        <v>0</v>
      </c>
      <c r="G74" s="1">
        <f>IF(C74&gt;0,MAX(N74:P74)-LARGE(N74:P74,2),0)</f>
        <v>4194</v>
      </c>
      <c r="H74" s="2">
        <f>IF(C74&gt;0,G74/C74,0)</f>
        <v>0.50517947482534331</v>
      </c>
      <c r="I74" s="2"/>
      <c r="J74" s="2">
        <f t="shared" si="24"/>
        <v>0.21801975427607806</v>
      </c>
      <c r="K74" s="2">
        <f t="shared" si="24"/>
        <v>0.72319922910142131</v>
      </c>
      <c r="L74" s="2">
        <f t="shared" si="24"/>
        <v>0</v>
      </c>
      <c r="M74" s="2">
        <f>IF(C74=0,"-",(1-J74-K74-L74))</f>
        <v>5.8781016622500681E-2</v>
      </c>
      <c r="N74" s="56">
        <v>1810</v>
      </c>
      <c r="O74" s="56">
        <v>6004</v>
      </c>
      <c r="P74" s="56"/>
      <c r="Q74" s="56"/>
      <c r="X74" s="53">
        <v>8</v>
      </c>
      <c r="Y74" s="53">
        <v>480</v>
      </c>
      <c r="AP74" s="7">
        <f>IF(Q74&gt;0,RANK(Q74,(N74:P74,Q74:AF74)),0)</f>
        <v>0</v>
      </c>
      <c r="AQ74" s="7">
        <f>IF(R74&gt;0,RANK(R74,(N74:P74,Q74:AF74)),0)</f>
        <v>0</v>
      </c>
      <c r="AR74" s="7">
        <f>IF(T74&gt;0,RANK(T74,(N74:P74,Q74:AF74)),0)</f>
        <v>0</v>
      </c>
      <c r="AS74" s="7">
        <f>IF(S74&gt;0,RANK(S74,(N74:P74,Q74:AF74)),0)</f>
        <v>0</v>
      </c>
      <c r="AT74" s="2">
        <f t="shared" si="25"/>
        <v>0</v>
      </c>
      <c r="AU74" s="2">
        <f t="shared" si="26"/>
        <v>0</v>
      </c>
      <c r="AV74" s="2">
        <f t="shared" si="27"/>
        <v>0</v>
      </c>
      <c r="AW74" s="2">
        <f t="shared" si="28"/>
        <v>0</v>
      </c>
      <c r="AY74" t="s">
        <v>2208</v>
      </c>
      <c r="AZ74" t="s">
        <v>608</v>
      </c>
      <c r="BA74">
        <v>1</v>
      </c>
      <c r="BB74" s="1"/>
      <c r="BC74">
        <v>2</v>
      </c>
      <c r="BD74" s="91">
        <v>2</v>
      </c>
      <c r="BE74" s="93">
        <v>703</v>
      </c>
      <c r="BF74" s="94">
        <f t="shared" si="29"/>
        <v>2703</v>
      </c>
      <c r="BG74" s="94">
        <f t="shared" si="22"/>
        <v>2703</v>
      </c>
      <c r="BI74" s="7" t="s">
        <v>2132</v>
      </c>
    </row>
    <row r="75" spans="1:61" ht="14" hidden="1" customHeight="1" outlineLevel="1" x14ac:dyDescent="0.2">
      <c r="A75" t="s">
        <v>2059</v>
      </c>
      <c r="B75" t="s">
        <v>608</v>
      </c>
      <c r="C75" s="1">
        <f t="shared" si="23"/>
        <v>10542</v>
      </c>
      <c r="D75" s="7">
        <f>IF(N75&gt;0, RANK(N75,(N75:P75,Q75:AF75)),0)</f>
        <v>1</v>
      </c>
      <c r="E75" s="7">
        <f>IF(O75&gt;0,RANK(O75,(N75:P75,Q75:AF75)),0)</f>
        <v>2</v>
      </c>
      <c r="F75" s="7">
        <f>IF(P75&gt;0,RANK(P75,(N75:P75,Q75:AF75)),0)</f>
        <v>0</v>
      </c>
      <c r="G75" s="1">
        <f t="shared" ref="G75:G110" si="30">IF(C75&gt;0,MAX(N75:P75)-LARGE(N75:P75,2),0)</f>
        <v>484</v>
      </c>
      <c r="H75" s="2">
        <f t="shared" ref="H75:H110" si="31">IF(C75&gt;0,G75/C75,0)</f>
        <v>4.5911591728324798E-2</v>
      </c>
      <c r="I75" s="2"/>
      <c r="J75" s="2">
        <f t="shared" ref="J75:J111" si="32">IF($C75=0,"-",N75/$C75)</f>
        <v>0.50284575981787138</v>
      </c>
      <c r="K75" s="2">
        <f t="shared" ref="K75:K111" si="33">IF($C75=0,"-",O75/$C75)</f>
        <v>0.45693416808954657</v>
      </c>
      <c r="L75" s="2">
        <f t="shared" ref="L75:L111" si="34">IF($C75=0,"-",P75/$C75)</f>
        <v>0</v>
      </c>
      <c r="M75" s="2">
        <f t="shared" ref="M75:M110" si="35">IF(C75=0,"-",(1-J75-K75-L75))</f>
        <v>4.0220072092582049E-2</v>
      </c>
      <c r="N75" s="56">
        <v>5301</v>
      </c>
      <c r="O75" s="56">
        <v>4817</v>
      </c>
      <c r="P75" s="56"/>
      <c r="Q75" s="56"/>
      <c r="X75" s="53">
        <v>17</v>
      </c>
      <c r="Y75" s="53">
        <v>407</v>
      </c>
      <c r="AP75" s="7">
        <f>IF(Q75&gt;0,RANK(Q75,(N75:P75,Q75:AF75)),0)</f>
        <v>0</v>
      </c>
      <c r="AQ75" s="7">
        <f>IF(R75&gt;0,RANK(R75,(N75:P75,Q75:AF75)),0)</f>
        <v>0</v>
      </c>
      <c r="AR75" s="7">
        <f>IF(T75&gt;0,RANK(T75,(N75:P75,Q75:AF75)),0)</f>
        <v>0</v>
      </c>
      <c r="AS75" s="7">
        <f>IF(S75&gt;0,RANK(S75,(N75:P75,Q75:AF75)),0)</f>
        <v>0</v>
      </c>
      <c r="AT75" s="2">
        <f t="shared" si="25"/>
        <v>0</v>
      </c>
      <c r="AU75" s="2">
        <f t="shared" si="26"/>
        <v>0</v>
      </c>
      <c r="AV75" s="2">
        <f t="shared" si="27"/>
        <v>0</v>
      </c>
      <c r="AW75" s="2">
        <f t="shared" si="28"/>
        <v>0</v>
      </c>
      <c r="AY75" t="s">
        <v>2059</v>
      </c>
      <c r="AZ75" t="s">
        <v>608</v>
      </c>
      <c r="BA75">
        <v>1</v>
      </c>
      <c r="BB75" s="1"/>
      <c r="BC75">
        <v>2</v>
      </c>
      <c r="BD75" s="91">
        <v>2</v>
      </c>
      <c r="BE75" s="93">
        <v>704</v>
      </c>
      <c r="BF75" s="94">
        <f t="shared" si="29"/>
        <v>2704</v>
      </c>
      <c r="BG75" s="94">
        <f t="shared" si="22"/>
        <v>2704</v>
      </c>
      <c r="BI75" s="7" t="s">
        <v>2132</v>
      </c>
    </row>
    <row r="76" spans="1:61" ht="14" hidden="1" customHeight="1" outlineLevel="1" x14ac:dyDescent="0.2">
      <c r="A76" t="s">
        <v>825</v>
      </c>
      <c r="B76" t="s">
        <v>608</v>
      </c>
      <c r="C76" s="1">
        <f t="shared" si="23"/>
        <v>8637</v>
      </c>
      <c r="D76" s="7">
        <f>IF(N76&gt;0, RANK(N76,(N76:P76,Q76:AF76)),0)</f>
        <v>2</v>
      </c>
      <c r="E76" s="7">
        <f>IF(O76&gt;0,RANK(O76,(N76:P76,Q76:AF76)),0)</f>
        <v>1</v>
      </c>
      <c r="F76" s="7">
        <f>IF(P76&gt;0,RANK(P76,(N76:P76,Q76:AF76)),0)</f>
        <v>0</v>
      </c>
      <c r="G76" s="1">
        <f t="shared" si="30"/>
        <v>84</v>
      </c>
      <c r="H76" s="2">
        <f t="shared" si="31"/>
        <v>9.7255991663772138E-3</v>
      </c>
      <c r="I76" s="2"/>
      <c r="J76" s="2">
        <f t="shared" si="32"/>
        <v>0.47516498784300104</v>
      </c>
      <c r="K76" s="2">
        <f t="shared" si="33"/>
        <v>0.48489058700937826</v>
      </c>
      <c r="L76" s="2">
        <f t="shared" si="34"/>
        <v>0</v>
      </c>
      <c r="M76" s="2">
        <f t="shared" si="35"/>
        <v>3.9944425147620644E-2</v>
      </c>
      <c r="N76" s="56">
        <v>4104</v>
      </c>
      <c r="O76" s="56">
        <v>4188</v>
      </c>
      <c r="P76" s="56"/>
      <c r="Q76" s="56"/>
      <c r="X76" s="53">
        <v>13</v>
      </c>
      <c r="Y76" s="53">
        <v>332</v>
      </c>
      <c r="AP76" s="7">
        <f>IF(Q76&gt;0,RANK(Q76,(N76:P76,Q76:AF76)),0)</f>
        <v>0</v>
      </c>
      <c r="AQ76" s="7">
        <f>IF(R76&gt;0,RANK(R76,(N76:P76,Q76:AF76)),0)</f>
        <v>0</v>
      </c>
      <c r="AR76" s="7">
        <f>IF(T76&gt;0,RANK(T76,(N76:P76,Q76:AF76)),0)</f>
        <v>0</v>
      </c>
      <c r="AS76" s="7">
        <f>IF(S76&gt;0,RANK(S76,(N76:P76,Q76:AF76)),0)</f>
        <v>0</v>
      </c>
      <c r="AT76" s="2">
        <f t="shared" si="25"/>
        <v>0</v>
      </c>
      <c r="AU76" s="2">
        <f t="shared" si="26"/>
        <v>0</v>
      </c>
      <c r="AV76" s="2">
        <f t="shared" si="27"/>
        <v>0</v>
      </c>
      <c r="AW76" s="2">
        <f t="shared" si="28"/>
        <v>0</v>
      </c>
      <c r="AY76" t="s">
        <v>825</v>
      </c>
      <c r="AZ76" t="s">
        <v>608</v>
      </c>
      <c r="BA76">
        <v>1</v>
      </c>
      <c r="BB76" s="1"/>
      <c r="BC76">
        <v>2</v>
      </c>
      <c r="BD76" s="91">
        <v>2</v>
      </c>
      <c r="BE76" s="93">
        <v>705</v>
      </c>
      <c r="BF76" s="94">
        <f t="shared" si="29"/>
        <v>2705</v>
      </c>
      <c r="BG76" s="94">
        <f t="shared" si="22"/>
        <v>2705</v>
      </c>
      <c r="BI76" s="7" t="s">
        <v>2132</v>
      </c>
    </row>
    <row r="77" spans="1:61" ht="14" hidden="1" customHeight="1" outlineLevel="1" x14ac:dyDescent="0.2">
      <c r="A77" t="s">
        <v>826</v>
      </c>
      <c r="B77" t="s">
        <v>608</v>
      </c>
      <c r="C77" s="1">
        <f t="shared" si="23"/>
        <v>9202</v>
      </c>
      <c r="D77" s="7">
        <f>IF(N77&gt;0, RANK(N77,(N77:P77,Q77:AF77)),0)</f>
        <v>2</v>
      </c>
      <c r="E77" s="7">
        <f>IF(O77&gt;0,RANK(O77,(N77:P77,Q77:AF77)),0)</f>
        <v>1</v>
      </c>
      <c r="F77" s="7">
        <f>IF(P77&gt;0,RANK(P77,(N77:P77,Q77:AF77)),0)</f>
        <v>0</v>
      </c>
      <c r="G77" s="1">
        <f t="shared" si="30"/>
        <v>2533</v>
      </c>
      <c r="H77" s="2">
        <f t="shared" si="31"/>
        <v>0.27526624646815911</v>
      </c>
      <c r="I77" s="2"/>
      <c r="J77" s="2">
        <f t="shared" si="32"/>
        <v>0.33340578135188004</v>
      </c>
      <c r="K77" s="2">
        <f t="shared" si="33"/>
        <v>0.60867202782003915</v>
      </c>
      <c r="L77" s="2">
        <f t="shared" si="34"/>
        <v>0</v>
      </c>
      <c r="M77" s="2">
        <f t="shared" si="35"/>
        <v>5.7922190828080811E-2</v>
      </c>
      <c r="N77" s="56">
        <v>3068</v>
      </c>
      <c r="O77" s="56">
        <v>5601</v>
      </c>
      <c r="P77" s="56"/>
      <c r="Q77" s="56"/>
      <c r="X77" s="53">
        <v>15</v>
      </c>
      <c r="Y77" s="53">
        <v>518</v>
      </c>
      <c r="AP77" s="7">
        <f>IF(Q77&gt;0,RANK(Q77,(N77:P77,Q77:AF77)),0)</f>
        <v>0</v>
      </c>
      <c r="AQ77" s="7">
        <f>IF(R77&gt;0,RANK(R77,(N77:P77,Q77:AF77)),0)</f>
        <v>0</v>
      </c>
      <c r="AR77" s="7">
        <f>IF(T77&gt;0,RANK(T77,(N77:P77,Q77:AF77)),0)</f>
        <v>0</v>
      </c>
      <c r="AS77" s="7">
        <f>IF(S77&gt;0,RANK(S77,(N77:P77,Q77:AF77)),0)</f>
        <v>0</v>
      </c>
      <c r="AT77" s="2">
        <f t="shared" si="25"/>
        <v>0</v>
      </c>
      <c r="AU77" s="2">
        <f t="shared" si="26"/>
        <v>0</v>
      </c>
      <c r="AV77" s="2">
        <f t="shared" si="27"/>
        <v>0</v>
      </c>
      <c r="AW77" s="2">
        <f t="shared" si="28"/>
        <v>0</v>
      </c>
      <c r="AY77" t="s">
        <v>826</v>
      </c>
      <c r="AZ77" t="s">
        <v>608</v>
      </c>
      <c r="BA77">
        <v>1</v>
      </c>
      <c r="BB77" s="1"/>
      <c r="BC77">
        <v>2</v>
      </c>
      <c r="BD77" s="91">
        <v>2</v>
      </c>
      <c r="BE77" s="93">
        <v>706</v>
      </c>
      <c r="BF77" s="94">
        <f t="shared" si="29"/>
        <v>2706</v>
      </c>
      <c r="BG77" s="94">
        <f t="shared" si="22"/>
        <v>2706</v>
      </c>
      <c r="BI77" s="7" t="s">
        <v>2132</v>
      </c>
    </row>
    <row r="78" spans="1:61" ht="14" hidden="1" customHeight="1" outlineLevel="1" x14ac:dyDescent="0.2">
      <c r="A78" t="s">
        <v>827</v>
      </c>
      <c r="B78" t="s">
        <v>608</v>
      </c>
      <c r="C78" s="1">
        <f t="shared" si="23"/>
        <v>9523</v>
      </c>
      <c r="D78" s="7">
        <f>IF(N78&gt;0, RANK(N78,(N78:P78,Q78:AF78)),0)</f>
        <v>2</v>
      </c>
      <c r="E78" s="7">
        <f>IF(O78&gt;0,RANK(O78,(N78:P78,Q78:AF78)),0)</f>
        <v>1</v>
      </c>
      <c r="F78" s="7">
        <f>IF(P78&gt;0,RANK(P78,(N78:P78,Q78:AF78)),0)</f>
        <v>0</v>
      </c>
      <c r="G78" s="1">
        <f t="shared" si="30"/>
        <v>4567</v>
      </c>
      <c r="H78" s="2">
        <f t="shared" si="31"/>
        <v>0.4795757639399349</v>
      </c>
      <c r="I78" s="2"/>
      <c r="J78" s="2">
        <f t="shared" si="32"/>
        <v>0.22944450278273654</v>
      </c>
      <c r="K78" s="2">
        <f t="shared" si="33"/>
        <v>0.70902026672267138</v>
      </c>
      <c r="L78" s="2">
        <f t="shared" si="34"/>
        <v>0</v>
      </c>
      <c r="M78" s="2">
        <f t="shared" si="35"/>
        <v>6.1535230494592086E-2</v>
      </c>
      <c r="N78" s="56">
        <v>2185</v>
      </c>
      <c r="O78" s="56">
        <v>6752</v>
      </c>
      <c r="P78" s="56"/>
      <c r="Q78" s="56"/>
      <c r="X78" s="53">
        <v>23</v>
      </c>
      <c r="Y78" s="53">
        <v>563</v>
      </c>
      <c r="AP78" s="7">
        <f>IF(Q78&gt;0,RANK(Q78,(N78:P78,Q78:AF78)),0)</f>
        <v>0</v>
      </c>
      <c r="AQ78" s="7">
        <f>IF(R78&gt;0,RANK(R78,(N78:P78,Q78:AF78)),0)</f>
        <v>0</v>
      </c>
      <c r="AR78" s="7">
        <f>IF(T78&gt;0,RANK(T78,(N78:P78,Q78:AF78)),0)</f>
        <v>0</v>
      </c>
      <c r="AS78" s="7">
        <f>IF(S78&gt;0,RANK(S78,(N78:P78,Q78:AF78)),0)</f>
        <v>0</v>
      </c>
      <c r="AT78" s="2">
        <f t="shared" si="25"/>
        <v>0</v>
      </c>
      <c r="AU78" s="2">
        <f t="shared" si="26"/>
        <v>0</v>
      </c>
      <c r="AV78" s="2">
        <f t="shared" si="27"/>
        <v>0</v>
      </c>
      <c r="AW78" s="2">
        <f t="shared" si="28"/>
        <v>0</v>
      </c>
      <c r="AY78" t="s">
        <v>827</v>
      </c>
      <c r="AZ78" t="s">
        <v>608</v>
      </c>
      <c r="BA78">
        <v>1</v>
      </c>
      <c r="BB78" s="1"/>
      <c r="BC78">
        <v>2</v>
      </c>
      <c r="BD78" s="91">
        <v>2</v>
      </c>
      <c r="BE78" s="93">
        <v>707</v>
      </c>
      <c r="BF78" s="94">
        <f t="shared" si="29"/>
        <v>2707</v>
      </c>
      <c r="BG78" s="94">
        <f t="shared" si="22"/>
        <v>2707</v>
      </c>
      <c r="BI78" s="7" t="s">
        <v>2132</v>
      </c>
    </row>
    <row r="79" spans="1:61" ht="14" hidden="1" customHeight="1" outlineLevel="1" x14ac:dyDescent="0.2">
      <c r="A79" t="s">
        <v>828</v>
      </c>
      <c r="B79" t="s">
        <v>608</v>
      </c>
      <c r="C79" s="1">
        <f t="shared" si="23"/>
        <v>9820</v>
      </c>
      <c r="D79" s="7">
        <f>IF(N79&gt;0, RANK(N79,(N79:P79,Q79:AF79)),0)</f>
        <v>2</v>
      </c>
      <c r="E79" s="7">
        <f>IF(O79&gt;0,RANK(O79,(N79:P79,Q79:AF79)),0)</f>
        <v>1</v>
      </c>
      <c r="F79" s="7">
        <f>IF(P79&gt;0,RANK(P79,(N79:P79,Q79:AF79)),0)</f>
        <v>0</v>
      </c>
      <c r="G79" s="1">
        <f t="shared" si="30"/>
        <v>5273</v>
      </c>
      <c r="H79" s="2">
        <f t="shared" si="31"/>
        <v>0.53696537678207734</v>
      </c>
      <c r="I79" s="2"/>
      <c r="J79" s="2">
        <f t="shared" si="32"/>
        <v>0.20162932790224034</v>
      </c>
      <c r="K79" s="2">
        <f t="shared" si="33"/>
        <v>0.73859470468431776</v>
      </c>
      <c r="L79" s="2">
        <f t="shared" si="34"/>
        <v>0</v>
      </c>
      <c r="M79" s="2">
        <f t="shared" si="35"/>
        <v>5.9775967413441933E-2</v>
      </c>
      <c r="N79" s="56">
        <v>1980</v>
      </c>
      <c r="O79" s="56">
        <v>7253</v>
      </c>
      <c r="P79" s="56"/>
      <c r="Q79" s="56"/>
      <c r="X79" s="53">
        <v>13</v>
      </c>
      <c r="Y79" s="53">
        <v>574</v>
      </c>
      <c r="AP79" s="7">
        <f>IF(Q79&gt;0,RANK(Q79,(N79:P79,Q79:AF79)),0)</f>
        <v>0</v>
      </c>
      <c r="AQ79" s="7">
        <f>IF(R79&gt;0,RANK(R79,(N79:P79,Q79:AF79)),0)</f>
        <v>0</v>
      </c>
      <c r="AR79" s="7">
        <f>IF(T79&gt;0,RANK(T79,(N79:P79,Q79:AF79)),0)</f>
        <v>0</v>
      </c>
      <c r="AS79" s="7">
        <f>IF(S79&gt;0,RANK(S79,(N79:P79,Q79:AF79)),0)</f>
        <v>0</v>
      </c>
      <c r="AT79" s="2">
        <f t="shared" si="25"/>
        <v>0</v>
      </c>
      <c r="AU79" s="2">
        <f t="shared" si="26"/>
        <v>0</v>
      </c>
      <c r="AV79" s="2">
        <f t="shared" si="27"/>
        <v>0</v>
      </c>
      <c r="AW79" s="2">
        <f t="shared" si="28"/>
        <v>0</v>
      </c>
      <c r="AY79" t="s">
        <v>828</v>
      </c>
      <c r="AZ79" t="s">
        <v>608</v>
      </c>
      <c r="BA79">
        <v>1</v>
      </c>
      <c r="BB79" s="1"/>
      <c r="BC79">
        <v>2</v>
      </c>
      <c r="BD79" s="91">
        <v>2</v>
      </c>
      <c r="BE79" s="93">
        <v>708</v>
      </c>
      <c r="BF79" s="94">
        <f t="shared" si="29"/>
        <v>2708</v>
      </c>
      <c r="BG79" s="94">
        <f t="shared" si="22"/>
        <v>2708</v>
      </c>
      <c r="BI79" s="7" t="s">
        <v>2132</v>
      </c>
    </row>
    <row r="80" spans="1:61" ht="14" hidden="1" customHeight="1" outlineLevel="1" x14ac:dyDescent="0.2">
      <c r="A80" t="s">
        <v>829</v>
      </c>
      <c r="B80" t="s">
        <v>608</v>
      </c>
      <c r="C80" s="1">
        <f t="shared" si="23"/>
        <v>10904</v>
      </c>
      <c r="D80" s="7">
        <f>IF(N80&gt;0, RANK(N80,(N80:P80,Q80:AF80)),0)</f>
        <v>2</v>
      </c>
      <c r="E80" s="7">
        <f>IF(O80&gt;0,RANK(O80,(N80:P80,Q80:AF80)),0)</f>
        <v>1</v>
      </c>
      <c r="F80" s="7">
        <f>IF(P80&gt;0,RANK(P80,(N80:P80,Q80:AF80)),0)</f>
        <v>0</v>
      </c>
      <c r="G80" s="1">
        <f t="shared" si="30"/>
        <v>4796</v>
      </c>
      <c r="H80" s="2">
        <f t="shared" si="31"/>
        <v>0.43983859134262654</v>
      </c>
      <c r="I80" s="2"/>
      <c r="J80" s="2">
        <f t="shared" si="32"/>
        <v>0.25550256786500369</v>
      </c>
      <c r="K80" s="2">
        <f t="shared" si="33"/>
        <v>0.69534115920763018</v>
      </c>
      <c r="L80" s="2">
        <f t="shared" si="34"/>
        <v>0</v>
      </c>
      <c r="M80" s="2">
        <f t="shared" si="35"/>
        <v>4.9156272927366129E-2</v>
      </c>
      <c r="N80" s="56">
        <v>2786</v>
      </c>
      <c r="O80" s="56">
        <v>7582</v>
      </c>
      <c r="P80" s="56"/>
      <c r="Q80" s="56"/>
      <c r="X80" s="53">
        <v>17</v>
      </c>
      <c r="Y80" s="53">
        <v>519</v>
      </c>
      <c r="AP80" s="7">
        <f>IF(Q80&gt;0,RANK(Q80,(N80:P80,Q80:AF80)),0)</f>
        <v>0</v>
      </c>
      <c r="AQ80" s="7">
        <f>IF(R80&gt;0,RANK(R80,(N80:P80,Q80:AF80)),0)</f>
        <v>0</v>
      </c>
      <c r="AR80" s="7">
        <f>IF(T80&gt;0,RANK(T80,(N80:P80,Q80:AF80)),0)</f>
        <v>0</v>
      </c>
      <c r="AS80" s="7">
        <f>IF(S80&gt;0,RANK(S80,(N80:P80,Q80:AF80)),0)</f>
        <v>0</v>
      </c>
      <c r="AT80" s="2">
        <f t="shared" si="25"/>
        <v>0</v>
      </c>
      <c r="AU80" s="2">
        <f t="shared" si="26"/>
        <v>0</v>
      </c>
      <c r="AV80" s="2">
        <f t="shared" si="27"/>
        <v>0</v>
      </c>
      <c r="AW80" s="2">
        <f t="shared" si="28"/>
        <v>0</v>
      </c>
      <c r="AY80" t="s">
        <v>829</v>
      </c>
      <c r="AZ80" t="s">
        <v>608</v>
      </c>
      <c r="BA80">
        <v>1</v>
      </c>
      <c r="BB80" s="1"/>
      <c r="BC80">
        <v>2</v>
      </c>
      <c r="BD80" s="91">
        <v>2</v>
      </c>
      <c r="BE80" s="93">
        <v>709</v>
      </c>
      <c r="BF80" s="94">
        <f t="shared" si="29"/>
        <v>2709</v>
      </c>
      <c r="BG80" s="94">
        <f t="shared" si="22"/>
        <v>2709</v>
      </c>
      <c r="BI80" s="7" t="s">
        <v>2132</v>
      </c>
    </row>
    <row r="81" spans="1:61" ht="14" hidden="1" customHeight="1" outlineLevel="1" x14ac:dyDescent="0.2">
      <c r="A81" t="s">
        <v>830</v>
      </c>
      <c r="B81" t="s">
        <v>608</v>
      </c>
      <c r="C81" s="1">
        <f t="shared" si="23"/>
        <v>11095</v>
      </c>
      <c r="D81" s="7">
        <f>IF(N81&gt;0, RANK(N81,(N81:P81,Q81:AF81)),0)</f>
        <v>2</v>
      </c>
      <c r="E81" s="7">
        <f>IF(O81&gt;0,RANK(O81,(N81:P81,Q81:AF81)),0)</f>
        <v>1</v>
      </c>
      <c r="F81" s="7">
        <f>IF(P81&gt;0,RANK(P81,(N81:P81,Q81:AF81)),0)</f>
        <v>0</v>
      </c>
      <c r="G81" s="1">
        <f t="shared" si="30"/>
        <v>4993</v>
      </c>
      <c r="H81" s="2">
        <f t="shared" si="31"/>
        <v>0.45002253267237496</v>
      </c>
      <c r="I81" s="2"/>
      <c r="J81" s="2">
        <f t="shared" si="32"/>
        <v>0.24713835060838216</v>
      </c>
      <c r="K81" s="2">
        <f t="shared" si="33"/>
        <v>0.69716088328075709</v>
      </c>
      <c r="L81" s="2">
        <f t="shared" si="34"/>
        <v>0</v>
      </c>
      <c r="M81" s="2">
        <f t="shared" si="35"/>
        <v>5.5700766110860722E-2</v>
      </c>
      <c r="N81" s="56">
        <v>2742</v>
      </c>
      <c r="O81" s="56">
        <v>7735</v>
      </c>
      <c r="P81" s="56"/>
      <c r="Q81" s="56"/>
      <c r="X81" s="53">
        <v>20</v>
      </c>
      <c r="Y81" s="53">
        <v>598</v>
      </c>
      <c r="AP81" s="7">
        <f>IF(Q81&gt;0,RANK(Q81,(N81:P81,Q81:AF81)),0)</f>
        <v>0</v>
      </c>
      <c r="AQ81" s="7">
        <f>IF(R81&gt;0,RANK(R81,(N81:P81,Q81:AF81)),0)</f>
        <v>0</v>
      </c>
      <c r="AR81" s="7">
        <f>IF(T81&gt;0,RANK(T81,(N81:P81,Q81:AF81)),0)</f>
        <v>0</v>
      </c>
      <c r="AS81" s="7">
        <f>IF(S81&gt;0,RANK(S81,(N81:P81,Q81:AF81)),0)</f>
        <v>0</v>
      </c>
      <c r="AT81" s="2">
        <f t="shared" si="25"/>
        <v>0</v>
      </c>
      <c r="AU81" s="2">
        <f t="shared" si="26"/>
        <v>0</v>
      </c>
      <c r="AV81" s="2">
        <f t="shared" si="27"/>
        <v>0</v>
      </c>
      <c r="AW81" s="2">
        <f t="shared" si="28"/>
        <v>0</v>
      </c>
      <c r="AY81" t="s">
        <v>830</v>
      </c>
      <c r="AZ81" t="s">
        <v>608</v>
      </c>
      <c r="BA81">
        <v>1</v>
      </c>
      <c r="BB81" s="1"/>
      <c r="BC81">
        <v>2</v>
      </c>
      <c r="BD81" s="91">
        <v>2</v>
      </c>
      <c r="BE81" s="93">
        <v>710</v>
      </c>
      <c r="BF81" s="94">
        <f t="shared" si="29"/>
        <v>2710</v>
      </c>
      <c r="BG81" s="94">
        <f t="shared" si="22"/>
        <v>2710</v>
      </c>
      <c r="BI81" s="7" t="s">
        <v>2132</v>
      </c>
    </row>
    <row r="82" spans="1:61" ht="14" hidden="1" customHeight="1" outlineLevel="1" x14ac:dyDescent="0.2">
      <c r="A82" t="s">
        <v>646</v>
      </c>
      <c r="B82" t="s">
        <v>608</v>
      </c>
      <c r="C82" s="1">
        <f t="shared" si="23"/>
        <v>10593</v>
      </c>
      <c r="D82" s="7">
        <f>IF(N82&gt;0, RANK(N82,(N82:P82,Q82:AF82)),0)</f>
        <v>2</v>
      </c>
      <c r="E82" s="7">
        <f>IF(O82&gt;0,RANK(O82,(N82:P82,Q82:AF82)),0)</f>
        <v>1</v>
      </c>
      <c r="F82" s="7">
        <f>IF(P82&gt;0,RANK(P82,(N82:P82,Q82:AF82)),0)</f>
        <v>0</v>
      </c>
      <c r="G82" s="1">
        <f t="shared" si="30"/>
        <v>4004</v>
      </c>
      <c r="H82" s="2">
        <f t="shared" si="31"/>
        <v>0.37798546209761164</v>
      </c>
      <c r="I82" s="2"/>
      <c r="J82" s="2">
        <f t="shared" si="32"/>
        <v>0.28764278296988577</v>
      </c>
      <c r="K82" s="2">
        <f t="shared" si="33"/>
        <v>0.6656282450674974</v>
      </c>
      <c r="L82" s="2">
        <f t="shared" si="34"/>
        <v>0</v>
      </c>
      <c r="M82" s="2">
        <f t="shared" si="35"/>
        <v>4.6728971962616828E-2</v>
      </c>
      <c r="N82" s="56">
        <v>3047</v>
      </c>
      <c r="O82" s="56">
        <v>7051</v>
      </c>
      <c r="P82" s="56"/>
      <c r="Q82" s="56"/>
      <c r="X82" s="53">
        <v>19</v>
      </c>
      <c r="Y82" s="53">
        <v>476</v>
      </c>
      <c r="AP82" s="7">
        <f>IF(Q82&gt;0,RANK(Q82,(N82:P82,Q82:AF82)),0)</f>
        <v>0</v>
      </c>
      <c r="AQ82" s="7">
        <f>IF(R82&gt;0,RANK(R82,(N82:P82,Q82:AF82)),0)</f>
        <v>0</v>
      </c>
      <c r="AR82" s="7">
        <f>IF(T82&gt;0,RANK(T82,(N82:P82,Q82:AF82)),0)</f>
        <v>0</v>
      </c>
      <c r="AS82" s="7">
        <f>IF(S82&gt;0,RANK(S82,(N82:P82,Q82:AF82)),0)</f>
        <v>0</v>
      </c>
      <c r="AT82" s="2">
        <f t="shared" si="25"/>
        <v>0</v>
      </c>
      <c r="AU82" s="2">
        <f t="shared" si="26"/>
        <v>0</v>
      </c>
      <c r="AV82" s="2">
        <f t="shared" si="27"/>
        <v>0</v>
      </c>
      <c r="AW82" s="2">
        <f t="shared" si="28"/>
        <v>0</v>
      </c>
      <c r="AY82" t="s">
        <v>646</v>
      </c>
      <c r="AZ82" t="s">
        <v>608</v>
      </c>
      <c r="BA82">
        <v>1</v>
      </c>
      <c r="BB82" s="1"/>
      <c r="BC82">
        <v>2</v>
      </c>
      <c r="BD82" s="91">
        <v>2</v>
      </c>
      <c r="BE82" s="93">
        <v>711</v>
      </c>
      <c r="BF82" s="94">
        <f t="shared" si="29"/>
        <v>2711</v>
      </c>
      <c r="BG82" s="94">
        <f t="shared" si="22"/>
        <v>2711</v>
      </c>
      <c r="BI82" s="7" t="s">
        <v>2132</v>
      </c>
    </row>
    <row r="83" spans="1:61" ht="14" hidden="1" customHeight="1" outlineLevel="1" x14ac:dyDescent="0.2">
      <c r="A83" t="s">
        <v>248</v>
      </c>
      <c r="B83" t="s">
        <v>608</v>
      </c>
      <c r="C83" s="1">
        <f t="shared" si="23"/>
        <v>11137</v>
      </c>
      <c r="D83" s="7">
        <f>IF(N83&gt;0, RANK(N83,(N83:P83,Q83:AF83)),0)</f>
        <v>2</v>
      </c>
      <c r="E83" s="7">
        <f>IF(O83&gt;0,RANK(O83,(N83:P83,Q83:AF83)),0)</f>
        <v>1</v>
      </c>
      <c r="F83" s="7">
        <f>IF(P83&gt;0,RANK(P83,(N83:P83,Q83:AF83)),0)</f>
        <v>0</v>
      </c>
      <c r="G83" s="1">
        <f t="shared" si="30"/>
        <v>5053</v>
      </c>
      <c r="H83" s="2">
        <f t="shared" si="31"/>
        <v>0.4537128490616863</v>
      </c>
      <c r="I83" s="2"/>
      <c r="J83" s="2">
        <f t="shared" si="32"/>
        <v>0.25356918380174193</v>
      </c>
      <c r="K83" s="2">
        <f t="shared" si="33"/>
        <v>0.70728203286342817</v>
      </c>
      <c r="L83" s="2">
        <f t="shared" si="34"/>
        <v>0</v>
      </c>
      <c r="M83" s="2">
        <f t="shared" si="35"/>
        <v>3.9148783334829851E-2</v>
      </c>
      <c r="N83" s="56">
        <v>2824</v>
      </c>
      <c r="O83" s="56">
        <v>7877</v>
      </c>
      <c r="P83" s="56"/>
      <c r="Q83" s="56"/>
      <c r="X83" s="53">
        <v>11</v>
      </c>
      <c r="Y83" s="53">
        <v>425</v>
      </c>
      <c r="AP83" s="7">
        <f>IF(Q83&gt;0,RANK(Q83,(N83:P83,Q83:AF83)),0)</f>
        <v>0</v>
      </c>
      <c r="AQ83" s="7">
        <f>IF(R83&gt;0,RANK(R83,(N83:P83,Q83:AF83)),0)</f>
        <v>0</v>
      </c>
      <c r="AR83" s="7">
        <f>IF(T83&gt;0,RANK(T83,(N83:P83,Q83:AF83)),0)</f>
        <v>0</v>
      </c>
      <c r="AS83" s="7">
        <f>IF(S83&gt;0,RANK(S83,(N83:P83,Q83:AF83)),0)</f>
        <v>0</v>
      </c>
      <c r="AT83" s="2">
        <f t="shared" si="25"/>
        <v>0</v>
      </c>
      <c r="AU83" s="2">
        <f t="shared" si="26"/>
        <v>0</v>
      </c>
      <c r="AV83" s="2">
        <f t="shared" si="27"/>
        <v>0</v>
      </c>
      <c r="AW83" s="2">
        <f t="shared" si="28"/>
        <v>0</v>
      </c>
      <c r="AY83" t="s">
        <v>248</v>
      </c>
      <c r="AZ83" t="s">
        <v>608</v>
      </c>
      <c r="BA83">
        <v>1</v>
      </c>
      <c r="BB83" s="1"/>
      <c r="BC83">
        <v>2</v>
      </c>
      <c r="BD83" s="91">
        <v>2</v>
      </c>
      <c r="BE83" s="93">
        <v>712</v>
      </c>
      <c r="BF83" s="94">
        <f t="shared" si="29"/>
        <v>2712</v>
      </c>
      <c r="BG83" s="94">
        <f t="shared" si="22"/>
        <v>2712</v>
      </c>
      <c r="BI83" s="7" t="s">
        <v>2132</v>
      </c>
    </row>
    <row r="84" spans="1:61" ht="14" hidden="1" customHeight="1" outlineLevel="1" x14ac:dyDescent="0.2">
      <c r="A84" t="s">
        <v>249</v>
      </c>
      <c r="B84" t="s">
        <v>608</v>
      </c>
      <c r="C84" s="1">
        <f t="shared" si="23"/>
        <v>7464</v>
      </c>
      <c r="D84" s="7">
        <f>IF(N84&gt;0, RANK(N84,(N84:P84,Q84:AF84)),0)</f>
        <v>2</v>
      </c>
      <c r="E84" s="7">
        <f>IF(O84&gt;0,RANK(O84,(N84:P84,Q84:AF84)),0)</f>
        <v>1</v>
      </c>
      <c r="F84" s="7">
        <f>IF(P84&gt;0,RANK(P84,(N84:P84,Q84:AF84)),0)</f>
        <v>0</v>
      </c>
      <c r="G84" s="1">
        <f t="shared" si="30"/>
        <v>2284</v>
      </c>
      <c r="H84" s="2">
        <f t="shared" si="31"/>
        <v>0.30600214362272238</v>
      </c>
      <c r="I84" s="2"/>
      <c r="J84" s="2">
        <f t="shared" si="32"/>
        <v>0.32154340836012862</v>
      </c>
      <c r="K84" s="2">
        <f t="shared" si="33"/>
        <v>0.627545551982851</v>
      </c>
      <c r="L84" s="2">
        <f t="shared" si="34"/>
        <v>0</v>
      </c>
      <c r="M84" s="2">
        <f t="shared" si="35"/>
        <v>5.0911039657020374E-2</v>
      </c>
      <c r="N84" s="56">
        <v>2400</v>
      </c>
      <c r="O84" s="56">
        <v>4684</v>
      </c>
      <c r="P84" s="56"/>
      <c r="Q84" s="56"/>
      <c r="X84" s="53">
        <v>8</v>
      </c>
      <c r="Y84" s="53">
        <v>372</v>
      </c>
      <c r="AP84" s="7">
        <f>IF(Q84&gt;0,RANK(Q84,(N84:P84,Q84:AF84)),0)</f>
        <v>0</v>
      </c>
      <c r="AQ84" s="7">
        <f>IF(R84&gt;0,RANK(R84,(N84:P84,Q84:AF84)),0)</f>
        <v>0</v>
      </c>
      <c r="AR84" s="7">
        <f>IF(T84&gt;0,RANK(T84,(N84:P84,Q84:AF84)),0)</f>
        <v>0</v>
      </c>
      <c r="AS84" s="7">
        <f>IF(S84&gt;0,RANK(S84,(N84:P84,Q84:AF84)),0)</f>
        <v>0</v>
      </c>
      <c r="AT84" s="2">
        <f t="shared" si="25"/>
        <v>0</v>
      </c>
      <c r="AU84" s="2">
        <f t="shared" si="26"/>
        <v>0</v>
      </c>
      <c r="AV84" s="2">
        <f t="shared" si="27"/>
        <v>0</v>
      </c>
      <c r="AW84" s="2">
        <f t="shared" si="28"/>
        <v>0</v>
      </c>
      <c r="AY84" t="s">
        <v>249</v>
      </c>
      <c r="AZ84" t="s">
        <v>608</v>
      </c>
      <c r="BA84">
        <v>1</v>
      </c>
      <c r="BB84" s="1"/>
      <c r="BC84">
        <v>2</v>
      </c>
      <c r="BD84" s="91">
        <v>2</v>
      </c>
      <c r="BE84" s="93">
        <v>713</v>
      </c>
      <c r="BF84" s="94">
        <f t="shared" si="29"/>
        <v>2713</v>
      </c>
      <c r="BG84" s="94">
        <f t="shared" si="22"/>
        <v>2713</v>
      </c>
      <c r="BI84" s="7" t="s">
        <v>2132</v>
      </c>
    </row>
    <row r="85" spans="1:61" ht="14" hidden="1" customHeight="1" outlineLevel="1" x14ac:dyDescent="0.2">
      <c r="A85" t="s">
        <v>250</v>
      </c>
      <c r="B85" t="s">
        <v>608</v>
      </c>
      <c r="C85" s="1">
        <f t="shared" si="23"/>
        <v>11432</v>
      </c>
      <c r="D85" s="7">
        <f>IF(N85&gt;0, RANK(N85,(N85:P85,Q85:AF85)),0)</f>
        <v>2</v>
      </c>
      <c r="E85" s="7">
        <f>IF(O85&gt;0,RANK(O85,(N85:P85,Q85:AF85)),0)</f>
        <v>1</v>
      </c>
      <c r="F85" s="7">
        <f>IF(P85&gt;0,RANK(P85,(N85:P85,Q85:AF85)),0)</f>
        <v>0</v>
      </c>
      <c r="G85" s="1">
        <f t="shared" si="30"/>
        <v>3220</v>
      </c>
      <c r="H85" s="2">
        <f t="shared" si="31"/>
        <v>0.28166550034989501</v>
      </c>
      <c r="I85" s="2"/>
      <c r="J85" s="2">
        <f t="shared" si="32"/>
        <v>0.34062281315605319</v>
      </c>
      <c r="K85" s="2">
        <f t="shared" si="33"/>
        <v>0.62228831350594827</v>
      </c>
      <c r="L85" s="2">
        <f t="shared" si="34"/>
        <v>0</v>
      </c>
      <c r="M85" s="2">
        <f t="shared" si="35"/>
        <v>3.7088873337998596E-2</v>
      </c>
      <c r="N85" s="56">
        <v>3894</v>
      </c>
      <c r="O85" s="56">
        <v>7114</v>
      </c>
      <c r="P85" s="56"/>
      <c r="Q85" s="56"/>
      <c r="X85" s="53">
        <v>9</v>
      </c>
      <c r="Y85" s="53">
        <v>415</v>
      </c>
      <c r="AP85" s="7">
        <f>IF(Q85&gt;0,RANK(Q85,(N85:P85,Q85:AF85)),0)</f>
        <v>0</v>
      </c>
      <c r="AQ85" s="7">
        <f>IF(R85&gt;0,RANK(R85,(N85:P85,Q85:AF85)),0)</f>
        <v>0</v>
      </c>
      <c r="AR85" s="7">
        <f>IF(T85&gt;0,RANK(T85,(N85:P85,Q85:AF85)),0)</f>
        <v>0</v>
      </c>
      <c r="AS85" s="7">
        <f>IF(S85&gt;0,RANK(S85,(N85:P85,Q85:AF85)),0)</f>
        <v>0</v>
      </c>
      <c r="AT85" s="2">
        <f t="shared" si="25"/>
        <v>0</v>
      </c>
      <c r="AU85" s="2">
        <f t="shared" si="26"/>
        <v>0</v>
      </c>
      <c r="AV85" s="2">
        <f t="shared" si="27"/>
        <v>0</v>
      </c>
      <c r="AW85" s="2">
        <f t="shared" si="28"/>
        <v>0</v>
      </c>
      <c r="AY85" t="s">
        <v>250</v>
      </c>
      <c r="AZ85" t="s">
        <v>608</v>
      </c>
      <c r="BA85">
        <v>1</v>
      </c>
      <c r="BB85" s="1"/>
      <c r="BC85">
        <v>2</v>
      </c>
      <c r="BD85" s="91">
        <v>2</v>
      </c>
      <c r="BE85" s="93">
        <v>714</v>
      </c>
      <c r="BF85" s="94">
        <f t="shared" si="29"/>
        <v>2714</v>
      </c>
      <c r="BG85" s="94">
        <f t="shared" si="22"/>
        <v>2714</v>
      </c>
      <c r="BI85" s="7" t="s">
        <v>2132</v>
      </c>
    </row>
    <row r="86" spans="1:61" ht="14" hidden="1" customHeight="1" outlineLevel="1" x14ac:dyDescent="0.2">
      <c r="A86" t="s">
        <v>721</v>
      </c>
      <c r="B86" t="s">
        <v>608</v>
      </c>
      <c r="C86" s="1">
        <f t="shared" si="23"/>
        <v>5375</v>
      </c>
      <c r="D86" s="7">
        <f>IF(N86&gt;0, RANK(N86,(N86:P86,Q86:AF86)),0)</f>
        <v>2</v>
      </c>
      <c r="E86" s="7">
        <f>IF(O86&gt;0,RANK(O86,(N86:P86,Q86:AF86)),0)</f>
        <v>1</v>
      </c>
      <c r="F86" s="7">
        <f>IF(P86&gt;0,RANK(P86,(N86:P86,Q86:AF86)),0)</f>
        <v>0</v>
      </c>
      <c r="G86" s="1">
        <f t="shared" si="30"/>
        <v>164</v>
      </c>
      <c r="H86" s="2">
        <f t="shared" si="31"/>
        <v>3.0511627906976743E-2</v>
      </c>
      <c r="I86" s="2"/>
      <c r="J86" s="2">
        <f t="shared" si="32"/>
        <v>0.45562790697674421</v>
      </c>
      <c r="K86" s="2">
        <f t="shared" si="33"/>
        <v>0.48613953488372091</v>
      </c>
      <c r="L86" s="2">
        <f t="shared" si="34"/>
        <v>0</v>
      </c>
      <c r="M86" s="2">
        <f t="shared" si="35"/>
        <v>5.8232558139534929E-2</v>
      </c>
      <c r="N86" s="56">
        <v>2449</v>
      </c>
      <c r="O86" s="56">
        <v>2613</v>
      </c>
      <c r="P86" s="56"/>
      <c r="Q86" s="56"/>
      <c r="X86" s="53">
        <v>5</v>
      </c>
      <c r="Y86" s="53">
        <v>308</v>
      </c>
      <c r="AP86" s="7">
        <f>IF(Q86&gt;0,RANK(Q86,(N86:P86,Q86:AF86)),0)</f>
        <v>0</v>
      </c>
      <c r="AQ86" s="7">
        <f>IF(R86&gt;0,RANK(R86,(N86:P86,Q86:AF86)),0)</f>
        <v>0</v>
      </c>
      <c r="AR86" s="7">
        <f>IF(T86&gt;0,RANK(T86,(N86:P86,Q86:AF86)),0)</f>
        <v>0</v>
      </c>
      <c r="AS86" s="7">
        <f>IF(S86&gt;0,RANK(S86,(N86:P86,Q86:AF86)),0)</f>
        <v>0</v>
      </c>
      <c r="AT86" s="2">
        <f t="shared" si="25"/>
        <v>0</v>
      </c>
      <c r="AU86" s="2">
        <f t="shared" si="26"/>
        <v>0</v>
      </c>
      <c r="AV86" s="2">
        <f t="shared" si="27"/>
        <v>0</v>
      </c>
      <c r="AW86" s="2">
        <f t="shared" si="28"/>
        <v>0</v>
      </c>
      <c r="AY86" t="s">
        <v>721</v>
      </c>
      <c r="AZ86" t="s">
        <v>608</v>
      </c>
      <c r="BA86">
        <v>1</v>
      </c>
      <c r="BB86" s="1"/>
      <c r="BC86">
        <v>2</v>
      </c>
      <c r="BD86" s="91">
        <v>2</v>
      </c>
      <c r="BE86" s="93">
        <v>715</v>
      </c>
      <c r="BF86" s="94">
        <f t="shared" si="29"/>
        <v>2715</v>
      </c>
      <c r="BG86" s="94">
        <f t="shared" si="22"/>
        <v>2715</v>
      </c>
      <c r="BI86" s="7" t="s">
        <v>2132</v>
      </c>
    </row>
    <row r="87" spans="1:61" ht="14" hidden="1" customHeight="1" outlineLevel="1" x14ac:dyDescent="0.2">
      <c r="A87" t="s">
        <v>532</v>
      </c>
      <c r="B87" t="s">
        <v>608</v>
      </c>
      <c r="C87" s="1">
        <f t="shared" si="23"/>
        <v>8080</v>
      </c>
      <c r="D87" s="7">
        <f>IF(N87&gt;0, RANK(N87,(N87:P87,Q87:AF87)),0)</f>
        <v>1</v>
      </c>
      <c r="E87" s="7">
        <f>IF(O87&gt;0,RANK(O87,(N87:P87,Q87:AF87)),0)</f>
        <v>2</v>
      </c>
      <c r="F87" s="7">
        <f>IF(P87&gt;0,RANK(P87,(N87:P87,Q87:AF87)),0)</f>
        <v>0</v>
      </c>
      <c r="G87" s="1">
        <f t="shared" si="30"/>
        <v>565</v>
      </c>
      <c r="H87" s="2">
        <f t="shared" si="31"/>
        <v>6.9925742574257432E-2</v>
      </c>
      <c r="I87" s="2"/>
      <c r="J87" s="2">
        <f t="shared" si="32"/>
        <v>0.50866336633663367</v>
      </c>
      <c r="K87" s="2">
        <f t="shared" si="33"/>
        <v>0.43873762376237624</v>
      </c>
      <c r="L87" s="2">
        <f t="shared" si="34"/>
        <v>0</v>
      </c>
      <c r="M87" s="2">
        <f t="shared" si="35"/>
        <v>5.259900990099009E-2</v>
      </c>
      <c r="N87" s="56">
        <v>4110</v>
      </c>
      <c r="O87" s="56">
        <v>3545</v>
      </c>
      <c r="P87" s="56"/>
      <c r="Q87" s="56"/>
      <c r="X87" s="53">
        <v>15</v>
      </c>
      <c r="Y87" s="53">
        <v>410</v>
      </c>
      <c r="AP87" s="7">
        <f>IF(Q87&gt;0,RANK(Q87,(N87:P87,Q87:AF87)),0)</f>
        <v>0</v>
      </c>
      <c r="AQ87" s="7">
        <f>IF(R87&gt;0,RANK(R87,(N87:P87,Q87:AF87)),0)</f>
        <v>0</v>
      </c>
      <c r="AR87" s="7">
        <f>IF(T87&gt;0,RANK(T87,(N87:P87,Q87:AF87)),0)</f>
        <v>0</v>
      </c>
      <c r="AS87" s="7">
        <f>IF(S87&gt;0,RANK(S87,(N87:P87,Q87:AF87)),0)</f>
        <v>0</v>
      </c>
      <c r="AT87" s="2">
        <f t="shared" si="25"/>
        <v>0</v>
      </c>
      <c r="AU87" s="2">
        <f t="shared" si="26"/>
        <v>0</v>
      </c>
      <c r="AV87" s="2">
        <f t="shared" si="27"/>
        <v>0</v>
      </c>
      <c r="AW87" s="2">
        <f t="shared" si="28"/>
        <v>0</v>
      </c>
      <c r="AY87" t="s">
        <v>532</v>
      </c>
      <c r="AZ87" t="s">
        <v>608</v>
      </c>
      <c r="BA87">
        <v>1</v>
      </c>
      <c r="BB87" s="1"/>
      <c r="BC87">
        <v>2</v>
      </c>
      <c r="BD87" s="91">
        <v>2</v>
      </c>
      <c r="BE87" s="93">
        <v>716</v>
      </c>
      <c r="BF87" s="94">
        <f t="shared" si="29"/>
        <v>2716</v>
      </c>
      <c r="BG87" s="94">
        <f t="shared" si="22"/>
        <v>2716</v>
      </c>
      <c r="BI87" s="7" t="s">
        <v>2132</v>
      </c>
    </row>
    <row r="88" spans="1:61" ht="14" hidden="1" customHeight="1" outlineLevel="1" x14ac:dyDescent="0.2">
      <c r="A88" t="s">
        <v>533</v>
      </c>
      <c r="B88" t="s">
        <v>608</v>
      </c>
      <c r="C88" s="1">
        <f t="shared" si="23"/>
        <v>7182</v>
      </c>
      <c r="D88" s="7">
        <f>IF(N88&gt;0, RANK(N88,(N88:P88,Q88:AF88)),0)</f>
        <v>1</v>
      </c>
      <c r="E88" s="7">
        <f>IF(O88&gt;0,RANK(O88,(N88:P88,Q88:AF88)),0)</f>
        <v>2</v>
      </c>
      <c r="F88" s="7">
        <f>IF(P88&gt;0,RANK(P88,(N88:P88,Q88:AF88)),0)</f>
        <v>0</v>
      </c>
      <c r="G88" s="1">
        <f t="shared" si="30"/>
        <v>1048</v>
      </c>
      <c r="H88" s="2">
        <f t="shared" si="31"/>
        <v>0.14592035644667223</v>
      </c>
      <c r="I88" s="2"/>
      <c r="J88" s="2">
        <f t="shared" si="32"/>
        <v>0.55012531328320802</v>
      </c>
      <c r="K88" s="2">
        <f t="shared" si="33"/>
        <v>0.40420495683653579</v>
      </c>
      <c r="L88" s="2">
        <f t="shared" si="34"/>
        <v>0</v>
      </c>
      <c r="M88" s="2">
        <f t="shared" si="35"/>
        <v>4.5669729880256194E-2</v>
      </c>
      <c r="N88" s="56">
        <v>3951</v>
      </c>
      <c r="O88" s="56">
        <v>2903</v>
      </c>
      <c r="P88" s="56"/>
      <c r="Q88" s="56"/>
      <c r="X88" s="53">
        <v>13</v>
      </c>
      <c r="Y88" s="53">
        <v>315</v>
      </c>
      <c r="AP88" s="7">
        <f>IF(Q88&gt;0,RANK(Q88,(N88:P88,Q88:AF88)),0)</f>
        <v>0</v>
      </c>
      <c r="AQ88" s="7">
        <f>IF(R88&gt;0,RANK(R88,(N88:P88,Q88:AF88)),0)</f>
        <v>0</v>
      </c>
      <c r="AR88" s="7">
        <f>IF(T88&gt;0,RANK(T88,(N88:P88,Q88:AF88)),0)</f>
        <v>0</v>
      </c>
      <c r="AS88" s="7">
        <f>IF(S88&gt;0,RANK(S88,(N88:P88,Q88:AF88)),0)</f>
        <v>0</v>
      </c>
      <c r="AT88" s="2">
        <f t="shared" si="25"/>
        <v>0</v>
      </c>
      <c r="AU88" s="2">
        <f t="shared" si="26"/>
        <v>0</v>
      </c>
      <c r="AV88" s="2">
        <f t="shared" si="27"/>
        <v>0</v>
      </c>
      <c r="AW88" s="2">
        <f t="shared" si="28"/>
        <v>0</v>
      </c>
      <c r="AY88" t="s">
        <v>533</v>
      </c>
      <c r="AZ88" t="s">
        <v>608</v>
      </c>
      <c r="BA88">
        <v>1</v>
      </c>
      <c r="BB88" s="1"/>
      <c r="BC88">
        <v>2</v>
      </c>
      <c r="BD88" s="91">
        <v>2</v>
      </c>
      <c r="BE88" s="93">
        <v>717</v>
      </c>
      <c r="BF88" s="94">
        <f t="shared" si="29"/>
        <v>2717</v>
      </c>
      <c r="BG88" s="94">
        <f t="shared" si="22"/>
        <v>2717</v>
      </c>
      <c r="BI88" s="7" t="s">
        <v>2132</v>
      </c>
    </row>
    <row r="89" spans="1:61" ht="14" hidden="1" customHeight="1" outlineLevel="1" x14ac:dyDescent="0.2">
      <c r="A89" t="s">
        <v>534</v>
      </c>
      <c r="B89" t="s">
        <v>608</v>
      </c>
      <c r="C89" s="1">
        <f t="shared" si="23"/>
        <v>7663</v>
      </c>
      <c r="D89" s="7">
        <f>IF(N89&gt;0, RANK(N89,(N89:P89,Q89:AF89)),0)</f>
        <v>1</v>
      </c>
      <c r="E89" s="7">
        <f>IF(O89&gt;0,RANK(O89,(N89:P89,Q89:AF89)),0)</f>
        <v>2</v>
      </c>
      <c r="F89" s="7">
        <f>IF(P89&gt;0,RANK(P89,(N89:P89,Q89:AF89)),0)</f>
        <v>0</v>
      </c>
      <c r="G89" s="1">
        <f t="shared" si="30"/>
        <v>1746</v>
      </c>
      <c r="H89" s="2">
        <f t="shared" si="31"/>
        <v>0.22784810126582278</v>
      </c>
      <c r="I89" s="2"/>
      <c r="J89" s="2">
        <f t="shared" si="32"/>
        <v>0.59415372569489755</v>
      </c>
      <c r="K89" s="2">
        <f t="shared" si="33"/>
        <v>0.36630562442907477</v>
      </c>
      <c r="L89" s="2">
        <f t="shared" si="34"/>
        <v>0</v>
      </c>
      <c r="M89" s="2">
        <f t="shared" si="35"/>
        <v>3.9540649876027678E-2</v>
      </c>
      <c r="N89" s="56">
        <v>4553</v>
      </c>
      <c r="O89" s="56">
        <v>2807</v>
      </c>
      <c r="P89" s="56"/>
      <c r="Q89" s="56"/>
      <c r="X89" s="53">
        <v>14</v>
      </c>
      <c r="Y89" s="53">
        <v>289</v>
      </c>
      <c r="AP89" s="7">
        <f>IF(Q89&gt;0,RANK(Q89,(N89:P89,Q89:AF89)),0)</f>
        <v>0</v>
      </c>
      <c r="AQ89" s="7">
        <f>IF(R89&gt;0,RANK(R89,(N89:P89,Q89:AF89)),0)</f>
        <v>0</v>
      </c>
      <c r="AR89" s="7">
        <f>IF(T89&gt;0,RANK(T89,(N89:P89,Q89:AF89)),0)</f>
        <v>0</v>
      </c>
      <c r="AS89" s="7">
        <f>IF(S89&gt;0,RANK(S89,(N89:P89,Q89:AF89)),0)</f>
        <v>0</v>
      </c>
      <c r="AT89" s="2">
        <f t="shared" si="25"/>
        <v>0</v>
      </c>
      <c r="AU89" s="2">
        <f t="shared" si="26"/>
        <v>0</v>
      </c>
      <c r="AV89" s="2">
        <f t="shared" si="27"/>
        <v>0</v>
      </c>
      <c r="AW89" s="2">
        <f t="shared" si="28"/>
        <v>0</v>
      </c>
      <c r="AY89" t="s">
        <v>534</v>
      </c>
      <c r="AZ89" t="s">
        <v>608</v>
      </c>
      <c r="BA89">
        <v>1</v>
      </c>
      <c r="BB89" s="1"/>
      <c r="BC89">
        <v>2</v>
      </c>
      <c r="BD89" s="91">
        <v>2</v>
      </c>
      <c r="BE89" s="93">
        <v>718</v>
      </c>
      <c r="BF89" s="94">
        <f t="shared" si="29"/>
        <v>2718</v>
      </c>
      <c r="BG89" s="94">
        <f t="shared" si="22"/>
        <v>2718</v>
      </c>
      <c r="BI89" s="7" t="s">
        <v>2132</v>
      </c>
    </row>
    <row r="90" spans="1:61" ht="14" hidden="1" customHeight="1" outlineLevel="1" x14ac:dyDescent="0.2">
      <c r="A90" t="s">
        <v>535</v>
      </c>
      <c r="B90" t="s">
        <v>608</v>
      </c>
      <c r="C90" s="1">
        <f t="shared" si="23"/>
        <v>5251</v>
      </c>
      <c r="D90" s="7">
        <f>IF(N90&gt;0, RANK(N90,(N90:P90,Q90:AF90)),0)</f>
        <v>1</v>
      </c>
      <c r="E90" s="7">
        <f>IF(O90&gt;0,RANK(O90,(N90:P90,Q90:AF90)),0)</f>
        <v>2</v>
      </c>
      <c r="F90" s="7">
        <f>IF(P90&gt;0,RANK(P90,(N90:P90,Q90:AF90)),0)</f>
        <v>0</v>
      </c>
      <c r="G90" s="1">
        <f t="shared" si="30"/>
        <v>1170</v>
      </c>
      <c r="H90" s="2">
        <f t="shared" si="31"/>
        <v>0.22281470196153114</v>
      </c>
      <c r="I90" s="2"/>
      <c r="J90" s="2">
        <f t="shared" si="32"/>
        <v>0.58007998476480671</v>
      </c>
      <c r="K90" s="2">
        <f t="shared" si="33"/>
        <v>0.35726528280327557</v>
      </c>
      <c r="L90" s="2">
        <f t="shared" si="34"/>
        <v>0</v>
      </c>
      <c r="M90" s="2">
        <f t="shared" si="35"/>
        <v>6.2654732431917715E-2</v>
      </c>
      <c r="N90" s="56">
        <v>3046</v>
      </c>
      <c r="O90" s="56">
        <v>1876</v>
      </c>
      <c r="P90" s="56"/>
      <c r="Q90" s="56"/>
      <c r="X90" s="53">
        <v>19</v>
      </c>
      <c r="Y90" s="53">
        <v>310</v>
      </c>
      <c r="AP90" s="7">
        <f>IF(Q90&gt;0,RANK(Q90,(N90:P90,Q90:AF90)),0)</f>
        <v>0</v>
      </c>
      <c r="AQ90" s="7">
        <f>IF(R90&gt;0,RANK(R90,(N90:P90,Q90:AF90)),0)</f>
        <v>0</v>
      </c>
      <c r="AR90" s="7">
        <f>IF(T90&gt;0,RANK(T90,(N90:P90,Q90:AF90)),0)</f>
        <v>0</v>
      </c>
      <c r="AS90" s="7">
        <f>IF(S90&gt;0,RANK(S90,(N90:P90,Q90:AF90)),0)</f>
        <v>0</v>
      </c>
      <c r="AT90" s="2">
        <f t="shared" si="25"/>
        <v>0</v>
      </c>
      <c r="AU90" s="2">
        <f t="shared" si="26"/>
        <v>0</v>
      </c>
      <c r="AV90" s="2">
        <f t="shared" si="27"/>
        <v>0</v>
      </c>
      <c r="AW90" s="2">
        <f t="shared" si="28"/>
        <v>0</v>
      </c>
      <c r="AY90" t="s">
        <v>535</v>
      </c>
      <c r="AZ90" t="s">
        <v>608</v>
      </c>
      <c r="BA90">
        <v>1</v>
      </c>
      <c r="BB90" s="1"/>
      <c r="BC90">
        <v>2</v>
      </c>
      <c r="BD90" s="91">
        <v>2</v>
      </c>
      <c r="BE90" s="93">
        <v>719</v>
      </c>
      <c r="BF90" s="94">
        <f t="shared" si="29"/>
        <v>2719</v>
      </c>
      <c r="BG90" s="94">
        <f t="shared" si="22"/>
        <v>2719</v>
      </c>
      <c r="BI90" s="7" t="s">
        <v>2132</v>
      </c>
    </row>
    <row r="91" spans="1:61" ht="14" hidden="1" customHeight="1" outlineLevel="1" x14ac:dyDescent="0.2">
      <c r="A91" t="s">
        <v>415</v>
      </c>
      <c r="B91" t="s">
        <v>608</v>
      </c>
      <c r="C91" s="1">
        <f t="shared" si="23"/>
        <v>7440</v>
      </c>
      <c r="D91" s="7">
        <f>IF(N91&gt;0, RANK(N91,(N91:P91,Q91:AF91)),0)</f>
        <v>1</v>
      </c>
      <c r="E91" s="7">
        <f>IF(O91&gt;0,RANK(O91,(N91:P91,Q91:AF91)),0)</f>
        <v>2</v>
      </c>
      <c r="F91" s="7">
        <f>IF(P91&gt;0,RANK(P91,(N91:P91,Q91:AF91)),0)</f>
        <v>0</v>
      </c>
      <c r="G91" s="1">
        <f t="shared" si="30"/>
        <v>2131</v>
      </c>
      <c r="H91" s="2">
        <f t="shared" si="31"/>
        <v>0.28642473118279571</v>
      </c>
      <c r="I91" s="2"/>
      <c r="J91" s="2">
        <f t="shared" si="32"/>
        <v>0.6259408602150538</v>
      </c>
      <c r="K91" s="2">
        <f t="shared" si="33"/>
        <v>0.33951612903225808</v>
      </c>
      <c r="L91" s="2">
        <f t="shared" si="34"/>
        <v>0</v>
      </c>
      <c r="M91" s="2">
        <f t="shared" si="35"/>
        <v>3.4543010752688119E-2</v>
      </c>
      <c r="N91" s="56">
        <v>4657</v>
      </c>
      <c r="O91" s="56">
        <v>2526</v>
      </c>
      <c r="P91" s="56"/>
      <c r="Q91" s="56"/>
      <c r="X91" s="53">
        <v>14</v>
      </c>
      <c r="Y91" s="53">
        <v>243</v>
      </c>
      <c r="AP91" s="7">
        <f>IF(Q91&gt;0,RANK(Q91,(N91:P91,Q91:AF91)),0)</f>
        <v>0</v>
      </c>
      <c r="AQ91" s="7">
        <f>IF(R91&gt;0,RANK(R91,(N91:P91,Q91:AF91)),0)</f>
        <v>0</v>
      </c>
      <c r="AR91" s="7">
        <f>IF(T91&gt;0,RANK(T91,(N91:P91,Q91:AF91)),0)</f>
        <v>0</v>
      </c>
      <c r="AS91" s="7">
        <f>IF(S91&gt;0,RANK(S91,(N91:P91,Q91:AF91)),0)</f>
        <v>0</v>
      </c>
      <c r="AT91" s="2">
        <f t="shared" si="25"/>
        <v>0</v>
      </c>
      <c r="AU91" s="2">
        <f t="shared" si="26"/>
        <v>0</v>
      </c>
      <c r="AV91" s="2">
        <f t="shared" si="27"/>
        <v>0</v>
      </c>
      <c r="AW91" s="2">
        <f t="shared" si="28"/>
        <v>0</v>
      </c>
      <c r="AY91" t="s">
        <v>415</v>
      </c>
      <c r="AZ91" t="s">
        <v>608</v>
      </c>
      <c r="BA91">
        <v>1</v>
      </c>
      <c r="BB91" s="1"/>
      <c r="BC91">
        <v>2</v>
      </c>
      <c r="BD91" s="91">
        <v>2</v>
      </c>
      <c r="BE91" s="93">
        <v>720</v>
      </c>
      <c r="BF91" s="94">
        <f t="shared" si="29"/>
        <v>2720</v>
      </c>
      <c r="BG91" s="94">
        <f t="shared" si="22"/>
        <v>2720</v>
      </c>
      <c r="BI91" s="7" t="s">
        <v>2132</v>
      </c>
    </row>
    <row r="92" spans="1:61" ht="14" hidden="1" customHeight="1" outlineLevel="1" x14ac:dyDescent="0.2">
      <c r="A92" t="s">
        <v>416</v>
      </c>
      <c r="B92" t="s">
        <v>608</v>
      </c>
      <c r="C92" s="1">
        <f t="shared" si="23"/>
        <v>9429</v>
      </c>
      <c r="D92" s="7">
        <f>IF(N92&gt;0, RANK(N92,(N92:P92,Q92:AF92)),0)</f>
        <v>1</v>
      </c>
      <c r="E92" s="7">
        <f>IF(O92&gt;0,RANK(O92,(N92:P92,Q92:AF92)),0)</f>
        <v>2</v>
      </c>
      <c r="F92" s="7">
        <f>IF(P92&gt;0,RANK(P92,(N92:P92,Q92:AF92)),0)</f>
        <v>0</v>
      </c>
      <c r="G92" s="1">
        <f t="shared" si="30"/>
        <v>1161</v>
      </c>
      <c r="H92" s="2">
        <f t="shared" si="31"/>
        <v>0.12313076678332803</v>
      </c>
      <c r="I92" s="2"/>
      <c r="J92" s="2">
        <f t="shared" si="32"/>
        <v>0.54523279244882805</v>
      </c>
      <c r="K92" s="2">
        <f t="shared" si="33"/>
        <v>0.42210202566550004</v>
      </c>
      <c r="L92" s="2">
        <f t="shared" si="34"/>
        <v>0</v>
      </c>
      <c r="M92" s="2">
        <f t="shared" si="35"/>
        <v>3.2665181885671912E-2</v>
      </c>
      <c r="N92" s="56">
        <v>5141</v>
      </c>
      <c r="O92" s="56">
        <v>3980</v>
      </c>
      <c r="P92" s="56"/>
      <c r="Q92" s="56"/>
      <c r="X92" s="53">
        <v>12</v>
      </c>
      <c r="Y92" s="53">
        <v>296</v>
      </c>
      <c r="AP92" s="7">
        <f>IF(Q92&gt;0,RANK(Q92,(N92:P92,Q92:AF92)),0)</f>
        <v>0</v>
      </c>
      <c r="AQ92" s="7">
        <f>IF(R92&gt;0,RANK(R92,(N92:P92,Q92:AF92)),0)</f>
        <v>0</v>
      </c>
      <c r="AR92" s="7">
        <f>IF(T92&gt;0,RANK(T92,(N92:P92,Q92:AF92)),0)</f>
        <v>0</v>
      </c>
      <c r="AS92" s="7">
        <f>IF(S92&gt;0,RANK(S92,(N92:P92,Q92:AF92)),0)</f>
        <v>0</v>
      </c>
      <c r="AT92" s="2">
        <f t="shared" si="25"/>
        <v>0</v>
      </c>
      <c r="AU92" s="2">
        <f t="shared" si="26"/>
        <v>0</v>
      </c>
      <c r="AV92" s="2">
        <f t="shared" si="27"/>
        <v>0</v>
      </c>
      <c r="AW92" s="2">
        <f t="shared" si="28"/>
        <v>0</v>
      </c>
      <c r="AY92" t="s">
        <v>416</v>
      </c>
      <c r="AZ92" t="s">
        <v>608</v>
      </c>
      <c r="BA92">
        <v>1</v>
      </c>
      <c r="BB92" s="1"/>
      <c r="BC92">
        <v>2</v>
      </c>
      <c r="BD92" s="91">
        <v>2</v>
      </c>
      <c r="BE92" s="93">
        <v>721</v>
      </c>
      <c r="BF92" s="94">
        <f t="shared" si="29"/>
        <v>2721</v>
      </c>
      <c r="BG92" s="94">
        <f t="shared" si="22"/>
        <v>2721</v>
      </c>
      <c r="BI92" s="7" t="s">
        <v>2132</v>
      </c>
    </row>
    <row r="93" spans="1:61" ht="14" hidden="1" customHeight="1" outlineLevel="1" x14ac:dyDescent="0.2">
      <c r="A93" t="s">
        <v>417</v>
      </c>
      <c r="B93" t="s">
        <v>608</v>
      </c>
      <c r="C93" s="1">
        <f t="shared" si="23"/>
        <v>9541</v>
      </c>
      <c r="D93" s="7">
        <f>IF(N93&gt;0, RANK(N93,(N93:P93,Q93:AF93)),0)</f>
        <v>2</v>
      </c>
      <c r="E93" s="7">
        <f>IF(O93&gt;0,RANK(O93,(N93:P93,Q93:AF93)),0)</f>
        <v>1</v>
      </c>
      <c r="F93" s="7">
        <f>IF(P93&gt;0,RANK(P93,(N93:P93,Q93:AF93)),0)</f>
        <v>0</v>
      </c>
      <c r="G93" s="1">
        <f t="shared" si="30"/>
        <v>775</v>
      </c>
      <c r="H93" s="2">
        <f t="shared" si="31"/>
        <v>8.122838276910177E-2</v>
      </c>
      <c r="I93" s="2"/>
      <c r="J93" s="2">
        <f t="shared" si="32"/>
        <v>0.440415050833246</v>
      </c>
      <c r="K93" s="2">
        <f t="shared" si="33"/>
        <v>0.52164343360234777</v>
      </c>
      <c r="L93" s="2">
        <f t="shared" si="34"/>
        <v>0</v>
      </c>
      <c r="M93" s="2">
        <f t="shared" si="35"/>
        <v>3.794151556440617E-2</v>
      </c>
      <c r="N93" s="56">
        <v>4202</v>
      </c>
      <c r="O93" s="56">
        <v>4977</v>
      </c>
      <c r="P93" s="56"/>
      <c r="Q93" s="56"/>
      <c r="X93" s="53">
        <v>26</v>
      </c>
      <c r="Y93" s="53">
        <v>336</v>
      </c>
      <c r="AP93" s="7">
        <f>IF(Q93&gt;0,RANK(Q93,(N93:P93,Q93:AF93)),0)</f>
        <v>0</v>
      </c>
      <c r="AQ93" s="7">
        <f>IF(R93&gt;0,RANK(R93,(N93:P93,Q93:AF93)),0)</f>
        <v>0</v>
      </c>
      <c r="AR93" s="7">
        <f>IF(T93&gt;0,RANK(T93,(N93:P93,Q93:AF93)),0)</f>
        <v>0</v>
      </c>
      <c r="AS93" s="7">
        <f>IF(S93&gt;0,RANK(S93,(N93:P93,Q93:AF93)),0)</f>
        <v>0</v>
      </c>
      <c r="AT93" s="2">
        <f t="shared" si="25"/>
        <v>0</v>
      </c>
      <c r="AU93" s="2">
        <f t="shared" si="26"/>
        <v>0</v>
      </c>
      <c r="AV93" s="2">
        <f t="shared" si="27"/>
        <v>0</v>
      </c>
      <c r="AW93" s="2">
        <f t="shared" si="28"/>
        <v>0</v>
      </c>
      <c r="AY93" t="s">
        <v>417</v>
      </c>
      <c r="AZ93" t="s">
        <v>608</v>
      </c>
      <c r="BA93">
        <v>1</v>
      </c>
      <c r="BB93" s="1"/>
      <c r="BC93">
        <v>2</v>
      </c>
      <c r="BD93" s="91">
        <v>2</v>
      </c>
      <c r="BE93" s="93">
        <v>722</v>
      </c>
      <c r="BF93" s="94">
        <f t="shared" si="29"/>
        <v>2722</v>
      </c>
      <c r="BG93" s="94">
        <f t="shared" si="22"/>
        <v>2722</v>
      </c>
      <c r="BI93" s="7" t="s">
        <v>2132</v>
      </c>
    </row>
    <row r="94" spans="1:61" ht="14" hidden="1" customHeight="1" outlineLevel="1" x14ac:dyDescent="0.2">
      <c r="A94" t="s">
        <v>541</v>
      </c>
      <c r="B94" t="s">
        <v>608</v>
      </c>
      <c r="C94" s="1">
        <f t="shared" si="23"/>
        <v>7718</v>
      </c>
      <c r="D94" s="7">
        <f>IF(N94&gt;0, RANK(N94,(N94:P94,Q94:AF94)),0)</f>
        <v>2</v>
      </c>
      <c r="E94" s="7">
        <f>IF(O94&gt;0,RANK(O94,(N94:P94,Q94:AF94)),0)</f>
        <v>1</v>
      </c>
      <c r="F94" s="7">
        <f>IF(P94&gt;0,RANK(P94,(N94:P94,Q94:AF94)),0)</f>
        <v>0</v>
      </c>
      <c r="G94" s="1">
        <f t="shared" si="30"/>
        <v>96</v>
      </c>
      <c r="H94" s="2">
        <f t="shared" si="31"/>
        <v>1.2438455558434827E-2</v>
      </c>
      <c r="I94" s="2"/>
      <c r="J94" s="2">
        <f t="shared" si="32"/>
        <v>0.47136563876651982</v>
      </c>
      <c r="K94" s="2">
        <f t="shared" si="33"/>
        <v>0.48380409432495464</v>
      </c>
      <c r="L94" s="2">
        <f t="shared" si="34"/>
        <v>0</v>
      </c>
      <c r="M94" s="2">
        <f t="shared" si="35"/>
        <v>4.483026690852554E-2</v>
      </c>
      <c r="N94" s="56">
        <v>3638</v>
      </c>
      <c r="O94" s="56">
        <v>3734</v>
      </c>
      <c r="P94" s="56"/>
      <c r="Q94" s="56"/>
      <c r="X94" s="53">
        <v>11</v>
      </c>
      <c r="Y94" s="53">
        <v>335</v>
      </c>
      <c r="AP94" s="7">
        <f>IF(Q94&gt;0,RANK(Q94,(N94:P94,Q94:AF94)),0)</f>
        <v>0</v>
      </c>
      <c r="AQ94" s="7">
        <f>IF(R94&gt;0,RANK(R94,(N94:P94,Q94:AF94)),0)</f>
        <v>0</v>
      </c>
      <c r="AR94" s="7">
        <f>IF(T94&gt;0,RANK(T94,(N94:P94,Q94:AF94)),0)</f>
        <v>0</v>
      </c>
      <c r="AS94" s="7">
        <f>IF(S94&gt;0,RANK(S94,(N94:P94,Q94:AF94)),0)</f>
        <v>0</v>
      </c>
      <c r="AT94" s="2">
        <f t="shared" si="25"/>
        <v>0</v>
      </c>
      <c r="AU94" s="2">
        <f t="shared" si="26"/>
        <v>0</v>
      </c>
      <c r="AV94" s="2">
        <f t="shared" si="27"/>
        <v>0</v>
      </c>
      <c r="AW94" s="2">
        <f t="shared" si="28"/>
        <v>0</v>
      </c>
      <c r="AY94" t="s">
        <v>541</v>
      </c>
      <c r="AZ94" t="s">
        <v>608</v>
      </c>
      <c r="BA94">
        <v>1</v>
      </c>
      <c r="BB94" s="1"/>
      <c r="BC94">
        <v>2</v>
      </c>
      <c r="BD94" s="91">
        <v>2</v>
      </c>
      <c r="BE94" s="93">
        <v>723</v>
      </c>
      <c r="BF94" s="94">
        <f t="shared" si="29"/>
        <v>2723</v>
      </c>
      <c r="BG94" s="94">
        <f t="shared" si="22"/>
        <v>2723</v>
      </c>
      <c r="BI94" s="7" t="s">
        <v>2132</v>
      </c>
    </row>
    <row r="95" spans="1:61" ht="14" hidden="1" customHeight="1" outlineLevel="1" x14ac:dyDescent="0.2">
      <c r="A95" t="s">
        <v>542</v>
      </c>
      <c r="B95" t="s">
        <v>608</v>
      </c>
      <c r="C95" s="1">
        <f t="shared" si="23"/>
        <v>10443</v>
      </c>
      <c r="D95" s="7">
        <f>IF(N95&gt;0, RANK(N95,(N95:P95,Q95:AF95)),0)</f>
        <v>2</v>
      </c>
      <c r="E95" s="7">
        <f>IF(O95&gt;0,RANK(O95,(N95:P95,Q95:AF95)),0)</f>
        <v>1</v>
      </c>
      <c r="F95" s="7">
        <f>IF(P95&gt;0,RANK(P95,(N95:P95,Q95:AF95)),0)</f>
        <v>0</v>
      </c>
      <c r="G95" s="1">
        <f t="shared" si="30"/>
        <v>1472</v>
      </c>
      <c r="H95" s="2">
        <f t="shared" si="31"/>
        <v>0.14095566408120272</v>
      </c>
      <c r="I95" s="2"/>
      <c r="J95" s="2">
        <f t="shared" si="32"/>
        <v>0.41779182227329309</v>
      </c>
      <c r="K95" s="2">
        <f t="shared" si="33"/>
        <v>0.55874748635449578</v>
      </c>
      <c r="L95" s="2">
        <f t="shared" si="34"/>
        <v>0</v>
      </c>
      <c r="M95" s="2">
        <f t="shared" si="35"/>
        <v>2.3460691372211184E-2</v>
      </c>
      <c r="N95" s="56">
        <v>4363</v>
      </c>
      <c r="O95" s="56">
        <v>5835</v>
      </c>
      <c r="P95" s="56"/>
      <c r="Q95" s="56"/>
      <c r="X95" s="53">
        <v>7</v>
      </c>
      <c r="Y95" s="53">
        <v>238</v>
      </c>
      <c r="AP95" s="7">
        <f>IF(Q95&gt;0,RANK(Q95,(N95:P95,Q95:AF95)),0)</f>
        <v>0</v>
      </c>
      <c r="AQ95" s="7">
        <f>IF(R95&gt;0,RANK(R95,(N95:P95,Q95:AF95)),0)</f>
        <v>0</v>
      </c>
      <c r="AR95" s="7">
        <f>IF(T95&gt;0,RANK(T95,(N95:P95,Q95:AF95)),0)</f>
        <v>0</v>
      </c>
      <c r="AS95" s="7">
        <f>IF(S95&gt;0,RANK(S95,(N95:P95,Q95:AF95)),0)</f>
        <v>0</v>
      </c>
      <c r="AT95" s="2">
        <f t="shared" si="25"/>
        <v>0</v>
      </c>
      <c r="AU95" s="2">
        <f t="shared" si="26"/>
        <v>0</v>
      </c>
      <c r="AV95" s="2">
        <f t="shared" si="27"/>
        <v>0</v>
      </c>
      <c r="AW95" s="2">
        <f t="shared" si="28"/>
        <v>0</v>
      </c>
      <c r="AY95" t="s">
        <v>542</v>
      </c>
      <c r="AZ95" t="s">
        <v>608</v>
      </c>
      <c r="BA95">
        <v>1</v>
      </c>
      <c r="BB95" s="1"/>
      <c r="BC95">
        <v>2</v>
      </c>
      <c r="BD95" s="91">
        <v>2</v>
      </c>
      <c r="BE95" s="93">
        <v>724</v>
      </c>
      <c r="BF95" s="94">
        <f t="shared" si="29"/>
        <v>2724</v>
      </c>
      <c r="BG95" s="94">
        <f t="shared" si="22"/>
        <v>2724</v>
      </c>
      <c r="BI95" s="7" t="s">
        <v>2132</v>
      </c>
    </row>
    <row r="96" spans="1:61" ht="14" hidden="1" customHeight="1" outlineLevel="1" x14ac:dyDescent="0.2">
      <c r="A96" t="s">
        <v>543</v>
      </c>
      <c r="B96" t="s">
        <v>608</v>
      </c>
      <c r="C96" s="1">
        <f t="shared" si="23"/>
        <v>9285</v>
      </c>
      <c r="D96" s="7">
        <f>IF(N96&gt;0, RANK(N96,(N96:P96,Q96:AF96)),0)</f>
        <v>2</v>
      </c>
      <c r="E96" s="7">
        <f>IF(O96&gt;0,RANK(O96,(N96:P96,Q96:AF96)),0)</f>
        <v>1</v>
      </c>
      <c r="F96" s="7">
        <f>IF(P96&gt;0,RANK(P96,(N96:P96,Q96:AF96)),0)</f>
        <v>0</v>
      </c>
      <c r="G96" s="1">
        <f t="shared" si="30"/>
        <v>189</v>
      </c>
      <c r="H96" s="2">
        <f t="shared" si="31"/>
        <v>2.0355411954765753E-2</v>
      </c>
      <c r="I96" s="2"/>
      <c r="J96" s="2">
        <f t="shared" si="32"/>
        <v>0.47032848680667744</v>
      </c>
      <c r="K96" s="2">
        <f t="shared" si="33"/>
        <v>0.49068389876144319</v>
      </c>
      <c r="L96" s="2">
        <f t="shared" si="34"/>
        <v>0</v>
      </c>
      <c r="M96" s="2">
        <f t="shared" si="35"/>
        <v>3.8987614431879314E-2</v>
      </c>
      <c r="N96" s="56">
        <v>4367</v>
      </c>
      <c r="O96" s="56">
        <v>4556</v>
      </c>
      <c r="P96" s="56"/>
      <c r="Q96" s="56"/>
      <c r="X96" s="53">
        <v>12</v>
      </c>
      <c r="Y96" s="53">
        <v>350</v>
      </c>
      <c r="AP96" s="7">
        <f>IF(Q96&gt;0,RANK(Q96,(N96:P96,Q96:AF96)),0)</f>
        <v>0</v>
      </c>
      <c r="AQ96" s="7">
        <f>IF(R96&gt;0,RANK(R96,(N96:P96,Q96:AF96)),0)</f>
        <v>0</v>
      </c>
      <c r="AR96" s="7">
        <f>IF(T96&gt;0,RANK(T96,(N96:P96,Q96:AF96)),0)</f>
        <v>0</v>
      </c>
      <c r="AS96" s="7">
        <f>IF(S96&gt;0,RANK(S96,(N96:P96,Q96:AF96)),0)</f>
        <v>0</v>
      </c>
      <c r="AT96" s="2">
        <f t="shared" si="25"/>
        <v>0</v>
      </c>
      <c r="AU96" s="2">
        <f t="shared" si="26"/>
        <v>0</v>
      </c>
      <c r="AV96" s="2">
        <f t="shared" si="27"/>
        <v>0</v>
      </c>
      <c r="AW96" s="2">
        <f t="shared" si="28"/>
        <v>0</v>
      </c>
      <c r="AY96" t="s">
        <v>543</v>
      </c>
      <c r="AZ96" t="s">
        <v>608</v>
      </c>
      <c r="BA96">
        <v>1</v>
      </c>
      <c r="BB96" s="1"/>
      <c r="BC96">
        <v>2</v>
      </c>
      <c r="BD96" s="91">
        <v>2</v>
      </c>
      <c r="BE96" s="93">
        <v>725</v>
      </c>
      <c r="BF96" s="94">
        <f t="shared" si="29"/>
        <v>2725</v>
      </c>
      <c r="BG96" s="94">
        <f t="shared" si="22"/>
        <v>2725</v>
      </c>
      <c r="BI96" s="7" t="s">
        <v>2132</v>
      </c>
    </row>
    <row r="97" spans="1:61" ht="14" hidden="1" customHeight="1" outlineLevel="1" x14ac:dyDescent="0.2">
      <c r="A97" t="s">
        <v>404</v>
      </c>
      <c r="B97" t="s">
        <v>608</v>
      </c>
      <c r="C97" s="1">
        <f t="shared" si="23"/>
        <v>10100</v>
      </c>
      <c r="D97" s="7">
        <f>IF(N97&gt;0, RANK(N97,(N97:P97,Q97:AF97)),0)</f>
        <v>2</v>
      </c>
      <c r="E97" s="7">
        <f>IF(O97&gt;0,RANK(O97,(N97:P97,Q97:AF97)),0)</f>
        <v>1</v>
      </c>
      <c r="F97" s="7">
        <f>IF(P97&gt;0,RANK(P97,(N97:P97,Q97:AF97)),0)</f>
        <v>0</v>
      </c>
      <c r="G97" s="1">
        <f t="shared" si="30"/>
        <v>1479</v>
      </c>
      <c r="H97" s="2">
        <f t="shared" si="31"/>
        <v>0.14643564356435643</v>
      </c>
      <c r="I97" s="2"/>
      <c r="J97" s="2">
        <f t="shared" si="32"/>
        <v>0.41306930693069305</v>
      </c>
      <c r="K97" s="2">
        <f t="shared" si="33"/>
        <v>0.55950495049504956</v>
      </c>
      <c r="L97" s="2">
        <f t="shared" si="34"/>
        <v>0</v>
      </c>
      <c r="M97" s="2">
        <f t="shared" si="35"/>
        <v>2.742574257425745E-2</v>
      </c>
      <c r="N97" s="56">
        <v>4172</v>
      </c>
      <c r="O97" s="56">
        <v>5651</v>
      </c>
      <c r="P97" s="56"/>
      <c r="Q97" s="56"/>
      <c r="X97" s="53">
        <v>10</v>
      </c>
      <c r="Y97" s="53">
        <v>267</v>
      </c>
      <c r="AP97" s="7">
        <f>IF(Q97&gt;0,RANK(Q97,(N97:P97,Q97:AF97)),0)</f>
        <v>0</v>
      </c>
      <c r="AQ97" s="7">
        <f>IF(R97&gt;0,RANK(R97,(N97:P97,Q97:AF97)),0)</f>
        <v>0</v>
      </c>
      <c r="AR97" s="7">
        <f>IF(T97&gt;0,RANK(T97,(N97:P97,Q97:AF97)),0)</f>
        <v>0</v>
      </c>
      <c r="AS97" s="7">
        <f>IF(S97&gt;0,RANK(S97,(N97:P97,Q97:AF97)),0)</f>
        <v>0</v>
      </c>
      <c r="AT97" s="2">
        <f t="shared" si="25"/>
        <v>0</v>
      </c>
      <c r="AU97" s="2">
        <f t="shared" si="26"/>
        <v>0</v>
      </c>
      <c r="AV97" s="2">
        <f t="shared" si="27"/>
        <v>0</v>
      </c>
      <c r="AW97" s="2">
        <f t="shared" si="28"/>
        <v>0</v>
      </c>
      <c r="AY97" t="s">
        <v>404</v>
      </c>
      <c r="AZ97" t="s">
        <v>608</v>
      </c>
      <c r="BA97">
        <v>1</v>
      </c>
      <c r="BB97" s="1"/>
      <c r="BC97">
        <v>2</v>
      </c>
      <c r="BD97" s="91">
        <v>2</v>
      </c>
      <c r="BE97" s="93">
        <v>726</v>
      </c>
      <c r="BF97" s="94">
        <f t="shared" si="29"/>
        <v>2726</v>
      </c>
      <c r="BG97" s="94">
        <f t="shared" si="22"/>
        <v>2726</v>
      </c>
      <c r="BI97" s="7" t="s">
        <v>2132</v>
      </c>
    </row>
    <row r="98" spans="1:61" ht="14" hidden="1" customHeight="1" outlineLevel="1" x14ac:dyDescent="0.2">
      <c r="A98" t="s">
        <v>135</v>
      </c>
      <c r="B98" t="s">
        <v>608</v>
      </c>
      <c r="C98" s="1">
        <f t="shared" si="23"/>
        <v>9493</v>
      </c>
      <c r="D98" s="7">
        <f>IF(N98&gt;0, RANK(N98,(N98:P98,Q98:AF98)),0)</f>
        <v>1</v>
      </c>
      <c r="E98" s="7">
        <f>IF(O98&gt;0,RANK(O98,(N98:P98,Q98:AF98)),0)</f>
        <v>2</v>
      </c>
      <c r="F98" s="7">
        <f>IF(P98&gt;0,RANK(P98,(N98:P98,Q98:AF98)),0)</f>
        <v>0</v>
      </c>
      <c r="G98" s="1">
        <f t="shared" si="30"/>
        <v>74</v>
      </c>
      <c r="H98" s="2">
        <f t="shared" si="31"/>
        <v>7.7952175287053617E-3</v>
      </c>
      <c r="I98" s="2"/>
      <c r="J98" s="2">
        <f t="shared" si="32"/>
        <v>0.48541030232803117</v>
      </c>
      <c r="K98" s="2">
        <f t="shared" si="33"/>
        <v>0.4776150847993258</v>
      </c>
      <c r="L98" s="2">
        <f t="shared" si="34"/>
        <v>0</v>
      </c>
      <c r="M98" s="2">
        <f t="shared" si="35"/>
        <v>3.6974612872643031E-2</v>
      </c>
      <c r="N98" s="56">
        <v>4608</v>
      </c>
      <c r="O98" s="56">
        <v>4534</v>
      </c>
      <c r="P98" s="56"/>
      <c r="Q98" s="56"/>
      <c r="X98" s="53">
        <v>9</v>
      </c>
      <c r="Y98" s="53">
        <v>342</v>
      </c>
      <c r="AP98" s="7">
        <f>IF(Q98&gt;0,RANK(Q98,(N98:P98,Q98:AF98)),0)</f>
        <v>0</v>
      </c>
      <c r="AQ98" s="7">
        <f>IF(R98&gt;0,RANK(R98,(N98:P98,Q98:AF98)),0)</f>
        <v>0</v>
      </c>
      <c r="AR98" s="7">
        <f>IF(T98&gt;0,RANK(T98,(N98:P98,Q98:AF98)),0)</f>
        <v>0</v>
      </c>
      <c r="AS98" s="7">
        <f>IF(S98&gt;0,RANK(S98,(N98:P98,Q98:AF98)),0)</f>
        <v>0</v>
      </c>
      <c r="AT98" s="2">
        <f t="shared" si="25"/>
        <v>0</v>
      </c>
      <c r="AU98" s="2">
        <f t="shared" si="26"/>
        <v>0</v>
      </c>
      <c r="AV98" s="2">
        <f t="shared" si="27"/>
        <v>0</v>
      </c>
      <c r="AW98" s="2">
        <f t="shared" si="28"/>
        <v>0</v>
      </c>
      <c r="AY98" t="s">
        <v>135</v>
      </c>
      <c r="AZ98" t="s">
        <v>608</v>
      </c>
      <c r="BA98">
        <v>1</v>
      </c>
      <c r="BB98" s="1"/>
      <c r="BC98">
        <v>2</v>
      </c>
      <c r="BD98" s="91">
        <v>2</v>
      </c>
      <c r="BE98" s="93">
        <v>727</v>
      </c>
      <c r="BF98" s="94">
        <f t="shared" si="29"/>
        <v>2727</v>
      </c>
      <c r="BG98" s="94">
        <f t="shared" si="22"/>
        <v>2727</v>
      </c>
      <c r="BI98" s="7" t="s">
        <v>2132</v>
      </c>
    </row>
    <row r="99" spans="1:61" ht="14" hidden="1" customHeight="1" outlineLevel="1" x14ac:dyDescent="0.2">
      <c r="A99" t="s">
        <v>217</v>
      </c>
      <c r="B99" t="s">
        <v>608</v>
      </c>
      <c r="C99" s="1">
        <f t="shared" si="23"/>
        <v>12783</v>
      </c>
      <c r="D99" s="7">
        <f>IF(N99&gt;0, RANK(N99,(N99:P99,Q99:AF99)),0)</f>
        <v>2</v>
      </c>
      <c r="E99" s="7">
        <f>IF(O99&gt;0,RANK(O99,(N99:P99,Q99:AF99)),0)</f>
        <v>1</v>
      </c>
      <c r="F99" s="7">
        <f>IF(P99&gt;0,RANK(P99,(N99:P99,Q99:AF99)),0)</f>
        <v>0</v>
      </c>
      <c r="G99" s="1">
        <f t="shared" si="30"/>
        <v>977</v>
      </c>
      <c r="H99" s="2">
        <f t="shared" si="31"/>
        <v>7.6429633106469524E-2</v>
      </c>
      <c r="I99" s="2"/>
      <c r="J99" s="2">
        <f t="shared" si="32"/>
        <v>0.45185011343190173</v>
      </c>
      <c r="K99" s="2">
        <f t="shared" si="33"/>
        <v>0.52827974653837129</v>
      </c>
      <c r="L99" s="2">
        <f t="shared" si="34"/>
        <v>0</v>
      </c>
      <c r="M99" s="2">
        <f t="shared" si="35"/>
        <v>1.9870140029726979E-2</v>
      </c>
      <c r="N99" s="56">
        <v>5776</v>
      </c>
      <c r="O99" s="56">
        <v>6753</v>
      </c>
      <c r="P99" s="56"/>
      <c r="Q99" s="56"/>
      <c r="X99" s="53">
        <v>10</v>
      </c>
      <c r="Y99" s="53">
        <v>244</v>
      </c>
      <c r="AP99" s="7">
        <f>IF(Q99&gt;0,RANK(Q99,(N99:P99,Q99:AF99)),0)</f>
        <v>0</v>
      </c>
      <c r="AQ99" s="7">
        <f>IF(R99&gt;0,RANK(R99,(N99:P99,Q99:AF99)),0)</f>
        <v>0</v>
      </c>
      <c r="AR99" s="7">
        <f>IF(T99&gt;0,RANK(T99,(N99:P99,Q99:AF99)),0)</f>
        <v>0</v>
      </c>
      <c r="AS99" s="7">
        <f>IF(S99&gt;0,RANK(S99,(N99:P99,Q99:AF99)),0)</f>
        <v>0</v>
      </c>
      <c r="AT99" s="2">
        <f t="shared" si="25"/>
        <v>0</v>
      </c>
      <c r="AU99" s="2">
        <f t="shared" si="26"/>
        <v>0</v>
      </c>
      <c r="AV99" s="2">
        <f t="shared" si="27"/>
        <v>0</v>
      </c>
      <c r="AW99" s="2">
        <f t="shared" si="28"/>
        <v>0</v>
      </c>
      <c r="AY99" t="s">
        <v>217</v>
      </c>
      <c r="AZ99" t="s">
        <v>608</v>
      </c>
      <c r="BA99">
        <v>1</v>
      </c>
      <c r="BB99" s="1"/>
      <c r="BC99">
        <v>2</v>
      </c>
      <c r="BD99" s="91">
        <v>2</v>
      </c>
      <c r="BE99" s="93">
        <v>728</v>
      </c>
      <c r="BF99" s="94">
        <f t="shared" si="29"/>
        <v>2728</v>
      </c>
      <c r="BG99" s="94">
        <f t="shared" si="22"/>
        <v>2728</v>
      </c>
      <c r="BI99" s="7" t="s">
        <v>2132</v>
      </c>
    </row>
    <row r="100" spans="1:61" ht="14" hidden="1" customHeight="1" outlineLevel="1" x14ac:dyDescent="0.2">
      <c r="A100" t="s">
        <v>218</v>
      </c>
      <c r="B100" t="s">
        <v>608</v>
      </c>
      <c r="C100" s="1">
        <f t="shared" si="23"/>
        <v>10664</v>
      </c>
      <c r="D100" s="7">
        <f>IF(N100&gt;0, RANK(N100,(N100:P100,Q100:AF100)),0)</f>
        <v>2</v>
      </c>
      <c r="E100" s="7">
        <f>IF(O100&gt;0,RANK(O100,(N100:P100,Q100:AF100)),0)</f>
        <v>1</v>
      </c>
      <c r="F100" s="7">
        <f>IF(P100&gt;0,RANK(P100,(N100:P100,Q100:AF100)),0)</f>
        <v>0</v>
      </c>
      <c r="G100" s="1">
        <f t="shared" si="30"/>
        <v>4314</v>
      </c>
      <c r="H100" s="2">
        <f t="shared" si="31"/>
        <v>0.40453863465866469</v>
      </c>
      <c r="I100" s="2"/>
      <c r="J100" s="2">
        <f t="shared" si="32"/>
        <v>0.27409977494373594</v>
      </c>
      <c r="K100" s="2">
        <f t="shared" si="33"/>
        <v>0.67863840960240063</v>
      </c>
      <c r="L100" s="2">
        <f t="shared" si="34"/>
        <v>0</v>
      </c>
      <c r="M100" s="2">
        <f t="shared" si="35"/>
        <v>4.7261815453863432E-2</v>
      </c>
      <c r="N100" s="56">
        <v>2923</v>
      </c>
      <c r="O100" s="56">
        <v>7237</v>
      </c>
      <c r="P100" s="56"/>
      <c r="Q100" s="56"/>
      <c r="X100" s="53">
        <v>7</v>
      </c>
      <c r="Y100" s="53">
        <v>497</v>
      </c>
      <c r="AP100" s="7">
        <f>IF(Q100&gt;0,RANK(Q100,(N100:P100,Q100:AF100)),0)</f>
        <v>0</v>
      </c>
      <c r="AQ100" s="7">
        <f>IF(R100&gt;0,RANK(R100,(N100:P100,Q100:AF100)),0)</f>
        <v>0</v>
      </c>
      <c r="AR100" s="7">
        <f>IF(T100&gt;0,RANK(T100,(N100:P100,Q100:AF100)),0)</f>
        <v>0</v>
      </c>
      <c r="AS100" s="7">
        <f>IF(S100&gt;0,RANK(S100,(N100:P100,Q100:AF100)),0)</f>
        <v>0</v>
      </c>
      <c r="AT100" s="2">
        <f t="shared" si="25"/>
        <v>0</v>
      </c>
      <c r="AU100" s="2">
        <f t="shared" si="26"/>
        <v>0</v>
      </c>
      <c r="AV100" s="2">
        <f t="shared" si="27"/>
        <v>0</v>
      </c>
      <c r="AW100" s="2">
        <f t="shared" si="28"/>
        <v>0</v>
      </c>
      <c r="AY100" t="s">
        <v>218</v>
      </c>
      <c r="AZ100" t="s">
        <v>608</v>
      </c>
      <c r="BA100">
        <v>1</v>
      </c>
      <c r="BB100" s="1"/>
      <c r="BC100">
        <v>2</v>
      </c>
      <c r="BD100" s="91">
        <v>2</v>
      </c>
      <c r="BE100" s="93">
        <v>729</v>
      </c>
      <c r="BF100" s="94">
        <f t="shared" si="29"/>
        <v>2729</v>
      </c>
      <c r="BG100" s="94">
        <f t="shared" si="22"/>
        <v>2729</v>
      </c>
      <c r="BI100" s="7" t="s">
        <v>2132</v>
      </c>
    </row>
    <row r="101" spans="1:61" ht="14" hidden="1" customHeight="1" outlineLevel="1" x14ac:dyDescent="0.2">
      <c r="A101" t="s">
        <v>219</v>
      </c>
      <c r="B101" t="s">
        <v>608</v>
      </c>
      <c r="C101" s="1">
        <f t="shared" si="23"/>
        <v>10040</v>
      </c>
      <c r="D101" s="7">
        <f>IF(N101&gt;0, RANK(N101,(N101:P101,Q101:AF101)),0)</f>
        <v>2</v>
      </c>
      <c r="E101" s="7">
        <f>IF(O101&gt;0,RANK(O101,(N101:P101,Q101:AF101)),0)</f>
        <v>1</v>
      </c>
      <c r="F101" s="7">
        <f>IF(P101&gt;0,RANK(P101,(N101:P101,Q101:AF101)),0)</f>
        <v>0</v>
      </c>
      <c r="G101" s="1">
        <f t="shared" si="30"/>
        <v>4532</v>
      </c>
      <c r="H101" s="2">
        <f t="shared" si="31"/>
        <v>0.45139442231075699</v>
      </c>
      <c r="I101" s="2"/>
      <c r="J101" s="2">
        <f t="shared" si="32"/>
        <v>0.24920318725099602</v>
      </c>
      <c r="K101" s="2">
        <f t="shared" si="33"/>
        <v>0.70059760956175299</v>
      </c>
      <c r="L101" s="2">
        <f t="shared" si="34"/>
        <v>0</v>
      </c>
      <c r="M101" s="2">
        <f t="shared" si="35"/>
        <v>5.0199203187251018E-2</v>
      </c>
      <c r="N101" s="56">
        <v>2502</v>
      </c>
      <c r="O101" s="56">
        <v>7034</v>
      </c>
      <c r="P101" s="56"/>
      <c r="Q101" s="56"/>
      <c r="X101" s="53">
        <v>19</v>
      </c>
      <c r="Y101" s="53">
        <v>485</v>
      </c>
      <c r="AP101" s="7">
        <f>IF(Q101&gt;0,RANK(Q101,(N101:P101,Q101:AF101)),0)</f>
        <v>0</v>
      </c>
      <c r="AQ101" s="7">
        <f>IF(R101&gt;0,RANK(R101,(N101:P101,Q101:AF101)),0)</f>
        <v>0</v>
      </c>
      <c r="AR101" s="7">
        <f>IF(T101&gt;0,RANK(T101,(N101:P101,Q101:AF101)),0)</f>
        <v>0</v>
      </c>
      <c r="AS101" s="7">
        <f>IF(S101&gt;0,RANK(S101,(N101:P101,Q101:AF101)),0)</f>
        <v>0</v>
      </c>
      <c r="AT101" s="2">
        <f t="shared" si="25"/>
        <v>0</v>
      </c>
      <c r="AU101" s="2">
        <f t="shared" si="26"/>
        <v>0</v>
      </c>
      <c r="AV101" s="2">
        <f t="shared" si="27"/>
        <v>0</v>
      </c>
      <c r="AW101" s="2">
        <f t="shared" si="28"/>
        <v>0</v>
      </c>
      <c r="AY101" t="s">
        <v>219</v>
      </c>
      <c r="AZ101" t="s">
        <v>608</v>
      </c>
      <c r="BA101">
        <v>1</v>
      </c>
      <c r="BB101" s="1"/>
      <c r="BC101">
        <v>2</v>
      </c>
      <c r="BD101" s="91">
        <v>2</v>
      </c>
      <c r="BE101" s="93">
        <v>730</v>
      </c>
      <c r="BF101" s="94">
        <f t="shared" si="29"/>
        <v>2730</v>
      </c>
      <c r="BG101" s="94">
        <f t="shared" si="22"/>
        <v>2730</v>
      </c>
      <c r="BI101" s="7" t="s">
        <v>2132</v>
      </c>
    </row>
    <row r="102" spans="1:61" ht="14" hidden="1" customHeight="1" outlineLevel="1" x14ac:dyDescent="0.2">
      <c r="A102" t="s">
        <v>220</v>
      </c>
      <c r="B102" t="s">
        <v>608</v>
      </c>
      <c r="C102" s="1">
        <f t="shared" si="23"/>
        <v>12333</v>
      </c>
      <c r="D102" s="7">
        <f>IF(N102&gt;0, RANK(N102,(N102:P102,Q102:AF102)),0)</f>
        <v>2</v>
      </c>
      <c r="E102" s="7">
        <f>IF(O102&gt;0,RANK(O102,(N102:P102,Q102:AF102)),0)</f>
        <v>1</v>
      </c>
      <c r="F102" s="7">
        <f>IF(P102&gt;0,RANK(P102,(N102:P102,Q102:AF102)),0)</f>
        <v>0</v>
      </c>
      <c r="G102" s="1">
        <f t="shared" si="30"/>
        <v>1714</v>
      </c>
      <c r="H102" s="2">
        <f t="shared" si="31"/>
        <v>0.13897672910078651</v>
      </c>
      <c r="I102" s="2"/>
      <c r="J102" s="2">
        <f t="shared" si="32"/>
        <v>0.40938944295791779</v>
      </c>
      <c r="K102" s="2">
        <f t="shared" si="33"/>
        <v>0.5483661720587043</v>
      </c>
      <c r="L102" s="2">
        <f t="shared" si="34"/>
        <v>0</v>
      </c>
      <c r="M102" s="2">
        <f t="shared" si="35"/>
        <v>4.2244384983377903E-2</v>
      </c>
      <c r="N102" s="56">
        <v>5049</v>
      </c>
      <c r="O102" s="56">
        <v>6763</v>
      </c>
      <c r="P102" s="56"/>
      <c r="Q102" s="56"/>
      <c r="X102" s="53">
        <v>23</v>
      </c>
      <c r="Y102" s="53">
        <v>498</v>
      </c>
      <c r="AP102" s="7">
        <f>IF(Q102&gt;0,RANK(Q102,(N102:P102,Q102:AF102)),0)</f>
        <v>0</v>
      </c>
      <c r="AQ102" s="7">
        <f>IF(R102&gt;0,RANK(R102,(N102:P102,Q102:AF102)),0)</f>
        <v>0</v>
      </c>
      <c r="AR102" s="7">
        <f>IF(T102&gt;0,RANK(T102,(N102:P102,Q102:AF102)),0)</f>
        <v>0</v>
      </c>
      <c r="AS102" s="7">
        <f>IF(S102&gt;0,RANK(S102,(N102:P102,Q102:AF102)),0)</f>
        <v>0</v>
      </c>
      <c r="AT102" s="2">
        <f t="shared" si="25"/>
        <v>0</v>
      </c>
      <c r="AU102" s="2">
        <f t="shared" si="26"/>
        <v>0</v>
      </c>
      <c r="AV102" s="2">
        <f t="shared" si="27"/>
        <v>0</v>
      </c>
      <c r="AW102" s="2">
        <f t="shared" si="28"/>
        <v>0</v>
      </c>
      <c r="AY102" t="s">
        <v>220</v>
      </c>
      <c r="AZ102" t="s">
        <v>608</v>
      </c>
      <c r="BA102">
        <v>1</v>
      </c>
      <c r="BB102" s="1"/>
      <c r="BC102">
        <v>2</v>
      </c>
      <c r="BD102" s="91">
        <v>2</v>
      </c>
      <c r="BE102" s="93">
        <v>731</v>
      </c>
      <c r="BF102" s="94">
        <f t="shared" si="29"/>
        <v>2731</v>
      </c>
      <c r="BG102" s="94">
        <f t="shared" si="22"/>
        <v>2731</v>
      </c>
      <c r="BI102" s="7" t="s">
        <v>2132</v>
      </c>
    </row>
    <row r="103" spans="1:61" ht="14" hidden="1" customHeight="1" outlineLevel="1" x14ac:dyDescent="0.2">
      <c r="A103" t="s">
        <v>221</v>
      </c>
      <c r="B103" t="s">
        <v>608</v>
      </c>
      <c r="C103" s="1">
        <f t="shared" si="23"/>
        <v>8209</v>
      </c>
      <c r="D103" s="7">
        <f>IF(N103&gt;0, RANK(N103,(N103:P103,Q103:AF103)),0)</f>
        <v>2</v>
      </c>
      <c r="E103" s="7">
        <f>IF(O103&gt;0,RANK(O103,(N103:P103,Q103:AF103)),0)</f>
        <v>1</v>
      </c>
      <c r="F103" s="7">
        <f>IF(P103&gt;0,RANK(P103,(N103:P103,Q103:AF103)),0)</f>
        <v>0</v>
      </c>
      <c r="G103" s="1">
        <f t="shared" si="30"/>
        <v>860</v>
      </c>
      <c r="H103" s="2">
        <f t="shared" si="31"/>
        <v>0.10476306492873676</v>
      </c>
      <c r="I103" s="2"/>
      <c r="J103" s="2">
        <f t="shared" si="32"/>
        <v>0.42014861737117798</v>
      </c>
      <c r="K103" s="2">
        <f t="shared" si="33"/>
        <v>0.52491168229991469</v>
      </c>
      <c r="L103" s="2">
        <f t="shared" si="34"/>
        <v>0</v>
      </c>
      <c r="M103" s="2">
        <f t="shared" si="35"/>
        <v>5.4939700328907382E-2</v>
      </c>
      <c r="N103" s="56">
        <v>3449</v>
      </c>
      <c r="O103" s="56">
        <v>4309</v>
      </c>
      <c r="P103" s="56"/>
      <c r="Q103" s="56"/>
      <c r="X103" s="53">
        <v>13</v>
      </c>
      <c r="Y103" s="53">
        <v>438</v>
      </c>
      <c r="AP103" s="7">
        <f>IF(Q103&gt;0,RANK(Q103,(N103:P103,Q103:AF103)),0)</f>
        <v>0</v>
      </c>
      <c r="AQ103" s="7">
        <f>IF(R103&gt;0,RANK(R103,(N103:P103,Q103:AF103)),0)</f>
        <v>0</v>
      </c>
      <c r="AR103" s="7">
        <f>IF(T103&gt;0,RANK(T103,(N103:P103,Q103:AF103)),0)</f>
        <v>0</v>
      </c>
      <c r="AS103" s="7">
        <f>IF(S103&gt;0,RANK(S103,(N103:P103,Q103:AF103)),0)</f>
        <v>0</v>
      </c>
      <c r="AT103" s="2">
        <f t="shared" si="25"/>
        <v>0</v>
      </c>
      <c r="AU103" s="2">
        <f t="shared" si="26"/>
        <v>0</v>
      </c>
      <c r="AV103" s="2">
        <f t="shared" si="27"/>
        <v>0</v>
      </c>
      <c r="AW103" s="2">
        <f t="shared" si="28"/>
        <v>0</v>
      </c>
      <c r="AY103" t="s">
        <v>221</v>
      </c>
      <c r="AZ103" t="s">
        <v>608</v>
      </c>
      <c r="BA103">
        <v>1</v>
      </c>
      <c r="BB103" s="1"/>
      <c r="BC103">
        <v>2</v>
      </c>
      <c r="BD103" s="91">
        <v>2</v>
      </c>
      <c r="BE103" s="93">
        <v>732</v>
      </c>
      <c r="BF103" s="94">
        <f t="shared" si="29"/>
        <v>2732</v>
      </c>
      <c r="BG103" s="94">
        <f t="shared" si="22"/>
        <v>2732</v>
      </c>
      <c r="BI103" s="7" t="s">
        <v>2132</v>
      </c>
    </row>
    <row r="104" spans="1:61" ht="14" hidden="1" customHeight="1" outlineLevel="1" x14ac:dyDescent="0.2">
      <c r="A104" t="s">
        <v>222</v>
      </c>
      <c r="B104" t="s">
        <v>608</v>
      </c>
      <c r="C104" s="1">
        <f t="shared" si="23"/>
        <v>10899</v>
      </c>
      <c r="D104" s="7">
        <f>IF(N104&gt;0, RANK(N104,(N104:P104,Q104:AF104)),0)</f>
        <v>1</v>
      </c>
      <c r="E104" s="7">
        <f>IF(O104&gt;0,RANK(O104,(N104:P104,Q104:AF104)),0)</f>
        <v>2</v>
      </c>
      <c r="F104" s="7">
        <f>IF(P104&gt;0,RANK(P104,(N104:P104,Q104:AF104)),0)</f>
        <v>0</v>
      </c>
      <c r="G104" s="1">
        <f t="shared" si="30"/>
        <v>4389</v>
      </c>
      <c r="H104" s="2">
        <f t="shared" si="31"/>
        <v>0.40269749518304432</v>
      </c>
      <c r="I104" s="2"/>
      <c r="J104" s="2">
        <f t="shared" si="32"/>
        <v>0.68474171942380035</v>
      </c>
      <c r="K104" s="2">
        <f t="shared" si="33"/>
        <v>0.28204422424075604</v>
      </c>
      <c r="L104" s="2">
        <f t="shared" si="34"/>
        <v>0</v>
      </c>
      <c r="M104" s="2">
        <f t="shared" si="35"/>
        <v>3.3214056335443609E-2</v>
      </c>
      <c r="N104" s="56">
        <v>7463</v>
      </c>
      <c r="O104" s="56">
        <v>3074</v>
      </c>
      <c r="P104" s="56"/>
      <c r="Q104" s="56"/>
      <c r="X104" s="53">
        <v>21</v>
      </c>
      <c r="Y104" s="53">
        <v>341</v>
      </c>
      <c r="AP104" s="7">
        <f>IF(Q104&gt;0,RANK(Q104,(N104:P104,Q104:AF104)),0)</f>
        <v>0</v>
      </c>
      <c r="AQ104" s="7">
        <f>IF(R104&gt;0,RANK(R104,(N104:P104,Q104:AF104)),0)</f>
        <v>0</v>
      </c>
      <c r="AR104" s="7">
        <f>IF(T104&gt;0,RANK(T104,(N104:P104,Q104:AF104)),0)</f>
        <v>0</v>
      </c>
      <c r="AS104" s="7">
        <f>IF(S104&gt;0,RANK(S104,(N104:P104,Q104:AF104)),0)</f>
        <v>0</v>
      </c>
      <c r="AT104" s="2">
        <f t="shared" si="25"/>
        <v>0</v>
      </c>
      <c r="AU104" s="2">
        <f t="shared" si="26"/>
        <v>0</v>
      </c>
      <c r="AV104" s="2">
        <f t="shared" si="27"/>
        <v>0</v>
      </c>
      <c r="AW104" s="2">
        <f t="shared" si="28"/>
        <v>0</v>
      </c>
      <c r="AY104" t="s">
        <v>222</v>
      </c>
      <c r="AZ104" t="s">
        <v>608</v>
      </c>
      <c r="BA104">
        <v>1</v>
      </c>
      <c r="BB104" s="1"/>
      <c r="BC104">
        <v>2</v>
      </c>
      <c r="BD104" s="91">
        <v>2</v>
      </c>
      <c r="BE104" s="93">
        <v>733</v>
      </c>
      <c r="BF104" s="94">
        <f t="shared" si="29"/>
        <v>2733</v>
      </c>
      <c r="BG104" s="94">
        <f t="shared" si="22"/>
        <v>2733</v>
      </c>
      <c r="BI104" s="7" t="s">
        <v>2132</v>
      </c>
    </row>
    <row r="105" spans="1:61" ht="14" hidden="1" customHeight="1" outlineLevel="1" x14ac:dyDescent="0.2">
      <c r="A105" t="s">
        <v>292</v>
      </c>
      <c r="B105" t="s">
        <v>608</v>
      </c>
      <c r="C105" s="1">
        <f t="shared" si="23"/>
        <v>10712</v>
      </c>
      <c r="D105" s="7">
        <f>IF(N105&gt;0, RANK(N105,(N105:P105,Q105:AF105)),0)</f>
        <v>1</v>
      </c>
      <c r="E105" s="7">
        <f>IF(O105&gt;0,RANK(O105,(N105:P105,Q105:AF105)),0)</f>
        <v>2</v>
      </c>
      <c r="F105" s="7">
        <f>IF(P105&gt;0,RANK(P105,(N105:P105,Q105:AF105)),0)</f>
        <v>0</v>
      </c>
      <c r="G105" s="1">
        <f t="shared" si="30"/>
        <v>941</v>
      </c>
      <c r="H105" s="2">
        <f t="shared" si="31"/>
        <v>8.7845407020164301E-2</v>
      </c>
      <c r="I105" s="2"/>
      <c r="J105" s="2">
        <f t="shared" si="32"/>
        <v>0.52352501867064971</v>
      </c>
      <c r="K105" s="2">
        <f t="shared" si="33"/>
        <v>0.43567961165048541</v>
      </c>
      <c r="L105" s="2">
        <f t="shared" si="34"/>
        <v>0</v>
      </c>
      <c r="M105" s="2">
        <f t="shared" si="35"/>
        <v>4.0795369678864879E-2</v>
      </c>
      <c r="N105" s="56">
        <v>5608</v>
      </c>
      <c r="O105" s="56">
        <v>4667</v>
      </c>
      <c r="P105" s="56"/>
      <c r="Q105" s="56"/>
      <c r="X105" s="53">
        <v>10</v>
      </c>
      <c r="Y105" s="53">
        <v>427</v>
      </c>
      <c r="AP105" s="7">
        <f>IF(Q105&gt;0,RANK(Q105,(N105:P105,Q105:AF105)),0)</f>
        <v>0</v>
      </c>
      <c r="AQ105" s="7">
        <f>IF(R105&gt;0,RANK(R105,(N105:P105,Q105:AF105)),0)</f>
        <v>0</v>
      </c>
      <c r="AR105" s="7">
        <f>IF(T105&gt;0,RANK(T105,(N105:P105,Q105:AF105)),0)</f>
        <v>0</v>
      </c>
      <c r="AS105" s="7">
        <f>IF(S105&gt;0,RANK(S105,(N105:P105,Q105:AF105)),0)</f>
        <v>0</v>
      </c>
      <c r="AT105" s="2">
        <f t="shared" si="25"/>
        <v>0</v>
      </c>
      <c r="AU105" s="2">
        <f t="shared" si="26"/>
        <v>0</v>
      </c>
      <c r="AV105" s="2">
        <f t="shared" si="27"/>
        <v>0</v>
      </c>
      <c r="AW105" s="2">
        <f t="shared" si="28"/>
        <v>0</v>
      </c>
      <c r="AY105" t="s">
        <v>292</v>
      </c>
      <c r="AZ105" t="s">
        <v>608</v>
      </c>
      <c r="BA105">
        <v>1</v>
      </c>
      <c r="BB105" s="1"/>
      <c r="BC105">
        <v>2</v>
      </c>
      <c r="BD105" s="91">
        <v>2</v>
      </c>
      <c r="BE105" s="93">
        <v>734</v>
      </c>
      <c r="BF105" s="94">
        <f t="shared" si="29"/>
        <v>2734</v>
      </c>
      <c r="BG105" s="94">
        <f t="shared" si="22"/>
        <v>2734</v>
      </c>
      <c r="BI105" s="7" t="s">
        <v>2132</v>
      </c>
    </row>
    <row r="106" spans="1:61" ht="14" hidden="1" customHeight="1" outlineLevel="1" x14ac:dyDescent="0.2">
      <c r="A106" t="s">
        <v>293</v>
      </c>
      <c r="B106" t="s">
        <v>608</v>
      </c>
      <c r="C106" s="1">
        <f t="shared" si="23"/>
        <v>10010</v>
      </c>
      <c r="D106" s="7">
        <f>IF(N106&gt;0, RANK(N106,(N106:P106,Q106:AF106)),0)</f>
        <v>1</v>
      </c>
      <c r="E106" s="7">
        <f>IF(O106&gt;0,RANK(O106,(N106:P106,Q106:AF106)),0)</f>
        <v>2</v>
      </c>
      <c r="F106" s="7">
        <f>IF(P106&gt;0,RANK(P106,(N106:P106,Q106:AF106)),0)</f>
        <v>0</v>
      </c>
      <c r="G106" s="1">
        <f t="shared" si="30"/>
        <v>616</v>
      </c>
      <c r="H106" s="2">
        <f t="shared" si="31"/>
        <v>6.1538461538461542E-2</v>
      </c>
      <c r="I106" s="2"/>
      <c r="J106" s="2">
        <f t="shared" si="32"/>
        <v>0.49990009990009993</v>
      </c>
      <c r="K106" s="2">
        <f t="shared" si="33"/>
        <v>0.43836163836163838</v>
      </c>
      <c r="L106" s="2">
        <f t="shared" si="34"/>
        <v>0</v>
      </c>
      <c r="M106" s="2">
        <f t="shared" si="35"/>
        <v>6.1738261738261635E-2</v>
      </c>
      <c r="N106" s="56">
        <v>5004</v>
      </c>
      <c r="O106" s="56">
        <v>4388</v>
      </c>
      <c r="P106" s="56"/>
      <c r="Q106" s="56"/>
      <c r="X106" s="53">
        <v>20</v>
      </c>
      <c r="Y106" s="53">
        <v>598</v>
      </c>
      <c r="AP106" s="7">
        <f>IF(Q106&gt;0,RANK(Q106,(N106:P106,Q106:AF106)),0)</f>
        <v>0</v>
      </c>
      <c r="AQ106" s="7">
        <f>IF(R106&gt;0,RANK(R106,(N106:P106,Q106:AF106)),0)</f>
        <v>0</v>
      </c>
      <c r="AR106" s="7">
        <f>IF(T106&gt;0,RANK(T106,(N106:P106,Q106:AF106)),0)</f>
        <v>0</v>
      </c>
      <c r="AS106" s="7">
        <f>IF(S106&gt;0,RANK(S106,(N106:P106,Q106:AF106)),0)</f>
        <v>0</v>
      </c>
      <c r="AT106" s="2">
        <f t="shared" si="25"/>
        <v>0</v>
      </c>
      <c r="AU106" s="2">
        <f t="shared" si="26"/>
        <v>0</v>
      </c>
      <c r="AV106" s="2">
        <f t="shared" si="27"/>
        <v>0</v>
      </c>
      <c r="AW106" s="2">
        <f t="shared" si="28"/>
        <v>0</v>
      </c>
      <c r="AY106" t="s">
        <v>293</v>
      </c>
      <c r="AZ106" t="s">
        <v>608</v>
      </c>
      <c r="BA106">
        <v>1</v>
      </c>
      <c r="BB106" s="1"/>
      <c r="BC106">
        <v>2</v>
      </c>
      <c r="BD106" s="91">
        <v>2</v>
      </c>
      <c r="BE106" s="93">
        <v>735</v>
      </c>
      <c r="BF106" s="94">
        <f t="shared" si="29"/>
        <v>2735</v>
      </c>
      <c r="BG106" s="94">
        <f t="shared" si="22"/>
        <v>2735</v>
      </c>
      <c r="BI106" s="7" t="s">
        <v>2132</v>
      </c>
    </row>
    <row r="107" spans="1:61" ht="14" hidden="1" customHeight="1" outlineLevel="1" x14ac:dyDescent="0.2">
      <c r="A107" t="s">
        <v>294</v>
      </c>
      <c r="B107" t="s">
        <v>608</v>
      </c>
      <c r="C107" s="1">
        <f t="shared" si="23"/>
        <v>9197</v>
      </c>
      <c r="D107" s="7">
        <f>IF(N107&gt;0, RANK(N107,(N107:P107,Q107:AF107)),0)</f>
        <v>2</v>
      </c>
      <c r="E107" s="7">
        <f>IF(O107&gt;0,RANK(O107,(N107:P107,Q107:AF107)),0)</f>
        <v>1</v>
      </c>
      <c r="F107" s="7">
        <f>IF(P107&gt;0,RANK(P107,(N107:P107,Q107:AF107)),0)</f>
        <v>0</v>
      </c>
      <c r="G107" s="1">
        <f t="shared" si="30"/>
        <v>1326</v>
      </c>
      <c r="H107" s="2">
        <f t="shared" si="31"/>
        <v>0.14417744916820702</v>
      </c>
      <c r="I107" s="2"/>
      <c r="J107" s="2">
        <f t="shared" si="32"/>
        <v>0.40002174622159398</v>
      </c>
      <c r="K107" s="2">
        <f t="shared" si="33"/>
        <v>0.54419919538980099</v>
      </c>
      <c r="L107" s="2">
        <f t="shared" si="34"/>
        <v>0</v>
      </c>
      <c r="M107" s="2">
        <f t="shared" si="35"/>
        <v>5.5779058388604974E-2</v>
      </c>
      <c r="N107" s="56">
        <v>3679</v>
      </c>
      <c r="O107" s="56">
        <v>5005</v>
      </c>
      <c r="P107" s="56"/>
      <c r="Q107" s="56"/>
      <c r="X107" s="53">
        <v>18</v>
      </c>
      <c r="Y107" s="53">
        <v>495</v>
      </c>
      <c r="AP107" s="7">
        <f>IF(Q107&gt;0,RANK(Q107,(N107:P107,Q107:AF107)),0)</f>
        <v>0</v>
      </c>
      <c r="AQ107" s="7">
        <f>IF(R107&gt;0,RANK(R107,(N107:P107,Q107:AF107)),0)</f>
        <v>0</v>
      </c>
      <c r="AR107" s="7">
        <f>IF(T107&gt;0,RANK(T107,(N107:P107,Q107:AF107)),0)</f>
        <v>0</v>
      </c>
      <c r="AS107" s="7">
        <f>IF(S107&gt;0,RANK(S107,(N107:P107,Q107:AF107)),0)</f>
        <v>0</v>
      </c>
      <c r="AT107" s="2">
        <f t="shared" si="25"/>
        <v>0</v>
      </c>
      <c r="AU107" s="2">
        <f t="shared" si="26"/>
        <v>0</v>
      </c>
      <c r="AV107" s="2">
        <f t="shared" si="27"/>
        <v>0</v>
      </c>
      <c r="AW107" s="2">
        <f t="shared" si="28"/>
        <v>0</v>
      </c>
      <c r="AY107" t="s">
        <v>294</v>
      </c>
      <c r="AZ107" t="s">
        <v>608</v>
      </c>
      <c r="BA107">
        <v>1</v>
      </c>
      <c r="BB107" s="1"/>
      <c r="BC107">
        <v>2</v>
      </c>
      <c r="BD107" s="91">
        <v>2</v>
      </c>
      <c r="BE107" s="93">
        <v>736</v>
      </c>
      <c r="BF107" s="94">
        <f t="shared" si="29"/>
        <v>2736</v>
      </c>
      <c r="BG107" s="94">
        <f t="shared" si="22"/>
        <v>2736</v>
      </c>
      <c r="BI107" s="7" t="s">
        <v>2132</v>
      </c>
    </row>
    <row r="108" spans="1:61" ht="14" hidden="1" customHeight="1" outlineLevel="1" x14ac:dyDescent="0.2">
      <c r="A108" t="s">
        <v>488</v>
      </c>
      <c r="B108" t="s">
        <v>608</v>
      </c>
      <c r="C108" s="1">
        <f t="shared" si="23"/>
        <v>5073</v>
      </c>
      <c r="D108" s="7">
        <f>IF(N108&gt;0, RANK(N108,(N108:P108,Q108:AF108)),0)</f>
        <v>2</v>
      </c>
      <c r="E108" s="7">
        <f>IF(O108&gt;0,RANK(O108,(N108:P108,Q108:AF108)),0)</f>
        <v>1</v>
      </c>
      <c r="F108" s="7">
        <f>IF(P108&gt;0,RANK(P108,(N108:P108,Q108:AF108)),0)</f>
        <v>0</v>
      </c>
      <c r="G108" s="1">
        <f t="shared" si="30"/>
        <v>90</v>
      </c>
      <c r="H108" s="2">
        <f t="shared" si="31"/>
        <v>1.7740981667652277E-2</v>
      </c>
      <c r="I108" s="2"/>
      <c r="J108" s="2">
        <f t="shared" si="32"/>
        <v>0.45397200867336879</v>
      </c>
      <c r="K108" s="2">
        <f t="shared" si="33"/>
        <v>0.4717129903410211</v>
      </c>
      <c r="L108" s="2">
        <f t="shared" si="34"/>
        <v>0</v>
      </c>
      <c r="M108" s="2">
        <f t="shared" si="35"/>
        <v>7.4315000985610169E-2</v>
      </c>
      <c r="N108" s="56">
        <v>2303</v>
      </c>
      <c r="O108" s="56">
        <v>2393</v>
      </c>
      <c r="P108" s="56"/>
      <c r="Q108" s="56"/>
      <c r="X108" s="53">
        <v>11</v>
      </c>
      <c r="Y108" s="53">
        <v>366</v>
      </c>
      <c r="AP108" s="7">
        <f>IF(Q108&gt;0,RANK(Q108,(N108:P108,Q108:AF108)),0)</f>
        <v>0</v>
      </c>
      <c r="AQ108" s="7">
        <f>IF(R108&gt;0,RANK(R108,(N108:P108,Q108:AF108)),0)</f>
        <v>0</v>
      </c>
      <c r="AR108" s="7">
        <f>IF(T108&gt;0,RANK(T108,(N108:P108,Q108:AF108)),0)</f>
        <v>0</v>
      </c>
      <c r="AS108" s="7">
        <f>IF(S108&gt;0,RANK(S108,(N108:P108,Q108:AF108)),0)</f>
        <v>0</v>
      </c>
      <c r="AT108" s="2">
        <f t="shared" si="25"/>
        <v>0</v>
      </c>
      <c r="AU108" s="2">
        <f t="shared" si="26"/>
        <v>0</v>
      </c>
      <c r="AV108" s="2">
        <f t="shared" si="27"/>
        <v>0</v>
      </c>
      <c r="AW108" s="2">
        <f t="shared" si="28"/>
        <v>0</v>
      </c>
      <c r="AY108" t="s">
        <v>488</v>
      </c>
      <c r="AZ108" t="s">
        <v>608</v>
      </c>
      <c r="BA108">
        <v>1</v>
      </c>
      <c r="BB108" s="1"/>
      <c r="BC108">
        <v>2</v>
      </c>
      <c r="BD108" s="91">
        <v>2</v>
      </c>
      <c r="BE108" s="93">
        <v>737</v>
      </c>
      <c r="BF108" s="94">
        <f t="shared" si="29"/>
        <v>2737</v>
      </c>
      <c r="BG108" s="94">
        <f t="shared" si="22"/>
        <v>2737</v>
      </c>
      <c r="BI108" s="7" t="s">
        <v>2132</v>
      </c>
    </row>
    <row r="109" spans="1:61" ht="14" hidden="1" customHeight="1" outlineLevel="1" x14ac:dyDescent="0.2">
      <c r="A109" t="s">
        <v>489</v>
      </c>
      <c r="B109" t="s">
        <v>608</v>
      </c>
      <c r="C109" s="1">
        <f t="shared" si="23"/>
        <v>5295</v>
      </c>
      <c r="D109" s="7">
        <f>IF(N109&gt;0, RANK(N109,(N109:P109,Q109:AF109)),0)</f>
        <v>1</v>
      </c>
      <c r="E109" s="7">
        <f>IF(O109&gt;0,RANK(O109,(N109:P109,Q109:AF109)),0)</f>
        <v>2</v>
      </c>
      <c r="F109" s="7">
        <f>IF(P109&gt;0,RANK(P109,(N109:P109,Q109:AF109)),0)</f>
        <v>0</v>
      </c>
      <c r="G109" s="1">
        <f t="shared" si="30"/>
        <v>1274</v>
      </c>
      <c r="H109" s="2">
        <f t="shared" si="31"/>
        <v>0.24060434372049103</v>
      </c>
      <c r="I109" s="2"/>
      <c r="J109" s="2">
        <f t="shared" si="32"/>
        <v>0.56128423040604347</v>
      </c>
      <c r="K109" s="2">
        <f t="shared" si="33"/>
        <v>0.32067988668555242</v>
      </c>
      <c r="L109" s="2">
        <f t="shared" si="34"/>
        <v>0</v>
      </c>
      <c r="M109" s="2">
        <f t="shared" si="35"/>
        <v>0.11803588290840411</v>
      </c>
      <c r="N109" s="56">
        <v>2972</v>
      </c>
      <c r="O109" s="56">
        <v>1698</v>
      </c>
      <c r="P109" s="56"/>
      <c r="Q109" s="56"/>
      <c r="X109" s="53">
        <v>15</v>
      </c>
      <c r="Y109" s="53">
        <v>610</v>
      </c>
      <c r="AP109" s="7">
        <f>IF(Q109&gt;0,RANK(Q109,(N109:P109,Q109:AF109)),0)</f>
        <v>0</v>
      </c>
      <c r="AQ109" s="7">
        <f>IF(R109&gt;0,RANK(R109,(N109:P109,Q109:AF109)),0)</f>
        <v>0</v>
      </c>
      <c r="AR109" s="7">
        <f>IF(T109&gt;0,RANK(T109,(N109:P109,Q109:AF109)),0)</f>
        <v>0</v>
      </c>
      <c r="AS109" s="7">
        <f>IF(S109&gt;0,RANK(S109,(N109:P109,Q109:AF109)),0)</f>
        <v>0</v>
      </c>
      <c r="AT109" s="2">
        <f t="shared" si="25"/>
        <v>0</v>
      </c>
      <c r="AU109" s="2">
        <f t="shared" si="26"/>
        <v>0</v>
      </c>
      <c r="AV109" s="2">
        <f t="shared" si="27"/>
        <v>0</v>
      </c>
      <c r="AW109" s="2">
        <f t="shared" si="28"/>
        <v>0</v>
      </c>
      <c r="AY109" t="s">
        <v>489</v>
      </c>
      <c r="AZ109" t="s">
        <v>608</v>
      </c>
      <c r="BA109">
        <v>1</v>
      </c>
      <c r="BB109" s="1"/>
      <c r="BC109">
        <v>2</v>
      </c>
      <c r="BD109" s="91">
        <v>2</v>
      </c>
      <c r="BE109" s="93">
        <v>738</v>
      </c>
      <c r="BF109" s="94">
        <f t="shared" si="29"/>
        <v>2738</v>
      </c>
      <c r="BG109" s="94">
        <f t="shared" si="22"/>
        <v>2738</v>
      </c>
      <c r="BI109" s="7" t="s">
        <v>2132</v>
      </c>
    </row>
    <row r="110" spans="1:61" ht="14" hidden="1" customHeight="1" outlineLevel="1" x14ac:dyDescent="0.2">
      <c r="A110" t="s">
        <v>490</v>
      </c>
      <c r="B110" t="s">
        <v>608</v>
      </c>
      <c r="C110" s="1">
        <f t="shared" si="23"/>
        <v>5857</v>
      </c>
      <c r="D110" s="7">
        <f>IF(N110&gt;0, RANK(N110,(N110:P110,Q110:AF110)),0)</f>
        <v>1</v>
      </c>
      <c r="E110" s="7">
        <f>IF(O110&gt;0,RANK(O110,(N110:P110,Q110:AF110)),0)</f>
        <v>2</v>
      </c>
      <c r="F110" s="7">
        <f>IF(P110&gt;0,RANK(P110,(N110:P110,Q110:AF110)),0)</f>
        <v>0</v>
      </c>
      <c r="G110" s="1">
        <f t="shared" si="30"/>
        <v>298</v>
      </c>
      <c r="H110" s="2">
        <f t="shared" si="31"/>
        <v>5.0879289738774119E-2</v>
      </c>
      <c r="I110" s="2"/>
      <c r="J110" s="2">
        <f t="shared" si="32"/>
        <v>0.4611575892094929</v>
      </c>
      <c r="K110" s="2">
        <f t="shared" si="33"/>
        <v>0.41027829947071881</v>
      </c>
      <c r="L110" s="2">
        <f t="shared" si="34"/>
        <v>0</v>
      </c>
      <c r="M110" s="2">
        <f t="shared" si="35"/>
        <v>0.12856411131978829</v>
      </c>
      <c r="N110" s="56">
        <v>2701</v>
      </c>
      <c r="O110" s="56">
        <v>2403</v>
      </c>
      <c r="P110" s="56"/>
      <c r="Q110" s="56"/>
      <c r="X110" s="53">
        <v>54</v>
      </c>
      <c r="Y110" s="53">
        <v>699</v>
      </c>
      <c r="AP110" s="7">
        <f>IF(Q110&gt;0,RANK(Q110,(N110:P110,Q110:AF110)),0)</f>
        <v>0</v>
      </c>
      <c r="AQ110" s="7">
        <f>IF(R110&gt;0,RANK(R110,(N110:P110,Q110:AF110)),0)</f>
        <v>0</v>
      </c>
      <c r="AR110" s="7">
        <f>IF(T110&gt;0,RANK(T110,(N110:P110,Q110:AF110)),0)</f>
        <v>0</v>
      </c>
      <c r="AS110" s="7">
        <f>IF(S110&gt;0,RANK(S110,(N110:P110,Q110:AF110)),0)</f>
        <v>0</v>
      </c>
      <c r="AT110" s="2">
        <f t="shared" si="25"/>
        <v>0</v>
      </c>
      <c r="AU110" s="2">
        <f t="shared" si="26"/>
        <v>0</v>
      </c>
      <c r="AV110" s="2">
        <f t="shared" si="27"/>
        <v>0</v>
      </c>
      <c r="AW110" s="2">
        <f t="shared" si="28"/>
        <v>0</v>
      </c>
      <c r="AY110" t="s">
        <v>490</v>
      </c>
      <c r="AZ110" t="s">
        <v>608</v>
      </c>
      <c r="BA110">
        <v>1</v>
      </c>
      <c r="BB110" s="1"/>
      <c r="BC110">
        <v>2</v>
      </c>
      <c r="BD110" s="91">
        <v>2</v>
      </c>
      <c r="BE110" s="93">
        <v>739</v>
      </c>
      <c r="BF110" s="94">
        <f t="shared" si="29"/>
        <v>2739</v>
      </c>
      <c r="BG110" s="94">
        <f t="shared" si="22"/>
        <v>2739</v>
      </c>
      <c r="BI110" s="7" t="s">
        <v>2132</v>
      </c>
    </row>
    <row r="111" spans="1:61" ht="14" hidden="1" customHeight="1" outlineLevel="1" x14ac:dyDescent="0.2">
      <c r="A111" t="s">
        <v>491</v>
      </c>
      <c r="B111" t="s">
        <v>608</v>
      </c>
      <c r="C111" s="1">
        <f t="shared" ref="C111" si="36">SUM(N111:AN111)</f>
        <v>4590</v>
      </c>
      <c r="D111" s="7">
        <f>IF(N111&gt;0, RANK(N111,(N111:P111,Q111:AF111)),0)</f>
        <v>2</v>
      </c>
      <c r="E111" s="7">
        <f>IF(O111&gt;0,RANK(O111,(N111:P111,Q111:AF111)),0)</f>
        <v>1</v>
      </c>
      <c r="F111" s="7">
        <f>IF(P111&gt;0,RANK(P111,(N111:P111,Q111:AF111)),0)</f>
        <v>0</v>
      </c>
      <c r="G111" s="1">
        <f>IF(C111&gt;0,MAX(N111:P111)-LARGE(N111:P111,2),0)</f>
        <v>569</v>
      </c>
      <c r="H111" s="2">
        <f>IF(C111&gt;0,G111/C111,0)</f>
        <v>0.12396514161220043</v>
      </c>
      <c r="I111" s="2"/>
      <c r="J111" s="2">
        <f t="shared" si="32"/>
        <v>0.37167755991285401</v>
      </c>
      <c r="K111" s="2">
        <f t="shared" si="33"/>
        <v>0.49564270152505446</v>
      </c>
      <c r="L111" s="2">
        <f t="shared" si="34"/>
        <v>0</v>
      </c>
      <c r="M111" s="2">
        <f>IF(C111=0,"-",(1-J111-K111-L111))</f>
        <v>0.13267973856209153</v>
      </c>
      <c r="N111" s="56">
        <v>1706</v>
      </c>
      <c r="O111" s="56">
        <v>2275</v>
      </c>
      <c r="P111" s="56"/>
      <c r="Q111" s="56"/>
      <c r="X111" s="53">
        <v>15</v>
      </c>
      <c r="Y111" s="53">
        <v>594</v>
      </c>
      <c r="AP111" s="7">
        <f>IF(Q111&gt;0,RANK(Q111,(N111:P111,Q111:AF111)),0)</f>
        <v>0</v>
      </c>
      <c r="AQ111" s="7">
        <f>IF(R111&gt;0,RANK(R111,(N111:P111,Q111:AF111)),0)</f>
        <v>0</v>
      </c>
      <c r="AR111" s="7">
        <f>IF(T111&gt;0,RANK(T111,(N111:P111,Q111:AF111)),0)</f>
        <v>0</v>
      </c>
      <c r="AS111" s="7">
        <f>IF(S111&gt;0,RANK(S111,(N111:P111,Q111:AF111)),0)</f>
        <v>0</v>
      </c>
      <c r="AT111" s="2">
        <f t="shared" ref="AT111" si="37">IF($C111=0,"-",Q111/$C111)</f>
        <v>0</v>
      </c>
      <c r="AU111" s="2">
        <f t="shared" ref="AU111" si="38">IF($C111=0,"-",R111/$C111)</f>
        <v>0</v>
      </c>
      <c r="AV111" s="2">
        <f t="shared" ref="AV111" si="39">IF($C111=0,"-",T111/$C111)</f>
        <v>0</v>
      </c>
      <c r="AW111" s="2">
        <f t="shared" ref="AW111" si="40">IF($C111=0,"-",S111/$C111)</f>
        <v>0</v>
      </c>
      <c r="AY111" t="s">
        <v>491</v>
      </c>
      <c r="AZ111" t="s">
        <v>608</v>
      </c>
      <c r="BA111">
        <v>1</v>
      </c>
      <c r="BB111" s="1"/>
      <c r="BC111">
        <v>2</v>
      </c>
      <c r="BD111" s="91">
        <v>2</v>
      </c>
      <c r="BE111" s="93">
        <v>740</v>
      </c>
      <c r="BF111" s="94">
        <f t="shared" ref="BF111" si="41">BD111*1000+BE111</f>
        <v>2740</v>
      </c>
      <c r="BG111" s="94">
        <f t="shared" ref="BG111" si="42">BF111</f>
        <v>2740</v>
      </c>
      <c r="BI111" s="7" t="s">
        <v>2132</v>
      </c>
    </row>
    <row r="112" spans="1:61" ht="14" hidden="1" customHeight="1" outlineLevel="1" x14ac:dyDescent="0.2">
      <c r="A112" t="s">
        <v>151</v>
      </c>
      <c r="B112" t="s">
        <v>608</v>
      </c>
      <c r="C112" s="1">
        <f t="shared" si="23"/>
        <v>409</v>
      </c>
      <c r="D112" s="7">
        <f>IF(N112&gt;0, RANK(N112,(N112:P112,Q112:AF112)),0)</f>
        <v>1</v>
      </c>
      <c r="E112" s="7">
        <f>IF(O112&gt;0,RANK(O112,(N112:P112,Q112:AF112)),0)</f>
        <v>2</v>
      </c>
      <c r="F112" s="7">
        <f>IF(P112&gt;0,RANK(P112,(N112:P112,Q112:AF112)),0)</f>
        <v>0</v>
      </c>
      <c r="G112" s="1">
        <f>IF(C112&gt;0,MAX(N112:P112)-LARGE(N112:P112,2),0)</f>
        <v>295</v>
      </c>
      <c r="H112" s="2">
        <f>IF(C112&gt;0,G112/C112,0)</f>
        <v>0.72127139364303183</v>
      </c>
      <c r="I112" s="2"/>
      <c r="J112" s="2">
        <f t="shared" ref="J112:L113" si="43">IF($C112=0,"-",N112/$C112)</f>
        <v>0.84841075794621024</v>
      </c>
      <c r="K112" s="2">
        <f t="shared" si="43"/>
        <v>0.12713936430317849</v>
      </c>
      <c r="L112" s="2">
        <f t="shared" si="43"/>
        <v>0</v>
      </c>
      <c r="M112" s="2">
        <f>IF(C112=0,"-",(1-J112-K112-L112))</f>
        <v>2.4449877750611276E-2</v>
      </c>
      <c r="N112" s="56">
        <v>347</v>
      </c>
      <c r="O112" s="56">
        <v>52</v>
      </c>
      <c r="P112" s="56"/>
      <c r="Q112" s="56"/>
      <c r="X112" s="53">
        <v>0</v>
      </c>
      <c r="Y112" s="53">
        <v>10</v>
      </c>
      <c r="AP112" s="7">
        <f>IF(Q112&gt;0,RANK(Q112,(N112:P112,Q112:AF112)),0)</f>
        <v>0</v>
      </c>
      <c r="AQ112" s="7">
        <f>IF(R112&gt;0,RANK(R112,(N112:P112,Q112:AF112)),0)</f>
        <v>0</v>
      </c>
      <c r="AR112" s="7">
        <f>IF(T112&gt;0,RANK(T112,(N112:P112,Q112:AF112)),0)</f>
        <v>0</v>
      </c>
      <c r="AS112" s="7">
        <f>IF(S112&gt;0,RANK(S112,(N112:P112,Q112:AF112)),0)</f>
        <v>0</v>
      </c>
      <c r="AT112" s="2">
        <f t="shared" si="25"/>
        <v>0</v>
      </c>
      <c r="AU112" s="2">
        <f t="shared" si="26"/>
        <v>0</v>
      </c>
      <c r="AV112" s="2">
        <f t="shared" si="27"/>
        <v>0</v>
      </c>
      <c r="AW112" s="2">
        <f t="shared" si="28"/>
        <v>0</v>
      </c>
      <c r="AY112" t="s">
        <v>151</v>
      </c>
      <c r="AZ112" t="s">
        <v>608</v>
      </c>
      <c r="BA112">
        <v>1</v>
      </c>
      <c r="BB112" s="1"/>
      <c r="BC112">
        <v>2</v>
      </c>
      <c r="BD112" s="91">
        <v>2</v>
      </c>
      <c r="BE112" s="93">
        <v>799</v>
      </c>
      <c r="BF112" s="94">
        <f t="shared" si="29"/>
        <v>2799</v>
      </c>
      <c r="BG112" s="94">
        <f t="shared" si="22"/>
        <v>2799</v>
      </c>
      <c r="BI112" s="7" t="s">
        <v>151</v>
      </c>
    </row>
    <row r="113" spans="1:76" ht="14" customHeight="1" collapsed="1" x14ac:dyDescent="0.2">
      <c r="A113" t="s">
        <v>1278</v>
      </c>
      <c r="B113" t="s">
        <v>2397</v>
      </c>
      <c r="C113" s="1">
        <f t="shared" si="23"/>
        <v>354587</v>
      </c>
      <c r="D113" s="7">
        <f>IF(N113&gt;0, RANK(N113,(N113:P113,Q113:AF113)),0)</f>
        <v>2</v>
      </c>
      <c r="E113" s="7">
        <f>IF(O113&gt;0,RANK(O113,(N113:P113,Q113:AF113)),0)</f>
        <v>1</v>
      </c>
      <c r="F113" s="7">
        <f>IF(P113&gt;0,RANK(P113,(N113:P113,Q113:AF113)),0)</f>
        <v>0</v>
      </c>
      <c r="G113" s="1">
        <f>IF(C113&gt;0,MAX(N113:P113)-LARGE(N113:P113,2),0)</f>
        <v>45044</v>
      </c>
      <c r="H113" s="2">
        <f>IF(C113&gt;0,G113/C113,0)</f>
        <v>0.12703229390812409</v>
      </c>
      <c r="I113" s="2"/>
      <c r="J113" s="2">
        <f t="shared" si="43"/>
        <v>0.41193839593668125</v>
      </c>
      <c r="K113" s="2">
        <f t="shared" si="43"/>
        <v>0.53897068984480534</v>
      </c>
      <c r="L113" s="2">
        <f t="shared" si="43"/>
        <v>0</v>
      </c>
      <c r="M113" s="2">
        <f>IF(C113=0,"-",(1-J113-K113-L113))</f>
        <v>4.9090914218513415E-2</v>
      </c>
      <c r="N113" s="53">
        <f>SUM(N72:N112)</f>
        <v>146068</v>
      </c>
      <c r="O113" s="53">
        <f>SUM(O72:O112)</f>
        <v>191112</v>
      </c>
      <c r="X113" s="53">
        <f>SUM(X72:X112)</f>
        <v>601</v>
      </c>
      <c r="Y113" s="53">
        <f>SUM(Y72:Y112)</f>
        <v>16806</v>
      </c>
      <c r="AP113" s="7">
        <f>IF(Q113&gt;0,RANK(Q113,(N113:P113,Q113:AF113)),0)</f>
        <v>0</v>
      </c>
      <c r="AQ113" s="7">
        <f>IF(R113&gt;0,RANK(R113,(N113:P113,Q113:AF113)),0)</f>
        <v>0</v>
      </c>
      <c r="AR113" s="7">
        <f>IF(T113&gt;0,RANK(T113,(N113:P113,Q113:AF113)),0)</f>
        <v>0</v>
      </c>
      <c r="AS113" s="7">
        <f>IF(S113&gt;0,RANK(S113,(N113:P113,Q113:AF113)),0)</f>
        <v>0</v>
      </c>
      <c r="AT113" s="2">
        <f t="shared" si="25"/>
        <v>0</v>
      </c>
      <c r="AU113" s="2">
        <f t="shared" si="26"/>
        <v>0</v>
      </c>
      <c r="AV113" s="2">
        <f t="shared" si="27"/>
        <v>0</v>
      </c>
      <c r="AW113" s="2">
        <f t="shared" si="28"/>
        <v>0</v>
      </c>
      <c r="AY113" t="s">
        <v>1278</v>
      </c>
      <c r="AZ113" t="s">
        <v>2397</v>
      </c>
      <c r="BA113" t="s">
        <v>2903</v>
      </c>
      <c r="BC113">
        <v>2</v>
      </c>
      <c r="BD113" s="91">
        <v>2</v>
      </c>
      <c r="BE113" s="93"/>
      <c r="BF113" s="91">
        <v>2</v>
      </c>
      <c r="BG113" s="91">
        <f t="shared" si="22"/>
        <v>2</v>
      </c>
      <c r="BI113" s="7" t="s">
        <v>2154</v>
      </c>
    </row>
    <row r="114" spans="1:76" ht="14" customHeight="1" x14ac:dyDescent="0.2">
      <c r="D114" s="9"/>
      <c r="E114" s="9"/>
      <c r="F114" s="9"/>
      <c r="G114" s="53"/>
      <c r="H114" s="58"/>
      <c r="I114" s="2"/>
      <c r="AP114" s="7"/>
      <c r="AQ114" s="7"/>
      <c r="AR114" s="7"/>
      <c r="AS114" s="7"/>
      <c r="BA114" t="s">
        <v>2903</v>
      </c>
      <c r="BD114" s="91"/>
      <c r="BE114" s="93"/>
      <c r="BF114" s="96"/>
      <c r="BG114" s="96"/>
      <c r="BK114"/>
      <c r="BL114"/>
    </row>
    <row r="115" spans="1:76" ht="14" hidden="1" customHeight="1" outlineLevel="1" x14ac:dyDescent="0.2">
      <c r="A115" t="s">
        <v>2625</v>
      </c>
      <c r="B115" t="s">
        <v>2626</v>
      </c>
      <c r="C115" s="1">
        <f t="shared" ref="C115:C130" si="44">SUM(N115:AN115)</f>
        <v>35124</v>
      </c>
      <c r="D115" s="9">
        <f t="shared" ref="D115:D130" si="45">IF(N115&gt;0, RANK(N115,(N115:AF115)),0)</f>
        <v>1</v>
      </c>
      <c r="E115" s="9">
        <f t="shared" ref="E115:E130" si="46">IF(O115&gt;0,RANK(O115,(N115:AF115)),0)</f>
        <v>2</v>
      </c>
      <c r="F115" s="9">
        <f t="shared" ref="F115:F130" si="47">IF(P115&gt;0,RANK(P115,(N115:AF115)),0)</f>
        <v>0</v>
      </c>
      <c r="G115" s="53">
        <f t="shared" ref="G115:G130" si="48">IF(C115&gt;0,MAX(N115:S115)-LARGE(N115:S115,2),0)</f>
        <v>12998</v>
      </c>
      <c r="H115" s="58">
        <f t="shared" ref="H115:H130" si="49">IF(C115&gt;0,G115/C115,0)</f>
        <v>0.37006035759025169</v>
      </c>
      <c r="I115" s="2"/>
      <c r="J115" s="2">
        <f t="shared" ref="J115:J130" si="50">IF($C115=0,"-",N115/$C115)</f>
        <v>0.68471700261929169</v>
      </c>
      <c r="K115" s="2">
        <f t="shared" ref="K115:K130" si="51">IF($C115=0,"-",O115/$C115)</f>
        <v>0.31465664502903995</v>
      </c>
      <c r="L115" s="2">
        <f t="shared" ref="L115:L130" si="52">IF($C115=0,"-",P115/$C115)</f>
        <v>0</v>
      </c>
      <c r="M115" s="2">
        <f t="shared" ref="M115:M130" si="53">IF(C115=0,"-",(1-J115-K115-L115))</f>
        <v>6.2635235166835779E-4</v>
      </c>
      <c r="N115" s="53">
        <v>24050</v>
      </c>
      <c r="O115" s="53">
        <v>11052</v>
      </c>
      <c r="Q115" s="53">
        <v>6</v>
      </c>
      <c r="Y115" s="53">
        <v>1</v>
      </c>
      <c r="Z115" s="53">
        <v>1</v>
      </c>
      <c r="AA115" s="53">
        <v>3</v>
      </c>
      <c r="AB115" s="53">
        <v>0</v>
      </c>
      <c r="AC115" s="53">
        <v>0</v>
      </c>
      <c r="AD115" s="53">
        <v>1</v>
      </c>
      <c r="AE115" s="53">
        <v>3</v>
      </c>
      <c r="AF115" s="53">
        <v>0</v>
      </c>
      <c r="AG115" s="53">
        <v>0</v>
      </c>
      <c r="AH115" s="53">
        <v>2</v>
      </c>
      <c r="AI115" s="53">
        <v>1</v>
      </c>
      <c r="AJ115" s="53">
        <v>2</v>
      </c>
      <c r="AK115" s="53">
        <v>1</v>
      </c>
      <c r="AL115" s="53">
        <v>0</v>
      </c>
      <c r="AM115" s="53">
        <v>0</v>
      </c>
      <c r="AN115" s="53">
        <v>1</v>
      </c>
      <c r="AP115" s="7">
        <f>IF(Q115&gt;0,RANK(Q115,(N115:P115,Q115:AF115)),0)</f>
        <v>3</v>
      </c>
      <c r="AQ115" s="7">
        <f>IF(R115&gt;0,RANK(R115,(N115:P115,Q115:AF115)),0)</f>
        <v>0</v>
      </c>
      <c r="AR115" s="7">
        <f>IF(T115&gt;0,RANK(T115,(N115:P115,Q115:AF115)),0)</f>
        <v>0</v>
      </c>
      <c r="AS115" s="7">
        <f>IF(S115&gt;0,RANK(S115,(N115:P115,Q115:AF115)),0)</f>
        <v>0</v>
      </c>
      <c r="AT115" s="2">
        <f t="shared" ref="AT115:AT130" si="54">IF($C115=0,"-",Q115/$C115)</f>
        <v>1.7082336863682952E-4</v>
      </c>
      <c r="AU115" s="2">
        <f t="shared" ref="AU115:AU130" si="55">IF($C115=0,"-",R115/$C115)</f>
        <v>0</v>
      </c>
      <c r="AV115" s="2">
        <f t="shared" ref="AV115:AV130" si="56">IF($C115=0,"-",T115/$C115)</f>
        <v>0</v>
      </c>
      <c r="AW115" s="2">
        <f t="shared" ref="AW115:AW130" si="57">IF($C115=0,"-",S115/$C115)</f>
        <v>0</v>
      </c>
      <c r="AY115" t="s">
        <v>2625</v>
      </c>
      <c r="AZ115" t="s">
        <v>2626</v>
      </c>
      <c r="BA115">
        <v>1</v>
      </c>
      <c r="BC115">
        <v>3</v>
      </c>
      <c r="BD115" s="91">
        <v>4</v>
      </c>
      <c r="BE115" s="93">
        <v>1</v>
      </c>
      <c r="BF115" s="96">
        <f t="shared" ref="BF115:BF129" si="58">1000*BD115+BE115</f>
        <v>4001</v>
      </c>
      <c r="BG115" s="96">
        <f t="shared" si="22"/>
        <v>4001</v>
      </c>
      <c r="BI115" s="7" t="s">
        <v>1447</v>
      </c>
      <c r="BK115"/>
      <c r="BL115"/>
      <c r="BM115" s="61"/>
      <c r="BR115" t="str">
        <f t="shared" ref="BR115:BR129" si="59">"$vote_array[3]["&amp;Z$2-5&amp;"]["&amp;$BF115&amp;"]="&amp;Z115&amp;";"</f>
        <v>$vote_array[3][8][4001]=1;</v>
      </c>
      <c r="BS115" t="str">
        <f t="shared" ref="BS115:BS129" si="60">"$vote_array[3]["&amp;AA$2-5&amp;"]["&amp;$BF115&amp;"]="&amp;AA115&amp;";"</f>
        <v>$vote_array[3][9][4001]=3;</v>
      </c>
      <c r="BT115" t="str">
        <f t="shared" ref="BT115:BT129" si="61">"$vote_array[3]["&amp;AB$2-5&amp;"]["&amp;$BF115&amp;"]="&amp;AB115&amp;";"</f>
        <v>$vote_array[3][10][4001]=0;</v>
      </c>
      <c r="BU115" t="str">
        <f t="shared" ref="BU115:BU129" si="62">"$vote_array[3]["&amp;AC$2-5&amp;"]["&amp;$BF115&amp;"]="&amp;AC115&amp;";"</f>
        <v>$vote_array[3][11][4001]=0;</v>
      </c>
      <c r="BV115" t="str">
        <f t="shared" ref="BV115:BV129" si="63">"$vote_array[3]["&amp;AD$2-5&amp;"]["&amp;$BF115&amp;"]="&amp;AD115&amp;";"</f>
        <v>$vote_array[3][12][4001]=1;</v>
      </c>
    </row>
    <row r="116" spans="1:76" ht="14" hidden="1" customHeight="1" outlineLevel="1" x14ac:dyDescent="0.2">
      <c r="A116" t="s">
        <v>2627</v>
      </c>
      <c r="B116" t="s">
        <v>2626</v>
      </c>
      <c r="C116" s="1">
        <f t="shared" si="44"/>
        <v>60086</v>
      </c>
      <c r="D116" s="9">
        <f t="shared" si="45"/>
        <v>2</v>
      </c>
      <c r="E116" s="9">
        <f t="shared" si="46"/>
        <v>1</v>
      </c>
      <c r="F116" s="9">
        <f t="shared" si="47"/>
        <v>0</v>
      </c>
      <c r="G116" s="53">
        <f t="shared" si="48"/>
        <v>10371</v>
      </c>
      <c r="H116" s="58">
        <f t="shared" si="49"/>
        <v>0.17260260293579202</v>
      </c>
      <c r="I116" s="2"/>
      <c r="J116" s="2">
        <f t="shared" si="50"/>
        <v>0.41345737775854607</v>
      </c>
      <c r="K116" s="2">
        <f t="shared" si="51"/>
        <v>0.58605998069433807</v>
      </c>
      <c r="L116" s="2">
        <f t="shared" si="52"/>
        <v>0</v>
      </c>
      <c r="M116" s="2">
        <f t="shared" si="53"/>
        <v>4.8264154711585849E-4</v>
      </c>
      <c r="N116" s="53">
        <v>24843</v>
      </c>
      <c r="O116" s="53">
        <v>35214</v>
      </c>
      <c r="Q116" s="53">
        <v>8</v>
      </c>
      <c r="Y116" s="53">
        <v>1</v>
      </c>
      <c r="Z116" s="53">
        <v>2</v>
      </c>
      <c r="AA116" s="53">
        <v>2</v>
      </c>
      <c r="AB116" s="53">
        <v>2</v>
      </c>
      <c r="AC116" s="53">
        <v>0</v>
      </c>
      <c r="AD116" s="53">
        <v>1</v>
      </c>
      <c r="AE116" s="53">
        <v>0</v>
      </c>
      <c r="AF116" s="53">
        <v>3</v>
      </c>
      <c r="AG116" s="53">
        <v>1</v>
      </c>
      <c r="AH116" s="53">
        <v>0</v>
      </c>
      <c r="AI116" s="53">
        <v>2</v>
      </c>
      <c r="AJ116" s="53">
        <v>0</v>
      </c>
      <c r="AK116" s="53">
        <v>0</v>
      </c>
      <c r="AL116" s="53">
        <v>6</v>
      </c>
      <c r="AM116" s="53">
        <v>0</v>
      </c>
      <c r="AN116" s="53">
        <v>1</v>
      </c>
      <c r="AP116" s="7">
        <f>IF(Q116&gt;0,RANK(Q116,(N116:P116,Q116:AF116)),0)</f>
        <v>3</v>
      </c>
      <c r="AQ116" s="7">
        <f>IF(R116&gt;0,RANK(R116,(N116:P116,Q116:AF116)),0)</f>
        <v>0</v>
      </c>
      <c r="AR116" s="7">
        <f>IF(T116&gt;0,RANK(T116,(N116:P116,Q116:AF116)),0)</f>
        <v>0</v>
      </c>
      <c r="AS116" s="7">
        <f>IF(S116&gt;0,RANK(S116,(N116:P116,Q116:AF116)),0)</f>
        <v>0</v>
      </c>
      <c r="AT116" s="2">
        <f t="shared" si="54"/>
        <v>1.3314249575608293E-4</v>
      </c>
      <c r="AU116" s="2">
        <f t="shared" si="55"/>
        <v>0</v>
      </c>
      <c r="AV116" s="2">
        <f t="shared" si="56"/>
        <v>0</v>
      </c>
      <c r="AW116" s="2">
        <f t="shared" si="57"/>
        <v>0</v>
      </c>
      <c r="AY116" t="s">
        <v>2627</v>
      </c>
      <c r="AZ116" t="s">
        <v>2626</v>
      </c>
      <c r="BA116">
        <v>2</v>
      </c>
      <c r="BC116">
        <v>3</v>
      </c>
      <c r="BD116" s="91">
        <v>4</v>
      </c>
      <c r="BE116" s="93">
        <v>3</v>
      </c>
      <c r="BF116" s="96">
        <f t="shared" si="58"/>
        <v>4003</v>
      </c>
      <c r="BG116" s="96">
        <f t="shared" si="22"/>
        <v>4003</v>
      </c>
      <c r="BI116" s="7" t="s">
        <v>1447</v>
      </c>
      <c r="BK116"/>
      <c r="BL116"/>
      <c r="BM116" s="61"/>
      <c r="BR116" t="str">
        <f t="shared" si="59"/>
        <v>$vote_array[3][8][4003]=2;</v>
      </c>
      <c r="BS116" t="str">
        <f t="shared" si="60"/>
        <v>$vote_array[3][9][4003]=2;</v>
      </c>
      <c r="BT116" t="str">
        <f t="shared" si="61"/>
        <v>$vote_array[3][10][4003]=2;</v>
      </c>
      <c r="BU116" t="str">
        <f t="shared" si="62"/>
        <v>$vote_array[3][11][4003]=0;</v>
      </c>
      <c r="BV116" t="str">
        <f t="shared" si="63"/>
        <v>$vote_array[3][12][4003]=1;</v>
      </c>
    </row>
    <row r="117" spans="1:76" s="9" customFormat="1" ht="14" hidden="1" customHeight="1" outlineLevel="1" x14ac:dyDescent="0.2">
      <c r="A117" s="9" t="s">
        <v>2628</v>
      </c>
      <c r="B117" s="9" t="s">
        <v>2626</v>
      </c>
      <c r="C117" s="1">
        <f t="shared" si="44"/>
        <v>72845</v>
      </c>
      <c r="D117" s="9">
        <f t="shared" si="45"/>
        <v>1</v>
      </c>
      <c r="E117" s="9">
        <f t="shared" si="46"/>
        <v>2</v>
      </c>
      <c r="F117" s="9">
        <f t="shared" si="47"/>
        <v>0</v>
      </c>
      <c r="G117" s="53">
        <f t="shared" si="48"/>
        <v>18306</v>
      </c>
      <c r="H117" s="58">
        <f t="shared" si="49"/>
        <v>0.25130070698057522</v>
      </c>
      <c r="I117" s="2"/>
      <c r="J117" s="2">
        <f t="shared" si="50"/>
        <v>0.62545130070698063</v>
      </c>
      <c r="K117" s="2">
        <f t="shared" si="51"/>
        <v>0.37415059372640536</v>
      </c>
      <c r="L117" s="2">
        <f t="shared" si="52"/>
        <v>0</v>
      </c>
      <c r="M117" s="2">
        <f t="shared" si="53"/>
        <v>3.9810556661401542E-4</v>
      </c>
      <c r="N117" s="53">
        <v>45561</v>
      </c>
      <c r="O117" s="53">
        <v>27255</v>
      </c>
      <c r="P117" s="53"/>
      <c r="Q117" s="53">
        <v>6</v>
      </c>
      <c r="R117" s="53"/>
      <c r="S117" s="53"/>
      <c r="T117" s="53"/>
      <c r="U117" s="53"/>
      <c r="V117" s="53"/>
      <c r="W117" s="53"/>
      <c r="X117" s="53"/>
      <c r="Y117" s="53">
        <v>0</v>
      </c>
      <c r="Z117" s="53">
        <v>5</v>
      </c>
      <c r="AA117" s="53">
        <v>0</v>
      </c>
      <c r="AB117" s="53">
        <v>0</v>
      </c>
      <c r="AC117" s="53">
        <v>2</v>
      </c>
      <c r="AD117" s="53">
        <v>4</v>
      </c>
      <c r="AE117" s="53">
        <v>2</v>
      </c>
      <c r="AF117" s="53">
        <v>1</v>
      </c>
      <c r="AG117" s="53">
        <v>3</v>
      </c>
      <c r="AH117" s="53">
        <v>0</v>
      </c>
      <c r="AI117" s="53">
        <v>1</v>
      </c>
      <c r="AJ117" s="53">
        <v>3</v>
      </c>
      <c r="AK117" s="53">
        <v>1</v>
      </c>
      <c r="AL117" s="53">
        <v>0</v>
      </c>
      <c r="AM117" s="53">
        <v>1</v>
      </c>
      <c r="AN117" s="53">
        <v>0</v>
      </c>
      <c r="AO117" s="53"/>
      <c r="AP117" s="7">
        <f>IF(Q117&gt;0,RANK(Q117,(N117:P117,Q117:AF117)),0)</f>
        <v>3</v>
      </c>
      <c r="AQ117" s="7">
        <f>IF(R117&gt;0,RANK(R117,(N117:P117,Q117:AF117)),0)</f>
        <v>0</v>
      </c>
      <c r="AR117" s="7">
        <f>IF(T117&gt;0,RANK(T117,(N117:P117,Q117:AF117)),0)</f>
        <v>0</v>
      </c>
      <c r="AS117" s="7">
        <f>IF(S117&gt;0,RANK(S117,(N117:P117,Q117:AF117)),0)</f>
        <v>0</v>
      </c>
      <c r="AT117" s="2">
        <f t="shared" si="54"/>
        <v>8.236666895462969E-5</v>
      </c>
      <c r="AU117" s="2">
        <f t="shared" si="55"/>
        <v>0</v>
      </c>
      <c r="AV117" s="2">
        <f t="shared" si="56"/>
        <v>0</v>
      </c>
      <c r="AW117" s="2">
        <f t="shared" si="57"/>
        <v>0</v>
      </c>
      <c r="AX117" s="58"/>
      <c r="AY117" s="9" t="s">
        <v>2628</v>
      </c>
      <c r="AZ117" s="9" t="s">
        <v>2626</v>
      </c>
      <c r="BA117">
        <v>1</v>
      </c>
      <c r="BC117">
        <v>3</v>
      </c>
      <c r="BD117" s="91">
        <v>4</v>
      </c>
      <c r="BE117" s="93">
        <v>5</v>
      </c>
      <c r="BF117" s="96">
        <f t="shared" si="58"/>
        <v>4005</v>
      </c>
      <c r="BG117" s="96">
        <f t="shared" si="22"/>
        <v>4005</v>
      </c>
      <c r="BI117" s="7" t="s">
        <v>1447</v>
      </c>
      <c r="BJ117" s="53"/>
      <c r="BK117"/>
      <c r="BM117" s="61"/>
      <c r="BN117"/>
      <c r="BQ117" s="53"/>
      <c r="BR117" t="str">
        <f t="shared" si="59"/>
        <v>$vote_array[3][8][4005]=5;</v>
      </c>
      <c r="BS117" t="str">
        <f t="shared" si="60"/>
        <v>$vote_array[3][9][4005]=0;</v>
      </c>
      <c r="BT117" t="str">
        <f t="shared" si="61"/>
        <v>$vote_array[3][10][4005]=0;</v>
      </c>
      <c r="BU117" t="str">
        <f t="shared" si="62"/>
        <v>$vote_array[3][11][4005]=2;</v>
      </c>
      <c r="BV117" t="str">
        <f t="shared" si="63"/>
        <v>$vote_array[3][12][4005]=4;</v>
      </c>
      <c r="BW117"/>
      <c r="BX117"/>
    </row>
    <row r="118" spans="1:76" ht="14" hidden="1" customHeight="1" outlineLevel="1" x14ac:dyDescent="0.2">
      <c r="A118" t="s">
        <v>2629</v>
      </c>
      <c r="B118" t="s">
        <v>2626</v>
      </c>
      <c r="C118" s="1">
        <f t="shared" si="44"/>
        <v>27548</v>
      </c>
      <c r="D118" s="9">
        <f t="shared" si="45"/>
        <v>2</v>
      </c>
      <c r="E118" s="9">
        <f t="shared" si="46"/>
        <v>1</v>
      </c>
      <c r="F118" s="9">
        <f t="shared" si="47"/>
        <v>0</v>
      </c>
      <c r="G118" s="53">
        <f t="shared" si="48"/>
        <v>8241</v>
      </c>
      <c r="H118" s="58">
        <f t="shared" si="49"/>
        <v>0.29915057354435892</v>
      </c>
      <c r="I118" s="2"/>
      <c r="J118" s="2">
        <f t="shared" si="50"/>
        <v>0.35022506171046902</v>
      </c>
      <c r="K118" s="2">
        <f t="shared" si="51"/>
        <v>0.64937563525482789</v>
      </c>
      <c r="L118" s="2">
        <f t="shared" si="52"/>
        <v>0</v>
      </c>
      <c r="M118" s="2">
        <f t="shared" si="53"/>
        <v>3.9930303470314676E-4</v>
      </c>
      <c r="N118" s="53">
        <v>9648</v>
      </c>
      <c r="O118" s="53">
        <v>17889</v>
      </c>
      <c r="Q118" s="53">
        <v>3</v>
      </c>
      <c r="Y118" s="53">
        <v>1</v>
      </c>
      <c r="Z118" s="53">
        <v>2</v>
      </c>
      <c r="AA118" s="53">
        <v>1</v>
      </c>
      <c r="AB118" s="53">
        <v>0</v>
      </c>
      <c r="AC118" s="53">
        <v>1</v>
      </c>
      <c r="AD118" s="53">
        <v>0</v>
      </c>
      <c r="AE118" s="53">
        <v>0</v>
      </c>
      <c r="AF118" s="53">
        <v>0</v>
      </c>
      <c r="AG118" s="53">
        <v>2</v>
      </c>
      <c r="AH118" s="53">
        <v>0</v>
      </c>
      <c r="AI118" s="53">
        <v>0</v>
      </c>
      <c r="AJ118" s="53">
        <v>1</v>
      </c>
      <c r="AK118" s="53">
        <v>0</v>
      </c>
      <c r="AL118" s="53">
        <v>0</v>
      </c>
      <c r="AM118" s="53">
        <v>0</v>
      </c>
      <c r="AN118" s="53">
        <v>0</v>
      </c>
      <c r="AP118" s="7">
        <f>IF(Q118&gt;0,RANK(Q118,(N118:P118,Q118:AF118)),0)</f>
        <v>3</v>
      </c>
      <c r="AQ118" s="7">
        <f>IF(R118&gt;0,RANK(R118,(N118:P118,Q118:AF118)),0)</f>
        <v>0</v>
      </c>
      <c r="AR118" s="7">
        <f>IF(T118&gt;0,RANK(T118,(N118:P118,Q118:AF118)),0)</f>
        <v>0</v>
      </c>
      <c r="AS118" s="7">
        <f>IF(S118&gt;0,RANK(S118,(N118:P118,Q118:AF118)),0)</f>
        <v>0</v>
      </c>
      <c r="AT118" s="2">
        <f t="shared" si="54"/>
        <v>1.0890082764629012E-4</v>
      </c>
      <c r="AU118" s="2">
        <f t="shared" si="55"/>
        <v>0</v>
      </c>
      <c r="AV118" s="2">
        <f t="shared" si="56"/>
        <v>0</v>
      </c>
      <c r="AW118" s="2">
        <f t="shared" si="57"/>
        <v>0</v>
      </c>
      <c r="AY118" t="s">
        <v>2629</v>
      </c>
      <c r="AZ118" t="s">
        <v>2626</v>
      </c>
      <c r="BC118">
        <v>3</v>
      </c>
      <c r="BD118" s="91">
        <v>4</v>
      </c>
      <c r="BE118" s="93">
        <v>7</v>
      </c>
      <c r="BF118" s="96">
        <f t="shared" si="58"/>
        <v>4007</v>
      </c>
      <c r="BG118" s="96">
        <f t="shared" si="22"/>
        <v>4007</v>
      </c>
      <c r="BI118" s="7" t="s">
        <v>1447</v>
      </c>
      <c r="BJ118" s="53"/>
      <c r="BK118"/>
      <c r="BL118"/>
      <c r="BM118" s="61"/>
      <c r="BR118" t="str">
        <f t="shared" si="59"/>
        <v>$vote_array[3][8][4007]=2;</v>
      </c>
      <c r="BS118" t="str">
        <f t="shared" si="60"/>
        <v>$vote_array[3][9][4007]=1;</v>
      </c>
      <c r="BT118" t="str">
        <f t="shared" si="61"/>
        <v>$vote_array[3][10][4007]=0;</v>
      </c>
      <c r="BU118" t="str">
        <f t="shared" si="62"/>
        <v>$vote_array[3][11][4007]=1;</v>
      </c>
      <c r="BV118" t="str">
        <f t="shared" si="63"/>
        <v>$vote_array[3][12][4007]=0;</v>
      </c>
    </row>
    <row r="119" spans="1:76" ht="14" hidden="1" customHeight="1" outlineLevel="1" x14ac:dyDescent="0.2">
      <c r="A119" t="s">
        <v>1992</v>
      </c>
      <c r="B119" t="s">
        <v>2626</v>
      </c>
      <c r="C119" s="1">
        <f t="shared" si="44"/>
        <v>14813</v>
      </c>
      <c r="D119" s="9">
        <f t="shared" si="45"/>
        <v>2</v>
      </c>
      <c r="E119" s="9">
        <f t="shared" si="46"/>
        <v>1</v>
      </c>
      <c r="F119" s="9">
        <f t="shared" si="47"/>
        <v>0</v>
      </c>
      <c r="G119" s="53">
        <f t="shared" si="48"/>
        <v>5797</v>
      </c>
      <c r="H119" s="58">
        <f t="shared" si="49"/>
        <v>0.39134543981637748</v>
      </c>
      <c r="I119" s="2"/>
      <c r="J119" s="2">
        <f t="shared" si="50"/>
        <v>0.30419226355228518</v>
      </c>
      <c r="K119" s="2">
        <f t="shared" si="51"/>
        <v>0.69553770336866261</v>
      </c>
      <c r="L119" s="2">
        <f t="shared" si="52"/>
        <v>0</v>
      </c>
      <c r="M119" s="2">
        <f t="shared" si="53"/>
        <v>2.7003307905226759E-4</v>
      </c>
      <c r="N119" s="53">
        <v>4506</v>
      </c>
      <c r="O119" s="53">
        <v>10303</v>
      </c>
      <c r="Q119" s="53">
        <v>1</v>
      </c>
      <c r="Y119" s="53">
        <v>1</v>
      </c>
      <c r="Z119" s="53">
        <v>2</v>
      </c>
      <c r="AA119" s="53">
        <v>0</v>
      </c>
      <c r="AB119" s="53">
        <v>0</v>
      </c>
      <c r="AC119" s="53">
        <v>0</v>
      </c>
      <c r="AD119" s="53">
        <v>0</v>
      </c>
      <c r="AE119" s="53">
        <v>0</v>
      </c>
      <c r="AF119" s="53">
        <v>0</v>
      </c>
      <c r="AG119" s="53">
        <v>0</v>
      </c>
      <c r="AH119" s="53">
        <v>0</v>
      </c>
      <c r="AI119" s="53">
        <v>0</v>
      </c>
      <c r="AJ119" s="53">
        <v>0</v>
      </c>
      <c r="AK119" s="53">
        <v>0</v>
      </c>
      <c r="AL119" s="53">
        <v>0</v>
      </c>
      <c r="AM119" s="53">
        <v>0</v>
      </c>
      <c r="AN119" s="53">
        <v>0</v>
      </c>
      <c r="AP119" s="7">
        <f>IF(Q119&gt;0,RANK(Q119,(N119:P119,Q119:AF119)),0)</f>
        <v>4</v>
      </c>
      <c r="AQ119" s="7">
        <f>IF(R119&gt;0,RANK(R119,(N119:P119,Q119:AF119)),0)</f>
        <v>0</v>
      </c>
      <c r="AR119" s="7">
        <f>IF(T119&gt;0,RANK(T119,(N119:P119,Q119:AF119)),0)</f>
        <v>0</v>
      </c>
      <c r="AS119" s="7">
        <f>IF(S119&gt;0,RANK(S119,(N119:P119,Q119:AF119)),0)</f>
        <v>0</v>
      </c>
      <c r="AT119" s="2">
        <f t="shared" si="54"/>
        <v>6.7508269763045972E-5</v>
      </c>
      <c r="AU119" s="2">
        <f t="shared" si="55"/>
        <v>0</v>
      </c>
      <c r="AV119" s="2">
        <f t="shared" si="56"/>
        <v>0</v>
      </c>
      <c r="AW119" s="2">
        <f t="shared" si="57"/>
        <v>0</v>
      </c>
      <c r="AY119" t="s">
        <v>1992</v>
      </c>
      <c r="AZ119" t="s">
        <v>2626</v>
      </c>
      <c r="BA119">
        <v>1</v>
      </c>
      <c r="BC119">
        <v>3</v>
      </c>
      <c r="BD119" s="91">
        <v>4</v>
      </c>
      <c r="BE119" s="93">
        <v>9</v>
      </c>
      <c r="BF119" s="96">
        <f t="shared" si="58"/>
        <v>4009</v>
      </c>
      <c r="BG119" s="96">
        <f t="shared" si="22"/>
        <v>4009</v>
      </c>
      <c r="BI119" s="7" t="s">
        <v>1447</v>
      </c>
      <c r="BJ119" s="53"/>
      <c r="BK119"/>
      <c r="BL119"/>
      <c r="BM119" s="61"/>
      <c r="BR119" t="str">
        <f t="shared" si="59"/>
        <v>$vote_array[3][8][4009]=2;</v>
      </c>
      <c r="BS119" t="str">
        <f t="shared" si="60"/>
        <v>$vote_array[3][9][4009]=0;</v>
      </c>
      <c r="BT119" t="str">
        <f t="shared" si="61"/>
        <v>$vote_array[3][10][4009]=0;</v>
      </c>
      <c r="BU119" t="str">
        <f t="shared" si="62"/>
        <v>$vote_array[3][11][4009]=0;</v>
      </c>
      <c r="BV119" t="str">
        <f t="shared" si="63"/>
        <v>$vote_array[3][12][4009]=0;</v>
      </c>
    </row>
    <row r="120" spans="1:76" ht="14" hidden="1" customHeight="1" outlineLevel="1" x14ac:dyDescent="0.2">
      <c r="A120" t="s">
        <v>2630</v>
      </c>
      <c r="B120" t="s">
        <v>2626</v>
      </c>
      <c r="C120" s="1">
        <f t="shared" si="44"/>
        <v>3630</v>
      </c>
      <c r="D120" s="9">
        <f t="shared" si="45"/>
        <v>2</v>
      </c>
      <c r="E120" s="9">
        <f t="shared" si="46"/>
        <v>1</v>
      </c>
      <c r="F120" s="9">
        <f t="shared" si="47"/>
        <v>0</v>
      </c>
      <c r="G120" s="53">
        <f t="shared" si="48"/>
        <v>822</v>
      </c>
      <c r="H120" s="58">
        <f t="shared" si="49"/>
        <v>0.22644628099173553</v>
      </c>
      <c r="I120" s="2"/>
      <c r="J120" s="2">
        <f t="shared" si="50"/>
        <v>0.38650137741046831</v>
      </c>
      <c r="K120" s="2">
        <f t="shared" si="51"/>
        <v>0.61294765840220389</v>
      </c>
      <c r="L120" s="2">
        <f t="shared" si="52"/>
        <v>0</v>
      </c>
      <c r="M120" s="2">
        <f t="shared" si="53"/>
        <v>5.5096418732780705E-4</v>
      </c>
      <c r="N120" s="53">
        <v>1403</v>
      </c>
      <c r="O120" s="53">
        <v>2225</v>
      </c>
      <c r="Q120" s="53">
        <v>0</v>
      </c>
      <c r="Y120" s="53">
        <v>0</v>
      </c>
      <c r="Z120" s="53">
        <v>0</v>
      </c>
      <c r="AA120" s="53">
        <v>0</v>
      </c>
      <c r="AB120" s="53">
        <v>0</v>
      </c>
      <c r="AC120" s="53">
        <v>0</v>
      </c>
      <c r="AD120" s="53">
        <v>0</v>
      </c>
      <c r="AE120" s="53">
        <v>1</v>
      </c>
      <c r="AF120" s="53">
        <v>0</v>
      </c>
      <c r="AG120" s="53">
        <v>1</v>
      </c>
      <c r="AH120" s="53">
        <v>0</v>
      </c>
      <c r="AI120" s="53">
        <v>0</v>
      </c>
      <c r="AJ120" s="53">
        <v>0</v>
      </c>
      <c r="AK120" s="53">
        <v>0</v>
      </c>
      <c r="AL120" s="53">
        <v>0</v>
      </c>
      <c r="AM120" s="53">
        <v>0</v>
      </c>
      <c r="AN120" s="53">
        <v>0</v>
      </c>
      <c r="AP120" s="7">
        <f>IF(Q120&gt;0,RANK(Q120,(N120:P120,Q120:AF120)),0)</f>
        <v>0</v>
      </c>
      <c r="AQ120" s="7">
        <f>IF(R120&gt;0,RANK(R120,(N120:P120,Q120:AF120)),0)</f>
        <v>0</v>
      </c>
      <c r="AR120" s="7">
        <f>IF(T120&gt;0,RANK(T120,(N120:P120,Q120:AF120)),0)</f>
        <v>0</v>
      </c>
      <c r="AS120" s="7">
        <f>IF(S120&gt;0,RANK(S120,(N120:P120,Q120:AF120)),0)</f>
        <v>0</v>
      </c>
      <c r="AT120" s="2">
        <f t="shared" si="54"/>
        <v>0</v>
      </c>
      <c r="AU120" s="2">
        <f t="shared" si="55"/>
        <v>0</v>
      </c>
      <c r="AV120" s="2">
        <f t="shared" si="56"/>
        <v>0</v>
      </c>
      <c r="AW120" s="2">
        <f t="shared" si="57"/>
        <v>0</v>
      </c>
      <c r="AY120" t="s">
        <v>2630</v>
      </c>
      <c r="AZ120" t="s">
        <v>2626</v>
      </c>
      <c r="BA120">
        <v>1</v>
      </c>
      <c r="BC120">
        <v>3</v>
      </c>
      <c r="BD120" s="91">
        <v>4</v>
      </c>
      <c r="BE120" s="93">
        <v>11</v>
      </c>
      <c r="BF120" s="96">
        <f t="shared" si="58"/>
        <v>4011</v>
      </c>
      <c r="BG120" s="96">
        <f t="shared" si="22"/>
        <v>4011</v>
      </c>
      <c r="BI120" s="7" t="s">
        <v>1447</v>
      </c>
      <c r="BJ120" s="53"/>
      <c r="BK120"/>
      <c r="BL120"/>
      <c r="BM120" s="61"/>
      <c r="BR120" t="str">
        <f t="shared" si="59"/>
        <v>$vote_array[3][8][4011]=0;</v>
      </c>
      <c r="BS120" t="str">
        <f t="shared" si="60"/>
        <v>$vote_array[3][9][4011]=0;</v>
      </c>
      <c r="BT120" t="str">
        <f t="shared" si="61"/>
        <v>$vote_array[3][10][4011]=0;</v>
      </c>
      <c r="BU120" t="str">
        <f t="shared" si="62"/>
        <v>$vote_array[3][11][4011]=0;</v>
      </c>
      <c r="BV120" t="str">
        <f t="shared" si="63"/>
        <v>$vote_array[3][12][4011]=0;</v>
      </c>
    </row>
    <row r="121" spans="1:76" ht="14" hidden="1" customHeight="1" outlineLevel="1" x14ac:dyDescent="0.2">
      <c r="A121" t="s">
        <v>2631</v>
      </c>
      <c r="B121" t="s">
        <v>2626</v>
      </c>
      <c r="C121" s="1">
        <f t="shared" si="44"/>
        <v>7329</v>
      </c>
      <c r="D121" s="9">
        <f t="shared" si="45"/>
        <v>2</v>
      </c>
      <c r="E121" s="9">
        <f t="shared" si="46"/>
        <v>1</v>
      </c>
      <c r="F121" s="9">
        <f t="shared" si="47"/>
        <v>0</v>
      </c>
      <c r="G121" s="53">
        <f t="shared" si="48"/>
        <v>2343</v>
      </c>
      <c r="H121" s="58">
        <f t="shared" si="49"/>
        <v>0.31968890708145725</v>
      </c>
      <c r="I121" s="2"/>
      <c r="J121" s="2">
        <f t="shared" si="50"/>
        <v>0.34001910219675263</v>
      </c>
      <c r="K121" s="2">
        <f t="shared" si="51"/>
        <v>0.65970800927820983</v>
      </c>
      <c r="L121" s="2">
        <f t="shared" si="52"/>
        <v>0</v>
      </c>
      <c r="M121" s="2">
        <f t="shared" si="53"/>
        <v>2.7288852503748462E-4</v>
      </c>
      <c r="N121" s="53">
        <v>2492</v>
      </c>
      <c r="O121" s="53">
        <v>4835</v>
      </c>
      <c r="Q121" s="53">
        <v>1</v>
      </c>
      <c r="Y121" s="53">
        <v>0</v>
      </c>
      <c r="Z121" s="53">
        <v>0</v>
      </c>
      <c r="AA121" s="53">
        <v>0</v>
      </c>
      <c r="AB121" s="53">
        <v>0</v>
      </c>
      <c r="AC121" s="53">
        <v>0</v>
      </c>
      <c r="AD121" s="53">
        <v>1</v>
      </c>
      <c r="AE121" s="53">
        <v>0</v>
      </c>
      <c r="AF121" s="53">
        <v>0</v>
      </c>
      <c r="AG121" s="53">
        <v>0</v>
      </c>
      <c r="AH121" s="53">
        <v>0</v>
      </c>
      <c r="AI121" s="53">
        <v>0</v>
      </c>
      <c r="AJ121" s="53">
        <v>0</v>
      </c>
      <c r="AK121" s="53">
        <v>0</v>
      </c>
      <c r="AL121" s="53">
        <v>0</v>
      </c>
      <c r="AM121" s="53">
        <v>0</v>
      </c>
      <c r="AN121" s="53">
        <v>0</v>
      </c>
      <c r="AP121" s="7">
        <f>IF(Q121&gt;0,RANK(Q121,(N121:P121,Q121:AF121)),0)</f>
        <v>3</v>
      </c>
      <c r="AQ121" s="7">
        <f>IF(R121&gt;0,RANK(R121,(N121:P121,Q121:AF121)),0)</f>
        <v>0</v>
      </c>
      <c r="AR121" s="7">
        <f>IF(T121&gt;0,RANK(T121,(N121:P121,Q121:AF121)),0)</f>
        <v>0</v>
      </c>
      <c r="AS121" s="7">
        <f>IF(S121&gt;0,RANK(S121,(N121:P121,Q121:AF121)),0)</f>
        <v>0</v>
      </c>
      <c r="AT121" s="2">
        <f t="shared" si="54"/>
        <v>1.3644426251876109E-4</v>
      </c>
      <c r="AU121" s="2">
        <f t="shared" si="55"/>
        <v>0</v>
      </c>
      <c r="AV121" s="2">
        <f t="shared" si="56"/>
        <v>0</v>
      </c>
      <c r="AW121" s="2">
        <f t="shared" si="57"/>
        <v>0</v>
      </c>
      <c r="AY121" t="s">
        <v>2631</v>
      </c>
      <c r="AZ121" t="s">
        <v>2626</v>
      </c>
      <c r="BA121">
        <v>4</v>
      </c>
      <c r="BC121">
        <v>3</v>
      </c>
      <c r="BD121" s="91">
        <v>4</v>
      </c>
      <c r="BE121" s="93">
        <v>12</v>
      </c>
      <c r="BF121" s="96">
        <f t="shared" si="58"/>
        <v>4012</v>
      </c>
      <c r="BG121" s="96">
        <f t="shared" si="22"/>
        <v>4012</v>
      </c>
      <c r="BI121" s="7" t="s">
        <v>1447</v>
      </c>
      <c r="BJ121" s="53"/>
      <c r="BK121"/>
      <c r="BL121"/>
      <c r="BM121" s="61"/>
      <c r="BR121" t="str">
        <f t="shared" si="59"/>
        <v>$vote_array[3][8][4012]=0;</v>
      </c>
      <c r="BS121" t="str">
        <f t="shared" si="60"/>
        <v>$vote_array[3][9][4012]=0;</v>
      </c>
      <c r="BT121" t="str">
        <f t="shared" si="61"/>
        <v>$vote_array[3][10][4012]=0;</v>
      </c>
      <c r="BU121" t="str">
        <f t="shared" si="62"/>
        <v>$vote_array[3][11][4012]=0;</v>
      </c>
      <c r="BV121" t="str">
        <f t="shared" si="63"/>
        <v>$vote_array[3][12][4012]=1;</v>
      </c>
    </row>
    <row r="122" spans="1:76" ht="14" hidden="1" customHeight="1" outlineLevel="1" x14ac:dyDescent="0.2">
      <c r="A122" t="s">
        <v>2632</v>
      </c>
      <c r="B122" t="s">
        <v>2626</v>
      </c>
      <c r="C122" s="1">
        <f t="shared" si="44"/>
        <v>2049297</v>
      </c>
      <c r="D122" s="9">
        <f t="shared" si="45"/>
        <v>1</v>
      </c>
      <c r="E122" s="9">
        <f t="shared" si="46"/>
        <v>2</v>
      </c>
      <c r="F122" s="9">
        <f t="shared" si="47"/>
        <v>0</v>
      </c>
      <c r="G122" s="53">
        <f t="shared" si="48"/>
        <v>80193</v>
      </c>
      <c r="H122" s="58">
        <f t="shared" si="49"/>
        <v>3.9131955982954152E-2</v>
      </c>
      <c r="I122" s="2"/>
      <c r="J122" s="2">
        <f t="shared" si="50"/>
        <v>0.51939567568780909</v>
      </c>
      <c r="K122" s="2">
        <f t="shared" si="51"/>
        <v>0.48026371970485487</v>
      </c>
      <c r="L122" s="2">
        <f t="shared" si="52"/>
        <v>0</v>
      </c>
      <c r="M122" s="2">
        <f t="shared" si="53"/>
        <v>3.4060460733603692E-4</v>
      </c>
      <c r="N122" s="53">
        <v>1064396</v>
      </c>
      <c r="O122" s="53">
        <v>984203</v>
      </c>
      <c r="Q122" s="53">
        <v>229</v>
      </c>
      <c r="Y122" s="53">
        <v>18</v>
      </c>
      <c r="Z122" s="53">
        <v>51</v>
      </c>
      <c r="AA122" s="53">
        <v>32</v>
      </c>
      <c r="AB122" s="53">
        <v>37</v>
      </c>
      <c r="AC122" s="53">
        <v>10</v>
      </c>
      <c r="AD122" s="53">
        <v>41</v>
      </c>
      <c r="AE122" s="53">
        <v>15</v>
      </c>
      <c r="AF122" s="53">
        <v>44</v>
      </c>
      <c r="AG122" s="53">
        <v>109</v>
      </c>
      <c r="AH122" s="53">
        <v>9</v>
      </c>
      <c r="AI122" s="53">
        <v>38</v>
      </c>
      <c r="AJ122" s="53">
        <v>19</v>
      </c>
      <c r="AK122" s="53">
        <v>13</v>
      </c>
      <c r="AL122" s="53">
        <v>18</v>
      </c>
      <c r="AM122" s="53">
        <v>3</v>
      </c>
      <c r="AN122" s="53">
        <v>12</v>
      </c>
      <c r="AP122" s="7">
        <f>IF(Q122&gt;0,RANK(Q122,(N122:P122,Q122:AF122)),0)</f>
        <v>3</v>
      </c>
      <c r="AQ122" s="7">
        <f>IF(R122&gt;0,RANK(R122,(N122:P122,Q122:AF122)),0)</f>
        <v>0</v>
      </c>
      <c r="AR122" s="7">
        <f>IF(T122&gt;0,RANK(T122,(N122:P122,Q122:AF122)),0)</f>
        <v>0</v>
      </c>
      <c r="AS122" s="7">
        <f>IF(S122&gt;0,RANK(S122,(N122:P122,Q122:AF122)),0)</f>
        <v>0</v>
      </c>
      <c r="AT122" s="2">
        <f t="shared" si="54"/>
        <v>1.1174563765037474E-4</v>
      </c>
      <c r="AU122" s="2">
        <f t="shared" si="55"/>
        <v>0</v>
      </c>
      <c r="AV122" s="2">
        <f t="shared" si="56"/>
        <v>0</v>
      </c>
      <c r="AW122" s="2">
        <f t="shared" si="57"/>
        <v>0</v>
      </c>
      <c r="AY122" t="s">
        <v>2632</v>
      </c>
      <c r="AZ122" t="s">
        <v>2626</v>
      </c>
      <c r="BC122">
        <v>3</v>
      </c>
      <c r="BD122" s="91">
        <v>4</v>
      </c>
      <c r="BE122" s="93">
        <v>13</v>
      </c>
      <c r="BF122" s="96">
        <f t="shared" si="58"/>
        <v>4013</v>
      </c>
      <c r="BG122" s="96">
        <f t="shared" si="22"/>
        <v>4013</v>
      </c>
      <c r="BI122" s="7" t="s">
        <v>1447</v>
      </c>
      <c r="BJ122" s="53"/>
      <c r="BK122"/>
      <c r="BL122"/>
      <c r="BM122" s="61"/>
      <c r="BR122" t="str">
        <f t="shared" si="59"/>
        <v>$vote_array[3][8][4013]=51;</v>
      </c>
      <c r="BS122" t="str">
        <f t="shared" si="60"/>
        <v>$vote_array[3][9][4013]=32;</v>
      </c>
      <c r="BT122" t="str">
        <f t="shared" si="61"/>
        <v>$vote_array[3][10][4013]=37;</v>
      </c>
      <c r="BU122" t="str">
        <f t="shared" si="62"/>
        <v>$vote_array[3][11][4013]=10;</v>
      </c>
      <c r="BV122" t="str">
        <f t="shared" si="63"/>
        <v>$vote_array[3][12][4013]=41;</v>
      </c>
    </row>
    <row r="123" spans="1:76" ht="14" hidden="1" customHeight="1" outlineLevel="1" x14ac:dyDescent="0.2">
      <c r="A123" t="s">
        <v>2633</v>
      </c>
      <c r="B123" t="s">
        <v>2626</v>
      </c>
      <c r="C123" s="1">
        <f t="shared" si="44"/>
        <v>102822</v>
      </c>
      <c r="D123" s="9">
        <f t="shared" si="45"/>
        <v>2</v>
      </c>
      <c r="E123" s="9">
        <f t="shared" si="46"/>
        <v>1</v>
      </c>
      <c r="F123" s="9">
        <f t="shared" si="47"/>
        <v>0</v>
      </c>
      <c r="G123" s="53">
        <f t="shared" si="48"/>
        <v>47945</v>
      </c>
      <c r="H123" s="58">
        <f t="shared" si="49"/>
        <v>0.46629126062515802</v>
      </c>
      <c r="I123" s="2"/>
      <c r="J123" s="2">
        <f t="shared" si="50"/>
        <v>0.26661609383205931</v>
      </c>
      <c r="K123" s="2">
        <f t="shared" si="51"/>
        <v>0.73290735445721733</v>
      </c>
      <c r="L123" s="2">
        <f t="shared" si="52"/>
        <v>0</v>
      </c>
      <c r="M123" s="2">
        <f t="shared" si="53"/>
        <v>4.7655171072336078E-4</v>
      </c>
      <c r="N123" s="53">
        <v>27414</v>
      </c>
      <c r="O123" s="53">
        <v>75359</v>
      </c>
      <c r="Q123" s="53">
        <v>20</v>
      </c>
      <c r="Y123" s="53">
        <v>3</v>
      </c>
      <c r="Z123" s="53">
        <v>5</v>
      </c>
      <c r="AA123" s="53">
        <v>4</v>
      </c>
      <c r="AB123" s="53">
        <v>3</v>
      </c>
      <c r="AC123" s="53">
        <v>1</v>
      </c>
      <c r="AD123" s="53">
        <v>2</v>
      </c>
      <c r="AE123" s="53">
        <v>0</v>
      </c>
      <c r="AF123" s="53">
        <v>7</v>
      </c>
      <c r="AG123" s="53">
        <v>1</v>
      </c>
      <c r="AH123" s="53">
        <v>0</v>
      </c>
      <c r="AI123" s="53">
        <v>2</v>
      </c>
      <c r="AJ123" s="53">
        <v>0</v>
      </c>
      <c r="AK123" s="53">
        <v>1</v>
      </c>
      <c r="AL123" s="53">
        <v>0</v>
      </c>
      <c r="AM123" s="53">
        <v>0</v>
      </c>
      <c r="AN123" s="53">
        <v>0</v>
      </c>
      <c r="AP123" s="7">
        <f>IF(Q123&gt;0,RANK(Q123,(N123:P123,Q123:AF123)),0)</f>
        <v>3</v>
      </c>
      <c r="AQ123" s="7">
        <f>IF(R123&gt;0,RANK(R123,(N123:P123,Q123:AF123)),0)</f>
        <v>0</v>
      </c>
      <c r="AR123" s="7">
        <f>IF(T123&gt;0,RANK(T123,(N123:P123,Q123:AF123)),0)</f>
        <v>0</v>
      </c>
      <c r="AS123" s="7">
        <f>IF(S123&gt;0,RANK(S123,(N123:P123,Q123:AF123)),0)</f>
        <v>0</v>
      </c>
      <c r="AT123" s="2">
        <f t="shared" si="54"/>
        <v>1.9451090233607593E-4</v>
      </c>
      <c r="AU123" s="2">
        <f t="shared" si="55"/>
        <v>0</v>
      </c>
      <c r="AV123" s="2">
        <f t="shared" si="56"/>
        <v>0</v>
      </c>
      <c r="AW123" s="2">
        <f t="shared" si="57"/>
        <v>0</v>
      </c>
      <c r="AY123" t="s">
        <v>2633</v>
      </c>
      <c r="AZ123" t="s">
        <v>2626</v>
      </c>
      <c r="BC123">
        <v>3</v>
      </c>
      <c r="BD123" s="91">
        <v>4</v>
      </c>
      <c r="BE123" s="93">
        <v>15</v>
      </c>
      <c r="BF123" s="96">
        <f t="shared" si="58"/>
        <v>4015</v>
      </c>
      <c r="BG123" s="96">
        <f t="shared" si="22"/>
        <v>4015</v>
      </c>
      <c r="BI123" s="7" t="s">
        <v>1447</v>
      </c>
      <c r="BJ123" s="53"/>
      <c r="BK123"/>
      <c r="BL123"/>
      <c r="BM123" s="61"/>
      <c r="BR123" t="str">
        <f t="shared" si="59"/>
        <v>$vote_array[3][8][4015]=5;</v>
      </c>
      <c r="BS123" t="str">
        <f t="shared" si="60"/>
        <v>$vote_array[3][9][4015]=4;</v>
      </c>
      <c r="BT123" t="str">
        <f t="shared" si="61"/>
        <v>$vote_array[3][10][4015]=3;</v>
      </c>
      <c r="BU123" t="str">
        <f t="shared" si="62"/>
        <v>$vote_array[3][11][4015]=1;</v>
      </c>
      <c r="BV123" t="str">
        <f t="shared" si="63"/>
        <v>$vote_array[3][12][4015]=2;</v>
      </c>
    </row>
    <row r="124" spans="1:76" ht="14" hidden="1" customHeight="1" outlineLevel="1" x14ac:dyDescent="0.2">
      <c r="A124" t="s">
        <v>2634</v>
      </c>
      <c r="B124" t="s">
        <v>2626</v>
      </c>
      <c r="C124" s="1">
        <f t="shared" si="44"/>
        <v>51369</v>
      </c>
      <c r="D124" s="9">
        <f t="shared" si="45"/>
        <v>2</v>
      </c>
      <c r="E124" s="9">
        <f t="shared" si="46"/>
        <v>1</v>
      </c>
      <c r="F124" s="9">
        <f t="shared" si="47"/>
        <v>0</v>
      </c>
      <c r="G124" s="53">
        <f t="shared" si="48"/>
        <v>2556</v>
      </c>
      <c r="H124" s="58">
        <f t="shared" si="49"/>
        <v>4.9757635928283597E-2</v>
      </c>
      <c r="I124" s="2"/>
      <c r="J124" s="2">
        <f t="shared" si="50"/>
        <v>0.47491677860188053</v>
      </c>
      <c r="K124" s="2">
        <f t="shared" si="51"/>
        <v>0.52467441453016406</v>
      </c>
      <c r="L124" s="2">
        <f t="shared" si="52"/>
        <v>0</v>
      </c>
      <c r="M124" s="2">
        <f t="shared" si="53"/>
        <v>4.0880686795541354E-4</v>
      </c>
      <c r="N124" s="53">
        <v>24396</v>
      </c>
      <c r="O124" s="53">
        <v>26952</v>
      </c>
      <c r="Q124" s="53">
        <v>1</v>
      </c>
      <c r="Y124" s="53">
        <v>0</v>
      </c>
      <c r="Z124" s="53">
        <v>0</v>
      </c>
      <c r="AA124" s="53">
        <v>5</v>
      </c>
      <c r="AB124" s="53">
        <v>2</v>
      </c>
      <c r="AC124" s="53">
        <v>0</v>
      </c>
      <c r="AD124" s="53">
        <v>0</v>
      </c>
      <c r="AE124" s="53">
        <v>0</v>
      </c>
      <c r="AF124" s="53">
        <v>1</v>
      </c>
      <c r="AG124" s="53">
        <v>1</v>
      </c>
      <c r="AH124" s="53">
        <v>1</v>
      </c>
      <c r="AI124" s="53">
        <v>0</v>
      </c>
      <c r="AJ124" s="53">
        <v>1</v>
      </c>
      <c r="AK124" s="53">
        <v>1</v>
      </c>
      <c r="AL124" s="53">
        <v>1</v>
      </c>
      <c r="AM124" s="53">
        <v>2</v>
      </c>
      <c r="AN124" s="53">
        <v>5</v>
      </c>
      <c r="AP124" s="7">
        <f>IF(Q124&gt;0,RANK(Q124,(N124:P124,Q124:AF124)),0)</f>
        <v>5</v>
      </c>
      <c r="AQ124" s="7">
        <f>IF(R124&gt;0,RANK(R124,(N124:P124,Q124:AF124)),0)</f>
        <v>0</v>
      </c>
      <c r="AR124" s="7">
        <f>IF(T124&gt;0,RANK(T124,(N124:P124,Q124:AF124)),0)</f>
        <v>0</v>
      </c>
      <c r="AS124" s="7">
        <f>IF(S124&gt;0,RANK(S124,(N124:P124,Q124:AF124)),0)</f>
        <v>0</v>
      </c>
      <c r="AT124" s="2">
        <f t="shared" si="54"/>
        <v>1.9466993712161032E-5</v>
      </c>
      <c r="AU124" s="2">
        <f t="shared" si="55"/>
        <v>0</v>
      </c>
      <c r="AV124" s="2">
        <f t="shared" si="56"/>
        <v>0</v>
      </c>
      <c r="AW124" s="2">
        <f t="shared" si="57"/>
        <v>0</v>
      </c>
      <c r="AY124" t="s">
        <v>2634</v>
      </c>
      <c r="AZ124" t="s">
        <v>2626</v>
      </c>
      <c r="BA124">
        <v>1</v>
      </c>
      <c r="BC124">
        <v>3</v>
      </c>
      <c r="BD124" s="91">
        <v>4</v>
      </c>
      <c r="BE124" s="93">
        <v>17</v>
      </c>
      <c r="BF124" s="96">
        <f t="shared" si="58"/>
        <v>4017</v>
      </c>
      <c r="BG124" s="96">
        <f t="shared" si="22"/>
        <v>4017</v>
      </c>
      <c r="BI124" s="7" t="s">
        <v>1447</v>
      </c>
      <c r="BJ124" s="53"/>
      <c r="BK124"/>
      <c r="BL124"/>
      <c r="BM124" s="61"/>
      <c r="BR124" t="str">
        <f t="shared" si="59"/>
        <v>$vote_array[3][8][4017]=0;</v>
      </c>
      <c r="BS124" t="str">
        <f t="shared" si="60"/>
        <v>$vote_array[3][9][4017]=5;</v>
      </c>
      <c r="BT124" t="str">
        <f t="shared" si="61"/>
        <v>$vote_array[3][10][4017]=2;</v>
      </c>
      <c r="BU124" t="str">
        <f t="shared" si="62"/>
        <v>$vote_array[3][11][4017]=0;</v>
      </c>
      <c r="BV124" t="str">
        <f t="shared" si="63"/>
        <v>$vote_array[3][12][4017]=0;</v>
      </c>
    </row>
    <row r="125" spans="1:76" ht="14" hidden="1" customHeight="1" outlineLevel="1" x14ac:dyDescent="0.2">
      <c r="A125" t="s">
        <v>2635</v>
      </c>
      <c r="B125" t="s">
        <v>2626</v>
      </c>
      <c r="C125" s="1">
        <f t="shared" si="44"/>
        <v>516631</v>
      </c>
      <c r="D125" s="9">
        <f t="shared" si="45"/>
        <v>1</v>
      </c>
      <c r="E125" s="9">
        <f t="shared" si="46"/>
        <v>2</v>
      </c>
      <c r="F125" s="9">
        <f t="shared" si="47"/>
        <v>0</v>
      </c>
      <c r="G125" s="53">
        <f t="shared" si="48"/>
        <v>101825</v>
      </c>
      <c r="H125" s="58">
        <f t="shared" si="49"/>
        <v>0.19709425102248995</v>
      </c>
      <c r="I125" s="2"/>
      <c r="J125" s="2">
        <f t="shared" si="50"/>
        <v>0.59838066240701782</v>
      </c>
      <c r="K125" s="2">
        <f t="shared" si="51"/>
        <v>0.40128641138452781</v>
      </c>
      <c r="L125" s="2">
        <f t="shared" si="52"/>
        <v>0</v>
      </c>
      <c r="M125" s="2">
        <f t="shared" si="53"/>
        <v>3.3292620845437604E-4</v>
      </c>
      <c r="N125" s="53">
        <v>309142</v>
      </c>
      <c r="O125" s="53">
        <v>207317</v>
      </c>
      <c r="Q125" s="53">
        <v>47</v>
      </c>
      <c r="Y125" s="53">
        <v>1</v>
      </c>
      <c r="Z125" s="53">
        <v>11</v>
      </c>
      <c r="AA125" s="53">
        <v>47</v>
      </c>
      <c r="AB125" s="53">
        <v>13</v>
      </c>
      <c r="AC125" s="53">
        <v>2</v>
      </c>
      <c r="AD125" s="53">
        <v>5</v>
      </c>
      <c r="AE125" s="53">
        <v>0</v>
      </c>
      <c r="AF125" s="53">
        <v>5</v>
      </c>
      <c r="AG125" s="53">
        <v>16</v>
      </c>
      <c r="AH125" s="53">
        <v>2</v>
      </c>
      <c r="AI125" s="53">
        <v>9</v>
      </c>
      <c r="AJ125" s="53">
        <v>3</v>
      </c>
      <c r="AK125" s="53">
        <v>3</v>
      </c>
      <c r="AL125" s="53">
        <v>4</v>
      </c>
      <c r="AM125" s="53">
        <v>1</v>
      </c>
      <c r="AN125" s="53">
        <v>3</v>
      </c>
      <c r="AP125" s="7">
        <f>IF(Q125&gt;0,RANK(Q125,(N125:P125,Q125:AF125)),0)</f>
        <v>3</v>
      </c>
      <c r="AQ125" s="7">
        <f>IF(R125&gt;0,RANK(R125,(N125:P125,Q125:AF125)),0)</f>
        <v>0</v>
      </c>
      <c r="AR125" s="7">
        <f>IF(T125&gt;0,RANK(T125,(N125:P125,Q125:AF125)),0)</f>
        <v>0</v>
      </c>
      <c r="AS125" s="7">
        <f>IF(S125&gt;0,RANK(S125,(N125:P125,Q125:AF125)),0)</f>
        <v>0</v>
      </c>
      <c r="AT125" s="2">
        <f t="shared" si="54"/>
        <v>9.0974022077653101E-5</v>
      </c>
      <c r="AU125" s="2">
        <f t="shared" si="55"/>
        <v>0</v>
      </c>
      <c r="AV125" s="2">
        <f t="shared" si="56"/>
        <v>0</v>
      </c>
      <c r="AW125" s="2">
        <f t="shared" si="57"/>
        <v>0</v>
      </c>
      <c r="AY125" t="s">
        <v>2635</v>
      </c>
      <c r="AZ125" t="s">
        <v>2626</v>
      </c>
      <c r="BC125">
        <v>3</v>
      </c>
      <c r="BD125" s="91">
        <v>4</v>
      </c>
      <c r="BE125" s="93">
        <v>19</v>
      </c>
      <c r="BF125" s="96">
        <f t="shared" si="58"/>
        <v>4019</v>
      </c>
      <c r="BG125" s="96">
        <f t="shared" si="22"/>
        <v>4019</v>
      </c>
      <c r="BI125" s="7" t="s">
        <v>1447</v>
      </c>
      <c r="BJ125" s="53"/>
      <c r="BK125"/>
      <c r="BL125"/>
      <c r="BM125" s="61"/>
      <c r="BR125" t="str">
        <f t="shared" si="59"/>
        <v>$vote_array[3][8][4019]=11;</v>
      </c>
      <c r="BS125" t="str">
        <f t="shared" si="60"/>
        <v>$vote_array[3][9][4019]=47;</v>
      </c>
      <c r="BT125" t="str">
        <f t="shared" si="61"/>
        <v>$vote_array[3][10][4019]=13;</v>
      </c>
      <c r="BU125" t="str">
        <f t="shared" si="62"/>
        <v>$vote_array[3][11][4019]=2;</v>
      </c>
      <c r="BV125" t="str">
        <f t="shared" si="63"/>
        <v>$vote_array[3][12][4019]=5;</v>
      </c>
    </row>
    <row r="126" spans="1:76" ht="14" hidden="1" customHeight="1" outlineLevel="1" x14ac:dyDescent="0.2">
      <c r="A126" t="s">
        <v>2636</v>
      </c>
      <c r="B126" t="s">
        <v>2626</v>
      </c>
      <c r="C126" s="1">
        <f t="shared" si="44"/>
        <v>183238</v>
      </c>
      <c r="D126" s="9">
        <f t="shared" si="45"/>
        <v>2</v>
      </c>
      <c r="E126" s="9">
        <f t="shared" si="46"/>
        <v>1</v>
      </c>
      <c r="F126" s="9">
        <f t="shared" si="47"/>
        <v>0</v>
      </c>
      <c r="G126" s="53">
        <f t="shared" si="48"/>
        <v>24934</v>
      </c>
      <c r="H126" s="58">
        <f t="shared" si="49"/>
        <v>0.13607439504906188</v>
      </c>
      <c r="I126" s="2"/>
      <c r="J126" s="2">
        <f t="shared" si="50"/>
        <v>0.43175542191030247</v>
      </c>
      <c r="K126" s="2">
        <f t="shared" si="51"/>
        <v>0.5678298169593643</v>
      </c>
      <c r="L126" s="2">
        <f t="shared" si="52"/>
        <v>0</v>
      </c>
      <c r="M126" s="2">
        <f t="shared" si="53"/>
        <v>4.1476113033322992E-4</v>
      </c>
      <c r="N126" s="53">
        <v>79114</v>
      </c>
      <c r="O126" s="53">
        <v>104048</v>
      </c>
      <c r="Q126" s="53">
        <v>23</v>
      </c>
      <c r="Y126" s="53">
        <v>0</v>
      </c>
      <c r="Z126" s="53">
        <v>9</v>
      </c>
      <c r="AA126" s="53">
        <v>2</v>
      </c>
      <c r="AB126" s="53">
        <v>8</v>
      </c>
      <c r="AC126" s="53">
        <v>2</v>
      </c>
      <c r="AD126" s="53">
        <v>1</v>
      </c>
      <c r="AE126" s="53">
        <v>1</v>
      </c>
      <c r="AF126" s="53">
        <v>6</v>
      </c>
      <c r="AG126" s="53">
        <v>11</v>
      </c>
      <c r="AH126" s="53">
        <v>3</v>
      </c>
      <c r="AI126" s="53">
        <v>6</v>
      </c>
      <c r="AJ126" s="53">
        <v>0</v>
      </c>
      <c r="AK126" s="53">
        <v>0</v>
      </c>
      <c r="AL126" s="53">
        <v>3</v>
      </c>
      <c r="AM126" s="53">
        <v>1</v>
      </c>
      <c r="AN126" s="53">
        <v>0</v>
      </c>
      <c r="AP126" s="7">
        <f>IF(Q126&gt;0,RANK(Q126,(N126:P126,Q126:AF126)),0)</f>
        <v>3</v>
      </c>
      <c r="AQ126" s="7">
        <f>IF(R126&gt;0,RANK(R126,(N126:P126,Q126:AF126)),0)</f>
        <v>0</v>
      </c>
      <c r="AR126" s="7">
        <f>IF(T126&gt;0,RANK(T126,(N126:P126,Q126:AF126)),0)</f>
        <v>0</v>
      </c>
      <c r="AS126" s="7">
        <f>IF(S126&gt;0,RANK(S126,(N126:P126,Q126:AF126)),0)</f>
        <v>0</v>
      </c>
      <c r="AT126" s="2">
        <f t="shared" si="54"/>
        <v>1.2551981575874001E-4</v>
      </c>
      <c r="AU126" s="2">
        <f t="shared" si="55"/>
        <v>0</v>
      </c>
      <c r="AV126" s="2">
        <f t="shared" si="56"/>
        <v>0</v>
      </c>
      <c r="AW126" s="2">
        <f t="shared" si="57"/>
        <v>0</v>
      </c>
      <c r="AY126" t="s">
        <v>2636</v>
      </c>
      <c r="AZ126" t="s">
        <v>2626</v>
      </c>
      <c r="BC126">
        <v>3</v>
      </c>
      <c r="BD126" s="91">
        <v>4</v>
      </c>
      <c r="BE126" s="93">
        <v>21</v>
      </c>
      <c r="BF126" s="96">
        <f t="shared" si="58"/>
        <v>4021</v>
      </c>
      <c r="BG126" s="96">
        <f t="shared" si="22"/>
        <v>4021</v>
      </c>
      <c r="BI126" s="7" t="s">
        <v>1447</v>
      </c>
      <c r="BJ126" s="53"/>
      <c r="BK126"/>
      <c r="BL126"/>
      <c r="BM126" s="61"/>
      <c r="BR126" t="str">
        <f t="shared" si="59"/>
        <v>$vote_array[3][8][4021]=9;</v>
      </c>
      <c r="BS126" t="str">
        <f t="shared" si="60"/>
        <v>$vote_array[3][9][4021]=2;</v>
      </c>
      <c r="BT126" t="str">
        <f t="shared" si="61"/>
        <v>$vote_array[3][10][4021]=8;</v>
      </c>
      <c r="BU126" t="str">
        <f t="shared" si="62"/>
        <v>$vote_array[3][11][4021]=2;</v>
      </c>
      <c r="BV126" t="str">
        <f t="shared" si="63"/>
        <v>$vote_array[3][12][4021]=1;</v>
      </c>
    </row>
    <row r="127" spans="1:76" ht="14" hidden="1" customHeight="1" outlineLevel="1" x14ac:dyDescent="0.2">
      <c r="A127" t="s">
        <v>2637</v>
      </c>
      <c r="B127" t="s">
        <v>2626</v>
      </c>
      <c r="C127" s="1">
        <f t="shared" si="44"/>
        <v>19376</v>
      </c>
      <c r="D127" s="9">
        <f t="shared" si="45"/>
        <v>1</v>
      </c>
      <c r="E127" s="9">
        <f t="shared" si="46"/>
        <v>2</v>
      </c>
      <c r="F127" s="9">
        <f t="shared" si="47"/>
        <v>0</v>
      </c>
      <c r="G127" s="53">
        <f t="shared" si="48"/>
        <v>8004</v>
      </c>
      <c r="H127" s="58">
        <f t="shared" si="49"/>
        <v>0.41308835672997524</v>
      </c>
      <c r="I127" s="2"/>
      <c r="J127" s="2">
        <f t="shared" si="50"/>
        <v>0.70649256812551608</v>
      </c>
      <c r="K127" s="2">
        <f t="shared" si="51"/>
        <v>0.29340421139554085</v>
      </c>
      <c r="L127" s="2">
        <f t="shared" si="52"/>
        <v>0</v>
      </c>
      <c r="M127" s="2">
        <f t="shared" si="53"/>
        <v>1.0322047894306685E-4</v>
      </c>
      <c r="N127" s="53">
        <v>13689</v>
      </c>
      <c r="O127" s="53">
        <v>5685</v>
      </c>
      <c r="Q127" s="53">
        <v>1</v>
      </c>
      <c r="Y127" s="53">
        <v>0</v>
      </c>
      <c r="Z127" s="53">
        <v>0</v>
      </c>
      <c r="AA127" s="53">
        <v>0</v>
      </c>
      <c r="AB127" s="53">
        <v>0</v>
      </c>
      <c r="AC127" s="53">
        <v>0</v>
      </c>
      <c r="AD127" s="53">
        <v>0</v>
      </c>
      <c r="AE127" s="53">
        <v>0</v>
      </c>
      <c r="AF127" s="53">
        <v>0</v>
      </c>
      <c r="AG127" s="53">
        <v>0</v>
      </c>
      <c r="AH127" s="53">
        <v>0</v>
      </c>
      <c r="AI127" s="53">
        <v>0</v>
      </c>
      <c r="AJ127" s="53">
        <v>0</v>
      </c>
      <c r="AK127" s="53">
        <v>0</v>
      </c>
      <c r="AL127" s="53">
        <v>1</v>
      </c>
      <c r="AM127" s="53">
        <v>0</v>
      </c>
      <c r="AN127" s="53">
        <v>0</v>
      </c>
      <c r="AP127" s="7">
        <f>IF(Q127&gt;0,RANK(Q127,(N127:P127,Q127:AF127)),0)</f>
        <v>3</v>
      </c>
      <c r="AQ127" s="7">
        <f>IF(R127&gt;0,RANK(R127,(N127:P127,Q127:AF127)),0)</f>
        <v>0</v>
      </c>
      <c r="AR127" s="7">
        <f>IF(T127&gt;0,RANK(T127,(N127:P127,Q127:AF127)),0)</f>
        <v>0</v>
      </c>
      <c r="AS127" s="7">
        <f>IF(S127&gt;0,RANK(S127,(N127:P127,Q127:AF127)),0)</f>
        <v>0</v>
      </c>
      <c r="AT127" s="2">
        <f t="shared" si="54"/>
        <v>5.1610239471511145E-5</v>
      </c>
      <c r="AU127" s="2">
        <f t="shared" si="55"/>
        <v>0</v>
      </c>
      <c r="AV127" s="2">
        <f t="shared" si="56"/>
        <v>0</v>
      </c>
      <c r="AW127" s="2">
        <f t="shared" si="57"/>
        <v>0</v>
      </c>
      <c r="AY127" t="s">
        <v>2637</v>
      </c>
      <c r="AZ127" t="s">
        <v>2626</v>
      </c>
      <c r="BA127">
        <v>3</v>
      </c>
      <c r="BC127">
        <v>3</v>
      </c>
      <c r="BD127" s="91">
        <v>4</v>
      </c>
      <c r="BE127" s="93">
        <v>23</v>
      </c>
      <c r="BF127" s="96">
        <f t="shared" si="58"/>
        <v>4023</v>
      </c>
      <c r="BG127" s="96">
        <f t="shared" si="22"/>
        <v>4023</v>
      </c>
      <c r="BI127" s="7" t="s">
        <v>1447</v>
      </c>
      <c r="BJ127" s="53"/>
      <c r="BK127"/>
      <c r="BL127"/>
      <c r="BM127" s="61"/>
      <c r="BR127" t="str">
        <f t="shared" si="59"/>
        <v>$vote_array[3][8][4023]=0;</v>
      </c>
      <c r="BS127" t="str">
        <f t="shared" si="60"/>
        <v>$vote_array[3][9][4023]=0;</v>
      </c>
      <c r="BT127" t="str">
        <f t="shared" si="61"/>
        <v>$vote_array[3][10][4023]=0;</v>
      </c>
      <c r="BU127" t="str">
        <f t="shared" si="62"/>
        <v>$vote_array[3][11][4023]=0;</v>
      </c>
      <c r="BV127" t="str">
        <f t="shared" si="63"/>
        <v>$vote_array[3][12][4023]=0;</v>
      </c>
    </row>
    <row r="128" spans="1:76" ht="14" hidden="1" customHeight="1" outlineLevel="1" x14ac:dyDescent="0.2">
      <c r="A128" t="s">
        <v>2638</v>
      </c>
      <c r="B128" t="s">
        <v>2626</v>
      </c>
      <c r="C128" s="1">
        <f t="shared" si="44"/>
        <v>142089</v>
      </c>
      <c r="D128" s="9">
        <f t="shared" si="45"/>
        <v>2</v>
      </c>
      <c r="E128" s="9">
        <f t="shared" si="46"/>
        <v>1</v>
      </c>
      <c r="F128" s="9">
        <f t="shared" si="47"/>
        <v>0</v>
      </c>
      <c r="G128" s="53">
        <f t="shared" si="48"/>
        <v>38328</v>
      </c>
      <c r="H128" s="58">
        <f t="shared" si="49"/>
        <v>0.26974642653548131</v>
      </c>
      <c r="I128" s="2"/>
      <c r="J128" s="2">
        <f t="shared" si="50"/>
        <v>0.3649262082216076</v>
      </c>
      <c r="K128" s="2">
        <f t="shared" si="51"/>
        <v>0.6346726347570889</v>
      </c>
      <c r="L128" s="2">
        <f t="shared" si="52"/>
        <v>0</v>
      </c>
      <c r="M128" s="2">
        <f t="shared" si="53"/>
        <v>4.0115702130349984E-4</v>
      </c>
      <c r="N128" s="53">
        <v>51852</v>
      </c>
      <c r="O128" s="53">
        <v>90180</v>
      </c>
      <c r="Q128" s="53">
        <v>27</v>
      </c>
      <c r="Y128" s="53">
        <v>1</v>
      </c>
      <c r="Z128" s="53">
        <v>3</v>
      </c>
      <c r="AA128" s="53">
        <v>1</v>
      </c>
      <c r="AB128" s="53">
        <v>3</v>
      </c>
      <c r="AC128" s="53">
        <v>1</v>
      </c>
      <c r="AD128" s="53">
        <v>1</v>
      </c>
      <c r="AE128" s="53">
        <v>0</v>
      </c>
      <c r="AF128" s="53">
        <v>0</v>
      </c>
      <c r="AG128" s="53">
        <v>6</v>
      </c>
      <c r="AH128" s="53">
        <v>0</v>
      </c>
      <c r="AI128" s="53">
        <v>8</v>
      </c>
      <c r="AJ128" s="53">
        <v>0</v>
      </c>
      <c r="AK128" s="53">
        <v>1</v>
      </c>
      <c r="AL128" s="53">
        <v>4</v>
      </c>
      <c r="AM128" s="53">
        <v>0</v>
      </c>
      <c r="AN128" s="53">
        <v>1</v>
      </c>
      <c r="AP128" s="7">
        <f>IF(Q128&gt;0,RANK(Q128,(N128:P128,Q128:AF128)),0)</f>
        <v>3</v>
      </c>
      <c r="AQ128" s="7">
        <f>IF(R128&gt;0,RANK(R128,(N128:P128,Q128:AF128)),0)</f>
        <v>0</v>
      </c>
      <c r="AR128" s="7">
        <f>IF(T128&gt;0,RANK(T128,(N128:P128,Q128:AF128)),0)</f>
        <v>0</v>
      </c>
      <c r="AS128" s="7">
        <f>IF(S128&gt;0,RANK(S128,(N128:P128,Q128:AF128)),0)</f>
        <v>0</v>
      </c>
      <c r="AT128" s="2">
        <f t="shared" si="54"/>
        <v>1.9002174693326013E-4</v>
      </c>
      <c r="AU128" s="2">
        <f t="shared" si="55"/>
        <v>0</v>
      </c>
      <c r="AV128" s="2">
        <f t="shared" si="56"/>
        <v>0</v>
      </c>
      <c r="AW128" s="2">
        <f t="shared" si="57"/>
        <v>0</v>
      </c>
      <c r="AY128" t="s">
        <v>2638</v>
      </c>
      <c r="AZ128" t="s">
        <v>2626</v>
      </c>
      <c r="BC128">
        <v>3</v>
      </c>
      <c r="BD128" s="91">
        <v>4</v>
      </c>
      <c r="BE128" s="93">
        <v>25</v>
      </c>
      <c r="BF128" s="96">
        <f t="shared" si="58"/>
        <v>4025</v>
      </c>
      <c r="BG128" s="96">
        <f t="shared" si="22"/>
        <v>4025</v>
      </c>
      <c r="BI128" s="7" t="s">
        <v>1447</v>
      </c>
      <c r="BJ128" s="53"/>
      <c r="BK128"/>
      <c r="BL128"/>
      <c r="BM128" s="61"/>
      <c r="BR128" t="str">
        <f t="shared" si="59"/>
        <v>$vote_array[3][8][4025]=3;</v>
      </c>
      <c r="BS128" t="str">
        <f t="shared" si="60"/>
        <v>$vote_array[3][9][4025]=1;</v>
      </c>
      <c r="BT128" t="str">
        <f t="shared" si="61"/>
        <v>$vote_array[3][10][4025]=3;</v>
      </c>
      <c r="BU128" t="str">
        <f t="shared" si="62"/>
        <v>$vote_array[3][11][4025]=1;</v>
      </c>
      <c r="BV128" t="str">
        <f t="shared" si="63"/>
        <v>$vote_array[3][12][4025]=1;</v>
      </c>
    </row>
    <row r="129" spans="1:74" ht="14" hidden="1" customHeight="1" outlineLevel="1" x14ac:dyDescent="0.2">
      <c r="A129" t="s">
        <v>2047</v>
      </c>
      <c r="B129" t="s">
        <v>2626</v>
      </c>
      <c r="C129" s="1">
        <f t="shared" si="44"/>
        <v>69120</v>
      </c>
      <c r="D129" s="9">
        <f t="shared" si="45"/>
        <v>2</v>
      </c>
      <c r="E129" s="9">
        <f t="shared" si="46"/>
        <v>1</v>
      </c>
      <c r="F129" s="9">
        <f t="shared" si="47"/>
        <v>0</v>
      </c>
      <c r="G129" s="53">
        <f t="shared" si="48"/>
        <v>1183</v>
      </c>
      <c r="H129" s="58">
        <f t="shared" si="49"/>
        <v>1.7115162037037036E-2</v>
      </c>
      <c r="I129" s="2"/>
      <c r="J129" s="2">
        <f t="shared" si="50"/>
        <v>0.49133391203703702</v>
      </c>
      <c r="K129" s="2">
        <f t="shared" si="51"/>
        <v>0.50844907407407403</v>
      </c>
      <c r="L129" s="2">
        <f t="shared" si="52"/>
        <v>0</v>
      </c>
      <c r="M129" s="2">
        <f t="shared" si="53"/>
        <v>2.1701388888895057E-4</v>
      </c>
      <c r="N129" s="53">
        <v>33961</v>
      </c>
      <c r="O129" s="53">
        <v>35144</v>
      </c>
      <c r="Q129" s="53">
        <v>6</v>
      </c>
      <c r="Y129" s="53">
        <v>1</v>
      </c>
      <c r="Z129" s="53">
        <v>1</v>
      </c>
      <c r="AA129" s="53">
        <v>1</v>
      </c>
      <c r="AB129" s="53">
        <v>0</v>
      </c>
      <c r="AC129" s="53">
        <v>0</v>
      </c>
      <c r="AD129" s="53">
        <v>1</v>
      </c>
      <c r="AE129" s="53">
        <v>0</v>
      </c>
      <c r="AF129" s="53">
        <v>2</v>
      </c>
      <c r="AG129" s="53">
        <v>1</v>
      </c>
      <c r="AH129" s="53">
        <v>0</v>
      </c>
      <c r="AI129" s="53">
        <v>2</v>
      </c>
      <c r="AJ129" s="53">
        <v>0</v>
      </c>
      <c r="AK129" s="53">
        <v>0</v>
      </c>
      <c r="AL129" s="53">
        <v>0</v>
      </c>
      <c r="AM129" s="53">
        <v>0</v>
      </c>
      <c r="AN129" s="53">
        <v>0</v>
      </c>
      <c r="AP129" s="7">
        <f>IF(Q129&gt;0,RANK(Q129,(N129:P129,Q129:AF129)),0)</f>
        <v>3</v>
      </c>
      <c r="AQ129" s="7">
        <f>IF(R129&gt;0,RANK(R129,(N129:P129,Q129:AF129)),0)</f>
        <v>0</v>
      </c>
      <c r="AR129" s="7">
        <f>IF(T129&gt;0,RANK(T129,(N129:P129,Q129:AF129)),0)</f>
        <v>0</v>
      </c>
      <c r="AS129" s="7">
        <f>IF(S129&gt;0,RANK(S129,(N129:P129,Q129:AF129)),0)</f>
        <v>0</v>
      </c>
      <c r="AT129" s="2">
        <f t="shared" si="54"/>
        <v>8.6805555555555559E-5</v>
      </c>
      <c r="AU129" s="2">
        <f t="shared" si="55"/>
        <v>0</v>
      </c>
      <c r="AV129" s="2">
        <f t="shared" si="56"/>
        <v>0</v>
      </c>
      <c r="AW129" s="2">
        <f t="shared" si="57"/>
        <v>0</v>
      </c>
      <c r="AY129" t="s">
        <v>2047</v>
      </c>
      <c r="AZ129" t="s">
        <v>2626</v>
      </c>
      <c r="BC129">
        <v>3</v>
      </c>
      <c r="BD129" s="91">
        <v>4</v>
      </c>
      <c r="BE129" s="93">
        <v>27</v>
      </c>
      <c r="BF129" s="96">
        <f t="shared" si="58"/>
        <v>4027</v>
      </c>
      <c r="BG129" s="96">
        <f t="shared" si="22"/>
        <v>4027</v>
      </c>
      <c r="BI129" s="7" t="s">
        <v>1447</v>
      </c>
      <c r="BJ129" s="53"/>
      <c r="BK129"/>
      <c r="BL129"/>
      <c r="BM129" s="61"/>
      <c r="BR129" t="str">
        <f t="shared" si="59"/>
        <v>$vote_array[3][8][4027]=1;</v>
      </c>
      <c r="BS129" t="str">
        <f t="shared" si="60"/>
        <v>$vote_array[3][9][4027]=1;</v>
      </c>
      <c r="BT129" t="str">
        <f t="shared" si="61"/>
        <v>$vote_array[3][10][4027]=0;</v>
      </c>
      <c r="BU129" t="str">
        <f t="shared" si="62"/>
        <v>$vote_array[3][11][4027]=0;</v>
      </c>
      <c r="BV129" t="str">
        <f t="shared" si="63"/>
        <v>$vote_array[3][12][4027]=1;</v>
      </c>
    </row>
    <row r="130" spans="1:74" ht="14" customHeight="1" collapsed="1" x14ac:dyDescent="0.2">
      <c r="A130" t="s">
        <v>2621</v>
      </c>
      <c r="B130" t="s">
        <v>2397</v>
      </c>
      <c r="C130" s="1">
        <f t="shared" si="44"/>
        <v>3355317</v>
      </c>
      <c r="D130" s="9">
        <f t="shared" si="45"/>
        <v>1</v>
      </c>
      <c r="E130" s="9">
        <f t="shared" si="46"/>
        <v>2</v>
      </c>
      <c r="F130" s="9">
        <f t="shared" si="47"/>
        <v>0</v>
      </c>
      <c r="G130" s="53">
        <f t="shared" si="48"/>
        <v>78806</v>
      </c>
      <c r="H130" s="58">
        <f t="shared" si="49"/>
        <v>2.3486901535682024E-2</v>
      </c>
      <c r="I130" s="2"/>
      <c r="J130" s="2">
        <f t="shared" si="50"/>
        <v>0.51156626929735705</v>
      </c>
      <c r="K130" s="2">
        <f t="shared" si="51"/>
        <v>0.48807936776167499</v>
      </c>
      <c r="L130" s="2">
        <f t="shared" si="52"/>
        <v>0</v>
      </c>
      <c r="M130" s="2">
        <f t="shared" si="53"/>
        <v>3.5436294096796717E-4</v>
      </c>
      <c r="N130" s="53">
        <f>SUM(N115:N129)</f>
        <v>1716467</v>
      </c>
      <c r="O130" s="53">
        <f>SUM(O115:O129)</f>
        <v>1637661</v>
      </c>
      <c r="Q130" s="53">
        <f>SUM(Q115:Q129)</f>
        <v>379</v>
      </c>
      <c r="Y130" s="53">
        <f t="shared" ref="Y130:AN130" si="64">SUM(Y115:Y129)</f>
        <v>28</v>
      </c>
      <c r="Z130" s="53">
        <f t="shared" si="64"/>
        <v>92</v>
      </c>
      <c r="AA130" s="53">
        <f t="shared" si="64"/>
        <v>98</v>
      </c>
      <c r="AB130" s="53">
        <f t="shared" si="64"/>
        <v>68</v>
      </c>
      <c r="AC130" s="53">
        <f t="shared" si="64"/>
        <v>19</v>
      </c>
      <c r="AD130" s="53">
        <f t="shared" si="64"/>
        <v>58</v>
      </c>
      <c r="AE130" s="53">
        <f t="shared" si="64"/>
        <v>22</v>
      </c>
      <c r="AF130" s="53">
        <f t="shared" si="64"/>
        <v>69</v>
      </c>
      <c r="AG130" s="53">
        <f t="shared" si="64"/>
        <v>152</v>
      </c>
      <c r="AH130" s="53">
        <f t="shared" si="64"/>
        <v>17</v>
      </c>
      <c r="AI130" s="53">
        <f t="shared" si="64"/>
        <v>69</v>
      </c>
      <c r="AJ130" s="53">
        <f t="shared" si="64"/>
        <v>29</v>
      </c>
      <c r="AK130" s="53">
        <f t="shared" si="64"/>
        <v>21</v>
      </c>
      <c r="AL130" s="53">
        <f t="shared" si="64"/>
        <v>37</v>
      </c>
      <c r="AM130" s="53">
        <f t="shared" si="64"/>
        <v>8</v>
      </c>
      <c r="AN130" s="53">
        <f t="shared" si="64"/>
        <v>23</v>
      </c>
      <c r="AP130" s="7">
        <f>IF(Q130&gt;0,RANK(Q130,(N130:P130,Q130:AF130)),0)</f>
        <v>3</v>
      </c>
      <c r="AQ130" s="7">
        <f>IF(R130&gt;0,RANK(R130,(N130:P130,Q130:AF130)),0)</f>
        <v>0</v>
      </c>
      <c r="AR130" s="7">
        <f>IF(T130&gt;0,RANK(T130,(N130:P130,Q130:AF130)),0)</f>
        <v>0</v>
      </c>
      <c r="AS130" s="7">
        <f>IF(S130&gt;0,RANK(S130,(N130:P130,Q130:AF130)),0)</f>
        <v>0</v>
      </c>
      <c r="AT130" s="2">
        <f t="shared" si="54"/>
        <v>1.1295505014876389E-4</v>
      </c>
      <c r="AU130" s="2">
        <f t="shared" si="55"/>
        <v>0</v>
      </c>
      <c r="AV130" s="2">
        <f t="shared" si="56"/>
        <v>0</v>
      </c>
      <c r="AW130" s="2">
        <f t="shared" si="57"/>
        <v>0</v>
      </c>
      <c r="AY130" t="s">
        <v>2621</v>
      </c>
      <c r="AZ130" t="s">
        <v>2397</v>
      </c>
      <c r="BA130" t="s">
        <v>2903</v>
      </c>
      <c r="BC130">
        <v>3</v>
      </c>
      <c r="BD130" s="91">
        <v>4</v>
      </c>
      <c r="BE130" s="93"/>
      <c r="BF130" s="91">
        <v>4</v>
      </c>
      <c r="BG130" s="91">
        <f t="shared" si="22"/>
        <v>4</v>
      </c>
      <c r="BI130" s="7" t="s">
        <v>2154</v>
      </c>
      <c r="BK130"/>
      <c r="BL130"/>
    </row>
    <row r="131" spans="1:74" ht="14" customHeight="1" x14ac:dyDescent="0.2">
      <c r="E131" s="7"/>
      <c r="I131" s="2"/>
      <c r="N131" s="56"/>
      <c r="O131" s="56"/>
      <c r="P131" s="56"/>
      <c r="Q131" s="56"/>
      <c r="AP131" s="7"/>
      <c r="AQ131" s="7"/>
      <c r="AR131" s="7"/>
      <c r="AS131" s="7"/>
      <c r="BA131" t="s">
        <v>2903</v>
      </c>
      <c r="BD131" s="91"/>
      <c r="BE131" s="93"/>
      <c r="BF131" s="96"/>
      <c r="BG131" s="96"/>
    </row>
    <row r="132" spans="1:74" ht="14" hidden="1" customHeight="1" outlineLevel="1" x14ac:dyDescent="0.2">
      <c r="A132" s="5" t="s">
        <v>2291</v>
      </c>
      <c r="B132" s="5" t="s">
        <v>2376</v>
      </c>
      <c r="C132" s="1">
        <f t="shared" ref="C132:C163" si="65">SUM(N132:AN132)</f>
        <v>6068</v>
      </c>
      <c r="D132" s="7">
        <f>IF(N132&gt;0, RANK(N132,(N132:P132,Q132:AF132)),0)</f>
        <v>0</v>
      </c>
      <c r="E132" s="7">
        <f>IF(O132&gt;0,RANK(O132,(N132:P132,Q132:AF132)),0)</f>
        <v>1</v>
      </c>
      <c r="F132" s="7">
        <f>IF(P132&gt;0,RANK(P132,(N132:P132,Q132:AF132)),0)</f>
        <v>0</v>
      </c>
      <c r="G132" s="1">
        <f>IF(R132&gt;0,MAX(N132:R132)-LARGE(N132:R132,2),0)</f>
        <v>0</v>
      </c>
      <c r="H132" s="2">
        <f>IF(C132&gt;0,G132/C132,0)</f>
        <v>0</v>
      </c>
      <c r="I132" s="2"/>
      <c r="J132" s="2">
        <f t="shared" ref="J132:J163" si="66">IF($C132=0,"-",N132/$C132)</f>
        <v>0</v>
      </c>
      <c r="K132" s="2">
        <f t="shared" ref="K132:K163" si="67">IF($C132=0,"-",O132/$C132)</f>
        <v>0.75263678312458804</v>
      </c>
      <c r="L132" s="2">
        <f t="shared" ref="L132:L163" si="68">IF($C132=0,"-",P132/$C132)</f>
        <v>0</v>
      </c>
      <c r="M132" s="2">
        <f t="shared" ref="M132:M163" si="69">IF(C132=0,"-",(1-J132-K132-L132))</f>
        <v>0.24736321687541196</v>
      </c>
      <c r="N132" s="56"/>
      <c r="O132" s="56">
        <v>4567</v>
      </c>
      <c r="P132" s="56"/>
      <c r="Q132" s="56">
        <v>1501</v>
      </c>
      <c r="AP132" s="7">
        <f>IF(Q132&gt;0,RANK(Q132,(N132:P132,Q132:AF132)),0)</f>
        <v>2</v>
      </c>
      <c r="AQ132" s="7">
        <f>IF(R132&gt;0,RANK(R132,(N132:P132,Q132:AF132)),0)</f>
        <v>0</v>
      </c>
      <c r="AR132" s="7">
        <f>IF(T132&gt;0,RANK(T132,(N132:P132,Q132:AF132)),0)</f>
        <v>0</v>
      </c>
      <c r="AS132" s="7">
        <f>IF(S132&gt;0,RANK(S132,(N132:P132,Q132:AF132)),0)</f>
        <v>0</v>
      </c>
      <c r="AT132" s="2">
        <f t="shared" ref="AT132:AT163" si="70">IF($C132=0,"-",Q132/$C132)</f>
        <v>0.24736321687541199</v>
      </c>
      <c r="AU132" s="2">
        <f t="shared" ref="AU132:AU163" si="71">IF($C132=0,"-",R132/$C132)</f>
        <v>0</v>
      </c>
      <c r="AV132" s="2">
        <f t="shared" ref="AV132:AV163" si="72">IF($C132=0,"-",T132/$C132)</f>
        <v>0</v>
      </c>
      <c r="AW132" s="2">
        <f t="shared" ref="AW132:AW163" si="73">IF($C132=0,"-",S132/$C132)</f>
        <v>0</v>
      </c>
      <c r="AY132" s="5" t="s">
        <v>2291</v>
      </c>
      <c r="AZ132" s="5" t="s">
        <v>2376</v>
      </c>
      <c r="BA132">
        <v>1</v>
      </c>
      <c r="BC132">
        <v>2</v>
      </c>
      <c r="BD132" s="91">
        <v>5</v>
      </c>
      <c r="BE132" s="93">
        <v>1</v>
      </c>
      <c r="BF132" s="96">
        <f t="shared" ref="BF132:BF168" si="74">1000*BD132+BE132</f>
        <v>5001</v>
      </c>
      <c r="BG132" s="96">
        <f t="shared" ref="BG132:BG195" si="75">BF132</f>
        <v>5001</v>
      </c>
      <c r="BI132" s="7" t="s">
        <v>1447</v>
      </c>
    </row>
    <row r="133" spans="1:74" ht="14" hidden="1" customHeight="1" outlineLevel="1" x14ac:dyDescent="0.2">
      <c r="A133" s="5" t="s">
        <v>1667</v>
      </c>
      <c r="B133" s="5" t="s">
        <v>2376</v>
      </c>
      <c r="C133" s="1">
        <f t="shared" si="65"/>
        <v>7750</v>
      </c>
      <c r="D133" s="7">
        <f>IF(N133&gt;0, RANK(N133,(N133:P133,Q133:AF133)),0)</f>
        <v>0</v>
      </c>
      <c r="E133" s="7">
        <f>IF(O133&gt;0,RANK(O133,(N133:P133,Q133:AF133)),0)</f>
        <v>1</v>
      </c>
      <c r="F133" s="7">
        <f>IF(P133&gt;0,RANK(P133,(N133:P133,Q133:AF133)),0)</f>
        <v>0</v>
      </c>
      <c r="G133" s="1">
        <f>IF(R133&gt;0,MAX(N133:R133)-LARGE(N133:R133,2),0)</f>
        <v>0</v>
      </c>
      <c r="H133" s="2">
        <f>IF(C133&gt;0,G133/C133,0)</f>
        <v>0</v>
      </c>
      <c r="I133" s="2"/>
      <c r="J133" s="2">
        <f t="shared" si="66"/>
        <v>0</v>
      </c>
      <c r="K133" s="2">
        <f t="shared" si="67"/>
        <v>0.74851612903225806</v>
      </c>
      <c r="L133" s="2">
        <f t="shared" si="68"/>
        <v>0</v>
      </c>
      <c r="M133" s="2">
        <f t="shared" si="69"/>
        <v>0.25148387096774194</v>
      </c>
      <c r="N133" s="56"/>
      <c r="O133" s="56">
        <v>5801</v>
      </c>
      <c r="P133" s="56"/>
      <c r="Q133" s="56">
        <v>1949</v>
      </c>
      <c r="AP133" s="7">
        <f>IF(Q133&gt;0,RANK(Q133,(N133:P133,Q133:AF133)),0)</f>
        <v>2</v>
      </c>
      <c r="AQ133" s="7">
        <f>IF(R133&gt;0,RANK(R133,(N133:P133,Q133:AF133)),0)</f>
        <v>0</v>
      </c>
      <c r="AR133" s="7">
        <f>IF(T133&gt;0,RANK(T133,(N133:P133,Q133:AF133)),0)</f>
        <v>0</v>
      </c>
      <c r="AS133" s="7">
        <f>IF(S133&gt;0,RANK(S133,(N133:P133,Q133:AF133)),0)</f>
        <v>0</v>
      </c>
      <c r="AT133" s="2">
        <f t="shared" si="70"/>
        <v>0.25148387096774194</v>
      </c>
      <c r="AU133" s="2">
        <f t="shared" si="71"/>
        <v>0</v>
      </c>
      <c r="AV133" s="2">
        <f t="shared" si="72"/>
        <v>0</v>
      </c>
      <c r="AW133" s="2">
        <f t="shared" si="73"/>
        <v>0</v>
      </c>
      <c r="AY133" s="5" t="s">
        <v>1667</v>
      </c>
      <c r="AZ133" s="5" t="s">
        <v>2376</v>
      </c>
      <c r="BA133">
        <v>4</v>
      </c>
      <c r="BC133">
        <v>2</v>
      </c>
      <c r="BD133" s="91">
        <v>5</v>
      </c>
      <c r="BE133" s="93">
        <v>3</v>
      </c>
      <c r="BF133" s="96">
        <f t="shared" si="74"/>
        <v>5003</v>
      </c>
      <c r="BG133" s="96">
        <f t="shared" si="75"/>
        <v>5003</v>
      </c>
      <c r="BI133" s="7" t="s">
        <v>1447</v>
      </c>
    </row>
    <row r="134" spans="1:74" ht="14" hidden="1" customHeight="1" outlineLevel="1" x14ac:dyDescent="0.2">
      <c r="A134" s="5" t="s">
        <v>1231</v>
      </c>
      <c r="B134" s="5" t="s">
        <v>2376</v>
      </c>
      <c r="C134" s="1">
        <f t="shared" si="65"/>
        <v>20386</v>
      </c>
      <c r="D134" s="7">
        <f>IF(N134&gt;0, RANK(N134,(N134:P134,Q134:AF134)),0)</f>
        <v>0</v>
      </c>
      <c r="E134" s="7">
        <f>IF(O134&gt;0,RANK(O134,(N134:P134,Q134:AF134)),0)</f>
        <v>1</v>
      </c>
      <c r="F134" s="7">
        <f>IF(P134&gt;0,RANK(P134,(N134:P134,Q134:AF134)),0)</f>
        <v>0</v>
      </c>
      <c r="G134" s="1">
        <f t="shared" ref="G134:G197" si="76">IF(R134&gt;0,MAX(N134:R134)-LARGE(N134:R134,2),0)</f>
        <v>0</v>
      </c>
      <c r="H134" s="2">
        <f>IF(C134&gt;0,G134/C134,0)</f>
        <v>0</v>
      </c>
      <c r="I134" s="2"/>
      <c r="J134" s="2">
        <f t="shared" si="66"/>
        <v>0</v>
      </c>
      <c r="K134" s="2">
        <f t="shared" si="67"/>
        <v>0.78946335720592564</v>
      </c>
      <c r="L134" s="2">
        <f t="shared" si="68"/>
        <v>0</v>
      </c>
      <c r="M134" s="2">
        <f t="shared" si="69"/>
        <v>0.21053664279407436</v>
      </c>
      <c r="N134" s="56"/>
      <c r="O134" s="56">
        <v>16094</v>
      </c>
      <c r="P134" s="56"/>
      <c r="Q134" s="56">
        <v>4292</v>
      </c>
      <c r="AP134" s="7">
        <f>IF(Q134&gt;0,RANK(Q134,(N134:P134,Q134:AF134)),0)</f>
        <v>2</v>
      </c>
      <c r="AQ134" s="7">
        <f>IF(R134&gt;0,RANK(R134,(N134:P134,Q134:AF134)),0)</f>
        <v>0</v>
      </c>
      <c r="AR134" s="7">
        <f>IF(T134&gt;0,RANK(T134,(N134:P134,Q134:AF134)),0)</f>
        <v>0</v>
      </c>
      <c r="AS134" s="7">
        <f>IF(S134&gt;0,RANK(S134,(N134:P134,Q134:AF134)),0)</f>
        <v>0</v>
      </c>
      <c r="AT134" s="2">
        <f t="shared" si="70"/>
        <v>0.21053664279407436</v>
      </c>
      <c r="AU134" s="2">
        <f t="shared" si="71"/>
        <v>0</v>
      </c>
      <c r="AV134" s="2">
        <f t="shared" si="72"/>
        <v>0</v>
      </c>
      <c r="AW134" s="2">
        <f t="shared" si="73"/>
        <v>0</v>
      </c>
      <c r="AY134" s="5" t="s">
        <v>1231</v>
      </c>
      <c r="AZ134" s="5" t="s">
        <v>2376</v>
      </c>
      <c r="BA134">
        <v>1</v>
      </c>
      <c r="BC134">
        <v>2</v>
      </c>
      <c r="BD134" s="91">
        <v>5</v>
      </c>
      <c r="BE134" s="93">
        <v>5</v>
      </c>
      <c r="BF134" s="96">
        <f t="shared" si="74"/>
        <v>5005</v>
      </c>
      <c r="BG134" s="96">
        <f t="shared" si="75"/>
        <v>5005</v>
      </c>
      <c r="BI134" s="7" t="s">
        <v>1447</v>
      </c>
    </row>
    <row r="135" spans="1:74" ht="14" hidden="1" customHeight="1" outlineLevel="1" x14ac:dyDescent="0.2">
      <c r="A135" s="5" t="s">
        <v>774</v>
      </c>
      <c r="B135" s="5" t="s">
        <v>2376</v>
      </c>
      <c r="C135" s="1">
        <f t="shared" si="65"/>
        <v>117485</v>
      </c>
      <c r="D135" s="7">
        <f>IF(N135&gt;0, RANK(N135,(N135:P135,Q135:AF135)),0)</f>
        <v>0</v>
      </c>
      <c r="E135" s="7">
        <f>IF(O135&gt;0,RANK(O135,(N135:P135,Q135:AF135)),0)</f>
        <v>1</v>
      </c>
      <c r="F135" s="7">
        <f>IF(P135&gt;0,RANK(P135,(N135:P135,Q135:AF135)),0)</f>
        <v>0</v>
      </c>
      <c r="G135" s="1">
        <f t="shared" si="76"/>
        <v>0</v>
      </c>
      <c r="H135" s="2">
        <f>IF(C135&gt;0,G135/C135,0)</f>
        <v>0</v>
      </c>
      <c r="I135" s="2"/>
      <c r="J135" s="2">
        <f t="shared" si="66"/>
        <v>0</v>
      </c>
      <c r="K135" s="2">
        <f t="shared" si="67"/>
        <v>0.64746988977316255</v>
      </c>
      <c r="L135" s="2">
        <f t="shared" si="68"/>
        <v>0</v>
      </c>
      <c r="M135" s="2">
        <f t="shared" si="69"/>
        <v>0.35253011022683745</v>
      </c>
      <c r="N135" s="56"/>
      <c r="O135" s="56">
        <v>76068</v>
      </c>
      <c r="P135" s="56"/>
      <c r="Q135" s="56">
        <v>41417</v>
      </c>
      <c r="AP135" s="7">
        <f>IF(Q135&gt;0,RANK(Q135,(N135:P135,Q135:AF135)),0)</f>
        <v>2</v>
      </c>
      <c r="AQ135" s="7">
        <f>IF(R135&gt;0,RANK(R135,(N135:P135,Q135:AF135)),0)</f>
        <v>0</v>
      </c>
      <c r="AR135" s="7">
        <f>IF(T135&gt;0,RANK(T135,(N135:P135,Q135:AF135)),0)</f>
        <v>0</v>
      </c>
      <c r="AS135" s="7">
        <f>IF(S135&gt;0,RANK(S135,(N135:P135,Q135:AF135)),0)</f>
        <v>0</v>
      </c>
      <c r="AT135" s="2">
        <f t="shared" si="70"/>
        <v>0.35253011022683745</v>
      </c>
      <c r="AU135" s="2">
        <f t="shared" si="71"/>
        <v>0</v>
      </c>
      <c r="AV135" s="2">
        <f t="shared" si="72"/>
        <v>0</v>
      </c>
      <c r="AW135" s="2">
        <f t="shared" si="73"/>
        <v>0</v>
      </c>
      <c r="AY135" s="5" t="s">
        <v>774</v>
      </c>
      <c r="AZ135" s="5" t="s">
        <v>2376</v>
      </c>
      <c r="BA135">
        <v>3</v>
      </c>
      <c r="BC135">
        <v>2</v>
      </c>
      <c r="BD135" s="91">
        <v>5</v>
      </c>
      <c r="BE135" s="93">
        <v>7</v>
      </c>
      <c r="BF135" s="96">
        <f t="shared" si="74"/>
        <v>5007</v>
      </c>
      <c r="BG135" s="96">
        <f t="shared" si="75"/>
        <v>5007</v>
      </c>
      <c r="BI135" s="7" t="s">
        <v>1447</v>
      </c>
    </row>
    <row r="136" spans="1:74" ht="14" hidden="1" customHeight="1" outlineLevel="1" x14ac:dyDescent="0.2">
      <c r="A136" s="6" t="s">
        <v>1308</v>
      </c>
      <c r="B136" s="5" t="s">
        <v>2376</v>
      </c>
      <c r="C136" s="1">
        <f t="shared" si="65"/>
        <v>16807</v>
      </c>
      <c r="D136" s="7">
        <f>IF(N136&gt;0, RANK(N136,(N136:P136,Q136:AF136)),0)</f>
        <v>0</v>
      </c>
      <c r="E136" s="7">
        <f>IF(O136&gt;0,RANK(O136,(N136:P136,Q136:AF136)),0)</f>
        <v>1</v>
      </c>
      <c r="F136" s="7">
        <f>IF(P136&gt;0,RANK(P136,(N136:P136,Q136:AF136)),0)</f>
        <v>0</v>
      </c>
      <c r="G136" s="1">
        <f t="shared" si="76"/>
        <v>0</v>
      </c>
      <c r="H136" s="2">
        <f t="shared" ref="H136:H199" si="77">IF(C136&gt;0,G136/C136,0)</f>
        <v>0</v>
      </c>
      <c r="I136" s="2"/>
      <c r="J136" s="2">
        <f t="shared" si="66"/>
        <v>0</v>
      </c>
      <c r="K136" s="2">
        <f t="shared" si="67"/>
        <v>0.81828999821502946</v>
      </c>
      <c r="L136" s="2">
        <f t="shared" si="68"/>
        <v>0</v>
      </c>
      <c r="M136" s="2">
        <f t="shared" si="69"/>
        <v>0.18171000178497054</v>
      </c>
      <c r="N136" s="56"/>
      <c r="O136" s="56">
        <v>13753</v>
      </c>
      <c r="P136" s="56"/>
      <c r="Q136" s="56">
        <v>3054</v>
      </c>
      <c r="AP136" s="7">
        <f>IF(Q136&gt;0,RANK(Q136,(N136:P136,Q136:AF136)),0)</f>
        <v>2</v>
      </c>
      <c r="AQ136" s="7">
        <f>IF(R136&gt;0,RANK(R136,(N136:P136,Q136:AF136)),0)</f>
        <v>0</v>
      </c>
      <c r="AR136" s="7">
        <f>IF(T136&gt;0,RANK(T136,(N136:P136,Q136:AF136)),0)</f>
        <v>0</v>
      </c>
      <c r="AS136" s="7">
        <f>IF(S136&gt;0,RANK(S136,(N136:P136,Q136:AF136)),0)</f>
        <v>0</v>
      </c>
      <c r="AT136" s="2">
        <f t="shared" si="70"/>
        <v>0.18171000178497054</v>
      </c>
      <c r="AU136" s="2">
        <f t="shared" si="71"/>
        <v>0</v>
      </c>
      <c r="AV136" s="2">
        <f t="shared" si="72"/>
        <v>0</v>
      </c>
      <c r="AW136" s="2">
        <f t="shared" si="73"/>
        <v>0</v>
      </c>
      <c r="AY136" s="6" t="s">
        <v>1308</v>
      </c>
      <c r="AZ136" s="5" t="s">
        <v>2376</v>
      </c>
      <c r="BA136">
        <v>3</v>
      </c>
      <c r="BC136">
        <v>2</v>
      </c>
      <c r="BD136" s="91">
        <v>5</v>
      </c>
      <c r="BE136" s="93">
        <v>9</v>
      </c>
      <c r="BF136" s="96">
        <f t="shared" si="74"/>
        <v>5009</v>
      </c>
      <c r="BG136" s="96">
        <f t="shared" si="75"/>
        <v>5009</v>
      </c>
      <c r="BI136" s="7" t="s">
        <v>1447</v>
      </c>
    </row>
    <row r="137" spans="1:74" ht="14" hidden="1" customHeight="1" outlineLevel="1" x14ac:dyDescent="0.2">
      <c r="A137" s="6" t="s">
        <v>2088</v>
      </c>
      <c r="B137" s="5" t="s">
        <v>2376</v>
      </c>
      <c r="C137" s="1">
        <f t="shared" si="65"/>
        <v>3563</v>
      </c>
      <c r="D137" s="7">
        <f>IF(N137&gt;0, RANK(N137,(N137:P137,Q137:AF137)),0)</f>
        <v>0</v>
      </c>
      <c r="E137" s="7">
        <f>IF(O137&gt;0,RANK(O137,(N137:P137,Q137:AF137)),0)</f>
        <v>1</v>
      </c>
      <c r="F137" s="7">
        <f>IF(P137&gt;0,RANK(P137,(N137:P137,Q137:AF137)),0)</f>
        <v>0</v>
      </c>
      <c r="G137" s="1">
        <f t="shared" si="76"/>
        <v>0</v>
      </c>
      <c r="H137" s="2">
        <f t="shared" si="77"/>
        <v>0</v>
      </c>
      <c r="I137" s="2"/>
      <c r="J137" s="2">
        <f t="shared" si="66"/>
        <v>0</v>
      </c>
      <c r="K137" s="2">
        <f t="shared" si="67"/>
        <v>0.69744597249508844</v>
      </c>
      <c r="L137" s="2">
        <f t="shared" si="68"/>
        <v>0</v>
      </c>
      <c r="M137" s="2">
        <f t="shared" si="69"/>
        <v>0.30255402750491156</v>
      </c>
      <c r="N137" s="56"/>
      <c r="O137" s="56">
        <v>2485</v>
      </c>
      <c r="P137" s="56"/>
      <c r="Q137" s="56">
        <v>1078</v>
      </c>
      <c r="AP137" s="7">
        <f>IF(Q137&gt;0,RANK(Q137,(N137:P137,Q137:AF137)),0)</f>
        <v>2</v>
      </c>
      <c r="AQ137" s="7">
        <f>IF(R137&gt;0,RANK(R137,(N137:P137,Q137:AF137)),0)</f>
        <v>0</v>
      </c>
      <c r="AR137" s="7">
        <f>IF(T137&gt;0,RANK(T137,(N137:P137,Q137:AF137)),0)</f>
        <v>0</v>
      </c>
      <c r="AS137" s="7">
        <f>IF(S137&gt;0,RANK(S137,(N137:P137,Q137:AF137)),0)</f>
        <v>0</v>
      </c>
      <c r="AT137" s="2">
        <f t="shared" si="70"/>
        <v>0.30255402750491162</v>
      </c>
      <c r="AU137" s="2">
        <f t="shared" si="71"/>
        <v>0</v>
      </c>
      <c r="AV137" s="2">
        <f t="shared" si="72"/>
        <v>0</v>
      </c>
      <c r="AW137" s="2">
        <f t="shared" si="73"/>
        <v>0</v>
      </c>
      <c r="AY137" s="6" t="s">
        <v>2088</v>
      </c>
      <c r="AZ137" s="5" t="s">
        <v>2376</v>
      </c>
      <c r="BA137">
        <v>4</v>
      </c>
      <c r="BC137">
        <v>2</v>
      </c>
      <c r="BD137" s="91">
        <v>5</v>
      </c>
      <c r="BE137" s="93">
        <v>11</v>
      </c>
      <c r="BF137" s="96">
        <f t="shared" si="74"/>
        <v>5011</v>
      </c>
      <c r="BG137" s="96">
        <f t="shared" si="75"/>
        <v>5011</v>
      </c>
      <c r="BI137" s="7" t="s">
        <v>1447</v>
      </c>
    </row>
    <row r="138" spans="1:74" ht="14" hidden="1" customHeight="1" outlineLevel="1" x14ac:dyDescent="0.2">
      <c r="A138" s="6" t="s">
        <v>1139</v>
      </c>
      <c r="B138" s="5" t="s">
        <v>2376</v>
      </c>
      <c r="C138" s="1">
        <f t="shared" si="65"/>
        <v>2142</v>
      </c>
      <c r="D138" s="7">
        <f>IF(N138&gt;0, RANK(N138,(N138:P138,Q138:AF138)),0)</f>
        <v>0</v>
      </c>
      <c r="E138" s="7">
        <f>IF(O138&gt;0,RANK(O138,(N138:P138,Q138:AF138)),0)</f>
        <v>1</v>
      </c>
      <c r="F138" s="7">
        <f>IF(P138&gt;0,RANK(P138,(N138:P138,Q138:AF138)),0)</f>
        <v>0</v>
      </c>
      <c r="G138" s="1">
        <f t="shared" si="76"/>
        <v>0</v>
      </c>
      <c r="H138" s="2">
        <f t="shared" si="77"/>
        <v>0</v>
      </c>
      <c r="I138" s="2"/>
      <c r="J138" s="2">
        <f t="shared" si="66"/>
        <v>0</v>
      </c>
      <c r="K138" s="2">
        <f t="shared" si="67"/>
        <v>0.800186741363212</v>
      </c>
      <c r="L138" s="2">
        <f t="shared" si="68"/>
        <v>0</v>
      </c>
      <c r="M138" s="2">
        <f t="shared" si="69"/>
        <v>0.199813258636788</v>
      </c>
      <c r="N138" s="56"/>
      <c r="O138" s="56">
        <v>1714</v>
      </c>
      <c r="P138" s="56"/>
      <c r="Q138" s="56">
        <v>428</v>
      </c>
      <c r="AP138" s="7">
        <f>IF(Q138&gt;0,RANK(Q138,(N138:P138,Q138:AF138)),0)</f>
        <v>2</v>
      </c>
      <c r="AQ138" s="7">
        <f>IF(R138&gt;0,RANK(R138,(N138:P138,Q138:AF138)),0)</f>
        <v>0</v>
      </c>
      <c r="AR138" s="7">
        <f>IF(T138&gt;0,RANK(T138,(N138:P138,Q138:AF138)),0)</f>
        <v>0</v>
      </c>
      <c r="AS138" s="7">
        <f>IF(S138&gt;0,RANK(S138,(N138:P138,Q138:AF138)),0)</f>
        <v>0</v>
      </c>
      <c r="AT138" s="2">
        <f t="shared" si="70"/>
        <v>0.19981325863678806</v>
      </c>
      <c r="AU138" s="2">
        <f t="shared" si="71"/>
        <v>0</v>
      </c>
      <c r="AV138" s="2">
        <f t="shared" si="72"/>
        <v>0</v>
      </c>
      <c r="AW138" s="2">
        <f t="shared" si="73"/>
        <v>0</v>
      </c>
      <c r="AY138" s="6" t="s">
        <v>1139</v>
      </c>
      <c r="AZ138" s="5" t="s">
        <v>2376</v>
      </c>
      <c r="BA138">
        <v>4</v>
      </c>
      <c r="BC138">
        <v>2</v>
      </c>
      <c r="BD138" s="91">
        <v>5</v>
      </c>
      <c r="BE138" s="93">
        <v>13</v>
      </c>
      <c r="BF138" s="96">
        <f t="shared" si="74"/>
        <v>5013</v>
      </c>
      <c r="BG138" s="96">
        <f t="shared" si="75"/>
        <v>5013</v>
      </c>
      <c r="BI138" s="7" t="s">
        <v>1447</v>
      </c>
    </row>
    <row r="139" spans="1:74" ht="14" hidden="1" customHeight="1" outlineLevel="1" x14ac:dyDescent="0.2">
      <c r="A139" s="6" t="s">
        <v>203</v>
      </c>
      <c r="B139" s="5" t="s">
        <v>2376</v>
      </c>
      <c r="C139" s="1">
        <f t="shared" si="65"/>
        <v>11592</v>
      </c>
      <c r="D139" s="7">
        <f>IF(N139&gt;0, RANK(N139,(N139:P139,Q139:AF139)),0)</f>
        <v>0</v>
      </c>
      <c r="E139" s="7">
        <f>IF(O139&gt;0,RANK(O139,(N139:P139,Q139:AF139)),0)</f>
        <v>1</v>
      </c>
      <c r="F139" s="7">
        <f>IF(P139&gt;0,RANK(P139,(N139:P139,Q139:AF139)),0)</f>
        <v>0</v>
      </c>
      <c r="G139" s="1">
        <f t="shared" si="76"/>
        <v>0</v>
      </c>
      <c r="H139" s="2">
        <f t="shared" si="77"/>
        <v>0</v>
      </c>
      <c r="I139" s="2"/>
      <c r="J139" s="2">
        <f t="shared" si="66"/>
        <v>0</v>
      </c>
      <c r="K139" s="2">
        <f t="shared" si="67"/>
        <v>0.66218081435472742</v>
      </c>
      <c r="L139" s="2">
        <f t="shared" si="68"/>
        <v>0</v>
      </c>
      <c r="M139" s="2">
        <f t="shared" si="69"/>
        <v>0.33781918564527258</v>
      </c>
      <c r="N139" s="56"/>
      <c r="O139" s="56">
        <v>7676</v>
      </c>
      <c r="P139" s="56"/>
      <c r="Q139" s="56">
        <v>3916</v>
      </c>
      <c r="AP139" s="7">
        <f>IF(Q139&gt;0,RANK(Q139,(N139:P139,Q139:AF139)),0)</f>
        <v>2</v>
      </c>
      <c r="AQ139" s="7">
        <f>IF(R139&gt;0,RANK(R139,(N139:P139,Q139:AF139)),0)</f>
        <v>0</v>
      </c>
      <c r="AR139" s="7">
        <f>IF(T139&gt;0,RANK(T139,(N139:P139,Q139:AF139)),0)</f>
        <v>0</v>
      </c>
      <c r="AS139" s="7">
        <f>IF(S139&gt;0,RANK(S139,(N139:P139,Q139:AF139)),0)</f>
        <v>0</v>
      </c>
      <c r="AT139" s="2">
        <f t="shared" si="70"/>
        <v>0.33781918564527258</v>
      </c>
      <c r="AU139" s="2">
        <f t="shared" si="71"/>
        <v>0</v>
      </c>
      <c r="AV139" s="2">
        <f t="shared" si="72"/>
        <v>0</v>
      </c>
      <c r="AW139" s="2">
        <f t="shared" si="73"/>
        <v>0</v>
      </c>
      <c r="AY139" s="6" t="s">
        <v>203</v>
      </c>
      <c r="AZ139" s="5" t="s">
        <v>2376</v>
      </c>
      <c r="BA139">
        <v>3</v>
      </c>
      <c r="BC139">
        <v>2</v>
      </c>
      <c r="BD139" s="91">
        <v>5</v>
      </c>
      <c r="BE139" s="93">
        <v>15</v>
      </c>
      <c r="BF139" s="96">
        <f t="shared" si="74"/>
        <v>5015</v>
      </c>
      <c r="BG139" s="96">
        <f t="shared" si="75"/>
        <v>5015</v>
      </c>
      <c r="BI139" s="7" t="s">
        <v>1447</v>
      </c>
    </row>
    <row r="140" spans="1:74" ht="14" hidden="1" customHeight="1" outlineLevel="1" x14ac:dyDescent="0.2">
      <c r="A140" s="6" t="s">
        <v>177</v>
      </c>
      <c r="B140" s="5" t="s">
        <v>2376</v>
      </c>
      <c r="C140" s="1">
        <f t="shared" si="65"/>
        <v>3654</v>
      </c>
      <c r="D140" s="7">
        <f>IF(N140&gt;0, RANK(N140,(N140:P140,Q140:AF140)),0)</f>
        <v>0</v>
      </c>
      <c r="E140" s="7">
        <f>IF(O140&gt;0,RANK(O140,(N140:P140,Q140:AF140)),0)</f>
        <v>1</v>
      </c>
      <c r="F140" s="7">
        <f>IF(P140&gt;0,RANK(P140,(N140:P140,Q140:AF140)),0)</f>
        <v>0</v>
      </c>
      <c r="G140" s="1">
        <f t="shared" si="76"/>
        <v>0</v>
      </c>
      <c r="H140" s="2">
        <f t="shared" si="77"/>
        <v>0</v>
      </c>
      <c r="I140" s="2"/>
      <c r="J140" s="2">
        <f t="shared" si="66"/>
        <v>0</v>
      </c>
      <c r="K140" s="2">
        <f t="shared" si="67"/>
        <v>0.53229337712096336</v>
      </c>
      <c r="L140" s="2">
        <f t="shared" si="68"/>
        <v>0</v>
      </c>
      <c r="M140" s="2">
        <f t="shared" si="69"/>
        <v>0.46770662287903664</v>
      </c>
      <c r="N140" s="56"/>
      <c r="O140" s="56">
        <v>1945</v>
      </c>
      <c r="P140" s="56"/>
      <c r="Q140" s="56">
        <v>1709</v>
      </c>
      <c r="AP140" s="7">
        <f>IF(Q140&gt;0,RANK(Q140,(N140:P140,Q140:AF140)),0)</f>
        <v>2</v>
      </c>
      <c r="AQ140" s="7">
        <f>IF(R140&gt;0,RANK(R140,(N140:P140,Q140:AF140)),0)</f>
        <v>0</v>
      </c>
      <c r="AR140" s="7">
        <f>IF(T140&gt;0,RANK(T140,(N140:P140,Q140:AF140)),0)</f>
        <v>0</v>
      </c>
      <c r="AS140" s="7">
        <f>IF(S140&gt;0,RANK(S140,(N140:P140,Q140:AF140)),0)</f>
        <v>0</v>
      </c>
      <c r="AT140" s="2">
        <f t="shared" si="70"/>
        <v>0.46770662287903669</v>
      </c>
      <c r="AU140" s="2">
        <f t="shared" si="71"/>
        <v>0</v>
      </c>
      <c r="AV140" s="2">
        <f t="shared" si="72"/>
        <v>0</v>
      </c>
      <c r="AW140" s="2">
        <f t="shared" si="73"/>
        <v>0</v>
      </c>
      <c r="AY140" s="6" t="s">
        <v>177</v>
      </c>
      <c r="AZ140" s="5" t="s">
        <v>2376</v>
      </c>
      <c r="BA140">
        <v>1</v>
      </c>
      <c r="BC140">
        <v>2</v>
      </c>
      <c r="BD140" s="91">
        <v>5</v>
      </c>
      <c r="BE140" s="93">
        <v>17</v>
      </c>
      <c r="BF140" s="96">
        <f t="shared" si="74"/>
        <v>5017</v>
      </c>
      <c r="BG140" s="96">
        <f t="shared" si="75"/>
        <v>5017</v>
      </c>
      <c r="BI140" s="7" t="s">
        <v>1447</v>
      </c>
    </row>
    <row r="141" spans="1:74" ht="14" hidden="1" customHeight="1" outlineLevel="1" x14ac:dyDescent="0.2">
      <c r="A141" s="6" t="s">
        <v>719</v>
      </c>
      <c r="B141" s="5" t="s">
        <v>2376</v>
      </c>
      <c r="C141" s="1">
        <f t="shared" si="65"/>
        <v>8067</v>
      </c>
      <c r="D141" s="7">
        <f>IF(N141&gt;0, RANK(N141,(N141:P141,Q141:AF141)),0)</f>
        <v>0</v>
      </c>
      <c r="E141" s="7">
        <f>IF(O141&gt;0,RANK(O141,(N141:P141,Q141:AF141)),0)</f>
        <v>1</v>
      </c>
      <c r="F141" s="7">
        <f>IF(P141&gt;0,RANK(P141,(N141:P141,Q141:AF141)),0)</f>
        <v>0</v>
      </c>
      <c r="G141" s="1">
        <f t="shared" si="76"/>
        <v>0</v>
      </c>
      <c r="H141" s="2">
        <f t="shared" si="77"/>
        <v>0</v>
      </c>
      <c r="I141" s="2"/>
      <c r="J141" s="2">
        <f t="shared" si="66"/>
        <v>0</v>
      </c>
      <c r="K141" s="2">
        <f t="shared" si="67"/>
        <v>0.63084170075616708</v>
      </c>
      <c r="L141" s="2">
        <f t="shared" si="68"/>
        <v>0</v>
      </c>
      <c r="M141" s="2">
        <f t="shared" si="69"/>
        <v>0.36915829924383292</v>
      </c>
      <c r="N141" s="56"/>
      <c r="O141" s="56">
        <v>5089</v>
      </c>
      <c r="P141" s="56"/>
      <c r="Q141" s="56">
        <v>2978</v>
      </c>
      <c r="AP141" s="7">
        <f>IF(Q141&gt;0,RANK(Q141,(N141:P141,Q141:AF141)),0)</f>
        <v>2</v>
      </c>
      <c r="AQ141" s="7">
        <f>IF(R141&gt;0,RANK(R141,(N141:P141,Q141:AF141)),0)</f>
        <v>0</v>
      </c>
      <c r="AR141" s="7">
        <f>IF(T141&gt;0,RANK(T141,(N141:P141,Q141:AF141)),0)</f>
        <v>0</v>
      </c>
      <c r="AS141" s="7">
        <f>IF(S141&gt;0,RANK(S141,(N141:P141,Q141:AF141)),0)</f>
        <v>0</v>
      </c>
      <c r="AT141" s="2">
        <f t="shared" si="70"/>
        <v>0.36915829924383292</v>
      </c>
      <c r="AU141" s="2">
        <f t="shared" si="71"/>
        <v>0</v>
      </c>
      <c r="AV141" s="2">
        <f t="shared" si="72"/>
        <v>0</v>
      </c>
      <c r="AW141" s="2">
        <f t="shared" si="73"/>
        <v>0</v>
      </c>
      <c r="AY141" s="6" t="s">
        <v>719</v>
      </c>
      <c r="AZ141" s="5" t="s">
        <v>2376</v>
      </c>
      <c r="BA141">
        <v>4</v>
      </c>
      <c r="BC141">
        <v>2</v>
      </c>
      <c r="BD141" s="91">
        <v>5</v>
      </c>
      <c r="BE141" s="93">
        <v>19</v>
      </c>
      <c r="BF141" s="96">
        <f t="shared" si="74"/>
        <v>5019</v>
      </c>
      <c r="BG141" s="96">
        <f t="shared" si="75"/>
        <v>5019</v>
      </c>
      <c r="BI141" s="7" t="s">
        <v>1447</v>
      </c>
    </row>
    <row r="142" spans="1:74" ht="14" hidden="1" customHeight="1" outlineLevel="1" x14ac:dyDescent="0.2">
      <c r="A142" s="6" t="s">
        <v>1273</v>
      </c>
      <c r="B142" s="5" t="s">
        <v>2376</v>
      </c>
      <c r="C142" s="1">
        <f t="shared" si="65"/>
        <v>5099</v>
      </c>
      <c r="D142" s="7">
        <f>IF(N142&gt;0, RANK(N142,(N142:P142,Q142:AF142)),0)</f>
        <v>0</v>
      </c>
      <c r="E142" s="7">
        <f>IF(O142&gt;0,RANK(O142,(N142:P142,Q142:AF142)),0)</f>
        <v>1</v>
      </c>
      <c r="F142" s="7">
        <f>IF(P142&gt;0,RANK(P142,(N142:P142,Q142:AF142)),0)</f>
        <v>0</v>
      </c>
      <c r="G142" s="1">
        <f t="shared" si="76"/>
        <v>0</v>
      </c>
      <c r="H142" s="2">
        <f t="shared" si="77"/>
        <v>0</v>
      </c>
      <c r="I142" s="2"/>
      <c r="J142" s="2">
        <f t="shared" si="66"/>
        <v>0</v>
      </c>
      <c r="K142" s="2">
        <f t="shared" si="67"/>
        <v>0.82290645224553838</v>
      </c>
      <c r="L142" s="2">
        <f t="shared" si="68"/>
        <v>0</v>
      </c>
      <c r="M142" s="2">
        <f t="shared" si="69"/>
        <v>0.17709354775446162</v>
      </c>
      <c r="N142" s="56"/>
      <c r="O142" s="56">
        <v>4196</v>
      </c>
      <c r="P142" s="56"/>
      <c r="Q142" s="56">
        <v>903</v>
      </c>
      <c r="AP142" s="7">
        <f>IF(Q142&gt;0,RANK(Q142,(N142:P142,Q142:AF142)),0)</f>
        <v>2</v>
      </c>
      <c r="AQ142" s="7">
        <f>IF(R142&gt;0,RANK(R142,(N142:P142,Q142:AF142)),0)</f>
        <v>0</v>
      </c>
      <c r="AR142" s="7">
        <f>IF(T142&gt;0,RANK(T142,(N142:P142,Q142:AF142)),0)</f>
        <v>0</v>
      </c>
      <c r="AS142" s="7">
        <f>IF(S142&gt;0,RANK(S142,(N142:P142,Q142:AF142)),0)</f>
        <v>0</v>
      </c>
      <c r="AT142" s="2">
        <f t="shared" si="70"/>
        <v>0.17709354775446165</v>
      </c>
      <c r="AU142" s="2">
        <f t="shared" si="71"/>
        <v>0</v>
      </c>
      <c r="AV142" s="2">
        <f t="shared" si="72"/>
        <v>0</v>
      </c>
      <c r="AW142" s="2">
        <f t="shared" si="73"/>
        <v>0</v>
      </c>
      <c r="AY142" s="6" t="s">
        <v>1273</v>
      </c>
      <c r="AZ142" s="5" t="s">
        <v>2376</v>
      </c>
      <c r="BA142">
        <v>1</v>
      </c>
      <c r="BC142">
        <v>2</v>
      </c>
      <c r="BD142" s="91">
        <v>5</v>
      </c>
      <c r="BE142" s="93">
        <v>21</v>
      </c>
      <c r="BF142" s="96">
        <f t="shared" si="74"/>
        <v>5021</v>
      </c>
      <c r="BG142" s="96">
        <f t="shared" si="75"/>
        <v>5021</v>
      </c>
      <c r="BI142" s="7" t="s">
        <v>1447</v>
      </c>
    </row>
    <row r="143" spans="1:74" ht="14" hidden="1" customHeight="1" outlineLevel="1" x14ac:dyDescent="0.2">
      <c r="A143" s="6" t="s">
        <v>2263</v>
      </c>
      <c r="B143" s="5" t="s">
        <v>2376</v>
      </c>
      <c r="C143" s="1">
        <f t="shared" si="65"/>
        <v>12568</v>
      </c>
      <c r="D143" s="7">
        <f>IF(N143&gt;0, RANK(N143,(N143:P143,Q143:AF143)),0)</f>
        <v>0</v>
      </c>
      <c r="E143" s="7">
        <f>IF(O143&gt;0,RANK(O143,(N143:P143,Q143:AF143)),0)</f>
        <v>1</v>
      </c>
      <c r="F143" s="7">
        <f>IF(P143&gt;0,RANK(P143,(N143:P143,Q143:AF143)),0)</f>
        <v>0</v>
      </c>
      <c r="G143" s="1">
        <f t="shared" si="76"/>
        <v>0</v>
      </c>
      <c r="H143" s="2">
        <f t="shared" si="77"/>
        <v>0</v>
      </c>
      <c r="I143" s="2"/>
      <c r="J143" s="2">
        <f t="shared" si="66"/>
        <v>0</v>
      </c>
      <c r="K143" s="2">
        <f t="shared" si="67"/>
        <v>0.84357097390197322</v>
      </c>
      <c r="L143" s="2">
        <f t="shared" si="68"/>
        <v>0</v>
      </c>
      <c r="M143" s="2">
        <f t="shared" si="69"/>
        <v>0.15642902609802678</v>
      </c>
      <c r="N143" s="56"/>
      <c r="O143" s="56">
        <v>10602</v>
      </c>
      <c r="P143" s="56"/>
      <c r="Q143" s="56">
        <v>1966</v>
      </c>
      <c r="AP143" s="7">
        <f>IF(Q143&gt;0,RANK(Q143,(N143:P143,Q143:AF143)),0)</f>
        <v>2</v>
      </c>
      <c r="AQ143" s="7">
        <f>IF(R143&gt;0,RANK(R143,(N143:P143,Q143:AF143)),0)</f>
        <v>0</v>
      </c>
      <c r="AR143" s="7">
        <f>IF(T143&gt;0,RANK(T143,(N143:P143,Q143:AF143)),0)</f>
        <v>0</v>
      </c>
      <c r="AS143" s="7">
        <f>IF(S143&gt;0,RANK(S143,(N143:P143,Q143:AF143)),0)</f>
        <v>0</v>
      </c>
      <c r="AT143" s="2">
        <f t="shared" si="70"/>
        <v>0.15642902609802672</v>
      </c>
      <c r="AU143" s="2">
        <f t="shared" si="71"/>
        <v>0</v>
      </c>
      <c r="AV143" s="2">
        <f t="shared" si="72"/>
        <v>0</v>
      </c>
      <c r="AW143" s="2">
        <f t="shared" si="73"/>
        <v>0</v>
      </c>
      <c r="AY143" s="6" t="s">
        <v>2263</v>
      </c>
      <c r="AZ143" s="5" t="s">
        <v>2376</v>
      </c>
      <c r="BA143">
        <v>1</v>
      </c>
      <c r="BC143">
        <v>2</v>
      </c>
      <c r="BD143" s="91">
        <v>5</v>
      </c>
      <c r="BE143" s="93">
        <v>23</v>
      </c>
      <c r="BF143" s="96">
        <f t="shared" si="74"/>
        <v>5023</v>
      </c>
      <c r="BG143" s="96">
        <f t="shared" si="75"/>
        <v>5023</v>
      </c>
      <c r="BI143" s="7" t="s">
        <v>1447</v>
      </c>
    </row>
    <row r="144" spans="1:74" ht="14" hidden="1" customHeight="1" outlineLevel="1" x14ac:dyDescent="0.2">
      <c r="A144" s="6" t="s">
        <v>1135</v>
      </c>
      <c r="B144" s="5" t="s">
        <v>2376</v>
      </c>
      <c r="C144" s="1">
        <f t="shared" si="65"/>
        <v>3557</v>
      </c>
      <c r="D144" s="7">
        <f>IF(N144&gt;0, RANK(N144,(N144:P144,Q144:AF144)),0)</f>
        <v>0</v>
      </c>
      <c r="E144" s="7">
        <f>IF(O144&gt;0,RANK(O144,(N144:P144,Q144:AF144)),0)</f>
        <v>1</v>
      </c>
      <c r="F144" s="7">
        <f>IF(P144&gt;0,RANK(P144,(N144:P144,Q144:AF144)),0)</f>
        <v>0</v>
      </c>
      <c r="G144" s="1">
        <f t="shared" si="76"/>
        <v>0</v>
      </c>
      <c r="H144" s="2">
        <f t="shared" si="77"/>
        <v>0</v>
      </c>
      <c r="I144" s="2"/>
      <c r="J144" s="2">
        <f t="shared" si="66"/>
        <v>0</v>
      </c>
      <c r="K144" s="2">
        <f t="shared" si="67"/>
        <v>0.83975260050604439</v>
      </c>
      <c r="L144" s="2">
        <f t="shared" si="68"/>
        <v>0</v>
      </c>
      <c r="M144" s="2">
        <f t="shared" si="69"/>
        <v>0.16024739949395561</v>
      </c>
      <c r="N144" s="56"/>
      <c r="O144" s="56">
        <v>2987</v>
      </c>
      <c r="P144" s="56"/>
      <c r="Q144" s="56">
        <v>570</v>
      </c>
      <c r="AP144" s="7">
        <f>IF(Q144&gt;0,RANK(Q144,(N144:P144,Q144:AF144)),0)</f>
        <v>2</v>
      </c>
      <c r="AQ144" s="7">
        <f>IF(R144&gt;0,RANK(R144,(N144:P144,Q144:AF144)),0)</f>
        <v>0</v>
      </c>
      <c r="AR144" s="7">
        <f>IF(T144&gt;0,RANK(T144,(N144:P144,Q144:AF144)),0)</f>
        <v>0</v>
      </c>
      <c r="AS144" s="7">
        <f>IF(S144&gt;0,RANK(S144,(N144:P144,Q144:AF144)),0)</f>
        <v>0</v>
      </c>
      <c r="AT144" s="2">
        <f t="shared" si="70"/>
        <v>0.16024739949395558</v>
      </c>
      <c r="AU144" s="2">
        <f t="shared" si="71"/>
        <v>0</v>
      </c>
      <c r="AV144" s="2">
        <f t="shared" si="72"/>
        <v>0</v>
      </c>
      <c r="AW144" s="2">
        <f t="shared" si="73"/>
        <v>0</v>
      </c>
      <c r="AY144" s="6" t="s">
        <v>1135</v>
      </c>
      <c r="AZ144" s="5" t="s">
        <v>2376</v>
      </c>
      <c r="BA144">
        <v>4</v>
      </c>
      <c r="BC144">
        <v>2</v>
      </c>
      <c r="BD144" s="91">
        <v>5</v>
      </c>
      <c r="BE144" s="93">
        <v>25</v>
      </c>
      <c r="BF144" s="96">
        <f t="shared" si="74"/>
        <v>5025</v>
      </c>
      <c r="BG144" s="96">
        <f t="shared" si="75"/>
        <v>5025</v>
      </c>
      <c r="BI144" s="7" t="s">
        <v>1447</v>
      </c>
    </row>
    <row r="145" spans="1:61" ht="14" hidden="1" customHeight="1" outlineLevel="1" x14ac:dyDescent="0.2">
      <c r="A145" s="6" t="s">
        <v>648</v>
      </c>
      <c r="B145" s="5" t="s">
        <v>2376</v>
      </c>
      <c r="C145" s="1">
        <f t="shared" si="65"/>
        <v>8091</v>
      </c>
      <c r="D145" s="7">
        <f>IF(N145&gt;0, RANK(N145,(N145:P145,Q145:AF145)),0)</f>
        <v>0</v>
      </c>
      <c r="E145" s="7">
        <f>IF(O145&gt;0,RANK(O145,(N145:P145,Q145:AF145)),0)</f>
        <v>1</v>
      </c>
      <c r="F145" s="7">
        <f>IF(P145&gt;0,RANK(P145,(N145:P145,Q145:AF145)),0)</f>
        <v>0</v>
      </c>
      <c r="G145" s="1">
        <f t="shared" si="76"/>
        <v>0</v>
      </c>
      <c r="H145" s="2">
        <f t="shared" si="77"/>
        <v>0</v>
      </c>
      <c r="I145" s="2"/>
      <c r="J145" s="2">
        <f t="shared" si="66"/>
        <v>0</v>
      </c>
      <c r="K145" s="2">
        <f t="shared" si="67"/>
        <v>0.7138796193301199</v>
      </c>
      <c r="L145" s="2">
        <f t="shared" si="68"/>
        <v>0</v>
      </c>
      <c r="M145" s="2">
        <f t="shared" si="69"/>
        <v>0.2861203806698801</v>
      </c>
      <c r="N145" s="56"/>
      <c r="O145" s="56">
        <v>5776</v>
      </c>
      <c r="P145" s="56"/>
      <c r="Q145" s="56">
        <v>2315</v>
      </c>
      <c r="AP145" s="7">
        <f>IF(Q145&gt;0,RANK(Q145,(N145:P145,Q145:AF145)),0)</f>
        <v>2</v>
      </c>
      <c r="AQ145" s="7">
        <f>IF(R145&gt;0,RANK(R145,(N145:P145,Q145:AF145)),0)</f>
        <v>0</v>
      </c>
      <c r="AR145" s="7">
        <f>IF(T145&gt;0,RANK(T145,(N145:P145,Q145:AF145)),0)</f>
        <v>0</v>
      </c>
      <c r="AS145" s="7">
        <f>IF(S145&gt;0,RANK(S145,(N145:P145,Q145:AF145)),0)</f>
        <v>0</v>
      </c>
      <c r="AT145" s="2">
        <f t="shared" si="70"/>
        <v>0.2861203806698801</v>
      </c>
      <c r="AU145" s="2">
        <f t="shared" si="71"/>
        <v>0</v>
      </c>
      <c r="AV145" s="2">
        <f t="shared" si="72"/>
        <v>0</v>
      </c>
      <c r="AW145" s="2">
        <f t="shared" si="73"/>
        <v>0</v>
      </c>
      <c r="AY145" s="6" t="s">
        <v>648</v>
      </c>
      <c r="AZ145" s="5" t="s">
        <v>2376</v>
      </c>
      <c r="BA145">
        <v>4</v>
      </c>
      <c r="BC145">
        <v>2</v>
      </c>
      <c r="BD145" s="91">
        <v>5</v>
      </c>
      <c r="BE145" s="93">
        <v>27</v>
      </c>
      <c r="BF145" s="96">
        <f t="shared" si="74"/>
        <v>5027</v>
      </c>
      <c r="BG145" s="96">
        <f t="shared" si="75"/>
        <v>5027</v>
      </c>
      <c r="BI145" s="7" t="s">
        <v>1447</v>
      </c>
    </row>
    <row r="146" spans="1:61" ht="14" hidden="1" customHeight="1" outlineLevel="1" x14ac:dyDescent="0.2">
      <c r="A146" s="6" t="s">
        <v>901</v>
      </c>
      <c r="B146" s="5" t="s">
        <v>2376</v>
      </c>
      <c r="C146" s="1">
        <f t="shared" si="65"/>
        <v>8542</v>
      </c>
      <c r="D146" s="7">
        <f>IF(N146&gt;0, RANK(N146,(N146:P146,Q146:AF146)),0)</f>
        <v>0</v>
      </c>
      <c r="E146" s="7">
        <f>IF(O146&gt;0,RANK(O146,(N146:P146,Q146:AF146)),0)</f>
        <v>1</v>
      </c>
      <c r="F146" s="7">
        <f>IF(P146&gt;0,RANK(P146,(N146:P146,Q146:AF146)),0)</f>
        <v>0</v>
      </c>
      <c r="G146" s="1">
        <f t="shared" si="76"/>
        <v>0</v>
      </c>
      <c r="H146" s="2">
        <f t="shared" si="77"/>
        <v>0</v>
      </c>
      <c r="I146" s="2"/>
      <c r="J146" s="2">
        <f t="shared" si="66"/>
        <v>0</v>
      </c>
      <c r="K146" s="2">
        <f t="shared" si="67"/>
        <v>0.69491922266448136</v>
      </c>
      <c r="L146" s="2">
        <f t="shared" si="68"/>
        <v>0</v>
      </c>
      <c r="M146" s="2">
        <f t="shared" si="69"/>
        <v>0.30508077733551864</v>
      </c>
      <c r="N146" s="56"/>
      <c r="O146" s="56">
        <v>5936</v>
      </c>
      <c r="P146" s="56"/>
      <c r="Q146" s="56">
        <v>2606</v>
      </c>
      <c r="AP146" s="7">
        <f>IF(Q146&gt;0,RANK(Q146,(N146:P146,Q146:AF146)),0)</f>
        <v>2</v>
      </c>
      <c r="AQ146" s="7">
        <f>IF(R146&gt;0,RANK(R146,(N146:P146,Q146:AF146)),0)</f>
        <v>0</v>
      </c>
      <c r="AR146" s="7">
        <f>IF(T146&gt;0,RANK(T146,(N146:P146,Q146:AF146)),0)</f>
        <v>0</v>
      </c>
      <c r="AS146" s="7">
        <f>IF(S146&gt;0,RANK(S146,(N146:P146,Q146:AF146)),0)</f>
        <v>0</v>
      </c>
      <c r="AT146" s="2">
        <f t="shared" si="70"/>
        <v>0.30508077733551864</v>
      </c>
      <c r="AU146" s="2">
        <f t="shared" si="71"/>
        <v>0</v>
      </c>
      <c r="AV146" s="2">
        <f t="shared" si="72"/>
        <v>0</v>
      </c>
      <c r="AW146" s="2">
        <f t="shared" si="73"/>
        <v>0</v>
      </c>
      <c r="AY146" s="6" t="s">
        <v>901</v>
      </c>
      <c r="AZ146" s="5" t="s">
        <v>2376</v>
      </c>
      <c r="BA146">
        <v>2</v>
      </c>
      <c r="BC146">
        <v>2</v>
      </c>
      <c r="BD146" s="91">
        <v>5</v>
      </c>
      <c r="BE146" s="93">
        <v>29</v>
      </c>
      <c r="BF146" s="96">
        <f t="shared" si="74"/>
        <v>5029</v>
      </c>
      <c r="BG146" s="96">
        <f t="shared" si="75"/>
        <v>5029</v>
      </c>
      <c r="BI146" s="7" t="s">
        <v>1447</v>
      </c>
    </row>
    <row r="147" spans="1:61" ht="14" hidden="1" customHeight="1" outlineLevel="1" x14ac:dyDescent="0.2">
      <c r="A147" s="6" t="s">
        <v>677</v>
      </c>
      <c r="B147" s="5" t="s">
        <v>2376</v>
      </c>
      <c r="C147" s="1">
        <f t="shared" si="65"/>
        <v>37930</v>
      </c>
      <c r="D147" s="7">
        <f>IF(N147&gt;0, RANK(N147,(N147:P147,Q147:AF147)),0)</f>
        <v>0</v>
      </c>
      <c r="E147" s="7">
        <f>IF(O147&gt;0,RANK(O147,(N147:P147,Q147:AF147)),0)</f>
        <v>1</v>
      </c>
      <c r="F147" s="7">
        <f>IF(P147&gt;0,RANK(P147,(N147:P147,Q147:AF147)),0)</f>
        <v>0</v>
      </c>
      <c r="G147" s="1">
        <f t="shared" si="76"/>
        <v>0</v>
      </c>
      <c r="H147" s="2">
        <f t="shared" si="77"/>
        <v>0</v>
      </c>
      <c r="I147" s="2"/>
      <c r="J147" s="2">
        <f t="shared" si="66"/>
        <v>0</v>
      </c>
      <c r="K147" s="2">
        <f t="shared" si="67"/>
        <v>0.69448984972317429</v>
      </c>
      <c r="L147" s="2">
        <f t="shared" si="68"/>
        <v>0</v>
      </c>
      <c r="M147" s="2">
        <f t="shared" si="69"/>
        <v>0.30551015027682571</v>
      </c>
      <c r="N147" s="56"/>
      <c r="O147" s="56">
        <v>26342</v>
      </c>
      <c r="P147" s="56"/>
      <c r="Q147" s="56">
        <v>11588</v>
      </c>
      <c r="AP147" s="7">
        <f>IF(Q147&gt;0,RANK(Q147,(N147:P147,Q147:AF147)),0)</f>
        <v>2</v>
      </c>
      <c r="AQ147" s="7">
        <f>IF(R147&gt;0,RANK(R147,(N147:P147,Q147:AF147)),0)</f>
        <v>0</v>
      </c>
      <c r="AR147" s="7">
        <f>IF(T147&gt;0,RANK(T147,(N147:P147,Q147:AF147)),0)</f>
        <v>0</v>
      </c>
      <c r="AS147" s="7">
        <f>IF(S147&gt;0,RANK(S147,(N147:P147,Q147:AF147)),0)</f>
        <v>0</v>
      </c>
      <c r="AT147" s="2">
        <f t="shared" si="70"/>
        <v>0.30551015027682571</v>
      </c>
      <c r="AU147" s="2">
        <f t="shared" si="71"/>
        <v>0</v>
      </c>
      <c r="AV147" s="2">
        <f t="shared" si="72"/>
        <v>0</v>
      </c>
      <c r="AW147" s="2">
        <f t="shared" si="73"/>
        <v>0</v>
      </c>
      <c r="AY147" s="6" t="s">
        <v>677</v>
      </c>
      <c r="AZ147" s="5" t="s">
        <v>2376</v>
      </c>
      <c r="BA147">
        <v>1</v>
      </c>
      <c r="BC147">
        <v>2</v>
      </c>
      <c r="BD147" s="91">
        <v>5</v>
      </c>
      <c r="BE147" s="93">
        <v>31</v>
      </c>
      <c r="BF147" s="96">
        <f t="shared" si="74"/>
        <v>5031</v>
      </c>
      <c r="BG147" s="96">
        <f t="shared" si="75"/>
        <v>5031</v>
      </c>
      <c r="BI147" s="7" t="s">
        <v>1447</v>
      </c>
    </row>
    <row r="148" spans="1:61" ht="14" hidden="1" customHeight="1" outlineLevel="1" x14ac:dyDescent="0.2">
      <c r="A148" s="6" t="s">
        <v>165</v>
      </c>
      <c r="B148" s="5" t="s">
        <v>2376</v>
      </c>
      <c r="C148" s="1">
        <f t="shared" si="65"/>
        <v>24041</v>
      </c>
      <c r="D148" s="7">
        <f>IF(N148&gt;0, RANK(N148,(N148:P148,Q148:AF148)),0)</f>
        <v>0</v>
      </c>
      <c r="E148" s="7">
        <f>IF(O148&gt;0,RANK(O148,(N148:P148,Q148:AF148)),0)</f>
        <v>1</v>
      </c>
      <c r="F148" s="7">
        <f>IF(P148&gt;0,RANK(P148,(N148:P148,Q148:AF148)),0)</f>
        <v>0</v>
      </c>
      <c r="G148" s="1">
        <f t="shared" si="76"/>
        <v>0</v>
      </c>
      <c r="H148" s="2">
        <f t="shared" si="77"/>
        <v>0</v>
      </c>
      <c r="I148" s="2"/>
      <c r="J148" s="2">
        <f t="shared" si="66"/>
        <v>0</v>
      </c>
      <c r="K148" s="2">
        <f t="shared" si="67"/>
        <v>0.78303731125993092</v>
      </c>
      <c r="L148" s="2">
        <f t="shared" si="68"/>
        <v>0</v>
      </c>
      <c r="M148" s="2">
        <f t="shared" si="69"/>
        <v>0.21696268874006908</v>
      </c>
      <c r="N148" s="56"/>
      <c r="O148" s="56">
        <v>18825</v>
      </c>
      <c r="P148" s="56"/>
      <c r="Q148" s="56">
        <v>5216</v>
      </c>
      <c r="AP148" s="7">
        <f>IF(Q148&gt;0,RANK(Q148,(N148:P148,Q148:AF148)),0)</f>
        <v>2</v>
      </c>
      <c r="AQ148" s="7">
        <f>IF(R148&gt;0,RANK(R148,(N148:P148,Q148:AF148)),0)</f>
        <v>0</v>
      </c>
      <c r="AR148" s="7">
        <f>IF(T148&gt;0,RANK(T148,(N148:P148,Q148:AF148)),0)</f>
        <v>0</v>
      </c>
      <c r="AS148" s="7">
        <f>IF(S148&gt;0,RANK(S148,(N148:P148,Q148:AF148)),0)</f>
        <v>0</v>
      </c>
      <c r="AT148" s="2">
        <f t="shared" si="70"/>
        <v>0.21696268874006905</v>
      </c>
      <c r="AU148" s="2">
        <f t="shared" si="71"/>
        <v>0</v>
      </c>
      <c r="AV148" s="2">
        <f t="shared" si="72"/>
        <v>0</v>
      </c>
      <c r="AW148" s="2">
        <f t="shared" si="73"/>
        <v>0</v>
      </c>
      <c r="AY148" s="6" t="s">
        <v>165</v>
      </c>
      <c r="AZ148" s="5" t="s">
        <v>2376</v>
      </c>
      <c r="BC148">
        <v>2</v>
      </c>
      <c r="BD148" s="91">
        <v>5</v>
      </c>
      <c r="BE148" s="93">
        <v>33</v>
      </c>
      <c r="BF148" s="96">
        <f t="shared" si="74"/>
        <v>5033</v>
      </c>
      <c r="BG148" s="96">
        <f t="shared" si="75"/>
        <v>5033</v>
      </c>
      <c r="BI148" s="7" t="s">
        <v>1447</v>
      </c>
    </row>
    <row r="149" spans="1:61" ht="14" hidden="1" customHeight="1" outlineLevel="1" x14ac:dyDescent="0.2">
      <c r="A149" s="6" t="s">
        <v>2247</v>
      </c>
      <c r="B149" s="5" t="s">
        <v>2376</v>
      </c>
      <c r="C149" s="1">
        <f t="shared" si="65"/>
        <v>15110</v>
      </c>
      <c r="D149" s="7">
        <f>IF(N149&gt;0, RANK(N149,(N149:P149,Q149:AF149)),0)</f>
        <v>0</v>
      </c>
      <c r="E149" s="7">
        <f>IF(O149&gt;0,RANK(O149,(N149:P149,Q149:AF149)),0)</f>
        <v>1</v>
      </c>
      <c r="F149" s="7">
        <f>IF(P149&gt;0,RANK(P149,(N149:P149,Q149:AF149)),0)</f>
        <v>0</v>
      </c>
      <c r="G149" s="1">
        <f t="shared" si="76"/>
        <v>0</v>
      </c>
      <c r="H149" s="2">
        <f t="shared" si="77"/>
        <v>0</v>
      </c>
      <c r="I149" s="2"/>
      <c r="J149" s="2">
        <f t="shared" si="66"/>
        <v>0</v>
      </c>
      <c r="K149" s="2">
        <f t="shared" si="67"/>
        <v>0.5273990734612839</v>
      </c>
      <c r="L149" s="2">
        <f t="shared" si="68"/>
        <v>0</v>
      </c>
      <c r="M149" s="2">
        <f t="shared" si="69"/>
        <v>0.4726009265387161</v>
      </c>
      <c r="N149" s="56"/>
      <c r="O149" s="56">
        <v>7969</v>
      </c>
      <c r="P149" s="56"/>
      <c r="Q149" s="56">
        <v>7141</v>
      </c>
      <c r="AP149" s="7">
        <f>IF(Q149&gt;0,RANK(Q149,(N149:P149,Q149:AF149)),0)</f>
        <v>2</v>
      </c>
      <c r="AQ149" s="7">
        <f>IF(R149&gt;0,RANK(R149,(N149:P149,Q149:AF149)),0)</f>
        <v>0</v>
      </c>
      <c r="AR149" s="7">
        <f>IF(T149&gt;0,RANK(T149,(N149:P149,Q149:AF149)),0)</f>
        <v>0</v>
      </c>
      <c r="AS149" s="7">
        <f>IF(S149&gt;0,RANK(S149,(N149:P149,Q149:AF149)),0)</f>
        <v>0</v>
      </c>
      <c r="AT149" s="2">
        <f t="shared" si="70"/>
        <v>0.4726009265387161</v>
      </c>
      <c r="AU149" s="2">
        <f t="shared" si="71"/>
        <v>0</v>
      </c>
      <c r="AV149" s="2">
        <f t="shared" si="72"/>
        <v>0</v>
      </c>
      <c r="AW149" s="2">
        <f t="shared" si="73"/>
        <v>0</v>
      </c>
      <c r="AY149" s="6" t="s">
        <v>2247</v>
      </c>
      <c r="AZ149" s="5" t="s">
        <v>2376</v>
      </c>
      <c r="BA149">
        <v>1</v>
      </c>
      <c r="BC149">
        <v>2</v>
      </c>
      <c r="BD149" s="91">
        <v>5</v>
      </c>
      <c r="BE149" s="93">
        <v>35</v>
      </c>
      <c r="BF149" s="96">
        <f t="shared" si="74"/>
        <v>5035</v>
      </c>
      <c r="BG149" s="96">
        <f t="shared" si="75"/>
        <v>5035</v>
      </c>
      <c r="BI149" s="7" t="s">
        <v>1447</v>
      </c>
    </row>
    <row r="150" spans="1:61" ht="14" hidden="1" customHeight="1" outlineLevel="1" x14ac:dyDescent="0.2">
      <c r="A150" s="6" t="s">
        <v>712</v>
      </c>
      <c r="B150" s="5" t="s">
        <v>2376</v>
      </c>
      <c r="C150" s="1">
        <f t="shared" si="65"/>
        <v>6761</v>
      </c>
      <c r="D150" s="7">
        <f>IF(N150&gt;0, RANK(N150,(N150:P150,Q150:AF150)),0)</f>
        <v>0</v>
      </c>
      <c r="E150" s="7">
        <f>IF(O150&gt;0,RANK(O150,(N150:P150,Q150:AF150)),0)</f>
        <v>1</v>
      </c>
      <c r="F150" s="7">
        <f>IF(P150&gt;0,RANK(P150,(N150:P150,Q150:AF150)),0)</f>
        <v>0</v>
      </c>
      <c r="G150" s="1">
        <f t="shared" si="76"/>
        <v>0</v>
      </c>
      <c r="H150" s="2">
        <f t="shared" si="77"/>
        <v>0</v>
      </c>
      <c r="I150" s="2"/>
      <c r="J150" s="2">
        <f t="shared" si="66"/>
        <v>0</v>
      </c>
      <c r="K150" s="2">
        <f t="shared" si="67"/>
        <v>0.75210767637923381</v>
      </c>
      <c r="L150" s="2">
        <f t="shared" si="68"/>
        <v>0</v>
      </c>
      <c r="M150" s="2">
        <f t="shared" si="69"/>
        <v>0.24789232362076619</v>
      </c>
      <c r="N150" s="56"/>
      <c r="O150" s="56">
        <v>5085</v>
      </c>
      <c r="P150" s="56"/>
      <c r="Q150" s="56">
        <v>1676</v>
      </c>
      <c r="AP150" s="7">
        <f>IF(Q150&gt;0,RANK(Q150,(N150:P150,Q150:AF150)),0)</f>
        <v>2</v>
      </c>
      <c r="AQ150" s="7">
        <f>IF(R150&gt;0,RANK(R150,(N150:P150,Q150:AF150)),0)</f>
        <v>0</v>
      </c>
      <c r="AR150" s="7">
        <f>IF(T150&gt;0,RANK(T150,(N150:P150,Q150:AF150)),0)</f>
        <v>0</v>
      </c>
      <c r="AS150" s="7">
        <f>IF(S150&gt;0,RANK(S150,(N150:P150,Q150:AF150)),0)</f>
        <v>0</v>
      </c>
      <c r="AT150" s="2">
        <f t="shared" si="70"/>
        <v>0.24789232362076616</v>
      </c>
      <c r="AU150" s="2">
        <f t="shared" si="71"/>
        <v>0</v>
      </c>
      <c r="AV150" s="2">
        <f t="shared" si="72"/>
        <v>0</v>
      </c>
      <c r="AW150" s="2">
        <f t="shared" si="73"/>
        <v>0</v>
      </c>
      <c r="AY150" s="6" t="s">
        <v>712</v>
      </c>
      <c r="AZ150" s="5" t="s">
        <v>2376</v>
      </c>
      <c r="BA150">
        <v>1</v>
      </c>
      <c r="BC150">
        <v>2</v>
      </c>
      <c r="BD150" s="91">
        <v>5</v>
      </c>
      <c r="BE150" s="93">
        <v>37</v>
      </c>
      <c r="BF150" s="96">
        <f t="shared" si="74"/>
        <v>5037</v>
      </c>
      <c r="BG150" s="96">
        <f t="shared" si="75"/>
        <v>5037</v>
      </c>
      <c r="BI150" s="7" t="s">
        <v>1447</v>
      </c>
    </row>
    <row r="151" spans="1:61" ht="14" hidden="1" customHeight="1" outlineLevel="1" x14ac:dyDescent="0.2">
      <c r="A151" s="6" t="s">
        <v>2016</v>
      </c>
      <c r="B151" s="5" t="s">
        <v>2376</v>
      </c>
      <c r="C151" s="1">
        <f t="shared" si="65"/>
        <v>2540</v>
      </c>
      <c r="D151" s="7">
        <f>IF(N151&gt;0, RANK(N151,(N151:P151,Q151:AF151)),0)</f>
        <v>0</v>
      </c>
      <c r="E151" s="7">
        <f>IF(O151&gt;0,RANK(O151,(N151:P151,Q151:AF151)),0)</f>
        <v>1</v>
      </c>
      <c r="F151" s="7">
        <f>IF(P151&gt;0,RANK(P151,(N151:P151,Q151:AF151)),0)</f>
        <v>0</v>
      </c>
      <c r="G151" s="1">
        <f t="shared" si="76"/>
        <v>0</v>
      </c>
      <c r="H151" s="2">
        <f t="shared" si="77"/>
        <v>0</v>
      </c>
      <c r="I151" s="2"/>
      <c r="J151" s="2">
        <f t="shared" si="66"/>
        <v>0</v>
      </c>
      <c r="K151" s="2">
        <f t="shared" si="67"/>
        <v>0.68110236220472442</v>
      </c>
      <c r="L151" s="2">
        <f t="shared" si="68"/>
        <v>0</v>
      </c>
      <c r="M151" s="2">
        <f t="shared" si="69"/>
        <v>0.31889763779527558</v>
      </c>
      <c r="N151" s="56"/>
      <c r="O151" s="56">
        <v>1730</v>
      </c>
      <c r="P151" s="56"/>
      <c r="Q151" s="56">
        <v>810</v>
      </c>
      <c r="AP151" s="7">
        <f>IF(Q151&gt;0,RANK(Q151,(N151:P151,Q151:AF151)),0)</f>
        <v>2</v>
      </c>
      <c r="AQ151" s="7">
        <f>IF(R151&gt;0,RANK(R151,(N151:P151,Q151:AF151)),0)</f>
        <v>0</v>
      </c>
      <c r="AR151" s="7">
        <f>IF(T151&gt;0,RANK(T151,(N151:P151,Q151:AF151)),0)</f>
        <v>0</v>
      </c>
      <c r="AS151" s="7">
        <f>IF(S151&gt;0,RANK(S151,(N151:P151,Q151:AF151)),0)</f>
        <v>0</v>
      </c>
      <c r="AT151" s="2">
        <f t="shared" si="70"/>
        <v>0.31889763779527558</v>
      </c>
      <c r="AU151" s="2">
        <f t="shared" si="71"/>
        <v>0</v>
      </c>
      <c r="AV151" s="2">
        <f t="shared" si="72"/>
        <v>0</v>
      </c>
      <c r="AW151" s="2">
        <f t="shared" si="73"/>
        <v>0</v>
      </c>
      <c r="AY151" s="6" t="s">
        <v>2016</v>
      </c>
      <c r="AZ151" s="5" t="s">
        <v>2376</v>
      </c>
      <c r="BA151">
        <v>4</v>
      </c>
      <c r="BC151">
        <v>2</v>
      </c>
      <c r="BD151" s="91">
        <v>5</v>
      </c>
      <c r="BE151" s="93">
        <v>39</v>
      </c>
      <c r="BF151" s="96">
        <f t="shared" si="74"/>
        <v>5039</v>
      </c>
      <c r="BG151" s="96">
        <f t="shared" si="75"/>
        <v>5039</v>
      </c>
      <c r="BI151" s="7" t="s">
        <v>1447</v>
      </c>
    </row>
    <row r="152" spans="1:61" ht="14" hidden="1" customHeight="1" outlineLevel="1" x14ac:dyDescent="0.2">
      <c r="A152" s="6" t="s">
        <v>313</v>
      </c>
      <c r="B152" s="5" t="s">
        <v>2376</v>
      </c>
      <c r="C152" s="1">
        <f t="shared" si="65"/>
        <v>4003</v>
      </c>
      <c r="D152" s="7">
        <f>IF(N152&gt;0, RANK(N152,(N152:P152,Q152:AF152)),0)</f>
        <v>0</v>
      </c>
      <c r="E152" s="7">
        <f>IF(O152&gt;0,RANK(O152,(N152:P152,Q152:AF152)),0)</f>
        <v>1</v>
      </c>
      <c r="F152" s="7">
        <f>IF(P152&gt;0,RANK(P152,(N152:P152,Q152:AF152)),0)</f>
        <v>0</v>
      </c>
      <c r="G152" s="1">
        <f t="shared" si="76"/>
        <v>0</v>
      </c>
      <c r="H152" s="2">
        <f t="shared" si="77"/>
        <v>0</v>
      </c>
      <c r="I152" s="2"/>
      <c r="J152" s="2">
        <f t="shared" si="66"/>
        <v>0</v>
      </c>
      <c r="K152" s="2">
        <f t="shared" si="67"/>
        <v>0.57431926055458404</v>
      </c>
      <c r="L152" s="2">
        <f t="shared" si="68"/>
        <v>0</v>
      </c>
      <c r="M152" s="2">
        <f t="shared" si="69"/>
        <v>0.42568073944541596</v>
      </c>
      <c r="N152" s="56"/>
      <c r="O152" s="56">
        <v>2299</v>
      </c>
      <c r="P152" s="56"/>
      <c r="Q152" s="56">
        <v>1704</v>
      </c>
      <c r="AP152" s="7">
        <f>IF(Q152&gt;0,RANK(Q152,(N152:P152,Q152:AF152)),0)</f>
        <v>2</v>
      </c>
      <c r="AQ152" s="7">
        <f>IF(R152&gt;0,RANK(R152,(N152:P152,Q152:AF152)),0)</f>
        <v>0</v>
      </c>
      <c r="AR152" s="7">
        <f>IF(T152&gt;0,RANK(T152,(N152:P152,Q152:AF152)),0)</f>
        <v>0</v>
      </c>
      <c r="AS152" s="7">
        <f>IF(S152&gt;0,RANK(S152,(N152:P152,Q152:AF152)),0)</f>
        <v>0</v>
      </c>
      <c r="AT152" s="2">
        <f t="shared" si="70"/>
        <v>0.42568073944541596</v>
      </c>
      <c r="AU152" s="2">
        <f t="shared" si="71"/>
        <v>0</v>
      </c>
      <c r="AV152" s="2">
        <f t="shared" si="72"/>
        <v>0</v>
      </c>
      <c r="AW152" s="2">
        <f t="shared" si="73"/>
        <v>0</v>
      </c>
      <c r="AY152" s="6" t="s">
        <v>313</v>
      </c>
      <c r="AZ152" s="5" t="s">
        <v>2376</v>
      </c>
      <c r="BA152">
        <v>1</v>
      </c>
      <c r="BC152">
        <v>2</v>
      </c>
      <c r="BD152" s="91">
        <v>5</v>
      </c>
      <c r="BE152" s="93">
        <v>41</v>
      </c>
      <c r="BF152" s="96">
        <f t="shared" si="74"/>
        <v>5041</v>
      </c>
      <c r="BG152" s="96">
        <f t="shared" si="75"/>
        <v>5041</v>
      </c>
      <c r="BI152" s="7" t="s">
        <v>1447</v>
      </c>
    </row>
    <row r="153" spans="1:61" ht="14" hidden="1" customHeight="1" outlineLevel="1" x14ac:dyDescent="0.2">
      <c r="A153" s="6" t="s">
        <v>323</v>
      </c>
      <c r="B153" s="5" t="s">
        <v>2376</v>
      </c>
      <c r="C153" s="1">
        <f t="shared" si="65"/>
        <v>6711</v>
      </c>
      <c r="D153" s="7">
        <f>IF(N153&gt;0, RANK(N153,(N153:P153,Q153:AF153)),0)</f>
        <v>0</v>
      </c>
      <c r="E153" s="7">
        <f>IF(O153&gt;0,RANK(O153,(N153:P153,Q153:AF153)),0)</f>
        <v>1</v>
      </c>
      <c r="F153" s="7">
        <f>IF(P153&gt;0,RANK(P153,(N153:P153,Q153:AF153)),0)</f>
        <v>0</v>
      </c>
      <c r="G153" s="1">
        <f t="shared" si="76"/>
        <v>0</v>
      </c>
      <c r="H153" s="2">
        <f t="shared" si="77"/>
        <v>0</v>
      </c>
      <c r="I153" s="2"/>
      <c r="J153" s="2">
        <f t="shared" si="66"/>
        <v>0</v>
      </c>
      <c r="K153" s="2">
        <f t="shared" si="67"/>
        <v>0.68052451199523167</v>
      </c>
      <c r="L153" s="2">
        <f t="shared" si="68"/>
        <v>0</v>
      </c>
      <c r="M153" s="2">
        <f t="shared" si="69"/>
        <v>0.31947548800476833</v>
      </c>
      <c r="N153" s="56"/>
      <c r="O153" s="56">
        <v>4567</v>
      </c>
      <c r="P153" s="56"/>
      <c r="Q153" s="56">
        <v>2144</v>
      </c>
      <c r="AP153" s="7">
        <f>IF(Q153&gt;0,RANK(Q153,(N153:P153,Q153:AF153)),0)</f>
        <v>2</v>
      </c>
      <c r="AQ153" s="7">
        <f>IF(R153&gt;0,RANK(R153,(N153:P153,Q153:AF153)),0)</f>
        <v>0</v>
      </c>
      <c r="AR153" s="7">
        <f>IF(T153&gt;0,RANK(T153,(N153:P153,Q153:AF153)),0)</f>
        <v>0</v>
      </c>
      <c r="AS153" s="7">
        <f>IF(S153&gt;0,RANK(S153,(N153:P153,Q153:AF153)),0)</f>
        <v>0</v>
      </c>
      <c r="AT153" s="2">
        <f t="shared" si="70"/>
        <v>0.31947548800476827</v>
      </c>
      <c r="AU153" s="2">
        <f t="shared" si="71"/>
        <v>0</v>
      </c>
      <c r="AV153" s="2">
        <f t="shared" si="72"/>
        <v>0</v>
      </c>
      <c r="AW153" s="2">
        <f t="shared" si="73"/>
        <v>0</v>
      </c>
      <c r="AY153" s="6" t="s">
        <v>323</v>
      </c>
      <c r="AZ153" s="5" t="s">
        <v>2376</v>
      </c>
      <c r="BA153">
        <v>4</v>
      </c>
      <c r="BC153">
        <v>2</v>
      </c>
      <c r="BD153" s="91">
        <v>5</v>
      </c>
      <c r="BE153" s="93">
        <v>43</v>
      </c>
      <c r="BF153" s="96">
        <f t="shared" si="74"/>
        <v>5043</v>
      </c>
      <c r="BG153" s="96">
        <f t="shared" si="75"/>
        <v>5043</v>
      </c>
      <c r="BI153" s="7" t="s">
        <v>1447</v>
      </c>
    </row>
    <row r="154" spans="1:61" ht="14" hidden="1" customHeight="1" outlineLevel="1" x14ac:dyDescent="0.2">
      <c r="A154" s="6" t="s">
        <v>630</v>
      </c>
      <c r="B154" s="5" t="s">
        <v>2376</v>
      </c>
      <c r="C154" s="1">
        <f t="shared" si="65"/>
        <v>53470</v>
      </c>
      <c r="D154" s="7">
        <f>IF(N154&gt;0, RANK(N154,(N154:P154,Q154:AF154)),0)</f>
        <v>0</v>
      </c>
      <c r="E154" s="7">
        <f>IF(O154&gt;0,RANK(O154,(N154:P154,Q154:AF154)),0)</f>
        <v>1</v>
      </c>
      <c r="F154" s="7">
        <f>IF(P154&gt;0,RANK(P154,(N154:P154,Q154:AF154)),0)</f>
        <v>0</v>
      </c>
      <c r="G154" s="1">
        <f t="shared" si="76"/>
        <v>0</v>
      </c>
      <c r="H154" s="2">
        <f t="shared" si="77"/>
        <v>0</v>
      </c>
      <c r="I154" s="2"/>
      <c r="J154" s="2">
        <f t="shared" si="66"/>
        <v>0</v>
      </c>
      <c r="K154" s="2">
        <f t="shared" si="67"/>
        <v>0.65977183467364875</v>
      </c>
      <c r="L154" s="2">
        <f t="shared" si="68"/>
        <v>0</v>
      </c>
      <c r="M154" s="2">
        <f t="shared" si="69"/>
        <v>0.34022816532635125</v>
      </c>
      <c r="N154" s="56"/>
      <c r="O154" s="56">
        <v>35278</v>
      </c>
      <c r="P154" s="56"/>
      <c r="Q154" s="56">
        <v>18192</v>
      </c>
      <c r="AP154" s="7">
        <f>IF(Q154&gt;0,RANK(Q154,(N154:P154,Q154:AF154)),0)</f>
        <v>2</v>
      </c>
      <c r="AQ154" s="7">
        <f>IF(R154&gt;0,RANK(R154,(N154:P154,Q154:AF154)),0)</f>
        <v>0</v>
      </c>
      <c r="AR154" s="7">
        <f>IF(T154&gt;0,RANK(T154,(N154:P154,Q154:AF154)),0)</f>
        <v>0</v>
      </c>
      <c r="AS154" s="7">
        <f>IF(S154&gt;0,RANK(S154,(N154:P154,Q154:AF154)),0)</f>
        <v>0</v>
      </c>
      <c r="AT154" s="2">
        <f t="shared" si="70"/>
        <v>0.34022816532635125</v>
      </c>
      <c r="AU154" s="2">
        <f t="shared" si="71"/>
        <v>0</v>
      </c>
      <c r="AV154" s="2">
        <f t="shared" si="72"/>
        <v>0</v>
      </c>
      <c r="AW154" s="2">
        <f t="shared" si="73"/>
        <v>0</v>
      </c>
      <c r="AY154" s="6" t="s">
        <v>630</v>
      </c>
      <c r="AZ154" s="5" t="s">
        <v>2376</v>
      </c>
      <c r="BA154">
        <v>2</v>
      </c>
      <c r="BC154">
        <v>2</v>
      </c>
      <c r="BD154" s="91">
        <v>5</v>
      </c>
      <c r="BE154" s="93">
        <v>45</v>
      </c>
      <c r="BF154" s="96">
        <f t="shared" si="74"/>
        <v>5045</v>
      </c>
      <c r="BG154" s="96">
        <f t="shared" si="75"/>
        <v>5045</v>
      </c>
      <c r="BI154" s="7" t="s">
        <v>1447</v>
      </c>
    </row>
    <row r="155" spans="1:61" ht="14" hidden="1" customHeight="1" outlineLevel="1" x14ac:dyDescent="0.2">
      <c r="A155" s="6" t="s">
        <v>2356</v>
      </c>
      <c r="B155" s="5" t="s">
        <v>2376</v>
      </c>
      <c r="C155" s="1">
        <f t="shared" si="65"/>
        <v>7059</v>
      </c>
      <c r="D155" s="7">
        <f>IF(N155&gt;0, RANK(N155,(N155:P155,Q155:AF155)),0)</f>
        <v>0</v>
      </c>
      <c r="E155" s="7">
        <f>IF(O155&gt;0,RANK(O155,(N155:P155,Q155:AF155)),0)</f>
        <v>1</v>
      </c>
      <c r="F155" s="7">
        <f>IF(P155&gt;0,RANK(P155,(N155:P155,Q155:AF155)),0)</f>
        <v>0</v>
      </c>
      <c r="G155" s="1">
        <f t="shared" si="76"/>
        <v>0</v>
      </c>
      <c r="H155" s="2">
        <f t="shared" si="77"/>
        <v>0</v>
      </c>
      <c r="I155" s="2"/>
      <c r="J155" s="2">
        <f t="shared" si="66"/>
        <v>0</v>
      </c>
      <c r="K155" s="2">
        <f t="shared" si="67"/>
        <v>0.79968834112480525</v>
      </c>
      <c r="L155" s="2">
        <f t="shared" si="68"/>
        <v>0</v>
      </c>
      <c r="M155" s="2">
        <f t="shared" si="69"/>
        <v>0.20031165887519475</v>
      </c>
      <c r="N155" s="56"/>
      <c r="O155" s="56">
        <v>5645</v>
      </c>
      <c r="P155" s="56"/>
      <c r="Q155" s="56">
        <v>1414</v>
      </c>
      <c r="AP155" s="7">
        <f>IF(Q155&gt;0,RANK(Q155,(N155:P155,Q155:AF155)),0)</f>
        <v>2</v>
      </c>
      <c r="AQ155" s="7">
        <f>IF(R155&gt;0,RANK(R155,(N155:P155,Q155:AF155)),0)</f>
        <v>0</v>
      </c>
      <c r="AR155" s="7">
        <f>IF(T155&gt;0,RANK(T155,(N155:P155,Q155:AF155)),0)</f>
        <v>0</v>
      </c>
      <c r="AS155" s="7">
        <f>IF(S155&gt;0,RANK(S155,(N155:P155,Q155:AF155)),0)</f>
        <v>0</v>
      </c>
      <c r="AT155" s="2">
        <f t="shared" si="70"/>
        <v>0.20031165887519478</v>
      </c>
      <c r="AU155" s="2">
        <f t="shared" si="71"/>
        <v>0</v>
      </c>
      <c r="AV155" s="2">
        <f t="shared" si="72"/>
        <v>0</v>
      </c>
      <c r="AW155" s="2">
        <f t="shared" si="73"/>
        <v>0</v>
      </c>
      <c r="AY155" s="6" t="s">
        <v>2356</v>
      </c>
      <c r="AZ155" s="5" t="s">
        <v>2376</v>
      </c>
      <c r="BA155">
        <v>4</v>
      </c>
      <c r="BC155">
        <v>2</v>
      </c>
      <c r="BD155" s="91">
        <v>5</v>
      </c>
      <c r="BE155" s="93">
        <v>47</v>
      </c>
      <c r="BF155" s="96">
        <f t="shared" si="74"/>
        <v>5047</v>
      </c>
      <c r="BG155" s="96">
        <f t="shared" si="75"/>
        <v>5047</v>
      </c>
      <c r="BI155" s="7" t="s">
        <v>1447</v>
      </c>
    </row>
    <row r="156" spans="1:61" ht="14" hidden="1" customHeight="1" outlineLevel="1" x14ac:dyDescent="0.2">
      <c r="A156" s="6" t="s">
        <v>866</v>
      </c>
      <c r="B156" s="5" t="s">
        <v>2376</v>
      </c>
      <c r="C156" s="1">
        <f t="shared" si="65"/>
        <v>4982</v>
      </c>
      <c r="D156" s="7">
        <f>IF(N156&gt;0, RANK(N156,(N156:P156,Q156:AF156)),0)</f>
        <v>0</v>
      </c>
      <c r="E156" s="7">
        <f>IF(O156&gt;0,RANK(O156,(N156:P156,Q156:AF156)),0)</f>
        <v>1</v>
      </c>
      <c r="F156" s="7">
        <f>IF(P156&gt;0,RANK(P156,(N156:P156,Q156:AF156)),0)</f>
        <v>0</v>
      </c>
      <c r="G156" s="1">
        <f t="shared" si="76"/>
        <v>0</v>
      </c>
      <c r="H156" s="2">
        <f t="shared" si="77"/>
        <v>0</v>
      </c>
      <c r="I156" s="2"/>
      <c r="J156" s="2">
        <f t="shared" si="66"/>
        <v>0</v>
      </c>
      <c r="K156" s="2">
        <f t="shared" si="67"/>
        <v>0.80891208350060217</v>
      </c>
      <c r="L156" s="2">
        <f t="shared" si="68"/>
        <v>0</v>
      </c>
      <c r="M156" s="2">
        <f t="shared" si="69"/>
        <v>0.19108791649939783</v>
      </c>
      <c r="N156" s="56"/>
      <c r="O156" s="56">
        <v>4030</v>
      </c>
      <c r="P156" s="56"/>
      <c r="Q156" s="56">
        <v>952</v>
      </c>
      <c r="AP156" s="7">
        <f>IF(Q156&gt;0,RANK(Q156,(N156:P156,Q156:AF156)),0)</f>
        <v>2</v>
      </c>
      <c r="AQ156" s="7">
        <f>IF(R156&gt;0,RANK(R156,(N156:P156,Q156:AF156)),0)</f>
        <v>0</v>
      </c>
      <c r="AR156" s="7">
        <f>IF(T156&gt;0,RANK(T156,(N156:P156,Q156:AF156)),0)</f>
        <v>0</v>
      </c>
      <c r="AS156" s="7">
        <f>IF(S156&gt;0,RANK(S156,(N156:P156,Q156:AF156)),0)</f>
        <v>0</v>
      </c>
      <c r="AT156" s="2">
        <f t="shared" si="70"/>
        <v>0.19108791649939783</v>
      </c>
      <c r="AU156" s="2">
        <f t="shared" si="71"/>
        <v>0</v>
      </c>
      <c r="AV156" s="2">
        <f t="shared" si="72"/>
        <v>0</v>
      </c>
      <c r="AW156" s="2">
        <f t="shared" si="73"/>
        <v>0</v>
      </c>
      <c r="AY156" s="6" t="s">
        <v>866</v>
      </c>
      <c r="AZ156" s="5" t="s">
        <v>2376</v>
      </c>
      <c r="BA156">
        <v>1</v>
      </c>
      <c r="BC156">
        <v>2</v>
      </c>
      <c r="BD156" s="91">
        <v>5</v>
      </c>
      <c r="BE156" s="93">
        <v>49</v>
      </c>
      <c r="BF156" s="96">
        <f t="shared" si="74"/>
        <v>5049</v>
      </c>
      <c r="BG156" s="96">
        <f t="shared" si="75"/>
        <v>5049</v>
      </c>
      <c r="BI156" s="7" t="s">
        <v>1447</v>
      </c>
    </row>
    <row r="157" spans="1:61" ht="14" hidden="1" customHeight="1" outlineLevel="1" x14ac:dyDescent="0.2">
      <c r="A157" s="6" t="s">
        <v>2527</v>
      </c>
      <c r="B157" s="5" t="s">
        <v>2376</v>
      </c>
      <c r="C157" s="1">
        <f t="shared" si="65"/>
        <v>43756</v>
      </c>
      <c r="D157" s="7">
        <f>IF(N157&gt;0, RANK(N157,(N157:P157,Q157:AF157)),0)</f>
        <v>0</v>
      </c>
      <c r="E157" s="7">
        <f>IF(O157&gt;0,RANK(O157,(N157:P157,Q157:AF157)),0)</f>
        <v>1</v>
      </c>
      <c r="F157" s="7">
        <f>IF(P157&gt;0,RANK(P157,(N157:P157,Q157:AF157)),0)</f>
        <v>0</v>
      </c>
      <c r="G157" s="1">
        <f t="shared" si="76"/>
        <v>0</v>
      </c>
      <c r="H157" s="2">
        <f t="shared" si="77"/>
        <v>0</v>
      </c>
      <c r="I157" s="2"/>
      <c r="J157" s="2">
        <f t="shared" si="66"/>
        <v>0</v>
      </c>
      <c r="K157" s="2">
        <f t="shared" si="67"/>
        <v>0.69521894140232199</v>
      </c>
      <c r="L157" s="2">
        <f t="shared" si="68"/>
        <v>0</v>
      </c>
      <c r="M157" s="2">
        <f t="shared" si="69"/>
        <v>0.30478105859767801</v>
      </c>
      <c r="N157" s="56"/>
      <c r="O157" s="56">
        <v>30420</v>
      </c>
      <c r="P157" s="56"/>
      <c r="Q157" s="56">
        <v>13336</v>
      </c>
      <c r="AP157" s="7">
        <f>IF(Q157&gt;0,RANK(Q157,(N157:P157,Q157:AF157)),0)</f>
        <v>2</v>
      </c>
      <c r="AQ157" s="7">
        <f>IF(R157&gt;0,RANK(R157,(N157:P157,Q157:AF157)),0)</f>
        <v>0</v>
      </c>
      <c r="AR157" s="7">
        <f>IF(T157&gt;0,RANK(T157,(N157:P157,Q157:AF157)),0)</f>
        <v>0</v>
      </c>
      <c r="AS157" s="7">
        <f>IF(S157&gt;0,RANK(S157,(N157:P157,Q157:AF157)),0)</f>
        <v>0</v>
      </c>
      <c r="AT157" s="2">
        <f t="shared" si="70"/>
        <v>0.30478105859767801</v>
      </c>
      <c r="AU157" s="2">
        <f t="shared" si="71"/>
        <v>0</v>
      </c>
      <c r="AV157" s="2">
        <f t="shared" si="72"/>
        <v>0</v>
      </c>
      <c r="AW157" s="2">
        <f t="shared" si="73"/>
        <v>0</v>
      </c>
      <c r="AY157" s="6" t="s">
        <v>2527</v>
      </c>
      <c r="AZ157" s="5" t="s">
        <v>2376</v>
      </c>
      <c r="BA157">
        <v>4</v>
      </c>
      <c r="BC157">
        <v>2</v>
      </c>
      <c r="BD157" s="91">
        <v>5</v>
      </c>
      <c r="BE157" s="93">
        <v>51</v>
      </c>
      <c r="BF157" s="96">
        <f t="shared" si="74"/>
        <v>5051</v>
      </c>
      <c r="BG157" s="96">
        <f t="shared" si="75"/>
        <v>5051</v>
      </c>
      <c r="BI157" s="7" t="s">
        <v>1447</v>
      </c>
    </row>
    <row r="158" spans="1:61" ht="14" hidden="1" customHeight="1" outlineLevel="1" x14ac:dyDescent="0.2">
      <c r="A158" s="6" t="s">
        <v>1367</v>
      </c>
      <c r="B158" s="5" t="s">
        <v>2376</v>
      </c>
      <c r="C158" s="1">
        <f t="shared" si="65"/>
        <v>8161</v>
      </c>
      <c r="D158" s="7">
        <f>IF(N158&gt;0, RANK(N158,(N158:P158,Q158:AF158)),0)</f>
        <v>0</v>
      </c>
      <c r="E158" s="7">
        <f>IF(O158&gt;0,RANK(O158,(N158:P158,Q158:AF158)),0)</f>
        <v>1</v>
      </c>
      <c r="F158" s="7">
        <f>IF(P158&gt;0,RANK(P158,(N158:P158,Q158:AF158)),0)</f>
        <v>0</v>
      </c>
      <c r="G158" s="1">
        <f t="shared" si="76"/>
        <v>0</v>
      </c>
      <c r="H158" s="2">
        <f t="shared" si="77"/>
        <v>0</v>
      </c>
      <c r="I158" s="2"/>
      <c r="J158" s="2">
        <f t="shared" si="66"/>
        <v>0</v>
      </c>
      <c r="K158" s="2">
        <f t="shared" si="67"/>
        <v>0.84340154392844013</v>
      </c>
      <c r="L158" s="2">
        <f t="shared" si="68"/>
        <v>0</v>
      </c>
      <c r="M158" s="2">
        <f t="shared" si="69"/>
        <v>0.15659845607155987</v>
      </c>
      <c r="N158" s="56"/>
      <c r="O158" s="56">
        <v>6883</v>
      </c>
      <c r="P158" s="56"/>
      <c r="Q158" s="56">
        <v>1278</v>
      </c>
      <c r="AP158" s="7">
        <f>IF(Q158&gt;0,RANK(Q158,(N158:P158,Q158:AF158)),0)</f>
        <v>2</v>
      </c>
      <c r="AQ158" s="7">
        <f>IF(R158&gt;0,RANK(R158,(N158:P158,Q158:AF158)),0)</f>
        <v>0</v>
      </c>
      <c r="AR158" s="7">
        <f>IF(T158&gt;0,RANK(T158,(N158:P158,Q158:AF158)),0)</f>
        <v>0</v>
      </c>
      <c r="AS158" s="7">
        <f>IF(S158&gt;0,RANK(S158,(N158:P158,Q158:AF158)),0)</f>
        <v>0</v>
      </c>
      <c r="AT158" s="2">
        <f t="shared" si="70"/>
        <v>0.15659845607155987</v>
      </c>
      <c r="AU158" s="2">
        <f t="shared" si="71"/>
        <v>0</v>
      </c>
      <c r="AV158" s="2">
        <f t="shared" si="72"/>
        <v>0</v>
      </c>
      <c r="AW158" s="2">
        <f t="shared" si="73"/>
        <v>0</v>
      </c>
      <c r="AY158" s="6" t="s">
        <v>1367</v>
      </c>
      <c r="AZ158" s="5" t="s">
        <v>2376</v>
      </c>
      <c r="BA158">
        <v>4</v>
      </c>
      <c r="BC158">
        <v>2</v>
      </c>
      <c r="BD158" s="91">
        <v>5</v>
      </c>
      <c r="BE158" s="93">
        <v>53</v>
      </c>
      <c r="BF158" s="96">
        <f t="shared" si="74"/>
        <v>5053</v>
      </c>
      <c r="BG158" s="96">
        <f t="shared" si="75"/>
        <v>5053</v>
      </c>
      <c r="BI158" s="7" t="s">
        <v>1447</v>
      </c>
    </row>
    <row r="159" spans="1:61" ht="14" hidden="1" customHeight="1" outlineLevel="1" x14ac:dyDescent="0.2">
      <c r="A159" s="6" t="s">
        <v>2168</v>
      </c>
      <c r="B159" s="5" t="s">
        <v>2376</v>
      </c>
      <c r="C159" s="1">
        <f t="shared" si="65"/>
        <v>15822</v>
      </c>
      <c r="D159" s="7">
        <f>IF(N159&gt;0, RANK(N159,(N159:P159,Q159:AF159)),0)</f>
        <v>0</v>
      </c>
      <c r="E159" s="7">
        <f>IF(O159&gt;0,RANK(O159,(N159:P159,Q159:AF159)),0)</f>
        <v>1</v>
      </c>
      <c r="F159" s="7">
        <f>IF(P159&gt;0,RANK(P159,(N159:P159,Q159:AF159)),0)</f>
        <v>0</v>
      </c>
      <c r="G159" s="1">
        <f t="shared" si="76"/>
        <v>0</v>
      </c>
      <c r="H159" s="2">
        <f t="shared" si="77"/>
        <v>0</v>
      </c>
      <c r="I159" s="2"/>
      <c r="J159" s="2">
        <f t="shared" si="66"/>
        <v>0</v>
      </c>
      <c r="K159" s="2">
        <f t="shared" si="67"/>
        <v>0.81026418910377951</v>
      </c>
      <c r="L159" s="2">
        <f t="shared" si="68"/>
        <v>0</v>
      </c>
      <c r="M159" s="2">
        <f t="shared" si="69"/>
        <v>0.18973581089622049</v>
      </c>
      <c r="N159" s="56"/>
      <c r="O159" s="56">
        <v>12820</v>
      </c>
      <c r="P159" s="56"/>
      <c r="Q159" s="56">
        <v>3002</v>
      </c>
      <c r="AP159" s="7">
        <f>IF(Q159&gt;0,RANK(Q159,(N159:P159,Q159:AF159)),0)</f>
        <v>2</v>
      </c>
      <c r="AQ159" s="7">
        <f>IF(R159&gt;0,RANK(R159,(N159:P159,Q159:AF159)),0)</f>
        <v>0</v>
      </c>
      <c r="AR159" s="7">
        <f>IF(T159&gt;0,RANK(T159,(N159:P159,Q159:AF159)),0)</f>
        <v>0</v>
      </c>
      <c r="AS159" s="7">
        <f>IF(S159&gt;0,RANK(S159,(N159:P159,Q159:AF159)),0)</f>
        <v>0</v>
      </c>
      <c r="AT159" s="2">
        <f t="shared" si="70"/>
        <v>0.18973581089622046</v>
      </c>
      <c r="AU159" s="2">
        <f t="shared" si="71"/>
        <v>0</v>
      </c>
      <c r="AV159" s="2">
        <f t="shared" si="72"/>
        <v>0</v>
      </c>
      <c r="AW159" s="2">
        <f t="shared" si="73"/>
        <v>0</v>
      </c>
      <c r="AY159" s="6" t="s">
        <v>2168</v>
      </c>
      <c r="AZ159" s="5" t="s">
        <v>2376</v>
      </c>
      <c r="BA159">
        <v>1</v>
      </c>
      <c r="BC159">
        <v>2</v>
      </c>
      <c r="BD159" s="91">
        <v>5</v>
      </c>
      <c r="BE159" s="93">
        <v>55</v>
      </c>
      <c r="BF159" s="96">
        <f t="shared" si="74"/>
        <v>5055</v>
      </c>
      <c r="BG159" s="96">
        <f t="shared" si="75"/>
        <v>5055</v>
      </c>
      <c r="BI159" s="7" t="s">
        <v>1447</v>
      </c>
    </row>
    <row r="160" spans="1:61" ht="14" hidden="1" customHeight="1" outlineLevel="1" x14ac:dyDescent="0.2">
      <c r="A160" s="6" t="s">
        <v>1358</v>
      </c>
      <c r="B160" s="5" t="s">
        <v>2376</v>
      </c>
      <c r="C160" s="1">
        <f t="shared" si="65"/>
        <v>6620</v>
      </c>
      <c r="D160" s="7">
        <f>IF(N160&gt;0, RANK(N160,(N160:P160,Q160:AF160)),0)</f>
        <v>0</v>
      </c>
      <c r="E160" s="7">
        <f>IF(O160&gt;0,RANK(O160,(N160:P160,Q160:AF160)),0)</f>
        <v>1</v>
      </c>
      <c r="F160" s="7">
        <f>IF(P160&gt;0,RANK(P160,(N160:P160,Q160:AF160)),0)</f>
        <v>0</v>
      </c>
      <c r="G160" s="1">
        <f t="shared" si="76"/>
        <v>0</v>
      </c>
      <c r="H160" s="2">
        <f t="shared" si="77"/>
        <v>0</v>
      </c>
      <c r="I160" s="2"/>
      <c r="J160" s="2">
        <f t="shared" si="66"/>
        <v>0</v>
      </c>
      <c r="K160" s="2">
        <f t="shared" si="67"/>
        <v>0.71631419939577035</v>
      </c>
      <c r="L160" s="2">
        <f t="shared" si="68"/>
        <v>0</v>
      </c>
      <c r="M160" s="2">
        <f t="shared" si="69"/>
        <v>0.28368580060422965</v>
      </c>
      <c r="N160" s="56"/>
      <c r="O160" s="56">
        <v>4742</v>
      </c>
      <c r="P160" s="56"/>
      <c r="Q160" s="56">
        <v>1878</v>
      </c>
      <c r="AP160" s="7">
        <f>IF(Q160&gt;0,RANK(Q160,(N160:P160,Q160:AF160)),0)</f>
        <v>2</v>
      </c>
      <c r="AQ160" s="7">
        <f>IF(R160&gt;0,RANK(R160,(N160:P160,Q160:AF160)),0)</f>
        <v>0</v>
      </c>
      <c r="AR160" s="7">
        <f>IF(T160&gt;0,RANK(T160,(N160:P160,Q160:AF160)),0)</f>
        <v>0</v>
      </c>
      <c r="AS160" s="7">
        <f>IF(S160&gt;0,RANK(S160,(N160:P160,Q160:AF160)),0)</f>
        <v>0</v>
      </c>
      <c r="AT160" s="2">
        <f t="shared" si="70"/>
        <v>0.2836858006042296</v>
      </c>
      <c r="AU160" s="2">
        <f t="shared" si="71"/>
        <v>0</v>
      </c>
      <c r="AV160" s="2">
        <f t="shared" si="72"/>
        <v>0</v>
      </c>
      <c r="AW160" s="2">
        <f t="shared" si="73"/>
        <v>0</v>
      </c>
      <c r="AY160" s="6" t="s">
        <v>1358</v>
      </c>
      <c r="AZ160" s="5" t="s">
        <v>2376</v>
      </c>
      <c r="BA160">
        <v>4</v>
      </c>
      <c r="BC160">
        <v>2</v>
      </c>
      <c r="BD160" s="91">
        <v>5</v>
      </c>
      <c r="BE160" s="93">
        <v>57</v>
      </c>
      <c r="BF160" s="96">
        <f t="shared" si="74"/>
        <v>5057</v>
      </c>
      <c r="BG160" s="96">
        <f t="shared" si="75"/>
        <v>5057</v>
      </c>
      <c r="BI160" s="7" t="s">
        <v>1447</v>
      </c>
    </row>
    <row r="161" spans="1:61" ht="14" hidden="1" customHeight="1" outlineLevel="1" x14ac:dyDescent="0.2">
      <c r="A161" s="6" t="s">
        <v>1126</v>
      </c>
      <c r="B161" s="5" t="s">
        <v>2376</v>
      </c>
      <c r="C161" s="1">
        <f t="shared" si="65"/>
        <v>12381</v>
      </c>
      <c r="D161" s="7">
        <f>IF(N161&gt;0, RANK(N161,(N161:P161,Q161:AF161)),0)</f>
        <v>0</v>
      </c>
      <c r="E161" s="7">
        <f>IF(O161&gt;0,RANK(O161,(N161:P161,Q161:AF161)),0)</f>
        <v>1</v>
      </c>
      <c r="F161" s="7">
        <f>IF(P161&gt;0,RANK(P161,(N161:P161,Q161:AF161)),0)</f>
        <v>0</v>
      </c>
      <c r="G161" s="1">
        <f t="shared" si="76"/>
        <v>0</v>
      </c>
      <c r="H161" s="2">
        <f t="shared" si="77"/>
        <v>0</v>
      </c>
      <c r="I161" s="2"/>
      <c r="J161" s="2">
        <f t="shared" si="66"/>
        <v>0</v>
      </c>
      <c r="K161" s="2">
        <f t="shared" si="67"/>
        <v>0.75825862208222272</v>
      </c>
      <c r="L161" s="2">
        <f t="shared" si="68"/>
        <v>0</v>
      </c>
      <c r="M161" s="2">
        <f t="shared" si="69"/>
        <v>0.24174137791777728</v>
      </c>
      <c r="N161" s="56"/>
      <c r="O161" s="56">
        <v>9388</v>
      </c>
      <c r="P161" s="56"/>
      <c r="Q161" s="56">
        <v>2993</v>
      </c>
      <c r="AP161" s="7">
        <f>IF(Q161&gt;0,RANK(Q161,(N161:P161,Q161:AF161)),0)</f>
        <v>2</v>
      </c>
      <c r="AQ161" s="7">
        <f>IF(R161&gt;0,RANK(R161,(N161:P161,Q161:AF161)),0)</f>
        <v>0</v>
      </c>
      <c r="AR161" s="7">
        <f>IF(T161&gt;0,RANK(T161,(N161:P161,Q161:AF161)),0)</f>
        <v>0</v>
      </c>
      <c r="AS161" s="7">
        <f>IF(S161&gt;0,RANK(S161,(N161:P161,Q161:AF161)),0)</f>
        <v>0</v>
      </c>
      <c r="AT161" s="2">
        <f t="shared" si="70"/>
        <v>0.24174137791777725</v>
      </c>
      <c r="AU161" s="2">
        <f t="shared" si="71"/>
        <v>0</v>
      </c>
      <c r="AV161" s="2">
        <f t="shared" si="72"/>
        <v>0</v>
      </c>
      <c r="AW161" s="2">
        <f t="shared" si="73"/>
        <v>0</v>
      </c>
      <c r="AY161" s="6" t="s">
        <v>1126</v>
      </c>
      <c r="AZ161" s="5" t="s">
        <v>2376</v>
      </c>
      <c r="BA161">
        <v>4</v>
      </c>
      <c r="BC161">
        <v>2</v>
      </c>
      <c r="BD161" s="91">
        <v>5</v>
      </c>
      <c r="BE161" s="93">
        <v>59</v>
      </c>
      <c r="BF161" s="96">
        <f t="shared" si="74"/>
        <v>5059</v>
      </c>
      <c r="BG161" s="96">
        <f t="shared" si="75"/>
        <v>5059</v>
      </c>
      <c r="BI161" s="7" t="s">
        <v>1447</v>
      </c>
    </row>
    <row r="162" spans="1:61" ht="14" hidden="1" customHeight="1" outlineLevel="1" x14ac:dyDescent="0.2">
      <c r="A162" s="6" t="s">
        <v>1250</v>
      </c>
      <c r="B162" s="5" t="s">
        <v>2376</v>
      </c>
      <c r="C162" s="1">
        <f t="shared" si="65"/>
        <v>4696</v>
      </c>
      <c r="D162" s="7">
        <f>IF(N162&gt;0, RANK(N162,(N162:P162,Q162:AF162)),0)</f>
        <v>0</v>
      </c>
      <c r="E162" s="7">
        <f>IF(O162&gt;0,RANK(O162,(N162:P162,Q162:AF162)),0)</f>
        <v>1</v>
      </c>
      <c r="F162" s="7">
        <f>IF(P162&gt;0,RANK(P162,(N162:P162,Q162:AF162)),0)</f>
        <v>0</v>
      </c>
      <c r="G162" s="1">
        <f t="shared" si="76"/>
        <v>0</v>
      </c>
      <c r="H162" s="2">
        <f t="shared" si="77"/>
        <v>0</v>
      </c>
      <c r="I162" s="2"/>
      <c r="J162" s="2">
        <f t="shared" si="66"/>
        <v>0</v>
      </c>
      <c r="K162" s="2">
        <f t="shared" si="67"/>
        <v>0.75574957410562182</v>
      </c>
      <c r="L162" s="2">
        <f t="shared" si="68"/>
        <v>0</v>
      </c>
      <c r="M162" s="2">
        <f t="shared" si="69"/>
        <v>0.24425042589437818</v>
      </c>
      <c r="N162" s="56"/>
      <c r="O162" s="56">
        <v>3549</v>
      </c>
      <c r="P162" s="56"/>
      <c r="Q162" s="56">
        <v>1147</v>
      </c>
      <c r="AP162" s="7">
        <f>IF(Q162&gt;0,RANK(Q162,(N162:P162,Q162:AF162)),0)</f>
        <v>2</v>
      </c>
      <c r="AQ162" s="7">
        <f>IF(R162&gt;0,RANK(R162,(N162:P162,Q162:AF162)),0)</f>
        <v>0</v>
      </c>
      <c r="AR162" s="7">
        <f>IF(T162&gt;0,RANK(T162,(N162:P162,Q162:AF162)),0)</f>
        <v>0</v>
      </c>
      <c r="AS162" s="7">
        <f>IF(S162&gt;0,RANK(S162,(N162:P162,Q162:AF162)),0)</f>
        <v>0</v>
      </c>
      <c r="AT162" s="2">
        <f t="shared" si="70"/>
        <v>0.2442504258943782</v>
      </c>
      <c r="AU162" s="2">
        <f t="shared" si="71"/>
        <v>0</v>
      </c>
      <c r="AV162" s="2">
        <f t="shared" si="72"/>
        <v>0</v>
      </c>
      <c r="AW162" s="2">
        <f t="shared" si="73"/>
        <v>0</v>
      </c>
      <c r="AY162" s="6" t="s">
        <v>1250</v>
      </c>
      <c r="AZ162" s="5" t="s">
        <v>2376</v>
      </c>
      <c r="BA162">
        <v>4</v>
      </c>
      <c r="BC162">
        <v>2</v>
      </c>
      <c r="BD162" s="91">
        <v>5</v>
      </c>
      <c r="BE162" s="93">
        <v>61</v>
      </c>
      <c r="BF162" s="96">
        <f t="shared" si="74"/>
        <v>5061</v>
      </c>
      <c r="BG162" s="96">
        <f t="shared" si="75"/>
        <v>5061</v>
      </c>
      <c r="BI162" s="7" t="s">
        <v>1447</v>
      </c>
    </row>
    <row r="163" spans="1:61" ht="14" hidden="1" customHeight="1" outlineLevel="1" x14ac:dyDescent="0.2">
      <c r="A163" s="6" t="s">
        <v>618</v>
      </c>
      <c r="B163" s="5" t="s">
        <v>2376</v>
      </c>
      <c r="C163" s="1">
        <f t="shared" si="65"/>
        <v>14249</v>
      </c>
      <c r="D163" s="7">
        <f>IF(N163&gt;0, RANK(N163,(N163:P163,Q163:AF163)),0)</f>
        <v>0</v>
      </c>
      <c r="E163" s="7">
        <f>IF(O163&gt;0,RANK(O163,(N163:P163,Q163:AF163)),0)</f>
        <v>1</v>
      </c>
      <c r="F163" s="7">
        <f>IF(P163&gt;0,RANK(P163,(N163:P163,Q163:AF163)),0)</f>
        <v>0</v>
      </c>
      <c r="G163" s="1">
        <f t="shared" si="76"/>
        <v>0</v>
      </c>
      <c r="H163" s="2">
        <f t="shared" si="77"/>
        <v>0</v>
      </c>
      <c r="I163" s="2"/>
      <c r="J163" s="2">
        <f t="shared" si="66"/>
        <v>0</v>
      </c>
      <c r="K163" s="2">
        <f t="shared" si="67"/>
        <v>0.80917959155028418</v>
      </c>
      <c r="L163" s="2">
        <f t="shared" si="68"/>
        <v>0</v>
      </c>
      <c r="M163" s="2">
        <f t="shared" si="69"/>
        <v>0.19082040844971582</v>
      </c>
      <c r="N163" s="56"/>
      <c r="O163" s="56">
        <v>11530</v>
      </c>
      <c r="P163" s="56"/>
      <c r="Q163" s="56">
        <v>2719</v>
      </c>
      <c r="AP163" s="7">
        <f>IF(Q163&gt;0,RANK(Q163,(N163:P163,Q163:AF163)),0)</f>
        <v>2</v>
      </c>
      <c r="AQ163" s="7">
        <f>IF(R163&gt;0,RANK(R163,(N163:P163,Q163:AF163)),0)</f>
        <v>0</v>
      </c>
      <c r="AR163" s="7">
        <f>IF(T163&gt;0,RANK(T163,(N163:P163,Q163:AF163)),0)</f>
        <v>0</v>
      </c>
      <c r="AS163" s="7">
        <f>IF(S163&gt;0,RANK(S163,(N163:P163,Q163:AF163)),0)</f>
        <v>0</v>
      </c>
      <c r="AT163" s="2">
        <f t="shared" si="70"/>
        <v>0.19082040844971576</v>
      </c>
      <c r="AU163" s="2">
        <f t="shared" si="71"/>
        <v>0</v>
      </c>
      <c r="AV163" s="2">
        <f t="shared" si="72"/>
        <v>0</v>
      </c>
      <c r="AW163" s="2">
        <f t="shared" si="73"/>
        <v>0</v>
      </c>
      <c r="AY163" s="6" t="s">
        <v>618</v>
      </c>
      <c r="AZ163" s="5" t="s">
        <v>2376</v>
      </c>
      <c r="BA163">
        <v>1</v>
      </c>
      <c r="BC163">
        <v>2</v>
      </c>
      <c r="BD163" s="91">
        <v>5</v>
      </c>
      <c r="BE163" s="93">
        <v>63</v>
      </c>
      <c r="BF163" s="96">
        <f t="shared" si="74"/>
        <v>5063</v>
      </c>
      <c r="BG163" s="96">
        <f t="shared" si="75"/>
        <v>5063</v>
      </c>
      <c r="BI163" s="7" t="s">
        <v>1447</v>
      </c>
    </row>
    <row r="164" spans="1:61" ht="14" hidden="1" customHeight="1" outlineLevel="1" x14ac:dyDescent="0.2">
      <c r="A164" s="6" t="s">
        <v>478</v>
      </c>
      <c r="B164" s="5" t="s">
        <v>2376</v>
      </c>
      <c r="C164" s="1">
        <f t="shared" ref="C164:C195" si="78">SUM(N164:AN164)</f>
        <v>5698</v>
      </c>
      <c r="D164" s="7">
        <f>IF(N164&gt;0, RANK(N164,(N164:P164,Q164:AF164)),0)</f>
        <v>0</v>
      </c>
      <c r="E164" s="7">
        <f>IF(O164&gt;0,RANK(O164,(N164:P164,Q164:AF164)),0)</f>
        <v>1</v>
      </c>
      <c r="F164" s="7">
        <f>IF(P164&gt;0,RANK(P164,(N164:P164,Q164:AF164)),0)</f>
        <v>0</v>
      </c>
      <c r="G164" s="1">
        <f t="shared" si="76"/>
        <v>0</v>
      </c>
      <c r="H164" s="2">
        <f t="shared" si="77"/>
        <v>0</v>
      </c>
      <c r="I164" s="2"/>
      <c r="J164" s="2">
        <f t="shared" ref="J164:J195" si="79">IF($C164=0,"-",N164/$C164)</f>
        <v>0</v>
      </c>
      <c r="K164" s="2">
        <f t="shared" ref="K164:K195" si="80">IF($C164=0,"-",O164/$C164)</f>
        <v>0.82906282906282902</v>
      </c>
      <c r="L164" s="2">
        <f t="shared" ref="L164:L195" si="81">IF($C164=0,"-",P164/$C164)</f>
        <v>0</v>
      </c>
      <c r="M164" s="2">
        <f t="shared" ref="M164:M195" si="82">IF(C164=0,"-",(1-J164-K164-L164))</f>
        <v>0.17093717093717098</v>
      </c>
      <c r="N164" s="56"/>
      <c r="O164" s="56">
        <v>4724</v>
      </c>
      <c r="P164" s="56"/>
      <c r="Q164" s="56">
        <v>974</v>
      </c>
      <c r="AP164" s="7">
        <f>IF(Q164&gt;0,RANK(Q164,(N164:P164,Q164:AF164)),0)</f>
        <v>2</v>
      </c>
      <c r="AQ164" s="7">
        <f>IF(R164&gt;0,RANK(R164,(N164:P164,Q164:AF164)),0)</f>
        <v>0</v>
      </c>
      <c r="AR164" s="7">
        <f>IF(T164&gt;0,RANK(T164,(N164:P164,Q164:AF164)),0)</f>
        <v>0</v>
      </c>
      <c r="AS164" s="7">
        <f>IF(S164&gt;0,RANK(S164,(N164:P164,Q164:AF164)),0)</f>
        <v>0</v>
      </c>
      <c r="AT164" s="2">
        <f t="shared" ref="AT164:AT195" si="83">IF($C164=0,"-",Q164/$C164)</f>
        <v>0.17093717093717092</v>
      </c>
      <c r="AU164" s="2">
        <f t="shared" ref="AU164:AU195" si="84">IF($C164=0,"-",R164/$C164)</f>
        <v>0</v>
      </c>
      <c r="AV164" s="2">
        <f t="shared" ref="AV164:AV195" si="85">IF($C164=0,"-",T164/$C164)</f>
        <v>0</v>
      </c>
      <c r="AW164" s="2">
        <f t="shared" ref="AW164:AW195" si="86">IF($C164=0,"-",S164/$C164)</f>
        <v>0</v>
      </c>
      <c r="AY164" s="6" t="s">
        <v>478</v>
      </c>
      <c r="AZ164" s="5" t="s">
        <v>2376</v>
      </c>
      <c r="BA164">
        <v>1</v>
      </c>
      <c r="BC164">
        <v>2</v>
      </c>
      <c r="BD164" s="91">
        <v>5</v>
      </c>
      <c r="BE164" s="93">
        <v>65</v>
      </c>
      <c r="BF164" s="96">
        <f t="shared" si="74"/>
        <v>5065</v>
      </c>
      <c r="BG164" s="96">
        <f t="shared" si="75"/>
        <v>5065</v>
      </c>
      <c r="BI164" s="7" t="s">
        <v>1447</v>
      </c>
    </row>
    <row r="165" spans="1:61" ht="14" hidden="1" customHeight="1" outlineLevel="1" x14ac:dyDescent="0.2">
      <c r="A165" s="6" t="s">
        <v>2169</v>
      </c>
      <c r="B165" s="5" t="s">
        <v>2376</v>
      </c>
      <c r="C165" s="1">
        <f t="shared" si="78"/>
        <v>4914</v>
      </c>
      <c r="D165" s="7">
        <f>IF(N165&gt;0, RANK(N165,(N165:P165,Q165:AF165)),0)</f>
        <v>0</v>
      </c>
      <c r="E165" s="7">
        <f>IF(O165&gt;0,RANK(O165,(N165:P165,Q165:AF165)),0)</f>
        <v>1</v>
      </c>
      <c r="F165" s="7">
        <f>IF(P165&gt;0,RANK(P165,(N165:P165,Q165:AF165)),0)</f>
        <v>0</v>
      </c>
      <c r="G165" s="1">
        <f t="shared" si="76"/>
        <v>0</v>
      </c>
      <c r="H165" s="2">
        <f t="shared" si="77"/>
        <v>0</v>
      </c>
      <c r="I165" s="2"/>
      <c r="J165" s="2">
        <f t="shared" si="79"/>
        <v>0</v>
      </c>
      <c r="K165" s="2">
        <f t="shared" si="80"/>
        <v>0.75946275946275943</v>
      </c>
      <c r="L165" s="2">
        <f t="shared" si="81"/>
        <v>0</v>
      </c>
      <c r="M165" s="2">
        <f t="shared" si="82"/>
        <v>0.24053724053724057</v>
      </c>
      <c r="N165" s="56"/>
      <c r="O165" s="56">
        <v>3732</v>
      </c>
      <c r="P165" s="56"/>
      <c r="Q165" s="56">
        <v>1182</v>
      </c>
      <c r="AP165" s="7">
        <f>IF(Q165&gt;0,RANK(Q165,(N165:P165,Q165:AF165)),0)</f>
        <v>2</v>
      </c>
      <c r="AQ165" s="7">
        <f>IF(R165&gt;0,RANK(R165,(N165:P165,Q165:AF165)),0)</f>
        <v>0</v>
      </c>
      <c r="AR165" s="7">
        <f>IF(T165&gt;0,RANK(T165,(N165:P165,Q165:AF165)),0)</f>
        <v>0</v>
      </c>
      <c r="AS165" s="7">
        <f>IF(S165&gt;0,RANK(S165,(N165:P165,Q165:AF165)),0)</f>
        <v>0</v>
      </c>
      <c r="AT165" s="2">
        <f t="shared" si="83"/>
        <v>0.24053724053724054</v>
      </c>
      <c r="AU165" s="2">
        <f t="shared" si="84"/>
        <v>0</v>
      </c>
      <c r="AV165" s="2">
        <f t="shared" si="85"/>
        <v>0</v>
      </c>
      <c r="AW165" s="2">
        <f t="shared" si="86"/>
        <v>0</v>
      </c>
      <c r="AY165" s="6" t="s">
        <v>2169</v>
      </c>
      <c r="AZ165" s="5" t="s">
        <v>2376</v>
      </c>
      <c r="BA165">
        <v>1</v>
      </c>
      <c r="BC165">
        <v>2</v>
      </c>
      <c r="BD165" s="91">
        <v>5</v>
      </c>
      <c r="BE165" s="93">
        <v>67</v>
      </c>
      <c r="BF165" s="96">
        <f t="shared" si="74"/>
        <v>5067</v>
      </c>
      <c r="BG165" s="96">
        <f t="shared" si="75"/>
        <v>5067</v>
      </c>
      <c r="BI165" s="7" t="s">
        <v>1447</v>
      </c>
    </row>
    <row r="166" spans="1:61" ht="14" hidden="1" customHeight="1" outlineLevel="1" x14ac:dyDescent="0.2">
      <c r="A166" s="6" t="s">
        <v>1259</v>
      </c>
      <c r="B166" s="5" t="s">
        <v>2376</v>
      </c>
      <c r="C166" s="1">
        <f t="shared" si="78"/>
        <v>24116</v>
      </c>
      <c r="D166" s="7">
        <f>IF(N166&gt;0, RANK(N166,(N166:P166,Q166:AF166)),0)</f>
        <v>0</v>
      </c>
      <c r="E166" s="7">
        <f>IF(O166&gt;0,RANK(O166,(N166:P166,Q166:AF166)),0)</f>
        <v>2</v>
      </c>
      <c r="F166" s="7">
        <f>IF(P166&gt;0,RANK(P166,(N166:P166,Q166:AF166)),0)</f>
        <v>0</v>
      </c>
      <c r="G166" s="1">
        <f t="shared" si="76"/>
        <v>0</v>
      </c>
      <c r="H166" s="2">
        <f t="shared" si="77"/>
        <v>0</v>
      </c>
      <c r="I166" s="2"/>
      <c r="J166" s="2">
        <f t="shared" si="79"/>
        <v>0</v>
      </c>
      <c r="K166" s="2">
        <f t="shared" si="80"/>
        <v>0.4683612539392934</v>
      </c>
      <c r="L166" s="2">
        <f t="shared" si="81"/>
        <v>0</v>
      </c>
      <c r="M166" s="2">
        <f t="shared" si="82"/>
        <v>0.5316387460607066</v>
      </c>
      <c r="N166" s="56"/>
      <c r="O166" s="56">
        <v>11295</v>
      </c>
      <c r="P166" s="56"/>
      <c r="Q166" s="56">
        <v>12821</v>
      </c>
      <c r="AP166" s="7">
        <f>IF(Q166&gt;0,RANK(Q166,(N166:P166,Q166:AF166)),0)</f>
        <v>1</v>
      </c>
      <c r="AQ166" s="7">
        <f>IF(R166&gt;0,RANK(R166,(N166:P166,Q166:AF166)),0)</f>
        <v>0</v>
      </c>
      <c r="AR166" s="7">
        <f>IF(T166&gt;0,RANK(T166,(N166:P166,Q166:AF166)),0)</f>
        <v>0</v>
      </c>
      <c r="AS166" s="7">
        <f>IF(S166&gt;0,RANK(S166,(N166:P166,Q166:AF166)),0)</f>
        <v>0</v>
      </c>
      <c r="AT166" s="2">
        <f t="shared" si="83"/>
        <v>0.5316387460607066</v>
      </c>
      <c r="AU166" s="2">
        <f t="shared" si="84"/>
        <v>0</v>
      </c>
      <c r="AV166" s="2">
        <f t="shared" si="85"/>
        <v>0</v>
      </c>
      <c r="AW166" s="2">
        <f t="shared" si="86"/>
        <v>0</v>
      </c>
      <c r="AY166" s="6" t="s">
        <v>1259</v>
      </c>
      <c r="AZ166" s="5" t="s">
        <v>2376</v>
      </c>
      <c r="BC166">
        <v>2</v>
      </c>
      <c r="BD166" s="91">
        <v>5</v>
      </c>
      <c r="BE166" s="93">
        <v>69</v>
      </c>
      <c r="BF166" s="96">
        <f t="shared" si="74"/>
        <v>5069</v>
      </c>
      <c r="BG166" s="96">
        <f t="shared" si="75"/>
        <v>5069</v>
      </c>
      <c r="BI166" s="7" t="s">
        <v>1447</v>
      </c>
    </row>
    <row r="167" spans="1:61" ht="14" hidden="1" customHeight="1" outlineLevel="1" x14ac:dyDescent="0.2">
      <c r="A167" s="6" t="s">
        <v>2393</v>
      </c>
      <c r="B167" s="5" t="s">
        <v>2376</v>
      </c>
      <c r="C167" s="1">
        <f t="shared" si="78"/>
        <v>9391</v>
      </c>
      <c r="D167" s="7">
        <f>IF(N167&gt;0, RANK(N167,(N167:P167,Q167:AF167)),0)</f>
        <v>0</v>
      </c>
      <c r="E167" s="7">
        <f>IF(O167&gt;0,RANK(O167,(N167:P167,Q167:AF167)),0)</f>
        <v>1</v>
      </c>
      <c r="F167" s="7">
        <f>IF(P167&gt;0,RANK(P167,(N167:P167,Q167:AF167)),0)</f>
        <v>0</v>
      </c>
      <c r="G167" s="1">
        <f t="shared" si="76"/>
        <v>0</v>
      </c>
      <c r="H167" s="2">
        <f t="shared" si="77"/>
        <v>0</v>
      </c>
      <c r="I167" s="2"/>
      <c r="J167" s="2">
        <f t="shared" si="79"/>
        <v>0</v>
      </c>
      <c r="K167" s="2">
        <f t="shared" si="80"/>
        <v>0.75007986369928659</v>
      </c>
      <c r="L167" s="2">
        <f t="shared" si="81"/>
        <v>0</v>
      </c>
      <c r="M167" s="2">
        <f t="shared" si="82"/>
        <v>0.24992013630071341</v>
      </c>
      <c r="N167" s="56"/>
      <c r="O167" s="56">
        <v>7044</v>
      </c>
      <c r="P167" s="56"/>
      <c r="Q167" s="56">
        <v>2347</v>
      </c>
      <c r="AP167" s="7">
        <f>IF(Q167&gt;0,RANK(Q167,(N167:P167,Q167:AF167)),0)</f>
        <v>2</v>
      </c>
      <c r="AQ167" s="7">
        <f>IF(R167&gt;0,RANK(R167,(N167:P167,Q167:AF167)),0)</f>
        <v>0</v>
      </c>
      <c r="AR167" s="7">
        <f>IF(T167&gt;0,RANK(T167,(N167:P167,Q167:AF167)),0)</f>
        <v>0</v>
      </c>
      <c r="AS167" s="7">
        <f>IF(S167&gt;0,RANK(S167,(N167:P167,Q167:AF167)),0)</f>
        <v>0</v>
      </c>
      <c r="AT167" s="2">
        <f t="shared" si="83"/>
        <v>0.24992013630071344</v>
      </c>
      <c r="AU167" s="2">
        <f t="shared" si="84"/>
        <v>0</v>
      </c>
      <c r="AV167" s="2">
        <f t="shared" si="85"/>
        <v>0</v>
      </c>
      <c r="AW167" s="2">
        <f t="shared" si="86"/>
        <v>0</v>
      </c>
      <c r="AY167" s="6" t="s">
        <v>2393</v>
      </c>
      <c r="AZ167" s="5" t="s">
        <v>2376</v>
      </c>
      <c r="BA167">
        <v>4</v>
      </c>
      <c r="BC167">
        <v>2</v>
      </c>
      <c r="BD167" s="91">
        <v>5</v>
      </c>
      <c r="BE167" s="93">
        <v>71</v>
      </c>
      <c r="BF167" s="96">
        <f t="shared" si="74"/>
        <v>5071</v>
      </c>
      <c r="BG167" s="96">
        <f t="shared" si="75"/>
        <v>5071</v>
      </c>
      <c r="BI167" s="7" t="s">
        <v>1447</v>
      </c>
    </row>
    <row r="168" spans="1:61" ht="14" hidden="1" customHeight="1" outlineLevel="1" x14ac:dyDescent="0.2">
      <c r="A168" s="6" t="s">
        <v>748</v>
      </c>
      <c r="B168" s="5" t="s">
        <v>2376</v>
      </c>
      <c r="C168" s="1">
        <f t="shared" si="78"/>
        <v>2544</v>
      </c>
      <c r="D168" s="7">
        <f>IF(N168&gt;0, RANK(N168,(N168:P168,Q168:AF168)),0)</f>
        <v>0</v>
      </c>
      <c r="E168" s="7">
        <f>IF(O168&gt;0,RANK(O168,(N168:P168,Q168:AF168)),0)</f>
        <v>1</v>
      </c>
      <c r="F168" s="7">
        <f>IF(P168&gt;0,RANK(P168,(N168:P168,Q168:AF168)),0)</f>
        <v>0</v>
      </c>
      <c r="G168" s="1">
        <f t="shared" si="76"/>
        <v>0</v>
      </c>
      <c r="H168" s="2">
        <f t="shared" si="77"/>
        <v>0</v>
      </c>
      <c r="I168" s="2"/>
      <c r="J168" s="2">
        <f t="shared" si="79"/>
        <v>0</v>
      </c>
      <c r="K168" s="2">
        <f t="shared" si="80"/>
        <v>0.72169811320754718</v>
      </c>
      <c r="L168" s="2">
        <f t="shared" si="81"/>
        <v>0</v>
      </c>
      <c r="M168" s="2">
        <f t="shared" si="82"/>
        <v>0.27830188679245282</v>
      </c>
      <c r="N168" s="56"/>
      <c r="O168" s="56">
        <v>1836</v>
      </c>
      <c r="P168" s="56"/>
      <c r="Q168" s="56">
        <v>708</v>
      </c>
      <c r="AP168" s="7">
        <f>IF(Q168&gt;0,RANK(Q168,(N168:P168,Q168:AF168)),0)</f>
        <v>2</v>
      </c>
      <c r="AQ168" s="7">
        <f>IF(R168&gt;0,RANK(R168,(N168:P168,Q168:AF168)),0)</f>
        <v>0</v>
      </c>
      <c r="AR168" s="7">
        <f>IF(T168&gt;0,RANK(T168,(N168:P168,Q168:AF168)),0)</f>
        <v>0</v>
      </c>
      <c r="AS168" s="7">
        <f>IF(S168&gt;0,RANK(S168,(N168:P168,Q168:AF168)),0)</f>
        <v>0</v>
      </c>
      <c r="AT168" s="2">
        <f t="shared" si="83"/>
        <v>0.27830188679245282</v>
      </c>
      <c r="AU168" s="2">
        <f t="shared" si="84"/>
        <v>0</v>
      </c>
      <c r="AV168" s="2">
        <f t="shared" si="85"/>
        <v>0</v>
      </c>
      <c r="AW168" s="2">
        <f t="shared" si="86"/>
        <v>0</v>
      </c>
      <c r="AY168" s="6" t="s">
        <v>748</v>
      </c>
      <c r="AZ168" s="5" t="s">
        <v>2376</v>
      </c>
      <c r="BA168">
        <v>4</v>
      </c>
      <c r="BC168">
        <v>2</v>
      </c>
      <c r="BD168" s="91">
        <v>5</v>
      </c>
      <c r="BE168" s="93">
        <v>73</v>
      </c>
      <c r="BF168" s="96">
        <f t="shared" si="74"/>
        <v>5073</v>
      </c>
      <c r="BG168" s="96">
        <f t="shared" si="75"/>
        <v>5073</v>
      </c>
      <c r="BI168" s="7" t="s">
        <v>1447</v>
      </c>
    </row>
    <row r="169" spans="1:61" ht="14" hidden="1" customHeight="1" outlineLevel="1" x14ac:dyDescent="0.2">
      <c r="A169" s="6" t="s">
        <v>512</v>
      </c>
      <c r="B169" s="5" t="s">
        <v>2376</v>
      </c>
      <c r="C169" s="1">
        <f t="shared" si="78"/>
        <v>5771</v>
      </c>
      <c r="D169" s="7">
        <f>IF(N169&gt;0, RANK(N169,(N169:P169,Q169:AF169)),0)</f>
        <v>0</v>
      </c>
      <c r="E169" s="7">
        <f>IF(O169&gt;0,RANK(O169,(N169:P169,Q169:AF169)),0)</f>
        <v>1</v>
      </c>
      <c r="F169" s="7">
        <f>IF(P169&gt;0,RANK(P169,(N169:P169,Q169:AF169)),0)</f>
        <v>0</v>
      </c>
      <c r="G169" s="1">
        <f t="shared" si="76"/>
        <v>0</v>
      </c>
      <c r="H169" s="2">
        <f t="shared" si="77"/>
        <v>0</v>
      </c>
      <c r="I169" s="2"/>
      <c r="J169" s="2">
        <f t="shared" si="79"/>
        <v>0</v>
      </c>
      <c r="K169" s="2">
        <f t="shared" si="80"/>
        <v>0.82619996534396123</v>
      </c>
      <c r="L169" s="2">
        <f t="shared" si="81"/>
        <v>0</v>
      </c>
      <c r="M169" s="2">
        <f t="shared" si="82"/>
        <v>0.17380003465603877</v>
      </c>
      <c r="N169" s="56"/>
      <c r="O169" s="56">
        <v>4768</v>
      </c>
      <c r="P169" s="56"/>
      <c r="Q169" s="56">
        <v>1003</v>
      </c>
      <c r="AP169" s="7">
        <f>IF(Q169&gt;0,RANK(Q169,(N169:P169,Q169:AF169)),0)</f>
        <v>2</v>
      </c>
      <c r="AQ169" s="7">
        <f>IF(R169&gt;0,RANK(R169,(N169:P169,Q169:AF169)),0)</f>
        <v>0</v>
      </c>
      <c r="AR169" s="7">
        <f>IF(T169&gt;0,RANK(T169,(N169:P169,Q169:AF169)),0)</f>
        <v>0</v>
      </c>
      <c r="AS169" s="7">
        <f>IF(S169&gt;0,RANK(S169,(N169:P169,Q169:AF169)),0)</f>
        <v>0</v>
      </c>
      <c r="AT169" s="2">
        <f t="shared" si="83"/>
        <v>0.17380003465603883</v>
      </c>
      <c r="AU169" s="2">
        <f t="shared" si="84"/>
        <v>0</v>
      </c>
      <c r="AV169" s="2">
        <f t="shared" si="85"/>
        <v>0</v>
      </c>
      <c r="AW169" s="2">
        <f t="shared" si="86"/>
        <v>0</v>
      </c>
      <c r="AY169" s="6" t="s">
        <v>512</v>
      </c>
      <c r="AZ169" s="5" t="s">
        <v>2376</v>
      </c>
      <c r="BA169">
        <v>1</v>
      </c>
      <c r="BC169">
        <v>2</v>
      </c>
      <c r="BD169" s="91">
        <v>5</v>
      </c>
      <c r="BE169" s="93">
        <v>75</v>
      </c>
      <c r="BF169" s="96">
        <f t="shared" ref="BF169:BF206" si="87">1000*BD169+BE169</f>
        <v>5075</v>
      </c>
      <c r="BG169" s="96">
        <f t="shared" si="75"/>
        <v>5075</v>
      </c>
      <c r="BI169" s="7" t="s">
        <v>1447</v>
      </c>
    </row>
    <row r="170" spans="1:61" ht="14" hidden="1" customHeight="1" outlineLevel="1" x14ac:dyDescent="0.2">
      <c r="A170" s="6" t="s">
        <v>1563</v>
      </c>
      <c r="B170" s="5" t="s">
        <v>2376</v>
      </c>
      <c r="C170" s="1">
        <f t="shared" si="78"/>
        <v>2545</v>
      </c>
      <c r="D170" s="7">
        <f>IF(N170&gt;0, RANK(N170,(N170:P170,Q170:AF170)),0)</f>
        <v>0</v>
      </c>
      <c r="E170" s="7">
        <f>IF(O170&gt;0,RANK(O170,(N170:P170,Q170:AF170)),0)</f>
        <v>1</v>
      </c>
      <c r="F170" s="7">
        <f>IF(P170&gt;0,RANK(P170,(N170:P170,Q170:AF170)),0)</f>
        <v>0</v>
      </c>
      <c r="G170" s="1">
        <f t="shared" si="76"/>
        <v>0</v>
      </c>
      <c r="H170" s="2">
        <f t="shared" si="77"/>
        <v>0</v>
      </c>
      <c r="I170" s="2"/>
      <c r="J170" s="2">
        <f t="shared" si="79"/>
        <v>0</v>
      </c>
      <c r="K170" s="2">
        <f t="shared" si="80"/>
        <v>0.55402750491159136</v>
      </c>
      <c r="L170" s="2">
        <f t="shared" si="81"/>
        <v>0</v>
      </c>
      <c r="M170" s="2">
        <f t="shared" si="82"/>
        <v>0.44597249508840864</v>
      </c>
      <c r="N170" s="56"/>
      <c r="O170" s="56">
        <v>1410</v>
      </c>
      <c r="P170" s="56"/>
      <c r="Q170" s="56">
        <v>1135</v>
      </c>
      <c r="AP170" s="7">
        <f>IF(Q170&gt;0,RANK(Q170,(N170:P170,Q170:AF170)),0)</f>
        <v>2</v>
      </c>
      <c r="AQ170" s="7">
        <f>IF(R170&gt;0,RANK(R170,(N170:P170,Q170:AF170)),0)</f>
        <v>0</v>
      </c>
      <c r="AR170" s="7">
        <f>IF(T170&gt;0,RANK(T170,(N170:P170,Q170:AF170)),0)</f>
        <v>0</v>
      </c>
      <c r="AS170" s="7">
        <f>IF(S170&gt;0,RANK(S170,(N170:P170,Q170:AF170)),0)</f>
        <v>0</v>
      </c>
      <c r="AT170" s="2">
        <f t="shared" si="83"/>
        <v>0.44597249508840864</v>
      </c>
      <c r="AU170" s="2">
        <f t="shared" si="84"/>
        <v>0</v>
      </c>
      <c r="AV170" s="2">
        <f t="shared" si="85"/>
        <v>0</v>
      </c>
      <c r="AW170" s="2">
        <f t="shared" si="86"/>
        <v>0</v>
      </c>
      <c r="AY170" s="6" t="s">
        <v>1563</v>
      </c>
      <c r="AZ170" s="5" t="s">
        <v>2376</v>
      </c>
      <c r="BA170">
        <v>1</v>
      </c>
      <c r="BC170">
        <v>2</v>
      </c>
      <c r="BD170" s="91">
        <v>5</v>
      </c>
      <c r="BE170" s="93">
        <v>77</v>
      </c>
      <c r="BF170" s="96">
        <f t="shared" si="87"/>
        <v>5077</v>
      </c>
      <c r="BG170" s="96">
        <f t="shared" si="75"/>
        <v>5077</v>
      </c>
      <c r="BI170" s="7" t="s">
        <v>1447</v>
      </c>
    </row>
    <row r="171" spans="1:61" ht="14" hidden="1" customHeight="1" outlineLevel="1" x14ac:dyDescent="0.2">
      <c r="A171" s="6" t="s">
        <v>181</v>
      </c>
      <c r="B171" s="5" t="s">
        <v>2376</v>
      </c>
      <c r="C171" s="1">
        <f t="shared" si="78"/>
        <v>3800</v>
      </c>
      <c r="D171" s="7">
        <f>IF(N171&gt;0, RANK(N171,(N171:P171,Q171:AF171)),0)</f>
        <v>0</v>
      </c>
      <c r="E171" s="7">
        <f>IF(O171&gt;0,RANK(O171,(N171:P171,Q171:AF171)),0)</f>
        <v>1</v>
      </c>
      <c r="F171" s="7">
        <f>IF(P171&gt;0,RANK(P171,(N171:P171,Q171:AF171)),0)</f>
        <v>0</v>
      </c>
      <c r="G171" s="1">
        <f t="shared" si="76"/>
        <v>0</v>
      </c>
      <c r="H171" s="2">
        <f t="shared" si="77"/>
        <v>0</v>
      </c>
      <c r="I171" s="2"/>
      <c r="J171" s="2">
        <f t="shared" si="79"/>
        <v>0</v>
      </c>
      <c r="K171" s="2">
        <f t="shared" si="80"/>
        <v>0.76500000000000001</v>
      </c>
      <c r="L171" s="2">
        <f t="shared" si="81"/>
        <v>0</v>
      </c>
      <c r="M171" s="2">
        <f t="shared" si="82"/>
        <v>0.23499999999999999</v>
      </c>
      <c r="N171" s="56"/>
      <c r="O171" s="56">
        <v>2907</v>
      </c>
      <c r="P171" s="56"/>
      <c r="Q171" s="56">
        <v>893</v>
      </c>
      <c r="AP171" s="7">
        <f>IF(Q171&gt;0,RANK(Q171,(N171:P171,Q171:AF171)),0)</f>
        <v>2</v>
      </c>
      <c r="AQ171" s="7">
        <f>IF(R171&gt;0,RANK(R171,(N171:P171,Q171:AF171)),0)</f>
        <v>0</v>
      </c>
      <c r="AR171" s="7">
        <f>IF(T171&gt;0,RANK(T171,(N171:P171,Q171:AF171)),0)</f>
        <v>0</v>
      </c>
      <c r="AS171" s="7">
        <f>IF(S171&gt;0,RANK(S171,(N171:P171,Q171:AF171)),0)</f>
        <v>0</v>
      </c>
      <c r="AT171" s="2">
        <f t="shared" si="83"/>
        <v>0.23499999999999999</v>
      </c>
      <c r="AU171" s="2">
        <f t="shared" si="84"/>
        <v>0</v>
      </c>
      <c r="AV171" s="2">
        <f t="shared" si="85"/>
        <v>0</v>
      </c>
      <c r="AW171" s="2">
        <f t="shared" si="86"/>
        <v>0</v>
      </c>
      <c r="AY171" s="6" t="s">
        <v>181</v>
      </c>
      <c r="AZ171" s="5" t="s">
        <v>2376</v>
      </c>
      <c r="BA171">
        <v>1</v>
      </c>
      <c r="BC171">
        <v>2</v>
      </c>
      <c r="BD171" s="91">
        <v>5</v>
      </c>
      <c r="BE171" s="93">
        <v>79</v>
      </c>
      <c r="BF171" s="96">
        <f t="shared" si="87"/>
        <v>5079</v>
      </c>
      <c r="BG171" s="96">
        <f t="shared" si="75"/>
        <v>5079</v>
      </c>
      <c r="BI171" s="7" t="s">
        <v>1447</v>
      </c>
    </row>
    <row r="172" spans="1:61" ht="14" hidden="1" customHeight="1" outlineLevel="1" x14ac:dyDescent="0.2">
      <c r="A172" s="6" t="s">
        <v>89</v>
      </c>
      <c r="B172" s="5" t="s">
        <v>2376</v>
      </c>
      <c r="C172" s="1">
        <f t="shared" si="78"/>
        <v>5022</v>
      </c>
      <c r="D172" s="7">
        <f>IF(N172&gt;0, RANK(N172,(N172:P172,Q172:AF172)),0)</f>
        <v>0</v>
      </c>
      <c r="E172" s="7">
        <f>IF(O172&gt;0,RANK(O172,(N172:P172,Q172:AF172)),0)</f>
        <v>1</v>
      </c>
      <c r="F172" s="7">
        <f>IF(P172&gt;0,RANK(P172,(N172:P172,Q172:AF172)),0)</f>
        <v>0</v>
      </c>
      <c r="G172" s="1">
        <f t="shared" si="76"/>
        <v>0</v>
      </c>
      <c r="H172" s="2">
        <f t="shared" si="77"/>
        <v>0</v>
      </c>
      <c r="I172" s="2"/>
      <c r="J172" s="2">
        <f t="shared" si="79"/>
        <v>0</v>
      </c>
      <c r="K172" s="2">
        <f t="shared" si="80"/>
        <v>0.77359617682198323</v>
      </c>
      <c r="L172" s="2">
        <f t="shared" si="81"/>
        <v>0</v>
      </c>
      <c r="M172" s="2">
        <f t="shared" si="82"/>
        <v>0.22640382317801677</v>
      </c>
      <c r="N172" s="56"/>
      <c r="O172" s="56">
        <v>3885</v>
      </c>
      <c r="P172" s="56"/>
      <c r="Q172" s="56">
        <v>1137</v>
      </c>
      <c r="AP172" s="7">
        <f>IF(Q172&gt;0,RANK(Q172,(N172:P172,Q172:AF172)),0)</f>
        <v>2</v>
      </c>
      <c r="AQ172" s="7">
        <f>IF(R172&gt;0,RANK(R172,(N172:P172,Q172:AF172)),0)</f>
        <v>0</v>
      </c>
      <c r="AR172" s="7">
        <f>IF(T172&gt;0,RANK(T172,(N172:P172,Q172:AF172)),0)</f>
        <v>0</v>
      </c>
      <c r="AS172" s="7">
        <f>IF(S172&gt;0,RANK(S172,(N172:P172,Q172:AF172)),0)</f>
        <v>0</v>
      </c>
      <c r="AT172" s="2">
        <f t="shared" si="83"/>
        <v>0.22640382317801672</v>
      </c>
      <c r="AU172" s="2">
        <f t="shared" si="84"/>
        <v>0</v>
      </c>
      <c r="AV172" s="2">
        <f t="shared" si="85"/>
        <v>0</v>
      </c>
      <c r="AW172" s="2">
        <f t="shared" si="86"/>
        <v>0</v>
      </c>
      <c r="AY172" s="6" t="s">
        <v>89</v>
      </c>
      <c r="AZ172" s="5" t="s">
        <v>2376</v>
      </c>
      <c r="BA172">
        <v>4</v>
      </c>
      <c r="BC172">
        <v>2</v>
      </c>
      <c r="BD172" s="91">
        <v>5</v>
      </c>
      <c r="BE172" s="93">
        <v>81</v>
      </c>
      <c r="BF172" s="96">
        <f t="shared" si="87"/>
        <v>5081</v>
      </c>
      <c r="BG172" s="96">
        <f t="shared" si="75"/>
        <v>5081</v>
      </c>
      <c r="BI172" s="7" t="s">
        <v>1447</v>
      </c>
    </row>
    <row r="173" spans="1:61" ht="14" hidden="1" customHeight="1" outlineLevel="1" x14ac:dyDescent="0.2">
      <c r="A173" s="6" t="s">
        <v>1916</v>
      </c>
      <c r="B173" s="5" t="s">
        <v>2376</v>
      </c>
      <c r="C173" s="1">
        <f t="shared" si="78"/>
        <v>8178</v>
      </c>
      <c r="D173" s="7">
        <f>IF(N173&gt;0, RANK(N173,(N173:P173,Q173:AF173)),0)</f>
        <v>0</v>
      </c>
      <c r="E173" s="7">
        <f>IF(O173&gt;0,RANK(O173,(N173:P173,Q173:AF173)),0)</f>
        <v>1</v>
      </c>
      <c r="F173" s="7">
        <f>IF(P173&gt;0,RANK(P173,(N173:P173,Q173:AF173)),0)</f>
        <v>0</v>
      </c>
      <c r="G173" s="1">
        <f t="shared" si="76"/>
        <v>0</v>
      </c>
      <c r="H173" s="2">
        <f t="shared" si="77"/>
        <v>0</v>
      </c>
      <c r="I173" s="2"/>
      <c r="J173" s="2">
        <f t="shared" si="79"/>
        <v>0</v>
      </c>
      <c r="K173" s="2">
        <f t="shared" si="80"/>
        <v>0.79775006113964297</v>
      </c>
      <c r="L173" s="2">
        <f t="shared" si="81"/>
        <v>0</v>
      </c>
      <c r="M173" s="2">
        <f t="shared" si="82"/>
        <v>0.20224993886035703</v>
      </c>
      <c r="N173" s="56"/>
      <c r="O173" s="56">
        <v>6524</v>
      </c>
      <c r="P173" s="56"/>
      <c r="Q173" s="56">
        <v>1654</v>
      </c>
      <c r="AP173" s="7">
        <f>IF(Q173&gt;0,RANK(Q173,(N173:P173,Q173:AF173)),0)</f>
        <v>2</v>
      </c>
      <c r="AQ173" s="7">
        <f>IF(R173&gt;0,RANK(R173,(N173:P173,Q173:AF173)),0)</f>
        <v>0</v>
      </c>
      <c r="AR173" s="7">
        <f>IF(T173&gt;0,RANK(T173,(N173:P173,Q173:AF173)),0)</f>
        <v>0</v>
      </c>
      <c r="AS173" s="7">
        <f>IF(S173&gt;0,RANK(S173,(N173:P173,Q173:AF173)),0)</f>
        <v>0</v>
      </c>
      <c r="AT173" s="2">
        <f t="shared" si="83"/>
        <v>0.20224993886035705</v>
      </c>
      <c r="AU173" s="2">
        <f t="shared" si="84"/>
        <v>0</v>
      </c>
      <c r="AV173" s="2">
        <f t="shared" si="85"/>
        <v>0</v>
      </c>
      <c r="AW173" s="2">
        <f t="shared" si="86"/>
        <v>0</v>
      </c>
      <c r="AY173" s="6" t="s">
        <v>1916</v>
      </c>
      <c r="AZ173" s="5" t="s">
        <v>2376</v>
      </c>
      <c r="BA173">
        <v>4</v>
      </c>
      <c r="BC173">
        <v>2</v>
      </c>
      <c r="BD173" s="91">
        <v>5</v>
      </c>
      <c r="BE173" s="93">
        <v>83</v>
      </c>
      <c r="BF173" s="96">
        <f t="shared" si="87"/>
        <v>5083</v>
      </c>
      <c r="BG173" s="96">
        <f t="shared" si="75"/>
        <v>5083</v>
      </c>
      <c r="BI173" s="7" t="s">
        <v>1447</v>
      </c>
    </row>
    <row r="174" spans="1:61" ht="14" hidden="1" customHeight="1" outlineLevel="1" x14ac:dyDescent="0.2">
      <c r="A174" s="6" t="s">
        <v>1700</v>
      </c>
      <c r="B174" s="5" t="s">
        <v>2376</v>
      </c>
      <c r="C174" s="1">
        <f t="shared" si="78"/>
        <v>30391</v>
      </c>
      <c r="D174" s="7">
        <f>IF(N174&gt;0, RANK(N174,(N174:P174,Q174:AF174)),0)</f>
        <v>0</v>
      </c>
      <c r="E174" s="7">
        <f>IF(O174&gt;0,RANK(O174,(N174:P174,Q174:AF174)),0)</f>
        <v>1</v>
      </c>
      <c r="F174" s="7">
        <f>IF(P174&gt;0,RANK(P174,(N174:P174,Q174:AF174)),0)</f>
        <v>0</v>
      </c>
      <c r="G174" s="1">
        <f t="shared" si="76"/>
        <v>0</v>
      </c>
      <c r="H174" s="2">
        <f t="shared" si="77"/>
        <v>0</v>
      </c>
      <c r="I174" s="2"/>
      <c r="J174" s="2">
        <f t="shared" si="79"/>
        <v>0</v>
      </c>
      <c r="K174" s="2">
        <f t="shared" si="80"/>
        <v>0.77338685795136719</v>
      </c>
      <c r="L174" s="2">
        <f t="shared" si="81"/>
        <v>0</v>
      </c>
      <c r="M174" s="2">
        <f t="shared" si="82"/>
        <v>0.22661314204863281</v>
      </c>
      <c r="N174" s="56"/>
      <c r="O174" s="56">
        <v>23504</v>
      </c>
      <c r="P174" s="56"/>
      <c r="Q174" s="56">
        <v>6887</v>
      </c>
      <c r="AP174" s="7">
        <f>IF(Q174&gt;0,RANK(Q174,(N174:P174,Q174:AF174)),0)</f>
        <v>2</v>
      </c>
      <c r="AQ174" s="7">
        <f>IF(R174&gt;0,RANK(R174,(N174:P174,Q174:AF174)),0)</f>
        <v>0</v>
      </c>
      <c r="AR174" s="7">
        <f>IF(T174&gt;0,RANK(T174,(N174:P174,Q174:AF174)),0)</f>
        <v>0</v>
      </c>
      <c r="AS174" s="7">
        <f>IF(S174&gt;0,RANK(S174,(N174:P174,Q174:AF174)),0)</f>
        <v>0</v>
      </c>
      <c r="AT174" s="2">
        <f t="shared" si="83"/>
        <v>0.22661314204863281</v>
      </c>
      <c r="AU174" s="2">
        <f t="shared" si="84"/>
        <v>0</v>
      </c>
      <c r="AV174" s="2">
        <f t="shared" si="85"/>
        <v>0</v>
      </c>
      <c r="AW174" s="2">
        <f t="shared" si="86"/>
        <v>0</v>
      </c>
      <c r="AY174" s="6" t="s">
        <v>1700</v>
      </c>
      <c r="AZ174" s="5" t="s">
        <v>2376</v>
      </c>
      <c r="BA174">
        <v>1</v>
      </c>
      <c r="BC174">
        <v>2</v>
      </c>
      <c r="BD174" s="91">
        <v>5</v>
      </c>
      <c r="BE174" s="93">
        <v>85</v>
      </c>
      <c r="BF174" s="96">
        <f t="shared" si="87"/>
        <v>5085</v>
      </c>
      <c r="BG174" s="96">
        <f t="shared" si="75"/>
        <v>5085</v>
      </c>
      <c r="BI174" s="7" t="s">
        <v>1447</v>
      </c>
    </row>
    <row r="175" spans="1:61" ht="14" hidden="1" customHeight="1" outlineLevel="1" x14ac:dyDescent="0.2">
      <c r="A175" s="6" t="s">
        <v>579</v>
      </c>
      <c r="B175" s="5" t="s">
        <v>2376</v>
      </c>
      <c r="C175" s="1">
        <f t="shared" si="78"/>
        <v>7209</v>
      </c>
      <c r="D175" s="7">
        <f>IF(N175&gt;0, RANK(N175,(N175:P175,Q175:AF175)),0)</f>
        <v>0</v>
      </c>
      <c r="E175" s="7">
        <f>IF(O175&gt;0,RANK(O175,(N175:P175,Q175:AF175)),0)</f>
        <v>1</v>
      </c>
      <c r="F175" s="7">
        <f>IF(P175&gt;0,RANK(P175,(N175:P175,Q175:AF175)),0)</f>
        <v>0</v>
      </c>
      <c r="G175" s="1">
        <f t="shared" si="76"/>
        <v>0</v>
      </c>
      <c r="H175" s="2">
        <f t="shared" si="77"/>
        <v>0</v>
      </c>
      <c r="I175" s="2"/>
      <c r="J175" s="2">
        <f t="shared" si="79"/>
        <v>0</v>
      </c>
      <c r="K175" s="2">
        <f t="shared" si="80"/>
        <v>0.78055208766819251</v>
      </c>
      <c r="L175" s="2">
        <f t="shared" si="81"/>
        <v>0</v>
      </c>
      <c r="M175" s="2">
        <f t="shared" si="82"/>
        <v>0.21944791233180749</v>
      </c>
      <c r="N175" s="56"/>
      <c r="O175" s="56">
        <v>5627</v>
      </c>
      <c r="P175" s="56"/>
      <c r="Q175" s="56">
        <v>1582</v>
      </c>
      <c r="AP175" s="7">
        <f>IF(Q175&gt;0,RANK(Q175,(N175:P175,Q175:AF175)),0)</f>
        <v>2</v>
      </c>
      <c r="AQ175" s="7">
        <f>IF(R175&gt;0,RANK(R175,(N175:P175,Q175:AF175)),0)</f>
        <v>0</v>
      </c>
      <c r="AR175" s="7">
        <f>IF(T175&gt;0,RANK(T175,(N175:P175,Q175:AF175)),0)</f>
        <v>0</v>
      </c>
      <c r="AS175" s="7">
        <f>IF(S175&gt;0,RANK(S175,(N175:P175,Q175:AF175)),0)</f>
        <v>0</v>
      </c>
      <c r="AT175" s="2">
        <f t="shared" si="83"/>
        <v>0.21944791233180747</v>
      </c>
      <c r="AU175" s="2">
        <f t="shared" si="84"/>
        <v>0</v>
      </c>
      <c r="AV175" s="2">
        <f t="shared" si="85"/>
        <v>0</v>
      </c>
      <c r="AW175" s="2">
        <f t="shared" si="86"/>
        <v>0</v>
      </c>
      <c r="AY175" s="6" t="s">
        <v>579</v>
      </c>
      <c r="AZ175" s="5" t="s">
        <v>2376</v>
      </c>
      <c r="BA175">
        <v>4</v>
      </c>
      <c r="BC175">
        <v>2</v>
      </c>
      <c r="BD175" s="91">
        <v>5</v>
      </c>
      <c r="BE175" s="93">
        <v>87</v>
      </c>
      <c r="BF175" s="96">
        <f t="shared" si="87"/>
        <v>5087</v>
      </c>
      <c r="BG175" s="96">
        <f t="shared" si="75"/>
        <v>5087</v>
      </c>
      <c r="BI175" s="7" t="s">
        <v>1447</v>
      </c>
    </row>
    <row r="176" spans="1:61" ht="14" hidden="1" customHeight="1" outlineLevel="1" x14ac:dyDescent="0.2">
      <c r="A176" s="6" t="s">
        <v>2269</v>
      </c>
      <c r="B176" s="5" t="s">
        <v>2376</v>
      </c>
      <c r="C176" s="1">
        <f t="shared" si="78"/>
        <v>7370</v>
      </c>
      <c r="D176" s="7">
        <f>IF(N176&gt;0, RANK(N176,(N176:P176,Q176:AF176)),0)</f>
        <v>0</v>
      </c>
      <c r="E176" s="7">
        <f>IF(O176&gt;0,RANK(O176,(N176:P176,Q176:AF176)),0)</f>
        <v>1</v>
      </c>
      <c r="F176" s="7">
        <f>IF(P176&gt;0,RANK(P176,(N176:P176,Q176:AF176)),0)</f>
        <v>0</v>
      </c>
      <c r="G176" s="1">
        <f t="shared" si="76"/>
        <v>0</v>
      </c>
      <c r="H176" s="2">
        <f t="shared" si="77"/>
        <v>0</v>
      </c>
      <c r="I176" s="2"/>
      <c r="J176" s="2">
        <f t="shared" si="79"/>
        <v>0</v>
      </c>
      <c r="K176" s="2">
        <f t="shared" si="80"/>
        <v>0.80434192672998639</v>
      </c>
      <c r="L176" s="2">
        <f t="shared" si="81"/>
        <v>0</v>
      </c>
      <c r="M176" s="2">
        <f t="shared" si="82"/>
        <v>0.19565807327001361</v>
      </c>
      <c r="N176" s="56"/>
      <c r="O176" s="56">
        <v>5928</v>
      </c>
      <c r="P176" s="56"/>
      <c r="Q176" s="56">
        <v>1442</v>
      </c>
      <c r="AP176" s="7">
        <f>IF(Q176&gt;0,RANK(Q176,(N176:P176,Q176:AF176)),0)</f>
        <v>2</v>
      </c>
      <c r="AQ176" s="7">
        <f>IF(R176&gt;0,RANK(R176,(N176:P176,Q176:AF176)),0)</f>
        <v>0</v>
      </c>
      <c r="AR176" s="7">
        <f>IF(T176&gt;0,RANK(T176,(N176:P176,Q176:AF176)),0)</f>
        <v>0</v>
      </c>
      <c r="AS176" s="7">
        <f>IF(S176&gt;0,RANK(S176,(N176:P176,Q176:AF176)),0)</f>
        <v>0</v>
      </c>
      <c r="AT176" s="2">
        <f t="shared" si="83"/>
        <v>0.19565807327001355</v>
      </c>
      <c r="AU176" s="2">
        <f t="shared" si="84"/>
        <v>0</v>
      </c>
      <c r="AV176" s="2">
        <f t="shared" si="85"/>
        <v>0</v>
      </c>
      <c r="AW176" s="2">
        <f t="shared" si="86"/>
        <v>0</v>
      </c>
      <c r="AY176" s="6" t="s">
        <v>2269</v>
      </c>
      <c r="AZ176" s="5" t="s">
        <v>2376</v>
      </c>
      <c r="BA176">
        <v>3</v>
      </c>
      <c r="BC176">
        <v>2</v>
      </c>
      <c r="BD176" s="91">
        <v>5</v>
      </c>
      <c r="BE176" s="93">
        <v>89</v>
      </c>
      <c r="BF176" s="96">
        <f t="shared" si="87"/>
        <v>5089</v>
      </c>
      <c r="BG176" s="96">
        <f t="shared" si="75"/>
        <v>5089</v>
      </c>
      <c r="BI176" s="7" t="s">
        <v>1447</v>
      </c>
    </row>
    <row r="177" spans="1:61" ht="14" hidden="1" customHeight="1" outlineLevel="1" x14ac:dyDescent="0.2">
      <c r="A177" s="6" t="s">
        <v>1313</v>
      </c>
      <c r="B177" s="5" t="s">
        <v>2376</v>
      </c>
      <c r="C177" s="1">
        <f t="shared" si="78"/>
        <v>16029</v>
      </c>
      <c r="D177" s="7">
        <f>IF(N177&gt;0, RANK(N177,(N177:P177,Q177:AF177)),0)</f>
        <v>0</v>
      </c>
      <c r="E177" s="7">
        <f>IF(O177&gt;0,RANK(O177,(N177:P177,Q177:AF177)),0)</f>
        <v>1</v>
      </c>
      <c r="F177" s="7">
        <f>IF(P177&gt;0,RANK(P177,(N177:P177,Q177:AF177)),0)</f>
        <v>0</v>
      </c>
      <c r="G177" s="1">
        <f t="shared" si="76"/>
        <v>0</v>
      </c>
      <c r="H177" s="2">
        <f t="shared" si="77"/>
        <v>0</v>
      </c>
      <c r="I177" s="2"/>
      <c r="J177" s="2">
        <f t="shared" si="79"/>
        <v>0</v>
      </c>
      <c r="K177" s="2">
        <f t="shared" si="80"/>
        <v>0.76430220225840662</v>
      </c>
      <c r="L177" s="2">
        <f t="shared" si="81"/>
        <v>0</v>
      </c>
      <c r="M177" s="2">
        <f t="shared" si="82"/>
        <v>0.23569779774159338</v>
      </c>
      <c r="N177" s="56"/>
      <c r="O177" s="56">
        <v>12251</v>
      </c>
      <c r="P177" s="56"/>
      <c r="Q177" s="56">
        <v>3778</v>
      </c>
      <c r="AP177" s="7">
        <f>IF(Q177&gt;0,RANK(Q177,(N177:P177,Q177:AF177)),0)</f>
        <v>2</v>
      </c>
      <c r="AQ177" s="7">
        <f>IF(R177&gt;0,RANK(R177,(N177:P177,Q177:AF177)),0)</f>
        <v>0</v>
      </c>
      <c r="AR177" s="7">
        <f>IF(T177&gt;0,RANK(T177,(N177:P177,Q177:AF177)),0)</f>
        <v>0</v>
      </c>
      <c r="AS177" s="7">
        <f>IF(S177&gt;0,RANK(S177,(N177:P177,Q177:AF177)),0)</f>
        <v>0</v>
      </c>
      <c r="AT177" s="2">
        <f t="shared" si="83"/>
        <v>0.23569779774159336</v>
      </c>
      <c r="AU177" s="2">
        <f t="shared" si="84"/>
        <v>0</v>
      </c>
      <c r="AV177" s="2">
        <f t="shared" si="85"/>
        <v>0</v>
      </c>
      <c r="AW177" s="2">
        <f t="shared" si="86"/>
        <v>0</v>
      </c>
      <c r="AY177" s="6" t="s">
        <v>1313</v>
      </c>
      <c r="AZ177" s="5" t="s">
        <v>2376</v>
      </c>
      <c r="BA177">
        <v>4</v>
      </c>
      <c r="BC177">
        <v>2</v>
      </c>
      <c r="BD177" s="91">
        <v>5</v>
      </c>
      <c r="BE177" s="93">
        <v>91</v>
      </c>
      <c r="BF177" s="96">
        <f t="shared" si="87"/>
        <v>5091</v>
      </c>
      <c r="BG177" s="96">
        <f t="shared" si="75"/>
        <v>5091</v>
      </c>
      <c r="BI177" s="7" t="s">
        <v>1447</v>
      </c>
    </row>
    <row r="178" spans="1:61" ht="14" hidden="1" customHeight="1" outlineLevel="1" x14ac:dyDescent="0.2">
      <c r="A178" s="6" t="s">
        <v>899</v>
      </c>
      <c r="B178" s="5" t="s">
        <v>2376</v>
      </c>
      <c r="C178" s="1">
        <f t="shared" si="78"/>
        <v>11690</v>
      </c>
      <c r="D178" s="7">
        <f>IF(N178&gt;0, RANK(N178,(N178:P178,Q178:AF178)),0)</f>
        <v>0</v>
      </c>
      <c r="E178" s="7">
        <f>IF(O178&gt;0,RANK(O178,(N178:P178,Q178:AF178)),0)</f>
        <v>1</v>
      </c>
      <c r="F178" s="7">
        <f>IF(P178&gt;0,RANK(P178,(N178:P178,Q178:AF178)),0)</f>
        <v>0</v>
      </c>
      <c r="G178" s="1">
        <f t="shared" si="76"/>
        <v>0</v>
      </c>
      <c r="H178" s="2">
        <f t="shared" si="77"/>
        <v>0</v>
      </c>
      <c r="I178" s="2"/>
      <c r="J178" s="2">
        <f t="shared" si="79"/>
        <v>0</v>
      </c>
      <c r="K178" s="2">
        <f t="shared" si="80"/>
        <v>0.66655260906757918</v>
      </c>
      <c r="L178" s="2">
        <f t="shared" si="81"/>
        <v>0</v>
      </c>
      <c r="M178" s="2">
        <f t="shared" si="82"/>
        <v>0.33344739093242082</v>
      </c>
      <c r="N178" s="56"/>
      <c r="O178" s="56">
        <v>7792</v>
      </c>
      <c r="P178" s="56"/>
      <c r="Q178" s="56">
        <v>3898</v>
      </c>
      <c r="AP178" s="7">
        <f>IF(Q178&gt;0,RANK(Q178,(N178:P178,Q178:AF178)),0)</f>
        <v>2</v>
      </c>
      <c r="AQ178" s="7">
        <f>IF(R178&gt;0,RANK(R178,(N178:P178,Q178:AF178)),0)</f>
        <v>0</v>
      </c>
      <c r="AR178" s="7">
        <f>IF(T178&gt;0,RANK(T178,(N178:P178,Q178:AF178)),0)</f>
        <v>0</v>
      </c>
      <c r="AS178" s="7">
        <f>IF(S178&gt;0,RANK(S178,(N178:P178,Q178:AF178)),0)</f>
        <v>0</v>
      </c>
      <c r="AT178" s="2">
        <f t="shared" si="83"/>
        <v>0.33344739093242087</v>
      </c>
      <c r="AU178" s="2">
        <f t="shared" si="84"/>
        <v>0</v>
      </c>
      <c r="AV178" s="2">
        <f t="shared" si="85"/>
        <v>0</v>
      </c>
      <c r="AW178" s="2">
        <f t="shared" si="86"/>
        <v>0</v>
      </c>
      <c r="AY178" s="6" t="s">
        <v>899</v>
      </c>
      <c r="AZ178" s="5" t="s">
        <v>2376</v>
      </c>
      <c r="BA178">
        <v>1</v>
      </c>
      <c r="BC178">
        <v>2</v>
      </c>
      <c r="BD178" s="91">
        <v>5</v>
      </c>
      <c r="BE178" s="93">
        <v>93</v>
      </c>
      <c r="BF178" s="96">
        <f t="shared" si="87"/>
        <v>5093</v>
      </c>
      <c r="BG178" s="96">
        <f t="shared" si="75"/>
        <v>5093</v>
      </c>
      <c r="BI178" s="7" t="s">
        <v>1447</v>
      </c>
    </row>
    <row r="179" spans="1:61" ht="14" hidden="1" customHeight="1" outlineLevel="1" x14ac:dyDescent="0.2">
      <c r="A179" s="6" t="s">
        <v>2525</v>
      </c>
      <c r="B179" s="5" t="s">
        <v>2376</v>
      </c>
      <c r="C179" s="1">
        <f t="shared" si="78"/>
        <v>2723</v>
      </c>
      <c r="D179" s="7">
        <f>IF(N179&gt;0, RANK(N179,(N179:P179,Q179:AF179)),0)</f>
        <v>0</v>
      </c>
      <c r="E179" s="7">
        <f>IF(O179&gt;0,RANK(O179,(N179:P179,Q179:AF179)),0)</f>
        <v>1</v>
      </c>
      <c r="F179" s="7">
        <f>IF(P179&gt;0,RANK(P179,(N179:P179,Q179:AF179)),0)</f>
        <v>0</v>
      </c>
      <c r="G179" s="1">
        <f t="shared" si="76"/>
        <v>0</v>
      </c>
      <c r="H179" s="2">
        <f t="shared" si="77"/>
        <v>0</v>
      </c>
      <c r="I179" s="2"/>
      <c r="J179" s="2">
        <f t="shared" si="79"/>
        <v>0</v>
      </c>
      <c r="K179" s="2">
        <f t="shared" si="80"/>
        <v>0.6305545354388542</v>
      </c>
      <c r="L179" s="2">
        <f t="shared" si="81"/>
        <v>0</v>
      </c>
      <c r="M179" s="2">
        <f t="shared" si="82"/>
        <v>0.3694454645611458</v>
      </c>
      <c r="N179" s="56"/>
      <c r="O179" s="56">
        <v>1717</v>
      </c>
      <c r="P179" s="56"/>
      <c r="Q179" s="56">
        <v>1006</v>
      </c>
      <c r="AP179" s="7">
        <f>IF(Q179&gt;0,RANK(Q179,(N179:P179,Q179:AF179)),0)</f>
        <v>2</v>
      </c>
      <c r="AQ179" s="7">
        <f>IF(R179&gt;0,RANK(R179,(N179:P179,Q179:AF179)),0)</f>
        <v>0</v>
      </c>
      <c r="AR179" s="7">
        <f>IF(T179&gt;0,RANK(T179,(N179:P179,Q179:AF179)),0)</f>
        <v>0</v>
      </c>
      <c r="AS179" s="7">
        <f>IF(S179&gt;0,RANK(S179,(N179:P179,Q179:AF179)),0)</f>
        <v>0</v>
      </c>
      <c r="AT179" s="2">
        <f t="shared" si="83"/>
        <v>0.3694454645611458</v>
      </c>
      <c r="AU179" s="2">
        <f t="shared" si="84"/>
        <v>0</v>
      </c>
      <c r="AV179" s="2">
        <f t="shared" si="85"/>
        <v>0</v>
      </c>
      <c r="AW179" s="2">
        <f t="shared" si="86"/>
        <v>0</v>
      </c>
      <c r="AY179" s="6" t="s">
        <v>2525</v>
      </c>
      <c r="AZ179" s="5" t="s">
        <v>2376</v>
      </c>
      <c r="BA179">
        <v>1</v>
      </c>
      <c r="BC179">
        <v>2</v>
      </c>
      <c r="BD179" s="91">
        <v>5</v>
      </c>
      <c r="BE179" s="93">
        <v>95</v>
      </c>
      <c r="BF179" s="96">
        <f t="shared" si="87"/>
        <v>5095</v>
      </c>
      <c r="BG179" s="96">
        <f t="shared" si="75"/>
        <v>5095</v>
      </c>
      <c r="BI179" s="7" t="s">
        <v>1447</v>
      </c>
    </row>
    <row r="180" spans="1:61" ht="14" hidden="1" customHeight="1" outlineLevel="1" x14ac:dyDescent="0.2">
      <c r="A180" s="6" t="s">
        <v>727</v>
      </c>
      <c r="B180" s="5" t="s">
        <v>2376</v>
      </c>
      <c r="C180" s="1">
        <f t="shared" si="78"/>
        <v>3819</v>
      </c>
      <c r="D180" s="7">
        <f>IF(N180&gt;0, RANK(N180,(N180:P180,Q180:AF180)),0)</f>
        <v>0</v>
      </c>
      <c r="E180" s="7">
        <f>IF(O180&gt;0,RANK(O180,(N180:P180,Q180:AF180)),0)</f>
        <v>1</v>
      </c>
      <c r="F180" s="7">
        <f>IF(P180&gt;0,RANK(P180,(N180:P180,Q180:AF180)),0)</f>
        <v>0</v>
      </c>
      <c r="G180" s="1">
        <f t="shared" si="76"/>
        <v>0</v>
      </c>
      <c r="H180" s="2">
        <f t="shared" si="77"/>
        <v>0</v>
      </c>
      <c r="I180" s="2"/>
      <c r="J180" s="2">
        <f t="shared" si="79"/>
        <v>0</v>
      </c>
      <c r="K180" s="2">
        <f t="shared" si="80"/>
        <v>0.8159203980099502</v>
      </c>
      <c r="L180" s="2">
        <f t="shared" si="81"/>
        <v>0</v>
      </c>
      <c r="M180" s="2">
        <f t="shared" si="82"/>
        <v>0.1840796019900498</v>
      </c>
      <c r="N180" s="56"/>
      <c r="O180" s="56">
        <v>3116</v>
      </c>
      <c r="P180" s="56"/>
      <c r="Q180" s="56">
        <v>703</v>
      </c>
      <c r="AP180" s="7">
        <f>IF(Q180&gt;0,RANK(Q180,(N180:P180,Q180:AF180)),0)</f>
        <v>2</v>
      </c>
      <c r="AQ180" s="7">
        <f>IF(R180&gt;0,RANK(R180,(N180:P180,Q180:AF180)),0)</f>
        <v>0</v>
      </c>
      <c r="AR180" s="7">
        <f>IF(T180&gt;0,RANK(T180,(N180:P180,Q180:AF180)),0)</f>
        <v>0</v>
      </c>
      <c r="AS180" s="7">
        <f>IF(S180&gt;0,RANK(S180,(N180:P180,Q180:AF180)),0)</f>
        <v>0</v>
      </c>
      <c r="AT180" s="2">
        <f t="shared" si="83"/>
        <v>0.18407960199004975</v>
      </c>
      <c r="AU180" s="2">
        <f t="shared" si="84"/>
        <v>0</v>
      </c>
      <c r="AV180" s="2">
        <f t="shared" si="85"/>
        <v>0</v>
      </c>
      <c r="AW180" s="2">
        <f t="shared" si="86"/>
        <v>0</v>
      </c>
      <c r="AY180" s="6" t="s">
        <v>727</v>
      </c>
      <c r="AZ180" s="5" t="s">
        <v>2376</v>
      </c>
      <c r="BA180">
        <v>4</v>
      </c>
      <c r="BC180">
        <v>2</v>
      </c>
      <c r="BD180" s="91">
        <v>5</v>
      </c>
      <c r="BE180" s="93">
        <v>97</v>
      </c>
      <c r="BF180" s="96">
        <f t="shared" si="87"/>
        <v>5097</v>
      </c>
      <c r="BG180" s="96">
        <f t="shared" si="75"/>
        <v>5097</v>
      </c>
      <c r="BI180" s="7" t="s">
        <v>1447</v>
      </c>
    </row>
    <row r="181" spans="1:61" ht="14" hidden="1" customHeight="1" outlineLevel="1" x14ac:dyDescent="0.2">
      <c r="A181" s="6" t="s">
        <v>2544</v>
      </c>
      <c r="B181" s="5" t="s">
        <v>2376</v>
      </c>
      <c r="C181" s="1">
        <f t="shared" si="78"/>
        <v>3225</v>
      </c>
      <c r="D181" s="7">
        <f>IF(N181&gt;0, RANK(N181,(N181:P181,Q181:AF181)),0)</f>
        <v>0</v>
      </c>
      <c r="E181" s="7">
        <f>IF(O181&gt;0,RANK(O181,(N181:P181,Q181:AF181)),0)</f>
        <v>1</v>
      </c>
      <c r="F181" s="7">
        <f>IF(P181&gt;0,RANK(P181,(N181:P181,Q181:AF181)),0)</f>
        <v>0</v>
      </c>
      <c r="G181" s="1">
        <f t="shared" si="76"/>
        <v>0</v>
      </c>
      <c r="H181" s="2">
        <f t="shared" si="77"/>
        <v>0</v>
      </c>
      <c r="I181" s="2"/>
      <c r="J181" s="2">
        <f t="shared" si="79"/>
        <v>0</v>
      </c>
      <c r="K181" s="2">
        <f t="shared" si="80"/>
        <v>0.71069767441860465</v>
      </c>
      <c r="L181" s="2">
        <f t="shared" si="81"/>
        <v>0</v>
      </c>
      <c r="M181" s="2">
        <f t="shared" si="82"/>
        <v>0.28930232558139535</v>
      </c>
      <c r="N181" s="56"/>
      <c r="O181" s="56">
        <v>2292</v>
      </c>
      <c r="P181" s="56"/>
      <c r="Q181" s="56">
        <v>933</v>
      </c>
      <c r="AP181" s="7">
        <f>IF(Q181&gt;0,RANK(Q181,(N181:P181,Q181:AF181)),0)</f>
        <v>2</v>
      </c>
      <c r="AQ181" s="7">
        <f>IF(R181&gt;0,RANK(R181,(N181:P181,Q181:AF181)),0)</f>
        <v>0</v>
      </c>
      <c r="AR181" s="7">
        <f>IF(T181&gt;0,RANK(T181,(N181:P181,Q181:AF181)),0)</f>
        <v>0</v>
      </c>
      <c r="AS181" s="7">
        <f>IF(S181&gt;0,RANK(S181,(N181:P181,Q181:AF181)),0)</f>
        <v>0</v>
      </c>
      <c r="AT181" s="2">
        <f t="shared" si="83"/>
        <v>0.28930232558139535</v>
      </c>
      <c r="AU181" s="2">
        <f t="shared" si="84"/>
        <v>0</v>
      </c>
      <c r="AV181" s="2">
        <f t="shared" si="85"/>
        <v>0</v>
      </c>
      <c r="AW181" s="2">
        <f t="shared" si="86"/>
        <v>0</v>
      </c>
      <c r="AY181" s="6" t="s">
        <v>2544</v>
      </c>
      <c r="AZ181" s="5" t="s">
        <v>2376</v>
      </c>
      <c r="BA181">
        <v>4</v>
      </c>
      <c r="BC181">
        <v>2</v>
      </c>
      <c r="BD181" s="91">
        <v>5</v>
      </c>
      <c r="BE181" s="93">
        <v>99</v>
      </c>
      <c r="BF181" s="96">
        <f t="shared" si="87"/>
        <v>5099</v>
      </c>
      <c r="BG181" s="96">
        <f t="shared" si="75"/>
        <v>5099</v>
      </c>
      <c r="BI181" s="7" t="s">
        <v>1447</v>
      </c>
    </row>
    <row r="182" spans="1:61" ht="14" hidden="1" customHeight="1" outlineLevel="1" x14ac:dyDescent="0.2">
      <c r="A182" s="6" t="s">
        <v>1716</v>
      </c>
      <c r="B182" s="5" t="s">
        <v>2376</v>
      </c>
      <c r="C182" s="1">
        <f t="shared" si="78"/>
        <v>3883</v>
      </c>
      <c r="D182" s="7">
        <f>IF(N182&gt;0, RANK(N182,(N182:P182,Q182:AF182)),0)</f>
        <v>0</v>
      </c>
      <c r="E182" s="7">
        <f>IF(O182&gt;0,RANK(O182,(N182:P182,Q182:AF182)),0)</f>
        <v>1</v>
      </c>
      <c r="F182" s="7">
        <f>IF(P182&gt;0,RANK(P182,(N182:P182,Q182:AF182)),0)</f>
        <v>0</v>
      </c>
      <c r="G182" s="1">
        <f t="shared" si="76"/>
        <v>0</v>
      </c>
      <c r="H182" s="2">
        <f t="shared" si="77"/>
        <v>0</v>
      </c>
      <c r="I182" s="2"/>
      <c r="J182" s="2">
        <f t="shared" si="79"/>
        <v>0</v>
      </c>
      <c r="K182" s="2">
        <f t="shared" si="80"/>
        <v>0.81251609580221473</v>
      </c>
      <c r="L182" s="2">
        <f t="shared" si="81"/>
        <v>0</v>
      </c>
      <c r="M182" s="2">
        <f t="shared" si="82"/>
        <v>0.18748390419778527</v>
      </c>
      <c r="N182" s="56"/>
      <c r="O182" s="56">
        <v>3155</v>
      </c>
      <c r="P182" s="56"/>
      <c r="Q182" s="56">
        <v>728</v>
      </c>
      <c r="AP182" s="7">
        <f>IF(Q182&gt;0,RANK(Q182,(N182:P182,Q182:AF182)),0)</f>
        <v>2</v>
      </c>
      <c r="AQ182" s="7">
        <f>IF(R182&gt;0,RANK(R182,(N182:P182,Q182:AF182)),0)</f>
        <v>0</v>
      </c>
      <c r="AR182" s="7">
        <f>IF(T182&gt;0,RANK(T182,(N182:P182,Q182:AF182)),0)</f>
        <v>0</v>
      </c>
      <c r="AS182" s="7">
        <f>IF(S182&gt;0,RANK(S182,(N182:P182,Q182:AF182)),0)</f>
        <v>0</v>
      </c>
      <c r="AT182" s="2">
        <f t="shared" si="83"/>
        <v>0.18748390419778521</v>
      </c>
      <c r="AU182" s="2">
        <f t="shared" si="84"/>
        <v>0</v>
      </c>
      <c r="AV182" s="2">
        <f t="shared" si="85"/>
        <v>0</v>
      </c>
      <c r="AW182" s="2">
        <f t="shared" si="86"/>
        <v>0</v>
      </c>
      <c r="AY182" s="6" t="s">
        <v>1716</v>
      </c>
      <c r="AZ182" s="5" t="s">
        <v>2376</v>
      </c>
      <c r="BC182">
        <v>2</v>
      </c>
      <c r="BD182" s="91">
        <v>5</v>
      </c>
      <c r="BE182" s="93">
        <v>101</v>
      </c>
      <c r="BF182" s="96">
        <f t="shared" si="87"/>
        <v>5101</v>
      </c>
      <c r="BG182" s="96">
        <f t="shared" si="75"/>
        <v>5101</v>
      </c>
      <c r="BI182" s="7" t="s">
        <v>1447</v>
      </c>
    </row>
    <row r="183" spans="1:61" ht="14" hidden="1" customHeight="1" outlineLevel="1" x14ac:dyDescent="0.2">
      <c r="A183" s="6" t="s">
        <v>1173</v>
      </c>
      <c r="B183" s="5" t="s">
        <v>2376</v>
      </c>
      <c r="C183" s="1">
        <f t="shared" si="78"/>
        <v>9316</v>
      </c>
      <c r="D183" s="7">
        <f>IF(N183&gt;0, RANK(N183,(N183:P183,Q183:AF183)),0)</f>
        <v>0</v>
      </c>
      <c r="E183" s="7">
        <f>IF(O183&gt;0,RANK(O183,(N183:P183,Q183:AF183)),0)</f>
        <v>1</v>
      </c>
      <c r="F183" s="7">
        <f>IF(P183&gt;0,RANK(P183,(N183:P183,Q183:AF183)),0)</f>
        <v>0</v>
      </c>
      <c r="G183" s="1">
        <f t="shared" si="76"/>
        <v>0</v>
      </c>
      <c r="H183" s="2">
        <f t="shared" si="77"/>
        <v>0</v>
      </c>
      <c r="I183" s="2"/>
      <c r="J183" s="2">
        <f t="shared" si="79"/>
        <v>0</v>
      </c>
      <c r="K183" s="2">
        <f t="shared" si="80"/>
        <v>0.62118935165306999</v>
      </c>
      <c r="L183" s="2">
        <f t="shared" si="81"/>
        <v>0</v>
      </c>
      <c r="M183" s="2">
        <f t="shared" si="82"/>
        <v>0.37881064834693001</v>
      </c>
      <c r="N183" s="56"/>
      <c r="O183" s="56">
        <v>5787</v>
      </c>
      <c r="P183" s="56"/>
      <c r="Q183" s="56">
        <v>3529</v>
      </c>
      <c r="AP183" s="7">
        <f>IF(Q183&gt;0,RANK(Q183,(N183:P183,Q183:AF183)),0)</f>
        <v>2</v>
      </c>
      <c r="AQ183" s="7">
        <f>IF(R183&gt;0,RANK(R183,(N183:P183,Q183:AF183)),0)</f>
        <v>0</v>
      </c>
      <c r="AR183" s="7">
        <f>IF(T183&gt;0,RANK(T183,(N183:P183,Q183:AF183)),0)</f>
        <v>0</v>
      </c>
      <c r="AS183" s="7">
        <f>IF(S183&gt;0,RANK(S183,(N183:P183,Q183:AF183)),0)</f>
        <v>0</v>
      </c>
      <c r="AT183" s="2">
        <f t="shared" si="83"/>
        <v>0.37881064834693001</v>
      </c>
      <c r="AU183" s="2">
        <f t="shared" si="84"/>
        <v>0</v>
      </c>
      <c r="AV183" s="2">
        <f t="shared" si="85"/>
        <v>0</v>
      </c>
      <c r="AW183" s="2">
        <f t="shared" si="86"/>
        <v>0</v>
      </c>
      <c r="AY183" s="6" t="s">
        <v>1173</v>
      </c>
      <c r="AZ183" s="5" t="s">
        <v>2376</v>
      </c>
      <c r="BA183">
        <v>4</v>
      </c>
      <c r="BC183">
        <v>2</v>
      </c>
      <c r="BD183" s="91">
        <v>5</v>
      </c>
      <c r="BE183" s="93">
        <v>103</v>
      </c>
      <c r="BF183" s="96">
        <f t="shared" si="87"/>
        <v>5103</v>
      </c>
      <c r="BG183" s="96">
        <f t="shared" si="75"/>
        <v>5103</v>
      </c>
      <c r="BI183" s="7" t="s">
        <v>1447</v>
      </c>
    </row>
    <row r="184" spans="1:61" ht="14" hidden="1" customHeight="1" outlineLevel="1" x14ac:dyDescent="0.2">
      <c r="A184" s="6" t="s">
        <v>943</v>
      </c>
      <c r="B184" s="5" t="s">
        <v>2376</v>
      </c>
      <c r="C184" s="1">
        <f t="shared" si="78"/>
        <v>4567</v>
      </c>
      <c r="D184" s="7">
        <f>IF(N184&gt;0, RANK(N184,(N184:P184,Q184:AF184)),0)</f>
        <v>0</v>
      </c>
      <c r="E184" s="7">
        <f>IF(O184&gt;0,RANK(O184,(N184:P184,Q184:AF184)),0)</f>
        <v>1</v>
      </c>
      <c r="F184" s="7">
        <f>IF(P184&gt;0,RANK(P184,(N184:P184,Q184:AF184)),0)</f>
        <v>0</v>
      </c>
      <c r="G184" s="1">
        <f t="shared" si="76"/>
        <v>0</v>
      </c>
      <c r="H184" s="2">
        <f t="shared" si="77"/>
        <v>0</v>
      </c>
      <c r="I184" s="2"/>
      <c r="J184" s="2">
        <f t="shared" si="79"/>
        <v>0</v>
      </c>
      <c r="K184" s="2">
        <f t="shared" si="80"/>
        <v>0.77797241077293633</v>
      </c>
      <c r="L184" s="2">
        <f t="shared" si="81"/>
        <v>0</v>
      </c>
      <c r="M184" s="2">
        <f t="shared" si="82"/>
        <v>0.22202758922706367</v>
      </c>
      <c r="N184" s="56"/>
      <c r="O184" s="56">
        <v>3553</v>
      </c>
      <c r="P184" s="56"/>
      <c r="Q184" s="56">
        <v>1014</v>
      </c>
      <c r="AP184" s="7">
        <f>IF(Q184&gt;0,RANK(Q184,(N184:P184,Q184:AF184)),0)</f>
        <v>2</v>
      </c>
      <c r="AQ184" s="7">
        <f>IF(R184&gt;0,RANK(R184,(N184:P184,Q184:AF184)),0)</f>
        <v>0</v>
      </c>
      <c r="AR184" s="7">
        <f>IF(T184&gt;0,RANK(T184,(N184:P184,Q184:AF184)),0)</f>
        <v>0</v>
      </c>
      <c r="AS184" s="7">
        <f>IF(S184&gt;0,RANK(S184,(N184:P184,Q184:AF184)),0)</f>
        <v>0</v>
      </c>
      <c r="AT184" s="2">
        <f t="shared" si="83"/>
        <v>0.22202758922706373</v>
      </c>
      <c r="AU184" s="2">
        <f t="shared" si="84"/>
        <v>0</v>
      </c>
      <c r="AV184" s="2">
        <f t="shared" si="85"/>
        <v>0</v>
      </c>
      <c r="AW184" s="2">
        <f t="shared" si="86"/>
        <v>0</v>
      </c>
      <c r="AY184" s="6" t="s">
        <v>943</v>
      </c>
      <c r="AZ184" s="5" t="s">
        <v>2376</v>
      </c>
      <c r="BA184">
        <v>2</v>
      </c>
      <c r="BC184">
        <v>2</v>
      </c>
      <c r="BD184" s="91">
        <v>5</v>
      </c>
      <c r="BE184" s="93">
        <v>105</v>
      </c>
      <c r="BF184" s="96">
        <f t="shared" si="87"/>
        <v>5105</v>
      </c>
      <c r="BG184" s="96">
        <f t="shared" si="75"/>
        <v>5105</v>
      </c>
      <c r="BI184" s="7" t="s">
        <v>1447</v>
      </c>
    </row>
    <row r="185" spans="1:61" ht="14" hidden="1" customHeight="1" outlineLevel="1" x14ac:dyDescent="0.2">
      <c r="A185" s="6" t="s">
        <v>992</v>
      </c>
      <c r="B185" s="5" t="s">
        <v>2376</v>
      </c>
      <c r="C185" s="1">
        <f t="shared" si="78"/>
        <v>5665</v>
      </c>
      <c r="D185" s="7">
        <f>IF(N185&gt;0, RANK(N185,(N185:P185,Q185:AF185)),0)</f>
        <v>0</v>
      </c>
      <c r="E185" s="7">
        <f>IF(O185&gt;0,RANK(O185,(N185:P185,Q185:AF185)),0)</f>
        <v>2</v>
      </c>
      <c r="F185" s="7">
        <f>IF(P185&gt;0,RANK(P185,(N185:P185,Q185:AF185)),0)</f>
        <v>0</v>
      </c>
      <c r="G185" s="1">
        <f t="shared" si="76"/>
        <v>0</v>
      </c>
      <c r="H185" s="2">
        <f t="shared" si="77"/>
        <v>0</v>
      </c>
      <c r="I185" s="2"/>
      <c r="J185" s="2">
        <f t="shared" si="79"/>
        <v>0</v>
      </c>
      <c r="K185" s="2">
        <f t="shared" si="80"/>
        <v>0.49161518093556927</v>
      </c>
      <c r="L185" s="2">
        <f t="shared" si="81"/>
        <v>0</v>
      </c>
      <c r="M185" s="2">
        <f t="shared" si="82"/>
        <v>0.50838481906443067</v>
      </c>
      <c r="N185" s="56"/>
      <c r="O185" s="56">
        <v>2785</v>
      </c>
      <c r="P185" s="56"/>
      <c r="Q185" s="56">
        <v>2880</v>
      </c>
      <c r="AP185" s="7">
        <f>IF(Q185&gt;0,RANK(Q185,(N185:P185,Q185:AF185)),0)</f>
        <v>1</v>
      </c>
      <c r="AQ185" s="7">
        <f>IF(R185&gt;0,RANK(R185,(N185:P185,Q185:AF185)),0)</f>
        <v>0</v>
      </c>
      <c r="AR185" s="7">
        <f>IF(T185&gt;0,RANK(T185,(N185:P185,Q185:AF185)),0)</f>
        <v>0</v>
      </c>
      <c r="AS185" s="7">
        <f>IF(S185&gt;0,RANK(S185,(N185:P185,Q185:AF185)),0)</f>
        <v>0</v>
      </c>
      <c r="AT185" s="2">
        <f t="shared" si="83"/>
        <v>0.50838481906443067</v>
      </c>
      <c r="AU185" s="2">
        <f t="shared" si="84"/>
        <v>0</v>
      </c>
      <c r="AV185" s="2">
        <f t="shared" si="85"/>
        <v>0</v>
      </c>
      <c r="AW185" s="2">
        <f t="shared" si="86"/>
        <v>0</v>
      </c>
      <c r="AY185" s="6" t="s">
        <v>992</v>
      </c>
      <c r="AZ185" s="5" t="s">
        <v>2376</v>
      </c>
      <c r="BA185">
        <v>1</v>
      </c>
      <c r="BC185">
        <v>2</v>
      </c>
      <c r="BD185" s="91">
        <v>5</v>
      </c>
      <c r="BE185" s="93">
        <v>107</v>
      </c>
      <c r="BF185" s="96">
        <f t="shared" si="87"/>
        <v>5107</v>
      </c>
      <c r="BG185" s="96">
        <f t="shared" si="75"/>
        <v>5107</v>
      </c>
      <c r="BI185" s="7" t="s">
        <v>1447</v>
      </c>
    </row>
    <row r="186" spans="1:61" ht="14" hidden="1" customHeight="1" outlineLevel="1" x14ac:dyDescent="0.2">
      <c r="A186" s="6" t="s">
        <v>348</v>
      </c>
      <c r="B186" s="5" t="s">
        <v>2376</v>
      </c>
      <c r="C186" s="1">
        <f t="shared" si="78"/>
        <v>4205</v>
      </c>
      <c r="D186" s="7">
        <f>IF(N186&gt;0, RANK(N186,(N186:P186,Q186:AF186)),0)</f>
        <v>0</v>
      </c>
      <c r="E186" s="7">
        <f>IF(O186&gt;0,RANK(O186,(N186:P186,Q186:AF186)),0)</f>
        <v>1</v>
      </c>
      <c r="F186" s="7">
        <f>IF(P186&gt;0,RANK(P186,(N186:P186,Q186:AF186)),0)</f>
        <v>0</v>
      </c>
      <c r="G186" s="1">
        <f t="shared" si="76"/>
        <v>0</v>
      </c>
      <c r="H186" s="2">
        <f t="shared" si="77"/>
        <v>0</v>
      </c>
      <c r="I186" s="2"/>
      <c r="J186" s="2">
        <f t="shared" si="79"/>
        <v>0</v>
      </c>
      <c r="K186" s="2">
        <f t="shared" si="80"/>
        <v>0.85469678953626638</v>
      </c>
      <c r="L186" s="2">
        <f t="shared" si="81"/>
        <v>0</v>
      </c>
      <c r="M186" s="2">
        <f t="shared" si="82"/>
        <v>0.14530321046373362</v>
      </c>
      <c r="N186" s="56"/>
      <c r="O186" s="56">
        <v>3594</v>
      </c>
      <c r="P186" s="56"/>
      <c r="Q186" s="56">
        <v>611</v>
      </c>
      <c r="AP186" s="7">
        <f>IF(Q186&gt;0,RANK(Q186,(N186:P186,Q186:AF186)),0)</f>
        <v>2</v>
      </c>
      <c r="AQ186" s="7">
        <f>IF(R186&gt;0,RANK(R186,(N186:P186,Q186:AF186)),0)</f>
        <v>0</v>
      </c>
      <c r="AR186" s="7">
        <f>IF(T186&gt;0,RANK(T186,(N186:P186,Q186:AF186)),0)</f>
        <v>0</v>
      </c>
      <c r="AS186" s="7">
        <f>IF(S186&gt;0,RANK(S186,(N186:P186,Q186:AF186)),0)</f>
        <v>0</v>
      </c>
      <c r="AT186" s="2">
        <f t="shared" si="83"/>
        <v>0.14530321046373365</v>
      </c>
      <c r="AU186" s="2">
        <f t="shared" si="84"/>
        <v>0</v>
      </c>
      <c r="AV186" s="2">
        <f t="shared" si="85"/>
        <v>0</v>
      </c>
      <c r="AW186" s="2">
        <f t="shared" si="86"/>
        <v>0</v>
      </c>
      <c r="AY186" s="6" t="s">
        <v>348</v>
      </c>
      <c r="AZ186" s="5" t="s">
        <v>2376</v>
      </c>
      <c r="BA186">
        <v>4</v>
      </c>
      <c r="BC186">
        <v>2</v>
      </c>
      <c r="BD186" s="91">
        <v>5</v>
      </c>
      <c r="BE186" s="93">
        <v>109</v>
      </c>
      <c r="BF186" s="96">
        <f t="shared" si="87"/>
        <v>5109</v>
      </c>
      <c r="BG186" s="96">
        <f t="shared" si="75"/>
        <v>5109</v>
      </c>
      <c r="BI186" s="7" t="s">
        <v>1447</v>
      </c>
    </row>
    <row r="187" spans="1:61" ht="14" hidden="1" customHeight="1" outlineLevel="1" x14ac:dyDescent="0.2">
      <c r="A187" s="6" t="s">
        <v>213</v>
      </c>
      <c r="B187" s="5" t="s">
        <v>2376</v>
      </c>
      <c r="C187" s="1">
        <f t="shared" si="78"/>
        <v>7416</v>
      </c>
      <c r="D187" s="7">
        <f>IF(N187&gt;0, RANK(N187,(N187:P187,Q187:AF187)),0)</f>
        <v>0</v>
      </c>
      <c r="E187" s="7">
        <f>IF(O187&gt;0,RANK(O187,(N187:P187,Q187:AF187)),0)</f>
        <v>1</v>
      </c>
      <c r="F187" s="7">
        <f>IF(P187&gt;0,RANK(P187,(N187:P187,Q187:AF187)),0)</f>
        <v>0</v>
      </c>
      <c r="G187" s="1">
        <f t="shared" si="76"/>
        <v>0</v>
      </c>
      <c r="H187" s="2">
        <f t="shared" si="77"/>
        <v>0</v>
      </c>
      <c r="I187" s="2"/>
      <c r="J187" s="2">
        <f t="shared" si="79"/>
        <v>0</v>
      </c>
      <c r="K187" s="2">
        <f t="shared" si="80"/>
        <v>0.82146709816612729</v>
      </c>
      <c r="L187" s="2">
        <f t="shared" si="81"/>
        <v>0</v>
      </c>
      <c r="M187" s="2">
        <f t="shared" si="82"/>
        <v>0.17853290183387271</v>
      </c>
      <c r="N187" s="56"/>
      <c r="O187" s="56">
        <v>6092</v>
      </c>
      <c r="P187" s="56"/>
      <c r="Q187" s="56">
        <v>1324</v>
      </c>
      <c r="AP187" s="7">
        <f>IF(Q187&gt;0,RANK(Q187,(N187:P187,Q187:AF187)),0)</f>
        <v>2</v>
      </c>
      <c r="AQ187" s="7">
        <f>IF(R187&gt;0,RANK(R187,(N187:P187,Q187:AF187)),0)</f>
        <v>0</v>
      </c>
      <c r="AR187" s="7">
        <f>IF(T187&gt;0,RANK(T187,(N187:P187,Q187:AF187)),0)</f>
        <v>0</v>
      </c>
      <c r="AS187" s="7">
        <f>IF(S187&gt;0,RANK(S187,(N187:P187,Q187:AF187)),0)</f>
        <v>0</v>
      </c>
      <c r="AT187" s="2">
        <f t="shared" si="83"/>
        <v>0.17853290183387271</v>
      </c>
      <c r="AU187" s="2">
        <f t="shared" si="84"/>
        <v>0</v>
      </c>
      <c r="AV187" s="2">
        <f t="shared" si="85"/>
        <v>0</v>
      </c>
      <c r="AW187" s="2">
        <f t="shared" si="86"/>
        <v>0</v>
      </c>
      <c r="AY187" s="6" t="s">
        <v>213</v>
      </c>
      <c r="AZ187" s="5" t="s">
        <v>2376</v>
      </c>
      <c r="BA187">
        <v>1</v>
      </c>
      <c r="BC187">
        <v>2</v>
      </c>
      <c r="BD187" s="91">
        <v>5</v>
      </c>
      <c r="BE187" s="93">
        <v>111</v>
      </c>
      <c r="BF187" s="96">
        <f t="shared" si="87"/>
        <v>5111</v>
      </c>
      <c r="BG187" s="96">
        <f t="shared" si="75"/>
        <v>5111</v>
      </c>
      <c r="BI187" s="7" t="s">
        <v>1447</v>
      </c>
    </row>
    <row r="188" spans="1:61" ht="14" hidden="1" customHeight="1" outlineLevel="1" x14ac:dyDescent="0.2">
      <c r="A188" s="6" t="s">
        <v>1383</v>
      </c>
      <c r="B188" s="5" t="s">
        <v>2376</v>
      </c>
      <c r="C188" s="1">
        <f t="shared" si="78"/>
        <v>8407</v>
      </c>
      <c r="D188" s="7">
        <f>IF(N188&gt;0, RANK(N188,(N188:P188,Q188:AF188)),0)</f>
        <v>0</v>
      </c>
      <c r="E188" s="7">
        <f>IF(O188&gt;0,RANK(O188,(N188:P188,Q188:AF188)),0)</f>
        <v>1</v>
      </c>
      <c r="F188" s="7">
        <f>IF(P188&gt;0,RANK(P188,(N188:P188,Q188:AF188)),0)</f>
        <v>0</v>
      </c>
      <c r="G188" s="1">
        <f t="shared" si="76"/>
        <v>0</v>
      </c>
      <c r="H188" s="2">
        <f t="shared" si="77"/>
        <v>0</v>
      </c>
      <c r="I188" s="2"/>
      <c r="J188" s="2">
        <f t="shared" si="79"/>
        <v>0</v>
      </c>
      <c r="K188" s="2">
        <f t="shared" si="80"/>
        <v>0.84251219222076845</v>
      </c>
      <c r="L188" s="2">
        <f t="shared" si="81"/>
        <v>0</v>
      </c>
      <c r="M188" s="2">
        <f t="shared" si="82"/>
        <v>0.15748780777923155</v>
      </c>
      <c r="N188" s="56"/>
      <c r="O188" s="56">
        <v>7083</v>
      </c>
      <c r="P188" s="56"/>
      <c r="Q188" s="56">
        <v>1324</v>
      </c>
      <c r="AP188" s="7">
        <f>IF(Q188&gt;0,RANK(Q188,(N188:P188,Q188:AF188)),0)</f>
        <v>2</v>
      </c>
      <c r="AQ188" s="7">
        <f>IF(R188&gt;0,RANK(R188,(N188:P188,Q188:AF188)),0)</f>
        <v>0</v>
      </c>
      <c r="AR188" s="7">
        <f>IF(T188&gt;0,RANK(T188,(N188:P188,Q188:AF188)),0)</f>
        <v>0</v>
      </c>
      <c r="AS188" s="7">
        <f>IF(S188&gt;0,RANK(S188,(N188:P188,Q188:AF188)),0)</f>
        <v>0</v>
      </c>
      <c r="AT188" s="2">
        <f t="shared" si="83"/>
        <v>0.1574878077792316</v>
      </c>
      <c r="AU188" s="2">
        <f t="shared" si="84"/>
        <v>0</v>
      </c>
      <c r="AV188" s="2">
        <f t="shared" si="85"/>
        <v>0</v>
      </c>
      <c r="AW188" s="2">
        <f t="shared" si="86"/>
        <v>0</v>
      </c>
      <c r="AY188" s="6" t="s">
        <v>1383</v>
      </c>
      <c r="AZ188" s="5" t="s">
        <v>2376</v>
      </c>
      <c r="BA188">
        <v>4</v>
      </c>
      <c r="BC188">
        <v>2</v>
      </c>
      <c r="BD188" s="91">
        <v>5</v>
      </c>
      <c r="BE188" s="93">
        <v>113</v>
      </c>
      <c r="BF188" s="96">
        <f t="shared" si="87"/>
        <v>5113</v>
      </c>
      <c r="BG188" s="96">
        <f t="shared" si="75"/>
        <v>5113</v>
      </c>
      <c r="BI188" s="7" t="s">
        <v>1447</v>
      </c>
    </row>
    <row r="189" spans="1:61" ht="14" hidden="1" customHeight="1" outlineLevel="1" x14ac:dyDescent="0.2">
      <c r="A189" s="6" t="s">
        <v>355</v>
      </c>
      <c r="B189" s="5" t="s">
        <v>2376</v>
      </c>
      <c r="C189" s="1">
        <f t="shared" si="78"/>
        <v>24150</v>
      </c>
      <c r="D189" s="7">
        <f>IF(N189&gt;0, RANK(N189,(N189:P189,Q189:AF189)),0)</f>
        <v>0</v>
      </c>
      <c r="E189" s="7">
        <f>IF(O189&gt;0,RANK(O189,(N189:P189,Q189:AF189)),0)</f>
        <v>1</v>
      </c>
      <c r="F189" s="7">
        <f>IF(P189&gt;0,RANK(P189,(N189:P189,Q189:AF189)),0)</f>
        <v>0</v>
      </c>
      <c r="G189" s="1">
        <f t="shared" si="76"/>
        <v>0</v>
      </c>
      <c r="H189" s="2">
        <f t="shared" si="77"/>
        <v>0</v>
      </c>
      <c r="I189" s="2"/>
      <c r="J189" s="2">
        <f t="shared" si="79"/>
        <v>0</v>
      </c>
      <c r="K189" s="2">
        <f t="shared" si="80"/>
        <v>0.76236024844720496</v>
      </c>
      <c r="L189" s="2">
        <f t="shared" si="81"/>
        <v>0</v>
      </c>
      <c r="M189" s="2">
        <f t="shared" si="82"/>
        <v>0.23763975155279504</v>
      </c>
      <c r="N189" s="56"/>
      <c r="O189" s="56">
        <v>18411</v>
      </c>
      <c r="P189" s="56"/>
      <c r="Q189" s="56">
        <v>5739</v>
      </c>
      <c r="AP189" s="7">
        <f>IF(Q189&gt;0,RANK(Q189,(N189:P189,Q189:AF189)),0)</f>
        <v>2</v>
      </c>
      <c r="AQ189" s="7">
        <f>IF(R189&gt;0,RANK(R189,(N189:P189,Q189:AF189)),0)</f>
        <v>0</v>
      </c>
      <c r="AR189" s="7">
        <f>IF(T189&gt;0,RANK(T189,(N189:P189,Q189:AF189)),0)</f>
        <v>0</v>
      </c>
      <c r="AS189" s="7">
        <f>IF(S189&gt;0,RANK(S189,(N189:P189,Q189:AF189)),0)</f>
        <v>0</v>
      </c>
      <c r="AT189" s="2">
        <f t="shared" si="83"/>
        <v>0.23763975155279504</v>
      </c>
      <c r="AU189" s="2">
        <f t="shared" si="84"/>
        <v>0</v>
      </c>
      <c r="AV189" s="2">
        <f t="shared" si="85"/>
        <v>0</v>
      </c>
      <c r="AW189" s="2">
        <f t="shared" si="86"/>
        <v>0</v>
      </c>
      <c r="AY189" s="6" t="s">
        <v>355</v>
      </c>
      <c r="AZ189" s="5" t="s">
        <v>2376</v>
      </c>
      <c r="BA189">
        <v>3</v>
      </c>
      <c r="BC189">
        <v>2</v>
      </c>
      <c r="BD189" s="91">
        <v>5</v>
      </c>
      <c r="BE189" s="93">
        <v>115</v>
      </c>
      <c r="BF189" s="96">
        <f t="shared" si="87"/>
        <v>5115</v>
      </c>
      <c r="BG189" s="96">
        <f t="shared" si="75"/>
        <v>5115</v>
      </c>
      <c r="BI189" s="7" t="s">
        <v>1447</v>
      </c>
    </row>
    <row r="190" spans="1:61" ht="14" hidden="1" customHeight="1" outlineLevel="1" x14ac:dyDescent="0.2">
      <c r="A190" s="6" t="s">
        <v>1253</v>
      </c>
      <c r="B190" s="5" t="s">
        <v>2376</v>
      </c>
      <c r="C190" s="1">
        <f t="shared" si="78"/>
        <v>3388</v>
      </c>
      <c r="D190" s="7">
        <f>IF(N190&gt;0, RANK(N190,(N190:P190,Q190:AF190)),0)</f>
        <v>0</v>
      </c>
      <c r="E190" s="7">
        <f>IF(O190&gt;0,RANK(O190,(N190:P190,Q190:AF190)),0)</f>
        <v>1</v>
      </c>
      <c r="F190" s="7">
        <f>IF(P190&gt;0,RANK(P190,(N190:P190,Q190:AF190)),0)</f>
        <v>0</v>
      </c>
      <c r="G190" s="1">
        <f t="shared" si="76"/>
        <v>0</v>
      </c>
      <c r="H190" s="2">
        <f t="shared" si="77"/>
        <v>0</v>
      </c>
      <c r="I190" s="2"/>
      <c r="J190" s="2">
        <f t="shared" si="79"/>
        <v>0</v>
      </c>
      <c r="K190" s="2">
        <f t="shared" si="80"/>
        <v>0.84090909090909094</v>
      </c>
      <c r="L190" s="2">
        <f t="shared" si="81"/>
        <v>0</v>
      </c>
      <c r="M190" s="2">
        <f t="shared" si="82"/>
        <v>0.15909090909090906</v>
      </c>
      <c r="N190" s="56"/>
      <c r="O190" s="56">
        <v>2849</v>
      </c>
      <c r="P190" s="56"/>
      <c r="Q190" s="56">
        <v>539</v>
      </c>
      <c r="AP190" s="7">
        <f>IF(Q190&gt;0,RANK(Q190,(N190:P190,Q190:AF190)),0)</f>
        <v>2</v>
      </c>
      <c r="AQ190" s="7">
        <f>IF(R190&gt;0,RANK(R190,(N190:P190,Q190:AF190)),0)</f>
        <v>0</v>
      </c>
      <c r="AR190" s="7">
        <f>IF(T190&gt;0,RANK(T190,(N190:P190,Q190:AF190)),0)</f>
        <v>0</v>
      </c>
      <c r="AS190" s="7">
        <f>IF(S190&gt;0,RANK(S190,(N190:P190,Q190:AF190)),0)</f>
        <v>0</v>
      </c>
      <c r="AT190" s="2">
        <f t="shared" si="83"/>
        <v>0.15909090909090909</v>
      </c>
      <c r="AU190" s="2">
        <f t="shared" si="84"/>
        <v>0</v>
      </c>
      <c r="AV190" s="2">
        <f t="shared" si="85"/>
        <v>0</v>
      </c>
      <c r="AW190" s="2">
        <f t="shared" si="86"/>
        <v>0</v>
      </c>
      <c r="AY190" s="6" t="s">
        <v>1253</v>
      </c>
      <c r="AZ190" s="5" t="s">
        <v>2376</v>
      </c>
      <c r="BA190">
        <v>1</v>
      </c>
      <c r="BC190">
        <v>2</v>
      </c>
      <c r="BD190" s="91">
        <v>5</v>
      </c>
      <c r="BE190" s="93">
        <v>117</v>
      </c>
      <c r="BF190" s="96">
        <f t="shared" si="87"/>
        <v>5117</v>
      </c>
      <c r="BG190" s="96">
        <f t="shared" si="75"/>
        <v>5117</v>
      </c>
      <c r="BI190" s="7" t="s">
        <v>1447</v>
      </c>
    </row>
    <row r="191" spans="1:61" ht="14" hidden="1" customHeight="1" outlineLevel="1" x14ac:dyDescent="0.2">
      <c r="A191" s="6" t="s">
        <v>983</v>
      </c>
      <c r="B191" s="5" t="s">
        <v>2376</v>
      </c>
      <c r="C191" s="1">
        <f t="shared" si="78"/>
        <v>165750</v>
      </c>
      <c r="D191" s="7">
        <f>IF(N191&gt;0, RANK(N191,(N191:P191,Q191:AF191)),0)</f>
        <v>0</v>
      </c>
      <c r="E191" s="7">
        <f>IF(O191&gt;0,RANK(O191,(N191:P191,Q191:AF191)),0)</f>
        <v>2</v>
      </c>
      <c r="F191" s="7">
        <f>IF(P191&gt;0,RANK(P191,(N191:P191,Q191:AF191)),0)</f>
        <v>0</v>
      </c>
      <c r="G191" s="1">
        <f t="shared" si="76"/>
        <v>0</v>
      </c>
      <c r="H191" s="2">
        <f t="shared" si="77"/>
        <v>0</v>
      </c>
      <c r="I191" s="2"/>
      <c r="J191" s="2">
        <f t="shared" si="79"/>
        <v>0</v>
      </c>
      <c r="K191" s="2">
        <f t="shared" si="80"/>
        <v>0.43418401206636503</v>
      </c>
      <c r="L191" s="2">
        <f t="shared" si="81"/>
        <v>0</v>
      </c>
      <c r="M191" s="2">
        <f t="shared" si="82"/>
        <v>0.56581598793363497</v>
      </c>
      <c r="N191" s="56"/>
      <c r="O191" s="56">
        <v>71966</v>
      </c>
      <c r="P191" s="56"/>
      <c r="Q191" s="56">
        <v>93784</v>
      </c>
      <c r="AP191" s="7">
        <f>IF(Q191&gt;0,RANK(Q191,(N191:P191,Q191:AF191)),0)</f>
        <v>1</v>
      </c>
      <c r="AQ191" s="7">
        <f>IF(R191&gt;0,RANK(R191,(N191:P191,Q191:AF191)),0)</f>
        <v>0</v>
      </c>
      <c r="AR191" s="7">
        <f>IF(T191&gt;0,RANK(T191,(N191:P191,Q191:AF191)),0)</f>
        <v>0</v>
      </c>
      <c r="AS191" s="7">
        <f>IF(S191&gt;0,RANK(S191,(N191:P191,Q191:AF191)),0)</f>
        <v>0</v>
      </c>
      <c r="AT191" s="2">
        <f t="shared" si="83"/>
        <v>0.56581598793363497</v>
      </c>
      <c r="AU191" s="2">
        <f t="shared" si="84"/>
        <v>0</v>
      </c>
      <c r="AV191" s="2">
        <f t="shared" si="85"/>
        <v>0</v>
      </c>
      <c r="AW191" s="2">
        <f t="shared" si="86"/>
        <v>0</v>
      </c>
      <c r="AY191" s="6" t="s">
        <v>983</v>
      </c>
      <c r="AZ191" s="5" t="s">
        <v>2376</v>
      </c>
      <c r="BA191">
        <v>2</v>
      </c>
      <c r="BC191">
        <v>2</v>
      </c>
      <c r="BD191" s="91">
        <v>5</v>
      </c>
      <c r="BE191" s="93">
        <v>119</v>
      </c>
      <c r="BF191" s="96">
        <f t="shared" si="87"/>
        <v>5119</v>
      </c>
      <c r="BG191" s="96">
        <f t="shared" si="75"/>
        <v>5119</v>
      </c>
      <c r="BI191" s="7" t="s">
        <v>1447</v>
      </c>
    </row>
    <row r="192" spans="1:61" ht="14" hidden="1" customHeight="1" outlineLevel="1" x14ac:dyDescent="0.2">
      <c r="A192" s="6" t="s">
        <v>1157</v>
      </c>
      <c r="B192" s="5" t="s">
        <v>2376</v>
      </c>
      <c r="C192" s="1">
        <f t="shared" si="78"/>
        <v>6686</v>
      </c>
      <c r="D192" s="7">
        <f>IF(N192&gt;0, RANK(N192,(N192:P192,Q192:AF192)),0)</f>
        <v>0</v>
      </c>
      <c r="E192" s="7">
        <f>IF(O192&gt;0,RANK(O192,(N192:P192,Q192:AF192)),0)</f>
        <v>1</v>
      </c>
      <c r="F192" s="7">
        <f>IF(P192&gt;0,RANK(P192,(N192:P192,Q192:AF192)),0)</f>
        <v>0</v>
      </c>
      <c r="G192" s="1">
        <f t="shared" si="76"/>
        <v>0</v>
      </c>
      <c r="H192" s="2">
        <f t="shared" si="77"/>
        <v>0</v>
      </c>
      <c r="I192" s="2"/>
      <c r="J192" s="2">
        <f t="shared" si="79"/>
        <v>0</v>
      </c>
      <c r="K192" s="2">
        <f t="shared" si="80"/>
        <v>0.82067005683517802</v>
      </c>
      <c r="L192" s="2">
        <f t="shared" si="81"/>
        <v>0</v>
      </c>
      <c r="M192" s="2">
        <f t="shared" si="82"/>
        <v>0.17932994316482198</v>
      </c>
      <c r="N192" s="56"/>
      <c r="O192" s="56">
        <v>5487</v>
      </c>
      <c r="P192" s="56"/>
      <c r="Q192" s="56">
        <v>1199</v>
      </c>
      <c r="AP192" s="7">
        <f>IF(Q192&gt;0,RANK(Q192,(N192:P192,Q192:AF192)),0)</f>
        <v>2</v>
      </c>
      <c r="AQ192" s="7">
        <f>IF(R192&gt;0,RANK(R192,(N192:P192,Q192:AF192)),0)</f>
        <v>0</v>
      </c>
      <c r="AR192" s="7">
        <f>IF(T192&gt;0,RANK(T192,(N192:P192,Q192:AF192)),0)</f>
        <v>0</v>
      </c>
      <c r="AS192" s="7">
        <f>IF(S192&gt;0,RANK(S192,(N192:P192,Q192:AF192)),0)</f>
        <v>0</v>
      </c>
      <c r="AT192" s="2">
        <f t="shared" si="83"/>
        <v>0.17932994316482201</v>
      </c>
      <c r="AU192" s="2">
        <f t="shared" si="84"/>
        <v>0</v>
      </c>
      <c r="AV192" s="2">
        <f t="shared" si="85"/>
        <v>0</v>
      </c>
      <c r="AW192" s="2">
        <f t="shared" si="86"/>
        <v>0</v>
      </c>
      <c r="AY192" s="6" t="s">
        <v>1157</v>
      </c>
      <c r="AZ192" s="5" t="s">
        <v>2376</v>
      </c>
      <c r="BA192">
        <v>1</v>
      </c>
      <c r="BC192">
        <v>2</v>
      </c>
      <c r="BD192" s="91">
        <v>5</v>
      </c>
      <c r="BE192" s="93">
        <v>121</v>
      </c>
      <c r="BF192" s="96">
        <f t="shared" si="87"/>
        <v>5121</v>
      </c>
      <c r="BG192" s="96">
        <f t="shared" si="75"/>
        <v>5121</v>
      </c>
      <c r="BI192" s="7" t="s">
        <v>1447</v>
      </c>
    </row>
    <row r="193" spans="1:61" ht="14" hidden="1" customHeight="1" outlineLevel="1" x14ac:dyDescent="0.2">
      <c r="A193" s="6" t="s">
        <v>1582</v>
      </c>
      <c r="B193" s="5" t="s">
        <v>2376</v>
      </c>
      <c r="C193" s="1">
        <f t="shared" si="78"/>
        <v>6479</v>
      </c>
      <c r="D193" s="7">
        <f>IF(N193&gt;0, RANK(N193,(N193:P193,Q193:AF193)),0)</f>
        <v>0</v>
      </c>
      <c r="E193" s="7">
        <f>IF(O193&gt;0,RANK(O193,(N193:P193,Q193:AF193)),0)</f>
        <v>1</v>
      </c>
      <c r="F193" s="7">
        <f>IF(P193&gt;0,RANK(P193,(N193:P193,Q193:AF193)),0)</f>
        <v>0</v>
      </c>
      <c r="G193" s="1">
        <f t="shared" si="76"/>
        <v>0</v>
      </c>
      <c r="H193" s="2">
        <f t="shared" si="77"/>
        <v>0</v>
      </c>
      <c r="I193" s="2"/>
      <c r="J193" s="2">
        <f t="shared" si="79"/>
        <v>0</v>
      </c>
      <c r="K193" s="2">
        <f t="shared" si="80"/>
        <v>0.55656737150794877</v>
      </c>
      <c r="L193" s="2">
        <f t="shared" si="81"/>
        <v>0</v>
      </c>
      <c r="M193" s="2">
        <f t="shared" si="82"/>
        <v>0.44343262849205123</v>
      </c>
      <c r="N193" s="56"/>
      <c r="O193" s="56">
        <v>3606</v>
      </c>
      <c r="P193" s="56"/>
      <c r="Q193" s="56">
        <v>2873</v>
      </c>
      <c r="AP193" s="7">
        <f>IF(Q193&gt;0,RANK(Q193,(N193:P193,Q193:AF193)),0)</f>
        <v>2</v>
      </c>
      <c r="AQ193" s="7">
        <f>IF(R193&gt;0,RANK(R193,(N193:P193,Q193:AF193)),0)</f>
        <v>0</v>
      </c>
      <c r="AR193" s="7">
        <f>IF(T193&gt;0,RANK(T193,(N193:P193,Q193:AF193)),0)</f>
        <v>0</v>
      </c>
      <c r="AS193" s="7">
        <f>IF(S193&gt;0,RANK(S193,(N193:P193,Q193:AF193)),0)</f>
        <v>0</v>
      </c>
      <c r="AT193" s="2">
        <f t="shared" si="83"/>
        <v>0.44343262849205123</v>
      </c>
      <c r="AU193" s="2">
        <f t="shared" si="84"/>
        <v>0</v>
      </c>
      <c r="AV193" s="2">
        <f t="shared" si="85"/>
        <v>0</v>
      </c>
      <c r="AW193" s="2">
        <f t="shared" si="86"/>
        <v>0</v>
      </c>
      <c r="AY193" s="6" t="s">
        <v>1582</v>
      </c>
      <c r="AZ193" s="5" t="s">
        <v>2376</v>
      </c>
      <c r="BA193">
        <v>1</v>
      </c>
      <c r="BC193">
        <v>2</v>
      </c>
      <c r="BD193" s="91">
        <v>5</v>
      </c>
      <c r="BE193" s="93">
        <v>123</v>
      </c>
      <c r="BF193" s="96">
        <f t="shared" si="87"/>
        <v>5123</v>
      </c>
      <c r="BG193" s="96">
        <f t="shared" si="75"/>
        <v>5123</v>
      </c>
      <c r="BI193" s="7" t="s">
        <v>1447</v>
      </c>
    </row>
    <row r="194" spans="1:61" ht="14" hidden="1" customHeight="1" outlineLevel="1" x14ac:dyDescent="0.2">
      <c r="A194" s="6" t="s">
        <v>1055</v>
      </c>
      <c r="B194" s="5" t="s">
        <v>2376</v>
      </c>
      <c r="C194" s="1">
        <f t="shared" si="78"/>
        <v>56516</v>
      </c>
      <c r="D194" s="7">
        <f>IF(N194&gt;0, RANK(N194,(N194:P194,Q194:AF194)),0)</f>
        <v>0</v>
      </c>
      <c r="E194" s="7">
        <f>IF(O194&gt;0,RANK(O194,(N194:P194,Q194:AF194)),0)</f>
        <v>1</v>
      </c>
      <c r="F194" s="7">
        <f>IF(P194&gt;0,RANK(P194,(N194:P194,Q194:AF194)),0)</f>
        <v>0</v>
      </c>
      <c r="G194" s="1">
        <f t="shared" si="76"/>
        <v>0</v>
      </c>
      <c r="H194" s="2">
        <f t="shared" si="77"/>
        <v>0</v>
      </c>
      <c r="I194" s="2"/>
      <c r="J194" s="2">
        <f t="shared" si="79"/>
        <v>0</v>
      </c>
      <c r="K194" s="2">
        <f t="shared" si="80"/>
        <v>0.73329676551772949</v>
      </c>
      <c r="L194" s="2">
        <f t="shared" si="81"/>
        <v>0</v>
      </c>
      <c r="M194" s="2">
        <f t="shared" si="82"/>
        <v>0.26670323448227051</v>
      </c>
      <c r="N194" s="56"/>
      <c r="O194" s="56">
        <v>41443</v>
      </c>
      <c r="P194" s="56"/>
      <c r="Q194" s="56">
        <v>15073</v>
      </c>
      <c r="AP194" s="7">
        <f>IF(Q194&gt;0,RANK(Q194,(N194:P194,Q194:AF194)),0)</f>
        <v>2</v>
      </c>
      <c r="AQ194" s="7">
        <f>IF(R194&gt;0,RANK(R194,(N194:P194,Q194:AF194)),0)</f>
        <v>0</v>
      </c>
      <c r="AR194" s="7">
        <f>IF(T194&gt;0,RANK(T194,(N194:P194,Q194:AF194)),0)</f>
        <v>0</v>
      </c>
      <c r="AS194" s="7">
        <f>IF(S194&gt;0,RANK(S194,(N194:P194,Q194:AF194)),0)</f>
        <v>0</v>
      </c>
      <c r="AT194" s="2">
        <f t="shared" si="83"/>
        <v>0.26670323448227051</v>
      </c>
      <c r="AU194" s="2">
        <f t="shared" si="84"/>
        <v>0</v>
      </c>
      <c r="AV194" s="2">
        <f t="shared" si="85"/>
        <v>0</v>
      </c>
      <c r="AW194" s="2">
        <f t="shared" si="86"/>
        <v>0</v>
      </c>
      <c r="AY194" s="6" t="s">
        <v>1055</v>
      </c>
      <c r="AZ194" s="5" t="s">
        <v>2376</v>
      </c>
      <c r="BA194">
        <v>2</v>
      </c>
      <c r="BC194">
        <v>2</v>
      </c>
      <c r="BD194" s="91">
        <v>5</v>
      </c>
      <c r="BE194" s="93">
        <v>125</v>
      </c>
      <c r="BF194" s="96">
        <f t="shared" si="87"/>
        <v>5125</v>
      </c>
      <c r="BG194" s="96">
        <f t="shared" si="75"/>
        <v>5125</v>
      </c>
      <c r="BI194" s="7" t="s">
        <v>1447</v>
      </c>
    </row>
    <row r="195" spans="1:61" ht="14" hidden="1" customHeight="1" outlineLevel="1" x14ac:dyDescent="0.2">
      <c r="A195" s="6" t="s">
        <v>1917</v>
      </c>
      <c r="B195" s="5" t="s">
        <v>2376</v>
      </c>
      <c r="C195" s="1">
        <f t="shared" si="78"/>
        <v>3525</v>
      </c>
      <c r="D195" s="7">
        <f>IF(N195&gt;0, RANK(N195,(N195:P195,Q195:AF195)),0)</f>
        <v>0</v>
      </c>
      <c r="E195" s="7">
        <f>IF(O195&gt;0,RANK(O195,(N195:P195,Q195:AF195)),0)</f>
        <v>1</v>
      </c>
      <c r="F195" s="7">
        <f>IF(P195&gt;0,RANK(P195,(N195:P195,Q195:AF195)),0)</f>
        <v>0</v>
      </c>
      <c r="G195" s="1">
        <f t="shared" si="76"/>
        <v>0</v>
      </c>
      <c r="H195" s="2">
        <f t="shared" si="77"/>
        <v>0</v>
      </c>
      <c r="I195" s="2"/>
      <c r="J195" s="2">
        <f t="shared" si="79"/>
        <v>0</v>
      </c>
      <c r="K195" s="2">
        <f t="shared" si="80"/>
        <v>0.85588652482269501</v>
      </c>
      <c r="L195" s="2">
        <f t="shared" si="81"/>
        <v>0</v>
      </c>
      <c r="M195" s="2">
        <f t="shared" si="82"/>
        <v>0.14411347517730499</v>
      </c>
      <c r="N195" s="56"/>
      <c r="O195" s="56">
        <v>3017</v>
      </c>
      <c r="P195" s="56"/>
      <c r="Q195" s="56">
        <v>508</v>
      </c>
      <c r="AP195" s="7">
        <f>IF(Q195&gt;0,RANK(Q195,(N195:P195,Q195:AF195)),0)</f>
        <v>2</v>
      </c>
      <c r="AQ195" s="7">
        <f>IF(R195&gt;0,RANK(R195,(N195:P195,Q195:AF195)),0)</f>
        <v>0</v>
      </c>
      <c r="AR195" s="7">
        <f>IF(T195&gt;0,RANK(T195,(N195:P195,Q195:AF195)),0)</f>
        <v>0</v>
      </c>
      <c r="AS195" s="7">
        <f>IF(S195&gt;0,RANK(S195,(N195:P195,Q195:AF195)),0)</f>
        <v>0</v>
      </c>
      <c r="AT195" s="2">
        <f t="shared" si="83"/>
        <v>0.14411347517730497</v>
      </c>
      <c r="AU195" s="2">
        <f t="shared" si="84"/>
        <v>0</v>
      </c>
      <c r="AV195" s="2">
        <f t="shared" si="85"/>
        <v>0</v>
      </c>
      <c r="AW195" s="2">
        <f t="shared" si="86"/>
        <v>0</v>
      </c>
      <c r="AY195" s="6" t="s">
        <v>1917</v>
      </c>
      <c r="AZ195" s="5" t="s">
        <v>2376</v>
      </c>
      <c r="BA195">
        <v>4</v>
      </c>
      <c r="BC195">
        <v>2</v>
      </c>
      <c r="BD195" s="91">
        <v>5</v>
      </c>
      <c r="BE195" s="93">
        <v>127</v>
      </c>
      <c r="BF195" s="96">
        <f t="shared" si="87"/>
        <v>5127</v>
      </c>
      <c r="BG195" s="96">
        <f t="shared" si="75"/>
        <v>5127</v>
      </c>
      <c r="BI195" s="7" t="s">
        <v>1447</v>
      </c>
    </row>
    <row r="196" spans="1:61" ht="14" hidden="1" customHeight="1" outlineLevel="1" x14ac:dyDescent="0.2">
      <c r="A196" s="6" t="s">
        <v>367</v>
      </c>
      <c r="B196" s="5" t="s">
        <v>2376</v>
      </c>
      <c r="C196" s="1">
        <f t="shared" ref="C196:C207" si="88">SUM(N196:AN196)</f>
        <v>3935</v>
      </c>
      <c r="D196" s="7">
        <f>IF(N196&gt;0, RANK(N196,(N196:P196,Q196:AF196)),0)</f>
        <v>0</v>
      </c>
      <c r="E196" s="7">
        <f>IF(O196&gt;0,RANK(O196,(N196:P196,Q196:AF196)),0)</f>
        <v>1</v>
      </c>
      <c r="F196" s="7">
        <f>IF(P196&gt;0,RANK(P196,(N196:P196,Q196:AF196)),0)</f>
        <v>0</v>
      </c>
      <c r="G196" s="1">
        <f t="shared" si="76"/>
        <v>0</v>
      </c>
      <c r="H196" s="2">
        <f t="shared" si="77"/>
        <v>0</v>
      </c>
      <c r="I196" s="2"/>
      <c r="J196" s="2">
        <f t="shared" ref="J196:J207" si="89">IF($C196=0,"-",N196/$C196)</f>
        <v>0</v>
      </c>
      <c r="K196" s="2">
        <f t="shared" ref="K196:K207" si="90">IF($C196=0,"-",O196/$C196)</f>
        <v>0.84803049555273191</v>
      </c>
      <c r="L196" s="2">
        <f t="shared" ref="L196:L207" si="91">IF($C196=0,"-",P196/$C196)</f>
        <v>0</v>
      </c>
      <c r="M196" s="2">
        <f t="shared" ref="M196:M207" si="92">IF(C196=0,"-",(1-J196-K196-L196))</f>
        <v>0.15196950444726809</v>
      </c>
      <c r="N196" s="56"/>
      <c r="O196" s="56">
        <v>3337</v>
      </c>
      <c r="P196" s="56"/>
      <c r="Q196" s="56">
        <v>598</v>
      </c>
      <c r="AP196" s="7">
        <f>IF(Q196&gt;0,RANK(Q196,(N196:P196,Q196:AF196)),0)</f>
        <v>2</v>
      </c>
      <c r="AQ196" s="7">
        <f>IF(R196&gt;0,RANK(R196,(N196:P196,Q196:AF196)),0)</f>
        <v>0</v>
      </c>
      <c r="AR196" s="7">
        <f>IF(T196&gt;0,RANK(T196,(N196:P196,Q196:AF196)),0)</f>
        <v>0</v>
      </c>
      <c r="AS196" s="7">
        <f>IF(S196&gt;0,RANK(S196,(N196:P196,Q196:AF196)),0)</f>
        <v>0</v>
      </c>
      <c r="AT196" s="2">
        <f t="shared" ref="AT196:AT207" si="93">IF($C196=0,"-",Q196/$C196)</f>
        <v>0.15196950444726812</v>
      </c>
      <c r="AU196" s="2">
        <f t="shared" ref="AU196:AU207" si="94">IF($C196=0,"-",R196/$C196)</f>
        <v>0</v>
      </c>
      <c r="AV196" s="2">
        <f t="shared" ref="AV196:AV207" si="95">IF($C196=0,"-",T196/$C196)</f>
        <v>0</v>
      </c>
      <c r="AW196" s="2">
        <f t="shared" ref="AW196:AW207" si="96">IF($C196=0,"-",S196/$C196)</f>
        <v>0</v>
      </c>
      <c r="AY196" s="6" t="s">
        <v>367</v>
      </c>
      <c r="AZ196" s="5" t="s">
        <v>2376</v>
      </c>
      <c r="BC196">
        <v>2</v>
      </c>
      <c r="BD196" s="91">
        <v>5</v>
      </c>
      <c r="BE196" s="93">
        <v>129</v>
      </c>
      <c r="BF196" s="96">
        <f t="shared" si="87"/>
        <v>5129</v>
      </c>
      <c r="BG196" s="96">
        <f t="shared" ref="BG196:BG259" si="97">BF196</f>
        <v>5129</v>
      </c>
      <c r="BI196" s="7" t="s">
        <v>1447</v>
      </c>
    </row>
    <row r="197" spans="1:61" ht="14" hidden="1" customHeight="1" outlineLevel="1" x14ac:dyDescent="0.2">
      <c r="A197" s="6" t="s">
        <v>1391</v>
      </c>
      <c r="B197" s="5" t="s">
        <v>2376</v>
      </c>
      <c r="C197" s="1">
        <f t="shared" si="88"/>
        <v>46801</v>
      </c>
      <c r="D197" s="7">
        <f>IF(N197&gt;0, RANK(N197,(N197:P197,Q197:AF197)),0)</f>
        <v>0</v>
      </c>
      <c r="E197" s="7">
        <f>IF(O197&gt;0,RANK(O197,(N197:P197,Q197:AF197)),0)</f>
        <v>1</v>
      </c>
      <c r="F197" s="7">
        <f>IF(P197&gt;0,RANK(P197,(N197:P197,Q197:AF197)),0)</f>
        <v>0</v>
      </c>
      <c r="G197" s="1">
        <f t="shared" si="76"/>
        <v>0</v>
      </c>
      <c r="H197" s="2">
        <f t="shared" si="77"/>
        <v>0</v>
      </c>
      <c r="I197" s="2"/>
      <c r="J197" s="2">
        <f t="shared" si="89"/>
        <v>0</v>
      </c>
      <c r="K197" s="2">
        <f t="shared" si="90"/>
        <v>0.68368197260742292</v>
      </c>
      <c r="L197" s="2">
        <f t="shared" si="91"/>
        <v>0</v>
      </c>
      <c r="M197" s="2">
        <f t="shared" si="92"/>
        <v>0.31631802739257708</v>
      </c>
      <c r="N197" s="56"/>
      <c r="O197" s="56">
        <v>31997</v>
      </c>
      <c r="P197" s="56"/>
      <c r="Q197" s="56">
        <v>14804</v>
      </c>
      <c r="AP197" s="7">
        <f>IF(Q197&gt;0,RANK(Q197,(N197:P197,Q197:AF197)),0)</f>
        <v>2</v>
      </c>
      <c r="AQ197" s="7">
        <f>IF(R197&gt;0,RANK(R197,(N197:P197,Q197:AF197)),0)</f>
        <v>0</v>
      </c>
      <c r="AR197" s="7">
        <f>IF(T197&gt;0,RANK(T197,(N197:P197,Q197:AF197)),0)</f>
        <v>0</v>
      </c>
      <c r="AS197" s="7">
        <f>IF(S197&gt;0,RANK(S197,(N197:P197,Q197:AF197)),0)</f>
        <v>0</v>
      </c>
      <c r="AT197" s="2">
        <f t="shared" si="93"/>
        <v>0.31631802739257708</v>
      </c>
      <c r="AU197" s="2">
        <f t="shared" si="94"/>
        <v>0</v>
      </c>
      <c r="AV197" s="2">
        <f t="shared" si="95"/>
        <v>0</v>
      </c>
      <c r="AW197" s="2">
        <f t="shared" si="96"/>
        <v>0</v>
      </c>
      <c r="AY197" s="6" t="s">
        <v>1391</v>
      </c>
      <c r="AZ197" s="5" t="s">
        <v>2376</v>
      </c>
      <c r="BC197">
        <v>2</v>
      </c>
      <c r="BD197" s="91">
        <v>5</v>
      </c>
      <c r="BE197" s="93">
        <v>131</v>
      </c>
      <c r="BF197" s="96">
        <f t="shared" si="87"/>
        <v>5131</v>
      </c>
      <c r="BG197" s="96">
        <f t="shared" si="97"/>
        <v>5131</v>
      </c>
      <c r="BI197" s="7" t="s">
        <v>1447</v>
      </c>
    </row>
    <row r="198" spans="1:61" ht="14" hidden="1" customHeight="1" outlineLevel="1" x14ac:dyDescent="0.2">
      <c r="A198" s="6" t="s">
        <v>1745</v>
      </c>
      <c r="B198" s="5" t="s">
        <v>2376</v>
      </c>
      <c r="C198" s="1">
        <f t="shared" si="88"/>
        <v>5109</v>
      </c>
      <c r="D198" s="7">
        <f>IF(N198&gt;0, RANK(N198,(N198:P198,Q198:AF198)),0)</f>
        <v>0</v>
      </c>
      <c r="E198" s="7">
        <f>IF(O198&gt;0,RANK(O198,(N198:P198,Q198:AF198)),0)</f>
        <v>1</v>
      </c>
      <c r="F198" s="7">
        <f>IF(P198&gt;0,RANK(P198,(N198:P198,Q198:AF198)),0)</f>
        <v>0</v>
      </c>
      <c r="G198" s="1">
        <f t="shared" ref="G198:G207" si="98">IF(R198&gt;0,MAX(N198:R198)-LARGE(N198:R198,2),0)</f>
        <v>0</v>
      </c>
      <c r="H198" s="2">
        <f t="shared" si="77"/>
        <v>0</v>
      </c>
      <c r="I198" s="2"/>
      <c r="J198" s="2">
        <f t="shared" si="89"/>
        <v>0</v>
      </c>
      <c r="K198" s="2">
        <f t="shared" si="90"/>
        <v>0.80348404775885696</v>
      </c>
      <c r="L198" s="2">
        <f t="shared" si="91"/>
        <v>0</v>
      </c>
      <c r="M198" s="2">
        <f t="shared" si="92"/>
        <v>0.19651595224114304</v>
      </c>
      <c r="N198" s="56"/>
      <c r="O198" s="56">
        <v>4105</v>
      </c>
      <c r="P198" s="56"/>
      <c r="Q198" s="56">
        <v>1004</v>
      </c>
      <c r="AP198" s="7">
        <f>IF(Q198&gt;0,RANK(Q198,(N198:P198,Q198:AF198)),0)</f>
        <v>2</v>
      </c>
      <c r="AQ198" s="7">
        <f>IF(R198&gt;0,RANK(R198,(N198:P198,Q198:AF198)),0)</f>
        <v>0</v>
      </c>
      <c r="AR198" s="7">
        <f>IF(T198&gt;0,RANK(T198,(N198:P198,Q198:AF198)),0)</f>
        <v>0</v>
      </c>
      <c r="AS198" s="7">
        <f>IF(S198&gt;0,RANK(S198,(N198:P198,Q198:AF198)),0)</f>
        <v>0</v>
      </c>
      <c r="AT198" s="2">
        <f t="shared" si="93"/>
        <v>0.19651595224114307</v>
      </c>
      <c r="AU198" s="2">
        <f t="shared" si="94"/>
        <v>0</v>
      </c>
      <c r="AV198" s="2">
        <f t="shared" si="95"/>
        <v>0</v>
      </c>
      <c r="AW198" s="2">
        <f t="shared" si="96"/>
        <v>0</v>
      </c>
      <c r="AY198" s="6" t="s">
        <v>1745</v>
      </c>
      <c r="AZ198" s="5" t="s">
        <v>2376</v>
      </c>
      <c r="BA198">
        <v>4</v>
      </c>
      <c r="BC198">
        <v>2</v>
      </c>
      <c r="BD198" s="91">
        <v>5</v>
      </c>
      <c r="BE198" s="93">
        <v>133</v>
      </c>
      <c r="BF198" s="96">
        <f t="shared" si="87"/>
        <v>5133</v>
      </c>
      <c r="BG198" s="96">
        <f t="shared" si="97"/>
        <v>5133</v>
      </c>
      <c r="BI198" s="7" t="s">
        <v>1447</v>
      </c>
    </row>
    <row r="199" spans="1:61" ht="14" hidden="1" customHeight="1" outlineLevel="1" x14ac:dyDescent="0.2">
      <c r="A199" s="6" t="s">
        <v>1392</v>
      </c>
      <c r="B199" s="5" t="s">
        <v>2376</v>
      </c>
      <c r="C199" s="1">
        <f t="shared" si="88"/>
        <v>7412</v>
      </c>
      <c r="D199" s="7">
        <f>IF(N199&gt;0, RANK(N199,(N199:P199,Q199:AF199)),0)</f>
        <v>0</v>
      </c>
      <c r="E199" s="7">
        <f>IF(O199&gt;0,RANK(O199,(N199:P199,Q199:AF199)),0)</f>
        <v>1</v>
      </c>
      <c r="F199" s="7">
        <f>IF(P199&gt;0,RANK(P199,(N199:P199,Q199:AF199)),0)</f>
        <v>0</v>
      </c>
      <c r="G199" s="1">
        <f t="shared" si="98"/>
        <v>0</v>
      </c>
      <c r="H199" s="2">
        <f t="shared" si="77"/>
        <v>0</v>
      </c>
      <c r="I199" s="2"/>
      <c r="J199" s="2">
        <f t="shared" si="89"/>
        <v>0</v>
      </c>
      <c r="K199" s="2">
        <f t="shared" si="90"/>
        <v>0.82191041554236377</v>
      </c>
      <c r="L199" s="2">
        <f t="shared" si="91"/>
        <v>0</v>
      </c>
      <c r="M199" s="2">
        <f t="shared" si="92"/>
        <v>0.17808958445763623</v>
      </c>
      <c r="N199" s="56"/>
      <c r="O199" s="56">
        <v>6092</v>
      </c>
      <c r="P199" s="56"/>
      <c r="Q199" s="56">
        <v>1320</v>
      </c>
      <c r="AP199" s="7">
        <f>IF(Q199&gt;0,RANK(Q199,(N199:P199,Q199:AF199)),0)</f>
        <v>2</v>
      </c>
      <c r="AQ199" s="7">
        <f>IF(R199&gt;0,RANK(R199,(N199:P199,Q199:AF199)),0)</f>
        <v>0</v>
      </c>
      <c r="AR199" s="7">
        <f>IF(T199&gt;0,RANK(T199,(N199:P199,Q199:AF199)),0)</f>
        <v>0</v>
      </c>
      <c r="AS199" s="7">
        <f>IF(S199&gt;0,RANK(S199,(N199:P199,Q199:AF199)),0)</f>
        <v>0</v>
      </c>
      <c r="AT199" s="2">
        <f t="shared" si="93"/>
        <v>0.17808958445763626</v>
      </c>
      <c r="AU199" s="2">
        <f t="shared" si="94"/>
        <v>0</v>
      </c>
      <c r="AV199" s="2">
        <f t="shared" si="95"/>
        <v>0</v>
      </c>
      <c r="AW199" s="2">
        <f t="shared" si="96"/>
        <v>0</v>
      </c>
      <c r="AY199" s="6" t="s">
        <v>1392</v>
      </c>
      <c r="AZ199" s="5" t="s">
        <v>2376</v>
      </c>
      <c r="BA199">
        <v>1</v>
      </c>
      <c r="BC199">
        <v>2</v>
      </c>
      <c r="BD199" s="91">
        <v>5</v>
      </c>
      <c r="BE199" s="93">
        <v>135</v>
      </c>
      <c r="BF199" s="96">
        <f t="shared" si="87"/>
        <v>5135</v>
      </c>
      <c r="BG199" s="96">
        <f t="shared" si="97"/>
        <v>5135</v>
      </c>
      <c r="BI199" s="7" t="s">
        <v>1447</v>
      </c>
    </row>
    <row r="200" spans="1:61" ht="14" hidden="1" customHeight="1" outlineLevel="1" x14ac:dyDescent="0.2">
      <c r="A200" s="6" t="s">
        <v>2121</v>
      </c>
      <c r="B200" s="5" t="s">
        <v>2376</v>
      </c>
      <c r="C200" s="1">
        <f t="shared" si="88"/>
        <v>5846</v>
      </c>
      <c r="D200" s="7">
        <f>IF(N200&gt;0, RANK(N200,(N200:P200,Q200:AF200)),0)</f>
        <v>0</v>
      </c>
      <c r="E200" s="7">
        <f>IF(O200&gt;0,RANK(O200,(N200:P200,Q200:AF200)),0)</f>
        <v>1</v>
      </c>
      <c r="F200" s="7">
        <f>IF(P200&gt;0,RANK(P200,(N200:P200,Q200:AF200)),0)</f>
        <v>0</v>
      </c>
      <c r="G200" s="1">
        <f t="shared" si="98"/>
        <v>0</v>
      </c>
      <c r="H200" s="2">
        <f t="shared" ref="H200:H207" si="99">IF(C200&gt;0,G200/C200,0)</f>
        <v>0</v>
      </c>
      <c r="I200" s="2"/>
      <c r="J200" s="2">
        <f t="shared" si="89"/>
        <v>0</v>
      </c>
      <c r="K200" s="2">
        <f t="shared" si="90"/>
        <v>0.79319192610331846</v>
      </c>
      <c r="L200" s="2">
        <f t="shared" si="91"/>
        <v>0</v>
      </c>
      <c r="M200" s="2">
        <f t="shared" si="92"/>
        <v>0.20680807389668154</v>
      </c>
      <c r="N200" s="56"/>
      <c r="O200" s="56">
        <v>4637</v>
      </c>
      <c r="P200" s="56"/>
      <c r="Q200" s="56">
        <v>1209</v>
      </c>
      <c r="AP200" s="7">
        <f>IF(Q200&gt;0,RANK(Q200,(N200:P200,Q200:AF200)),0)</f>
        <v>2</v>
      </c>
      <c r="AQ200" s="7">
        <f>IF(R200&gt;0,RANK(R200,(N200:P200,Q200:AF200)),0)</f>
        <v>0</v>
      </c>
      <c r="AR200" s="7">
        <f>IF(T200&gt;0,RANK(T200,(N200:P200,Q200:AF200)),0)</f>
        <v>0</v>
      </c>
      <c r="AS200" s="7">
        <f>IF(S200&gt;0,RANK(S200,(N200:P200,Q200:AF200)),0)</f>
        <v>0</v>
      </c>
      <c r="AT200" s="2">
        <f t="shared" si="93"/>
        <v>0.20680807389668149</v>
      </c>
      <c r="AU200" s="2">
        <f t="shared" si="94"/>
        <v>0</v>
      </c>
      <c r="AV200" s="2">
        <f t="shared" si="95"/>
        <v>0</v>
      </c>
      <c r="AW200" s="2">
        <f t="shared" si="96"/>
        <v>0</v>
      </c>
      <c r="AY200" s="6" t="s">
        <v>2121</v>
      </c>
      <c r="AZ200" s="5" t="s">
        <v>2376</v>
      </c>
      <c r="BA200">
        <v>1</v>
      </c>
      <c r="BC200">
        <v>2</v>
      </c>
      <c r="BD200" s="91">
        <v>5</v>
      </c>
      <c r="BE200" s="93">
        <v>137</v>
      </c>
      <c r="BF200" s="96">
        <f t="shared" si="87"/>
        <v>5137</v>
      </c>
      <c r="BG200" s="96">
        <f t="shared" si="97"/>
        <v>5137</v>
      </c>
      <c r="BI200" s="7" t="s">
        <v>1447</v>
      </c>
    </row>
    <row r="201" spans="1:61" ht="14" hidden="1" customHeight="1" outlineLevel="1" x14ac:dyDescent="0.2">
      <c r="A201" s="6" t="s">
        <v>527</v>
      </c>
      <c r="B201" s="5" t="s">
        <v>2376</v>
      </c>
      <c r="C201" s="1">
        <f t="shared" si="88"/>
        <v>16025</v>
      </c>
      <c r="D201" s="7">
        <f>IF(N201&gt;0, RANK(N201,(N201:P201,Q201:AF201)),0)</f>
        <v>0</v>
      </c>
      <c r="E201" s="7">
        <f>IF(O201&gt;0,RANK(O201,(N201:P201,Q201:AF201)),0)</f>
        <v>1</v>
      </c>
      <c r="F201" s="7">
        <f>IF(P201&gt;0,RANK(P201,(N201:P201,Q201:AF201)),0)</f>
        <v>0</v>
      </c>
      <c r="G201" s="1">
        <f t="shared" si="98"/>
        <v>0</v>
      </c>
      <c r="H201" s="2">
        <f t="shared" si="99"/>
        <v>0</v>
      </c>
      <c r="I201" s="2"/>
      <c r="J201" s="2">
        <f t="shared" si="89"/>
        <v>0</v>
      </c>
      <c r="K201" s="2">
        <f t="shared" si="90"/>
        <v>0.70464898595943837</v>
      </c>
      <c r="L201" s="2">
        <f t="shared" si="91"/>
        <v>0</v>
      </c>
      <c r="M201" s="2">
        <f t="shared" si="92"/>
        <v>0.29535101404056163</v>
      </c>
      <c r="N201" s="56"/>
      <c r="O201" s="56">
        <v>11292</v>
      </c>
      <c r="P201" s="56"/>
      <c r="Q201" s="56">
        <v>4733</v>
      </c>
      <c r="AP201" s="7">
        <f>IF(Q201&gt;0,RANK(Q201,(N201:P201,Q201:AF201)),0)</f>
        <v>2</v>
      </c>
      <c r="AQ201" s="7">
        <f>IF(R201&gt;0,RANK(R201,(N201:P201,Q201:AF201)),0)</f>
        <v>0</v>
      </c>
      <c r="AR201" s="7">
        <f>IF(T201&gt;0,RANK(T201,(N201:P201,Q201:AF201)),0)</f>
        <v>0</v>
      </c>
      <c r="AS201" s="7">
        <f>IF(S201&gt;0,RANK(S201,(N201:P201,Q201:AF201)),0)</f>
        <v>0</v>
      </c>
      <c r="AT201" s="2">
        <f t="shared" si="93"/>
        <v>0.29535101404056163</v>
      </c>
      <c r="AU201" s="2">
        <f t="shared" si="94"/>
        <v>0</v>
      </c>
      <c r="AV201" s="2">
        <f t="shared" si="95"/>
        <v>0</v>
      </c>
      <c r="AW201" s="2">
        <f t="shared" si="96"/>
        <v>0</v>
      </c>
      <c r="AY201" s="6" t="s">
        <v>527</v>
      </c>
      <c r="AZ201" s="5" t="s">
        <v>2376</v>
      </c>
      <c r="BA201">
        <v>4</v>
      </c>
      <c r="BC201">
        <v>2</v>
      </c>
      <c r="BD201" s="91">
        <v>5</v>
      </c>
      <c r="BE201" s="93">
        <v>139</v>
      </c>
      <c r="BF201" s="96">
        <f t="shared" si="87"/>
        <v>5139</v>
      </c>
      <c r="BG201" s="96">
        <f t="shared" si="97"/>
        <v>5139</v>
      </c>
      <c r="BI201" s="7" t="s">
        <v>1447</v>
      </c>
    </row>
    <row r="202" spans="1:61" ht="14" hidden="1" customHeight="1" outlineLevel="1" x14ac:dyDescent="0.2">
      <c r="A202" s="6" t="s">
        <v>1130</v>
      </c>
      <c r="B202" s="5" t="s">
        <v>2376</v>
      </c>
      <c r="C202" s="1">
        <f t="shared" si="88"/>
        <v>7654</v>
      </c>
      <c r="D202" s="7">
        <f>IF(N202&gt;0, RANK(N202,(N202:P202,Q202:AF202)),0)</f>
        <v>0</v>
      </c>
      <c r="E202" s="7">
        <f>IF(O202&gt;0,RANK(O202,(N202:P202,Q202:AF202)),0)</f>
        <v>1</v>
      </c>
      <c r="F202" s="7">
        <f>IF(P202&gt;0,RANK(P202,(N202:P202,Q202:AF202)),0)</f>
        <v>0</v>
      </c>
      <c r="G202" s="1">
        <f t="shared" si="98"/>
        <v>0</v>
      </c>
      <c r="H202" s="2">
        <f t="shared" si="99"/>
        <v>0</v>
      </c>
      <c r="I202" s="2"/>
      <c r="J202" s="2">
        <f t="shared" si="89"/>
        <v>0</v>
      </c>
      <c r="K202" s="2">
        <f t="shared" si="90"/>
        <v>0.80154167755422001</v>
      </c>
      <c r="L202" s="2">
        <f t="shared" si="91"/>
        <v>0</v>
      </c>
      <c r="M202" s="2">
        <f t="shared" si="92"/>
        <v>0.19845832244577999</v>
      </c>
      <c r="N202" s="56"/>
      <c r="O202" s="56">
        <v>6135</v>
      </c>
      <c r="P202" s="56"/>
      <c r="Q202" s="56">
        <v>1519</v>
      </c>
      <c r="AP202" s="7">
        <f>IF(Q202&gt;0,RANK(Q202,(N202:P202,Q202:AF202)),0)</f>
        <v>2</v>
      </c>
      <c r="AQ202" s="7">
        <f>IF(R202&gt;0,RANK(R202,(N202:P202,Q202:AF202)),0)</f>
        <v>0</v>
      </c>
      <c r="AR202" s="7">
        <f>IF(T202&gt;0,RANK(T202,(N202:P202,Q202:AF202)),0)</f>
        <v>0</v>
      </c>
      <c r="AS202" s="7">
        <f>IF(S202&gt;0,RANK(S202,(N202:P202,Q202:AF202)),0)</f>
        <v>0</v>
      </c>
      <c r="AT202" s="2">
        <f t="shared" si="93"/>
        <v>0.19845832244577999</v>
      </c>
      <c r="AU202" s="2">
        <f t="shared" si="94"/>
        <v>0</v>
      </c>
      <c r="AV202" s="2">
        <f t="shared" si="95"/>
        <v>0</v>
      </c>
      <c r="AW202" s="2">
        <f t="shared" si="96"/>
        <v>0</v>
      </c>
      <c r="AY202" s="6" t="s">
        <v>1130</v>
      </c>
      <c r="AZ202" s="5" t="s">
        <v>2376</v>
      </c>
      <c r="BA202">
        <v>2</v>
      </c>
      <c r="BC202">
        <v>2</v>
      </c>
      <c r="BD202" s="91">
        <v>5</v>
      </c>
      <c r="BE202" s="93">
        <v>141</v>
      </c>
      <c r="BF202" s="96">
        <f t="shared" si="87"/>
        <v>5141</v>
      </c>
      <c r="BG202" s="96">
        <f t="shared" si="97"/>
        <v>5141</v>
      </c>
      <c r="BI202" s="7" t="s">
        <v>1447</v>
      </c>
    </row>
    <row r="203" spans="1:61" ht="14" hidden="1" customHeight="1" outlineLevel="1" x14ac:dyDescent="0.2">
      <c r="A203" s="6" t="s">
        <v>1845</v>
      </c>
      <c r="B203" s="5" t="s">
        <v>2376</v>
      </c>
      <c r="C203" s="1">
        <f t="shared" si="88"/>
        <v>92566</v>
      </c>
      <c r="D203" s="7">
        <f>IF(N203&gt;0, RANK(N203,(N203:P203,Q203:AF203)),0)</f>
        <v>0</v>
      </c>
      <c r="E203" s="7">
        <f>IF(O203&gt;0,RANK(O203,(N203:P203,Q203:AF203)),0)</f>
        <v>1</v>
      </c>
      <c r="F203" s="7">
        <f>IF(P203&gt;0,RANK(P203,(N203:P203,Q203:AF203)),0)</f>
        <v>0</v>
      </c>
      <c r="G203" s="1">
        <f t="shared" si="98"/>
        <v>0</v>
      </c>
      <c r="H203" s="2">
        <f t="shared" si="99"/>
        <v>0</v>
      </c>
      <c r="I203" s="2"/>
      <c r="J203" s="2">
        <f t="shared" si="89"/>
        <v>0</v>
      </c>
      <c r="K203" s="2">
        <f t="shared" si="90"/>
        <v>0.53325194996002856</v>
      </c>
      <c r="L203" s="2">
        <f t="shared" si="91"/>
        <v>0</v>
      </c>
      <c r="M203" s="2">
        <f t="shared" si="92"/>
        <v>0.46674805003997144</v>
      </c>
      <c r="N203" s="56"/>
      <c r="O203" s="56">
        <v>49361</v>
      </c>
      <c r="P203" s="56"/>
      <c r="Q203" s="56">
        <v>43205</v>
      </c>
      <c r="AP203" s="7">
        <f>IF(Q203&gt;0,RANK(Q203,(N203:P203,Q203:AF203)),0)</f>
        <v>2</v>
      </c>
      <c r="AQ203" s="7">
        <f>IF(R203&gt;0,RANK(R203,(N203:P203,Q203:AF203)),0)</f>
        <v>0</v>
      </c>
      <c r="AR203" s="7">
        <f>IF(T203&gt;0,RANK(T203,(N203:P203,Q203:AF203)),0)</f>
        <v>0</v>
      </c>
      <c r="AS203" s="7">
        <f>IF(S203&gt;0,RANK(S203,(N203:P203,Q203:AF203)),0)</f>
        <v>0</v>
      </c>
      <c r="AT203" s="2">
        <f t="shared" si="93"/>
        <v>0.4667480500399715</v>
      </c>
      <c r="AU203" s="2">
        <f t="shared" si="94"/>
        <v>0</v>
      </c>
      <c r="AV203" s="2">
        <f t="shared" si="95"/>
        <v>0</v>
      </c>
      <c r="AW203" s="2">
        <f t="shared" si="96"/>
        <v>0</v>
      </c>
      <c r="AY203" s="6" t="s">
        <v>1845</v>
      </c>
      <c r="AZ203" s="5" t="s">
        <v>2376</v>
      </c>
      <c r="BA203">
        <v>3</v>
      </c>
      <c r="BC203">
        <v>2</v>
      </c>
      <c r="BD203" s="91">
        <v>5</v>
      </c>
      <c r="BE203" s="93">
        <v>143</v>
      </c>
      <c r="BF203" s="96">
        <f t="shared" si="87"/>
        <v>5143</v>
      </c>
      <c r="BG203" s="96">
        <f t="shared" si="97"/>
        <v>5143</v>
      </c>
      <c r="BI203" s="7" t="s">
        <v>1447</v>
      </c>
    </row>
    <row r="204" spans="1:61" ht="14" hidden="1" customHeight="1" outlineLevel="1" x14ac:dyDescent="0.2">
      <c r="A204" s="6" t="s">
        <v>792</v>
      </c>
      <c r="B204" s="5" t="s">
        <v>2376</v>
      </c>
      <c r="C204" s="1">
        <f t="shared" si="88"/>
        <v>30759</v>
      </c>
      <c r="D204" s="7">
        <f>IF(N204&gt;0, RANK(N204,(N204:P204,Q204:AF204)),0)</f>
        <v>0</v>
      </c>
      <c r="E204" s="7">
        <f>IF(O204&gt;0,RANK(O204,(N204:P204,Q204:AF204)),0)</f>
        <v>1</v>
      </c>
      <c r="F204" s="7">
        <f>IF(P204&gt;0,RANK(P204,(N204:P204,Q204:AF204)),0)</f>
        <v>0</v>
      </c>
      <c r="G204" s="1">
        <f t="shared" si="98"/>
        <v>0</v>
      </c>
      <c r="H204" s="2">
        <f t="shared" si="99"/>
        <v>0</v>
      </c>
      <c r="I204" s="2"/>
      <c r="J204" s="2">
        <f t="shared" si="89"/>
        <v>0</v>
      </c>
      <c r="K204" s="2">
        <f t="shared" si="90"/>
        <v>0.8090965245944276</v>
      </c>
      <c r="L204" s="2">
        <f t="shared" si="91"/>
        <v>0</v>
      </c>
      <c r="M204" s="2">
        <f t="shared" si="92"/>
        <v>0.1909034754055724</v>
      </c>
      <c r="N204" s="56"/>
      <c r="O204" s="56">
        <v>24887</v>
      </c>
      <c r="P204" s="56"/>
      <c r="Q204" s="56">
        <v>5872</v>
      </c>
      <c r="AP204" s="7">
        <f>IF(Q204&gt;0,RANK(Q204,(N204:P204,Q204:AF204)),0)</f>
        <v>2</v>
      </c>
      <c r="AQ204" s="7">
        <f>IF(R204&gt;0,RANK(R204,(N204:P204,Q204:AF204)),0)</f>
        <v>0</v>
      </c>
      <c r="AR204" s="7">
        <f>IF(T204&gt;0,RANK(T204,(N204:P204,Q204:AF204)),0)</f>
        <v>0</v>
      </c>
      <c r="AS204" s="7">
        <f>IF(S204&gt;0,RANK(S204,(N204:P204,Q204:AF204)),0)</f>
        <v>0</v>
      </c>
      <c r="AT204" s="2">
        <f t="shared" si="93"/>
        <v>0.19090347540557234</v>
      </c>
      <c r="AU204" s="2">
        <f t="shared" si="94"/>
        <v>0</v>
      </c>
      <c r="AV204" s="2">
        <f t="shared" si="95"/>
        <v>0</v>
      </c>
      <c r="AW204" s="2">
        <f t="shared" si="96"/>
        <v>0</v>
      </c>
      <c r="AY204" s="6" t="s">
        <v>792</v>
      </c>
      <c r="AZ204" s="5" t="s">
        <v>2376</v>
      </c>
      <c r="BA204">
        <v>2</v>
      </c>
      <c r="BC204">
        <v>2</v>
      </c>
      <c r="BD204" s="91">
        <v>5</v>
      </c>
      <c r="BE204" s="93">
        <v>145</v>
      </c>
      <c r="BF204" s="96">
        <f t="shared" si="87"/>
        <v>5145</v>
      </c>
      <c r="BG204" s="96">
        <f t="shared" si="97"/>
        <v>5145</v>
      </c>
      <c r="BI204" s="7" t="s">
        <v>1447</v>
      </c>
    </row>
    <row r="205" spans="1:61" ht="14" hidden="1" customHeight="1" outlineLevel="1" x14ac:dyDescent="0.2">
      <c r="A205" s="6" t="s">
        <v>408</v>
      </c>
      <c r="B205" s="5" t="s">
        <v>2376</v>
      </c>
      <c r="C205" s="1">
        <f t="shared" si="88"/>
        <v>2419</v>
      </c>
      <c r="D205" s="7">
        <f>IF(N205&gt;0, RANK(N205,(N205:P205,Q205:AF205)),0)</f>
        <v>0</v>
      </c>
      <c r="E205" s="7">
        <f>IF(O205&gt;0,RANK(O205,(N205:P205,Q205:AF205)),0)</f>
        <v>1</v>
      </c>
      <c r="F205" s="7">
        <f>IF(P205&gt;0,RANK(P205,(N205:P205,Q205:AF205)),0)</f>
        <v>0</v>
      </c>
      <c r="G205" s="1">
        <f t="shared" si="98"/>
        <v>0</v>
      </c>
      <c r="H205" s="2">
        <f t="shared" si="99"/>
        <v>0</v>
      </c>
      <c r="I205" s="2"/>
      <c r="J205" s="2">
        <f t="shared" si="89"/>
        <v>0</v>
      </c>
      <c r="K205" s="2">
        <f t="shared" si="90"/>
        <v>0.70028937577511363</v>
      </c>
      <c r="L205" s="2">
        <f t="shared" si="91"/>
        <v>0</v>
      </c>
      <c r="M205" s="2">
        <f t="shared" si="92"/>
        <v>0.29971062422488637</v>
      </c>
      <c r="N205" s="56"/>
      <c r="O205" s="56">
        <v>1694</v>
      </c>
      <c r="P205" s="56"/>
      <c r="Q205" s="56">
        <v>725</v>
      </c>
      <c r="AP205" s="7">
        <f>IF(Q205&gt;0,RANK(Q205,(N205:P205,Q205:AF205)),0)</f>
        <v>2</v>
      </c>
      <c r="AQ205" s="7">
        <f>IF(R205&gt;0,RANK(R205,(N205:P205,Q205:AF205)),0)</f>
        <v>0</v>
      </c>
      <c r="AR205" s="7">
        <f>IF(T205&gt;0,RANK(T205,(N205:P205,Q205:AF205)),0)</f>
        <v>0</v>
      </c>
      <c r="AS205" s="7">
        <f>IF(S205&gt;0,RANK(S205,(N205:P205,Q205:AF205)),0)</f>
        <v>0</v>
      </c>
      <c r="AT205" s="2">
        <f t="shared" si="93"/>
        <v>0.29971062422488631</v>
      </c>
      <c r="AU205" s="2">
        <f t="shared" si="94"/>
        <v>0</v>
      </c>
      <c r="AV205" s="2">
        <f t="shared" si="95"/>
        <v>0</v>
      </c>
      <c r="AW205" s="2">
        <f t="shared" si="96"/>
        <v>0</v>
      </c>
      <c r="AY205" s="6" t="s">
        <v>408</v>
      </c>
      <c r="AZ205" s="5" t="s">
        <v>2376</v>
      </c>
      <c r="BA205">
        <v>1</v>
      </c>
      <c r="BC205">
        <v>2</v>
      </c>
      <c r="BD205" s="91">
        <v>5</v>
      </c>
      <c r="BE205" s="93">
        <v>147</v>
      </c>
      <c r="BF205" s="96">
        <f t="shared" si="87"/>
        <v>5147</v>
      </c>
      <c r="BG205" s="96">
        <f t="shared" si="97"/>
        <v>5147</v>
      </c>
      <c r="BI205" s="7" t="s">
        <v>1447</v>
      </c>
    </row>
    <row r="206" spans="1:61" ht="14" hidden="1" customHeight="1" outlineLevel="1" x14ac:dyDescent="0.2">
      <c r="A206" s="6" t="s">
        <v>1090</v>
      </c>
      <c r="B206" s="5" t="s">
        <v>2376</v>
      </c>
      <c r="C206" s="1">
        <f t="shared" si="88"/>
        <v>6684</v>
      </c>
      <c r="D206" s="7">
        <f>IF(N206&gt;0, RANK(N206,(N206:P206,Q206:AF206)),0)</f>
        <v>0</v>
      </c>
      <c r="E206" s="7">
        <f>IF(O206&gt;0,RANK(O206,(N206:P206,Q206:AF206)),0)</f>
        <v>1</v>
      </c>
      <c r="F206" s="7">
        <f>IF(P206&gt;0,RANK(P206,(N206:P206,Q206:AF206)),0)</f>
        <v>0</v>
      </c>
      <c r="G206" s="1">
        <f t="shared" si="98"/>
        <v>0</v>
      </c>
      <c r="H206" s="2">
        <f t="shared" si="99"/>
        <v>0</v>
      </c>
      <c r="I206" s="2"/>
      <c r="J206" s="2">
        <f t="shared" si="89"/>
        <v>0</v>
      </c>
      <c r="K206" s="2">
        <f t="shared" si="90"/>
        <v>0.80236385397965293</v>
      </c>
      <c r="L206" s="2">
        <f t="shared" si="91"/>
        <v>0</v>
      </c>
      <c r="M206" s="2">
        <f t="shared" si="92"/>
        <v>0.19763614602034707</v>
      </c>
      <c r="N206" s="56"/>
      <c r="O206" s="56">
        <v>5363</v>
      </c>
      <c r="P206" s="56"/>
      <c r="Q206" s="56">
        <v>1321</v>
      </c>
      <c r="AP206" s="7">
        <f>IF(Q206&gt;0,RANK(Q206,(N206:P206,Q206:AF206)),0)</f>
        <v>2</v>
      </c>
      <c r="AQ206" s="7">
        <f>IF(R206&gt;0,RANK(R206,(N206:P206,Q206:AF206)),0)</f>
        <v>0</v>
      </c>
      <c r="AR206" s="7">
        <f>IF(T206&gt;0,RANK(T206,(N206:P206,Q206:AF206)),0)</f>
        <v>0</v>
      </c>
      <c r="AS206" s="7">
        <f>IF(S206&gt;0,RANK(S206,(N206:P206,Q206:AF206)),0)</f>
        <v>0</v>
      </c>
      <c r="AT206" s="2">
        <f t="shared" si="93"/>
        <v>0.1976361460203471</v>
      </c>
      <c r="AU206" s="2">
        <f t="shared" si="94"/>
        <v>0</v>
      </c>
      <c r="AV206" s="2">
        <f t="shared" si="95"/>
        <v>0</v>
      </c>
      <c r="AW206" s="2">
        <f t="shared" si="96"/>
        <v>0</v>
      </c>
      <c r="AY206" s="6" t="s">
        <v>1090</v>
      </c>
      <c r="AZ206" s="5" t="s">
        <v>2376</v>
      </c>
      <c r="BA206">
        <v>4</v>
      </c>
      <c r="BC206">
        <v>2</v>
      </c>
      <c r="BD206" s="91">
        <v>5</v>
      </c>
      <c r="BE206" s="93">
        <v>149</v>
      </c>
      <c r="BF206" s="96">
        <f t="shared" si="87"/>
        <v>5149</v>
      </c>
      <c r="BG206" s="96">
        <f t="shared" si="97"/>
        <v>5149</v>
      </c>
      <c r="BI206" s="7" t="s">
        <v>1447</v>
      </c>
    </row>
    <row r="207" spans="1:61" ht="14" customHeight="1" collapsed="1" x14ac:dyDescent="0.2">
      <c r="A207" s="6" t="s">
        <v>2291</v>
      </c>
      <c r="B207" s="5" t="s">
        <v>2397</v>
      </c>
      <c r="C207" s="1">
        <f t="shared" si="88"/>
        <v>1193261</v>
      </c>
      <c r="D207" s="7">
        <f>IF(N207&gt;0, RANK(N207,(N207:P207,Q207:AF207)),0)</f>
        <v>0</v>
      </c>
      <c r="E207" s="7">
        <f>IF(O207&gt;0,RANK(O207,(N207:P207,Q207:AF207)),0)</f>
        <v>1</v>
      </c>
      <c r="F207" s="7">
        <f>IF(P207&gt;0,RANK(P207,(N207:P207,Q207:AF207)),0)</f>
        <v>0</v>
      </c>
      <c r="G207" s="1">
        <f t="shared" si="98"/>
        <v>0</v>
      </c>
      <c r="H207" s="2">
        <f t="shared" si="99"/>
        <v>0</v>
      </c>
      <c r="I207" s="2"/>
      <c r="J207" s="2">
        <f t="shared" si="89"/>
        <v>0</v>
      </c>
      <c r="K207" s="2">
        <f t="shared" si="90"/>
        <v>0.66529535449495125</v>
      </c>
      <c r="L207" s="2">
        <f t="shared" si="91"/>
        <v>0</v>
      </c>
      <c r="M207" s="2">
        <f t="shared" si="92"/>
        <v>0.33470464550504875</v>
      </c>
      <c r="N207" s="56"/>
      <c r="O207" s="56">
        <f>SUM(O132:O206)</f>
        <v>793871</v>
      </c>
      <c r="P207" s="56"/>
      <c r="Q207" s="56">
        <f>SUM(Q132:Q206)</f>
        <v>399390</v>
      </c>
      <c r="R207" s="56"/>
      <c r="X207" s="56"/>
      <c r="AP207" s="7">
        <f>IF(Q207&gt;0,RANK(Q207,(N207:P207,Q207:AF207)),0)</f>
        <v>2</v>
      </c>
      <c r="AQ207" s="7">
        <f>IF(R207&gt;0,RANK(R207,(N207:P207,Q207:AF207)),0)</f>
        <v>0</v>
      </c>
      <c r="AR207" s="7">
        <f>IF(T207&gt;0,RANK(T207,(N207:P207,Q207:AF207)),0)</f>
        <v>0</v>
      </c>
      <c r="AS207" s="7">
        <f>IF(S207&gt;0,RANK(S207,(N207:P207,Q207:AF207)),0)</f>
        <v>0</v>
      </c>
      <c r="AT207" s="2">
        <f t="shared" si="93"/>
        <v>0.33470464550504875</v>
      </c>
      <c r="AU207" s="2">
        <f t="shared" si="94"/>
        <v>0</v>
      </c>
      <c r="AV207" s="2">
        <f t="shared" si="95"/>
        <v>0</v>
      </c>
      <c r="AW207" s="2">
        <f t="shared" si="96"/>
        <v>0</v>
      </c>
      <c r="AY207" s="6" t="s">
        <v>2291</v>
      </c>
      <c r="AZ207" s="5" t="s">
        <v>2397</v>
      </c>
      <c r="BA207" t="s">
        <v>2903</v>
      </c>
      <c r="BC207">
        <v>2</v>
      </c>
      <c r="BD207" s="91">
        <v>5</v>
      </c>
      <c r="BE207" s="93"/>
      <c r="BF207" s="91">
        <v>5</v>
      </c>
      <c r="BG207" s="91">
        <f t="shared" si="97"/>
        <v>5</v>
      </c>
      <c r="BI207" s="7" t="s">
        <v>2154</v>
      </c>
    </row>
    <row r="208" spans="1:61" ht="14" customHeight="1" x14ac:dyDescent="0.2">
      <c r="A208" s="6"/>
      <c r="B208" s="6"/>
      <c r="C208" s="1"/>
      <c r="E208" s="7"/>
      <c r="F208" s="7"/>
      <c r="I208" s="2"/>
      <c r="N208" s="56"/>
      <c r="O208" s="56"/>
      <c r="P208" s="56"/>
      <c r="Q208" s="56"/>
      <c r="AP208" s="7"/>
      <c r="AQ208" s="7"/>
      <c r="AR208" s="7"/>
      <c r="AS208" s="7"/>
      <c r="AY208" s="6"/>
      <c r="AZ208" s="6"/>
      <c r="BA208" t="s">
        <v>2903</v>
      </c>
      <c r="BD208" s="91"/>
      <c r="BE208" s="93"/>
      <c r="BF208" s="96"/>
      <c r="BG208" s="96"/>
    </row>
    <row r="209" spans="1:61" ht="14" hidden="1" customHeight="1" outlineLevel="1" x14ac:dyDescent="0.2">
      <c r="A209" t="s">
        <v>1140</v>
      </c>
      <c r="B209" t="s">
        <v>1138</v>
      </c>
      <c r="C209" s="1">
        <f t="shared" ref="C209:C240" si="100">SUM(N209:AN209)</f>
        <v>235714</v>
      </c>
      <c r="D209" s="7">
        <f>IF(N209&gt;0, RANK(N209,(N209:P209,Q209:AF209)),0)</f>
        <v>1</v>
      </c>
      <c r="E209" s="7">
        <f>IF(O209&gt;0,RANK(O209,(N209:P209,Q209:AF209)),0)</f>
        <v>2</v>
      </c>
      <c r="F209" s="7">
        <f>IF(P209&gt;0,RANK(P209,(N209:P209,Q209:AF209)),0)</f>
        <v>0</v>
      </c>
      <c r="G209" s="1">
        <f t="shared" ref="G209:G267" si="101">IF(C209&gt;0,MAX(N209:P209)-LARGE(N209:P209,2),0)</f>
        <v>32068</v>
      </c>
      <c r="H209" s="2">
        <f t="shared" ref="H209:H267" si="102">IF(C209&gt;0,G209/C209,0)</f>
        <v>0.13604622551057638</v>
      </c>
      <c r="I209" s="2"/>
      <c r="J209" s="2">
        <f t="shared" ref="J209:J241" si="103">IF($C209=0,"-",N209/$C209)</f>
        <v>0.55325097363754383</v>
      </c>
      <c r="K209" s="2">
        <f t="shared" ref="K209:K241" si="104">IF($C209=0,"-",O209/$C209)</f>
        <v>0.41720474812696745</v>
      </c>
      <c r="L209" s="2">
        <f t="shared" ref="L209:L241" si="105">IF($C209=0,"-",P209/$C209)</f>
        <v>0</v>
      </c>
      <c r="M209" s="2">
        <f t="shared" ref="M209:M241" si="106">IF(C209=0,"-",(1-J209-K209-L209))</f>
        <v>2.9544278235488719E-2</v>
      </c>
      <c r="N209" s="56">
        <v>130409</v>
      </c>
      <c r="O209" s="56">
        <v>98341</v>
      </c>
      <c r="P209" s="56"/>
      <c r="Q209" s="56">
        <v>4916</v>
      </c>
      <c r="R209" s="53">
        <v>10</v>
      </c>
      <c r="X209" s="53">
        <f>BQ209+BR209+BS209</f>
        <v>0</v>
      </c>
      <c r="Y209" s="53">
        <v>963</v>
      </c>
      <c r="Z209" s="53">
        <v>1071</v>
      </c>
      <c r="AA209" s="53">
        <v>3</v>
      </c>
      <c r="AB209" s="53">
        <v>1</v>
      </c>
      <c r="AP209" s="7">
        <f>IF(Q209&gt;0,RANK(Q209,(N209:P209,Q209:AF209)),0)</f>
        <v>3</v>
      </c>
      <c r="AQ209" s="7">
        <f>IF(R209&gt;0,RANK(R209,(N209:P209,Q209:AF209)),0)</f>
        <v>6</v>
      </c>
      <c r="AR209" s="7">
        <f>IF(T209&gt;0,RANK(T209,(N209:P209,Q209:AF209)),0)</f>
        <v>0</v>
      </c>
      <c r="AS209" s="7">
        <f>IF(S209&gt;0,RANK(S209,(N209:P209,Q209:AF209)),0)</f>
        <v>0</v>
      </c>
      <c r="AT209" s="2">
        <f t="shared" ref="AT209:AT240" si="107">IF($C209=0,"-",Q209/$C209)</f>
        <v>2.085578285549437E-2</v>
      </c>
      <c r="AU209" s="2">
        <f t="shared" ref="AU209:AU240" si="108">IF($C209=0,"-",R209/$C209)</f>
        <v>4.2424293847628907E-5</v>
      </c>
      <c r="AV209" s="2">
        <f t="shared" ref="AV209:AV240" si="109">IF($C209=0,"-",T209/$C209)</f>
        <v>0</v>
      </c>
      <c r="AW209" s="2">
        <f t="shared" ref="AW209:AW240" si="110">IF($C209=0,"-",S209/$C209)</f>
        <v>0</v>
      </c>
      <c r="AY209" t="s">
        <v>1140</v>
      </c>
      <c r="AZ209" t="s">
        <v>1138</v>
      </c>
      <c r="BB209" s="1"/>
      <c r="BC209">
        <v>2</v>
      </c>
      <c r="BD209" s="91">
        <v>8</v>
      </c>
      <c r="BE209" s="93">
        <v>1</v>
      </c>
      <c r="BF209" s="96">
        <f t="shared" ref="BF209:BF236" si="111">1000*BD209+BE209</f>
        <v>8001</v>
      </c>
      <c r="BG209" s="96">
        <f t="shared" si="97"/>
        <v>8001</v>
      </c>
      <c r="BH209" s="1"/>
      <c r="BI209" s="7" t="s">
        <v>1447</v>
      </c>
    </row>
    <row r="210" spans="1:61" ht="14" hidden="1" customHeight="1" outlineLevel="1" x14ac:dyDescent="0.2">
      <c r="A210" t="s">
        <v>893</v>
      </c>
      <c r="B210" t="s">
        <v>1138</v>
      </c>
      <c r="C210" s="1">
        <f t="shared" si="100"/>
        <v>7707</v>
      </c>
      <c r="D210" s="7">
        <f>IF(N210&gt;0, RANK(N210,(N210:P210,Q210:AF210)),0)</f>
        <v>2</v>
      </c>
      <c r="E210" s="7">
        <f>IF(O210&gt;0,RANK(O210,(N210:P210,Q210:AF210)),0)</f>
        <v>1</v>
      </c>
      <c r="F210" s="7">
        <f>IF(P210&gt;0,RANK(P210,(N210:P210,Q210:AF210)),0)</f>
        <v>0</v>
      </c>
      <c r="G210" s="1">
        <f t="shared" si="101"/>
        <v>66</v>
      </c>
      <c r="H210" s="2">
        <f t="shared" si="102"/>
        <v>8.5636434410276373E-3</v>
      </c>
      <c r="I210" s="2"/>
      <c r="J210" s="2">
        <f t="shared" si="103"/>
        <v>0.48449461528480603</v>
      </c>
      <c r="K210" s="2">
        <f t="shared" si="104"/>
        <v>0.49305825872583364</v>
      </c>
      <c r="L210" s="2">
        <f t="shared" si="105"/>
        <v>0</v>
      </c>
      <c r="M210" s="2">
        <f t="shared" si="106"/>
        <v>2.2447125989360384E-2</v>
      </c>
      <c r="N210" s="56">
        <v>3734</v>
      </c>
      <c r="O210" s="56">
        <v>3800</v>
      </c>
      <c r="P210" s="56"/>
      <c r="Q210" s="56">
        <v>104</v>
      </c>
      <c r="R210" s="53">
        <v>0</v>
      </c>
      <c r="X210" s="53">
        <f t="shared" ref="X210:X272" si="112">BQ210+BR210+BS210</f>
        <v>0</v>
      </c>
      <c r="Y210" s="53">
        <v>29</v>
      </c>
      <c r="Z210" s="53">
        <v>40</v>
      </c>
      <c r="AA210" s="53">
        <v>0</v>
      </c>
      <c r="AB210" s="53">
        <v>0</v>
      </c>
      <c r="AP210" s="7">
        <f>IF(Q210&gt;0,RANK(Q210,(N210:P210,Q210:AF210)),0)</f>
        <v>3</v>
      </c>
      <c r="AQ210" s="7">
        <f>IF(R210&gt;0,RANK(R210,(N210:P210,Q210:AF210)),0)</f>
        <v>0</v>
      </c>
      <c r="AR210" s="7">
        <f>IF(T210&gt;0,RANK(T210,(N210:P210,Q210:AF210)),0)</f>
        <v>0</v>
      </c>
      <c r="AS210" s="7">
        <f>IF(S210&gt;0,RANK(S210,(N210:P210,Q210:AF210)),0)</f>
        <v>0</v>
      </c>
      <c r="AT210" s="2">
        <f t="shared" si="107"/>
        <v>1.3494226028285974E-2</v>
      </c>
      <c r="AU210" s="2">
        <f t="shared" si="108"/>
        <v>0</v>
      </c>
      <c r="AV210" s="2">
        <f t="shared" si="109"/>
        <v>0</v>
      </c>
      <c r="AW210" s="2">
        <f t="shared" si="110"/>
        <v>0</v>
      </c>
      <c r="AY210" t="s">
        <v>893</v>
      </c>
      <c r="AZ210" t="s">
        <v>1138</v>
      </c>
      <c r="BA210">
        <v>3</v>
      </c>
      <c r="BB210" s="1"/>
      <c r="BC210">
        <v>2</v>
      </c>
      <c r="BD210" s="91">
        <v>8</v>
      </c>
      <c r="BE210" s="93">
        <v>3</v>
      </c>
      <c r="BF210" s="96">
        <f t="shared" si="111"/>
        <v>8003</v>
      </c>
      <c r="BG210" s="96">
        <f t="shared" si="97"/>
        <v>8003</v>
      </c>
      <c r="BH210" s="1"/>
      <c r="BI210" s="7" t="s">
        <v>1447</v>
      </c>
    </row>
    <row r="211" spans="1:61" ht="14" hidden="1" customHeight="1" outlineLevel="1" x14ac:dyDescent="0.2">
      <c r="A211" t="s">
        <v>894</v>
      </c>
      <c r="B211" t="s">
        <v>1138</v>
      </c>
      <c r="C211" s="1">
        <f t="shared" si="100"/>
        <v>348655</v>
      </c>
      <c r="D211" s="7">
        <f>IF(N211&gt;0, RANK(N211,(N211:P211,Q211:AF211)),0)</f>
        <v>1</v>
      </c>
      <c r="E211" s="7">
        <f>IF(O211&gt;0,RANK(O211,(N211:P211,Q211:AF211)),0)</f>
        <v>2</v>
      </c>
      <c r="F211" s="7">
        <f>IF(P211&gt;0,RANK(P211,(N211:P211,Q211:AF211)),0)</f>
        <v>0</v>
      </c>
      <c r="G211" s="1">
        <f t="shared" si="101"/>
        <v>67341</v>
      </c>
      <c r="H211" s="2">
        <f t="shared" si="102"/>
        <v>0.19314508611664827</v>
      </c>
      <c r="I211" s="2"/>
      <c r="J211" s="2">
        <f t="shared" si="103"/>
        <v>0.58526050106839134</v>
      </c>
      <c r="K211" s="2">
        <f t="shared" si="104"/>
        <v>0.39211541495174312</v>
      </c>
      <c r="L211" s="2">
        <f t="shared" si="105"/>
        <v>0</v>
      </c>
      <c r="M211" s="2">
        <f t="shared" si="106"/>
        <v>2.2624083979865539E-2</v>
      </c>
      <c r="N211" s="56">
        <v>204054</v>
      </c>
      <c r="O211" s="56">
        <v>136713</v>
      </c>
      <c r="P211" s="56"/>
      <c r="Q211" s="56">
        <v>5694</v>
      </c>
      <c r="R211" s="53">
        <v>5</v>
      </c>
      <c r="X211" s="53">
        <f t="shared" si="112"/>
        <v>0</v>
      </c>
      <c r="Y211" s="53">
        <v>1111</v>
      </c>
      <c r="Z211" s="53">
        <v>1074</v>
      </c>
      <c r="AA211" s="53">
        <v>4</v>
      </c>
      <c r="AB211" s="53">
        <v>0</v>
      </c>
      <c r="AP211" s="7">
        <f>IF(Q211&gt;0,RANK(Q211,(N211:P211,Q211:AF211)),0)</f>
        <v>3</v>
      </c>
      <c r="AQ211" s="7">
        <f>IF(R211&gt;0,RANK(R211,(N211:P211,Q211:AF211)),0)</f>
        <v>6</v>
      </c>
      <c r="AR211" s="7">
        <f>IF(T211&gt;0,RANK(T211,(N211:P211,Q211:AF211)),0)</f>
        <v>0</v>
      </c>
      <c r="AS211" s="7">
        <f>IF(S211&gt;0,RANK(S211,(N211:P211,Q211:AF211)),0)</f>
        <v>0</v>
      </c>
      <c r="AT211" s="2">
        <f t="shared" si="107"/>
        <v>1.6331330398244682E-2</v>
      </c>
      <c r="AU211" s="2">
        <f t="shared" si="108"/>
        <v>1.4340824023748404E-5</v>
      </c>
      <c r="AV211" s="2">
        <f t="shared" si="109"/>
        <v>0</v>
      </c>
      <c r="AW211" s="2">
        <f t="shared" si="110"/>
        <v>0</v>
      </c>
      <c r="AY211" t="s">
        <v>894</v>
      </c>
      <c r="AZ211" t="s">
        <v>1138</v>
      </c>
      <c r="BB211" s="1"/>
      <c r="BC211">
        <v>2</v>
      </c>
      <c r="BD211" s="91">
        <v>8</v>
      </c>
      <c r="BE211" s="93">
        <v>5</v>
      </c>
      <c r="BF211" s="96">
        <f t="shared" si="111"/>
        <v>8005</v>
      </c>
      <c r="BG211" s="96">
        <f t="shared" si="97"/>
        <v>8005</v>
      </c>
      <c r="BH211" s="1"/>
      <c r="BI211" s="7" t="s">
        <v>1447</v>
      </c>
    </row>
    <row r="212" spans="1:61" ht="14" hidden="1" customHeight="1" outlineLevel="1" x14ac:dyDescent="0.2">
      <c r="A212" t="s">
        <v>1354</v>
      </c>
      <c r="B212" t="s">
        <v>1138</v>
      </c>
      <c r="C212" s="1">
        <f t="shared" si="100"/>
        <v>9020</v>
      </c>
      <c r="D212" s="7">
        <f>IF(N212&gt;0, RANK(N212,(N212:P212,Q212:AF212)),0)</f>
        <v>2</v>
      </c>
      <c r="E212" s="7">
        <f>IF(O212&gt;0,RANK(O212,(N212:P212,Q212:AF212)),0)</f>
        <v>1</v>
      </c>
      <c r="F212" s="7">
        <f>IF(P212&gt;0,RANK(P212,(N212:P212,Q212:AF212)),0)</f>
        <v>0</v>
      </c>
      <c r="G212" s="1">
        <f t="shared" si="101"/>
        <v>1634</v>
      </c>
      <c r="H212" s="2">
        <f t="shared" si="102"/>
        <v>0.1811529933481153</v>
      </c>
      <c r="I212" s="2"/>
      <c r="J212" s="2">
        <f t="shared" si="103"/>
        <v>0.39811529933481155</v>
      </c>
      <c r="K212" s="2">
        <f t="shared" si="104"/>
        <v>0.57926829268292679</v>
      </c>
      <c r="L212" s="2">
        <f t="shared" si="105"/>
        <v>0</v>
      </c>
      <c r="M212" s="2">
        <f t="shared" si="106"/>
        <v>2.261640798226161E-2</v>
      </c>
      <c r="N212" s="56">
        <v>3591</v>
      </c>
      <c r="O212" s="56">
        <v>5225</v>
      </c>
      <c r="P212" s="56"/>
      <c r="Q212" s="56">
        <v>163</v>
      </c>
      <c r="R212" s="53">
        <v>1</v>
      </c>
      <c r="X212" s="53">
        <f t="shared" si="112"/>
        <v>0</v>
      </c>
      <c r="Y212" s="53">
        <v>14</v>
      </c>
      <c r="Z212" s="53">
        <v>26</v>
      </c>
      <c r="AA212" s="53">
        <v>0</v>
      </c>
      <c r="AB212" s="53">
        <v>0</v>
      </c>
      <c r="AP212" s="7">
        <f>IF(Q212&gt;0,RANK(Q212,(N212:P212,Q212:AF212)),0)</f>
        <v>3</v>
      </c>
      <c r="AQ212" s="7">
        <f>IF(R212&gt;0,RANK(R212,(N212:P212,Q212:AF212)),0)</f>
        <v>6</v>
      </c>
      <c r="AR212" s="7">
        <f>IF(T212&gt;0,RANK(T212,(N212:P212,Q212:AF212)),0)</f>
        <v>0</v>
      </c>
      <c r="AS212" s="7">
        <f>IF(S212&gt;0,RANK(S212,(N212:P212,Q212:AF212)),0)</f>
        <v>0</v>
      </c>
      <c r="AT212" s="2">
        <f t="shared" si="107"/>
        <v>1.8070953436807095E-2</v>
      </c>
      <c r="AU212" s="2">
        <f t="shared" si="108"/>
        <v>1.1086474501108647E-4</v>
      </c>
      <c r="AV212" s="2">
        <f t="shared" si="109"/>
        <v>0</v>
      </c>
      <c r="AW212" s="2">
        <f t="shared" si="110"/>
        <v>0</v>
      </c>
      <c r="AY212" t="s">
        <v>1354</v>
      </c>
      <c r="AZ212" t="s">
        <v>1138</v>
      </c>
      <c r="BA212">
        <v>3</v>
      </c>
      <c r="BB212" s="1"/>
      <c r="BC212">
        <v>2</v>
      </c>
      <c r="BD212" s="91">
        <v>8</v>
      </c>
      <c r="BE212" s="93">
        <v>7</v>
      </c>
      <c r="BF212" s="96">
        <f t="shared" si="111"/>
        <v>8007</v>
      </c>
      <c r="BG212" s="96">
        <f t="shared" si="97"/>
        <v>8007</v>
      </c>
      <c r="BH212" s="1"/>
      <c r="BI212" s="7" t="s">
        <v>1447</v>
      </c>
    </row>
    <row r="213" spans="1:61" ht="14" hidden="1" customHeight="1" outlineLevel="1" x14ac:dyDescent="0.2">
      <c r="A213" t="s">
        <v>979</v>
      </c>
      <c r="B213" t="s">
        <v>1138</v>
      </c>
      <c r="C213" s="1">
        <f t="shared" si="100"/>
        <v>2196</v>
      </c>
      <c r="D213" s="7">
        <f>IF(N213&gt;0, RANK(N213,(N213:P213,Q213:AF213)),0)</f>
        <v>2</v>
      </c>
      <c r="E213" s="7">
        <f>IF(O213&gt;0,RANK(O213,(N213:P213,Q213:AF213)),0)</f>
        <v>1</v>
      </c>
      <c r="F213" s="7">
        <f>IF(P213&gt;0,RANK(P213,(N213:P213,Q213:AF213)),0)</f>
        <v>0</v>
      </c>
      <c r="G213" s="1">
        <f t="shared" si="101"/>
        <v>1487</v>
      </c>
      <c r="H213" s="2">
        <f t="shared" si="102"/>
        <v>0.67714025500910746</v>
      </c>
      <c r="I213" s="2"/>
      <c r="J213" s="2">
        <f t="shared" si="103"/>
        <v>0.14981785063752276</v>
      </c>
      <c r="K213" s="2">
        <f t="shared" si="104"/>
        <v>0.82695810564663019</v>
      </c>
      <c r="L213" s="2">
        <f t="shared" si="105"/>
        <v>0</v>
      </c>
      <c r="M213" s="2">
        <f t="shared" si="106"/>
        <v>2.3224043715847076E-2</v>
      </c>
      <c r="N213" s="56">
        <v>329</v>
      </c>
      <c r="O213" s="56">
        <v>1816</v>
      </c>
      <c r="P213" s="56"/>
      <c r="Q213" s="56">
        <v>32</v>
      </c>
      <c r="R213" s="53">
        <v>0</v>
      </c>
      <c r="X213" s="53">
        <f t="shared" si="112"/>
        <v>0</v>
      </c>
      <c r="Y213" s="53">
        <v>7</v>
      </c>
      <c r="Z213" s="53">
        <v>12</v>
      </c>
      <c r="AA213" s="53">
        <v>0</v>
      </c>
      <c r="AB213" s="53">
        <v>0</v>
      </c>
      <c r="AP213" s="7">
        <f>IF(Q213&gt;0,RANK(Q213,(N213:P213,Q213:AF213)),0)</f>
        <v>3</v>
      </c>
      <c r="AQ213" s="7">
        <f>IF(R213&gt;0,RANK(R213,(N213:P213,Q213:AF213)),0)</f>
        <v>0</v>
      </c>
      <c r="AR213" s="7">
        <f>IF(T213&gt;0,RANK(T213,(N213:P213,Q213:AF213)),0)</f>
        <v>0</v>
      </c>
      <c r="AS213" s="7">
        <f>IF(S213&gt;0,RANK(S213,(N213:P213,Q213:AF213)),0)</f>
        <v>0</v>
      </c>
      <c r="AT213" s="2">
        <f t="shared" si="107"/>
        <v>1.4571948998178506E-2</v>
      </c>
      <c r="AU213" s="2">
        <f t="shared" si="108"/>
        <v>0</v>
      </c>
      <c r="AV213" s="2">
        <f t="shared" si="109"/>
        <v>0</v>
      </c>
      <c r="AW213" s="2">
        <f t="shared" si="110"/>
        <v>0</v>
      </c>
      <c r="AY213" t="s">
        <v>979</v>
      </c>
      <c r="AZ213" t="s">
        <v>1138</v>
      </c>
      <c r="BA213">
        <v>4</v>
      </c>
      <c r="BB213" s="1"/>
      <c r="BC213">
        <v>2</v>
      </c>
      <c r="BD213" s="91">
        <v>8</v>
      </c>
      <c r="BE213" s="93">
        <v>9</v>
      </c>
      <c r="BF213" s="96">
        <f t="shared" si="111"/>
        <v>8009</v>
      </c>
      <c r="BG213" s="96">
        <f t="shared" si="97"/>
        <v>8009</v>
      </c>
      <c r="BH213" s="1"/>
      <c r="BI213" s="7" t="s">
        <v>1447</v>
      </c>
    </row>
    <row r="214" spans="1:61" ht="14" hidden="1" customHeight="1" outlineLevel="1" x14ac:dyDescent="0.2">
      <c r="A214" t="s">
        <v>1788</v>
      </c>
      <c r="B214" t="s">
        <v>1138</v>
      </c>
      <c r="C214" s="1">
        <f t="shared" si="100"/>
        <v>2256</v>
      </c>
      <c r="D214" s="7">
        <f>IF(N214&gt;0, RANK(N214,(N214:P214,Q214:AF214)),0)</f>
        <v>2</v>
      </c>
      <c r="E214" s="7">
        <f>IF(O214&gt;0,RANK(O214,(N214:P214,Q214:AF214)),0)</f>
        <v>1</v>
      </c>
      <c r="F214" s="7">
        <f>IF(P214&gt;0,RANK(P214,(N214:P214,Q214:AF214)),0)</f>
        <v>0</v>
      </c>
      <c r="G214" s="1">
        <f t="shared" si="101"/>
        <v>786</v>
      </c>
      <c r="H214" s="2">
        <f t="shared" si="102"/>
        <v>0.34840425531914893</v>
      </c>
      <c r="I214" s="2"/>
      <c r="J214" s="2">
        <f t="shared" si="103"/>
        <v>0.31117021276595747</v>
      </c>
      <c r="K214" s="2">
        <f t="shared" si="104"/>
        <v>0.65957446808510634</v>
      </c>
      <c r="L214" s="2">
        <f t="shared" si="105"/>
        <v>0</v>
      </c>
      <c r="M214" s="2">
        <f t="shared" si="106"/>
        <v>2.9255319148936199E-2</v>
      </c>
      <c r="N214" s="56">
        <v>702</v>
      </c>
      <c r="O214" s="56">
        <v>1488</v>
      </c>
      <c r="P214" s="56"/>
      <c r="Q214" s="56">
        <v>33</v>
      </c>
      <c r="R214" s="53">
        <v>0</v>
      </c>
      <c r="X214" s="53">
        <f t="shared" si="112"/>
        <v>0</v>
      </c>
      <c r="Y214" s="53">
        <v>7</v>
      </c>
      <c r="Z214" s="53">
        <v>26</v>
      </c>
      <c r="AA214" s="53">
        <v>0</v>
      </c>
      <c r="AB214" s="53">
        <v>0</v>
      </c>
      <c r="AP214" s="7">
        <f>IF(Q214&gt;0,RANK(Q214,(N214:P214,Q214:AF214)),0)</f>
        <v>3</v>
      </c>
      <c r="AQ214" s="7">
        <f>IF(R214&gt;0,RANK(R214,(N214:P214,Q214:AF214)),0)</f>
        <v>0</v>
      </c>
      <c r="AR214" s="7">
        <f>IF(T214&gt;0,RANK(T214,(N214:P214,Q214:AF214)),0)</f>
        <v>0</v>
      </c>
      <c r="AS214" s="7">
        <f>IF(S214&gt;0,RANK(S214,(N214:P214,Q214:AF214)),0)</f>
        <v>0</v>
      </c>
      <c r="AT214" s="2">
        <f t="shared" si="107"/>
        <v>1.4627659574468085E-2</v>
      </c>
      <c r="AU214" s="2">
        <f t="shared" si="108"/>
        <v>0</v>
      </c>
      <c r="AV214" s="2">
        <f t="shared" si="109"/>
        <v>0</v>
      </c>
      <c r="AW214" s="2">
        <f t="shared" si="110"/>
        <v>0</v>
      </c>
      <c r="AY214" t="s">
        <v>1788</v>
      </c>
      <c r="AZ214" t="s">
        <v>1138</v>
      </c>
      <c r="BA214">
        <v>4</v>
      </c>
      <c r="BB214" s="1"/>
      <c r="BC214">
        <v>2</v>
      </c>
      <c r="BD214" s="91">
        <v>8</v>
      </c>
      <c r="BE214" s="93">
        <v>11</v>
      </c>
      <c r="BF214" s="96">
        <f t="shared" si="111"/>
        <v>8011</v>
      </c>
      <c r="BG214" s="96">
        <f t="shared" si="97"/>
        <v>8011</v>
      </c>
      <c r="BH214" s="1"/>
      <c r="BI214" s="7" t="s">
        <v>1447</v>
      </c>
    </row>
    <row r="215" spans="1:61" ht="14" hidden="1" customHeight="1" outlineLevel="1" x14ac:dyDescent="0.2">
      <c r="A215" t="s">
        <v>1785</v>
      </c>
      <c r="B215" t="s">
        <v>1138</v>
      </c>
      <c r="C215" s="1">
        <f t="shared" si="100"/>
        <v>205536</v>
      </c>
      <c r="D215" s="7">
        <f>IF(N215&gt;0, RANK(N215,(N215:P215,Q215:AF215)),0)</f>
        <v>1</v>
      </c>
      <c r="E215" s="7">
        <f>IF(O215&gt;0,RANK(O215,(N215:P215,Q215:AF215)),0)</f>
        <v>2</v>
      </c>
      <c r="F215" s="7">
        <f>IF(P215&gt;0,RANK(P215,(N215:P215,Q215:AF215)),0)</f>
        <v>0</v>
      </c>
      <c r="G215" s="1">
        <f t="shared" si="101"/>
        <v>107231</v>
      </c>
      <c r="H215" s="2">
        <f t="shared" si="102"/>
        <v>0.52171395765218742</v>
      </c>
      <c r="I215" s="2"/>
      <c r="J215" s="2">
        <f t="shared" si="103"/>
        <v>0.7519461310913903</v>
      </c>
      <c r="K215" s="2">
        <f t="shared" si="104"/>
        <v>0.23023217343920285</v>
      </c>
      <c r="L215" s="2">
        <f t="shared" si="105"/>
        <v>0</v>
      </c>
      <c r="M215" s="2">
        <f t="shared" si="106"/>
        <v>1.7821695469406845E-2</v>
      </c>
      <c r="N215" s="56">
        <v>154552</v>
      </c>
      <c r="O215" s="56">
        <v>47321</v>
      </c>
      <c r="P215" s="56"/>
      <c r="Q215" s="56">
        <v>2869</v>
      </c>
      <c r="R215" s="53">
        <v>13</v>
      </c>
      <c r="X215" s="53">
        <f t="shared" si="112"/>
        <v>0</v>
      </c>
      <c r="Y215" s="53">
        <v>457</v>
      </c>
      <c r="Z215" s="53">
        <v>317</v>
      </c>
      <c r="AA215" s="53">
        <v>7</v>
      </c>
      <c r="AB215" s="53">
        <v>0</v>
      </c>
      <c r="AP215" s="7">
        <f>IF(Q215&gt;0,RANK(Q215,(N215:P215,Q215:AF215)),0)</f>
        <v>3</v>
      </c>
      <c r="AQ215" s="7">
        <f>IF(R215&gt;0,RANK(R215,(N215:P215,Q215:AF215)),0)</f>
        <v>6</v>
      </c>
      <c r="AR215" s="7">
        <f>IF(T215&gt;0,RANK(T215,(N215:P215,Q215:AF215)),0)</f>
        <v>0</v>
      </c>
      <c r="AS215" s="7">
        <f>IF(S215&gt;0,RANK(S215,(N215:P215,Q215:AF215)),0)</f>
        <v>0</v>
      </c>
      <c r="AT215" s="2">
        <f t="shared" si="107"/>
        <v>1.3958625252997042E-2</v>
      </c>
      <c r="AU215" s="2">
        <f t="shared" si="108"/>
        <v>6.3249260470185273E-5</v>
      </c>
      <c r="AV215" s="2">
        <f t="shared" si="109"/>
        <v>0</v>
      </c>
      <c r="AW215" s="2">
        <f t="shared" si="110"/>
        <v>0</v>
      </c>
      <c r="AY215" t="s">
        <v>1785</v>
      </c>
      <c r="AZ215" t="s">
        <v>1138</v>
      </c>
      <c r="BC215">
        <v>2</v>
      </c>
      <c r="BD215" s="91">
        <v>8</v>
      </c>
      <c r="BE215" s="93">
        <v>13</v>
      </c>
      <c r="BF215" s="96">
        <f t="shared" si="111"/>
        <v>8013</v>
      </c>
      <c r="BG215" s="96">
        <f t="shared" si="97"/>
        <v>8013</v>
      </c>
      <c r="BI215" s="7" t="s">
        <v>1447</v>
      </c>
    </row>
    <row r="216" spans="1:61" ht="14" hidden="1" customHeight="1" outlineLevel="1" x14ac:dyDescent="0.2">
      <c r="A216" t="s">
        <v>1245</v>
      </c>
      <c r="B216" t="s">
        <v>1138</v>
      </c>
      <c r="C216" s="1">
        <f t="shared" si="100"/>
        <v>46196</v>
      </c>
      <c r="D216" s="7">
        <f>IF(N216&gt;0, RANK(N216,(N216:P216,Q216:AF216)),0)</f>
        <v>1</v>
      </c>
      <c r="E216" s="7">
        <f>IF(O216&gt;0,RANK(O216,(N216:P216,Q216:AF216)),0)</f>
        <v>2</v>
      </c>
      <c r="F216" s="7">
        <f>IF(P216&gt;0,RANK(P216,(N216:P216,Q216:AF216)),0)</f>
        <v>0</v>
      </c>
      <c r="G216" s="1">
        <f t="shared" si="101"/>
        <v>9592</v>
      </c>
      <c r="H216" s="2">
        <f t="shared" si="102"/>
        <v>0.20763702485063643</v>
      </c>
      <c r="I216" s="2"/>
      <c r="J216" s="2">
        <f>IF($C216=0,"-",N216/$C216)</f>
        <v>0.59414234998701188</v>
      </c>
      <c r="K216" s="2">
        <f>IF($C216=0,"-",O216/$C216)</f>
        <v>0.38650532513637542</v>
      </c>
      <c r="L216" s="2">
        <f>IF($C216=0,"-",P216/$C216)</f>
        <v>0</v>
      </c>
      <c r="M216" s="2">
        <f>IF(C216=0,"-",(1-J216-K216-L216))</f>
        <v>1.9352324876612703E-2</v>
      </c>
      <c r="N216" s="56">
        <v>27447</v>
      </c>
      <c r="O216" s="56">
        <v>17855</v>
      </c>
      <c r="P216" s="56"/>
      <c r="Q216" s="56">
        <v>712</v>
      </c>
      <c r="R216" s="53">
        <v>0</v>
      </c>
      <c r="X216" s="53">
        <f t="shared" si="112"/>
        <v>0</v>
      </c>
      <c r="Y216" s="53">
        <v>100</v>
      </c>
      <c r="Z216" s="53">
        <v>82</v>
      </c>
      <c r="AA216" s="53">
        <v>0</v>
      </c>
      <c r="AB216" s="53">
        <v>0</v>
      </c>
      <c r="AP216" s="7">
        <f>IF(Q216&gt;0,RANK(Q216,(N216:P216,Q216:AF216)),0)</f>
        <v>3</v>
      </c>
      <c r="AQ216" s="7">
        <f>IF(R216&gt;0,RANK(R216,(N216:P216,Q216:AF216)),0)</f>
        <v>0</v>
      </c>
      <c r="AR216" s="7">
        <f>IF(T216&gt;0,RANK(T216,(N216:P216,Q216:AF216)),0)</f>
        <v>0</v>
      </c>
      <c r="AS216" s="7">
        <f>IF(S216&gt;0,RANK(S216,(N216:P216,Q216:AF216)),0)</f>
        <v>0</v>
      </c>
      <c r="AT216" s="2">
        <f t="shared" si="107"/>
        <v>1.5412589834617716E-2</v>
      </c>
      <c r="AU216" s="2">
        <f t="shared" si="108"/>
        <v>0</v>
      </c>
      <c r="AV216" s="2">
        <f t="shared" si="109"/>
        <v>0</v>
      </c>
      <c r="AW216" s="2">
        <f t="shared" si="110"/>
        <v>0</v>
      </c>
      <c r="AY216" t="s">
        <v>1245</v>
      </c>
      <c r="AZ216" t="s">
        <v>1138</v>
      </c>
      <c r="BA216">
        <v>2</v>
      </c>
      <c r="BB216" s="1"/>
      <c r="BC216">
        <v>2</v>
      </c>
      <c r="BD216" s="91">
        <v>8</v>
      </c>
      <c r="BE216" s="93">
        <v>14</v>
      </c>
      <c r="BF216" s="96">
        <f t="shared" si="111"/>
        <v>8014</v>
      </c>
      <c r="BG216" s="96">
        <f t="shared" si="97"/>
        <v>8014</v>
      </c>
      <c r="BH216" s="1"/>
      <c r="BI216" s="7" t="s">
        <v>1447</v>
      </c>
    </row>
    <row r="217" spans="1:61" ht="14" hidden="1" customHeight="1" outlineLevel="1" x14ac:dyDescent="0.2">
      <c r="A217" t="s">
        <v>1933</v>
      </c>
      <c r="B217" t="s">
        <v>1138</v>
      </c>
      <c r="C217" s="1">
        <f t="shared" si="100"/>
        <v>13578</v>
      </c>
      <c r="D217" s="7">
        <f>IF(N217&gt;0, RANK(N217,(N217:P217,Q217:AF217)),0)</f>
        <v>1</v>
      </c>
      <c r="E217" s="7">
        <f>IF(O217&gt;0,RANK(O217,(N217:P217,Q217:AF217)),0)</f>
        <v>2</v>
      </c>
      <c r="F217" s="7">
        <f>IF(P217&gt;0,RANK(P217,(N217:P217,Q217:AF217)),0)</f>
        <v>0</v>
      </c>
      <c r="G217" s="1">
        <f t="shared" si="101"/>
        <v>604</v>
      </c>
      <c r="H217" s="2">
        <f t="shared" si="102"/>
        <v>4.4483723670643689E-2</v>
      </c>
      <c r="I217" s="2"/>
      <c r="J217" s="2">
        <f t="shared" si="103"/>
        <v>0.51171011931064958</v>
      </c>
      <c r="K217" s="2">
        <f t="shared" si="104"/>
        <v>0.4672263956400059</v>
      </c>
      <c r="L217" s="2">
        <f t="shared" si="105"/>
        <v>0</v>
      </c>
      <c r="M217" s="2">
        <f t="shared" si="106"/>
        <v>2.1063485049344521E-2</v>
      </c>
      <c r="N217" s="56">
        <v>6948</v>
      </c>
      <c r="O217" s="56">
        <v>6344</v>
      </c>
      <c r="P217" s="56"/>
      <c r="Q217" s="56">
        <v>232</v>
      </c>
      <c r="R217" s="53">
        <v>0</v>
      </c>
      <c r="X217" s="53">
        <f t="shared" si="112"/>
        <v>0</v>
      </c>
      <c r="Y217" s="53">
        <v>22</v>
      </c>
      <c r="Z217" s="53">
        <v>32</v>
      </c>
      <c r="AA217" s="53">
        <v>0</v>
      </c>
      <c r="AB217" s="53">
        <v>0</v>
      </c>
      <c r="AP217" s="7">
        <f>IF(Q217&gt;0,RANK(Q217,(N217:P217,Q217:AF217)),0)</f>
        <v>3</v>
      </c>
      <c r="AQ217" s="7">
        <f>IF(R217&gt;0,RANK(R217,(N217:P217,Q217:AF217)),0)</f>
        <v>0</v>
      </c>
      <c r="AR217" s="7">
        <f>IF(T217&gt;0,RANK(T217,(N217:P217,Q217:AF217)),0)</f>
        <v>0</v>
      </c>
      <c r="AS217" s="7">
        <f>IF(S217&gt;0,RANK(S217,(N217:P217,Q217:AF217)),0)</f>
        <v>0</v>
      </c>
      <c r="AT217" s="2">
        <f t="shared" si="107"/>
        <v>1.7086463396671085E-2</v>
      </c>
      <c r="AU217" s="2">
        <f t="shared" si="108"/>
        <v>0</v>
      </c>
      <c r="AV217" s="2">
        <f t="shared" si="109"/>
        <v>0</v>
      </c>
      <c r="AW217" s="2">
        <f t="shared" si="110"/>
        <v>0</v>
      </c>
      <c r="AY217" t="s">
        <v>1933</v>
      </c>
      <c r="AZ217" t="s">
        <v>1138</v>
      </c>
      <c r="BA217">
        <v>5</v>
      </c>
      <c r="BC217">
        <v>2</v>
      </c>
      <c r="BD217" s="91">
        <v>8</v>
      </c>
      <c r="BE217" s="93">
        <v>15</v>
      </c>
      <c r="BF217" s="96">
        <f t="shared" si="111"/>
        <v>8015</v>
      </c>
      <c r="BG217" s="96">
        <f t="shared" si="97"/>
        <v>8015</v>
      </c>
      <c r="BI217" s="7" t="s">
        <v>1447</v>
      </c>
    </row>
    <row r="218" spans="1:61" ht="14" hidden="1" customHeight="1" outlineLevel="1" x14ac:dyDescent="0.2">
      <c r="A218" t="s">
        <v>1092</v>
      </c>
      <c r="B218" t="s">
        <v>1138</v>
      </c>
      <c r="C218" s="1">
        <f t="shared" si="100"/>
        <v>1125</v>
      </c>
      <c r="D218" s="7">
        <f>IF(N218&gt;0, RANK(N218,(N218:P218,Q218:AF218)),0)</f>
        <v>2</v>
      </c>
      <c r="E218" s="7">
        <f>IF(O218&gt;0,RANK(O218,(N218:P218,Q218:AF218)),0)</f>
        <v>1</v>
      </c>
      <c r="F218" s="7">
        <f>IF(P218&gt;0,RANK(P218,(N218:P218,Q218:AF218)),0)</f>
        <v>0</v>
      </c>
      <c r="G218" s="1">
        <f t="shared" si="101"/>
        <v>876</v>
      </c>
      <c r="H218" s="2">
        <f t="shared" si="102"/>
        <v>0.77866666666666662</v>
      </c>
      <c r="I218" s="2"/>
      <c r="J218" s="2">
        <f t="shared" si="103"/>
        <v>0.10577777777777778</v>
      </c>
      <c r="K218" s="2">
        <f t="shared" si="104"/>
        <v>0.88444444444444448</v>
      </c>
      <c r="L218" s="2">
        <f t="shared" si="105"/>
        <v>0</v>
      </c>
      <c r="M218" s="2">
        <f t="shared" si="106"/>
        <v>9.7777777777777741E-3</v>
      </c>
      <c r="N218" s="56">
        <v>119</v>
      </c>
      <c r="O218" s="56">
        <v>995</v>
      </c>
      <c r="P218" s="56"/>
      <c r="Q218" s="56">
        <v>7</v>
      </c>
      <c r="R218" s="53">
        <v>0</v>
      </c>
      <c r="X218" s="53">
        <f t="shared" si="112"/>
        <v>0</v>
      </c>
      <c r="Y218" s="53">
        <v>2</v>
      </c>
      <c r="Z218" s="53">
        <v>2</v>
      </c>
      <c r="AA218" s="53">
        <v>0</v>
      </c>
      <c r="AB218" s="53">
        <v>0</v>
      </c>
      <c r="AP218" s="7">
        <f>IF(Q218&gt;0,RANK(Q218,(N218:P218,Q218:AF218)),0)</f>
        <v>3</v>
      </c>
      <c r="AQ218" s="7">
        <f>IF(R218&gt;0,RANK(R218,(N218:P218,Q218:AF218)),0)</f>
        <v>0</v>
      </c>
      <c r="AR218" s="7">
        <f>IF(T218&gt;0,RANK(T218,(N218:P218,Q218:AF218)),0)</f>
        <v>0</v>
      </c>
      <c r="AS218" s="7">
        <f>IF(S218&gt;0,RANK(S218,(N218:P218,Q218:AF218)),0)</f>
        <v>0</v>
      </c>
      <c r="AT218" s="2">
        <f t="shared" si="107"/>
        <v>6.2222222222222219E-3</v>
      </c>
      <c r="AU218" s="2">
        <f t="shared" si="108"/>
        <v>0</v>
      </c>
      <c r="AV218" s="2">
        <f t="shared" si="109"/>
        <v>0</v>
      </c>
      <c r="AW218" s="2">
        <f t="shared" si="110"/>
        <v>0</v>
      </c>
      <c r="AY218" t="s">
        <v>1092</v>
      </c>
      <c r="AZ218" t="s">
        <v>1138</v>
      </c>
      <c r="BA218">
        <v>4</v>
      </c>
      <c r="BC218">
        <v>2</v>
      </c>
      <c r="BD218" s="91">
        <v>8</v>
      </c>
      <c r="BE218" s="93">
        <v>17</v>
      </c>
      <c r="BF218" s="96">
        <f t="shared" si="111"/>
        <v>8017</v>
      </c>
      <c r="BG218" s="96">
        <f t="shared" si="97"/>
        <v>8017</v>
      </c>
      <c r="BI218" s="7" t="s">
        <v>1447</v>
      </c>
    </row>
    <row r="219" spans="1:61" ht="14" hidden="1" customHeight="1" outlineLevel="1" x14ac:dyDescent="0.2">
      <c r="A219" t="s">
        <v>2492</v>
      </c>
      <c r="B219" t="s">
        <v>1138</v>
      </c>
      <c r="C219" s="1">
        <f t="shared" si="100"/>
        <v>6477</v>
      </c>
      <c r="D219" s="7">
        <f>IF(N219&gt;0, RANK(N219,(N219:P219,Q219:AF219)),0)</f>
        <v>1</v>
      </c>
      <c r="E219" s="7">
        <f>IF(O219&gt;0,RANK(O219,(N219:P219,Q219:AF219)),0)</f>
        <v>2</v>
      </c>
      <c r="F219" s="7">
        <f>IF(P219&gt;0,RANK(P219,(N219:P219,Q219:AF219)),0)</f>
        <v>0</v>
      </c>
      <c r="G219" s="1">
        <f t="shared" si="101"/>
        <v>659</v>
      </c>
      <c r="H219" s="2">
        <f t="shared" si="102"/>
        <v>0.10174463486181874</v>
      </c>
      <c r="I219" s="2"/>
      <c r="J219" s="2">
        <f t="shared" si="103"/>
        <v>0.53944727497298128</v>
      </c>
      <c r="K219" s="2">
        <f t="shared" si="104"/>
        <v>0.43770264011116256</v>
      </c>
      <c r="L219" s="2">
        <f t="shared" si="105"/>
        <v>0</v>
      </c>
      <c r="M219" s="2">
        <f t="shared" si="106"/>
        <v>2.2850084915856161E-2</v>
      </c>
      <c r="N219" s="56">
        <v>3494</v>
      </c>
      <c r="O219" s="56">
        <v>2835</v>
      </c>
      <c r="P219" s="56"/>
      <c r="Q219" s="56">
        <v>121</v>
      </c>
      <c r="R219" s="53">
        <v>0</v>
      </c>
      <c r="X219" s="53">
        <f t="shared" si="112"/>
        <v>0</v>
      </c>
      <c r="Y219" s="53">
        <v>12</v>
      </c>
      <c r="Z219" s="53">
        <v>15</v>
      </c>
      <c r="AA219" s="53">
        <v>0</v>
      </c>
      <c r="AB219" s="53">
        <v>0</v>
      </c>
      <c r="AP219" s="7">
        <f>IF(Q219&gt;0,RANK(Q219,(N219:P219,Q219:AF219)),0)</f>
        <v>3</v>
      </c>
      <c r="AQ219" s="7">
        <f>IF(R219&gt;0,RANK(R219,(N219:P219,Q219:AF219)),0)</f>
        <v>0</v>
      </c>
      <c r="AR219" s="7">
        <f>IF(T219&gt;0,RANK(T219,(N219:P219,Q219:AF219)),0)</f>
        <v>0</v>
      </c>
      <c r="AS219" s="7">
        <f>IF(S219&gt;0,RANK(S219,(N219:P219,Q219:AF219)),0)</f>
        <v>0</v>
      </c>
      <c r="AT219" s="2">
        <f t="shared" si="107"/>
        <v>1.8681488343368843E-2</v>
      </c>
      <c r="AU219" s="2">
        <f t="shared" si="108"/>
        <v>0</v>
      </c>
      <c r="AV219" s="2">
        <f t="shared" si="109"/>
        <v>0</v>
      </c>
      <c r="AW219" s="2">
        <f t="shared" si="110"/>
        <v>0</v>
      </c>
      <c r="AY219" t="s">
        <v>2492</v>
      </c>
      <c r="AZ219" t="s">
        <v>1138</v>
      </c>
      <c r="BA219">
        <v>2</v>
      </c>
      <c r="BC219">
        <v>2</v>
      </c>
      <c r="BD219" s="91">
        <v>8</v>
      </c>
      <c r="BE219" s="93">
        <v>19</v>
      </c>
      <c r="BF219" s="96">
        <f t="shared" si="111"/>
        <v>8019</v>
      </c>
      <c r="BG219" s="96">
        <f t="shared" si="97"/>
        <v>8019</v>
      </c>
      <c r="BI219" s="7" t="s">
        <v>1447</v>
      </c>
    </row>
    <row r="220" spans="1:61" ht="14" hidden="1" customHeight="1" outlineLevel="1" x14ac:dyDescent="0.2">
      <c r="A220" t="s">
        <v>507</v>
      </c>
      <c r="B220" t="s">
        <v>1138</v>
      </c>
      <c r="C220" s="1">
        <f t="shared" si="100"/>
        <v>4269</v>
      </c>
      <c r="D220" s="7">
        <f>IF(N220&gt;0, RANK(N220,(N220:P220,Q220:AF220)),0)</f>
        <v>2</v>
      </c>
      <c r="E220" s="7">
        <f>IF(O220&gt;0,RANK(O220,(N220:P220,Q220:AF220)),0)</f>
        <v>1</v>
      </c>
      <c r="F220" s="7">
        <f>IF(P220&gt;0,RANK(P220,(N220:P220,Q220:AF220)),0)</f>
        <v>0</v>
      </c>
      <c r="G220" s="1">
        <f t="shared" si="101"/>
        <v>268</v>
      </c>
      <c r="H220" s="2">
        <f t="shared" si="102"/>
        <v>6.2778168189271497E-2</v>
      </c>
      <c r="I220" s="2"/>
      <c r="J220" s="2">
        <f t="shared" si="103"/>
        <v>0.4626376200515343</v>
      </c>
      <c r="K220" s="2">
        <f t="shared" si="104"/>
        <v>0.52541578824080581</v>
      </c>
      <c r="L220" s="2">
        <f t="shared" si="105"/>
        <v>0</v>
      </c>
      <c r="M220" s="2">
        <f t="shared" si="106"/>
        <v>1.1946591707659882E-2</v>
      </c>
      <c r="N220" s="56">
        <v>1975</v>
      </c>
      <c r="O220" s="56">
        <v>2243</v>
      </c>
      <c r="P220" s="56"/>
      <c r="Q220" s="56">
        <v>24</v>
      </c>
      <c r="R220" s="53">
        <v>0</v>
      </c>
      <c r="X220" s="53">
        <f t="shared" si="112"/>
        <v>0</v>
      </c>
      <c r="Y220" s="53">
        <v>9</v>
      </c>
      <c r="Z220" s="53">
        <v>18</v>
      </c>
      <c r="AA220" s="53">
        <v>0</v>
      </c>
      <c r="AB220" s="53">
        <v>0</v>
      </c>
      <c r="AP220" s="7">
        <f>IF(Q220&gt;0,RANK(Q220,(N220:P220,Q220:AF220)),0)</f>
        <v>3</v>
      </c>
      <c r="AQ220" s="7">
        <f>IF(R220&gt;0,RANK(R220,(N220:P220,Q220:AF220)),0)</f>
        <v>0</v>
      </c>
      <c r="AR220" s="7">
        <f>IF(T220&gt;0,RANK(T220,(N220:P220,Q220:AF220)),0)</f>
        <v>0</v>
      </c>
      <c r="AS220" s="7">
        <f>IF(S220&gt;0,RANK(S220,(N220:P220,Q220:AF220)),0)</f>
        <v>0</v>
      </c>
      <c r="AT220" s="2">
        <f t="shared" si="107"/>
        <v>5.6219255094869993E-3</v>
      </c>
      <c r="AU220" s="2">
        <f t="shared" si="108"/>
        <v>0</v>
      </c>
      <c r="AV220" s="2">
        <f t="shared" si="109"/>
        <v>0</v>
      </c>
      <c r="AW220" s="2">
        <f t="shared" si="110"/>
        <v>0</v>
      </c>
      <c r="AY220" t="s">
        <v>507</v>
      </c>
      <c r="AZ220" t="s">
        <v>1138</v>
      </c>
      <c r="BA220">
        <v>3</v>
      </c>
      <c r="BC220">
        <v>2</v>
      </c>
      <c r="BD220" s="91">
        <v>8</v>
      </c>
      <c r="BE220" s="93">
        <v>21</v>
      </c>
      <c r="BF220" s="96">
        <f t="shared" si="111"/>
        <v>8021</v>
      </c>
      <c r="BG220" s="96">
        <f t="shared" si="97"/>
        <v>8021</v>
      </c>
      <c r="BI220" s="7" t="s">
        <v>1447</v>
      </c>
    </row>
    <row r="221" spans="1:61" ht="14" hidden="1" customHeight="1" outlineLevel="1" x14ac:dyDescent="0.2">
      <c r="A221" t="s">
        <v>670</v>
      </c>
      <c r="B221" t="s">
        <v>1138</v>
      </c>
      <c r="C221" s="1">
        <f t="shared" si="100"/>
        <v>2087</v>
      </c>
      <c r="D221" s="7">
        <f>IF(N221&gt;0, RANK(N221,(N221:P221,Q221:AF221)),0)</f>
        <v>1</v>
      </c>
      <c r="E221" s="7">
        <f>IF(O221&gt;0,RANK(O221,(N221:P221,Q221:AF221)),0)</f>
        <v>2</v>
      </c>
      <c r="F221" s="7">
        <f>IF(P221&gt;0,RANK(P221,(N221:P221,Q221:AF221)),0)</f>
        <v>0</v>
      </c>
      <c r="G221" s="1">
        <f t="shared" si="101"/>
        <v>600</v>
      </c>
      <c r="H221" s="2">
        <f t="shared" si="102"/>
        <v>0.28749401054144708</v>
      </c>
      <c r="I221" s="2"/>
      <c r="J221" s="2">
        <f t="shared" si="103"/>
        <v>0.62913272640153328</v>
      </c>
      <c r="K221" s="2">
        <f t="shared" si="104"/>
        <v>0.34163871586008626</v>
      </c>
      <c r="L221" s="2">
        <f t="shared" si="105"/>
        <v>0</v>
      </c>
      <c r="M221" s="2">
        <f t="shared" si="106"/>
        <v>2.9228557738380456E-2</v>
      </c>
      <c r="N221" s="56">
        <v>1313</v>
      </c>
      <c r="O221" s="56">
        <v>713</v>
      </c>
      <c r="P221" s="56"/>
      <c r="Q221" s="56">
        <v>40</v>
      </c>
      <c r="R221" s="53">
        <v>0</v>
      </c>
      <c r="X221" s="53">
        <f t="shared" si="112"/>
        <v>0</v>
      </c>
      <c r="Y221" s="53">
        <v>9</v>
      </c>
      <c r="Z221" s="53">
        <v>12</v>
      </c>
      <c r="AA221" s="53">
        <v>0</v>
      </c>
      <c r="AB221" s="53">
        <v>0</v>
      </c>
      <c r="AP221" s="7">
        <f>IF(Q221&gt;0,RANK(Q221,(N221:P221,Q221:AF221)),0)</f>
        <v>3</v>
      </c>
      <c r="AQ221" s="7">
        <f>IF(R221&gt;0,RANK(R221,(N221:P221,Q221:AF221)),0)</f>
        <v>0</v>
      </c>
      <c r="AR221" s="7">
        <f>IF(T221&gt;0,RANK(T221,(N221:P221,Q221:AF221)),0)</f>
        <v>0</v>
      </c>
      <c r="AS221" s="7">
        <f>IF(S221&gt;0,RANK(S221,(N221:P221,Q221:AF221)),0)</f>
        <v>0</v>
      </c>
      <c r="AT221" s="2">
        <f t="shared" si="107"/>
        <v>1.9166267369429803E-2</v>
      </c>
      <c r="AU221" s="2">
        <f t="shared" si="108"/>
        <v>0</v>
      </c>
      <c r="AV221" s="2">
        <f t="shared" si="109"/>
        <v>0</v>
      </c>
      <c r="AW221" s="2">
        <f t="shared" si="110"/>
        <v>0</v>
      </c>
      <c r="AY221" t="s">
        <v>670</v>
      </c>
      <c r="AZ221" t="s">
        <v>1138</v>
      </c>
      <c r="BA221">
        <v>3</v>
      </c>
      <c r="BC221">
        <v>2</v>
      </c>
      <c r="BD221" s="91">
        <v>8</v>
      </c>
      <c r="BE221" s="93">
        <v>23</v>
      </c>
      <c r="BF221" s="96">
        <f t="shared" si="111"/>
        <v>8023</v>
      </c>
      <c r="BG221" s="96">
        <f t="shared" si="97"/>
        <v>8023</v>
      </c>
      <c r="BI221" s="7" t="s">
        <v>1447</v>
      </c>
    </row>
    <row r="222" spans="1:61" ht="14" hidden="1" customHeight="1" outlineLevel="1" x14ac:dyDescent="0.2">
      <c r="A222" t="s">
        <v>2538</v>
      </c>
      <c r="B222" t="s">
        <v>1138</v>
      </c>
      <c r="C222" s="1">
        <f t="shared" si="100"/>
        <v>1741</v>
      </c>
      <c r="D222" s="7">
        <f>IF(N222&gt;0, RANK(N222,(N222:P222,Q222:AF222)),0)</f>
        <v>2</v>
      </c>
      <c r="E222" s="7">
        <f>IF(O222&gt;0,RANK(O222,(N222:P222,Q222:AF222)),0)</f>
        <v>1</v>
      </c>
      <c r="F222" s="7">
        <f>IF(P222&gt;0,RANK(P222,(N222:P222,Q222:AF222)),0)</f>
        <v>0</v>
      </c>
      <c r="G222" s="1">
        <f t="shared" si="101"/>
        <v>774</v>
      </c>
      <c r="H222" s="2">
        <f t="shared" si="102"/>
        <v>0.44457208500861572</v>
      </c>
      <c r="I222" s="2"/>
      <c r="J222" s="2">
        <f t="shared" si="103"/>
        <v>0.26191843767949452</v>
      </c>
      <c r="K222" s="2">
        <f t="shared" si="104"/>
        <v>0.7064905226881103</v>
      </c>
      <c r="L222" s="2">
        <f t="shared" si="105"/>
        <v>0</v>
      </c>
      <c r="M222" s="2">
        <f t="shared" si="106"/>
        <v>3.1591039632395179E-2</v>
      </c>
      <c r="N222" s="56">
        <v>456</v>
      </c>
      <c r="O222" s="56">
        <v>1230</v>
      </c>
      <c r="P222" s="56"/>
      <c r="Q222" s="56">
        <v>36</v>
      </c>
      <c r="R222" s="53">
        <v>0</v>
      </c>
      <c r="X222" s="53">
        <f t="shared" si="112"/>
        <v>0</v>
      </c>
      <c r="Y222" s="53">
        <v>7</v>
      </c>
      <c r="Z222" s="53">
        <v>12</v>
      </c>
      <c r="AA222" s="53">
        <v>0</v>
      </c>
      <c r="AB222" s="53">
        <v>0</v>
      </c>
      <c r="AP222" s="7">
        <f>IF(Q222&gt;0,RANK(Q222,(N222:P222,Q222:AF222)),0)</f>
        <v>3</v>
      </c>
      <c r="AQ222" s="7">
        <f>IF(R222&gt;0,RANK(R222,(N222:P222,Q222:AF222)),0)</f>
        <v>0</v>
      </c>
      <c r="AR222" s="7">
        <f>IF(T222&gt;0,RANK(T222,(N222:P222,Q222:AF222)),0)</f>
        <v>0</v>
      </c>
      <c r="AS222" s="7">
        <f>IF(S222&gt;0,RANK(S222,(N222:P222,Q222:AF222)),0)</f>
        <v>0</v>
      </c>
      <c r="AT222" s="2">
        <f t="shared" si="107"/>
        <v>2.067777139574957E-2</v>
      </c>
      <c r="AU222" s="2">
        <f t="shared" si="108"/>
        <v>0</v>
      </c>
      <c r="AV222" s="2">
        <f t="shared" si="109"/>
        <v>0</v>
      </c>
      <c r="AW222" s="2">
        <f t="shared" si="110"/>
        <v>0</v>
      </c>
      <c r="AY222" t="s">
        <v>2538</v>
      </c>
      <c r="AZ222" t="s">
        <v>1138</v>
      </c>
      <c r="BA222">
        <v>4</v>
      </c>
      <c r="BC222">
        <v>2</v>
      </c>
      <c r="BD222" s="91">
        <v>8</v>
      </c>
      <c r="BE222" s="93">
        <v>25</v>
      </c>
      <c r="BF222" s="96">
        <f t="shared" si="111"/>
        <v>8025</v>
      </c>
      <c r="BG222" s="96">
        <f t="shared" si="97"/>
        <v>8025</v>
      </c>
      <c r="BI222" s="7" t="s">
        <v>1447</v>
      </c>
    </row>
    <row r="223" spans="1:61" ht="14" hidden="1" customHeight="1" outlineLevel="1" x14ac:dyDescent="0.2">
      <c r="A223" t="s">
        <v>672</v>
      </c>
      <c r="B223" t="s">
        <v>1138</v>
      </c>
      <c r="C223" s="1">
        <f t="shared" si="100"/>
        <v>3594</v>
      </c>
      <c r="D223" s="7">
        <f>IF(N223&gt;0, RANK(N223,(N223:P223,Q223:AF223)),0)</f>
        <v>2</v>
      </c>
      <c r="E223" s="7">
        <f>IF(O223&gt;0,RANK(O223,(N223:P223,Q223:AF223)),0)</f>
        <v>1</v>
      </c>
      <c r="F223" s="7">
        <f>IF(P223&gt;0,RANK(P223,(N223:P223,Q223:AF223)),0)</f>
        <v>0</v>
      </c>
      <c r="G223" s="1">
        <f t="shared" si="101"/>
        <v>1397</v>
      </c>
      <c r="H223" s="2">
        <f t="shared" si="102"/>
        <v>0.38870339454646635</v>
      </c>
      <c r="I223" s="2"/>
      <c r="J223" s="2">
        <f t="shared" si="103"/>
        <v>0.29465776293823037</v>
      </c>
      <c r="K223" s="2">
        <f t="shared" si="104"/>
        <v>0.68336115748469672</v>
      </c>
      <c r="L223" s="2">
        <f t="shared" si="105"/>
        <v>0</v>
      </c>
      <c r="M223" s="2">
        <f t="shared" si="106"/>
        <v>2.1981079577072959E-2</v>
      </c>
      <c r="N223" s="56">
        <v>1059</v>
      </c>
      <c r="O223" s="56">
        <v>2456</v>
      </c>
      <c r="P223" s="56"/>
      <c r="Q223" s="56">
        <v>62</v>
      </c>
      <c r="R223" s="53">
        <v>0</v>
      </c>
      <c r="X223" s="53">
        <f t="shared" si="112"/>
        <v>0</v>
      </c>
      <c r="Y223" s="53">
        <v>7</v>
      </c>
      <c r="Z223" s="53">
        <v>10</v>
      </c>
      <c r="AA223" s="53">
        <v>0</v>
      </c>
      <c r="AB223" s="53">
        <v>0</v>
      </c>
      <c r="AP223" s="7">
        <f>IF(Q223&gt;0,RANK(Q223,(N223:P223,Q223:AF223)),0)</f>
        <v>3</v>
      </c>
      <c r="AQ223" s="7">
        <f>IF(R223&gt;0,RANK(R223,(N223:P223,Q223:AF223)),0)</f>
        <v>0</v>
      </c>
      <c r="AR223" s="7">
        <f>IF(T223&gt;0,RANK(T223,(N223:P223,Q223:AF223)),0)</f>
        <v>0</v>
      </c>
      <c r="AS223" s="7">
        <f>IF(S223&gt;0,RANK(S223,(N223:P223,Q223:AF223)),0)</f>
        <v>0</v>
      </c>
      <c r="AT223" s="2">
        <f t="shared" si="107"/>
        <v>1.725097384529772E-2</v>
      </c>
      <c r="AU223" s="2">
        <f t="shared" si="108"/>
        <v>0</v>
      </c>
      <c r="AV223" s="2">
        <f t="shared" si="109"/>
        <v>0</v>
      </c>
      <c r="AW223" s="2">
        <f t="shared" si="110"/>
        <v>0</v>
      </c>
      <c r="AY223" t="s">
        <v>672</v>
      </c>
      <c r="AZ223" t="s">
        <v>1138</v>
      </c>
      <c r="BA223">
        <v>3</v>
      </c>
      <c r="BC223">
        <v>2</v>
      </c>
      <c r="BD223" s="91">
        <v>8</v>
      </c>
      <c r="BE223" s="93">
        <v>27</v>
      </c>
      <c r="BF223" s="96">
        <f t="shared" si="111"/>
        <v>8027</v>
      </c>
      <c r="BG223" s="96">
        <f t="shared" si="97"/>
        <v>8027</v>
      </c>
      <c r="BI223" s="7" t="s">
        <v>1447</v>
      </c>
    </row>
    <row r="224" spans="1:61" ht="14" hidden="1" customHeight="1" outlineLevel="1" x14ac:dyDescent="0.2">
      <c r="A224" t="s">
        <v>673</v>
      </c>
      <c r="B224" t="s">
        <v>1138</v>
      </c>
      <c r="C224" s="1">
        <f t="shared" si="100"/>
        <v>19305</v>
      </c>
      <c r="D224" s="7">
        <f>IF(N224&gt;0, RANK(N224,(N224:P224,Q224:AF224)),0)</f>
        <v>2</v>
      </c>
      <c r="E224" s="7">
        <f>IF(O224&gt;0,RANK(O224,(N224:P224,Q224:AF224)),0)</f>
        <v>1</v>
      </c>
      <c r="F224" s="7">
        <f>IF(P224&gt;0,RANK(P224,(N224:P224,Q224:AF224)),0)</f>
        <v>0</v>
      </c>
      <c r="G224" s="1">
        <f t="shared" si="101"/>
        <v>7354</v>
      </c>
      <c r="H224" s="2">
        <f t="shared" si="102"/>
        <v>0.38093758093758096</v>
      </c>
      <c r="I224" s="2"/>
      <c r="J224" s="2">
        <f t="shared" si="103"/>
        <v>0.29857549857549859</v>
      </c>
      <c r="K224" s="2">
        <f t="shared" si="104"/>
        <v>0.67951307951307949</v>
      </c>
      <c r="L224" s="2">
        <f t="shared" si="105"/>
        <v>0</v>
      </c>
      <c r="M224" s="2">
        <f t="shared" si="106"/>
        <v>2.1911421911421924E-2</v>
      </c>
      <c r="N224" s="56">
        <v>5764</v>
      </c>
      <c r="O224" s="56">
        <v>13118</v>
      </c>
      <c r="P224" s="56"/>
      <c r="Q224" s="56">
        <v>308</v>
      </c>
      <c r="R224" s="53">
        <v>1</v>
      </c>
      <c r="X224" s="53">
        <f t="shared" si="112"/>
        <v>0</v>
      </c>
      <c r="Y224" s="53">
        <v>34</v>
      </c>
      <c r="Z224" s="53">
        <v>79</v>
      </c>
      <c r="AA224" s="53">
        <v>1</v>
      </c>
      <c r="AB224" s="53">
        <v>0</v>
      </c>
      <c r="AP224" s="7">
        <f>IF(Q224&gt;0,RANK(Q224,(N224:P224,Q224:AF224)),0)</f>
        <v>3</v>
      </c>
      <c r="AQ224" s="7">
        <f>IF(R224&gt;0,RANK(R224,(N224:P224,Q224:AF224)),0)</f>
        <v>6</v>
      </c>
      <c r="AR224" s="7">
        <f>IF(T224&gt;0,RANK(T224,(N224:P224,Q224:AF224)),0)</f>
        <v>0</v>
      </c>
      <c r="AS224" s="7">
        <f>IF(S224&gt;0,RANK(S224,(N224:P224,Q224:AF224)),0)</f>
        <v>0</v>
      </c>
      <c r="AT224" s="2">
        <f t="shared" si="107"/>
        <v>1.5954415954415956E-2</v>
      </c>
      <c r="AU224" s="2">
        <f t="shared" si="108"/>
        <v>5.1800051800051802E-5</v>
      </c>
      <c r="AV224" s="2">
        <f t="shared" si="109"/>
        <v>0</v>
      </c>
      <c r="AW224" s="2">
        <f t="shared" si="110"/>
        <v>0</v>
      </c>
      <c r="AY224" t="s">
        <v>673</v>
      </c>
      <c r="AZ224" t="s">
        <v>1138</v>
      </c>
      <c r="BA224">
        <v>3</v>
      </c>
      <c r="BC224">
        <v>2</v>
      </c>
      <c r="BD224" s="91">
        <v>8</v>
      </c>
      <c r="BE224" s="93">
        <v>29</v>
      </c>
      <c r="BF224" s="96">
        <f t="shared" si="111"/>
        <v>8029</v>
      </c>
      <c r="BG224" s="96">
        <f t="shared" si="97"/>
        <v>8029</v>
      </c>
      <c r="BI224" s="7" t="s">
        <v>1447</v>
      </c>
    </row>
    <row r="225" spans="1:61" ht="14" hidden="1" customHeight="1" outlineLevel="1" x14ac:dyDescent="0.2">
      <c r="A225" t="s">
        <v>2541</v>
      </c>
      <c r="B225" t="s">
        <v>1138</v>
      </c>
      <c r="C225" s="1">
        <f t="shared" si="100"/>
        <v>393102</v>
      </c>
      <c r="D225" s="7">
        <f>IF(N225&gt;0, RANK(N225,(N225:P225,Q225:AF225)),0)</f>
        <v>1</v>
      </c>
      <c r="E225" s="7">
        <f>IF(O225&gt;0,RANK(O225,(N225:P225,Q225:AF225)),0)</f>
        <v>2</v>
      </c>
      <c r="F225" s="7">
        <f>IF(P225&gt;0,RANK(P225,(N225:P225,Q225:AF225)),0)</f>
        <v>0</v>
      </c>
      <c r="G225" s="1">
        <f t="shared" si="101"/>
        <v>225439</v>
      </c>
      <c r="H225" s="2">
        <f t="shared" si="102"/>
        <v>0.57348728828650075</v>
      </c>
      <c r="I225" s="2"/>
      <c r="J225" s="2">
        <f t="shared" si="103"/>
        <v>0.77741146063871458</v>
      </c>
      <c r="K225" s="2">
        <f t="shared" si="104"/>
        <v>0.20392417235221394</v>
      </c>
      <c r="L225" s="2">
        <f t="shared" si="105"/>
        <v>0</v>
      </c>
      <c r="M225" s="2">
        <f t="shared" si="106"/>
        <v>1.8664367009071481E-2</v>
      </c>
      <c r="N225" s="56">
        <v>305602</v>
      </c>
      <c r="O225" s="56">
        <v>80163</v>
      </c>
      <c r="P225" s="56"/>
      <c r="Q225" s="56">
        <v>4984</v>
      </c>
      <c r="R225" s="53">
        <v>9</v>
      </c>
      <c r="X225" s="53">
        <f t="shared" si="112"/>
        <v>0</v>
      </c>
      <c r="Y225" s="53">
        <v>1376</v>
      </c>
      <c r="Z225" s="53">
        <v>963</v>
      </c>
      <c r="AA225" s="53">
        <v>4</v>
      </c>
      <c r="AB225" s="53">
        <v>1</v>
      </c>
      <c r="AP225" s="7">
        <f>IF(Q225&gt;0,RANK(Q225,(N225:P225,Q225:AF225)),0)</f>
        <v>3</v>
      </c>
      <c r="AQ225" s="7">
        <f>IF(R225&gt;0,RANK(R225,(N225:P225,Q225:AF225)),0)</f>
        <v>6</v>
      </c>
      <c r="AR225" s="7">
        <f>IF(T225&gt;0,RANK(T225,(N225:P225,Q225:AF225)),0)</f>
        <v>0</v>
      </c>
      <c r="AS225" s="7">
        <f>IF(S225&gt;0,RANK(S225,(N225:P225,Q225:AF225)),0)</f>
        <v>0</v>
      </c>
      <c r="AT225" s="2">
        <f t="shared" si="107"/>
        <v>1.2678643202018815E-2</v>
      </c>
      <c r="AU225" s="2">
        <f t="shared" si="108"/>
        <v>2.2894821191446496E-5</v>
      </c>
      <c r="AV225" s="2">
        <f t="shared" si="109"/>
        <v>0</v>
      </c>
      <c r="AW225" s="2">
        <f t="shared" si="110"/>
        <v>0</v>
      </c>
      <c r="AY225" t="s">
        <v>2541</v>
      </c>
      <c r="AZ225" t="s">
        <v>1138</v>
      </c>
      <c r="BA225">
        <v>1</v>
      </c>
      <c r="BC225">
        <v>2</v>
      </c>
      <c r="BD225" s="91">
        <v>8</v>
      </c>
      <c r="BE225" s="93">
        <v>31</v>
      </c>
      <c r="BF225" s="96">
        <f t="shared" si="111"/>
        <v>8031</v>
      </c>
      <c r="BG225" s="96">
        <f t="shared" si="97"/>
        <v>8031</v>
      </c>
      <c r="BI225" s="7" t="s">
        <v>1447</v>
      </c>
    </row>
    <row r="226" spans="1:61" ht="14" hidden="1" customHeight="1" outlineLevel="1" x14ac:dyDescent="0.2">
      <c r="A226" t="s">
        <v>2079</v>
      </c>
      <c r="B226" t="s">
        <v>1138</v>
      </c>
      <c r="C226" s="1">
        <f t="shared" si="100"/>
        <v>1428</v>
      </c>
      <c r="D226" s="7">
        <f>IF(N226&gt;0, RANK(N226,(N226:P226,Q226:AF226)),0)</f>
        <v>2</v>
      </c>
      <c r="E226" s="7">
        <f>IF(O226&gt;0,RANK(O226,(N226:P226,Q226:AF226)),0)</f>
        <v>1</v>
      </c>
      <c r="F226" s="7">
        <f>IF(P226&gt;0,RANK(P226,(N226:P226,Q226:AF226)),0)</f>
        <v>0</v>
      </c>
      <c r="G226" s="1">
        <f t="shared" si="101"/>
        <v>726</v>
      </c>
      <c r="H226" s="2">
        <f t="shared" si="102"/>
        <v>0.50840336134453779</v>
      </c>
      <c r="I226" s="2"/>
      <c r="J226" s="2">
        <f t="shared" si="103"/>
        <v>0.23669467787114845</v>
      </c>
      <c r="K226" s="2">
        <f t="shared" si="104"/>
        <v>0.74509803921568629</v>
      </c>
      <c r="L226" s="2">
        <f t="shared" si="105"/>
        <v>0</v>
      </c>
      <c r="M226" s="2">
        <f t="shared" si="106"/>
        <v>1.8207282913165201E-2</v>
      </c>
      <c r="N226" s="56">
        <v>338</v>
      </c>
      <c r="O226" s="56">
        <v>1064</v>
      </c>
      <c r="P226" s="56"/>
      <c r="Q226" s="56">
        <v>17</v>
      </c>
      <c r="R226" s="53">
        <v>0</v>
      </c>
      <c r="X226" s="53">
        <f t="shared" si="112"/>
        <v>0</v>
      </c>
      <c r="Y226" s="53">
        <v>4</v>
      </c>
      <c r="Z226" s="53">
        <v>4</v>
      </c>
      <c r="AA226" s="53">
        <v>1</v>
      </c>
      <c r="AB226" s="53">
        <v>0</v>
      </c>
      <c r="AP226" s="7">
        <f>IF(Q226&gt;0,RANK(Q226,(N226:P226,Q226:AF226)),0)</f>
        <v>3</v>
      </c>
      <c r="AQ226" s="7">
        <f>IF(R226&gt;0,RANK(R226,(N226:P226,Q226:AF226)),0)</f>
        <v>0</v>
      </c>
      <c r="AR226" s="7">
        <f>IF(T226&gt;0,RANK(T226,(N226:P226,Q226:AF226)),0)</f>
        <v>0</v>
      </c>
      <c r="AS226" s="7">
        <f>IF(S226&gt;0,RANK(S226,(N226:P226,Q226:AF226)),0)</f>
        <v>0</v>
      </c>
      <c r="AT226" s="2">
        <f t="shared" si="107"/>
        <v>1.1904761904761904E-2</v>
      </c>
      <c r="AU226" s="2">
        <f t="shared" si="108"/>
        <v>0</v>
      </c>
      <c r="AV226" s="2">
        <f t="shared" si="109"/>
        <v>0</v>
      </c>
      <c r="AW226" s="2">
        <f t="shared" si="110"/>
        <v>0</v>
      </c>
      <c r="AY226" t="s">
        <v>2079</v>
      </c>
      <c r="AZ226" t="s">
        <v>1138</v>
      </c>
      <c r="BA226">
        <v>3</v>
      </c>
      <c r="BC226">
        <v>2</v>
      </c>
      <c r="BD226" s="91">
        <v>8</v>
      </c>
      <c r="BE226" s="93">
        <v>33</v>
      </c>
      <c r="BF226" s="96">
        <f t="shared" si="111"/>
        <v>8033</v>
      </c>
      <c r="BG226" s="96">
        <f t="shared" si="97"/>
        <v>8033</v>
      </c>
      <c r="BI226" s="7" t="s">
        <v>1447</v>
      </c>
    </row>
    <row r="227" spans="1:61" ht="14" hidden="1" customHeight="1" outlineLevel="1" x14ac:dyDescent="0.2">
      <c r="A227" t="s">
        <v>1822</v>
      </c>
      <c r="B227" t="s">
        <v>1138</v>
      </c>
      <c r="C227" s="1">
        <f t="shared" si="100"/>
        <v>231565</v>
      </c>
      <c r="D227" s="7">
        <f>IF(N227&gt;0, RANK(N227,(N227:P227,Q227:AF227)),0)</f>
        <v>2</v>
      </c>
      <c r="E227" s="7">
        <f>IF(O227&gt;0,RANK(O227,(N227:P227,Q227:AF227)),0)</f>
        <v>1</v>
      </c>
      <c r="F227" s="7">
        <f>IF(P227&gt;0,RANK(P227,(N227:P227,Q227:AF227)),0)</f>
        <v>0</v>
      </c>
      <c r="G227" s="1">
        <f t="shared" si="101"/>
        <v>32492</v>
      </c>
      <c r="H227" s="2">
        <f t="shared" si="102"/>
        <v>0.14031481441495908</v>
      </c>
      <c r="I227" s="2"/>
      <c r="J227" s="2">
        <f t="shared" si="103"/>
        <v>0.42127696327165159</v>
      </c>
      <c r="K227" s="2">
        <f t="shared" si="104"/>
        <v>0.56159177768661062</v>
      </c>
      <c r="L227" s="2">
        <f t="shared" si="105"/>
        <v>0</v>
      </c>
      <c r="M227" s="2">
        <f t="shared" si="106"/>
        <v>1.7131259041737845E-2</v>
      </c>
      <c r="N227" s="56">
        <v>97553</v>
      </c>
      <c r="O227" s="56">
        <v>130045</v>
      </c>
      <c r="P227" s="56"/>
      <c r="Q227" s="56">
        <v>3279</v>
      </c>
      <c r="R227" s="53">
        <v>5</v>
      </c>
      <c r="X227" s="53">
        <f t="shared" si="112"/>
        <v>0</v>
      </c>
      <c r="Y227" s="53">
        <v>350</v>
      </c>
      <c r="Z227" s="53">
        <v>332</v>
      </c>
      <c r="AA227" s="53">
        <v>0</v>
      </c>
      <c r="AB227" s="53">
        <v>1</v>
      </c>
      <c r="AP227" s="7">
        <f>IF(Q227&gt;0,RANK(Q227,(N227:P227,Q227:AF227)),0)</f>
        <v>3</v>
      </c>
      <c r="AQ227" s="7">
        <f>IF(R227&gt;0,RANK(R227,(N227:P227,Q227:AF227)),0)</f>
        <v>6</v>
      </c>
      <c r="AR227" s="7">
        <f>IF(T227&gt;0,RANK(T227,(N227:P227,Q227:AF227)),0)</f>
        <v>0</v>
      </c>
      <c r="AS227" s="7">
        <f>IF(S227&gt;0,RANK(S227,(N227:P227,Q227:AF227)),0)</f>
        <v>0</v>
      </c>
      <c r="AT227" s="2">
        <f t="shared" si="107"/>
        <v>1.4160171010299484E-2</v>
      </c>
      <c r="AU227" s="2">
        <f t="shared" si="108"/>
        <v>2.1592209530801288E-5</v>
      </c>
      <c r="AV227" s="2">
        <f t="shared" si="109"/>
        <v>0</v>
      </c>
      <c r="AW227" s="2">
        <f t="shared" si="110"/>
        <v>0</v>
      </c>
      <c r="AY227" t="s">
        <v>1822</v>
      </c>
      <c r="AZ227" t="s">
        <v>1138</v>
      </c>
      <c r="BC227">
        <v>2</v>
      </c>
      <c r="BD227" s="91">
        <v>8</v>
      </c>
      <c r="BE227" s="93">
        <v>35</v>
      </c>
      <c r="BF227" s="96">
        <f t="shared" si="111"/>
        <v>8035</v>
      </c>
      <c r="BG227" s="96">
        <f t="shared" si="97"/>
        <v>8035</v>
      </c>
      <c r="BI227" s="7" t="s">
        <v>1447</v>
      </c>
    </row>
    <row r="228" spans="1:61" ht="14" hidden="1" customHeight="1" outlineLevel="1" x14ac:dyDescent="0.2">
      <c r="A228" t="s">
        <v>1823</v>
      </c>
      <c r="B228" t="s">
        <v>1138</v>
      </c>
      <c r="C228" s="1">
        <f t="shared" si="100"/>
        <v>28748</v>
      </c>
      <c r="D228" s="7">
        <f>IF(N228&gt;0, RANK(N228,(N228:P228,Q228:AF228)),0)</f>
        <v>1</v>
      </c>
      <c r="E228" s="7">
        <f>IF(O228&gt;0,RANK(O228,(N228:P228,Q228:AF228)),0)</f>
        <v>2</v>
      </c>
      <c r="F228" s="7">
        <f>IF(P228&gt;0,RANK(P228,(N228:P228,Q228:AF228)),0)</f>
        <v>0</v>
      </c>
      <c r="G228" s="1">
        <f t="shared" si="101"/>
        <v>7552</v>
      </c>
      <c r="H228" s="2">
        <f t="shared" si="102"/>
        <v>0.26269653541115906</v>
      </c>
      <c r="I228" s="2"/>
      <c r="J228" s="2">
        <f t="shared" si="103"/>
        <v>0.62272158063169614</v>
      </c>
      <c r="K228" s="2">
        <f t="shared" si="104"/>
        <v>0.36002504522053708</v>
      </c>
      <c r="L228" s="2">
        <f t="shared" si="105"/>
        <v>0</v>
      </c>
      <c r="M228" s="2">
        <f t="shared" si="106"/>
        <v>1.7253374147766787E-2</v>
      </c>
      <c r="N228" s="56">
        <v>17902</v>
      </c>
      <c r="O228" s="56">
        <v>10350</v>
      </c>
      <c r="P228" s="56"/>
      <c r="Q228" s="56">
        <v>384</v>
      </c>
      <c r="R228" s="53">
        <v>0</v>
      </c>
      <c r="X228" s="53">
        <f t="shared" si="112"/>
        <v>0</v>
      </c>
      <c r="Y228" s="53">
        <v>59</v>
      </c>
      <c r="Z228" s="53">
        <v>53</v>
      </c>
      <c r="AA228" s="53">
        <v>0</v>
      </c>
      <c r="AB228" s="53">
        <v>0</v>
      </c>
      <c r="AP228" s="7">
        <f>IF(Q228&gt;0,RANK(Q228,(N228:P228,Q228:AF228)),0)</f>
        <v>3</v>
      </c>
      <c r="AQ228" s="7">
        <f>IF(R228&gt;0,RANK(R228,(N228:P228,Q228:AF228)),0)</f>
        <v>0</v>
      </c>
      <c r="AR228" s="7">
        <f>IF(T228&gt;0,RANK(T228,(N228:P228,Q228:AF228)),0)</f>
        <v>0</v>
      </c>
      <c r="AS228" s="7">
        <f>IF(S228&gt;0,RANK(S228,(N228:P228,Q228:AF228)),0)</f>
        <v>0</v>
      </c>
      <c r="AT228" s="2">
        <f t="shared" si="107"/>
        <v>1.3357450953109782E-2</v>
      </c>
      <c r="AU228" s="2">
        <f t="shared" si="108"/>
        <v>0</v>
      </c>
      <c r="AV228" s="2">
        <f t="shared" si="109"/>
        <v>0</v>
      </c>
      <c r="AW228" s="2">
        <f t="shared" si="110"/>
        <v>0</v>
      </c>
      <c r="AY228" t="s">
        <v>1823</v>
      </c>
      <c r="AZ228" t="s">
        <v>1138</v>
      </c>
      <c r="BC228">
        <v>2</v>
      </c>
      <c r="BD228" s="91">
        <v>8</v>
      </c>
      <c r="BE228" s="93">
        <v>37</v>
      </c>
      <c r="BF228" s="96">
        <f t="shared" si="111"/>
        <v>8037</v>
      </c>
      <c r="BG228" s="96">
        <f t="shared" si="97"/>
        <v>8037</v>
      </c>
      <c r="BI228" s="7" t="s">
        <v>1447</v>
      </c>
    </row>
    <row r="229" spans="1:61" ht="14" hidden="1" customHeight="1" outlineLevel="1" x14ac:dyDescent="0.2">
      <c r="A229" t="s">
        <v>587</v>
      </c>
      <c r="B229" t="s">
        <v>1138</v>
      </c>
      <c r="C229" s="1">
        <f t="shared" si="100"/>
        <v>376901</v>
      </c>
      <c r="D229" s="7">
        <f>IF(N229&gt;0, RANK(N229,(N229:P229,Q229:AF229)),0)</f>
        <v>2</v>
      </c>
      <c r="E229" s="7">
        <f>IF(O229&gt;0,RANK(O229,(N229:P229,Q229:AF229)),0)</f>
        <v>1</v>
      </c>
      <c r="F229" s="7">
        <f>IF(P229&gt;0,RANK(P229,(N229:P229,Q229:AF229)),0)</f>
        <v>0</v>
      </c>
      <c r="G229" s="1">
        <f>IF(C229&gt;0,MAX(N229:P229)-LARGE(N229:P229,2),0)</f>
        <v>59931</v>
      </c>
      <c r="H229" s="2">
        <f>IF(C229&gt;0,G229/C229,0)</f>
        <v>0.15900992568340228</v>
      </c>
      <c r="I229" s="2"/>
      <c r="J229" s="2">
        <f>IF($C229=0,"-",N229/$C229)</f>
        <v>0.40362323262607425</v>
      </c>
      <c r="K229" s="2">
        <f>IF($C229=0,"-",O229/$C229)</f>
        <v>0.56263315830947647</v>
      </c>
      <c r="L229" s="2">
        <f>IF($C229=0,"-",P229/$C229)</f>
        <v>0</v>
      </c>
      <c r="M229" s="2">
        <f>IF(C229=0,"-",(1-J229-K229-L229))</f>
        <v>3.3743609064449287E-2</v>
      </c>
      <c r="N229" s="56">
        <v>152126</v>
      </c>
      <c r="O229" s="56">
        <v>212057</v>
      </c>
      <c r="P229" s="56"/>
      <c r="Q229" s="56">
        <v>9932</v>
      </c>
      <c r="R229" s="53">
        <v>9</v>
      </c>
      <c r="X229" s="53">
        <f>BQ229+BR229+BS229</f>
        <v>0</v>
      </c>
      <c r="Y229" s="53">
        <v>1314</v>
      </c>
      <c r="Z229" s="53">
        <v>1451</v>
      </c>
      <c r="AA229" s="53">
        <v>11</v>
      </c>
      <c r="AB229" s="53">
        <v>1</v>
      </c>
      <c r="AP229" s="7">
        <f>IF(Q229&gt;0,RANK(Q229,(N229:P229,Q229:AF229)),0)</f>
        <v>3</v>
      </c>
      <c r="AQ229" s="7">
        <f>IF(R229&gt;0,RANK(R229,(N229:P229,Q229:AF229)),0)</f>
        <v>7</v>
      </c>
      <c r="AR229" s="7">
        <f>IF(T229&gt;0,RANK(T229,(N229:P229,Q229:AF229)),0)</f>
        <v>0</v>
      </c>
      <c r="AS229" s="7">
        <f>IF(S229&gt;0,RANK(S229,(N229:P229,Q229:AF229)),0)</f>
        <v>0</v>
      </c>
      <c r="AT229" s="2">
        <f t="shared" si="107"/>
        <v>2.6351747541131492E-2</v>
      </c>
      <c r="AU229" s="2">
        <f t="shared" si="108"/>
        <v>2.3878949644601634E-5</v>
      </c>
      <c r="AV229" s="2">
        <f t="shared" si="109"/>
        <v>0</v>
      </c>
      <c r="AW229" s="2">
        <f t="shared" si="110"/>
        <v>0</v>
      </c>
      <c r="AY229" t="s">
        <v>587</v>
      </c>
      <c r="AZ229" t="s">
        <v>1138</v>
      </c>
      <c r="BA229">
        <v>5</v>
      </c>
      <c r="BC229">
        <v>2</v>
      </c>
      <c r="BD229" s="91">
        <v>8</v>
      </c>
      <c r="BE229" s="93">
        <v>41</v>
      </c>
      <c r="BF229" s="96">
        <f>1000*BD229+BE229</f>
        <v>8041</v>
      </c>
      <c r="BG229" s="96">
        <f t="shared" si="97"/>
        <v>8041</v>
      </c>
      <c r="BI229" s="7" t="s">
        <v>1447</v>
      </c>
    </row>
    <row r="230" spans="1:61" ht="14" hidden="1" customHeight="1" outlineLevel="1" x14ac:dyDescent="0.2">
      <c r="A230" t="s">
        <v>2539</v>
      </c>
      <c r="B230" t="s">
        <v>1138</v>
      </c>
      <c r="C230" s="1">
        <f t="shared" si="100"/>
        <v>18958</v>
      </c>
      <c r="D230" s="7">
        <f>IF(N230&gt;0, RANK(N230,(N230:P230,Q230:AF230)),0)</f>
        <v>2</v>
      </c>
      <c r="E230" s="7">
        <f>IF(O230&gt;0,RANK(O230,(N230:P230,Q230:AF230)),0)</f>
        <v>1</v>
      </c>
      <c r="F230" s="7">
        <f>IF(P230&gt;0,RANK(P230,(N230:P230,Q230:AF230)),0)</f>
        <v>0</v>
      </c>
      <c r="G230" s="1">
        <f t="shared" si="101"/>
        <v>10083</v>
      </c>
      <c r="H230" s="2">
        <f t="shared" si="102"/>
        <v>0.53185990083342127</v>
      </c>
      <c r="I230" s="2"/>
      <c r="J230" s="2">
        <f t="shared" si="103"/>
        <v>0.22454900305939446</v>
      </c>
      <c r="K230" s="2">
        <f t="shared" si="104"/>
        <v>0.75640890389281568</v>
      </c>
      <c r="L230" s="2">
        <f t="shared" si="105"/>
        <v>0</v>
      </c>
      <c r="M230" s="2">
        <f t="shared" si="106"/>
        <v>1.9042093047789921E-2</v>
      </c>
      <c r="N230" s="56">
        <v>4257</v>
      </c>
      <c r="O230" s="56">
        <v>14340</v>
      </c>
      <c r="P230" s="56"/>
      <c r="Q230" s="56">
        <v>299</v>
      </c>
      <c r="R230" s="53">
        <v>0</v>
      </c>
      <c r="X230" s="53">
        <f t="shared" si="112"/>
        <v>0</v>
      </c>
      <c r="Y230" s="53">
        <v>26</v>
      </c>
      <c r="Z230" s="53">
        <v>35</v>
      </c>
      <c r="AA230" s="53">
        <v>1</v>
      </c>
      <c r="AB230" s="53">
        <v>0</v>
      </c>
      <c r="AP230" s="7">
        <f>IF(Q230&gt;0,RANK(Q230,(N230:P230,Q230:AF230)),0)</f>
        <v>3</v>
      </c>
      <c r="AQ230" s="7">
        <f>IF(R230&gt;0,RANK(R230,(N230:P230,Q230:AF230)),0)</f>
        <v>0</v>
      </c>
      <c r="AR230" s="7">
        <f>IF(T230&gt;0,RANK(T230,(N230:P230,Q230:AF230)),0)</f>
        <v>0</v>
      </c>
      <c r="AS230" s="7">
        <f>IF(S230&gt;0,RANK(S230,(N230:P230,Q230:AF230)),0)</f>
        <v>0</v>
      </c>
      <c r="AT230" s="2">
        <f t="shared" si="107"/>
        <v>1.5771705876147273E-2</v>
      </c>
      <c r="AU230" s="2">
        <f t="shared" si="108"/>
        <v>0</v>
      </c>
      <c r="AV230" s="2">
        <f t="shared" si="109"/>
        <v>0</v>
      </c>
      <c r="AW230" s="2">
        <f t="shared" si="110"/>
        <v>0</v>
      </c>
      <c r="AY230" t="s">
        <v>2539</v>
      </c>
      <c r="AZ230" t="s">
        <v>1138</v>
      </c>
      <c r="BA230">
        <v>4</v>
      </c>
      <c r="BC230">
        <v>2</v>
      </c>
      <c r="BD230" s="91">
        <v>8</v>
      </c>
      <c r="BE230" s="93">
        <v>39</v>
      </c>
      <c r="BF230" s="96">
        <f t="shared" si="111"/>
        <v>8039</v>
      </c>
      <c r="BG230" s="96">
        <f t="shared" si="97"/>
        <v>8039</v>
      </c>
      <c r="BI230" s="7" t="s">
        <v>1447</v>
      </c>
    </row>
    <row r="231" spans="1:61" ht="14" hidden="1" customHeight="1" outlineLevel="1" x14ac:dyDescent="0.2">
      <c r="A231" t="s">
        <v>1252</v>
      </c>
      <c r="B231" t="s">
        <v>1138</v>
      </c>
      <c r="C231" s="1">
        <f t="shared" si="100"/>
        <v>25364</v>
      </c>
      <c r="D231" s="7">
        <f>IF(N231&gt;0, RANK(N231,(N231:P231,Q231:AF231)),0)</f>
        <v>2</v>
      </c>
      <c r="E231" s="7">
        <f>IF(O231&gt;0,RANK(O231,(N231:P231,Q231:AF231)),0)</f>
        <v>1</v>
      </c>
      <c r="F231" s="7">
        <f>IF(P231&gt;0,RANK(P231,(N231:P231,Q231:AF231)),0)</f>
        <v>0</v>
      </c>
      <c r="G231" s="1">
        <f t="shared" si="101"/>
        <v>10249</v>
      </c>
      <c r="H231" s="2">
        <f t="shared" si="102"/>
        <v>0.4040766440624507</v>
      </c>
      <c r="I231" s="2"/>
      <c r="J231" s="2">
        <f t="shared" si="103"/>
        <v>0.28390632392367132</v>
      </c>
      <c r="K231" s="2">
        <f t="shared" si="104"/>
        <v>0.68798296798612202</v>
      </c>
      <c r="L231" s="2">
        <f t="shared" si="105"/>
        <v>0</v>
      </c>
      <c r="M231" s="2">
        <f t="shared" si="106"/>
        <v>2.811070809020666E-2</v>
      </c>
      <c r="N231" s="56">
        <v>7201</v>
      </c>
      <c r="O231" s="56">
        <v>17450</v>
      </c>
      <c r="P231" s="56"/>
      <c r="Q231" s="56">
        <v>508</v>
      </c>
      <c r="R231" s="53">
        <v>3</v>
      </c>
      <c r="X231" s="53">
        <f t="shared" si="112"/>
        <v>0</v>
      </c>
      <c r="Y231" s="53">
        <v>71</v>
      </c>
      <c r="Z231" s="53">
        <v>129</v>
      </c>
      <c r="AA231" s="53">
        <v>2</v>
      </c>
      <c r="AB231" s="53">
        <v>0</v>
      </c>
      <c r="AP231" s="7">
        <f>IF(Q231&gt;0,RANK(Q231,(N231:P231,Q231:AF231)),0)</f>
        <v>3</v>
      </c>
      <c r="AQ231" s="7">
        <f>IF(R231&gt;0,RANK(R231,(N231:P231,Q231:AF231)),0)</f>
        <v>6</v>
      </c>
      <c r="AR231" s="7">
        <f>IF(T231&gt;0,RANK(T231,(N231:P231,Q231:AF231)),0)</f>
        <v>0</v>
      </c>
      <c r="AS231" s="7">
        <f>IF(S231&gt;0,RANK(S231,(N231:P231,Q231:AF231)),0)</f>
        <v>0</v>
      </c>
      <c r="AT231" s="2">
        <f t="shared" si="107"/>
        <v>2.0028386689796562E-2</v>
      </c>
      <c r="AU231" s="2">
        <f t="shared" si="108"/>
        <v>1.1827787415234191E-4</v>
      </c>
      <c r="AV231" s="2">
        <f t="shared" si="109"/>
        <v>0</v>
      </c>
      <c r="AW231" s="2">
        <f t="shared" si="110"/>
        <v>0</v>
      </c>
      <c r="AY231" t="s">
        <v>1252</v>
      </c>
      <c r="AZ231" t="s">
        <v>1138</v>
      </c>
      <c r="BA231">
        <v>5</v>
      </c>
      <c r="BC231">
        <v>2</v>
      </c>
      <c r="BD231" s="91">
        <v>8</v>
      </c>
      <c r="BE231" s="93">
        <v>43</v>
      </c>
      <c r="BF231" s="96">
        <f t="shared" si="111"/>
        <v>8043</v>
      </c>
      <c r="BG231" s="96">
        <f t="shared" si="97"/>
        <v>8043</v>
      </c>
      <c r="BI231" s="7" t="s">
        <v>1447</v>
      </c>
    </row>
    <row r="232" spans="1:61" ht="14" hidden="1" customHeight="1" outlineLevel="1" x14ac:dyDescent="0.2">
      <c r="A232" t="s">
        <v>553</v>
      </c>
      <c r="B232" t="s">
        <v>1138</v>
      </c>
      <c r="C232" s="1">
        <f t="shared" si="100"/>
        <v>30787</v>
      </c>
      <c r="D232" s="7">
        <f>IF(N232&gt;0, RANK(N232,(N232:P232,Q232:AF232)),0)</f>
        <v>2</v>
      </c>
      <c r="E232" s="7">
        <f>IF(O232&gt;0,RANK(O232,(N232:P232,Q232:AF232)),0)</f>
        <v>1</v>
      </c>
      <c r="F232" s="7">
        <f>IF(P232&gt;0,RANK(P232,(N232:P232,Q232:AF232)),0)</f>
        <v>0</v>
      </c>
      <c r="G232" s="1">
        <f t="shared" si="101"/>
        <v>28</v>
      </c>
      <c r="H232" s="2">
        <f t="shared" si="102"/>
        <v>9.0947477831552278E-4</v>
      </c>
      <c r="I232" s="2"/>
      <c r="J232" s="2">
        <f t="shared" si="103"/>
        <v>0.48718614999837595</v>
      </c>
      <c r="K232" s="2">
        <f t="shared" si="104"/>
        <v>0.48809562477669144</v>
      </c>
      <c r="L232" s="2">
        <f t="shared" si="105"/>
        <v>0</v>
      </c>
      <c r="M232" s="2">
        <f t="shared" si="106"/>
        <v>2.4718225224932611E-2</v>
      </c>
      <c r="N232" s="56">
        <v>14999</v>
      </c>
      <c r="O232" s="56">
        <v>15027</v>
      </c>
      <c r="P232" s="56"/>
      <c r="Q232" s="56">
        <v>598</v>
      </c>
      <c r="R232" s="53">
        <v>0</v>
      </c>
      <c r="X232" s="53">
        <f t="shared" si="112"/>
        <v>0</v>
      </c>
      <c r="Y232" s="53">
        <v>71</v>
      </c>
      <c r="Z232" s="53">
        <v>92</v>
      </c>
      <c r="AA232" s="53">
        <v>0</v>
      </c>
      <c r="AB232" s="53">
        <v>0</v>
      </c>
      <c r="AP232" s="7">
        <f>IF(Q232&gt;0,RANK(Q232,(N232:P232,Q232:AF232)),0)</f>
        <v>3</v>
      </c>
      <c r="AQ232" s="7">
        <f>IF(R232&gt;0,RANK(R232,(N232:P232,Q232:AF232)),0)</f>
        <v>0</v>
      </c>
      <c r="AR232" s="7">
        <f>IF(T232&gt;0,RANK(T232,(N232:P232,Q232:AF232)),0)</f>
        <v>0</v>
      </c>
      <c r="AS232" s="7">
        <f>IF(S232&gt;0,RANK(S232,(N232:P232,Q232:AF232)),0)</f>
        <v>0</v>
      </c>
      <c r="AT232" s="2">
        <f t="shared" si="107"/>
        <v>1.9423782765452952E-2</v>
      </c>
      <c r="AU232" s="2">
        <f t="shared" si="108"/>
        <v>0</v>
      </c>
      <c r="AV232" s="2">
        <f t="shared" si="109"/>
        <v>0</v>
      </c>
      <c r="AW232" s="2">
        <f t="shared" si="110"/>
        <v>0</v>
      </c>
      <c r="AY232" t="s">
        <v>553</v>
      </c>
      <c r="AZ232" t="s">
        <v>1138</v>
      </c>
      <c r="BA232">
        <v>3</v>
      </c>
      <c r="BC232">
        <v>2</v>
      </c>
      <c r="BD232" s="91">
        <v>8</v>
      </c>
      <c r="BE232" s="93">
        <v>45</v>
      </c>
      <c r="BF232" s="96">
        <f t="shared" si="111"/>
        <v>8045</v>
      </c>
      <c r="BG232" s="96">
        <f t="shared" si="97"/>
        <v>8045</v>
      </c>
      <c r="BI232" s="7" t="s">
        <v>1447</v>
      </c>
    </row>
    <row r="233" spans="1:61" ht="14" hidden="1" customHeight="1" outlineLevel="1" x14ac:dyDescent="0.2">
      <c r="A233" t="s">
        <v>192</v>
      </c>
      <c r="B233" t="s">
        <v>1138</v>
      </c>
      <c r="C233" s="1">
        <f t="shared" si="100"/>
        <v>4175</v>
      </c>
      <c r="D233" s="7">
        <f>IF(N233&gt;0, RANK(N233,(N233:P233,Q233:AF233)),0)</f>
        <v>1</v>
      </c>
      <c r="E233" s="7">
        <f>IF(O233&gt;0,RANK(O233,(N233:P233,Q233:AF233)),0)</f>
        <v>2</v>
      </c>
      <c r="F233" s="7">
        <f>IF(P233&gt;0,RANK(P233,(N233:P233,Q233:AF233)),0)</f>
        <v>0</v>
      </c>
      <c r="G233" s="1">
        <f t="shared" si="101"/>
        <v>316</v>
      </c>
      <c r="H233" s="2">
        <f t="shared" si="102"/>
        <v>7.5688622754491022E-2</v>
      </c>
      <c r="I233" s="2"/>
      <c r="J233" s="2">
        <f t="shared" si="103"/>
        <v>0.52287425149700595</v>
      </c>
      <c r="K233" s="2">
        <f t="shared" si="104"/>
        <v>0.447185628742515</v>
      </c>
      <c r="L233" s="2">
        <f t="shared" si="105"/>
        <v>0</v>
      </c>
      <c r="M233" s="2">
        <f t="shared" si="106"/>
        <v>2.9940119760479056E-2</v>
      </c>
      <c r="N233" s="56">
        <v>2183</v>
      </c>
      <c r="O233" s="56">
        <v>1867</v>
      </c>
      <c r="P233" s="56"/>
      <c r="Q233" s="56">
        <v>99</v>
      </c>
      <c r="R233" s="53">
        <v>0</v>
      </c>
      <c r="X233" s="53">
        <f t="shared" si="112"/>
        <v>0</v>
      </c>
      <c r="Y233" s="53">
        <v>11</v>
      </c>
      <c r="Z233" s="53">
        <v>15</v>
      </c>
      <c r="AA233" s="53">
        <v>0</v>
      </c>
      <c r="AB233" s="53">
        <v>0</v>
      </c>
      <c r="AP233" s="7">
        <f>IF(Q233&gt;0,RANK(Q233,(N233:P233,Q233:AF233)),0)</f>
        <v>3</v>
      </c>
      <c r="AQ233" s="7">
        <f>IF(R233&gt;0,RANK(R233,(N233:P233,Q233:AF233)),0)</f>
        <v>0</v>
      </c>
      <c r="AR233" s="7">
        <f>IF(T233&gt;0,RANK(T233,(N233:P233,Q233:AF233)),0)</f>
        <v>0</v>
      </c>
      <c r="AS233" s="7">
        <f>IF(S233&gt;0,RANK(S233,(N233:P233,Q233:AF233)),0)</f>
        <v>0</v>
      </c>
      <c r="AT233" s="2">
        <f t="shared" si="107"/>
        <v>2.37125748502994E-2</v>
      </c>
      <c r="AU233" s="2">
        <f t="shared" si="108"/>
        <v>0</v>
      </c>
      <c r="AV233" s="2">
        <f t="shared" si="109"/>
        <v>0</v>
      </c>
      <c r="AW233" s="2">
        <f t="shared" si="110"/>
        <v>0</v>
      </c>
      <c r="AY233" t="s">
        <v>192</v>
      </c>
      <c r="AZ233" t="s">
        <v>1138</v>
      </c>
      <c r="BA233">
        <v>2</v>
      </c>
      <c r="BC233">
        <v>2</v>
      </c>
      <c r="BD233" s="91">
        <v>8</v>
      </c>
      <c r="BE233" s="93">
        <v>47</v>
      </c>
      <c r="BF233" s="96">
        <f t="shared" si="111"/>
        <v>8047</v>
      </c>
      <c r="BG233" s="96">
        <f t="shared" si="97"/>
        <v>8047</v>
      </c>
      <c r="BI233" s="7" t="s">
        <v>1447</v>
      </c>
    </row>
    <row r="234" spans="1:61" ht="14" hidden="1" customHeight="1" outlineLevel="1" x14ac:dyDescent="0.2">
      <c r="A234" t="s">
        <v>1525</v>
      </c>
      <c r="B234" t="s">
        <v>1138</v>
      </c>
      <c r="C234" s="1">
        <f t="shared" si="100"/>
        <v>9878</v>
      </c>
      <c r="D234" s="7">
        <f>IF(N234&gt;0, RANK(N234,(N234:P234,Q234:AF234)),0)</f>
        <v>2</v>
      </c>
      <c r="E234" s="7">
        <f>IF(O234&gt;0,RANK(O234,(N234:P234,Q234:AF234)),0)</f>
        <v>1</v>
      </c>
      <c r="F234" s="7">
        <f>IF(P234&gt;0,RANK(P234,(N234:P234,Q234:AF234)),0)</f>
        <v>0</v>
      </c>
      <c r="G234" s="1">
        <f t="shared" si="101"/>
        <v>496</v>
      </c>
      <c r="H234" s="2">
        <f t="shared" si="102"/>
        <v>5.0212593642437742E-2</v>
      </c>
      <c r="I234" s="2"/>
      <c r="J234" s="2">
        <f t="shared" si="103"/>
        <v>0.46355537558210164</v>
      </c>
      <c r="K234" s="2">
        <f t="shared" si="104"/>
        <v>0.51376796922453938</v>
      </c>
      <c r="L234" s="2">
        <f t="shared" si="105"/>
        <v>0</v>
      </c>
      <c r="M234" s="2">
        <f t="shared" si="106"/>
        <v>2.2676655193359041E-2</v>
      </c>
      <c r="N234" s="56">
        <v>4579</v>
      </c>
      <c r="O234" s="56">
        <v>5075</v>
      </c>
      <c r="P234" s="56"/>
      <c r="Q234" s="56">
        <v>181</v>
      </c>
      <c r="R234" s="53">
        <v>0</v>
      </c>
      <c r="X234" s="53">
        <f t="shared" si="112"/>
        <v>0</v>
      </c>
      <c r="Y234" s="53">
        <v>15</v>
      </c>
      <c r="Z234" s="53">
        <v>28</v>
      </c>
      <c r="AA234" s="53">
        <v>0</v>
      </c>
      <c r="AB234" s="53">
        <v>0</v>
      </c>
      <c r="AP234" s="7">
        <f>IF(Q234&gt;0,RANK(Q234,(N234:P234,Q234:AF234)),0)</f>
        <v>3</v>
      </c>
      <c r="AQ234" s="7">
        <f>IF(R234&gt;0,RANK(R234,(N234:P234,Q234:AF234)),0)</f>
        <v>0</v>
      </c>
      <c r="AR234" s="7">
        <f>IF(T234&gt;0,RANK(T234,(N234:P234,Q234:AF234)),0)</f>
        <v>0</v>
      </c>
      <c r="AS234" s="7">
        <f>IF(S234&gt;0,RANK(S234,(N234:P234,Q234:AF234)),0)</f>
        <v>0</v>
      </c>
      <c r="AT234" s="2">
        <f t="shared" si="107"/>
        <v>1.8323547276776677E-2</v>
      </c>
      <c r="AU234" s="2">
        <f t="shared" si="108"/>
        <v>0</v>
      </c>
      <c r="AV234" s="2">
        <f t="shared" si="109"/>
        <v>0</v>
      </c>
      <c r="AW234" s="2">
        <f t="shared" si="110"/>
        <v>0</v>
      </c>
      <c r="AY234" t="s">
        <v>1525</v>
      </c>
      <c r="AZ234" t="s">
        <v>1138</v>
      </c>
      <c r="BA234">
        <v>2</v>
      </c>
      <c r="BC234">
        <v>2</v>
      </c>
      <c r="BD234" s="91">
        <v>8</v>
      </c>
      <c r="BE234" s="93">
        <v>49</v>
      </c>
      <c r="BF234" s="96">
        <f t="shared" si="111"/>
        <v>8049</v>
      </c>
      <c r="BG234" s="96">
        <f t="shared" si="97"/>
        <v>8049</v>
      </c>
      <c r="BI234" s="7" t="s">
        <v>1447</v>
      </c>
    </row>
    <row r="235" spans="1:61" ht="14" hidden="1" customHeight="1" outlineLevel="1" x14ac:dyDescent="0.2">
      <c r="A235" t="s">
        <v>878</v>
      </c>
      <c r="B235" t="s">
        <v>1138</v>
      </c>
      <c r="C235" s="1">
        <f t="shared" si="100"/>
        <v>11142</v>
      </c>
      <c r="D235" s="7">
        <f>IF(N235&gt;0, RANK(N235,(N235:P235,Q235:AF235)),0)</f>
        <v>1</v>
      </c>
      <c r="E235" s="7">
        <f>IF(O235&gt;0,RANK(O235,(N235:P235,Q235:AF235)),0)</f>
        <v>2</v>
      </c>
      <c r="F235" s="7">
        <f>IF(P235&gt;0,RANK(P235,(N235:P235,Q235:AF235)),0)</f>
        <v>0</v>
      </c>
      <c r="G235" s="1">
        <f t="shared" si="101"/>
        <v>2944</v>
      </c>
      <c r="H235" s="2">
        <f t="shared" si="102"/>
        <v>0.2642254532399928</v>
      </c>
      <c r="I235" s="2"/>
      <c r="J235" s="2">
        <f t="shared" si="103"/>
        <v>0.62125291689104289</v>
      </c>
      <c r="K235" s="2">
        <f t="shared" si="104"/>
        <v>0.35702746365105009</v>
      </c>
      <c r="L235" s="2">
        <f t="shared" si="105"/>
        <v>0</v>
      </c>
      <c r="M235" s="2">
        <f t="shared" si="106"/>
        <v>2.1719619457907013E-2</v>
      </c>
      <c r="N235" s="56">
        <v>6922</v>
      </c>
      <c r="O235" s="56">
        <v>3978</v>
      </c>
      <c r="P235" s="56"/>
      <c r="Q235" s="56">
        <v>193</v>
      </c>
      <c r="R235" s="53">
        <v>0</v>
      </c>
      <c r="X235" s="53">
        <f t="shared" si="112"/>
        <v>0</v>
      </c>
      <c r="Y235" s="53">
        <v>18</v>
      </c>
      <c r="Z235" s="53">
        <v>30</v>
      </c>
      <c r="AA235" s="53">
        <v>1</v>
      </c>
      <c r="AB235" s="53">
        <v>0</v>
      </c>
      <c r="AP235" s="7">
        <f>IF(Q235&gt;0,RANK(Q235,(N235:P235,Q235:AF235)),0)</f>
        <v>3</v>
      </c>
      <c r="AQ235" s="7">
        <f>IF(R235&gt;0,RANK(R235,(N235:P235,Q235:AF235)),0)</f>
        <v>0</v>
      </c>
      <c r="AR235" s="7">
        <f>IF(T235&gt;0,RANK(T235,(N235:P235,Q235:AF235)),0)</f>
        <v>0</v>
      </c>
      <c r="AS235" s="7">
        <f>IF(S235&gt;0,RANK(S235,(N235:P235,Q235:AF235)),0)</f>
        <v>0</v>
      </c>
      <c r="AT235" s="2">
        <f t="shared" si="107"/>
        <v>1.7321845270148985E-2</v>
      </c>
      <c r="AU235" s="2">
        <f t="shared" si="108"/>
        <v>0</v>
      </c>
      <c r="AV235" s="2">
        <f t="shared" si="109"/>
        <v>0</v>
      </c>
      <c r="AW235" s="2">
        <f t="shared" si="110"/>
        <v>0</v>
      </c>
      <c r="AY235" t="s">
        <v>878</v>
      </c>
      <c r="AZ235" t="s">
        <v>1138</v>
      </c>
      <c r="BA235">
        <v>3</v>
      </c>
      <c r="BC235">
        <v>2</v>
      </c>
      <c r="BD235" s="91">
        <v>8</v>
      </c>
      <c r="BE235" s="93">
        <v>51</v>
      </c>
      <c r="BF235" s="96">
        <f t="shared" si="111"/>
        <v>8051</v>
      </c>
      <c r="BG235" s="96">
        <f t="shared" si="97"/>
        <v>8051</v>
      </c>
      <c r="BI235" s="7" t="s">
        <v>1447</v>
      </c>
    </row>
    <row r="236" spans="1:61" ht="14" hidden="1" customHeight="1" outlineLevel="1" x14ac:dyDescent="0.2">
      <c r="A236" t="s">
        <v>1390</v>
      </c>
      <c r="B236" t="s">
        <v>1138</v>
      </c>
      <c r="C236" s="1">
        <f t="shared" si="100"/>
        <v>620</v>
      </c>
      <c r="D236" s="7">
        <f>IF(N236&gt;0, RANK(N236,(N236:P236,Q236:AF236)),0)</f>
        <v>2</v>
      </c>
      <c r="E236" s="7">
        <f>IF(O236&gt;0,RANK(O236,(N236:P236,Q236:AF236)),0)</f>
        <v>1</v>
      </c>
      <c r="F236" s="7">
        <f>IF(P236&gt;0,RANK(P236,(N236:P236,Q236:AF236)),0)</f>
        <v>0</v>
      </c>
      <c r="G236" s="1">
        <f t="shared" si="101"/>
        <v>121</v>
      </c>
      <c r="H236" s="2">
        <f t="shared" si="102"/>
        <v>0.19516129032258064</v>
      </c>
      <c r="I236" s="2"/>
      <c r="J236" s="2">
        <f t="shared" si="103"/>
        <v>0.3935483870967742</v>
      </c>
      <c r="K236" s="2">
        <f t="shared" si="104"/>
        <v>0.58870967741935487</v>
      </c>
      <c r="L236" s="2">
        <f t="shared" si="105"/>
        <v>0</v>
      </c>
      <c r="M236" s="2">
        <f t="shared" si="106"/>
        <v>1.774193548387093E-2</v>
      </c>
      <c r="N236" s="56">
        <v>244</v>
      </c>
      <c r="O236" s="56">
        <v>365</v>
      </c>
      <c r="P236" s="56"/>
      <c r="Q236" s="56">
        <v>9</v>
      </c>
      <c r="R236" s="53">
        <v>0</v>
      </c>
      <c r="X236" s="53">
        <f t="shared" si="112"/>
        <v>0</v>
      </c>
      <c r="Y236" s="53">
        <v>2</v>
      </c>
      <c r="Z236" s="53">
        <v>0</v>
      </c>
      <c r="AA236" s="53">
        <v>0</v>
      </c>
      <c r="AB236" s="53">
        <v>0</v>
      </c>
      <c r="AP236" s="7">
        <f>IF(Q236&gt;0,RANK(Q236,(N236:P236,Q236:AF236)),0)</f>
        <v>3</v>
      </c>
      <c r="AQ236" s="7">
        <f>IF(R236&gt;0,RANK(R236,(N236:P236,Q236:AF236)),0)</f>
        <v>0</v>
      </c>
      <c r="AR236" s="7">
        <f>IF(T236&gt;0,RANK(T236,(N236:P236,Q236:AF236)),0)</f>
        <v>0</v>
      </c>
      <c r="AS236" s="7">
        <f>IF(S236&gt;0,RANK(S236,(N236:P236,Q236:AF236)),0)</f>
        <v>0</v>
      </c>
      <c r="AT236" s="2">
        <f t="shared" si="107"/>
        <v>1.4516129032258065E-2</v>
      </c>
      <c r="AU236" s="2">
        <f t="shared" si="108"/>
        <v>0</v>
      </c>
      <c r="AV236" s="2">
        <f t="shared" si="109"/>
        <v>0</v>
      </c>
      <c r="AW236" s="2">
        <f t="shared" si="110"/>
        <v>0</v>
      </c>
      <c r="AY236" t="s">
        <v>1390</v>
      </c>
      <c r="AZ236" t="s">
        <v>1138</v>
      </c>
      <c r="BA236">
        <v>3</v>
      </c>
      <c r="BC236">
        <v>2</v>
      </c>
      <c r="BD236" s="91">
        <v>8</v>
      </c>
      <c r="BE236" s="93">
        <v>53</v>
      </c>
      <c r="BF236" s="96">
        <f t="shared" si="111"/>
        <v>8053</v>
      </c>
      <c r="BG236" s="96">
        <f t="shared" si="97"/>
        <v>8053</v>
      </c>
      <c r="BI236" s="7" t="s">
        <v>1447</v>
      </c>
    </row>
    <row r="237" spans="1:61" ht="14" hidden="1" customHeight="1" outlineLevel="1" x14ac:dyDescent="0.2">
      <c r="A237" t="s">
        <v>465</v>
      </c>
      <c r="B237" t="s">
        <v>1138</v>
      </c>
      <c r="C237" s="1">
        <f t="shared" si="100"/>
        <v>4371</v>
      </c>
      <c r="D237" s="7">
        <f>IF(N237&gt;0, RANK(N237,(N237:P237,Q237:AF237)),0)</f>
        <v>2</v>
      </c>
      <c r="E237" s="7">
        <f>IF(O237&gt;0,RANK(O237,(N237:P237,Q237:AF237)),0)</f>
        <v>1</v>
      </c>
      <c r="F237" s="7">
        <f>IF(P237&gt;0,RANK(P237,(N237:P237,Q237:AF237)),0)</f>
        <v>0</v>
      </c>
      <c r="G237" s="1">
        <f t="shared" si="101"/>
        <v>83</v>
      </c>
      <c r="H237" s="2">
        <f t="shared" si="102"/>
        <v>1.8988789750629148E-2</v>
      </c>
      <c r="I237" s="2"/>
      <c r="J237" s="2">
        <f t="shared" si="103"/>
        <v>0.47517730496453903</v>
      </c>
      <c r="K237" s="2">
        <f t="shared" si="104"/>
        <v>0.49416609471516815</v>
      </c>
      <c r="L237" s="2">
        <f t="shared" si="105"/>
        <v>0</v>
      </c>
      <c r="M237" s="2">
        <f t="shared" si="106"/>
        <v>3.0656600320292826E-2</v>
      </c>
      <c r="N237" s="56">
        <v>2077</v>
      </c>
      <c r="O237" s="56">
        <v>2160</v>
      </c>
      <c r="P237" s="56"/>
      <c r="Q237" s="56">
        <v>97</v>
      </c>
      <c r="R237" s="53">
        <v>0</v>
      </c>
      <c r="X237" s="53">
        <f t="shared" si="112"/>
        <v>0</v>
      </c>
      <c r="Y237" s="53">
        <v>12</v>
      </c>
      <c r="Z237" s="53">
        <v>25</v>
      </c>
      <c r="AA237" s="53">
        <v>0</v>
      </c>
      <c r="AB237" s="53">
        <v>0</v>
      </c>
      <c r="AP237" s="7">
        <f>IF(Q237&gt;0,RANK(Q237,(N237:P237,Q237:AF237)),0)</f>
        <v>3</v>
      </c>
      <c r="AQ237" s="7">
        <f>IF(R237&gt;0,RANK(R237,(N237:P237,Q237:AF237)),0)</f>
        <v>0</v>
      </c>
      <c r="AR237" s="7">
        <f>IF(T237&gt;0,RANK(T237,(N237:P237,Q237:AF237)),0)</f>
        <v>0</v>
      </c>
      <c r="AS237" s="7">
        <f>IF(S237&gt;0,RANK(S237,(N237:P237,Q237:AF237)),0)</f>
        <v>0</v>
      </c>
      <c r="AT237" s="2">
        <f t="shared" si="107"/>
        <v>2.2191718142301534E-2</v>
      </c>
      <c r="AU237" s="2">
        <f t="shared" si="108"/>
        <v>0</v>
      </c>
      <c r="AV237" s="2">
        <f t="shared" si="109"/>
        <v>0</v>
      </c>
      <c r="AW237" s="2">
        <f t="shared" si="110"/>
        <v>0</v>
      </c>
      <c r="AY237" t="s">
        <v>465</v>
      </c>
      <c r="AZ237" t="s">
        <v>1138</v>
      </c>
      <c r="BA237">
        <v>3</v>
      </c>
      <c r="BC237">
        <v>2</v>
      </c>
      <c r="BD237" s="91">
        <v>8</v>
      </c>
      <c r="BE237" s="93">
        <v>55</v>
      </c>
      <c r="BF237" s="96">
        <f t="shared" ref="BF237:BF277" si="113">1000*BD237+BE237</f>
        <v>8055</v>
      </c>
      <c r="BG237" s="96">
        <f t="shared" si="97"/>
        <v>8055</v>
      </c>
      <c r="BI237" s="7" t="s">
        <v>1447</v>
      </c>
    </row>
    <row r="238" spans="1:61" ht="14" hidden="1" customHeight="1" outlineLevel="1" x14ac:dyDescent="0.2">
      <c r="A238" t="s">
        <v>2169</v>
      </c>
      <c r="B238" t="s">
        <v>1138</v>
      </c>
      <c r="C238" s="1">
        <f t="shared" si="100"/>
        <v>867</v>
      </c>
      <c r="D238" s="7">
        <f>IF(N238&gt;0, RANK(N238,(N238:P238,Q238:AF238)),0)</f>
        <v>2</v>
      </c>
      <c r="E238" s="7">
        <f>IF(O238&gt;0,RANK(O238,(N238:P238,Q238:AF238)),0)</f>
        <v>1</v>
      </c>
      <c r="F238" s="7">
        <f>IF(P238&gt;0,RANK(P238,(N238:P238,Q238:AF238)),0)</f>
        <v>0</v>
      </c>
      <c r="G238" s="1">
        <f t="shared" si="101"/>
        <v>520</v>
      </c>
      <c r="H238" s="2">
        <f t="shared" si="102"/>
        <v>0.59976931949250289</v>
      </c>
      <c r="I238" s="2"/>
      <c r="J238" s="2">
        <f t="shared" si="103"/>
        <v>0.18915801614763553</v>
      </c>
      <c r="K238" s="2">
        <f t="shared" si="104"/>
        <v>0.78892733564013839</v>
      </c>
      <c r="L238" s="2">
        <f t="shared" si="105"/>
        <v>0</v>
      </c>
      <c r="M238" s="2">
        <f t="shared" si="106"/>
        <v>2.1914648212226107E-2</v>
      </c>
      <c r="N238" s="56">
        <v>164</v>
      </c>
      <c r="O238" s="56">
        <v>684</v>
      </c>
      <c r="P238" s="56"/>
      <c r="Q238" s="56">
        <v>12</v>
      </c>
      <c r="R238" s="53">
        <v>0</v>
      </c>
      <c r="X238" s="53">
        <f t="shared" si="112"/>
        <v>0</v>
      </c>
      <c r="Y238" s="53">
        <v>2</v>
      </c>
      <c r="Z238" s="53">
        <v>5</v>
      </c>
      <c r="AA238" s="53">
        <v>0</v>
      </c>
      <c r="AB238" s="53">
        <v>0</v>
      </c>
      <c r="AP238" s="7">
        <f>IF(Q238&gt;0,RANK(Q238,(N238:P238,Q238:AF238)),0)</f>
        <v>3</v>
      </c>
      <c r="AQ238" s="7">
        <f>IF(R238&gt;0,RANK(R238,(N238:P238,Q238:AF238)),0)</f>
        <v>0</v>
      </c>
      <c r="AR238" s="7">
        <f>IF(T238&gt;0,RANK(T238,(N238:P238,Q238:AF238)),0)</f>
        <v>0</v>
      </c>
      <c r="AS238" s="7">
        <f>IF(S238&gt;0,RANK(S238,(N238:P238,Q238:AF238)),0)</f>
        <v>0</v>
      </c>
      <c r="AT238" s="2">
        <f t="shared" si="107"/>
        <v>1.384083044982699E-2</v>
      </c>
      <c r="AU238" s="2">
        <f t="shared" si="108"/>
        <v>0</v>
      </c>
      <c r="AV238" s="2">
        <f t="shared" si="109"/>
        <v>0</v>
      </c>
      <c r="AW238" s="2">
        <f t="shared" si="110"/>
        <v>0</v>
      </c>
      <c r="AY238" t="s">
        <v>2169</v>
      </c>
      <c r="AZ238" t="s">
        <v>1138</v>
      </c>
      <c r="BA238">
        <v>3</v>
      </c>
      <c r="BC238">
        <v>2</v>
      </c>
      <c r="BD238" s="91">
        <v>8</v>
      </c>
      <c r="BE238" s="93">
        <v>57</v>
      </c>
      <c r="BF238" s="96">
        <f t="shared" si="113"/>
        <v>8057</v>
      </c>
      <c r="BG238" s="96">
        <f t="shared" si="97"/>
        <v>8057</v>
      </c>
      <c r="BI238" s="7" t="s">
        <v>1447</v>
      </c>
    </row>
    <row r="239" spans="1:61" ht="14" hidden="1" customHeight="1" outlineLevel="1" x14ac:dyDescent="0.2">
      <c r="A239" t="s">
        <v>1259</v>
      </c>
      <c r="B239" t="s">
        <v>1138</v>
      </c>
      <c r="C239" s="1">
        <f t="shared" si="100"/>
        <v>376975</v>
      </c>
      <c r="D239" s="7">
        <f>IF(N239&gt;0, RANK(N239,(N239:P239,Q239:AF239)),0)</f>
        <v>1</v>
      </c>
      <c r="E239" s="7">
        <f>IF(O239&gt;0,RANK(O239,(N239:P239,Q239:AF239)),0)</f>
        <v>2</v>
      </c>
      <c r="F239" s="7">
        <f>IF(P239&gt;0,RANK(P239,(N239:P239,Q239:AF239)),0)</f>
        <v>0</v>
      </c>
      <c r="G239" s="1">
        <f t="shared" si="101"/>
        <v>52343</v>
      </c>
      <c r="H239" s="2">
        <f t="shared" si="102"/>
        <v>0.13885005636978578</v>
      </c>
      <c r="I239" s="2"/>
      <c r="J239" s="2">
        <f t="shared" si="103"/>
        <v>0.55870813714437295</v>
      </c>
      <c r="K239" s="2">
        <f t="shared" si="104"/>
        <v>0.41985808077458719</v>
      </c>
      <c r="L239" s="2">
        <f t="shared" si="105"/>
        <v>0</v>
      </c>
      <c r="M239" s="2">
        <f t="shared" si="106"/>
        <v>2.1433782081039854E-2</v>
      </c>
      <c r="N239" s="56">
        <v>210619</v>
      </c>
      <c r="O239" s="56">
        <v>158276</v>
      </c>
      <c r="P239" s="56"/>
      <c r="Q239" s="56">
        <v>6191</v>
      </c>
      <c r="R239" s="53">
        <v>8</v>
      </c>
      <c r="X239" s="53">
        <f t="shared" si="112"/>
        <v>0</v>
      </c>
      <c r="Y239" s="53">
        <v>849</v>
      </c>
      <c r="Z239" s="53">
        <v>1026</v>
      </c>
      <c r="AA239" s="53">
        <v>6</v>
      </c>
      <c r="AB239" s="53">
        <v>0</v>
      </c>
      <c r="AP239" s="7">
        <f>IF(Q239&gt;0,RANK(Q239,(N239:P239,Q239:AF239)),0)</f>
        <v>3</v>
      </c>
      <c r="AQ239" s="7">
        <f>IF(R239&gt;0,RANK(R239,(N239:P239,Q239:AF239)),0)</f>
        <v>6</v>
      </c>
      <c r="AR239" s="7">
        <f>IF(T239&gt;0,RANK(T239,(N239:P239,Q239:AF239)),0)</f>
        <v>0</v>
      </c>
      <c r="AS239" s="7">
        <f>IF(S239&gt;0,RANK(S239,(N239:P239,Q239:AF239)),0)</f>
        <v>0</v>
      </c>
      <c r="AT239" s="2">
        <f t="shared" si="107"/>
        <v>1.6422839710856157E-2</v>
      </c>
      <c r="AU239" s="2">
        <f t="shared" si="108"/>
        <v>2.1221566416871145E-5</v>
      </c>
      <c r="AV239" s="2">
        <f t="shared" si="109"/>
        <v>0</v>
      </c>
      <c r="AW239" s="2">
        <f t="shared" si="110"/>
        <v>0</v>
      </c>
      <c r="AY239" t="s">
        <v>1259</v>
      </c>
      <c r="AZ239" t="s">
        <v>1138</v>
      </c>
      <c r="BC239">
        <v>2</v>
      </c>
      <c r="BD239" s="91">
        <v>8</v>
      </c>
      <c r="BE239" s="93">
        <v>59</v>
      </c>
      <c r="BF239" s="96">
        <f t="shared" si="113"/>
        <v>8059</v>
      </c>
      <c r="BG239" s="96">
        <f t="shared" si="97"/>
        <v>8059</v>
      </c>
      <c r="BI239" s="7" t="s">
        <v>1447</v>
      </c>
    </row>
    <row r="240" spans="1:61" ht="14" hidden="1" customHeight="1" outlineLevel="1" x14ac:dyDescent="0.2">
      <c r="A240" t="s">
        <v>2205</v>
      </c>
      <c r="B240" t="s">
        <v>1138</v>
      </c>
      <c r="C240" s="1">
        <f t="shared" si="100"/>
        <v>890</v>
      </c>
      <c r="D240" s="7">
        <f>IF(N240&gt;0, RANK(N240,(N240:P240,Q240:AF240)),0)</f>
        <v>2</v>
      </c>
      <c r="E240" s="7">
        <f>IF(O240&gt;0,RANK(O240,(N240:P240,Q240:AF240)),0)</f>
        <v>1</v>
      </c>
      <c r="F240" s="7">
        <f>IF(P240&gt;0,RANK(P240,(N240:P240,Q240:AF240)),0)</f>
        <v>0</v>
      </c>
      <c r="G240" s="1">
        <f t="shared" si="101"/>
        <v>690</v>
      </c>
      <c r="H240" s="2">
        <f t="shared" si="102"/>
        <v>0.7752808988764045</v>
      </c>
      <c r="I240" s="2"/>
      <c r="J240" s="2">
        <f t="shared" si="103"/>
        <v>0.10449438202247191</v>
      </c>
      <c r="K240" s="2">
        <f t="shared" si="104"/>
        <v>0.87977528089887636</v>
      </c>
      <c r="L240" s="2">
        <f t="shared" si="105"/>
        <v>0</v>
      </c>
      <c r="M240" s="2">
        <f t="shared" si="106"/>
        <v>1.5730337078651679E-2</v>
      </c>
      <c r="N240" s="56">
        <v>93</v>
      </c>
      <c r="O240" s="56">
        <v>783</v>
      </c>
      <c r="P240" s="56"/>
      <c r="Q240" s="56">
        <v>10</v>
      </c>
      <c r="R240" s="53">
        <v>0</v>
      </c>
      <c r="X240" s="53">
        <f t="shared" si="112"/>
        <v>0</v>
      </c>
      <c r="Y240" s="53">
        <v>1</v>
      </c>
      <c r="Z240" s="53">
        <v>3</v>
      </c>
      <c r="AA240" s="53">
        <v>0</v>
      </c>
      <c r="AB240" s="53">
        <v>0</v>
      </c>
      <c r="AP240" s="7">
        <f>IF(Q240&gt;0,RANK(Q240,(N240:P240,Q240:AF240)),0)</f>
        <v>3</v>
      </c>
      <c r="AQ240" s="7">
        <f>IF(R240&gt;0,RANK(R240,(N240:P240,Q240:AF240)),0)</f>
        <v>0</v>
      </c>
      <c r="AR240" s="7">
        <f>IF(T240&gt;0,RANK(T240,(N240:P240,Q240:AF240)),0)</f>
        <v>0</v>
      </c>
      <c r="AS240" s="7">
        <f>IF(S240&gt;0,RANK(S240,(N240:P240,Q240:AF240)),0)</f>
        <v>0</v>
      </c>
      <c r="AT240" s="2">
        <f t="shared" si="107"/>
        <v>1.1235955056179775E-2</v>
      </c>
      <c r="AU240" s="2">
        <f t="shared" si="108"/>
        <v>0</v>
      </c>
      <c r="AV240" s="2">
        <f t="shared" si="109"/>
        <v>0</v>
      </c>
      <c r="AW240" s="2">
        <f t="shared" si="110"/>
        <v>0</v>
      </c>
      <c r="AY240" t="s">
        <v>2205</v>
      </c>
      <c r="AZ240" t="s">
        <v>1138</v>
      </c>
      <c r="BA240">
        <v>4</v>
      </c>
      <c r="BC240">
        <v>2</v>
      </c>
      <c r="BD240" s="91">
        <v>8</v>
      </c>
      <c r="BE240" s="93">
        <v>61</v>
      </c>
      <c r="BF240" s="96">
        <f t="shared" si="113"/>
        <v>8061</v>
      </c>
      <c r="BG240" s="96">
        <f t="shared" si="97"/>
        <v>8061</v>
      </c>
      <c r="BI240" s="7" t="s">
        <v>1447</v>
      </c>
    </row>
    <row r="241" spans="1:61" ht="14" hidden="1" customHeight="1" outlineLevel="1" x14ac:dyDescent="0.2">
      <c r="A241" t="s">
        <v>1413</v>
      </c>
      <c r="B241" t="s">
        <v>1138</v>
      </c>
      <c r="C241" s="1">
        <f t="shared" ref="C241:C273" si="114">SUM(N241:AN241)</f>
        <v>3815</v>
      </c>
      <c r="D241" s="7">
        <f>IF(N241&gt;0, RANK(N241,(N241:P241,Q241:AF241)),0)</f>
        <v>2</v>
      </c>
      <c r="E241" s="7">
        <f>IF(O241&gt;0,RANK(O241,(N241:P241,Q241:AF241)),0)</f>
        <v>1</v>
      </c>
      <c r="F241" s="7">
        <f>IF(P241&gt;0,RANK(P241,(N241:P241,Q241:AF241)),0)</f>
        <v>0</v>
      </c>
      <c r="G241" s="1">
        <f t="shared" si="101"/>
        <v>2510</v>
      </c>
      <c r="H241" s="2">
        <f t="shared" si="102"/>
        <v>0.65792922673656618</v>
      </c>
      <c r="I241" s="2"/>
      <c r="J241" s="2">
        <f t="shared" si="103"/>
        <v>0.16461336828309306</v>
      </c>
      <c r="K241" s="2">
        <f t="shared" si="104"/>
        <v>0.82254259501965921</v>
      </c>
      <c r="L241" s="2">
        <f t="shared" si="105"/>
        <v>0</v>
      </c>
      <c r="M241" s="2">
        <f t="shared" si="106"/>
        <v>1.2844036697247763E-2</v>
      </c>
      <c r="N241" s="56">
        <v>628</v>
      </c>
      <c r="O241" s="56">
        <v>3138</v>
      </c>
      <c r="P241" s="56"/>
      <c r="Q241" s="56">
        <v>36</v>
      </c>
      <c r="R241" s="53">
        <v>0</v>
      </c>
      <c r="X241" s="53">
        <f t="shared" si="112"/>
        <v>0</v>
      </c>
      <c r="Y241" s="53">
        <v>5</v>
      </c>
      <c r="Z241" s="53">
        <v>8</v>
      </c>
      <c r="AA241" s="53">
        <v>0</v>
      </c>
      <c r="AB241" s="53">
        <v>0</v>
      </c>
      <c r="AP241" s="7">
        <f>IF(Q241&gt;0,RANK(Q241,(N241:P241,Q241:AF241)),0)</f>
        <v>3</v>
      </c>
      <c r="AQ241" s="7">
        <f>IF(R241&gt;0,RANK(R241,(N241:P241,Q241:AF241)),0)</f>
        <v>0</v>
      </c>
      <c r="AR241" s="7">
        <f>IF(T241&gt;0,RANK(T241,(N241:P241,Q241:AF241)),0)</f>
        <v>0</v>
      </c>
      <c r="AS241" s="7">
        <f>IF(S241&gt;0,RANK(S241,(N241:P241,Q241:AF241)),0)</f>
        <v>0</v>
      </c>
      <c r="AT241" s="2">
        <f t="shared" ref="AT241:AT273" si="115">IF($C241=0,"-",Q241/$C241)</f>
        <v>9.4364351245085198E-3</v>
      </c>
      <c r="AU241" s="2">
        <f t="shared" ref="AU241:AU273" si="116">IF($C241=0,"-",R241/$C241)</f>
        <v>0</v>
      </c>
      <c r="AV241" s="2">
        <f t="shared" ref="AV241:AV273" si="117">IF($C241=0,"-",T241/$C241)</f>
        <v>0</v>
      </c>
      <c r="AW241" s="2">
        <f t="shared" ref="AW241:AW273" si="118">IF($C241=0,"-",S241/$C241)</f>
        <v>0</v>
      </c>
      <c r="AY241" t="s">
        <v>1413</v>
      </c>
      <c r="AZ241" t="s">
        <v>1138</v>
      </c>
      <c r="BA241">
        <v>4</v>
      </c>
      <c r="BC241">
        <v>2</v>
      </c>
      <c r="BD241" s="91">
        <v>8</v>
      </c>
      <c r="BE241" s="93">
        <v>63</v>
      </c>
      <c r="BF241" s="96">
        <f t="shared" si="113"/>
        <v>8063</v>
      </c>
      <c r="BG241" s="96">
        <f t="shared" si="97"/>
        <v>8063</v>
      </c>
      <c r="BI241" s="7" t="s">
        <v>1447</v>
      </c>
    </row>
    <row r="242" spans="1:61" ht="14" hidden="1" customHeight="1" outlineLevel="1" x14ac:dyDescent="0.2">
      <c r="A242" t="s">
        <v>100</v>
      </c>
      <c r="B242" t="s">
        <v>1138</v>
      </c>
      <c r="C242" s="1">
        <f t="shared" si="114"/>
        <v>35454</v>
      </c>
      <c r="D242" s="7">
        <f>IF(N242&gt;0, RANK(N242,(N242:P242,Q242:AF242)),0)</f>
        <v>1</v>
      </c>
      <c r="E242" s="7">
        <f>IF(O242&gt;0,RANK(O242,(N242:P242,Q242:AF242)),0)</f>
        <v>2</v>
      </c>
      <c r="F242" s="7">
        <f>IF(P242&gt;0,RANK(P242,(N242:P242,Q242:AF242)),0)</f>
        <v>0</v>
      </c>
      <c r="G242" s="1">
        <f>IF(C242&gt;0,MAX(N242:P242)-LARGE(N242:P242,2),0)</f>
        <v>5097</v>
      </c>
      <c r="H242" s="2">
        <f>IF(C242&gt;0,G242/C242,0)</f>
        <v>0.14376375021154172</v>
      </c>
      <c r="I242" s="2"/>
      <c r="J242" s="2">
        <f>IF($C242=0,"-",N242/$C242)</f>
        <v>0.56052913634568735</v>
      </c>
      <c r="K242" s="2">
        <f>IF($C242=0,"-",O242/$C242)</f>
        <v>0.41676538613414565</v>
      </c>
      <c r="L242" s="2">
        <f>IF($C242=0,"-",P242/$C242)</f>
        <v>0</v>
      </c>
      <c r="M242" s="2">
        <f>IF(C242=0,"-",(1-J242-K242-L242))</f>
        <v>2.2705477520166994E-2</v>
      </c>
      <c r="N242" s="56">
        <v>19873</v>
      </c>
      <c r="O242" s="56">
        <v>14776</v>
      </c>
      <c r="P242" s="56"/>
      <c r="Q242" s="56">
        <v>632</v>
      </c>
      <c r="R242" s="53">
        <v>1</v>
      </c>
      <c r="X242" s="53">
        <f>BQ242+BR242+BS242</f>
        <v>0</v>
      </c>
      <c r="Y242" s="53">
        <v>101</v>
      </c>
      <c r="Z242" s="53">
        <v>71</v>
      </c>
      <c r="AA242" s="53">
        <v>0</v>
      </c>
      <c r="AB242" s="53">
        <v>0</v>
      </c>
      <c r="AP242" s="7">
        <f>IF(Q242&gt;0,RANK(Q242,(N242:P242,Q242:AF242)),0)</f>
        <v>3</v>
      </c>
      <c r="AQ242" s="7">
        <f>IF(R242&gt;0,RANK(R242,(N242:P242,Q242:AF242)),0)</f>
        <v>6</v>
      </c>
      <c r="AR242" s="7">
        <f>IF(T242&gt;0,RANK(T242,(N242:P242,Q242:AF242)),0)</f>
        <v>0</v>
      </c>
      <c r="AS242" s="7">
        <f>IF(S242&gt;0,RANK(S242,(N242:P242,Q242:AF242)),0)</f>
        <v>0</v>
      </c>
      <c r="AT242" s="2">
        <f t="shared" si="115"/>
        <v>1.7825915270491342E-2</v>
      </c>
      <c r="AU242" s="2">
        <f t="shared" si="116"/>
        <v>2.8205562136853388E-5</v>
      </c>
      <c r="AV242" s="2">
        <f t="shared" si="117"/>
        <v>0</v>
      </c>
      <c r="AW242" s="2">
        <f t="shared" si="118"/>
        <v>0</v>
      </c>
      <c r="AY242" t="s">
        <v>100</v>
      </c>
      <c r="AZ242" t="s">
        <v>1138</v>
      </c>
      <c r="BA242">
        <v>3</v>
      </c>
      <c r="BC242">
        <v>2</v>
      </c>
      <c r="BD242" s="91">
        <v>8</v>
      </c>
      <c r="BE242" s="93">
        <v>67</v>
      </c>
      <c r="BF242" s="96">
        <f>1000*BD242+BE242</f>
        <v>8067</v>
      </c>
      <c r="BG242" s="96">
        <f t="shared" si="97"/>
        <v>8067</v>
      </c>
      <c r="BI242" s="7" t="s">
        <v>1447</v>
      </c>
    </row>
    <row r="243" spans="1:61" ht="14" hidden="1" customHeight="1" outlineLevel="1" x14ac:dyDescent="0.2">
      <c r="A243" t="s">
        <v>30</v>
      </c>
      <c r="B243" t="s">
        <v>1138</v>
      </c>
      <c r="C243" s="1">
        <f t="shared" si="114"/>
        <v>3954</v>
      </c>
      <c r="D243" s="7">
        <f>IF(N243&gt;0, RANK(N243,(N243:P243,Q243:AF243)),0)</f>
        <v>1</v>
      </c>
      <c r="E243" s="7">
        <f>IF(O243&gt;0,RANK(O243,(N243:P243,Q243:AF243)),0)</f>
        <v>2</v>
      </c>
      <c r="F243" s="7">
        <f>IF(P243&gt;0,RANK(P243,(N243:P243,Q243:AF243)),0)</f>
        <v>0</v>
      </c>
      <c r="G243" s="1">
        <f t="shared" si="101"/>
        <v>786</v>
      </c>
      <c r="H243" s="2">
        <f t="shared" si="102"/>
        <v>0.19878603945371776</v>
      </c>
      <c r="I243" s="2"/>
      <c r="J243" s="2">
        <f t="shared" ref="J243:J273" si="119">IF($C243=0,"-",N243/$C243)</f>
        <v>0.580930703085483</v>
      </c>
      <c r="K243" s="2">
        <f t="shared" ref="K243:K273" si="120">IF($C243=0,"-",O243/$C243)</f>
        <v>0.3821446636317653</v>
      </c>
      <c r="L243" s="2">
        <f t="shared" ref="L243:L273" si="121">IF($C243=0,"-",P243/$C243)</f>
        <v>0</v>
      </c>
      <c r="M243" s="2">
        <f t="shared" ref="M243:M273" si="122">IF(C243=0,"-",(1-J243-K243-L243))</f>
        <v>3.6924633282751695E-2</v>
      </c>
      <c r="N243" s="56">
        <v>2297</v>
      </c>
      <c r="O243" s="56">
        <v>1511</v>
      </c>
      <c r="P243" s="56"/>
      <c r="Q243" s="56">
        <v>109</v>
      </c>
      <c r="R243" s="53">
        <v>1</v>
      </c>
      <c r="X243" s="53">
        <f t="shared" si="112"/>
        <v>0</v>
      </c>
      <c r="Y243" s="53">
        <v>21</v>
      </c>
      <c r="Z243" s="53">
        <v>15</v>
      </c>
      <c r="AA243" s="53">
        <v>0</v>
      </c>
      <c r="AB243" s="53">
        <v>0</v>
      </c>
      <c r="AP243" s="7">
        <f>IF(Q243&gt;0,RANK(Q243,(N243:P243,Q243:AF243)),0)</f>
        <v>3</v>
      </c>
      <c r="AQ243" s="7">
        <f>IF(R243&gt;0,RANK(R243,(N243:P243,Q243:AF243)),0)</f>
        <v>6</v>
      </c>
      <c r="AR243" s="7">
        <f>IF(T243&gt;0,RANK(T243,(N243:P243,Q243:AF243)),0)</f>
        <v>0</v>
      </c>
      <c r="AS243" s="7">
        <f>IF(S243&gt;0,RANK(S243,(N243:P243,Q243:AF243)),0)</f>
        <v>0</v>
      </c>
      <c r="AT243" s="2">
        <f t="shared" si="115"/>
        <v>2.7567020738492664E-2</v>
      </c>
      <c r="AU243" s="2">
        <f t="shared" si="116"/>
        <v>2.5290844714213456E-4</v>
      </c>
      <c r="AV243" s="2">
        <f t="shared" si="117"/>
        <v>0</v>
      </c>
      <c r="AW243" s="2">
        <f t="shared" si="118"/>
        <v>0</v>
      </c>
      <c r="AY243" t="s">
        <v>30</v>
      </c>
      <c r="AZ243" t="s">
        <v>1138</v>
      </c>
      <c r="BA243">
        <v>3</v>
      </c>
      <c r="BC243">
        <v>2</v>
      </c>
      <c r="BD243" s="91">
        <v>8</v>
      </c>
      <c r="BE243" s="93">
        <v>65</v>
      </c>
      <c r="BF243" s="96">
        <f t="shared" si="113"/>
        <v>8065</v>
      </c>
      <c r="BG243" s="96">
        <f t="shared" si="97"/>
        <v>8065</v>
      </c>
      <c r="BI243" s="7" t="s">
        <v>1447</v>
      </c>
    </row>
    <row r="244" spans="1:61" ht="14" hidden="1" customHeight="1" outlineLevel="1" x14ac:dyDescent="0.2">
      <c r="A244" t="s">
        <v>63</v>
      </c>
      <c r="B244" t="s">
        <v>1138</v>
      </c>
      <c r="C244" s="1">
        <f t="shared" si="114"/>
        <v>215933</v>
      </c>
      <c r="D244" s="7">
        <f>IF(N244&gt;0, RANK(N244,(N244:P244,Q244:AF244)),0)</f>
        <v>1</v>
      </c>
      <c r="E244" s="7">
        <f>IF(O244&gt;0,RANK(O244,(N244:P244,Q244:AF244)),0)</f>
        <v>2</v>
      </c>
      <c r="F244" s="7">
        <f>IF(P244&gt;0,RANK(P244,(N244:P244,Q244:AF244)),0)</f>
        <v>0</v>
      </c>
      <c r="G244" s="1">
        <f t="shared" si="101"/>
        <v>21834</v>
      </c>
      <c r="H244" s="2">
        <f t="shared" si="102"/>
        <v>0.10111469761453784</v>
      </c>
      <c r="I244" s="2"/>
      <c r="J244" s="2">
        <f t="shared" si="119"/>
        <v>0.53914408636012101</v>
      </c>
      <c r="K244" s="2">
        <f t="shared" si="120"/>
        <v>0.43802938874558311</v>
      </c>
      <c r="L244" s="2">
        <f t="shared" si="121"/>
        <v>0</v>
      </c>
      <c r="M244" s="2">
        <f t="shared" si="122"/>
        <v>2.2826524894295874E-2</v>
      </c>
      <c r="N244" s="56">
        <v>116419</v>
      </c>
      <c r="O244" s="56">
        <v>94585</v>
      </c>
      <c r="P244" s="56"/>
      <c r="Q244" s="56">
        <v>3914</v>
      </c>
      <c r="R244" s="53">
        <v>0</v>
      </c>
      <c r="X244" s="53">
        <f t="shared" si="112"/>
        <v>0</v>
      </c>
      <c r="Y244" s="53">
        <v>471</v>
      </c>
      <c r="Z244" s="53">
        <v>544</v>
      </c>
      <c r="AA244" s="53">
        <v>0</v>
      </c>
      <c r="AB244" s="53">
        <v>0</v>
      </c>
      <c r="AP244" s="7">
        <f>IF(Q244&gt;0,RANK(Q244,(N244:P244,Q244:AF244)),0)</f>
        <v>3</v>
      </c>
      <c r="AQ244" s="7">
        <f>IF(R244&gt;0,RANK(R244,(N244:P244,Q244:AF244)),0)</f>
        <v>0</v>
      </c>
      <c r="AR244" s="7">
        <f>IF(T244&gt;0,RANK(T244,(N244:P244,Q244:AF244)),0)</f>
        <v>0</v>
      </c>
      <c r="AS244" s="7">
        <f>IF(S244&gt;0,RANK(S244,(N244:P244,Q244:AF244)),0)</f>
        <v>0</v>
      </c>
      <c r="AT244" s="2">
        <f t="shared" si="115"/>
        <v>1.812599278479899E-2</v>
      </c>
      <c r="AU244" s="2">
        <f t="shared" si="116"/>
        <v>0</v>
      </c>
      <c r="AV244" s="2">
        <f t="shared" si="117"/>
        <v>0</v>
      </c>
      <c r="AW244" s="2">
        <f t="shared" si="118"/>
        <v>0</v>
      </c>
      <c r="AY244" t="s">
        <v>63</v>
      </c>
      <c r="AZ244" t="s">
        <v>1138</v>
      </c>
      <c r="BA244">
        <v>2</v>
      </c>
      <c r="BC244">
        <v>2</v>
      </c>
      <c r="BD244" s="91">
        <v>8</v>
      </c>
      <c r="BE244" s="93">
        <v>69</v>
      </c>
      <c r="BF244" s="96">
        <f t="shared" si="113"/>
        <v>8069</v>
      </c>
      <c r="BG244" s="96">
        <f t="shared" si="97"/>
        <v>8069</v>
      </c>
      <c r="BI244" s="7" t="s">
        <v>1447</v>
      </c>
    </row>
    <row r="245" spans="1:61" ht="14" hidden="1" customHeight="1" outlineLevel="1" x14ac:dyDescent="0.2">
      <c r="A245" t="s">
        <v>1592</v>
      </c>
      <c r="B245" t="s">
        <v>1138</v>
      </c>
      <c r="C245" s="1">
        <f t="shared" si="114"/>
        <v>7926</v>
      </c>
      <c r="D245" s="7">
        <f>IF(N245&gt;0, RANK(N245,(N245:P245,Q245:AF245)),0)</f>
        <v>2</v>
      </c>
      <c r="E245" s="7">
        <f>IF(O245&gt;0,RANK(O245,(N245:P245,Q245:AF245)),0)</f>
        <v>1</v>
      </c>
      <c r="F245" s="7">
        <f>IF(P245&gt;0,RANK(P245,(N245:P245,Q245:AF245)),0)</f>
        <v>0</v>
      </c>
      <c r="G245" s="1">
        <f t="shared" si="101"/>
        <v>708</v>
      </c>
      <c r="H245" s="2">
        <f t="shared" si="102"/>
        <v>8.9326267978803942E-2</v>
      </c>
      <c r="I245" s="2"/>
      <c r="J245" s="2">
        <f t="shared" si="119"/>
        <v>0.44272016149381782</v>
      </c>
      <c r="K245" s="2">
        <f t="shared" si="120"/>
        <v>0.53204642947262171</v>
      </c>
      <c r="L245" s="2">
        <f t="shared" si="121"/>
        <v>0</v>
      </c>
      <c r="M245" s="2">
        <f t="shared" si="122"/>
        <v>2.5233409033560417E-2</v>
      </c>
      <c r="N245" s="56">
        <v>3509</v>
      </c>
      <c r="O245" s="56">
        <v>4217</v>
      </c>
      <c r="P245" s="56"/>
      <c r="Q245" s="56">
        <v>130</v>
      </c>
      <c r="R245" s="53">
        <v>0</v>
      </c>
      <c r="X245" s="53">
        <f t="shared" si="112"/>
        <v>0</v>
      </c>
      <c r="Y245" s="53">
        <v>24</v>
      </c>
      <c r="Z245" s="53">
        <v>45</v>
      </c>
      <c r="AA245" s="53">
        <v>1</v>
      </c>
      <c r="AB245" s="53">
        <v>0</v>
      </c>
      <c r="AP245" s="7">
        <f>IF(Q245&gt;0,RANK(Q245,(N245:P245,Q245:AF245)),0)</f>
        <v>3</v>
      </c>
      <c r="AQ245" s="7">
        <f>IF(R245&gt;0,RANK(R245,(N245:P245,Q245:AF245)),0)</f>
        <v>0</v>
      </c>
      <c r="AR245" s="7">
        <f>IF(T245&gt;0,RANK(T245,(N245:P245,Q245:AF245)),0)</f>
        <v>0</v>
      </c>
      <c r="AS245" s="7">
        <f>IF(S245&gt;0,RANK(S245,(N245:P245,Q245:AF245)),0)</f>
        <v>0</v>
      </c>
      <c r="AT245" s="2">
        <f t="shared" si="115"/>
        <v>1.6401715871814281E-2</v>
      </c>
      <c r="AU245" s="2">
        <f t="shared" si="116"/>
        <v>0</v>
      </c>
      <c r="AV245" s="2">
        <f t="shared" si="117"/>
        <v>0</v>
      </c>
      <c r="AW245" s="2">
        <f t="shared" si="118"/>
        <v>0</v>
      </c>
      <c r="AY245" t="s">
        <v>1592</v>
      </c>
      <c r="AZ245" t="s">
        <v>1138</v>
      </c>
      <c r="BA245">
        <v>4</v>
      </c>
      <c r="BC245">
        <v>2</v>
      </c>
      <c r="BD245" s="91">
        <v>8</v>
      </c>
      <c r="BE245" s="93">
        <v>71</v>
      </c>
      <c r="BF245" s="96">
        <f t="shared" si="113"/>
        <v>8071</v>
      </c>
      <c r="BG245" s="96">
        <f t="shared" si="97"/>
        <v>8071</v>
      </c>
      <c r="BI245" s="7" t="s">
        <v>1447</v>
      </c>
    </row>
    <row r="246" spans="1:61" ht="14" hidden="1" customHeight="1" outlineLevel="1" x14ac:dyDescent="0.2">
      <c r="A246" t="s">
        <v>181</v>
      </c>
      <c r="B246" t="s">
        <v>1138</v>
      </c>
      <c r="C246" s="1">
        <f t="shared" si="114"/>
        <v>2636</v>
      </c>
      <c r="D246" s="7">
        <f>IF(N246&gt;0, RANK(N246,(N246:P246,Q246:AF246)),0)</f>
        <v>2</v>
      </c>
      <c r="E246" s="7">
        <f>IF(O246&gt;0,RANK(O246,(N246:P246,Q246:AF246)),0)</f>
        <v>1</v>
      </c>
      <c r="F246" s="7">
        <f>IF(P246&gt;0,RANK(P246,(N246:P246,Q246:AF246)),0)</f>
        <v>0</v>
      </c>
      <c r="G246" s="1">
        <f t="shared" si="101"/>
        <v>1707</v>
      </c>
      <c r="H246" s="2">
        <f t="shared" si="102"/>
        <v>0.64757207890743551</v>
      </c>
      <c r="I246" s="2"/>
      <c r="J246" s="2">
        <f t="shared" si="119"/>
        <v>0.1646433990895296</v>
      </c>
      <c r="K246" s="2">
        <f t="shared" si="120"/>
        <v>0.81221547799696514</v>
      </c>
      <c r="L246" s="2">
        <f t="shared" si="121"/>
        <v>0</v>
      </c>
      <c r="M246" s="2">
        <f t="shared" si="122"/>
        <v>2.314112291350523E-2</v>
      </c>
      <c r="N246" s="56">
        <v>434</v>
      </c>
      <c r="O246" s="56">
        <v>2141</v>
      </c>
      <c r="P246" s="56"/>
      <c r="Q246" s="56">
        <v>39</v>
      </c>
      <c r="R246" s="53">
        <v>0</v>
      </c>
      <c r="X246" s="53">
        <f t="shared" si="112"/>
        <v>0</v>
      </c>
      <c r="Y246" s="53">
        <v>5</v>
      </c>
      <c r="Z246" s="53">
        <v>17</v>
      </c>
      <c r="AA246" s="53">
        <v>0</v>
      </c>
      <c r="AB246" s="53">
        <v>0</v>
      </c>
      <c r="AP246" s="7">
        <f>IF(Q246&gt;0,RANK(Q246,(N246:P246,Q246:AF246)),0)</f>
        <v>3</v>
      </c>
      <c r="AQ246" s="7">
        <f>IF(R246&gt;0,RANK(R246,(N246:P246,Q246:AF246)),0)</f>
        <v>0</v>
      </c>
      <c r="AR246" s="7">
        <f>IF(T246&gt;0,RANK(T246,(N246:P246,Q246:AF246)),0)</f>
        <v>0</v>
      </c>
      <c r="AS246" s="7">
        <f>IF(S246&gt;0,RANK(S246,(N246:P246,Q246:AF246)),0)</f>
        <v>0</v>
      </c>
      <c r="AT246" s="2">
        <f t="shared" si="115"/>
        <v>1.479514415781487E-2</v>
      </c>
      <c r="AU246" s="2">
        <f t="shared" si="116"/>
        <v>0</v>
      </c>
      <c r="AV246" s="2">
        <f t="shared" si="117"/>
        <v>0</v>
      </c>
      <c r="AW246" s="2">
        <f t="shared" si="118"/>
        <v>0</v>
      </c>
      <c r="AY246" t="s">
        <v>181</v>
      </c>
      <c r="AZ246" t="s">
        <v>1138</v>
      </c>
      <c r="BA246">
        <v>4</v>
      </c>
      <c r="BC246">
        <v>2</v>
      </c>
      <c r="BD246" s="91">
        <v>8</v>
      </c>
      <c r="BE246" s="93">
        <v>73</v>
      </c>
      <c r="BF246" s="96">
        <f t="shared" si="113"/>
        <v>8073</v>
      </c>
      <c r="BG246" s="96">
        <f t="shared" si="97"/>
        <v>8073</v>
      </c>
      <c r="BI246" s="7" t="s">
        <v>1447</v>
      </c>
    </row>
    <row r="247" spans="1:61" ht="14" hidden="1" customHeight="1" outlineLevel="1" x14ac:dyDescent="0.2">
      <c r="A247" t="s">
        <v>1916</v>
      </c>
      <c r="B247" t="s">
        <v>1138</v>
      </c>
      <c r="C247" s="1">
        <f t="shared" si="114"/>
        <v>10481</v>
      </c>
      <c r="D247" s="7">
        <f>IF(N247&gt;0, RANK(N247,(N247:P247,Q247:AF247)),0)</f>
        <v>2</v>
      </c>
      <c r="E247" s="7">
        <f>IF(O247&gt;0,RANK(O247,(N247:P247,Q247:AF247)),0)</f>
        <v>1</v>
      </c>
      <c r="F247" s="7">
        <f>IF(P247&gt;0,RANK(P247,(N247:P247,Q247:AF247)),0)</f>
        <v>0</v>
      </c>
      <c r="G247" s="1">
        <f t="shared" si="101"/>
        <v>6050</v>
      </c>
      <c r="H247" s="2">
        <f t="shared" si="102"/>
        <v>0.57723499666062394</v>
      </c>
      <c r="I247" s="2"/>
      <c r="J247" s="2">
        <f t="shared" si="119"/>
        <v>0.20198454345959355</v>
      </c>
      <c r="K247" s="2">
        <f t="shared" si="120"/>
        <v>0.77921954012021755</v>
      </c>
      <c r="L247" s="2">
        <f t="shared" si="121"/>
        <v>0</v>
      </c>
      <c r="M247" s="2">
        <f t="shared" si="122"/>
        <v>1.8795916420188963E-2</v>
      </c>
      <c r="N247" s="56">
        <v>2117</v>
      </c>
      <c r="O247" s="56">
        <v>8167</v>
      </c>
      <c r="P247" s="56"/>
      <c r="Q247" s="56">
        <v>131</v>
      </c>
      <c r="R247" s="53">
        <v>0</v>
      </c>
      <c r="X247" s="53">
        <f t="shared" si="112"/>
        <v>0</v>
      </c>
      <c r="Y247" s="53">
        <v>29</v>
      </c>
      <c r="Z247" s="53">
        <v>37</v>
      </c>
      <c r="AA247" s="53">
        <v>0</v>
      </c>
      <c r="AB247" s="53">
        <v>0</v>
      </c>
      <c r="AP247" s="7">
        <f>IF(Q247&gt;0,RANK(Q247,(N247:P247,Q247:AF247)),0)</f>
        <v>3</v>
      </c>
      <c r="AQ247" s="7">
        <f>IF(R247&gt;0,RANK(R247,(N247:P247,Q247:AF247)),0)</f>
        <v>0</v>
      </c>
      <c r="AR247" s="7">
        <f>IF(T247&gt;0,RANK(T247,(N247:P247,Q247:AF247)),0)</f>
        <v>0</v>
      </c>
      <c r="AS247" s="7">
        <f>IF(S247&gt;0,RANK(S247,(N247:P247,Q247:AF247)),0)</f>
        <v>0</v>
      </c>
      <c r="AT247" s="2">
        <f t="shared" si="115"/>
        <v>1.2498807365709378E-2</v>
      </c>
      <c r="AU247" s="2">
        <f t="shared" si="116"/>
        <v>0</v>
      </c>
      <c r="AV247" s="2">
        <f t="shared" si="117"/>
        <v>0</v>
      </c>
      <c r="AW247" s="2">
        <f t="shared" si="118"/>
        <v>0</v>
      </c>
      <c r="AY247" t="s">
        <v>1916</v>
      </c>
      <c r="AZ247" t="s">
        <v>1138</v>
      </c>
      <c r="BA247">
        <v>4</v>
      </c>
      <c r="BC247">
        <v>2</v>
      </c>
      <c r="BD247" s="91">
        <v>8</v>
      </c>
      <c r="BE247" s="93">
        <v>75</v>
      </c>
      <c r="BF247" s="96">
        <f t="shared" si="113"/>
        <v>8075</v>
      </c>
      <c r="BG247" s="96">
        <f t="shared" si="97"/>
        <v>8075</v>
      </c>
      <c r="BI247" s="7" t="s">
        <v>1447</v>
      </c>
    </row>
    <row r="248" spans="1:61" ht="14" hidden="1" customHeight="1" outlineLevel="1" x14ac:dyDescent="0.2">
      <c r="A248" t="s">
        <v>1227</v>
      </c>
      <c r="B248" t="s">
        <v>1138</v>
      </c>
      <c r="C248" s="1">
        <f t="shared" si="114"/>
        <v>89202</v>
      </c>
      <c r="D248" s="7">
        <f>IF(N248&gt;0, RANK(N248,(N248:P248,Q248:AF248)),0)</f>
        <v>2</v>
      </c>
      <c r="E248" s="7">
        <f>IF(O248&gt;0,RANK(O248,(N248:P248,Q248:AF248)),0)</f>
        <v>1</v>
      </c>
      <c r="F248" s="7">
        <f>IF(P248&gt;0,RANK(P248,(N248:P248,Q248:AF248)),0)</f>
        <v>0</v>
      </c>
      <c r="G248" s="1">
        <f t="shared" si="101"/>
        <v>27758</v>
      </c>
      <c r="H248" s="2">
        <f t="shared" si="102"/>
        <v>0.31118136364655502</v>
      </c>
      <c r="I248" s="2"/>
      <c r="J248" s="2">
        <f t="shared" si="119"/>
        <v>0.33046344252371024</v>
      </c>
      <c r="K248" s="2">
        <f t="shared" si="120"/>
        <v>0.6416448061702652</v>
      </c>
      <c r="L248" s="2">
        <f t="shared" si="121"/>
        <v>0</v>
      </c>
      <c r="M248" s="2">
        <f t="shared" si="122"/>
        <v>2.7891751306024504E-2</v>
      </c>
      <c r="N248" s="56">
        <v>29478</v>
      </c>
      <c r="O248" s="56">
        <v>57236</v>
      </c>
      <c r="P248" s="56"/>
      <c r="Q248" s="56">
        <v>1785</v>
      </c>
      <c r="R248" s="53">
        <v>1</v>
      </c>
      <c r="X248" s="53">
        <f t="shared" si="112"/>
        <v>0</v>
      </c>
      <c r="Y248" s="53">
        <v>244</v>
      </c>
      <c r="Z248" s="53">
        <v>457</v>
      </c>
      <c r="AA248" s="53">
        <v>1</v>
      </c>
      <c r="AB248" s="53">
        <v>0</v>
      </c>
      <c r="AP248" s="7">
        <f>IF(Q248&gt;0,RANK(Q248,(N248:P248,Q248:AF248)),0)</f>
        <v>3</v>
      </c>
      <c r="AQ248" s="7">
        <f>IF(R248&gt;0,RANK(R248,(N248:P248,Q248:AF248)),0)</f>
        <v>6</v>
      </c>
      <c r="AR248" s="7">
        <f>IF(T248&gt;0,RANK(T248,(N248:P248,Q248:AF248)),0)</f>
        <v>0</v>
      </c>
      <c r="AS248" s="7">
        <f>IF(S248&gt;0,RANK(S248,(N248:P248,Q248:AF248)),0)</f>
        <v>0</v>
      </c>
      <c r="AT248" s="2">
        <f t="shared" si="115"/>
        <v>2.0010762090536087E-2</v>
      </c>
      <c r="AU248" s="2">
        <f t="shared" si="116"/>
        <v>1.1210510975090244E-5</v>
      </c>
      <c r="AV248" s="2">
        <f t="shared" si="117"/>
        <v>0</v>
      </c>
      <c r="AW248" s="2">
        <f t="shared" si="118"/>
        <v>0</v>
      </c>
      <c r="AY248" t="s">
        <v>1227</v>
      </c>
      <c r="AZ248" t="s">
        <v>1138</v>
      </c>
      <c r="BA248">
        <v>3</v>
      </c>
      <c r="BC248">
        <v>2</v>
      </c>
      <c r="BD248" s="91">
        <v>8</v>
      </c>
      <c r="BE248" s="93">
        <v>77</v>
      </c>
      <c r="BF248" s="96">
        <f t="shared" si="113"/>
        <v>8077</v>
      </c>
      <c r="BG248" s="96">
        <f t="shared" si="97"/>
        <v>8077</v>
      </c>
      <c r="BI248" s="7" t="s">
        <v>1447</v>
      </c>
    </row>
    <row r="249" spans="1:61" ht="14" hidden="1" customHeight="1" outlineLevel="1" x14ac:dyDescent="0.2">
      <c r="A249" t="s">
        <v>700</v>
      </c>
      <c r="B249" t="s">
        <v>1138</v>
      </c>
      <c r="C249" s="1">
        <f t="shared" si="114"/>
        <v>757</v>
      </c>
      <c r="D249" s="7">
        <f>IF(N249&gt;0, RANK(N249,(N249:P249,Q249:AF249)),0)</f>
        <v>2</v>
      </c>
      <c r="E249" s="7">
        <f>IF(O249&gt;0,RANK(O249,(N249:P249,Q249:AF249)),0)</f>
        <v>1</v>
      </c>
      <c r="F249" s="7">
        <f>IF(P249&gt;0,RANK(P249,(N249:P249,Q249:AF249)),0)</f>
        <v>0</v>
      </c>
      <c r="G249" s="1">
        <f t="shared" si="101"/>
        <v>135</v>
      </c>
      <c r="H249" s="2">
        <f t="shared" si="102"/>
        <v>0.17833553500660501</v>
      </c>
      <c r="I249" s="2"/>
      <c r="J249" s="2">
        <f t="shared" si="119"/>
        <v>0.39894319682959051</v>
      </c>
      <c r="K249" s="2">
        <f t="shared" si="120"/>
        <v>0.57727873183619549</v>
      </c>
      <c r="L249" s="2">
        <f t="shared" si="121"/>
        <v>0</v>
      </c>
      <c r="M249" s="2">
        <f t="shared" si="122"/>
        <v>2.3778071334214057E-2</v>
      </c>
      <c r="N249" s="56">
        <v>302</v>
      </c>
      <c r="O249" s="56">
        <v>437</v>
      </c>
      <c r="P249" s="56"/>
      <c r="Q249" s="56">
        <v>15</v>
      </c>
      <c r="R249" s="53">
        <v>0</v>
      </c>
      <c r="X249" s="53">
        <f t="shared" si="112"/>
        <v>0</v>
      </c>
      <c r="Y249" s="53">
        <v>2</v>
      </c>
      <c r="Z249" s="53">
        <v>1</v>
      </c>
      <c r="AA249" s="53">
        <v>0</v>
      </c>
      <c r="AB249" s="53">
        <v>0</v>
      </c>
      <c r="AP249" s="7">
        <f>IF(Q249&gt;0,RANK(Q249,(N249:P249,Q249:AF249)),0)</f>
        <v>3</v>
      </c>
      <c r="AQ249" s="7">
        <f>IF(R249&gt;0,RANK(R249,(N249:P249,Q249:AF249)),0)</f>
        <v>0</v>
      </c>
      <c r="AR249" s="7">
        <f>IF(T249&gt;0,RANK(T249,(N249:P249,Q249:AF249)),0)</f>
        <v>0</v>
      </c>
      <c r="AS249" s="7">
        <f>IF(S249&gt;0,RANK(S249,(N249:P249,Q249:AF249)),0)</f>
        <v>0</v>
      </c>
      <c r="AT249" s="2">
        <f t="shared" si="115"/>
        <v>1.9815059445178335E-2</v>
      </c>
      <c r="AU249" s="2">
        <f t="shared" si="116"/>
        <v>0</v>
      </c>
      <c r="AV249" s="2">
        <f t="shared" si="117"/>
        <v>0</v>
      </c>
      <c r="AW249" s="2">
        <f t="shared" si="118"/>
        <v>0</v>
      </c>
      <c r="AY249" t="s">
        <v>700</v>
      </c>
      <c r="AZ249" t="s">
        <v>1138</v>
      </c>
      <c r="BA249">
        <v>3</v>
      </c>
      <c r="BC249">
        <v>2</v>
      </c>
      <c r="BD249" s="91">
        <v>8</v>
      </c>
      <c r="BE249" s="93">
        <v>79</v>
      </c>
      <c r="BF249" s="96">
        <f t="shared" si="113"/>
        <v>8079</v>
      </c>
      <c r="BG249" s="96">
        <f t="shared" si="97"/>
        <v>8079</v>
      </c>
      <c r="BI249" s="7" t="s">
        <v>1447</v>
      </c>
    </row>
    <row r="250" spans="1:61" ht="14" hidden="1" customHeight="1" outlineLevel="1" x14ac:dyDescent="0.2">
      <c r="A250" t="s">
        <v>701</v>
      </c>
      <c r="B250" t="s">
        <v>1138</v>
      </c>
      <c r="C250" s="1">
        <f t="shared" si="114"/>
        <v>6810</v>
      </c>
      <c r="D250" s="7">
        <f>IF(N250&gt;0, RANK(N250,(N250:P250,Q250:AF250)),0)</f>
        <v>2</v>
      </c>
      <c r="E250" s="7">
        <f>IF(O250&gt;0,RANK(O250,(N250:P250,Q250:AF250)),0)</f>
        <v>1</v>
      </c>
      <c r="F250" s="7">
        <f>IF(P250&gt;0,RANK(P250,(N250:P250,Q250:AF250)),0)</f>
        <v>0</v>
      </c>
      <c r="G250" s="1">
        <f t="shared" si="101"/>
        <v>4424</v>
      </c>
      <c r="H250" s="2">
        <f t="shared" si="102"/>
        <v>0.64963289280469894</v>
      </c>
      <c r="I250" s="2"/>
      <c r="J250" s="2">
        <f t="shared" si="119"/>
        <v>0.1644640234948605</v>
      </c>
      <c r="K250" s="2">
        <f t="shared" si="120"/>
        <v>0.81409691629955949</v>
      </c>
      <c r="L250" s="2">
        <f t="shared" si="121"/>
        <v>0</v>
      </c>
      <c r="M250" s="2">
        <f t="shared" si="122"/>
        <v>2.1439060205580063E-2</v>
      </c>
      <c r="N250" s="56">
        <v>1120</v>
      </c>
      <c r="O250" s="56">
        <v>5544</v>
      </c>
      <c r="P250" s="56"/>
      <c r="Q250" s="56">
        <v>106</v>
      </c>
      <c r="R250" s="53">
        <v>0</v>
      </c>
      <c r="X250" s="53">
        <f t="shared" si="112"/>
        <v>0</v>
      </c>
      <c r="Y250" s="53">
        <v>9</v>
      </c>
      <c r="Z250" s="53">
        <v>31</v>
      </c>
      <c r="AA250" s="53">
        <v>0</v>
      </c>
      <c r="AB250" s="53">
        <v>0</v>
      </c>
      <c r="AP250" s="7">
        <f>IF(Q250&gt;0,RANK(Q250,(N250:P250,Q250:AF250)),0)</f>
        <v>3</v>
      </c>
      <c r="AQ250" s="7">
        <f>IF(R250&gt;0,RANK(R250,(N250:P250,Q250:AF250)),0)</f>
        <v>0</v>
      </c>
      <c r="AR250" s="7">
        <f>IF(T250&gt;0,RANK(T250,(N250:P250,Q250:AF250)),0)</f>
        <v>0</v>
      </c>
      <c r="AS250" s="7">
        <f>IF(S250&gt;0,RANK(S250,(N250:P250,Q250:AF250)),0)</f>
        <v>0</v>
      </c>
      <c r="AT250" s="2">
        <f t="shared" si="115"/>
        <v>1.5565345080763583E-2</v>
      </c>
      <c r="AU250" s="2">
        <f t="shared" si="116"/>
        <v>0</v>
      </c>
      <c r="AV250" s="2">
        <f t="shared" si="117"/>
        <v>0</v>
      </c>
      <c r="AW250" s="2">
        <f t="shared" si="118"/>
        <v>0</v>
      </c>
      <c r="AY250" t="s">
        <v>701</v>
      </c>
      <c r="AZ250" t="s">
        <v>1138</v>
      </c>
      <c r="BA250">
        <v>3</v>
      </c>
      <c r="BC250">
        <v>2</v>
      </c>
      <c r="BD250" s="91">
        <v>8</v>
      </c>
      <c r="BE250" s="93">
        <v>81</v>
      </c>
      <c r="BF250" s="96">
        <f t="shared" si="113"/>
        <v>8081</v>
      </c>
      <c r="BG250" s="96">
        <f t="shared" si="97"/>
        <v>8081</v>
      </c>
      <c r="BI250" s="7" t="s">
        <v>1447</v>
      </c>
    </row>
    <row r="251" spans="1:61" ht="14" hidden="1" customHeight="1" outlineLevel="1" x14ac:dyDescent="0.2">
      <c r="A251" t="s">
        <v>160</v>
      </c>
      <c r="B251" t="s">
        <v>1138</v>
      </c>
      <c r="C251" s="1">
        <f t="shared" si="114"/>
        <v>15197</v>
      </c>
      <c r="D251" s="7">
        <f>IF(N251&gt;0, RANK(N251,(N251:P251,Q251:AF251)),0)</f>
        <v>2</v>
      </c>
      <c r="E251" s="7">
        <f>IF(O251&gt;0,RANK(O251,(N251:P251,Q251:AF251)),0)</f>
        <v>1</v>
      </c>
      <c r="F251" s="7">
        <f>IF(P251&gt;0,RANK(P251,(N251:P251,Q251:AF251)),0)</f>
        <v>0</v>
      </c>
      <c r="G251" s="1">
        <f t="shared" si="101"/>
        <v>3735</v>
      </c>
      <c r="H251" s="2">
        <f t="shared" si="102"/>
        <v>0.24577219187997631</v>
      </c>
      <c r="I251" s="2"/>
      <c r="J251" s="2">
        <f t="shared" si="119"/>
        <v>0.36441402908468778</v>
      </c>
      <c r="K251" s="2">
        <f t="shared" si="120"/>
        <v>0.61018622096466413</v>
      </c>
      <c r="L251" s="2">
        <f t="shared" si="121"/>
        <v>0</v>
      </c>
      <c r="M251" s="2">
        <f t="shared" si="122"/>
        <v>2.5399749950648087E-2</v>
      </c>
      <c r="N251" s="56">
        <v>5538</v>
      </c>
      <c r="O251" s="56">
        <v>9273</v>
      </c>
      <c r="P251" s="56"/>
      <c r="Q251" s="56">
        <v>272</v>
      </c>
      <c r="R251" s="53">
        <v>1</v>
      </c>
      <c r="X251" s="53">
        <f t="shared" si="112"/>
        <v>0</v>
      </c>
      <c r="Y251" s="53">
        <v>64</v>
      </c>
      <c r="Z251" s="53">
        <v>47</v>
      </c>
      <c r="AA251" s="53">
        <v>1</v>
      </c>
      <c r="AB251" s="53">
        <v>1</v>
      </c>
      <c r="AP251" s="7">
        <f>IF(Q251&gt;0,RANK(Q251,(N251:P251,Q251:AF251)),0)</f>
        <v>3</v>
      </c>
      <c r="AQ251" s="7">
        <f>IF(R251&gt;0,RANK(R251,(N251:P251,Q251:AF251)),0)</f>
        <v>6</v>
      </c>
      <c r="AR251" s="7">
        <f>IF(T251&gt;0,RANK(T251,(N251:P251,Q251:AF251)),0)</f>
        <v>0</v>
      </c>
      <c r="AS251" s="7">
        <f>IF(S251&gt;0,RANK(S251,(N251:P251,Q251:AF251)),0)</f>
        <v>0</v>
      </c>
      <c r="AT251" s="2">
        <f t="shared" si="115"/>
        <v>1.7898269395275383E-2</v>
      </c>
      <c r="AU251" s="2">
        <f t="shared" si="116"/>
        <v>6.5802461012041846E-5</v>
      </c>
      <c r="AV251" s="2">
        <f t="shared" si="117"/>
        <v>0</v>
      </c>
      <c r="AW251" s="2">
        <f t="shared" si="118"/>
        <v>0</v>
      </c>
      <c r="AY251" t="s">
        <v>160</v>
      </c>
      <c r="AZ251" t="s">
        <v>1138</v>
      </c>
      <c r="BA251">
        <v>3</v>
      </c>
      <c r="BC251">
        <v>2</v>
      </c>
      <c r="BD251" s="91">
        <v>8</v>
      </c>
      <c r="BE251" s="93">
        <v>83</v>
      </c>
      <c r="BF251" s="96">
        <f t="shared" si="113"/>
        <v>8083</v>
      </c>
      <c r="BG251" s="96">
        <f t="shared" si="97"/>
        <v>8083</v>
      </c>
      <c r="BI251" s="7" t="s">
        <v>1447</v>
      </c>
    </row>
    <row r="252" spans="1:61" ht="14" hidden="1" customHeight="1" outlineLevel="1" x14ac:dyDescent="0.2">
      <c r="A252" t="s">
        <v>191</v>
      </c>
      <c r="B252" t="s">
        <v>1138</v>
      </c>
      <c r="C252" s="1">
        <f t="shared" si="114"/>
        <v>24856</v>
      </c>
      <c r="D252" s="7">
        <f>IF(N252&gt;0, RANK(N252,(N252:P252,Q252:AF252)),0)</f>
        <v>2</v>
      </c>
      <c r="E252" s="7">
        <f>IF(O252&gt;0,RANK(O252,(N252:P252,Q252:AF252)),0)</f>
        <v>1</v>
      </c>
      <c r="F252" s="7">
        <f>IF(P252&gt;0,RANK(P252,(N252:P252,Q252:AF252)),0)</f>
        <v>0</v>
      </c>
      <c r="G252" s="1">
        <f t="shared" si="101"/>
        <v>9657</v>
      </c>
      <c r="H252" s="2">
        <f t="shared" si="102"/>
        <v>0.38851786289024781</v>
      </c>
      <c r="I252" s="2"/>
      <c r="J252" s="2">
        <f t="shared" si="119"/>
        <v>0.29453653041519151</v>
      </c>
      <c r="K252" s="2">
        <f t="shared" si="120"/>
        <v>0.68305439330543938</v>
      </c>
      <c r="L252" s="2">
        <f t="shared" si="121"/>
        <v>0</v>
      </c>
      <c r="M252" s="2">
        <f t="shared" si="122"/>
        <v>2.2409076279369167E-2</v>
      </c>
      <c r="N252" s="56">
        <v>7321</v>
      </c>
      <c r="O252" s="56">
        <v>16978</v>
      </c>
      <c r="P252" s="56"/>
      <c r="Q252" s="56">
        <v>410</v>
      </c>
      <c r="R252" s="53">
        <v>0</v>
      </c>
      <c r="X252" s="53">
        <f t="shared" si="112"/>
        <v>0</v>
      </c>
      <c r="Y252" s="53">
        <v>55</v>
      </c>
      <c r="Z252" s="53">
        <v>92</v>
      </c>
      <c r="AA252" s="53">
        <v>0</v>
      </c>
      <c r="AB252" s="53">
        <v>0</v>
      </c>
      <c r="AP252" s="7">
        <f>IF(Q252&gt;0,RANK(Q252,(N252:P252,Q252:AF252)),0)</f>
        <v>3</v>
      </c>
      <c r="AQ252" s="7">
        <f>IF(R252&gt;0,RANK(R252,(N252:P252,Q252:AF252)),0)</f>
        <v>0</v>
      </c>
      <c r="AR252" s="7">
        <f>IF(T252&gt;0,RANK(T252,(N252:P252,Q252:AF252)),0)</f>
        <v>0</v>
      </c>
      <c r="AS252" s="7">
        <f>IF(S252&gt;0,RANK(S252,(N252:P252,Q252:AF252)),0)</f>
        <v>0</v>
      </c>
      <c r="AT252" s="2">
        <f t="shared" si="115"/>
        <v>1.6495011264885742E-2</v>
      </c>
      <c r="AU252" s="2">
        <f t="shared" si="116"/>
        <v>0</v>
      </c>
      <c r="AV252" s="2">
        <f t="shared" si="117"/>
        <v>0</v>
      </c>
      <c r="AW252" s="2">
        <f t="shared" si="118"/>
        <v>0</v>
      </c>
      <c r="AY252" t="s">
        <v>191</v>
      </c>
      <c r="AZ252" t="s">
        <v>1138</v>
      </c>
      <c r="BA252">
        <v>3</v>
      </c>
      <c r="BC252">
        <v>2</v>
      </c>
      <c r="BD252" s="91">
        <v>8</v>
      </c>
      <c r="BE252" s="93">
        <v>85</v>
      </c>
      <c r="BF252" s="96">
        <f t="shared" si="113"/>
        <v>8085</v>
      </c>
      <c r="BG252" s="96">
        <f t="shared" si="97"/>
        <v>8085</v>
      </c>
      <c r="BI252" s="7" t="s">
        <v>1447</v>
      </c>
    </row>
    <row r="253" spans="1:61" ht="14" hidden="1" customHeight="1" outlineLevel="1" x14ac:dyDescent="0.2">
      <c r="A253" t="s">
        <v>2166</v>
      </c>
      <c r="B253" t="s">
        <v>1138</v>
      </c>
      <c r="C253" s="1">
        <f t="shared" si="114"/>
        <v>13571</v>
      </c>
      <c r="D253" s="7">
        <f>IF(N253&gt;0, RANK(N253,(N253:P253,Q253:AF253)),0)</f>
        <v>2</v>
      </c>
      <c r="E253" s="7">
        <f>IF(O253&gt;0,RANK(O253,(N253:P253,Q253:AF253)),0)</f>
        <v>1</v>
      </c>
      <c r="F253" s="7">
        <f>IF(P253&gt;0,RANK(P253,(N253:P253,Q253:AF253)),0)</f>
        <v>0</v>
      </c>
      <c r="G253" s="1">
        <f t="shared" si="101"/>
        <v>5757</v>
      </c>
      <c r="H253" s="2">
        <f t="shared" si="102"/>
        <v>0.42421339621251197</v>
      </c>
      <c r="I253" s="2"/>
      <c r="J253" s="2">
        <f t="shared" si="119"/>
        <v>0.27905091739739152</v>
      </c>
      <c r="K253" s="2">
        <f t="shared" si="120"/>
        <v>0.70326431360990349</v>
      </c>
      <c r="L253" s="2">
        <f t="shared" si="121"/>
        <v>0</v>
      </c>
      <c r="M253" s="2">
        <f t="shared" si="122"/>
        <v>1.7684768992704991E-2</v>
      </c>
      <c r="N253" s="56">
        <v>3787</v>
      </c>
      <c r="O253" s="56">
        <v>9544</v>
      </c>
      <c r="P253" s="56"/>
      <c r="Q253" s="56">
        <v>136</v>
      </c>
      <c r="R253" s="53">
        <v>0</v>
      </c>
      <c r="X253" s="53">
        <f t="shared" si="112"/>
        <v>0</v>
      </c>
      <c r="Y253" s="53">
        <v>35</v>
      </c>
      <c r="Z253" s="53">
        <v>69</v>
      </c>
      <c r="AA253" s="53">
        <v>0</v>
      </c>
      <c r="AB253" s="53">
        <v>0</v>
      </c>
      <c r="AP253" s="7">
        <f>IF(Q253&gt;0,RANK(Q253,(N253:P253,Q253:AF253)),0)</f>
        <v>3</v>
      </c>
      <c r="AQ253" s="7">
        <f>IF(R253&gt;0,RANK(R253,(N253:P253,Q253:AF253)),0)</f>
        <v>0</v>
      </c>
      <c r="AR253" s="7">
        <f>IF(T253&gt;0,RANK(T253,(N253:P253,Q253:AF253)),0)</f>
        <v>0</v>
      </c>
      <c r="AS253" s="7">
        <f>IF(S253&gt;0,RANK(S253,(N253:P253,Q253:AF253)),0)</f>
        <v>0</v>
      </c>
      <c r="AT253" s="2">
        <f t="shared" si="115"/>
        <v>1.0021369095866185E-2</v>
      </c>
      <c r="AU253" s="2">
        <f t="shared" si="116"/>
        <v>0</v>
      </c>
      <c r="AV253" s="2">
        <f t="shared" si="117"/>
        <v>0</v>
      </c>
      <c r="AW253" s="2">
        <f t="shared" si="118"/>
        <v>0</v>
      </c>
      <c r="AY253" t="s">
        <v>2166</v>
      </c>
      <c r="AZ253" t="s">
        <v>1138</v>
      </c>
      <c r="BA253">
        <v>4</v>
      </c>
      <c r="BC253">
        <v>2</v>
      </c>
      <c r="BD253" s="91">
        <v>8</v>
      </c>
      <c r="BE253" s="93">
        <v>87</v>
      </c>
      <c r="BF253" s="96">
        <f t="shared" si="113"/>
        <v>8087</v>
      </c>
      <c r="BG253" s="96">
        <f t="shared" si="97"/>
        <v>8087</v>
      </c>
      <c r="BI253" s="7" t="s">
        <v>1447</v>
      </c>
    </row>
    <row r="254" spans="1:61" ht="14" hidden="1" customHeight="1" outlineLevel="1" x14ac:dyDescent="0.2">
      <c r="A254" t="s">
        <v>2049</v>
      </c>
      <c r="B254" t="s">
        <v>1138</v>
      </c>
      <c r="C254" s="1">
        <f t="shared" si="114"/>
        <v>9367</v>
      </c>
      <c r="D254" s="7">
        <f>IF(N254&gt;0, RANK(N254,(N254:P254,Q254:AF254)),0)</f>
        <v>2</v>
      </c>
      <c r="E254" s="7">
        <f>IF(O254&gt;0,RANK(O254,(N254:P254,Q254:AF254)),0)</f>
        <v>1</v>
      </c>
      <c r="F254" s="7">
        <f>IF(P254&gt;0,RANK(P254,(N254:P254,Q254:AF254)),0)</f>
        <v>0</v>
      </c>
      <c r="G254" s="1">
        <f t="shared" si="101"/>
        <v>2303</v>
      </c>
      <c r="H254" s="2">
        <f t="shared" si="102"/>
        <v>0.24586313654318351</v>
      </c>
      <c r="I254" s="2"/>
      <c r="J254" s="2">
        <f t="shared" si="119"/>
        <v>0.36596562399914595</v>
      </c>
      <c r="K254" s="2">
        <f t="shared" si="120"/>
        <v>0.61182876054232949</v>
      </c>
      <c r="L254" s="2">
        <f t="shared" si="121"/>
        <v>0</v>
      </c>
      <c r="M254" s="2">
        <f t="shared" si="122"/>
        <v>2.2205615458524508E-2</v>
      </c>
      <c r="N254" s="56">
        <v>3428</v>
      </c>
      <c r="O254" s="56">
        <v>5731</v>
      </c>
      <c r="P254" s="56"/>
      <c r="Q254" s="56">
        <v>113</v>
      </c>
      <c r="R254" s="53">
        <v>0</v>
      </c>
      <c r="X254" s="53">
        <f t="shared" si="112"/>
        <v>0</v>
      </c>
      <c r="Y254" s="53">
        <v>28</v>
      </c>
      <c r="Z254" s="53">
        <v>67</v>
      </c>
      <c r="AA254" s="53">
        <v>0</v>
      </c>
      <c r="AB254" s="53">
        <v>0</v>
      </c>
      <c r="AP254" s="7">
        <f>IF(Q254&gt;0,RANK(Q254,(N254:P254,Q254:AF254)),0)</f>
        <v>3</v>
      </c>
      <c r="AQ254" s="7">
        <f>IF(R254&gt;0,RANK(R254,(N254:P254,Q254:AF254)),0)</f>
        <v>0</v>
      </c>
      <c r="AR254" s="7">
        <f>IF(T254&gt;0,RANK(T254,(N254:P254,Q254:AF254)),0)</f>
        <v>0</v>
      </c>
      <c r="AS254" s="7">
        <f>IF(S254&gt;0,RANK(S254,(N254:P254,Q254:AF254)),0)</f>
        <v>0</v>
      </c>
      <c r="AT254" s="2">
        <f t="shared" si="115"/>
        <v>1.2063627628910003E-2</v>
      </c>
      <c r="AU254" s="2">
        <f t="shared" si="116"/>
        <v>0</v>
      </c>
      <c r="AV254" s="2">
        <f t="shared" si="117"/>
        <v>0</v>
      </c>
      <c r="AW254" s="2">
        <f t="shared" si="118"/>
        <v>0</v>
      </c>
      <c r="AY254" t="s">
        <v>2049</v>
      </c>
      <c r="AZ254" t="s">
        <v>1138</v>
      </c>
      <c r="BA254">
        <v>4</v>
      </c>
      <c r="BC254">
        <v>2</v>
      </c>
      <c r="BD254" s="91">
        <v>8</v>
      </c>
      <c r="BE254" s="93">
        <v>89</v>
      </c>
      <c r="BF254" s="96">
        <f t="shared" si="113"/>
        <v>8089</v>
      </c>
      <c r="BG254" s="96">
        <f t="shared" si="97"/>
        <v>8089</v>
      </c>
      <c r="BI254" s="7" t="s">
        <v>1447</v>
      </c>
    </row>
    <row r="255" spans="1:61" ht="14" hidden="1" customHeight="1" outlineLevel="1" x14ac:dyDescent="0.2">
      <c r="A255" t="s">
        <v>1143</v>
      </c>
      <c r="B255" t="s">
        <v>1138</v>
      </c>
      <c r="C255" s="1">
        <f t="shared" si="114"/>
        <v>3989</v>
      </c>
      <c r="D255" s="7">
        <f>IF(N255&gt;0, RANK(N255,(N255:P255,Q255:AF255)),0)</f>
        <v>1</v>
      </c>
      <c r="E255" s="7">
        <f>IF(O255&gt;0,RANK(O255,(N255:P255,Q255:AF255)),0)</f>
        <v>2</v>
      </c>
      <c r="F255" s="7">
        <f>IF(P255&gt;0,RANK(P255,(N255:P255,Q255:AF255)),0)</f>
        <v>0</v>
      </c>
      <c r="G255" s="1">
        <f t="shared" si="101"/>
        <v>669</v>
      </c>
      <c r="H255" s="2">
        <f t="shared" si="102"/>
        <v>0.167711205815994</v>
      </c>
      <c r="I255" s="2"/>
      <c r="J255" s="2">
        <f t="shared" si="119"/>
        <v>0.5743294058661319</v>
      </c>
      <c r="K255" s="2">
        <f t="shared" si="120"/>
        <v>0.40661820005013788</v>
      </c>
      <c r="L255" s="2">
        <f t="shared" si="121"/>
        <v>0</v>
      </c>
      <c r="M255" s="2">
        <f t="shared" si="122"/>
        <v>1.9052394083730217E-2</v>
      </c>
      <c r="N255" s="56">
        <v>2291</v>
      </c>
      <c r="O255" s="56">
        <v>1622</v>
      </c>
      <c r="P255" s="56"/>
      <c r="Q255" s="56">
        <v>68</v>
      </c>
      <c r="R255" s="53">
        <v>1</v>
      </c>
      <c r="X255" s="53">
        <f t="shared" si="112"/>
        <v>0</v>
      </c>
      <c r="Y255" s="53">
        <v>4</v>
      </c>
      <c r="Z255" s="53">
        <v>3</v>
      </c>
      <c r="AA255" s="53">
        <v>0</v>
      </c>
      <c r="AB255" s="53">
        <v>0</v>
      </c>
      <c r="AP255" s="7">
        <f>IF(Q255&gt;0,RANK(Q255,(N255:P255,Q255:AF255)),0)</f>
        <v>3</v>
      </c>
      <c r="AQ255" s="7">
        <f>IF(R255&gt;0,RANK(R255,(N255:P255,Q255:AF255)),0)</f>
        <v>6</v>
      </c>
      <c r="AR255" s="7">
        <f>IF(T255&gt;0,RANK(T255,(N255:P255,Q255:AF255)),0)</f>
        <v>0</v>
      </c>
      <c r="AS255" s="7">
        <f>IF(S255&gt;0,RANK(S255,(N255:P255,Q255:AF255)),0)</f>
        <v>0</v>
      </c>
      <c r="AT255" s="2">
        <f t="shared" si="115"/>
        <v>1.7046878917021811E-2</v>
      </c>
      <c r="AU255" s="2">
        <f t="shared" si="116"/>
        <v>2.5068939583855601E-4</v>
      </c>
      <c r="AV255" s="2">
        <f t="shared" si="117"/>
        <v>0</v>
      </c>
      <c r="AW255" s="2">
        <f t="shared" si="118"/>
        <v>0</v>
      </c>
      <c r="AY255" t="s">
        <v>1143</v>
      </c>
      <c r="AZ255" t="s">
        <v>1138</v>
      </c>
      <c r="BA255">
        <v>3</v>
      </c>
      <c r="BC255">
        <v>2</v>
      </c>
      <c r="BD255" s="91">
        <v>8</v>
      </c>
      <c r="BE255" s="93">
        <v>91</v>
      </c>
      <c r="BF255" s="96">
        <f t="shared" si="113"/>
        <v>8091</v>
      </c>
      <c r="BG255" s="96">
        <f t="shared" si="97"/>
        <v>8091</v>
      </c>
      <c r="BI255" s="7" t="s">
        <v>1447</v>
      </c>
    </row>
    <row r="256" spans="1:61" ht="14" hidden="1" customHeight="1" outlineLevel="1" x14ac:dyDescent="0.2">
      <c r="A256" t="s">
        <v>469</v>
      </c>
      <c r="B256" t="s">
        <v>1138</v>
      </c>
      <c r="C256" s="1">
        <f t="shared" si="114"/>
        <v>12246</v>
      </c>
      <c r="D256" s="7">
        <f>IF(N256&gt;0, RANK(N256,(N256:P256,Q256:AF256)),0)</f>
        <v>2</v>
      </c>
      <c r="E256" s="7">
        <f>IF(O256&gt;0,RANK(O256,(N256:P256,Q256:AF256)),0)</f>
        <v>1</v>
      </c>
      <c r="F256" s="7">
        <f>IF(P256&gt;0,RANK(P256,(N256:P256,Q256:AF256)),0)</f>
        <v>0</v>
      </c>
      <c r="G256" s="1">
        <f t="shared" si="101"/>
        <v>2300</v>
      </c>
      <c r="H256" s="2">
        <f t="shared" si="102"/>
        <v>0.18781642985464642</v>
      </c>
      <c r="I256" s="2"/>
      <c r="J256" s="2">
        <f t="shared" si="119"/>
        <v>0.39196472317491426</v>
      </c>
      <c r="K256" s="2">
        <f t="shared" si="120"/>
        <v>0.57978115302956068</v>
      </c>
      <c r="L256" s="2">
        <f t="shared" si="121"/>
        <v>0</v>
      </c>
      <c r="M256" s="2">
        <f t="shared" si="122"/>
        <v>2.8254123795525055E-2</v>
      </c>
      <c r="N256" s="56">
        <v>4800</v>
      </c>
      <c r="O256" s="56">
        <v>7100</v>
      </c>
      <c r="P256" s="56"/>
      <c r="Q256" s="56">
        <v>281</v>
      </c>
      <c r="R256" s="53">
        <v>0</v>
      </c>
      <c r="X256" s="53">
        <f t="shared" si="112"/>
        <v>0</v>
      </c>
      <c r="Y256" s="53">
        <v>34</v>
      </c>
      <c r="Z256" s="53">
        <v>31</v>
      </c>
      <c r="AA256" s="53">
        <v>0</v>
      </c>
      <c r="AB256" s="53">
        <v>0</v>
      </c>
      <c r="AP256" s="7">
        <f>IF(Q256&gt;0,RANK(Q256,(N256:P256,Q256:AF256)),0)</f>
        <v>3</v>
      </c>
      <c r="AQ256" s="7">
        <f>IF(R256&gt;0,RANK(R256,(N256:P256,Q256:AF256)),0)</f>
        <v>0</v>
      </c>
      <c r="AR256" s="7">
        <f>IF(T256&gt;0,RANK(T256,(N256:P256,Q256:AF256)),0)</f>
        <v>0</v>
      </c>
      <c r="AS256" s="7">
        <f>IF(S256&gt;0,RANK(S256,(N256:P256,Q256:AF256)),0)</f>
        <v>0</v>
      </c>
      <c r="AT256" s="2">
        <f t="shared" si="115"/>
        <v>2.2946268169198106E-2</v>
      </c>
      <c r="AU256" s="2">
        <f t="shared" si="116"/>
        <v>0</v>
      </c>
      <c r="AV256" s="2">
        <f t="shared" si="117"/>
        <v>0</v>
      </c>
      <c r="AW256" s="2">
        <f t="shared" si="118"/>
        <v>0</v>
      </c>
      <c r="AY256" t="s">
        <v>469</v>
      </c>
      <c r="AZ256" t="s">
        <v>1138</v>
      </c>
      <c r="BC256">
        <v>2</v>
      </c>
      <c r="BD256" s="91">
        <v>8</v>
      </c>
      <c r="BE256" s="93">
        <v>93</v>
      </c>
      <c r="BF256" s="96">
        <f t="shared" si="113"/>
        <v>8093</v>
      </c>
      <c r="BG256" s="96">
        <f t="shared" si="97"/>
        <v>8093</v>
      </c>
      <c r="BI256" s="7" t="s">
        <v>1447</v>
      </c>
    </row>
    <row r="257" spans="1:61" ht="14" hidden="1" customHeight="1" outlineLevel="1" x14ac:dyDescent="0.2">
      <c r="A257" t="s">
        <v>992</v>
      </c>
      <c r="B257" t="s">
        <v>1138</v>
      </c>
      <c r="C257" s="1">
        <f t="shared" si="114"/>
        <v>2471</v>
      </c>
      <c r="D257" s="7">
        <f>IF(N257&gt;0, RANK(N257,(N257:P257,Q257:AF257)),0)</f>
        <v>2</v>
      </c>
      <c r="E257" s="7">
        <f>IF(O257&gt;0,RANK(O257,(N257:P257,Q257:AF257)),0)</f>
        <v>1</v>
      </c>
      <c r="F257" s="7">
        <f>IF(P257&gt;0,RANK(P257,(N257:P257,Q257:AF257)),0)</f>
        <v>0</v>
      </c>
      <c r="G257" s="1">
        <f t="shared" si="101"/>
        <v>1517</v>
      </c>
      <c r="H257" s="2">
        <f t="shared" si="102"/>
        <v>0.61392148927559698</v>
      </c>
      <c r="I257" s="2"/>
      <c r="J257" s="2">
        <f t="shared" si="119"/>
        <v>0.18737353298259815</v>
      </c>
      <c r="K257" s="2">
        <f t="shared" si="120"/>
        <v>0.80129502225819504</v>
      </c>
      <c r="L257" s="2">
        <f t="shared" si="121"/>
        <v>0</v>
      </c>
      <c r="M257" s="2">
        <f t="shared" si="122"/>
        <v>1.1331444759206777E-2</v>
      </c>
      <c r="N257" s="56">
        <v>463</v>
      </c>
      <c r="O257" s="56">
        <v>1980</v>
      </c>
      <c r="P257" s="56"/>
      <c r="Q257" s="56">
        <v>22</v>
      </c>
      <c r="R257" s="53">
        <v>0</v>
      </c>
      <c r="X257" s="53">
        <f t="shared" si="112"/>
        <v>0</v>
      </c>
      <c r="Y257" s="53">
        <v>0</v>
      </c>
      <c r="Z257" s="53">
        <v>6</v>
      </c>
      <c r="AA257" s="53">
        <v>0</v>
      </c>
      <c r="AB257" s="53">
        <v>0</v>
      </c>
      <c r="AP257" s="7">
        <f>IF(Q257&gt;0,RANK(Q257,(N257:P257,Q257:AF257)),0)</f>
        <v>3</v>
      </c>
      <c r="AQ257" s="7">
        <f>IF(R257&gt;0,RANK(R257,(N257:P257,Q257:AF257)),0)</f>
        <v>0</v>
      </c>
      <c r="AR257" s="7">
        <f>IF(T257&gt;0,RANK(T257,(N257:P257,Q257:AF257)),0)</f>
        <v>0</v>
      </c>
      <c r="AS257" s="7">
        <f>IF(S257&gt;0,RANK(S257,(N257:P257,Q257:AF257)),0)</f>
        <v>0</v>
      </c>
      <c r="AT257" s="2">
        <f t="shared" si="115"/>
        <v>8.9032780250910565E-3</v>
      </c>
      <c r="AU257" s="2">
        <f t="shared" si="116"/>
        <v>0</v>
      </c>
      <c r="AV257" s="2">
        <f t="shared" si="117"/>
        <v>0</v>
      </c>
      <c r="AW257" s="2">
        <f t="shared" si="118"/>
        <v>0</v>
      </c>
      <c r="AY257" t="s">
        <v>992</v>
      </c>
      <c r="AZ257" t="s">
        <v>1138</v>
      </c>
      <c r="BA257">
        <v>4</v>
      </c>
      <c r="BC257">
        <v>2</v>
      </c>
      <c r="BD257" s="91">
        <v>8</v>
      </c>
      <c r="BE257" s="93">
        <v>95</v>
      </c>
      <c r="BF257" s="96">
        <f t="shared" si="113"/>
        <v>8095</v>
      </c>
      <c r="BG257" s="96">
        <f t="shared" si="97"/>
        <v>8095</v>
      </c>
      <c r="BI257" s="7" t="s">
        <v>1447</v>
      </c>
    </row>
    <row r="258" spans="1:61" ht="14" hidden="1" customHeight="1" outlineLevel="1" x14ac:dyDescent="0.2">
      <c r="A258" t="s">
        <v>1899</v>
      </c>
      <c r="B258" t="s">
        <v>1138</v>
      </c>
      <c r="C258" s="1">
        <f t="shared" si="114"/>
        <v>11860</v>
      </c>
      <c r="D258" s="7">
        <f>IF(N258&gt;0, RANK(N258,(N258:P258,Q258:AF258)),0)</f>
        <v>1</v>
      </c>
      <c r="E258" s="7">
        <f>IF(O258&gt;0,RANK(O258,(N258:P258,Q258:AF258)),0)</f>
        <v>2</v>
      </c>
      <c r="F258" s="7">
        <f>IF(P258&gt;0,RANK(P258,(N258:P258,Q258:AF258)),0)</f>
        <v>0</v>
      </c>
      <c r="G258" s="1">
        <f t="shared" si="101"/>
        <v>5826</v>
      </c>
      <c r="H258" s="2">
        <f t="shared" si="102"/>
        <v>0.49123102866779089</v>
      </c>
      <c r="I258" s="2"/>
      <c r="J258" s="2">
        <f t="shared" si="119"/>
        <v>0.73870151770657677</v>
      </c>
      <c r="K258" s="2">
        <f t="shared" si="120"/>
        <v>0.24747048903878582</v>
      </c>
      <c r="L258" s="2">
        <f t="shared" si="121"/>
        <v>0</v>
      </c>
      <c r="M258" s="2">
        <f t="shared" si="122"/>
        <v>1.3827993254637405E-2</v>
      </c>
      <c r="N258" s="56">
        <v>8761</v>
      </c>
      <c r="O258" s="56">
        <v>2935</v>
      </c>
      <c r="P258" s="56"/>
      <c r="Q258" s="56">
        <v>130</v>
      </c>
      <c r="R258" s="53">
        <v>1</v>
      </c>
      <c r="X258" s="53">
        <f t="shared" si="112"/>
        <v>0</v>
      </c>
      <c r="Y258" s="53">
        <v>20</v>
      </c>
      <c r="Z258" s="53">
        <v>13</v>
      </c>
      <c r="AA258" s="53">
        <v>0</v>
      </c>
      <c r="AB258" s="53">
        <v>0</v>
      </c>
      <c r="AP258" s="7">
        <f>IF(Q258&gt;0,RANK(Q258,(N258:P258,Q258:AF258)),0)</f>
        <v>3</v>
      </c>
      <c r="AQ258" s="7">
        <f>IF(R258&gt;0,RANK(R258,(N258:P258,Q258:AF258)),0)</f>
        <v>6</v>
      </c>
      <c r="AR258" s="7">
        <f>IF(T258&gt;0,RANK(T258,(N258:P258,Q258:AF258)),0)</f>
        <v>0</v>
      </c>
      <c r="AS258" s="7">
        <f>IF(S258&gt;0,RANK(S258,(N258:P258,Q258:AF258)),0)</f>
        <v>0</v>
      </c>
      <c r="AT258" s="2">
        <f t="shared" si="115"/>
        <v>1.0961214165261383E-2</v>
      </c>
      <c r="AU258" s="2">
        <f t="shared" si="116"/>
        <v>8.4317032040472176E-5</v>
      </c>
      <c r="AV258" s="2">
        <f t="shared" si="117"/>
        <v>0</v>
      </c>
      <c r="AW258" s="2">
        <f t="shared" si="118"/>
        <v>0</v>
      </c>
      <c r="AY258" t="s">
        <v>1899</v>
      </c>
      <c r="AZ258" t="s">
        <v>1138</v>
      </c>
      <c r="BA258">
        <v>3</v>
      </c>
      <c r="BC258">
        <v>2</v>
      </c>
      <c r="BD258" s="91">
        <v>8</v>
      </c>
      <c r="BE258" s="93">
        <v>97</v>
      </c>
      <c r="BF258" s="96">
        <f t="shared" si="113"/>
        <v>8097</v>
      </c>
      <c r="BG258" s="96">
        <f t="shared" si="97"/>
        <v>8097</v>
      </c>
      <c r="BI258" s="7" t="s">
        <v>1447</v>
      </c>
    </row>
    <row r="259" spans="1:61" ht="14" hidden="1" customHeight="1" outlineLevel="1" x14ac:dyDescent="0.2">
      <c r="A259" t="s">
        <v>2099</v>
      </c>
      <c r="B259" t="s">
        <v>1138</v>
      </c>
      <c r="C259" s="1">
        <f t="shared" si="114"/>
        <v>5500</v>
      </c>
      <c r="D259" s="7">
        <f>IF(N259&gt;0, RANK(N259,(N259:P259,Q259:AF259)),0)</f>
        <v>2</v>
      </c>
      <c r="E259" s="7">
        <f>IF(O259&gt;0,RANK(O259,(N259:P259,Q259:AF259)),0)</f>
        <v>1</v>
      </c>
      <c r="F259" s="7">
        <f>IF(P259&gt;0,RANK(P259,(N259:P259,Q259:AF259)),0)</f>
        <v>0</v>
      </c>
      <c r="G259" s="1">
        <f t="shared" si="101"/>
        <v>2531</v>
      </c>
      <c r="H259" s="2">
        <f t="shared" si="102"/>
        <v>0.46018181818181819</v>
      </c>
      <c r="I259" s="2"/>
      <c r="J259" s="2">
        <f t="shared" si="119"/>
        <v>0.26090909090909092</v>
      </c>
      <c r="K259" s="2">
        <f t="shared" si="120"/>
        <v>0.72109090909090912</v>
      </c>
      <c r="L259" s="2">
        <f t="shared" si="121"/>
        <v>0</v>
      </c>
      <c r="M259" s="2">
        <f t="shared" si="122"/>
        <v>1.7999999999999905E-2</v>
      </c>
      <c r="N259" s="56">
        <v>1435</v>
      </c>
      <c r="O259" s="56">
        <v>3966</v>
      </c>
      <c r="P259" s="56"/>
      <c r="Q259" s="56">
        <v>55</v>
      </c>
      <c r="R259" s="53">
        <v>0</v>
      </c>
      <c r="X259" s="53">
        <f t="shared" si="112"/>
        <v>0</v>
      </c>
      <c r="Y259" s="53">
        <v>18</v>
      </c>
      <c r="Z259" s="53">
        <v>26</v>
      </c>
      <c r="AA259" s="53">
        <v>0</v>
      </c>
      <c r="AB259" s="53">
        <v>0</v>
      </c>
      <c r="AP259" s="7">
        <f>IF(Q259&gt;0,RANK(Q259,(N259:P259,Q259:AF259)),0)</f>
        <v>3</v>
      </c>
      <c r="AQ259" s="7">
        <f>IF(R259&gt;0,RANK(R259,(N259:P259,Q259:AF259)),0)</f>
        <v>0</v>
      </c>
      <c r="AR259" s="7">
        <f>IF(T259&gt;0,RANK(T259,(N259:P259,Q259:AF259)),0)</f>
        <v>0</v>
      </c>
      <c r="AS259" s="7">
        <f>IF(S259&gt;0,RANK(S259,(N259:P259,Q259:AF259)),0)</f>
        <v>0</v>
      </c>
      <c r="AT259" s="2">
        <f t="shared" si="115"/>
        <v>0.01</v>
      </c>
      <c r="AU259" s="2">
        <f t="shared" si="116"/>
        <v>0</v>
      </c>
      <c r="AV259" s="2">
        <f t="shared" si="117"/>
        <v>0</v>
      </c>
      <c r="AW259" s="2">
        <f t="shared" si="118"/>
        <v>0</v>
      </c>
      <c r="AY259" t="s">
        <v>2099</v>
      </c>
      <c r="AZ259" t="s">
        <v>1138</v>
      </c>
      <c r="BA259">
        <v>4</v>
      </c>
      <c r="BC259">
        <v>2</v>
      </c>
      <c r="BD259" s="91">
        <v>8</v>
      </c>
      <c r="BE259" s="93">
        <v>99</v>
      </c>
      <c r="BF259" s="96">
        <f t="shared" si="113"/>
        <v>8099</v>
      </c>
      <c r="BG259" s="96">
        <f t="shared" si="97"/>
        <v>8099</v>
      </c>
      <c r="BI259" s="7" t="s">
        <v>1447</v>
      </c>
    </row>
    <row r="260" spans="1:61" ht="14" hidden="1" customHeight="1" outlineLevel="1" x14ac:dyDescent="0.2">
      <c r="A260" t="s">
        <v>980</v>
      </c>
      <c r="B260" t="s">
        <v>1138</v>
      </c>
      <c r="C260" s="1">
        <f t="shared" si="114"/>
        <v>87452</v>
      </c>
      <c r="D260" s="7">
        <f>IF(N260&gt;0, RANK(N260,(N260:P260,Q260:AF260)),0)</f>
        <v>1</v>
      </c>
      <c r="E260" s="7">
        <f>IF(O260&gt;0,RANK(O260,(N260:P260,Q260:AF260)),0)</f>
        <v>2</v>
      </c>
      <c r="F260" s="7">
        <f>IF(P260&gt;0,RANK(P260,(N260:P260,Q260:AF260)),0)</f>
        <v>0</v>
      </c>
      <c r="G260" s="1">
        <f t="shared" si="101"/>
        <v>693</v>
      </c>
      <c r="H260" s="2">
        <f t="shared" si="102"/>
        <v>7.9243470703929016E-3</v>
      </c>
      <c r="I260" s="2"/>
      <c r="J260" s="2">
        <f t="shared" si="119"/>
        <v>0.48930842061931118</v>
      </c>
      <c r="K260" s="2">
        <f t="shared" si="120"/>
        <v>0.48138407354891827</v>
      </c>
      <c r="L260" s="2">
        <f t="shared" si="121"/>
        <v>0</v>
      </c>
      <c r="M260" s="2">
        <f t="shared" si="122"/>
        <v>2.9307505831770497E-2</v>
      </c>
      <c r="N260" s="56">
        <v>42791</v>
      </c>
      <c r="O260" s="56">
        <v>42098</v>
      </c>
      <c r="P260" s="56"/>
      <c r="Q260" s="56">
        <v>1720</v>
      </c>
      <c r="R260" s="53">
        <v>0</v>
      </c>
      <c r="X260" s="53">
        <f t="shared" si="112"/>
        <v>0</v>
      </c>
      <c r="Y260" s="53">
        <v>308</v>
      </c>
      <c r="Z260" s="53">
        <v>533</v>
      </c>
      <c r="AA260" s="53">
        <v>2</v>
      </c>
      <c r="AB260" s="53">
        <v>0</v>
      </c>
      <c r="AP260" s="7">
        <f>IF(Q260&gt;0,RANK(Q260,(N260:P260,Q260:AF260)),0)</f>
        <v>3</v>
      </c>
      <c r="AQ260" s="7">
        <f>IF(R260&gt;0,RANK(R260,(N260:P260,Q260:AF260)),0)</f>
        <v>0</v>
      </c>
      <c r="AR260" s="7">
        <f>IF(T260&gt;0,RANK(T260,(N260:P260,Q260:AF260)),0)</f>
        <v>0</v>
      </c>
      <c r="AS260" s="7">
        <f>IF(S260&gt;0,RANK(S260,(N260:P260,Q260:AF260)),0)</f>
        <v>0</v>
      </c>
      <c r="AT260" s="2">
        <f t="shared" si="115"/>
        <v>1.9667932122764489E-2</v>
      </c>
      <c r="AU260" s="2">
        <f t="shared" si="116"/>
        <v>0</v>
      </c>
      <c r="AV260" s="2">
        <f t="shared" si="117"/>
        <v>0</v>
      </c>
      <c r="AW260" s="2">
        <f t="shared" si="118"/>
        <v>0</v>
      </c>
      <c r="AY260" t="s">
        <v>980</v>
      </c>
      <c r="AZ260" t="s">
        <v>1138</v>
      </c>
      <c r="BA260">
        <v>3</v>
      </c>
      <c r="BC260">
        <v>2</v>
      </c>
      <c r="BD260" s="91">
        <v>8</v>
      </c>
      <c r="BE260" s="93">
        <v>101</v>
      </c>
      <c r="BF260" s="96">
        <f t="shared" si="113"/>
        <v>8101</v>
      </c>
      <c r="BG260" s="96">
        <f t="shared" ref="BG260:BG278" si="123">BF260</f>
        <v>8101</v>
      </c>
      <c r="BI260" s="7" t="s">
        <v>1447</v>
      </c>
    </row>
    <row r="261" spans="1:61" ht="14" hidden="1" customHeight="1" outlineLevel="1" x14ac:dyDescent="0.2">
      <c r="A261" t="s">
        <v>1127</v>
      </c>
      <c r="B261" t="s">
        <v>1138</v>
      </c>
      <c r="C261" s="1">
        <f t="shared" si="114"/>
        <v>3655</v>
      </c>
      <c r="D261" s="7">
        <f>IF(N261&gt;0, RANK(N261,(N261:P261,Q261:AF261)),0)</f>
        <v>2</v>
      </c>
      <c r="E261" s="7">
        <f>IF(O261&gt;0,RANK(O261,(N261:P261,Q261:AF261)),0)</f>
        <v>1</v>
      </c>
      <c r="F261" s="7">
        <f>IF(P261&gt;0,RANK(P261,(N261:P261,Q261:AF261)),0)</f>
        <v>0</v>
      </c>
      <c r="G261" s="1">
        <f t="shared" si="101"/>
        <v>2536</v>
      </c>
      <c r="H261" s="2">
        <f t="shared" si="102"/>
        <v>0.69384404924760601</v>
      </c>
      <c r="I261" s="2"/>
      <c r="J261" s="2">
        <f t="shared" si="119"/>
        <v>0.14473324213406294</v>
      </c>
      <c r="K261" s="2">
        <f t="shared" si="120"/>
        <v>0.83857729138166892</v>
      </c>
      <c r="L261" s="2">
        <f t="shared" si="121"/>
        <v>0</v>
      </c>
      <c r="M261" s="2">
        <f t="shared" si="122"/>
        <v>1.6689466484268167E-2</v>
      </c>
      <c r="N261" s="56">
        <v>529</v>
      </c>
      <c r="O261" s="56">
        <v>3065</v>
      </c>
      <c r="P261" s="56"/>
      <c r="Q261" s="56">
        <v>46</v>
      </c>
      <c r="R261" s="53">
        <v>0</v>
      </c>
      <c r="X261" s="53">
        <f t="shared" si="112"/>
        <v>0</v>
      </c>
      <c r="Y261" s="53">
        <v>2</v>
      </c>
      <c r="Z261" s="53">
        <v>13</v>
      </c>
      <c r="AA261" s="53">
        <v>0</v>
      </c>
      <c r="AB261" s="53">
        <v>0</v>
      </c>
      <c r="AP261" s="7">
        <f>IF(Q261&gt;0,RANK(Q261,(N261:P261,Q261:AF261)),0)</f>
        <v>3</v>
      </c>
      <c r="AQ261" s="7">
        <f>IF(R261&gt;0,RANK(R261,(N261:P261,Q261:AF261)),0)</f>
        <v>0</v>
      </c>
      <c r="AR261" s="7">
        <f>IF(T261&gt;0,RANK(T261,(N261:P261,Q261:AF261)),0)</f>
        <v>0</v>
      </c>
      <c r="AS261" s="7">
        <f>IF(S261&gt;0,RANK(S261,(N261:P261,Q261:AF261)),0)</f>
        <v>0</v>
      </c>
      <c r="AT261" s="2">
        <f t="shared" si="115"/>
        <v>1.2585499316005472E-2</v>
      </c>
      <c r="AU261" s="2">
        <f t="shared" si="116"/>
        <v>0</v>
      </c>
      <c r="AV261" s="2">
        <f t="shared" si="117"/>
        <v>0</v>
      </c>
      <c r="AW261" s="2">
        <f t="shared" si="118"/>
        <v>0</v>
      </c>
      <c r="AY261" t="s">
        <v>1127</v>
      </c>
      <c r="AZ261" t="s">
        <v>1138</v>
      </c>
      <c r="BA261">
        <v>3</v>
      </c>
      <c r="BC261">
        <v>2</v>
      </c>
      <c r="BD261" s="91">
        <v>8</v>
      </c>
      <c r="BE261" s="93">
        <v>103</v>
      </c>
      <c r="BF261" s="96">
        <f t="shared" si="113"/>
        <v>8103</v>
      </c>
      <c r="BG261" s="96">
        <f t="shared" si="123"/>
        <v>8103</v>
      </c>
      <c r="BI261" s="7" t="s">
        <v>1447</v>
      </c>
    </row>
    <row r="262" spans="1:61" ht="14" hidden="1" customHeight="1" outlineLevel="1" x14ac:dyDescent="0.2">
      <c r="A262" t="s">
        <v>1732</v>
      </c>
      <c r="B262" t="s">
        <v>1138</v>
      </c>
      <c r="C262" s="1">
        <f t="shared" si="114"/>
        <v>6279</v>
      </c>
      <c r="D262" s="7">
        <f>IF(N262&gt;0, RANK(N262,(N262:P262,Q262:AF262)),0)</f>
        <v>2</v>
      </c>
      <c r="E262" s="7">
        <f>IF(O262&gt;0,RANK(O262,(N262:P262,Q262:AF262)),0)</f>
        <v>1</v>
      </c>
      <c r="F262" s="7">
        <f>IF(P262&gt;0,RANK(P262,(N262:P262,Q262:AF262)),0)</f>
        <v>0</v>
      </c>
      <c r="G262" s="1">
        <f t="shared" si="101"/>
        <v>1133</v>
      </c>
      <c r="H262" s="2">
        <f t="shared" si="102"/>
        <v>0.18044274566013696</v>
      </c>
      <c r="I262" s="2"/>
      <c r="J262" s="2">
        <f t="shared" si="119"/>
        <v>0.39847109412326803</v>
      </c>
      <c r="K262" s="2">
        <f t="shared" si="120"/>
        <v>0.57891383978340505</v>
      </c>
      <c r="L262" s="2">
        <f t="shared" si="121"/>
        <v>0</v>
      </c>
      <c r="M262" s="2">
        <f t="shared" si="122"/>
        <v>2.2615066093326863E-2</v>
      </c>
      <c r="N262" s="56">
        <v>2502</v>
      </c>
      <c r="O262" s="56">
        <v>3635</v>
      </c>
      <c r="P262" s="56"/>
      <c r="Q262" s="56">
        <v>84</v>
      </c>
      <c r="R262" s="53">
        <v>0</v>
      </c>
      <c r="X262" s="53">
        <f t="shared" si="112"/>
        <v>0</v>
      </c>
      <c r="Y262" s="53">
        <v>18</v>
      </c>
      <c r="Z262" s="53">
        <v>40</v>
      </c>
      <c r="AA262" s="53">
        <v>0</v>
      </c>
      <c r="AB262" s="53">
        <v>0</v>
      </c>
      <c r="AP262" s="7">
        <f>IF(Q262&gt;0,RANK(Q262,(N262:P262,Q262:AF262)),0)</f>
        <v>3</v>
      </c>
      <c r="AQ262" s="7">
        <f>IF(R262&gt;0,RANK(R262,(N262:P262,Q262:AF262)),0)</f>
        <v>0</v>
      </c>
      <c r="AR262" s="7">
        <f>IF(T262&gt;0,RANK(T262,(N262:P262,Q262:AF262)),0)</f>
        <v>0</v>
      </c>
      <c r="AS262" s="7">
        <f>IF(S262&gt;0,RANK(S262,(N262:P262,Q262:AF262)),0)</f>
        <v>0</v>
      </c>
      <c r="AT262" s="2">
        <f t="shared" si="115"/>
        <v>1.3377926421404682E-2</v>
      </c>
      <c r="AU262" s="2">
        <f t="shared" si="116"/>
        <v>0</v>
      </c>
      <c r="AV262" s="2">
        <f t="shared" si="117"/>
        <v>0</v>
      </c>
      <c r="AW262" s="2">
        <f t="shared" si="118"/>
        <v>0</v>
      </c>
      <c r="AY262" t="s">
        <v>1732</v>
      </c>
      <c r="AZ262" t="s">
        <v>1138</v>
      </c>
      <c r="BA262">
        <v>3</v>
      </c>
      <c r="BC262">
        <v>2</v>
      </c>
      <c r="BD262" s="91">
        <v>8</v>
      </c>
      <c r="BE262" s="93">
        <v>105</v>
      </c>
      <c r="BF262" s="96">
        <f t="shared" si="113"/>
        <v>8105</v>
      </c>
      <c r="BG262" s="96">
        <f t="shared" si="123"/>
        <v>8105</v>
      </c>
      <c r="BI262" s="7" t="s">
        <v>1447</v>
      </c>
    </row>
    <row r="263" spans="1:61" ht="14" hidden="1" customHeight="1" outlineLevel="1" x14ac:dyDescent="0.2">
      <c r="A263" t="s">
        <v>856</v>
      </c>
      <c r="B263" t="s">
        <v>1138</v>
      </c>
      <c r="C263" s="1">
        <f t="shared" si="114"/>
        <v>16826</v>
      </c>
      <c r="D263" s="7">
        <f>IF(N263&gt;0, RANK(N263,(N263:P263,Q263:AF263)),0)</f>
        <v>1</v>
      </c>
      <c r="E263" s="7">
        <f>IF(O263&gt;0,RANK(O263,(N263:P263,Q263:AF263)),0)</f>
        <v>2</v>
      </c>
      <c r="F263" s="7">
        <f>IF(P263&gt;0,RANK(P263,(N263:P263,Q263:AF263)),0)</f>
        <v>0</v>
      </c>
      <c r="G263" s="1">
        <f t="shared" si="101"/>
        <v>4028</v>
      </c>
      <c r="H263" s="2">
        <f t="shared" si="102"/>
        <v>0.23939141804350411</v>
      </c>
      <c r="I263" s="2"/>
      <c r="J263" s="2">
        <f t="shared" si="119"/>
        <v>0.61119695709021749</v>
      </c>
      <c r="K263" s="2">
        <f t="shared" si="120"/>
        <v>0.37180553904671343</v>
      </c>
      <c r="L263" s="2">
        <f t="shared" si="121"/>
        <v>0</v>
      </c>
      <c r="M263" s="2">
        <f t="shared" si="122"/>
        <v>1.6997503863069086E-2</v>
      </c>
      <c r="N263" s="56">
        <v>10284</v>
      </c>
      <c r="O263" s="56">
        <v>6256</v>
      </c>
      <c r="P263" s="56"/>
      <c r="Q263" s="56">
        <v>223</v>
      </c>
      <c r="R263" s="53">
        <v>0</v>
      </c>
      <c r="X263" s="53">
        <f t="shared" si="112"/>
        <v>0</v>
      </c>
      <c r="Y263" s="53">
        <v>24</v>
      </c>
      <c r="Z263" s="53">
        <v>39</v>
      </c>
      <c r="AA263" s="53">
        <v>0</v>
      </c>
      <c r="AB263" s="53">
        <v>0</v>
      </c>
      <c r="AP263" s="7">
        <f>IF(Q263&gt;0,RANK(Q263,(N263:P263,Q263:AF263)),0)</f>
        <v>3</v>
      </c>
      <c r="AQ263" s="7">
        <f>IF(R263&gt;0,RANK(R263,(N263:P263,Q263:AF263)),0)</f>
        <v>0</v>
      </c>
      <c r="AR263" s="7">
        <f>IF(T263&gt;0,RANK(T263,(N263:P263,Q263:AF263)),0)</f>
        <v>0</v>
      </c>
      <c r="AS263" s="7">
        <f>IF(S263&gt;0,RANK(S263,(N263:P263,Q263:AF263)),0)</f>
        <v>0</v>
      </c>
      <c r="AT263" s="2">
        <f t="shared" si="115"/>
        <v>1.3253298466658743E-2</v>
      </c>
      <c r="AU263" s="2">
        <f t="shared" si="116"/>
        <v>0</v>
      </c>
      <c r="AV263" s="2">
        <f t="shared" si="117"/>
        <v>0</v>
      </c>
      <c r="AW263" s="2">
        <f t="shared" si="118"/>
        <v>0</v>
      </c>
      <c r="AY263" t="s">
        <v>856</v>
      </c>
      <c r="AZ263" t="s">
        <v>1138</v>
      </c>
      <c r="BA263">
        <v>3</v>
      </c>
      <c r="BC263">
        <v>2</v>
      </c>
      <c r="BD263" s="91">
        <v>8</v>
      </c>
      <c r="BE263" s="93">
        <v>107</v>
      </c>
      <c r="BF263" s="96">
        <f t="shared" si="113"/>
        <v>8107</v>
      </c>
      <c r="BG263" s="96">
        <f t="shared" si="123"/>
        <v>8107</v>
      </c>
      <c r="BI263" s="7" t="s">
        <v>1447</v>
      </c>
    </row>
    <row r="264" spans="1:61" ht="14" hidden="1" customHeight="1" outlineLevel="1" x14ac:dyDescent="0.2">
      <c r="A264" t="s">
        <v>667</v>
      </c>
      <c r="B264" t="s">
        <v>1138</v>
      </c>
      <c r="C264" s="1">
        <f t="shared" si="114"/>
        <v>3379</v>
      </c>
      <c r="D264" s="7">
        <f>IF(N264&gt;0, RANK(N264,(N264:P264,Q264:AF264)),0)</f>
        <v>1</v>
      </c>
      <c r="E264" s="7">
        <f>IF(O264&gt;0,RANK(O264,(N264:P264,Q264:AF264)),0)</f>
        <v>2</v>
      </c>
      <c r="F264" s="7">
        <f>IF(P264&gt;0,RANK(P264,(N264:P264,Q264:AF264)),0)</f>
        <v>0</v>
      </c>
      <c r="G264" s="1">
        <f t="shared" si="101"/>
        <v>482</v>
      </c>
      <c r="H264" s="2">
        <f t="shared" si="102"/>
        <v>0.14264575318141462</v>
      </c>
      <c r="I264" s="2"/>
      <c r="J264" s="2">
        <f t="shared" si="119"/>
        <v>0.55844924533885765</v>
      </c>
      <c r="K264" s="2">
        <f t="shared" si="120"/>
        <v>0.41580349215744306</v>
      </c>
      <c r="L264" s="2">
        <f t="shared" si="121"/>
        <v>0</v>
      </c>
      <c r="M264" s="2">
        <f t="shared" si="122"/>
        <v>2.5747262503699297E-2</v>
      </c>
      <c r="N264" s="56">
        <v>1887</v>
      </c>
      <c r="O264" s="56">
        <v>1405</v>
      </c>
      <c r="P264" s="56"/>
      <c r="Q264" s="56">
        <v>55</v>
      </c>
      <c r="R264" s="53">
        <v>0</v>
      </c>
      <c r="X264" s="53">
        <f t="shared" si="112"/>
        <v>0</v>
      </c>
      <c r="Y264" s="53">
        <v>21</v>
      </c>
      <c r="Z264" s="53">
        <v>11</v>
      </c>
      <c r="AA264" s="53">
        <v>0</v>
      </c>
      <c r="AB264" s="53">
        <v>0</v>
      </c>
      <c r="AP264" s="7">
        <f>IF(Q264&gt;0,RANK(Q264,(N264:P264,Q264:AF264)),0)</f>
        <v>3</v>
      </c>
      <c r="AQ264" s="7">
        <f>IF(R264&gt;0,RANK(R264,(N264:P264,Q264:AF264)),0)</f>
        <v>0</v>
      </c>
      <c r="AR264" s="7">
        <f>IF(T264&gt;0,RANK(T264,(N264:P264,Q264:AF264)),0)</f>
        <v>0</v>
      </c>
      <c r="AS264" s="7">
        <f>IF(S264&gt;0,RANK(S264,(N264:P264,Q264:AF264)),0)</f>
        <v>0</v>
      </c>
      <c r="AT264" s="2">
        <f t="shared" si="115"/>
        <v>1.6277005031074283E-2</v>
      </c>
      <c r="AU264" s="2">
        <f t="shared" si="116"/>
        <v>0</v>
      </c>
      <c r="AV264" s="2">
        <f t="shared" si="117"/>
        <v>0</v>
      </c>
      <c r="AW264" s="2">
        <f t="shared" si="118"/>
        <v>0</v>
      </c>
      <c r="AY264" t="s">
        <v>667</v>
      </c>
      <c r="AZ264" t="s">
        <v>1138</v>
      </c>
      <c r="BA264">
        <v>3</v>
      </c>
      <c r="BC264">
        <v>2</v>
      </c>
      <c r="BD264" s="91">
        <v>8</v>
      </c>
      <c r="BE264" s="93">
        <v>109</v>
      </c>
      <c r="BF264" s="96">
        <f t="shared" si="113"/>
        <v>8109</v>
      </c>
      <c r="BG264" s="96">
        <f t="shared" si="123"/>
        <v>8109</v>
      </c>
      <c r="BI264" s="7" t="s">
        <v>1447</v>
      </c>
    </row>
    <row r="265" spans="1:61" ht="14" hidden="1" customHeight="1" outlineLevel="1" x14ac:dyDescent="0.2">
      <c r="A265" t="s">
        <v>1874</v>
      </c>
      <c r="B265" t="s">
        <v>1138</v>
      </c>
      <c r="C265" s="1">
        <f t="shared" si="114"/>
        <v>550</v>
      </c>
      <c r="D265" s="7">
        <f>IF(N265&gt;0, RANK(N265,(N265:P265,Q265:AF265)),0)</f>
        <v>1</v>
      </c>
      <c r="E265" s="7">
        <f>IF(O265&gt;0,RANK(O265,(N265:P265,Q265:AF265)),0)</f>
        <v>2</v>
      </c>
      <c r="F265" s="7">
        <f>IF(P265&gt;0,RANK(P265,(N265:P265,Q265:AF265)),0)</f>
        <v>0</v>
      </c>
      <c r="G265" s="1">
        <f t="shared" si="101"/>
        <v>121</v>
      </c>
      <c r="H265" s="2">
        <f t="shared" si="102"/>
        <v>0.22</v>
      </c>
      <c r="I265" s="2"/>
      <c r="J265" s="2">
        <f t="shared" si="119"/>
        <v>0.59636363636363632</v>
      </c>
      <c r="K265" s="2">
        <f t="shared" si="120"/>
        <v>0.37636363636363634</v>
      </c>
      <c r="L265" s="2">
        <f t="shared" si="121"/>
        <v>0</v>
      </c>
      <c r="M265" s="2">
        <f t="shared" si="122"/>
        <v>2.7272727272727337E-2</v>
      </c>
      <c r="N265" s="56">
        <v>328</v>
      </c>
      <c r="O265" s="56">
        <v>207</v>
      </c>
      <c r="P265" s="56"/>
      <c r="Q265" s="56">
        <v>10</v>
      </c>
      <c r="R265" s="53">
        <v>0</v>
      </c>
      <c r="X265" s="53">
        <f t="shared" si="112"/>
        <v>0</v>
      </c>
      <c r="Y265" s="53">
        <v>3</v>
      </c>
      <c r="Z265" s="53">
        <v>2</v>
      </c>
      <c r="AA265" s="53">
        <v>0</v>
      </c>
      <c r="AB265" s="53">
        <v>0</v>
      </c>
      <c r="AP265" s="7">
        <f>IF(Q265&gt;0,RANK(Q265,(N265:P265,Q265:AF265)),0)</f>
        <v>3</v>
      </c>
      <c r="AQ265" s="7">
        <f>IF(R265&gt;0,RANK(R265,(N265:P265,Q265:AF265)),0)</f>
        <v>0</v>
      </c>
      <c r="AR265" s="7">
        <f>IF(T265&gt;0,RANK(T265,(N265:P265,Q265:AF265)),0)</f>
        <v>0</v>
      </c>
      <c r="AS265" s="7">
        <f>IF(S265&gt;0,RANK(S265,(N265:P265,Q265:AF265)),0)</f>
        <v>0</v>
      </c>
      <c r="AT265" s="2">
        <f t="shared" si="115"/>
        <v>1.8181818181818181E-2</v>
      </c>
      <c r="AU265" s="2">
        <f t="shared" si="116"/>
        <v>0</v>
      </c>
      <c r="AV265" s="2">
        <f t="shared" si="117"/>
        <v>0</v>
      </c>
      <c r="AW265" s="2">
        <f t="shared" si="118"/>
        <v>0</v>
      </c>
      <c r="AY265" t="s">
        <v>1874</v>
      </c>
      <c r="AZ265" t="s">
        <v>1138</v>
      </c>
      <c r="BA265">
        <v>3</v>
      </c>
      <c r="BC265">
        <v>2</v>
      </c>
      <c r="BD265" s="91">
        <v>8</v>
      </c>
      <c r="BE265" s="93">
        <v>111</v>
      </c>
      <c r="BF265" s="96">
        <f t="shared" si="113"/>
        <v>8111</v>
      </c>
      <c r="BG265" s="96">
        <f t="shared" si="123"/>
        <v>8111</v>
      </c>
      <c r="BI265" s="7" t="s">
        <v>1447</v>
      </c>
    </row>
    <row r="266" spans="1:61" ht="14" hidden="1" customHeight="1" outlineLevel="1" x14ac:dyDescent="0.2">
      <c r="A266" t="s">
        <v>1145</v>
      </c>
      <c r="B266" t="s">
        <v>1138</v>
      </c>
      <c r="C266" s="1">
        <f t="shared" si="114"/>
        <v>5121</v>
      </c>
      <c r="D266" s="7">
        <f>IF(N266&gt;0, RANK(N266,(N266:P266,Q266:AF266)),0)</f>
        <v>1</v>
      </c>
      <c r="E266" s="7">
        <f>IF(O266&gt;0,RANK(O266,(N266:P266,Q266:AF266)),0)</f>
        <v>2</v>
      </c>
      <c r="F266" s="7">
        <f>IF(P266&gt;0,RANK(P266,(N266:P266,Q266:AF266)),0)</f>
        <v>0</v>
      </c>
      <c r="G266" s="1">
        <f t="shared" si="101"/>
        <v>2581</v>
      </c>
      <c r="H266" s="2">
        <f t="shared" si="102"/>
        <v>0.50400312438976758</v>
      </c>
      <c r="I266" s="2"/>
      <c r="J266" s="2">
        <f t="shared" si="119"/>
        <v>0.74360476469439563</v>
      </c>
      <c r="K266" s="2">
        <f t="shared" si="120"/>
        <v>0.23960164030462799</v>
      </c>
      <c r="L266" s="2">
        <f t="shared" si="121"/>
        <v>0</v>
      </c>
      <c r="M266" s="2">
        <f t="shared" si="122"/>
        <v>1.679359500097638E-2</v>
      </c>
      <c r="N266" s="56">
        <v>3808</v>
      </c>
      <c r="O266" s="56">
        <v>1227</v>
      </c>
      <c r="P266" s="56"/>
      <c r="Q266" s="56">
        <v>76</v>
      </c>
      <c r="R266" s="53">
        <v>0</v>
      </c>
      <c r="X266" s="53">
        <f t="shared" si="112"/>
        <v>0</v>
      </c>
      <c r="Y266" s="53">
        <v>8</v>
      </c>
      <c r="Z266" s="53">
        <v>2</v>
      </c>
      <c r="AA266" s="53">
        <v>0</v>
      </c>
      <c r="AB266" s="53">
        <v>0</v>
      </c>
      <c r="AP266" s="7">
        <f>IF(Q266&gt;0,RANK(Q266,(N266:P266,Q266:AF266)),0)</f>
        <v>3</v>
      </c>
      <c r="AQ266" s="7">
        <f>IF(R266&gt;0,RANK(R266,(N266:P266,Q266:AF266)),0)</f>
        <v>0</v>
      </c>
      <c r="AR266" s="7">
        <f>IF(T266&gt;0,RANK(T266,(N266:P266,Q266:AF266)),0)</f>
        <v>0</v>
      </c>
      <c r="AS266" s="7">
        <f>IF(S266&gt;0,RANK(S266,(N266:P266,Q266:AF266)),0)</f>
        <v>0</v>
      </c>
      <c r="AT266" s="2">
        <f t="shared" si="115"/>
        <v>1.4840851396211677E-2</v>
      </c>
      <c r="AU266" s="2">
        <f t="shared" si="116"/>
        <v>0</v>
      </c>
      <c r="AV266" s="2">
        <f t="shared" si="117"/>
        <v>0</v>
      </c>
      <c r="AW266" s="2">
        <f t="shared" si="118"/>
        <v>0</v>
      </c>
      <c r="AY266" t="s">
        <v>1145</v>
      </c>
      <c r="AZ266" t="s">
        <v>1138</v>
      </c>
      <c r="BA266">
        <v>3</v>
      </c>
      <c r="BC266">
        <v>2</v>
      </c>
      <c r="BD266" s="91">
        <v>8</v>
      </c>
      <c r="BE266" s="93">
        <v>113</v>
      </c>
      <c r="BF266" s="96">
        <f t="shared" si="113"/>
        <v>8113</v>
      </c>
      <c r="BG266" s="96">
        <f t="shared" si="123"/>
        <v>8113</v>
      </c>
      <c r="BI266" s="7" t="s">
        <v>1447</v>
      </c>
    </row>
    <row r="267" spans="1:61" ht="14" hidden="1" customHeight="1" outlineLevel="1" x14ac:dyDescent="0.2">
      <c r="A267" t="s">
        <v>1398</v>
      </c>
      <c r="B267" t="s">
        <v>1138</v>
      </c>
      <c r="C267" s="1">
        <f t="shared" si="114"/>
        <v>1447</v>
      </c>
      <c r="D267" s="7">
        <f>IF(N267&gt;0, RANK(N267,(N267:P267,Q267:AF267)),0)</f>
        <v>2</v>
      </c>
      <c r="E267" s="7">
        <f>IF(O267&gt;0,RANK(O267,(N267:P267,Q267:AF267)),0)</f>
        <v>1</v>
      </c>
      <c r="F267" s="7">
        <f>IF(P267&gt;0,RANK(P267,(N267:P267,Q267:AF267)),0)</f>
        <v>0</v>
      </c>
      <c r="G267" s="1">
        <f t="shared" si="101"/>
        <v>783</v>
      </c>
      <c r="H267" s="2">
        <f t="shared" si="102"/>
        <v>0.54111955770559783</v>
      </c>
      <c r="I267" s="2"/>
      <c r="J267" s="2">
        <f t="shared" si="119"/>
        <v>0.22114720110573602</v>
      </c>
      <c r="K267" s="2">
        <f t="shared" si="120"/>
        <v>0.76226675881133377</v>
      </c>
      <c r="L267" s="2">
        <f t="shared" si="121"/>
        <v>0</v>
      </c>
      <c r="M267" s="2">
        <f t="shared" si="122"/>
        <v>1.6586040082930187E-2</v>
      </c>
      <c r="N267" s="56">
        <v>320</v>
      </c>
      <c r="O267" s="56">
        <v>1103</v>
      </c>
      <c r="P267" s="56"/>
      <c r="Q267" s="56">
        <v>14</v>
      </c>
      <c r="R267" s="53">
        <v>0</v>
      </c>
      <c r="X267" s="53">
        <f t="shared" si="112"/>
        <v>0</v>
      </c>
      <c r="Y267" s="53">
        <v>1</v>
      </c>
      <c r="Z267" s="53">
        <v>9</v>
      </c>
      <c r="AA267" s="53">
        <v>0</v>
      </c>
      <c r="AB267" s="53">
        <v>0</v>
      </c>
      <c r="AP267" s="7">
        <f>IF(Q267&gt;0,RANK(Q267,(N267:P267,Q267:AF267)),0)</f>
        <v>3</v>
      </c>
      <c r="AQ267" s="7">
        <f>IF(R267&gt;0,RANK(R267,(N267:P267,Q267:AF267)),0)</f>
        <v>0</v>
      </c>
      <c r="AR267" s="7">
        <f>IF(T267&gt;0,RANK(T267,(N267:P267,Q267:AF267)),0)</f>
        <v>0</v>
      </c>
      <c r="AS267" s="7">
        <f>IF(S267&gt;0,RANK(S267,(N267:P267,Q267:AF267)),0)</f>
        <v>0</v>
      </c>
      <c r="AT267" s="2">
        <f t="shared" si="115"/>
        <v>9.675190048375951E-3</v>
      </c>
      <c r="AU267" s="2">
        <f t="shared" si="116"/>
        <v>0</v>
      </c>
      <c r="AV267" s="2">
        <f t="shared" si="117"/>
        <v>0</v>
      </c>
      <c r="AW267" s="2">
        <f t="shared" si="118"/>
        <v>0</v>
      </c>
      <c r="AY267" t="s">
        <v>1398</v>
      </c>
      <c r="AZ267" t="s">
        <v>1138</v>
      </c>
      <c r="BA267">
        <v>4</v>
      </c>
      <c r="BC267">
        <v>2</v>
      </c>
      <c r="BD267" s="91">
        <v>8</v>
      </c>
      <c r="BE267" s="93">
        <v>115</v>
      </c>
      <c r="BF267" s="96">
        <f t="shared" si="113"/>
        <v>8115</v>
      </c>
      <c r="BG267" s="96">
        <f t="shared" si="123"/>
        <v>8115</v>
      </c>
      <c r="BI267" s="7" t="s">
        <v>1447</v>
      </c>
    </row>
    <row r="268" spans="1:61" ht="14" hidden="1" customHeight="1" outlineLevel="1" x14ac:dyDescent="0.2">
      <c r="A268" t="s">
        <v>1864</v>
      </c>
      <c r="B268" t="s">
        <v>1138</v>
      </c>
      <c r="C268" s="1">
        <f t="shared" si="114"/>
        <v>18407</v>
      </c>
      <c r="D268" s="7">
        <f>IF(N268&gt;0, RANK(N268,(N268:P268,Q268:AF268)),0)</f>
        <v>1</v>
      </c>
      <c r="E268" s="7">
        <f>IF(O268&gt;0,RANK(O268,(N268:P268,Q268:AF268)),0)</f>
        <v>2</v>
      </c>
      <c r="F268" s="7">
        <f>IF(P268&gt;0,RANK(P268,(N268:P268,Q268:AF268)),0)</f>
        <v>0</v>
      </c>
      <c r="G268" s="1">
        <f t="shared" ref="G268:G273" si="124">IF(C268&gt;0,MAX(N268:P268)-LARGE(N268:P268,2),0)</f>
        <v>6358</v>
      </c>
      <c r="H268" s="2">
        <f t="shared" ref="H268:H273" si="125">IF(C268&gt;0,G268/C268,0)</f>
        <v>0.34541207149454012</v>
      </c>
      <c r="I268" s="2"/>
      <c r="J268" s="2">
        <f t="shared" si="119"/>
        <v>0.66143315043190087</v>
      </c>
      <c r="K268" s="2">
        <f t="shared" si="120"/>
        <v>0.31602107893736081</v>
      </c>
      <c r="L268" s="2">
        <f t="shared" si="121"/>
        <v>0</v>
      </c>
      <c r="M268" s="2">
        <f t="shared" si="122"/>
        <v>2.2545770630738315E-2</v>
      </c>
      <c r="N268" s="56">
        <v>12175</v>
      </c>
      <c r="O268" s="56">
        <v>5817</v>
      </c>
      <c r="P268" s="56"/>
      <c r="Q268" s="56">
        <v>353</v>
      </c>
      <c r="R268" s="53">
        <v>0</v>
      </c>
      <c r="X268" s="53">
        <f t="shared" si="112"/>
        <v>0</v>
      </c>
      <c r="Y268" s="53">
        <v>37</v>
      </c>
      <c r="Z268" s="53">
        <v>25</v>
      </c>
      <c r="AA268" s="53">
        <v>0</v>
      </c>
      <c r="AB268" s="53">
        <v>0</v>
      </c>
      <c r="AP268" s="7">
        <f>IF(Q268&gt;0,RANK(Q268,(N268:P268,Q268:AF268)),0)</f>
        <v>3</v>
      </c>
      <c r="AQ268" s="7">
        <f>IF(R268&gt;0,RANK(R268,(N268:P268,Q268:AF268)),0)</f>
        <v>0</v>
      </c>
      <c r="AR268" s="7">
        <f>IF(T268&gt;0,RANK(T268,(N268:P268,Q268:AF268)),0)</f>
        <v>0</v>
      </c>
      <c r="AS268" s="7">
        <f>IF(S268&gt;0,RANK(S268,(N268:P268,Q268:AF268)),0)</f>
        <v>0</v>
      </c>
      <c r="AT268" s="2">
        <f t="shared" si="115"/>
        <v>1.9177486825664149E-2</v>
      </c>
      <c r="AU268" s="2">
        <f t="shared" si="116"/>
        <v>0</v>
      </c>
      <c r="AV268" s="2">
        <f t="shared" si="117"/>
        <v>0</v>
      </c>
      <c r="AW268" s="2">
        <f t="shared" si="118"/>
        <v>0</v>
      </c>
      <c r="AY268" t="s">
        <v>1864</v>
      </c>
      <c r="AZ268" t="s">
        <v>1138</v>
      </c>
      <c r="BA268">
        <v>2</v>
      </c>
      <c r="BC268">
        <v>2</v>
      </c>
      <c r="BD268" s="91">
        <v>8</v>
      </c>
      <c r="BE268" s="93">
        <v>117</v>
      </c>
      <c r="BF268" s="96">
        <f t="shared" si="113"/>
        <v>8117</v>
      </c>
      <c r="BG268" s="96">
        <f t="shared" si="123"/>
        <v>8117</v>
      </c>
      <c r="BI268" s="7" t="s">
        <v>1447</v>
      </c>
    </row>
    <row r="269" spans="1:61" ht="14" hidden="1" customHeight="1" outlineLevel="1" x14ac:dyDescent="0.2">
      <c r="A269" t="s">
        <v>1865</v>
      </c>
      <c r="B269" t="s">
        <v>1138</v>
      </c>
      <c r="C269" s="1">
        <f t="shared" si="114"/>
        <v>16765</v>
      </c>
      <c r="D269" s="7">
        <f>IF(N269&gt;0, RANK(N269,(N269:P269,Q269:AF269)),0)</f>
        <v>2</v>
      </c>
      <c r="E269" s="7">
        <f>IF(O269&gt;0,RANK(O269,(N269:P269,Q269:AF269)),0)</f>
        <v>1</v>
      </c>
      <c r="F269" s="7">
        <f>IF(P269&gt;0,RANK(P269,(N269:P269,Q269:AF269)),0)</f>
        <v>0</v>
      </c>
      <c r="G269" s="1">
        <f t="shared" si="124"/>
        <v>6268</v>
      </c>
      <c r="H269" s="2">
        <f t="shared" si="125"/>
        <v>0.3738741425589025</v>
      </c>
      <c r="I269" s="2"/>
      <c r="J269" s="2">
        <f t="shared" si="119"/>
        <v>0.30056665672532062</v>
      </c>
      <c r="K269" s="2">
        <f t="shared" si="120"/>
        <v>0.67444079928422307</v>
      </c>
      <c r="L269" s="2">
        <f t="shared" si="121"/>
        <v>0</v>
      </c>
      <c r="M269" s="2">
        <f t="shared" si="122"/>
        <v>2.4992543990456251E-2</v>
      </c>
      <c r="N269" s="56">
        <v>5039</v>
      </c>
      <c r="O269" s="56">
        <v>11307</v>
      </c>
      <c r="P269" s="56"/>
      <c r="Q269" s="56">
        <v>339</v>
      </c>
      <c r="R269" s="53">
        <v>0</v>
      </c>
      <c r="X269" s="53">
        <f t="shared" si="112"/>
        <v>0</v>
      </c>
      <c r="Y269" s="53">
        <v>22</v>
      </c>
      <c r="Z269" s="53">
        <v>54</v>
      </c>
      <c r="AA269" s="53">
        <v>4</v>
      </c>
      <c r="AB269" s="53">
        <v>0</v>
      </c>
      <c r="AP269" s="7">
        <f>IF(Q269&gt;0,RANK(Q269,(N269:P269,Q269:AF269)),0)</f>
        <v>3</v>
      </c>
      <c r="AQ269" s="7">
        <f>IF(R269&gt;0,RANK(R269,(N269:P269,Q269:AF269)),0)</f>
        <v>0</v>
      </c>
      <c r="AR269" s="7">
        <f>IF(T269&gt;0,RANK(T269,(N269:P269,Q269:AF269)),0)</f>
        <v>0</v>
      </c>
      <c r="AS269" s="7">
        <f>IF(S269&gt;0,RANK(S269,(N269:P269,Q269:AF269)),0)</f>
        <v>0</v>
      </c>
      <c r="AT269" s="2">
        <f t="shared" si="115"/>
        <v>2.022069788249329E-2</v>
      </c>
      <c r="AU269" s="2">
        <f t="shared" si="116"/>
        <v>0</v>
      </c>
      <c r="AV269" s="2">
        <f t="shared" si="117"/>
        <v>0</v>
      </c>
      <c r="AW269" s="2">
        <f t="shared" si="118"/>
        <v>0</v>
      </c>
      <c r="AY269" t="s">
        <v>1865</v>
      </c>
      <c r="AZ269" t="s">
        <v>1138</v>
      </c>
      <c r="BA269">
        <v>5</v>
      </c>
      <c r="BC269">
        <v>2</v>
      </c>
      <c r="BD269" s="91">
        <v>8</v>
      </c>
      <c r="BE269" s="93">
        <v>119</v>
      </c>
      <c r="BF269" s="96">
        <f t="shared" si="113"/>
        <v>8119</v>
      </c>
      <c r="BG269" s="96">
        <f t="shared" si="123"/>
        <v>8119</v>
      </c>
      <c r="BI269" s="7" t="s">
        <v>1447</v>
      </c>
    </row>
    <row r="270" spans="1:61" ht="14" hidden="1" customHeight="1" outlineLevel="1" x14ac:dyDescent="0.2">
      <c r="A270" t="s">
        <v>1845</v>
      </c>
      <c r="B270" t="s">
        <v>1138</v>
      </c>
      <c r="C270" s="1">
        <f t="shared" si="114"/>
        <v>2996</v>
      </c>
      <c r="D270" s="7">
        <f>IF(N270&gt;0, RANK(N270,(N270:P270,Q270:AF270)),0)</f>
        <v>2</v>
      </c>
      <c r="E270" s="7">
        <f>IF(O270&gt;0,RANK(O270,(N270:P270,Q270:AF270)),0)</f>
        <v>1</v>
      </c>
      <c r="F270" s="7">
        <f>IF(P270&gt;0,RANK(P270,(N270:P270,Q270:AF270)),0)</f>
        <v>0</v>
      </c>
      <c r="G270" s="1">
        <f t="shared" si="124"/>
        <v>2271</v>
      </c>
      <c r="H270" s="2">
        <f t="shared" si="125"/>
        <v>0.75801068090787715</v>
      </c>
      <c r="I270" s="2"/>
      <c r="J270" s="2">
        <f t="shared" si="119"/>
        <v>0.11548731642189586</v>
      </c>
      <c r="K270" s="2">
        <f t="shared" si="120"/>
        <v>0.87349799732977307</v>
      </c>
      <c r="L270" s="2">
        <f t="shared" si="121"/>
        <v>0</v>
      </c>
      <c r="M270" s="2">
        <f t="shared" si="122"/>
        <v>1.1014686248331018E-2</v>
      </c>
      <c r="N270" s="56">
        <v>346</v>
      </c>
      <c r="O270" s="56">
        <v>2617</v>
      </c>
      <c r="P270" s="56"/>
      <c r="Q270" s="56">
        <v>22</v>
      </c>
      <c r="R270" s="53">
        <v>0</v>
      </c>
      <c r="X270" s="53">
        <f t="shared" si="112"/>
        <v>0</v>
      </c>
      <c r="Y270" s="53">
        <v>7</v>
      </c>
      <c r="Z270" s="53">
        <v>4</v>
      </c>
      <c r="AA270" s="53">
        <v>0</v>
      </c>
      <c r="AB270" s="53">
        <v>0</v>
      </c>
      <c r="AP270" s="7">
        <f>IF(Q270&gt;0,RANK(Q270,(N270:P270,Q270:AF270)),0)</f>
        <v>3</v>
      </c>
      <c r="AQ270" s="7">
        <f>IF(R270&gt;0,RANK(R270,(N270:P270,Q270:AF270)),0)</f>
        <v>0</v>
      </c>
      <c r="AR270" s="7">
        <f>IF(T270&gt;0,RANK(T270,(N270:P270,Q270:AF270)),0)</f>
        <v>0</v>
      </c>
      <c r="AS270" s="7">
        <f>IF(S270&gt;0,RANK(S270,(N270:P270,Q270:AF270)),0)</f>
        <v>0</v>
      </c>
      <c r="AT270" s="2">
        <f t="shared" si="115"/>
        <v>7.3431241655540717E-3</v>
      </c>
      <c r="AU270" s="2">
        <f t="shared" si="116"/>
        <v>0</v>
      </c>
      <c r="AV270" s="2">
        <f t="shared" si="117"/>
        <v>0</v>
      </c>
      <c r="AW270" s="2">
        <f t="shared" si="118"/>
        <v>0</v>
      </c>
      <c r="AY270" t="s">
        <v>1845</v>
      </c>
      <c r="AZ270" t="s">
        <v>1138</v>
      </c>
      <c r="BA270">
        <v>4</v>
      </c>
      <c r="BC270">
        <v>2</v>
      </c>
      <c r="BD270" s="91">
        <v>8</v>
      </c>
      <c r="BE270" s="93">
        <v>121</v>
      </c>
      <c r="BF270" s="96">
        <f t="shared" si="113"/>
        <v>8121</v>
      </c>
      <c r="BG270" s="96">
        <f t="shared" si="123"/>
        <v>8121</v>
      </c>
      <c r="BI270" s="7" t="s">
        <v>1447</v>
      </c>
    </row>
    <row r="271" spans="1:61" ht="14" hidden="1" customHeight="1" outlineLevel="1" x14ac:dyDescent="0.2">
      <c r="A271" t="s">
        <v>284</v>
      </c>
      <c r="B271" t="s">
        <v>1138</v>
      </c>
      <c r="C271" s="1">
        <f t="shared" si="114"/>
        <v>166684</v>
      </c>
      <c r="D271" s="7">
        <f>IF(N271&gt;0, RANK(N271,(N271:P271,Q271:AF271)),0)</f>
        <v>2</v>
      </c>
      <c r="E271" s="7">
        <f>IF(O271&gt;0,RANK(O271,(N271:P271,Q271:AF271)),0)</f>
        <v>1</v>
      </c>
      <c r="F271" s="7">
        <f>IF(P271&gt;0,RANK(P271,(N271:P271,Q271:AF271)),0)</f>
        <v>0</v>
      </c>
      <c r="G271" s="1">
        <f t="shared" si="124"/>
        <v>35777</v>
      </c>
      <c r="H271" s="2">
        <f t="shared" si="125"/>
        <v>0.21463967747354276</v>
      </c>
      <c r="I271" s="2"/>
      <c r="J271" s="2">
        <f t="shared" si="119"/>
        <v>0.38184228840200618</v>
      </c>
      <c r="K271" s="2">
        <f t="shared" si="120"/>
        <v>0.59648196587554891</v>
      </c>
      <c r="L271" s="2">
        <f t="shared" si="121"/>
        <v>0</v>
      </c>
      <c r="M271" s="2">
        <f t="shared" si="122"/>
        <v>2.1675745722444906E-2</v>
      </c>
      <c r="N271" s="56">
        <v>63647</v>
      </c>
      <c r="O271" s="56">
        <v>99424</v>
      </c>
      <c r="P271" s="56"/>
      <c r="Q271" s="56">
        <v>2761</v>
      </c>
      <c r="R271" s="53">
        <v>1</v>
      </c>
      <c r="X271" s="53">
        <f t="shared" si="112"/>
        <v>0</v>
      </c>
      <c r="Y271" s="53">
        <v>376</v>
      </c>
      <c r="Z271" s="53">
        <v>470</v>
      </c>
      <c r="AA271" s="53">
        <v>5</v>
      </c>
      <c r="AB271" s="53">
        <v>0</v>
      </c>
      <c r="AP271" s="7">
        <f>IF(Q271&gt;0,RANK(Q271,(N271:P271,Q271:AF271)),0)</f>
        <v>3</v>
      </c>
      <c r="AQ271" s="7">
        <f>IF(R271&gt;0,RANK(R271,(N271:P271,Q271:AF271)),0)</f>
        <v>7</v>
      </c>
      <c r="AR271" s="7">
        <f>IF(T271&gt;0,RANK(T271,(N271:P271,Q271:AF271)),0)</f>
        <v>0</v>
      </c>
      <c r="AS271" s="7">
        <f>IF(S271&gt;0,RANK(S271,(N271:P271,Q271:AF271)),0)</f>
        <v>0</v>
      </c>
      <c r="AT271" s="2">
        <f t="shared" si="115"/>
        <v>1.6564277315159224E-2</v>
      </c>
      <c r="AU271" s="2">
        <f t="shared" si="116"/>
        <v>5.9993760648892517E-6</v>
      </c>
      <c r="AV271" s="2">
        <f t="shared" si="117"/>
        <v>0</v>
      </c>
      <c r="AW271" s="2">
        <f t="shared" si="118"/>
        <v>0</v>
      </c>
      <c r="AY271" t="s">
        <v>284</v>
      </c>
      <c r="AZ271" t="s">
        <v>1138</v>
      </c>
      <c r="BA271">
        <v>4</v>
      </c>
      <c r="BC271">
        <v>2</v>
      </c>
      <c r="BD271" s="91">
        <v>8</v>
      </c>
      <c r="BE271" s="93">
        <v>123</v>
      </c>
      <c r="BF271" s="96">
        <f t="shared" si="113"/>
        <v>8123</v>
      </c>
      <c r="BG271" s="96">
        <f t="shared" si="123"/>
        <v>8123</v>
      </c>
      <c r="BI271" s="7" t="s">
        <v>1447</v>
      </c>
    </row>
    <row r="272" spans="1:61" ht="14" hidden="1" customHeight="1" outlineLevel="1" x14ac:dyDescent="0.2">
      <c r="A272" t="s">
        <v>2047</v>
      </c>
      <c r="B272" t="s">
        <v>1138</v>
      </c>
      <c r="C272" s="1">
        <f t="shared" si="114"/>
        <v>4977</v>
      </c>
      <c r="D272" s="7">
        <f>IF(N272&gt;0, RANK(N272,(N272:P272,Q272:AF272)),0)</f>
        <v>2</v>
      </c>
      <c r="E272" s="7">
        <f>IF(O272&gt;0,RANK(O272,(N272:P272,Q272:AF272)),0)</f>
        <v>1</v>
      </c>
      <c r="F272" s="7">
        <f>IF(P272&gt;0,RANK(P272,(N272:P272,Q272:AF272)),0)</f>
        <v>0</v>
      </c>
      <c r="G272" s="1">
        <f t="shared" si="124"/>
        <v>3621</v>
      </c>
      <c r="H272" s="2">
        <f t="shared" si="125"/>
        <v>0.72754671488848699</v>
      </c>
      <c r="I272" s="2"/>
      <c r="J272" s="2">
        <f t="shared" si="119"/>
        <v>0.13100261201527025</v>
      </c>
      <c r="K272" s="2">
        <f t="shared" si="120"/>
        <v>0.85854932690375729</v>
      </c>
      <c r="L272" s="2">
        <f t="shared" si="121"/>
        <v>0</v>
      </c>
      <c r="M272" s="2">
        <f t="shared" si="122"/>
        <v>1.0448061080972404E-2</v>
      </c>
      <c r="N272" s="56">
        <v>652</v>
      </c>
      <c r="O272" s="56">
        <v>4273</v>
      </c>
      <c r="P272" s="56"/>
      <c r="Q272" s="56">
        <v>29</v>
      </c>
      <c r="R272" s="53">
        <v>0</v>
      </c>
      <c r="X272" s="53">
        <f t="shared" si="112"/>
        <v>0</v>
      </c>
      <c r="Y272" s="53">
        <v>4</v>
      </c>
      <c r="Z272" s="53">
        <v>19</v>
      </c>
      <c r="AA272" s="53">
        <v>0</v>
      </c>
      <c r="AB272" s="53">
        <v>0</v>
      </c>
      <c r="AP272" s="7">
        <f>IF(Q272&gt;0,RANK(Q272,(N272:P272,Q272:AF272)),0)</f>
        <v>3</v>
      </c>
      <c r="AQ272" s="7">
        <f>IF(R272&gt;0,RANK(R272,(N272:P272,Q272:AF272)),0)</f>
        <v>0</v>
      </c>
      <c r="AR272" s="7">
        <f>IF(T272&gt;0,RANK(T272,(N272:P272,Q272:AF272)),0)</f>
        <v>0</v>
      </c>
      <c r="AS272" s="7">
        <f>IF(S272&gt;0,RANK(S272,(N272:P272,Q272:AF272)),0)</f>
        <v>0</v>
      </c>
      <c r="AT272" s="2">
        <f t="shared" si="115"/>
        <v>5.8268032951577257E-3</v>
      </c>
      <c r="AU272" s="2">
        <f t="shared" si="116"/>
        <v>0</v>
      </c>
      <c r="AV272" s="2">
        <f t="shared" si="117"/>
        <v>0</v>
      </c>
      <c r="AW272" s="2">
        <f t="shared" si="118"/>
        <v>0</v>
      </c>
      <c r="AY272" t="s">
        <v>2047</v>
      </c>
      <c r="AZ272" t="s">
        <v>1138</v>
      </c>
      <c r="BA272">
        <v>4</v>
      </c>
      <c r="BC272">
        <v>2</v>
      </c>
      <c r="BD272" s="91">
        <v>8</v>
      </c>
      <c r="BE272" s="93">
        <v>125</v>
      </c>
      <c r="BF272" s="96">
        <f t="shared" si="113"/>
        <v>8125</v>
      </c>
      <c r="BG272" s="96">
        <f t="shared" si="123"/>
        <v>8125</v>
      </c>
      <c r="BI272" s="7" t="s">
        <v>1447</v>
      </c>
    </row>
    <row r="273" spans="1:61" ht="14" customHeight="1" collapsed="1" x14ac:dyDescent="0.2">
      <c r="A273" t="s">
        <v>2094</v>
      </c>
      <c r="B273" t="s">
        <v>2397</v>
      </c>
      <c r="C273" s="1">
        <f t="shared" si="114"/>
        <v>3235790</v>
      </c>
      <c r="D273" s="7">
        <f>IF(N273&gt;0, RANK(N273,(N273:P273,Q273:AF273)),0)</f>
        <v>1</v>
      </c>
      <c r="E273" s="7">
        <f>IF(O273&gt;0,RANK(O273,(N273:P273,Q273:AF273)),0)</f>
        <v>2</v>
      </c>
      <c r="F273" s="7">
        <f>IF(P273&gt;0,RANK(P273,(N273:P273,Q273:AF273)),0)</f>
        <v>0</v>
      </c>
      <c r="G273" s="1">
        <f t="shared" si="124"/>
        <v>301622</v>
      </c>
      <c r="H273" s="2">
        <f t="shared" si="125"/>
        <v>9.3214330967089948E-2</v>
      </c>
      <c r="I273" s="2"/>
      <c r="J273" s="2">
        <f t="shared" si="119"/>
        <v>0.53498960068484047</v>
      </c>
      <c r="K273" s="2">
        <f t="shared" si="120"/>
        <v>0.44177526971775055</v>
      </c>
      <c r="L273" s="2">
        <f t="shared" si="121"/>
        <v>0</v>
      </c>
      <c r="M273" s="2">
        <f t="shared" si="122"/>
        <v>2.3235129597408977E-2</v>
      </c>
      <c r="N273" s="56">
        <f>SUM(N209:N272)</f>
        <v>1731114</v>
      </c>
      <c r="O273" s="56">
        <f>SUM(O209:O272)</f>
        <v>1429492</v>
      </c>
      <c r="Q273" s="53">
        <f>SUM(Q209:Q272)</f>
        <v>56262</v>
      </c>
      <c r="R273" s="53">
        <f>SUM(R209:R272)</f>
        <v>71</v>
      </c>
      <c r="S273" s="56"/>
      <c r="X273" s="53">
        <f>SUM(X209:X272)</f>
        <v>0</v>
      </c>
      <c r="Y273" s="53">
        <f>SUM(Y209:Y272)</f>
        <v>8971</v>
      </c>
      <c r="Z273" s="53">
        <f>SUM(Z209:Z272)</f>
        <v>9820</v>
      </c>
      <c r="AA273" s="53">
        <f>SUM(AA209:AA272)</f>
        <v>55</v>
      </c>
      <c r="AB273" s="53">
        <f>SUM(AB209:AB272)</f>
        <v>5</v>
      </c>
      <c r="AP273" s="7">
        <f>IF(Q273&gt;0,RANK(Q273,(N273:P273,Q273:AF273)),0)</f>
        <v>3</v>
      </c>
      <c r="AQ273" s="7">
        <f>IF(R273&gt;0,RANK(R273,(N273:P273,Q273:AF273)),0)</f>
        <v>6</v>
      </c>
      <c r="AR273" s="7">
        <f>IF(T273&gt;0,RANK(T273,(N273:P273,Q273:AF273)),0)</f>
        <v>0</v>
      </c>
      <c r="AS273" s="7">
        <f>IF(S273&gt;0,RANK(S273,(N273:P273,Q273:AF273)),0)</f>
        <v>0</v>
      </c>
      <c r="AT273" s="2">
        <f t="shared" si="115"/>
        <v>1.7387407711872527E-2</v>
      </c>
      <c r="AU273" s="2">
        <f t="shared" si="116"/>
        <v>2.194209142126034E-5</v>
      </c>
      <c r="AV273" s="2">
        <f t="shared" si="117"/>
        <v>0</v>
      </c>
      <c r="AW273" s="2">
        <f t="shared" si="118"/>
        <v>0</v>
      </c>
      <c r="AY273" t="s">
        <v>2094</v>
      </c>
      <c r="AZ273" t="s">
        <v>2397</v>
      </c>
      <c r="BA273" t="s">
        <v>2903</v>
      </c>
      <c r="BC273">
        <v>2</v>
      </c>
      <c r="BD273" s="91">
        <v>8</v>
      </c>
      <c r="BE273" s="93"/>
      <c r="BF273" s="91">
        <v>8</v>
      </c>
      <c r="BG273" s="91">
        <f t="shared" si="123"/>
        <v>8</v>
      </c>
      <c r="BI273" s="7" t="s">
        <v>2154</v>
      </c>
    </row>
    <row r="274" spans="1:61" ht="14" customHeight="1" x14ac:dyDescent="0.2">
      <c r="C274" s="1"/>
      <c r="E274" s="7"/>
      <c r="F274" s="7"/>
      <c r="I274" s="2"/>
      <c r="N274" s="56"/>
      <c r="O274" s="56"/>
      <c r="P274" s="56"/>
      <c r="Q274" s="56"/>
      <c r="AP274" s="7"/>
      <c r="AQ274" s="7"/>
      <c r="AR274" s="7"/>
      <c r="AS274" s="7"/>
      <c r="BA274" t="s">
        <v>2903</v>
      </c>
      <c r="BD274" s="91"/>
      <c r="BE274" s="93"/>
      <c r="BF274" s="96"/>
      <c r="BG274" s="96"/>
    </row>
    <row r="275" spans="1:61" ht="14" hidden="1" customHeight="1" outlineLevel="1" x14ac:dyDescent="0.2">
      <c r="A275" t="s">
        <v>2158</v>
      </c>
      <c r="B275" t="s">
        <v>1457</v>
      </c>
      <c r="C275" s="1">
        <f>SUM(N275:AN275)</f>
        <v>84975</v>
      </c>
      <c r="D275" s="7">
        <f>IF(N275&gt;0, RANK(N275,(N275:P275,Q275:AF275)),0)</f>
        <v>1</v>
      </c>
      <c r="E275" s="7">
        <f>IF(O275&gt;0,RANK(O275,(N275:P275,Q275:AF275)),0)</f>
        <v>2</v>
      </c>
      <c r="F275" s="7">
        <f>IF(P275&gt;0,RANK(P275,(N275:P275,Q275:AF275)),0)</f>
        <v>3</v>
      </c>
      <c r="G275" s="1">
        <f>IF(C275&gt;0,MAX(N275:P275)-LARGE(N275:P275,2),0)</f>
        <v>5322</v>
      </c>
      <c r="H275" s="2">
        <f>IF(C275&gt;0,G275/C275,0)</f>
        <v>6.2630185348631948E-2</v>
      </c>
      <c r="I275" s="2"/>
      <c r="J275" s="2">
        <f t="shared" ref="J275:L278" si="126">IF($C275=0,"-",N275/$C275)</f>
        <v>0.51654015887025595</v>
      </c>
      <c r="K275" s="2">
        <f t="shared" si="126"/>
        <v>0.45390997352162399</v>
      </c>
      <c r="L275" s="2">
        <f t="shared" si="126"/>
        <v>1.8275963518681965E-2</v>
      </c>
      <c r="M275" s="2">
        <f>IF(C275=0,"-",(1-J275-K275-L275))</f>
        <v>1.1273904089438097E-2</v>
      </c>
      <c r="N275" s="56">
        <v>43893</v>
      </c>
      <c r="O275" s="56">
        <v>38571</v>
      </c>
      <c r="P275" s="56">
        <v>1553</v>
      </c>
      <c r="Q275" s="56">
        <v>958</v>
      </c>
      <c r="AP275" s="7">
        <f>IF(Q275&gt;0,RANK(Q275,(N275:P275,Q275:AF275)),0)</f>
        <v>4</v>
      </c>
      <c r="AQ275" s="7">
        <f>IF(R275&gt;0,RANK(R275,(N275:P275,Q275:AF275)),0)</f>
        <v>0</v>
      </c>
      <c r="AR275" s="7">
        <f>IF(T275&gt;0,RANK(T275,(N275:P275,Q275:AF275)),0)</f>
        <v>0</v>
      </c>
      <c r="AS275" s="7">
        <f>IF(S275&gt;0,RANK(S275,(N275:P275,Q275:AF275)),0)</f>
        <v>0</v>
      </c>
      <c r="AT275" s="2">
        <f t="shared" ref="AT275:AU278" si="127">IF($C275=0,"-",Q275/$C275)</f>
        <v>1.1273904089438069E-2</v>
      </c>
      <c r="AU275" s="2">
        <f t="shared" si="127"/>
        <v>0</v>
      </c>
      <c r="AV275" s="2">
        <f>IF($C275=0,"-",T275/$C275)</f>
        <v>0</v>
      </c>
      <c r="AW275" s="2">
        <f>IF($C275=0,"-",S275/$C275)</f>
        <v>0</v>
      </c>
      <c r="AY275" t="s">
        <v>2158</v>
      </c>
      <c r="AZ275" t="s">
        <v>1457</v>
      </c>
      <c r="BA275">
        <v>1</v>
      </c>
      <c r="BC275">
        <v>2</v>
      </c>
      <c r="BD275" s="91">
        <v>10</v>
      </c>
      <c r="BE275" s="93">
        <v>1</v>
      </c>
      <c r="BF275" s="96">
        <f t="shared" si="113"/>
        <v>10001</v>
      </c>
      <c r="BG275" s="96">
        <f t="shared" si="123"/>
        <v>10001</v>
      </c>
      <c r="BI275" s="7" t="s">
        <v>1447</v>
      </c>
    </row>
    <row r="276" spans="1:61" ht="14" hidden="1" customHeight="1" outlineLevel="1" x14ac:dyDescent="0.2">
      <c r="A276" t="s">
        <v>83</v>
      </c>
      <c r="B276" t="s">
        <v>1457</v>
      </c>
      <c r="C276" s="1">
        <f>SUM(N276:AN276)</f>
        <v>279462</v>
      </c>
      <c r="D276" s="7">
        <f>IF(N276&gt;0, RANK(N276,(N276:P276,Q276:AF276)),0)</f>
        <v>1</v>
      </c>
      <c r="E276" s="7">
        <f>IF(O276&gt;0,RANK(O276,(N276:P276,Q276:AF276)),0)</f>
        <v>2</v>
      </c>
      <c r="F276" s="7">
        <f>IF(P276&gt;0,RANK(P276,(N276:P276,Q276:AF276)),0)</f>
        <v>3</v>
      </c>
      <c r="G276" s="1">
        <f>IF(C276&gt;0,MAX(N276:P276)-LARGE(N276:P276,2),0)</f>
        <v>111693</v>
      </c>
      <c r="H276" s="2">
        <f>IF(C276&gt;0,G276/C276,0)</f>
        <v>0.39967151169031928</v>
      </c>
      <c r="I276" s="2"/>
      <c r="J276" s="2">
        <f t="shared" si="126"/>
        <v>0.68622567647837629</v>
      </c>
      <c r="K276" s="2">
        <f t="shared" si="126"/>
        <v>0.28655416478805706</v>
      </c>
      <c r="L276" s="2">
        <f t="shared" si="126"/>
        <v>1.5304406323578877E-2</v>
      </c>
      <c r="M276" s="2">
        <f>IF(C276=0,"-",(1-J276-K276-L276))</f>
        <v>1.1915752409987769E-2</v>
      </c>
      <c r="N276" s="56">
        <v>191774</v>
      </c>
      <c r="O276" s="56">
        <v>80081</v>
      </c>
      <c r="P276" s="56">
        <v>4277</v>
      </c>
      <c r="Q276" s="56">
        <v>3330</v>
      </c>
      <c r="AP276" s="7">
        <f>IF(Q276&gt;0,RANK(Q276,(N276:P276,Q276:AF276)),0)</f>
        <v>4</v>
      </c>
      <c r="AQ276" s="7">
        <f>IF(R276&gt;0,RANK(R276,(N276:P276,Q276:AF276)),0)</f>
        <v>0</v>
      </c>
      <c r="AR276" s="7">
        <f>IF(T276&gt;0,RANK(T276,(N276:P276,Q276:AF276)),0)</f>
        <v>0</v>
      </c>
      <c r="AS276" s="7">
        <f>IF(S276&gt;0,RANK(S276,(N276:P276,Q276:AF276)),0)</f>
        <v>0</v>
      </c>
      <c r="AT276" s="2">
        <f t="shared" si="127"/>
        <v>1.1915752409987762E-2</v>
      </c>
      <c r="AU276" s="2">
        <f t="shared" si="127"/>
        <v>0</v>
      </c>
      <c r="AV276" s="2">
        <f>IF($C276=0,"-",T276/$C276)</f>
        <v>0</v>
      </c>
      <c r="AW276" s="2">
        <f>IF($C276=0,"-",S276/$C276)</f>
        <v>0</v>
      </c>
      <c r="AY276" t="s">
        <v>83</v>
      </c>
      <c r="AZ276" t="s">
        <v>1457</v>
      </c>
      <c r="BA276">
        <v>1</v>
      </c>
      <c r="BC276">
        <v>2</v>
      </c>
      <c r="BD276" s="91">
        <v>10</v>
      </c>
      <c r="BE276" s="93">
        <v>3</v>
      </c>
      <c r="BF276" s="96">
        <f t="shared" si="113"/>
        <v>10003</v>
      </c>
      <c r="BG276" s="96">
        <f t="shared" si="123"/>
        <v>10003</v>
      </c>
      <c r="BI276" s="7" t="s">
        <v>1447</v>
      </c>
    </row>
    <row r="277" spans="1:61" ht="14" hidden="1" customHeight="1" outlineLevel="1" x14ac:dyDescent="0.2">
      <c r="A277" t="s">
        <v>2330</v>
      </c>
      <c r="B277" t="s">
        <v>1457</v>
      </c>
      <c r="C277" s="1">
        <f>SUM(N277:AN277)</f>
        <v>126498</v>
      </c>
      <c r="D277" s="7">
        <f>IF(N277&gt;0, RANK(N277,(N277:P277,Q277:AF277)),0)</f>
        <v>2</v>
      </c>
      <c r="E277" s="7">
        <f>IF(O277&gt;0,RANK(O277,(N277:P277,Q277:AF277)),0)</f>
        <v>1</v>
      </c>
      <c r="F277" s="7">
        <f>IF(P277&gt;0,RANK(P277,(N277:P277,Q277:AF277)),0)</f>
        <v>3</v>
      </c>
      <c r="G277" s="1">
        <f>IF(C277&gt;0,MAX(N277:P277)-LARGE(N277:P277,2),0)</f>
        <v>11265</v>
      </c>
      <c r="H277" s="2">
        <f>IF(C277&gt;0,G277/C277,0)</f>
        <v>8.9052791348479821E-2</v>
      </c>
      <c r="I277" s="2"/>
      <c r="J277" s="2">
        <f t="shared" si="126"/>
        <v>0.44377776723742668</v>
      </c>
      <c r="K277" s="2">
        <f t="shared" si="126"/>
        <v>0.53283055858590644</v>
      </c>
      <c r="L277" s="2">
        <f t="shared" si="126"/>
        <v>1.5834242438615632E-2</v>
      </c>
      <c r="M277" s="2">
        <f>IF(C277=0,"-",(1-J277-K277-L277))</f>
        <v>7.557431738051245E-3</v>
      </c>
      <c r="N277" s="56">
        <v>56137</v>
      </c>
      <c r="O277" s="56">
        <v>67402</v>
      </c>
      <c r="P277" s="56">
        <v>2003</v>
      </c>
      <c r="Q277" s="56">
        <v>956</v>
      </c>
      <c r="AP277" s="7">
        <f>IF(Q277&gt;0,RANK(Q277,(N277:P277,Q277:AF277)),0)</f>
        <v>4</v>
      </c>
      <c r="AQ277" s="7">
        <f>IF(R277&gt;0,RANK(R277,(N277:P277,Q277:AF277)),0)</f>
        <v>0</v>
      </c>
      <c r="AR277" s="7">
        <f>IF(T277&gt;0,RANK(T277,(N277:P277,Q277:AF277)),0)</f>
        <v>0</v>
      </c>
      <c r="AS277" s="7">
        <f>IF(S277&gt;0,RANK(S277,(N277:P277,Q277:AF277)),0)</f>
        <v>0</v>
      </c>
      <c r="AT277" s="2">
        <f t="shared" si="127"/>
        <v>7.5574317380511947E-3</v>
      </c>
      <c r="AU277" s="2">
        <f t="shared" si="127"/>
        <v>0</v>
      </c>
      <c r="AV277" s="2">
        <f>IF($C277=0,"-",T277/$C277)</f>
        <v>0</v>
      </c>
      <c r="AW277" s="2">
        <f>IF($C277=0,"-",S277/$C277)</f>
        <v>0</v>
      </c>
      <c r="AY277" t="s">
        <v>2330</v>
      </c>
      <c r="AZ277" t="s">
        <v>1457</v>
      </c>
      <c r="BA277">
        <v>1</v>
      </c>
      <c r="BC277">
        <v>2</v>
      </c>
      <c r="BD277" s="91">
        <v>10</v>
      </c>
      <c r="BE277" s="93">
        <v>5</v>
      </c>
      <c r="BF277" s="96">
        <f t="shared" si="113"/>
        <v>10005</v>
      </c>
      <c r="BG277" s="96">
        <f t="shared" si="123"/>
        <v>10005</v>
      </c>
      <c r="BI277" s="7" t="s">
        <v>1447</v>
      </c>
    </row>
    <row r="278" spans="1:61" ht="14" customHeight="1" collapsed="1" x14ac:dyDescent="0.2">
      <c r="A278" t="s">
        <v>1456</v>
      </c>
      <c r="B278" t="s">
        <v>2397</v>
      </c>
      <c r="C278" s="1">
        <f>SUM(N278:AN278)</f>
        <v>490935</v>
      </c>
      <c r="D278" s="7">
        <f>IF(N278&gt;0, RANK(N278,(N278:P278,Q278:AF278)),0)</f>
        <v>1</v>
      </c>
      <c r="E278" s="7">
        <f>IF(O278&gt;0,RANK(O278,(N278:P278,Q278:AF278)),0)</f>
        <v>2</v>
      </c>
      <c r="F278" s="7">
        <f>IF(P278&gt;0,RANK(P278,(N278:P278,Q278:AF278)),0)</f>
        <v>3</v>
      </c>
      <c r="G278" s="1">
        <f>IF(C278&gt;0,MAX(N278:P278)-LARGE(N278:P278,2),0)</f>
        <v>105750</v>
      </c>
      <c r="H278" s="2">
        <f>IF(C278&gt;0,G278/C278,0)</f>
        <v>0.21540529805371383</v>
      </c>
      <c r="I278" s="2"/>
      <c r="J278" s="2">
        <f t="shared" si="126"/>
        <v>0.5943841852791103</v>
      </c>
      <c r="K278" s="2">
        <f t="shared" si="126"/>
        <v>0.37897888722539641</v>
      </c>
      <c r="L278" s="2">
        <f t="shared" si="126"/>
        <v>1.5955269027467994E-2</v>
      </c>
      <c r="M278" s="2">
        <f>IF(C278=0,"-",(1-J278-K278-L278))</f>
        <v>1.0681658468025296E-2</v>
      </c>
      <c r="N278" s="56">
        <f>SUM(N275:N277)</f>
        <v>291804</v>
      </c>
      <c r="O278" s="56">
        <f>SUM(O275:O277)</f>
        <v>186054</v>
      </c>
      <c r="P278" s="56">
        <f t="shared" ref="P278:Q278" si="128">SUM(P275:P277)</f>
        <v>7833</v>
      </c>
      <c r="Q278" s="56">
        <f t="shared" si="128"/>
        <v>5244</v>
      </c>
      <c r="R278" s="56"/>
      <c r="AP278" s="7">
        <f>IF(Q278&gt;0,RANK(Q278,(N278:P278,Q278:AF278)),0)</f>
        <v>4</v>
      </c>
      <c r="AQ278" s="7">
        <f>IF(R278&gt;0,RANK(R278,(N278:P278,Q278:AF278)),0)</f>
        <v>0</v>
      </c>
      <c r="AR278" s="7">
        <f>IF(T278&gt;0,RANK(T278,(N278:P278,Q278:AF278)),0)</f>
        <v>0</v>
      </c>
      <c r="AS278" s="7">
        <f>IF(S278&gt;0,RANK(S278,(N278:P278,Q278:AF278)),0)</f>
        <v>0</v>
      </c>
      <c r="AT278" s="2">
        <f t="shared" si="127"/>
        <v>1.0681658468025299E-2</v>
      </c>
      <c r="AU278" s="2">
        <f t="shared" si="127"/>
        <v>0</v>
      </c>
      <c r="AV278" s="2">
        <f>IF($C278=0,"-",T278/$C278)</f>
        <v>0</v>
      </c>
      <c r="AW278" s="2">
        <f>IF($C278=0,"-",S278/$C278)</f>
        <v>0</v>
      </c>
      <c r="AY278" t="s">
        <v>1456</v>
      </c>
      <c r="AZ278" t="s">
        <v>2397</v>
      </c>
      <c r="BA278" t="s">
        <v>2903</v>
      </c>
      <c r="BC278">
        <v>2</v>
      </c>
      <c r="BD278" s="91">
        <v>10</v>
      </c>
      <c r="BE278" s="93"/>
      <c r="BF278" s="91">
        <v>10</v>
      </c>
      <c r="BG278" s="91">
        <f t="shared" si="123"/>
        <v>10</v>
      </c>
      <c r="BI278" s="7" t="s">
        <v>2154</v>
      </c>
    </row>
    <row r="279" spans="1:61" ht="14" customHeight="1" x14ac:dyDescent="0.2">
      <c r="C279" s="1"/>
      <c r="E279" s="7"/>
      <c r="F279" s="7"/>
      <c r="I279" s="2"/>
      <c r="AP279" s="7"/>
      <c r="AQ279" s="7"/>
      <c r="AR279" s="7"/>
      <c r="AS279" s="7"/>
      <c r="BA279" t="s">
        <v>2903</v>
      </c>
      <c r="BD279" s="91"/>
      <c r="BE279" s="93"/>
      <c r="BF279" s="96"/>
      <c r="BG279" s="96"/>
    </row>
    <row r="280" spans="1:61" ht="14" hidden="1" customHeight="1" outlineLevel="1" x14ac:dyDescent="0.2">
      <c r="A280" t="s">
        <v>1187</v>
      </c>
      <c r="B280" t="s">
        <v>1186</v>
      </c>
      <c r="C280" s="1">
        <f t="shared" ref="C280:C311" si="129">SUM(N280:AN280)</f>
        <v>7281</v>
      </c>
      <c r="D280" s="7">
        <f>IF(N280&gt;0, RANK(N280,(N280:P280,Q280:AF280)),0)</f>
        <v>2</v>
      </c>
      <c r="E280" s="7">
        <f>IF(O280&gt;0,RANK(O280,(N280:P280,Q280:AF280)),0)</f>
        <v>1</v>
      </c>
      <c r="F280" s="7">
        <f>IF(P280&gt;0,RANK(P280,(N280:P280,Q280:AF280)),0)</f>
        <v>0</v>
      </c>
      <c r="G280" s="1">
        <f t="shared" ref="G280:G343" si="130">IF(C280&gt;0,MAX(N280:P280)-LARGE(N280:P280,2),0)</f>
        <v>4085</v>
      </c>
      <c r="H280" s="2">
        <f t="shared" ref="H280:H343" si="131">IF(C280&gt;0,G280/C280,0)</f>
        <v>0.56104930641395412</v>
      </c>
      <c r="I280" s="2"/>
      <c r="J280" s="2">
        <f t="shared" ref="J280:L311" si="132">IF($C280=0,"-",N280/$C280)</f>
        <v>0.21947534679302294</v>
      </c>
      <c r="K280" s="2">
        <f t="shared" si="132"/>
        <v>0.78052465320697706</v>
      </c>
      <c r="L280" s="2">
        <f t="shared" si="132"/>
        <v>0</v>
      </c>
      <c r="M280" s="2">
        <f t="shared" ref="M280:M343" si="133">IF(C280=0,"-",(1-J280-K280-L280))</f>
        <v>0</v>
      </c>
      <c r="N280" s="167">
        <v>1598</v>
      </c>
      <c r="O280" s="167">
        <v>5683</v>
      </c>
      <c r="P280" s="167"/>
      <c r="Q280" s="167"/>
      <c r="R280" s="167"/>
      <c r="S280" s="167"/>
      <c r="X280" s="1"/>
      <c r="AP280" s="7">
        <f>IF(Q280&gt;0,RANK(Q280,(N280:P280,Q280:AF280)),0)</f>
        <v>0</v>
      </c>
      <c r="AQ280" s="7">
        <f>IF(R280&gt;0,RANK(R280,(N280:P280,Q280:AF280)),0)</f>
        <v>0</v>
      </c>
      <c r="AR280" s="7">
        <f>IF(T280&gt;0,RANK(T280,(N280:P280,Q280:AF280)),0)</f>
        <v>0</v>
      </c>
      <c r="AS280" s="7">
        <f>IF(S280&gt;0,RANK(S280,(N280:P280,Q280:AF280)),0)</f>
        <v>0</v>
      </c>
      <c r="AT280" s="2">
        <f t="shared" ref="AT280:AU311" si="134">IF($C280=0,"-",Q280/$C280)</f>
        <v>0</v>
      </c>
      <c r="AU280" s="2">
        <f t="shared" si="134"/>
        <v>0</v>
      </c>
      <c r="AV280" s="2">
        <f t="shared" ref="AV280:AV343" si="135">IF($C280=0,"-",T280/$C280)</f>
        <v>0</v>
      </c>
      <c r="AW280" s="2">
        <f t="shared" ref="AW280:AW343" si="136">IF($C280=0,"-",S280/$C280)</f>
        <v>0</v>
      </c>
      <c r="AY280" t="s">
        <v>1187</v>
      </c>
      <c r="AZ280" t="s">
        <v>1186</v>
      </c>
      <c r="BA280">
        <v>12</v>
      </c>
      <c r="BC280">
        <v>2</v>
      </c>
      <c r="BD280" s="91">
        <v>13</v>
      </c>
      <c r="BE280" s="93">
        <v>1</v>
      </c>
      <c r="BF280" s="96">
        <f>1000*BD280+BE280</f>
        <v>13001</v>
      </c>
      <c r="BG280" s="96">
        <f t="shared" ref="BG280:BG343" si="137">BF280</f>
        <v>13001</v>
      </c>
      <c r="BI280" s="7" t="s">
        <v>1447</v>
      </c>
    </row>
    <row r="281" spans="1:61" ht="14" hidden="1" customHeight="1" outlineLevel="1" x14ac:dyDescent="0.2">
      <c r="A281" t="s">
        <v>381</v>
      </c>
      <c r="B281" t="s">
        <v>1186</v>
      </c>
      <c r="C281" s="1">
        <f t="shared" si="129"/>
        <v>2645</v>
      </c>
      <c r="D281" s="7">
        <f>IF(N281&gt;0, RANK(N281,(N281:P281,Q281:AF281)),0)</f>
        <v>2</v>
      </c>
      <c r="E281" s="7">
        <f>IF(O281&gt;0,RANK(O281,(N281:P281,Q281:AF281)),0)</f>
        <v>1</v>
      </c>
      <c r="F281" s="7">
        <f>IF(P281&gt;0,RANK(P281,(N281:P281,Q281:AF281)),0)</f>
        <v>0</v>
      </c>
      <c r="G281" s="1">
        <f t="shared" si="130"/>
        <v>1205</v>
      </c>
      <c r="H281" s="2">
        <f t="shared" si="131"/>
        <v>0.45557655954631382</v>
      </c>
      <c r="I281" s="2"/>
      <c r="J281" s="2">
        <f t="shared" si="132"/>
        <v>0.27221172022684309</v>
      </c>
      <c r="K281" s="2">
        <f t="shared" si="132"/>
        <v>0.72778827977315685</v>
      </c>
      <c r="L281" s="2">
        <f t="shared" si="132"/>
        <v>0</v>
      </c>
      <c r="M281" s="2">
        <f t="shared" si="133"/>
        <v>1.1102230246251565E-16</v>
      </c>
      <c r="N281" s="167">
        <v>720</v>
      </c>
      <c r="O281" s="167">
        <v>1925</v>
      </c>
      <c r="P281" s="167"/>
      <c r="Q281" s="167"/>
      <c r="R281" s="167"/>
      <c r="S281" s="167"/>
      <c r="X281" s="1"/>
      <c r="AP281" s="7">
        <f>IF(Q281&gt;0,RANK(Q281,(N281:P281,Q281:AF281)),0)</f>
        <v>0</v>
      </c>
      <c r="AQ281" s="7">
        <f>IF(R281&gt;0,RANK(R281,(N281:P281,Q281:AF281)),0)</f>
        <v>0</v>
      </c>
      <c r="AR281" s="7">
        <f>IF(T281&gt;0,RANK(T281,(N281:P281,Q281:AF281)),0)</f>
        <v>0</v>
      </c>
      <c r="AS281" s="7">
        <f>IF(S281&gt;0,RANK(S281,(N281:P281,Q281:AF281)),0)</f>
        <v>0</v>
      </c>
      <c r="AT281" s="2">
        <f t="shared" si="134"/>
        <v>0</v>
      </c>
      <c r="AU281" s="2">
        <f t="shared" si="134"/>
        <v>0</v>
      </c>
      <c r="AV281" s="2">
        <f t="shared" si="135"/>
        <v>0</v>
      </c>
      <c r="AW281" s="2">
        <f t="shared" si="136"/>
        <v>0</v>
      </c>
      <c r="AY281" t="s">
        <v>381</v>
      </c>
      <c r="AZ281" t="s">
        <v>1186</v>
      </c>
      <c r="BA281">
        <v>8</v>
      </c>
      <c r="BC281">
        <v>2</v>
      </c>
      <c r="BD281" s="91">
        <v>13</v>
      </c>
      <c r="BE281" s="93">
        <v>3</v>
      </c>
      <c r="BF281" s="96">
        <f>1000*BD281+BE281</f>
        <v>13003</v>
      </c>
      <c r="BG281" s="96">
        <f t="shared" si="137"/>
        <v>13003</v>
      </c>
      <c r="BI281" s="7" t="s">
        <v>1447</v>
      </c>
    </row>
    <row r="282" spans="1:61" ht="14" hidden="1" customHeight="1" outlineLevel="1" x14ac:dyDescent="0.2">
      <c r="A282" t="s">
        <v>2420</v>
      </c>
      <c r="B282" t="s">
        <v>1186</v>
      </c>
      <c r="C282" s="1">
        <f t="shared" si="129"/>
        <v>4128</v>
      </c>
      <c r="D282" s="7">
        <f>IF(N282&gt;0, RANK(N282,(N282:P282,Q282:AF282)),0)</f>
        <v>2</v>
      </c>
      <c r="E282" s="7">
        <f>IF(O282&gt;0,RANK(O282,(N282:P282,Q282:AF282)),0)</f>
        <v>1</v>
      </c>
      <c r="F282" s="7">
        <f>IF(P282&gt;0,RANK(P282,(N282:P282,Q282:AF282)),0)</f>
        <v>0</v>
      </c>
      <c r="G282" s="1">
        <f t="shared" si="130"/>
        <v>3010</v>
      </c>
      <c r="H282" s="2">
        <f t="shared" si="131"/>
        <v>0.72916666666666663</v>
      </c>
      <c r="I282" s="2"/>
      <c r="J282" s="2">
        <f t="shared" si="132"/>
        <v>0.13541666666666666</v>
      </c>
      <c r="K282" s="2">
        <f t="shared" si="132"/>
        <v>0.86458333333333337</v>
      </c>
      <c r="L282" s="2">
        <f t="shared" si="132"/>
        <v>0</v>
      </c>
      <c r="M282" s="2">
        <f t="shared" si="133"/>
        <v>0</v>
      </c>
      <c r="N282" s="167">
        <v>559</v>
      </c>
      <c r="O282" s="167">
        <v>3569</v>
      </c>
      <c r="P282" s="167"/>
      <c r="Q282" s="167"/>
      <c r="R282" s="167"/>
      <c r="S282" s="167"/>
      <c r="X282" s="1"/>
      <c r="AP282" s="7">
        <f>IF(Q282&gt;0,RANK(Q282,(N282:P282,Q282:AF282)),0)</f>
        <v>0</v>
      </c>
      <c r="AQ282" s="7">
        <f>IF(R282&gt;0,RANK(R282,(N282:P282,Q282:AF282)),0)</f>
        <v>0</v>
      </c>
      <c r="AR282" s="7">
        <f>IF(T282&gt;0,RANK(T282,(N282:P282,Q282:AF282)),0)</f>
        <v>0</v>
      </c>
      <c r="AS282" s="7">
        <f>IF(S282&gt;0,RANK(S282,(N282:P282,Q282:AF282)),0)</f>
        <v>0</v>
      </c>
      <c r="AT282" s="2">
        <f t="shared" si="134"/>
        <v>0</v>
      </c>
      <c r="AU282" s="2">
        <f t="shared" si="134"/>
        <v>0</v>
      </c>
      <c r="AV282" s="2">
        <f t="shared" si="135"/>
        <v>0</v>
      </c>
      <c r="AW282" s="2">
        <f t="shared" si="136"/>
        <v>0</v>
      </c>
      <c r="AY282" t="s">
        <v>2420</v>
      </c>
      <c r="AZ282" t="s">
        <v>1186</v>
      </c>
      <c r="BA282">
        <v>1</v>
      </c>
      <c r="BC282">
        <v>2</v>
      </c>
      <c r="BD282" s="91">
        <v>13</v>
      </c>
      <c r="BE282" s="93">
        <v>5</v>
      </c>
      <c r="BF282" s="96">
        <f>1000*BD282+BE282</f>
        <v>13005</v>
      </c>
      <c r="BG282" s="96">
        <f t="shared" si="137"/>
        <v>13005</v>
      </c>
      <c r="BI282" s="7" t="s">
        <v>1447</v>
      </c>
    </row>
    <row r="283" spans="1:61" ht="14" hidden="1" customHeight="1" outlineLevel="1" x14ac:dyDescent="0.2">
      <c r="A283" t="s">
        <v>239</v>
      </c>
      <c r="B283" t="s">
        <v>1186</v>
      </c>
      <c r="C283" s="1">
        <f t="shared" si="129"/>
        <v>1439</v>
      </c>
      <c r="D283" s="7">
        <f>IF(N283&gt;0, RANK(N283,(N283:P283,Q283:AF283)),0)</f>
        <v>2</v>
      </c>
      <c r="E283" s="7">
        <f>IF(O283&gt;0,RANK(O283,(N283:P283,Q283:AF283)),0)</f>
        <v>1</v>
      </c>
      <c r="F283" s="7">
        <f>IF(P283&gt;0,RANK(P283,(N283:P283,Q283:AF283)),0)</f>
        <v>0</v>
      </c>
      <c r="G283" s="1">
        <f t="shared" si="130"/>
        <v>179</v>
      </c>
      <c r="H283" s="2">
        <f t="shared" si="131"/>
        <v>0.12439193884642112</v>
      </c>
      <c r="I283" s="2"/>
      <c r="J283" s="2">
        <f t="shared" si="132"/>
        <v>0.43780403057678946</v>
      </c>
      <c r="K283" s="2">
        <f t="shared" si="132"/>
        <v>0.5621959694232106</v>
      </c>
      <c r="L283" s="2">
        <f t="shared" si="132"/>
        <v>0</v>
      </c>
      <c r="M283" s="2">
        <f t="shared" si="133"/>
        <v>0</v>
      </c>
      <c r="N283" s="167">
        <v>630</v>
      </c>
      <c r="O283" s="167">
        <v>809</v>
      </c>
      <c r="P283" s="167"/>
      <c r="Q283" s="167"/>
      <c r="R283" s="167"/>
      <c r="S283" s="167"/>
      <c r="X283" s="1"/>
      <c r="AP283" s="7">
        <f>IF(Q283&gt;0,RANK(Q283,(N283:P283,Q283:AF283)),0)</f>
        <v>0</v>
      </c>
      <c r="AQ283" s="7">
        <f>IF(R283&gt;0,RANK(R283,(N283:P283,Q283:AF283)),0)</f>
        <v>0</v>
      </c>
      <c r="AR283" s="7">
        <f>IF(T283&gt;0,RANK(T283,(N283:P283,Q283:AF283)),0)</f>
        <v>0</v>
      </c>
      <c r="AS283" s="7">
        <f>IF(S283&gt;0,RANK(S283,(N283:P283,Q283:AF283)),0)</f>
        <v>0</v>
      </c>
      <c r="AT283" s="2">
        <f t="shared" si="134"/>
        <v>0</v>
      </c>
      <c r="AU283" s="2">
        <f t="shared" si="134"/>
        <v>0</v>
      </c>
      <c r="AV283" s="2">
        <f t="shared" si="135"/>
        <v>0</v>
      </c>
      <c r="AW283" s="2">
        <f t="shared" si="136"/>
        <v>0</v>
      </c>
      <c r="AY283" t="s">
        <v>239</v>
      </c>
      <c r="AZ283" t="s">
        <v>1186</v>
      </c>
      <c r="BA283">
        <v>2</v>
      </c>
      <c r="BC283">
        <v>2</v>
      </c>
      <c r="BD283" s="91">
        <v>13</v>
      </c>
      <c r="BE283" s="93">
        <v>7</v>
      </c>
      <c r="BF283" s="96">
        <f t="shared" ref="BF283:BF346" si="138">1000*BD283+BE283</f>
        <v>13007</v>
      </c>
      <c r="BG283" s="96">
        <f t="shared" si="137"/>
        <v>13007</v>
      </c>
      <c r="BI283" s="7" t="s">
        <v>1447</v>
      </c>
    </row>
    <row r="284" spans="1:61" ht="14" hidden="1" customHeight="1" outlineLevel="1" x14ac:dyDescent="0.2">
      <c r="A284" t="s">
        <v>606</v>
      </c>
      <c r="B284" t="s">
        <v>1186</v>
      </c>
      <c r="C284" s="1">
        <f t="shared" si="129"/>
        <v>16446</v>
      </c>
      <c r="D284" s="7">
        <f>IF(N284&gt;0, RANK(N284,(N284:P284,Q284:AF284)),0)</f>
        <v>1</v>
      </c>
      <c r="E284" s="7">
        <f>IF(O284&gt;0,RANK(O284,(N284:P284,Q284:AF284)),0)</f>
        <v>2</v>
      </c>
      <c r="F284" s="7">
        <f>IF(P284&gt;0,RANK(P284,(N284:P284,Q284:AF284)),0)</f>
        <v>0</v>
      </c>
      <c r="G284" s="1">
        <f t="shared" si="130"/>
        <v>584</v>
      </c>
      <c r="H284" s="2">
        <f t="shared" si="131"/>
        <v>3.5510154444849812E-2</v>
      </c>
      <c r="I284" s="2"/>
      <c r="J284" s="2">
        <f t="shared" si="132"/>
        <v>0.51775507722242486</v>
      </c>
      <c r="K284" s="2">
        <f t="shared" si="132"/>
        <v>0.48224492277757508</v>
      </c>
      <c r="L284" s="2">
        <f t="shared" si="132"/>
        <v>0</v>
      </c>
      <c r="M284" s="2">
        <f t="shared" si="133"/>
        <v>5.5511151231257827E-17</v>
      </c>
      <c r="N284" s="167">
        <v>8515</v>
      </c>
      <c r="O284" s="167">
        <v>7931</v>
      </c>
      <c r="P284" s="167"/>
      <c r="Q284" s="167"/>
      <c r="R284" s="167"/>
      <c r="S284" s="167"/>
      <c r="X284" s="1"/>
      <c r="AP284" s="7">
        <f>IF(Q284&gt;0,RANK(Q284,(N284:P284,Q284:AF284)),0)</f>
        <v>0</v>
      </c>
      <c r="AQ284" s="7">
        <f>IF(R284&gt;0,RANK(R284,(N284:P284,Q284:AF284)),0)</f>
        <v>0</v>
      </c>
      <c r="AR284" s="7">
        <f>IF(T284&gt;0,RANK(T284,(N284:P284,Q284:AF284)),0)</f>
        <v>0</v>
      </c>
      <c r="AS284" s="7">
        <f>IF(S284&gt;0,RANK(S284,(N284:P284,Q284:AF284)),0)</f>
        <v>0</v>
      </c>
      <c r="AT284" s="2">
        <f t="shared" si="134"/>
        <v>0</v>
      </c>
      <c r="AU284" s="2">
        <f t="shared" si="134"/>
        <v>0</v>
      </c>
      <c r="AV284" s="2">
        <f t="shared" si="135"/>
        <v>0</v>
      </c>
      <c r="AW284" s="2">
        <f t="shared" si="136"/>
        <v>0</v>
      </c>
      <c r="AY284" t="s">
        <v>606</v>
      </c>
      <c r="AZ284" t="s">
        <v>1186</v>
      </c>
      <c r="BA284">
        <v>10</v>
      </c>
      <c r="BC284">
        <v>2</v>
      </c>
      <c r="BD284" s="91">
        <v>13</v>
      </c>
      <c r="BE284" s="93">
        <v>9</v>
      </c>
      <c r="BF284" s="96">
        <f t="shared" si="138"/>
        <v>13009</v>
      </c>
      <c r="BG284" s="96">
        <f t="shared" si="137"/>
        <v>13009</v>
      </c>
      <c r="BI284" s="7" t="s">
        <v>1447</v>
      </c>
    </row>
    <row r="285" spans="1:61" ht="14" hidden="1" customHeight="1" outlineLevel="1" x14ac:dyDescent="0.2">
      <c r="A285" t="s">
        <v>724</v>
      </c>
      <c r="B285" t="s">
        <v>1186</v>
      </c>
      <c r="C285" s="1">
        <f t="shared" si="129"/>
        <v>7448</v>
      </c>
      <c r="D285" s="7">
        <f>IF(N285&gt;0, RANK(N285,(N285:P285,Q285:AF285)),0)</f>
        <v>2</v>
      </c>
      <c r="E285" s="7">
        <f>IF(O285&gt;0,RANK(O285,(N285:P285,Q285:AF285)),0)</f>
        <v>1</v>
      </c>
      <c r="F285" s="7">
        <f>IF(P285&gt;0,RANK(P285,(N285:P285,Q285:AF285)),0)</f>
        <v>0</v>
      </c>
      <c r="G285" s="1">
        <f t="shared" si="130"/>
        <v>5776</v>
      </c>
      <c r="H285" s="2">
        <f t="shared" si="131"/>
        <v>0.77551020408163263</v>
      </c>
      <c r="I285" s="2"/>
      <c r="J285" s="2">
        <f t="shared" si="132"/>
        <v>0.11224489795918367</v>
      </c>
      <c r="K285" s="2">
        <f t="shared" si="132"/>
        <v>0.88775510204081631</v>
      </c>
      <c r="L285" s="2">
        <f t="shared" si="132"/>
        <v>0</v>
      </c>
      <c r="M285" s="2">
        <f t="shared" si="133"/>
        <v>0</v>
      </c>
      <c r="N285" s="167">
        <v>836</v>
      </c>
      <c r="O285" s="167">
        <v>6612</v>
      </c>
      <c r="P285" s="167"/>
      <c r="Q285" s="167"/>
      <c r="R285" s="167"/>
      <c r="S285" s="167"/>
      <c r="X285" s="1"/>
      <c r="AP285" s="7">
        <f>IF(Q285&gt;0,RANK(Q285,(N285:P285,Q285:AF285)),0)</f>
        <v>0</v>
      </c>
      <c r="AQ285" s="7">
        <f>IF(R285&gt;0,RANK(R285,(N285:P285,Q285:AF285)),0)</f>
        <v>0</v>
      </c>
      <c r="AR285" s="7">
        <f>IF(T285&gt;0,RANK(T285,(N285:P285,Q285:AF285)),0)</f>
        <v>0</v>
      </c>
      <c r="AS285" s="7">
        <f>IF(S285&gt;0,RANK(S285,(N285:P285,Q285:AF285)),0)</f>
        <v>0</v>
      </c>
      <c r="AT285" s="2">
        <f t="shared" si="134"/>
        <v>0</v>
      </c>
      <c r="AU285" s="2">
        <f t="shared" si="134"/>
        <v>0</v>
      </c>
      <c r="AV285" s="2">
        <f t="shared" si="135"/>
        <v>0</v>
      </c>
      <c r="AW285" s="2">
        <f t="shared" si="136"/>
        <v>0</v>
      </c>
      <c r="AY285" t="s">
        <v>724</v>
      </c>
      <c r="AZ285" t="s">
        <v>1186</v>
      </c>
      <c r="BA285">
        <v>9</v>
      </c>
      <c r="BC285">
        <v>2</v>
      </c>
      <c r="BD285" s="91">
        <v>13</v>
      </c>
      <c r="BE285" s="93">
        <v>11</v>
      </c>
      <c r="BF285" s="96">
        <f t="shared" si="138"/>
        <v>13011</v>
      </c>
      <c r="BG285" s="96">
        <f t="shared" si="137"/>
        <v>13011</v>
      </c>
      <c r="BI285" s="7" t="s">
        <v>1447</v>
      </c>
    </row>
    <row r="286" spans="1:61" ht="14" hidden="1" customHeight="1" outlineLevel="1" x14ac:dyDescent="0.2">
      <c r="A286" t="s">
        <v>1546</v>
      </c>
      <c r="B286" t="s">
        <v>1186</v>
      </c>
      <c r="C286" s="1">
        <f t="shared" si="129"/>
        <v>32065</v>
      </c>
      <c r="D286" s="7">
        <f>IF(N286&gt;0, RANK(N286,(N286:P286,Q286:AF286)),0)</f>
        <v>2</v>
      </c>
      <c r="E286" s="7">
        <f>IF(O286&gt;0,RANK(O286,(N286:P286,Q286:AF286)),0)</f>
        <v>1</v>
      </c>
      <c r="F286" s="7">
        <f>IF(P286&gt;0,RANK(P286,(N286:P286,Q286:AF286)),0)</f>
        <v>0</v>
      </c>
      <c r="G286" s="1">
        <f t="shared" si="130"/>
        <v>13513</v>
      </c>
      <c r="H286" s="2">
        <f t="shared" si="131"/>
        <v>0.42142523000155935</v>
      </c>
      <c r="I286" s="2"/>
      <c r="J286" s="2">
        <f t="shared" si="132"/>
        <v>0.28928738499922035</v>
      </c>
      <c r="K286" s="2">
        <f t="shared" si="132"/>
        <v>0.71071261500077965</v>
      </c>
      <c r="L286" s="2">
        <f t="shared" si="132"/>
        <v>0</v>
      </c>
      <c r="M286" s="2">
        <f t="shared" si="133"/>
        <v>0</v>
      </c>
      <c r="N286" s="167">
        <v>9276</v>
      </c>
      <c r="O286" s="167">
        <v>22789</v>
      </c>
      <c r="P286" s="167"/>
      <c r="Q286" s="167"/>
      <c r="R286" s="167"/>
      <c r="S286" s="167"/>
      <c r="X286" s="1"/>
      <c r="AP286" s="7">
        <f>IF(Q286&gt;0,RANK(Q286,(N286:P286,Q286:AF286)),0)</f>
        <v>0</v>
      </c>
      <c r="AQ286" s="7">
        <f>IF(R286&gt;0,RANK(R286,(N286:P286,Q286:AF286)),0)</f>
        <v>0</v>
      </c>
      <c r="AR286" s="7">
        <f>IF(T286&gt;0,RANK(T286,(N286:P286,Q286:AF286)),0)</f>
        <v>0</v>
      </c>
      <c r="AS286" s="7">
        <f>IF(S286&gt;0,RANK(S286,(N286:P286,Q286:AF286)),0)</f>
        <v>0</v>
      </c>
      <c r="AT286" s="2">
        <f t="shared" si="134"/>
        <v>0</v>
      </c>
      <c r="AU286" s="2">
        <f t="shared" si="134"/>
        <v>0</v>
      </c>
      <c r="AV286" s="2">
        <f t="shared" si="135"/>
        <v>0</v>
      </c>
      <c r="AW286" s="2">
        <f t="shared" si="136"/>
        <v>0</v>
      </c>
      <c r="AY286" t="s">
        <v>1546</v>
      </c>
      <c r="AZ286" t="s">
        <v>1186</v>
      </c>
      <c r="BA286">
        <v>10</v>
      </c>
      <c r="BC286">
        <v>2</v>
      </c>
      <c r="BD286" s="91">
        <v>13</v>
      </c>
      <c r="BE286" s="93">
        <v>13</v>
      </c>
      <c r="BF286" s="96">
        <f t="shared" si="138"/>
        <v>13013</v>
      </c>
      <c r="BG286" s="96">
        <f t="shared" si="137"/>
        <v>13013</v>
      </c>
      <c r="BI286" s="7" t="s">
        <v>1447</v>
      </c>
    </row>
    <row r="287" spans="1:61" ht="14" hidden="1" customHeight="1" outlineLevel="1" x14ac:dyDescent="0.2">
      <c r="A287" t="s">
        <v>1756</v>
      </c>
      <c r="B287" t="s">
        <v>1186</v>
      </c>
      <c r="C287" s="1">
        <f t="shared" si="129"/>
        <v>42974</v>
      </c>
      <c r="D287" s="7">
        <f>IF(N287&gt;0, RANK(N287,(N287:P287,Q287:AF287)),0)</f>
        <v>2</v>
      </c>
      <c r="E287" s="7">
        <f>IF(O287&gt;0,RANK(O287,(N287:P287,Q287:AF287)),0)</f>
        <v>1</v>
      </c>
      <c r="F287" s="7">
        <f>IF(P287&gt;0,RANK(P287,(N287:P287,Q287:AF287)),0)</f>
        <v>0</v>
      </c>
      <c r="G287" s="1">
        <f t="shared" si="130"/>
        <v>21504</v>
      </c>
      <c r="H287" s="2">
        <f t="shared" si="131"/>
        <v>0.50039558802997164</v>
      </c>
      <c r="I287" s="2"/>
      <c r="J287" s="2">
        <f t="shared" si="132"/>
        <v>0.24980220598501421</v>
      </c>
      <c r="K287" s="2">
        <f t="shared" si="132"/>
        <v>0.75019779401498576</v>
      </c>
      <c r="L287" s="2">
        <f t="shared" si="132"/>
        <v>0</v>
      </c>
      <c r="M287" s="2">
        <f t="shared" si="133"/>
        <v>0</v>
      </c>
      <c r="N287" s="167">
        <v>10735</v>
      </c>
      <c r="O287" s="167">
        <v>32239</v>
      </c>
      <c r="P287" s="167"/>
      <c r="Q287" s="167"/>
      <c r="R287" s="167"/>
      <c r="S287" s="167"/>
      <c r="X287" s="1"/>
      <c r="AP287" s="7">
        <f>IF(Q287&gt;0,RANK(Q287,(N287:P287,Q287:AF287)),0)</f>
        <v>0</v>
      </c>
      <c r="AQ287" s="7">
        <f>IF(R287&gt;0,RANK(R287,(N287:P287,Q287:AF287)),0)</f>
        <v>0</v>
      </c>
      <c r="AR287" s="7">
        <f>IF(T287&gt;0,RANK(T287,(N287:P287,Q287:AF287)),0)</f>
        <v>0</v>
      </c>
      <c r="AS287" s="7">
        <f>IF(S287&gt;0,RANK(S287,(N287:P287,Q287:AF287)),0)</f>
        <v>0</v>
      </c>
      <c r="AT287" s="2">
        <f t="shared" si="134"/>
        <v>0</v>
      </c>
      <c r="AU287" s="2">
        <f t="shared" si="134"/>
        <v>0</v>
      </c>
      <c r="AV287" s="2">
        <f t="shared" si="135"/>
        <v>0</v>
      </c>
      <c r="AW287" s="2">
        <f t="shared" si="136"/>
        <v>0</v>
      </c>
      <c r="AY287" t="s">
        <v>1756</v>
      </c>
      <c r="AZ287" t="s">
        <v>1186</v>
      </c>
      <c r="BA287">
        <v>11</v>
      </c>
      <c r="BC287">
        <v>2</v>
      </c>
      <c r="BD287" s="91">
        <v>13</v>
      </c>
      <c r="BE287" s="93">
        <v>15</v>
      </c>
      <c r="BF287" s="96">
        <f t="shared" si="138"/>
        <v>13015</v>
      </c>
      <c r="BG287" s="96">
        <f t="shared" si="137"/>
        <v>13015</v>
      </c>
      <c r="BI287" s="7" t="s">
        <v>1447</v>
      </c>
    </row>
    <row r="288" spans="1:61" ht="14" hidden="1" customHeight="1" outlineLevel="1" x14ac:dyDescent="0.2">
      <c r="A288" t="s">
        <v>2209</v>
      </c>
      <c r="B288" t="s">
        <v>1186</v>
      </c>
      <c r="C288" s="1">
        <f t="shared" si="129"/>
        <v>5713</v>
      </c>
      <c r="D288" s="7">
        <f>IF(N288&gt;0, RANK(N288,(N288:P288,Q288:AF288)),0)</f>
        <v>2</v>
      </c>
      <c r="E288" s="7">
        <f>IF(O288&gt;0,RANK(O288,(N288:P288,Q288:AF288)),0)</f>
        <v>1</v>
      </c>
      <c r="F288" s="7">
        <f>IF(P288&gt;0,RANK(P288,(N288:P288,Q288:AF288)),0)</f>
        <v>0</v>
      </c>
      <c r="G288" s="1">
        <f t="shared" si="130"/>
        <v>1349</v>
      </c>
      <c r="H288" s="2">
        <f t="shared" si="131"/>
        <v>0.23612812882898651</v>
      </c>
      <c r="I288" s="2"/>
      <c r="J288" s="2">
        <f t="shared" si="132"/>
        <v>0.38193593558550676</v>
      </c>
      <c r="K288" s="2">
        <f t="shared" si="132"/>
        <v>0.61806406441449324</v>
      </c>
      <c r="L288" s="2">
        <f t="shared" si="132"/>
        <v>0</v>
      </c>
      <c r="M288" s="2">
        <f t="shared" si="133"/>
        <v>0</v>
      </c>
      <c r="N288" s="167">
        <v>2182</v>
      </c>
      <c r="O288" s="167">
        <v>3531</v>
      </c>
      <c r="P288" s="167"/>
      <c r="Q288" s="167"/>
      <c r="R288" s="167"/>
      <c r="S288" s="167"/>
      <c r="X288" s="1"/>
      <c r="AP288" s="7">
        <f>IF(Q288&gt;0,RANK(Q288,(N288:P288,Q288:AF288)),0)</f>
        <v>0</v>
      </c>
      <c r="AQ288" s="7">
        <f>IF(R288&gt;0,RANK(R288,(N288:P288,Q288:AF288)),0)</f>
        <v>0</v>
      </c>
      <c r="AR288" s="7">
        <f>IF(T288&gt;0,RANK(T288,(N288:P288,Q288:AF288)),0)</f>
        <v>0</v>
      </c>
      <c r="AS288" s="7">
        <f>IF(S288&gt;0,RANK(S288,(N288:P288,Q288:AF288)),0)</f>
        <v>0</v>
      </c>
      <c r="AT288" s="2">
        <f t="shared" si="134"/>
        <v>0</v>
      </c>
      <c r="AU288" s="2">
        <f t="shared" si="134"/>
        <v>0</v>
      </c>
      <c r="AV288" s="2">
        <f t="shared" si="135"/>
        <v>0</v>
      </c>
      <c r="AW288" s="2">
        <f t="shared" si="136"/>
        <v>0</v>
      </c>
      <c r="AY288" t="s">
        <v>2209</v>
      </c>
      <c r="AZ288" t="s">
        <v>1186</v>
      </c>
      <c r="BA288">
        <v>8</v>
      </c>
      <c r="BC288">
        <v>2</v>
      </c>
      <c r="BD288" s="91">
        <v>13</v>
      </c>
      <c r="BE288" s="93">
        <v>17</v>
      </c>
      <c r="BF288" s="96">
        <f t="shared" si="138"/>
        <v>13017</v>
      </c>
      <c r="BG288" s="96">
        <f t="shared" si="137"/>
        <v>13017</v>
      </c>
      <c r="BI288" s="7" t="s">
        <v>1447</v>
      </c>
    </row>
    <row r="289" spans="1:61" ht="14" hidden="1" customHeight="1" outlineLevel="1" x14ac:dyDescent="0.2">
      <c r="A289" t="s">
        <v>2501</v>
      </c>
      <c r="B289" t="s">
        <v>1186</v>
      </c>
      <c r="C289" s="1">
        <f t="shared" si="129"/>
        <v>6679</v>
      </c>
      <c r="D289" s="7">
        <f>IF(N289&gt;0, RANK(N289,(N289:P289,Q289:AF289)),0)</f>
        <v>2</v>
      </c>
      <c r="E289" s="7">
        <f>IF(O289&gt;0,RANK(O289,(N289:P289,Q289:AF289)),0)</f>
        <v>1</v>
      </c>
      <c r="F289" s="7">
        <f>IF(P289&gt;0,RANK(P289,(N289:P289,Q289:AF289)),0)</f>
        <v>0</v>
      </c>
      <c r="G289" s="1">
        <f t="shared" si="130"/>
        <v>4397</v>
      </c>
      <c r="H289" s="2">
        <f t="shared" si="131"/>
        <v>0.65833208564156309</v>
      </c>
      <c r="I289" s="2"/>
      <c r="J289" s="2">
        <f t="shared" si="132"/>
        <v>0.17083395717921845</v>
      </c>
      <c r="K289" s="2">
        <f t="shared" si="132"/>
        <v>0.82916604282078155</v>
      </c>
      <c r="L289" s="2">
        <f t="shared" si="132"/>
        <v>0</v>
      </c>
      <c r="M289" s="2">
        <f t="shared" si="133"/>
        <v>0</v>
      </c>
      <c r="N289" s="167">
        <v>1141</v>
      </c>
      <c r="O289" s="167">
        <v>5538</v>
      </c>
      <c r="P289" s="167"/>
      <c r="Q289" s="167"/>
      <c r="R289" s="167"/>
      <c r="S289" s="167"/>
      <c r="X289" s="1"/>
      <c r="AP289" s="7">
        <f>IF(Q289&gt;0,RANK(Q289,(N289:P289,Q289:AF289)),0)</f>
        <v>0</v>
      </c>
      <c r="AQ289" s="7">
        <f>IF(R289&gt;0,RANK(R289,(N289:P289,Q289:AF289)),0)</f>
        <v>0</v>
      </c>
      <c r="AR289" s="7">
        <f>IF(T289&gt;0,RANK(T289,(N289:P289,Q289:AF289)),0)</f>
        <v>0</v>
      </c>
      <c r="AS289" s="7">
        <f>IF(S289&gt;0,RANK(S289,(N289:P289,Q289:AF289)),0)</f>
        <v>0</v>
      </c>
      <c r="AT289" s="2">
        <f t="shared" si="134"/>
        <v>0</v>
      </c>
      <c r="AU289" s="2">
        <f t="shared" si="134"/>
        <v>0</v>
      </c>
      <c r="AV289" s="2">
        <f t="shared" si="135"/>
        <v>0</v>
      </c>
      <c r="AW289" s="2">
        <f t="shared" si="136"/>
        <v>0</v>
      </c>
      <c r="AY289" t="s">
        <v>2501</v>
      </c>
      <c r="AZ289" t="s">
        <v>1186</v>
      </c>
      <c r="BA289">
        <v>8</v>
      </c>
      <c r="BC289">
        <v>2</v>
      </c>
      <c r="BD289" s="91">
        <v>13</v>
      </c>
      <c r="BE289" s="93">
        <v>19</v>
      </c>
      <c r="BF289" s="96">
        <f t="shared" si="138"/>
        <v>13019</v>
      </c>
      <c r="BG289" s="96">
        <f t="shared" si="137"/>
        <v>13019</v>
      </c>
      <c r="BI289" s="7" t="s">
        <v>1447</v>
      </c>
    </row>
    <row r="290" spans="1:61" ht="14" hidden="1" customHeight="1" outlineLevel="1" x14ac:dyDescent="0.2">
      <c r="A290" t="s">
        <v>343</v>
      </c>
      <c r="B290" t="s">
        <v>1186</v>
      </c>
      <c r="C290" s="1">
        <f t="shared" si="129"/>
        <v>63465</v>
      </c>
      <c r="D290" s="7">
        <f>IF(N290&gt;0, RANK(N290,(N290:P290,Q290:AF290)),0)</f>
        <v>1</v>
      </c>
      <c r="E290" s="7">
        <f>IF(O290&gt;0,RANK(O290,(N290:P290,Q290:AF290)),0)</f>
        <v>2</v>
      </c>
      <c r="F290" s="7">
        <f>IF(P290&gt;0,RANK(P290,(N290:P290,Q290:AF290)),0)</f>
        <v>0</v>
      </c>
      <c r="G290" s="1">
        <f t="shared" si="130"/>
        <v>15969</v>
      </c>
      <c r="H290" s="2">
        <f t="shared" si="131"/>
        <v>0.2516190025998582</v>
      </c>
      <c r="I290" s="2"/>
      <c r="J290" s="2">
        <f t="shared" si="132"/>
        <v>0.62580950129992907</v>
      </c>
      <c r="K290" s="2">
        <f t="shared" si="132"/>
        <v>0.37419049870007093</v>
      </c>
      <c r="L290" s="2">
        <f t="shared" si="132"/>
        <v>0</v>
      </c>
      <c r="M290" s="2">
        <f t="shared" si="133"/>
        <v>0</v>
      </c>
      <c r="N290" s="167">
        <v>39717</v>
      </c>
      <c r="O290" s="167">
        <v>23748</v>
      </c>
      <c r="P290" s="167"/>
      <c r="Q290" s="167"/>
      <c r="R290" s="167"/>
      <c r="S290" s="167"/>
      <c r="X290" s="1"/>
      <c r="AP290" s="7">
        <f>IF(Q290&gt;0,RANK(Q290,(N290:P290,Q290:AF290)),0)</f>
        <v>0</v>
      </c>
      <c r="AQ290" s="7">
        <f>IF(R290&gt;0,RANK(R290,(N290:P290,Q290:AF290)),0)</f>
        <v>0</v>
      </c>
      <c r="AR290" s="7">
        <f>IF(T290&gt;0,RANK(T290,(N290:P290,Q290:AF290)),0)</f>
        <v>0</v>
      </c>
      <c r="AS290" s="7">
        <f>IF(S290&gt;0,RANK(S290,(N290:P290,Q290:AF290)),0)</f>
        <v>0</v>
      </c>
      <c r="AT290" s="2">
        <f t="shared" si="134"/>
        <v>0</v>
      </c>
      <c r="AU290" s="2">
        <f t="shared" si="134"/>
        <v>0</v>
      </c>
      <c r="AV290" s="2">
        <f t="shared" si="135"/>
        <v>0</v>
      </c>
      <c r="AW290" s="2">
        <f t="shared" si="136"/>
        <v>0</v>
      </c>
      <c r="AY290" t="s">
        <v>343</v>
      </c>
      <c r="AZ290" t="s">
        <v>1186</v>
      </c>
      <c r="BC290">
        <v>2</v>
      </c>
      <c r="BD290" s="91">
        <v>13</v>
      </c>
      <c r="BE290" s="93">
        <v>21</v>
      </c>
      <c r="BF290" s="96">
        <f t="shared" si="138"/>
        <v>13021</v>
      </c>
      <c r="BG290" s="96">
        <f t="shared" si="137"/>
        <v>13021</v>
      </c>
      <c r="BI290" s="7" t="s">
        <v>1447</v>
      </c>
    </row>
    <row r="291" spans="1:61" ht="14" hidden="1" customHeight="1" outlineLevel="1" x14ac:dyDescent="0.2">
      <c r="A291" t="s">
        <v>31</v>
      </c>
      <c r="B291" t="s">
        <v>1186</v>
      </c>
      <c r="C291" s="1">
        <f t="shared" si="129"/>
        <v>5110</v>
      </c>
      <c r="D291" s="7">
        <f>IF(N291&gt;0, RANK(N291,(N291:P291,Q291:AF291)),0)</f>
        <v>2</v>
      </c>
      <c r="E291" s="7">
        <f>IF(O291&gt;0,RANK(O291,(N291:P291,Q291:AF291)),0)</f>
        <v>1</v>
      </c>
      <c r="F291" s="7">
        <f>IF(P291&gt;0,RANK(P291,(N291:P291,Q291:AF291)),0)</f>
        <v>0</v>
      </c>
      <c r="G291" s="1">
        <f t="shared" si="130"/>
        <v>2730</v>
      </c>
      <c r="H291" s="2">
        <f t="shared" si="131"/>
        <v>0.53424657534246578</v>
      </c>
      <c r="I291" s="2"/>
      <c r="J291" s="2">
        <f t="shared" si="132"/>
        <v>0.23287671232876711</v>
      </c>
      <c r="K291" s="2">
        <f t="shared" si="132"/>
        <v>0.76712328767123283</v>
      </c>
      <c r="L291" s="2">
        <f t="shared" si="132"/>
        <v>0</v>
      </c>
      <c r="M291" s="2">
        <f t="shared" si="133"/>
        <v>0</v>
      </c>
      <c r="N291" s="167">
        <v>1190</v>
      </c>
      <c r="O291" s="167">
        <v>3920</v>
      </c>
      <c r="P291" s="167"/>
      <c r="Q291" s="167"/>
      <c r="R291" s="167"/>
      <c r="S291" s="167"/>
      <c r="X291" s="1"/>
      <c r="AP291" s="7">
        <f>IF(Q291&gt;0,RANK(Q291,(N291:P291,Q291:AF291)),0)</f>
        <v>0</v>
      </c>
      <c r="AQ291" s="7">
        <f>IF(R291&gt;0,RANK(R291,(N291:P291,Q291:AF291)),0)</f>
        <v>0</v>
      </c>
      <c r="AR291" s="7">
        <f>IF(T291&gt;0,RANK(T291,(N291:P291,Q291:AF291)),0)</f>
        <v>0</v>
      </c>
      <c r="AS291" s="7">
        <f>IF(S291&gt;0,RANK(S291,(N291:P291,Q291:AF291)),0)</f>
        <v>0</v>
      </c>
      <c r="AT291" s="2">
        <f t="shared" si="134"/>
        <v>0</v>
      </c>
      <c r="AU291" s="2">
        <f t="shared" si="134"/>
        <v>0</v>
      </c>
      <c r="AV291" s="2">
        <f t="shared" si="135"/>
        <v>0</v>
      </c>
      <c r="AW291" s="2">
        <f t="shared" si="136"/>
        <v>0</v>
      </c>
      <c r="AY291" t="s">
        <v>31</v>
      </c>
      <c r="AZ291" t="s">
        <v>1186</v>
      </c>
      <c r="BA291">
        <v>8</v>
      </c>
      <c r="BC291">
        <v>2</v>
      </c>
      <c r="BD291" s="91">
        <v>13</v>
      </c>
      <c r="BE291" s="93">
        <v>23</v>
      </c>
      <c r="BF291" s="96">
        <f t="shared" si="138"/>
        <v>13023</v>
      </c>
      <c r="BG291" s="96">
        <f t="shared" si="137"/>
        <v>13023</v>
      </c>
      <c r="BI291" s="7" t="s">
        <v>1447</v>
      </c>
    </row>
    <row r="292" spans="1:61" ht="14" hidden="1" customHeight="1" outlineLevel="1" x14ac:dyDescent="0.2">
      <c r="A292" t="s">
        <v>247</v>
      </c>
      <c r="B292" t="s">
        <v>1186</v>
      </c>
      <c r="C292" s="1">
        <f t="shared" si="129"/>
        <v>6618</v>
      </c>
      <c r="D292" s="7">
        <f>IF(N292&gt;0, RANK(N292,(N292:P292,Q292:AF292)),0)</f>
        <v>2</v>
      </c>
      <c r="E292" s="7">
        <f>IF(O292&gt;0,RANK(O292,(N292:P292,Q292:AF292)),0)</f>
        <v>1</v>
      </c>
      <c r="F292" s="7">
        <f>IF(P292&gt;0,RANK(P292,(N292:P292,Q292:AF292)),0)</f>
        <v>0</v>
      </c>
      <c r="G292" s="1">
        <f t="shared" si="130"/>
        <v>5388</v>
      </c>
      <c r="H292" s="2">
        <f t="shared" si="131"/>
        <v>0.814143245693563</v>
      </c>
      <c r="I292" s="2"/>
      <c r="J292" s="2">
        <f t="shared" si="132"/>
        <v>9.29283771532185E-2</v>
      </c>
      <c r="K292" s="2">
        <f t="shared" si="132"/>
        <v>0.90707162284678156</v>
      </c>
      <c r="L292" s="2">
        <f t="shared" si="132"/>
        <v>0</v>
      </c>
      <c r="M292" s="2">
        <f t="shared" si="133"/>
        <v>-1.1102230246251565E-16</v>
      </c>
      <c r="N292" s="167">
        <v>615</v>
      </c>
      <c r="O292" s="167">
        <v>6003</v>
      </c>
      <c r="P292" s="167"/>
      <c r="Q292" s="167"/>
      <c r="R292" s="167"/>
      <c r="S292" s="167"/>
      <c r="X292" s="1"/>
      <c r="AP292" s="7">
        <f>IF(Q292&gt;0,RANK(Q292,(N292:P292,Q292:AF292)),0)</f>
        <v>0</v>
      </c>
      <c r="AQ292" s="7">
        <f>IF(R292&gt;0,RANK(R292,(N292:P292,Q292:AF292)),0)</f>
        <v>0</v>
      </c>
      <c r="AR292" s="7">
        <f>IF(T292&gt;0,RANK(T292,(N292:P292,Q292:AF292)),0)</f>
        <v>0</v>
      </c>
      <c r="AS292" s="7">
        <f>IF(S292&gt;0,RANK(S292,(N292:P292,Q292:AF292)),0)</f>
        <v>0</v>
      </c>
      <c r="AT292" s="2">
        <f t="shared" si="134"/>
        <v>0</v>
      </c>
      <c r="AU292" s="2">
        <f t="shared" si="134"/>
        <v>0</v>
      </c>
      <c r="AV292" s="2">
        <f t="shared" si="135"/>
        <v>0</v>
      </c>
      <c r="AW292" s="2">
        <f t="shared" si="136"/>
        <v>0</v>
      </c>
      <c r="AY292" t="s">
        <v>247</v>
      </c>
      <c r="AZ292" t="s">
        <v>1186</v>
      </c>
      <c r="BA292">
        <v>1</v>
      </c>
      <c r="BC292">
        <v>2</v>
      </c>
      <c r="BD292" s="91">
        <v>13</v>
      </c>
      <c r="BE292" s="93">
        <v>25</v>
      </c>
      <c r="BF292" s="96">
        <f t="shared" si="138"/>
        <v>13025</v>
      </c>
      <c r="BG292" s="96">
        <f t="shared" si="137"/>
        <v>13025</v>
      </c>
      <c r="BI292" s="7" t="s">
        <v>1447</v>
      </c>
    </row>
    <row r="293" spans="1:61" ht="14" hidden="1" customHeight="1" outlineLevel="1" x14ac:dyDescent="0.2">
      <c r="A293" t="s">
        <v>654</v>
      </c>
      <c r="B293" t="s">
        <v>1186</v>
      </c>
      <c r="C293" s="1">
        <f t="shared" si="129"/>
        <v>6216</v>
      </c>
      <c r="D293" s="7">
        <f>IF(N293&gt;0, RANK(N293,(N293:P293,Q293:AF293)),0)</f>
        <v>2</v>
      </c>
      <c r="E293" s="7">
        <f>IF(O293&gt;0,RANK(O293,(N293:P293,Q293:AF293)),0)</f>
        <v>1</v>
      </c>
      <c r="F293" s="7">
        <f>IF(P293&gt;0,RANK(P293,(N293:P293,Q293:AF293)),0)</f>
        <v>0</v>
      </c>
      <c r="G293" s="1">
        <f t="shared" si="130"/>
        <v>1304</v>
      </c>
      <c r="H293" s="2">
        <f t="shared" si="131"/>
        <v>0.20978120978120979</v>
      </c>
      <c r="I293" s="2"/>
      <c r="J293" s="2">
        <f t="shared" si="132"/>
        <v>0.39510939510939513</v>
      </c>
      <c r="K293" s="2">
        <f t="shared" si="132"/>
        <v>0.60489060489060487</v>
      </c>
      <c r="L293" s="2">
        <f t="shared" si="132"/>
        <v>0</v>
      </c>
      <c r="M293" s="2">
        <f t="shared" si="133"/>
        <v>0</v>
      </c>
      <c r="N293" s="167">
        <v>2456</v>
      </c>
      <c r="O293" s="167">
        <v>3760</v>
      </c>
      <c r="P293" s="167"/>
      <c r="Q293" s="167"/>
      <c r="R293" s="167"/>
      <c r="S293" s="167"/>
      <c r="X293" s="1"/>
      <c r="AP293" s="7">
        <f>IF(Q293&gt;0,RANK(Q293,(N293:P293,Q293:AF293)),0)</f>
        <v>0</v>
      </c>
      <c r="AQ293" s="7">
        <f>IF(R293&gt;0,RANK(R293,(N293:P293,Q293:AF293)),0)</f>
        <v>0</v>
      </c>
      <c r="AR293" s="7">
        <f>IF(T293&gt;0,RANK(T293,(N293:P293,Q293:AF293)),0)</f>
        <v>0</v>
      </c>
      <c r="AS293" s="7">
        <f>IF(S293&gt;0,RANK(S293,(N293:P293,Q293:AF293)),0)</f>
        <v>0</v>
      </c>
      <c r="AT293" s="2">
        <f t="shared" si="134"/>
        <v>0</v>
      </c>
      <c r="AU293" s="2">
        <f t="shared" si="134"/>
        <v>0</v>
      </c>
      <c r="AV293" s="2">
        <f t="shared" si="135"/>
        <v>0</v>
      </c>
      <c r="AW293" s="2">
        <f t="shared" si="136"/>
        <v>0</v>
      </c>
      <c r="AY293" t="s">
        <v>654</v>
      </c>
      <c r="AZ293" t="s">
        <v>1186</v>
      </c>
      <c r="BA293">
        <v>8</v>
      </c>
      <c r="BC293">
        <v>2</v>
      </c>
      <c r="BD293" s="91">
        <v>13</v>
      </c>
      <c r="BE293" s="93">
        <v>27</v>
      </c>
      <c r="BF293" s="96">
        <f t="shared" si="138"/>
        <v>13027</v>
      </c>
      <c r="BG293" s="96">
        <f t="shared" si="137"/>
        <v>13027</v>
      </c>
      <c r="BI293" s="7" t="s">
        <v>1447</v>
      </c>
    </row>
    <row r="294" spans="1:61" ht="14" hidden="1" customHeight="1" outlineLevel="1" x14ac:dyDescent="0.2">
      <c r="A294" t="s">
        <v>448</v>
      </c>
      <c r="B294" t="s">
        <v>1186</v>
      </c>
      <c r="C294" s="1">
        <f t="shared" si="129"/>
        <v>18616</v>
      </c>
      <c r="D294" s="7">
        <f>IF(N294&gt;0, RANK(N294,(N294:P294,Q294:AF294)),0)</f>
        <v>2</v>
      </c>
      <c r="E294" s="7">
        <f>IF(O294&gt;0,RANK(O294,(N294:P294,Q294:AF294)),0)</f>
        <v>1</v>
      </c>
      <c r="F294" s="7">
        <f>IF(P294&gt;0,RANK(P294,(N294:P294,Q294:AF294)),0)</f>
        <v>0</v>
      </c>
      <c r="G294" s="1">
        <f t="shared" si="130"/>
        <v>6576</v>
      </c>
      <c r="H294" s="2">
        <f t="shared" si="131"/>
        <v>0.35324452084228619</v>
      </c>
      <c r="I294" s="2"/>
      <c r="J294" s="2">
        <f t="shared" si="132"/>
        <v>0.3233777395788569</v>
      </c>
      <c r="K294" s="2">
        <f t="shared" si="132"/>
        <v>0.67662226042114315</v>
      </c>
      <c r="L294" s="2">
        <f t="shared" si="132"/>
        <v>0</v>
      </c>
      <c r="M294" s="2">
        <f t="shared" si="133"/>
        <v>0</v>
      </c>
      <c r="N294" s="167">
        <v>6020</v>
      </c>
      <c r="O294" s="167">
        <v>12596</v>
      </c>
      <c r="P294" s="167"/>
      <c r="Q294" s="167"/>
      <c r="R294" s="167"/>
      <c r="S294" s="167"/>
      <c r="X294" s="1"/>
      <c r="AP294" s="7">
        <f>IF(Q294&gt;0,RANK(Q294,(N294:P294,Q294:AF294)),0)</f>
        <v>0</v>
      </c>
      <c r="AQ294" s="7">
        <f>IF(R294&gt;0,RANK(R294,(N294:P294,Q294:AF294)),0)</f>
        <v>0</v>
      </c>
      <c r="AR294" s="7">
        <f>IF(T294&gt;0,RANK(T294,(N294:P294,Q294:AF294)),0)</f>
        <v>0</v>
      </c>
      <c r="AS294" s="7">
        <f>IF(S294&gt;0,RANK(S294,(N294:P294,Q294:AF294)),0)</f>
        <v>0</v>
      </c>
      <c r="AT294" s="2">
        <f t="shared" si="134"/>
        <v>0</v>
      </c>
      <c r="AU294" s="2">
        <f t="shared" si="134"/>
        <v>0</v>
      </c>
      <c r="AV294" s="2">
        <f t="shared" si="135"/>
        <v>0</v>
      </c>
      <c r="AW294" s="2">
        <f t="shared" si="136"/>
        <v>0</v>
      </c>
      <c r="AY294" t="s">
        <v>448</v>
      </c>
      <c r="AZ294" t="s">
        <v>1186</v>
      </c>
      <c r="BA294">
        <v>1</v>
      </c>
      <c r="BC294">
        <v>2</v>
      </c>
      <c r="BD294" s="91">
        <v>13</v>
      </c>
      <c r="BE294" s="93">
        <v>29</v>
      </c>
      <c r="BF294" s="96">
        <f t="shared" si="138"/>
        <v>13029</v>
      </c>
      <c r="BG294" s="96">
        <f t="shared" si="137"/>
        <v>13029</v>
      </c>
      <c r="BI294" s="7" t="s">
        <v>1447</v>
      </c>
    </row>
    <row r="295" spans="1:61" ht="14" hidden="1" customHeight="1" outlineLevel="1" x14ac:dyDescent="0.2">
      <c r="A295" t="s">
        <v>1691</v>
      </c>
      <c r="B295" t="s">
        <v>1186</v>
      </c>
      <c r="C295" s="1">
        <f t="shared" si="129"/>
        <v>26143</v>
      </c>
      <c r="D295" s="7">
        <f>IF(N295&gt;0, RANK(N295,(N295:P295,Q295:AF295)),0)</f>
        <v>2</v>
      </c>
      <c r="E295" s="7">
        <f>IF(O295&gt;0,RANK(O295,(N295:P295,Q295:AF295)),0)</f>
        <v>1</v>
      </c>
      <c r="F295" s="7">
        <f>IF(P295&gt;0,RANK(P295,(N295:P295,Q295:AF295)),0)</f>
        <v>0</v>
      </c>
      <c r="G295" s="1">
        <f t="shared" si="130"/>
        <v>6479</v>
      </c>
      <c r="H295" s="2">
        <f t="shared" si="131"/>
        <v>0.24782924683471674</v>
      </c>
      <c r="I295" s="2"/>
      <c r="J295" s="2">
        <f t="shared" si="132"/>
        <v>0.37608537658264163</v>
      </c>
      <c r="K295" s="2">
        <f t="shared" si="132"/>
        <v>0.62391462341735837</v>
      </c>
      <c r="L295" s="2">
        <f t="shared" si="132"/>
        <v>0</v>
      </c>
      <c r="M295" s="2">
        <f t="shared" si="133"/>
        <v>0</v>
      </c>
      <c r="N295" s="167">
        <v>9832</v>
      </c>
      <c r="O295" s="167">
        <v>16311</v>
      </c>
      <c r="P295" s="167"/>
      <c r="Q295" s="167"/>
      <c r="R295" s="167"/>
      <c r="S295" s="167"/>
      <c r="X295" s="1"/>
      <c r="AP295" s="7">
        <f>IF(Q295&gt;0,RANK(Q295,(N295:P295,Q295:AF295)),0)</f>
        <v>0</v>
      </c>
      <c r="AQ295" s="7">
        <f>IF(R295&gt;0,RANK(R295,(N295:P295,Q295:AF295)),0)</f>
        <v>0</v>
      </c>
      <c r="AR295" s="7">
        <f>IF(T295&gt;0,RANK(T295,(N295:P295,Q295:AF295)),0)</f>
        <v>0</v>
      </c>
      <c r="AS295" s="7">
        <f>IF(S295&gt;0,RANK(S295,(N295:P295,Q295:AF295)),0)</f>
        <v>0</v>
      </c>
      <c r="AT295" s="2">
        <f t="shared" si="134"/>
        <v>0</v>
      </c>
      <c r="AU295" s="2">
        <f t="shared" si="134"/>
        <v>0</v>
      </c>
      <c r="AV295" s="2">
        <f t="shared" si="135"/>
        <v>0</v>
      </c>
      <c r="AW295" s="2">
        <f t="shared" si="136"/>
        <v>0</v>
      </c>
      <c r="AY295" t="s">
        <v>1691</v>
      </c>
      <c r="AZ295" t="s">
        <v>1186</v>
      </c>
      <c r="BA295">
        <v>12</v>
      </c>
      <c r="BC295">
        <v>2</v>
      </c>
      <c r="BD295" s="91">
        <v>13</v>
      </c>
      <c r="BE295" s="93">
        <v>31</v>
      </c>
      <c r="BF295" s="96">
        <f t="shared" si="138"/>
        <v>13031</v>
      </c>
      <c r="BG295" s="96">
        <f t="shared" si="137"/>
        <v>13031</v>
      </c>
      <c r="BI295" s="7" t="s">
        <v>1447</v>
      </c>
    </row>
    <row r="296" spans="1:61" ht="14" hidden="1" customHeight="1" outlineLevel="1" x14ac:dyDescent="0.2">
      <c r="A296" t="s">
        <v>1165</v>
      </c>
      <c r="B296" t="s">
        <v>1186</v>
      </c>
      <c r="C296" s="1">
        <f t="shared" si="129"/>
        <v>9492</v>
      </c>
      <c r="D296" s="7">
        <f>IF(N296&gt;0, RANK(N296,(N296:P296,Q296:AF296)),0)</f>
        <v>2</v>
      </c>
      <c r="E296" s="7">
        <f>IF(O296&gt;0,RANK(O296,(N296:P296,Q296:AF296)),0)</f>
        <v>1</v>
      </c>
      <c r="F296" s="7">
        <f>IF(P296&gt;0,RANK(P296,(N296:P296,Q296:AF296)),0)</f>
        <v>0</v>
      </c>
      <c r="G296" s="1">
        <f t="shared" si="130"/>
        <v>120</v>
      </c>
      <c r="H296" s="2">
        <f t="shared" si="131"/>
        <v>1.2642225031605562E-2</v>
      </c>
      <c r="I296" s="2"/>
      <c r="J296" s="2">
        <f t="shared" si="132"/>
        <v>0.49367888748419719</v>
      </c>
      <c r="K296" s="2">
        <f t="shared" si="132"/>
        <v>0.50632111251580281</v>
      </c>
      <c r="L296" s="2">
        <f t="shared" si="132"/>
        <v>0</v>
      </c>
      <c r="M296" s="2">
        <f t="shared" si="133"/>
        <v>0</v>
      </c>
      <c r="N296" s="167">
        <v>4686</v>
      </c>
      <c r="O296" s="167">
        <v>4806</v>
      </c>
      <c r="P296" s="167"/>
      <c r="Q296" s="167"/>
      <c r="R296" s="167"/>
      <c r="S296" s="167"/>
      <c r="X296" s="1"/>
      <c r="AP296" s="7">
        <f>IF(Q296&gt;0,RANK(Q296,(N296:P296,Q296:AF296)),0)</f>
        <v>0</v>
      </c>
      <c r="AQ296" s="7">
        <f>IF(R296&gt;0,RANK(R296,(N296:P296,Q296:AF296)),0)</f>
        <v>0</v>
      </c>
      <c r="AR296" s="7">
        <f>IF(T296&gt;0,RANK(T296,(N296:P296,Q296:AF296)),0)</f>
        <v>0</v>
      </c>
      <c r="AS296" s="7">
        <f>IF(S296&gt;0,RANK(S296,(N296:P296,Q296:AF296)),0)</f>
        <v>0</v>
      </c>
      <c r="AT296" s="2">
        <f t="shared" si="134"/>
        <v>0</v>
      </c>
      <c r="AU296" s="2">
        <f t="shared" si="134"/>
        <v>0</v>
      </c>
      <c r="AV296" s="2">
        <f t="shared" si="135"/>
        <v>0</v>
      </c>
      <c r="AW296" s="2">
        <f t="shared" si="136"/>
        <v>0</v>
      </c>
      <c r="AY296" t="s">
        <v>1165</v>
      </c>
      <c r="AZ296" t="s">
        <v>1186</v>
      </c>
      <c r="BA296">
        <v>12</v>
      </c>
      <c r="BC296">
        <v>2</v>
      </c>
      <c r="BD296" s="91">
        <v>13</v>
      </c>
      <c r="BE296" s="93">
        <v>33</v>
      </c>
      <c r="BF296" s="96">
        <f t="shared" si="138"/>
        <v>13033</v>
      </c>
      <c r="BG296" s="96">
        <f t="shared" si="137"/>
        <v>13033</v>
      </c>
      <c r="BI296" s="7" t="s">
        <v>1447</v>
      </c>
    </row>
    <row r="297" spans="1:61" ht="14" hidden="1" customHeight="1" outlineLevel="1" x14ac:dyDescent="0.2">
      <c r="A297" t="s">
        <v>386</v>
      </c>
      <c r="B297" t="s">
        <v>1186</v>
      </c>
      <c r="C297" s="1">
        <f t="shared" si="129"/>
        <v>10209</v>
      </c>
      <c r="D297" s="7">
        <f>IF(N297&gt;0, RANK(N297,(N297:P297,Q297:AF297)),0)</f>
        <v>2</v>
      </c>
      <c r="E297" s="7">
        <f>IF(O297&gt;0,RANK(O297,(N297:P297,Q297:AF297)),0)</f>
        <v>1</v>
      </c>
      <c r="F297" s="7">
        <f>IF(P297&gt;0,RANK(P297,(N297:P297,Q297:AF297)),0)</f>
        <v>0</v>
      </c>
      <c r="G297" s="1">
        <f t="shared" si="130"/>
        <v>4201</v>
      </c>
      <c r="H297" s="2">
        <f t="shared" si="131"/>
        <v>0.41149965716524634</v>
      </c>
      <c r="I297" s="2"/>
      <c r="J297" s="2">
        <f t="shared" si="132"/>
        <v>0.2942501714173768</v>
      </c>
      <c r="K297" s="2">
        <f t="shared" si="132"/>
        <v>0.70574982858262314</v>
      </c>
      <c r="L297" s="2">
        <f t="shared" si="132"/>
        <v>0</v>
      </c>
      <c r="M297" s="2">
        <f t="shared" si="133"/>
        <v>0</v>
      </c>
      <c r="N297" s="167">
        <v>3004</v>
      </c>
      <c r="O297" s="167">
        <v>7205</v>
      </c>
      <c r="P297" s="167"/>
      <c r="Q297" s="167"/>
      <c r="R297" s="167"/>
      <c r="S297" s="167"/>
      <c r="X297" s="1"/>
      <c r="AP297" s="7">
        <f>IF(Q297&gt;0,RANK(Q297,(N297:P297,Q297:AF297)),0)</f>
        <v>0</v>
      </c>
      <c r="AQ297" s="7">
        <f>IF(R297&gt;0,RANK(R297,(N297:P297,Q297:AF297)),0)</f>
        <v>0</v>
      </c>
      <c r="AR297" s="7">
        <f>IF(T297&gt;0,RANK(T297,(N297:P297,Q297:AF297)),0)</f>
        <v>0</v>
      </c>
      <c r="AS297" s="7">
        <f>IF(S297&gt;0,RANK(S297,(N297:P297,Q297:AF297)),0)</f>
        <v>0</v>
      </c>
      <c r="AT297" s="2">
        <f t="shared" si="134"/>
        <v>0</v>
      </c>
      <c r="AU297" s="2">
        <f t="shared" si="134"/>
        <v>0</v>
      </c>
      <c r="AV297" s="2">
        <f t="shared" si="135"/>
        <v>0</v>
      </c>
      <c r="AW297" s="2">
        <f t="shared" si="136"/>
        <v>0</v>
      </c>
      <c r="AY297" t="s">
        <v>386</v>
      </c>
      <c r="AZ297" t="s">
        <v>1186</v>
      </c>
      <c r="BA297">
        <v>10</v>
      </c>
      <c r="BC297">
        <v>2</v>
      </c>
      <c r="BD297" s="91">
        <v>13</v>
      </c>
      <c r="BE297" s="93">
        <v>35</v>
      </c>
      <c r="BF297" s="96">
        <f t="shared" si="138"/>
        <v>13035</v>
      </c>
      <c r="BG297" s="96">
        <f t="shared" si="137"/>
        <v>13035</v>
      </c>
      <c r="BI297" s="7" t="s">
        <v>1447</v>
      </c>
    </row>
    <row r="298" spans="1:61" ht="14" hidden="1" customHeight="1" outlineLevel="1" x14ac:dyDescent="0.2">
      <c r="A298" t="s">
        <v>1139</v>
      </c>
      <c r="B298" t="s">
        <v>1186</v>
      </c>
      <c r="C298" s="1">
        <f t="shared" si="129"/>
        <v>2030</v>
      </c>
      <c r="D298" s="7">
        <f>IF(N298&gt;0, RANK(N298,(N298:P298,Q298:AF298)),0)</f>
        <v>1</v>
      </c>
      <c r="E298" s="7">
        <f>IF(O298&gt;0,RANK(O298,(N298:P298,Q298:AF298)),0)</f>
        <v>2</v>
      </c>
      <c r="F298" s="7">
        <f>IF(P298&gt;0,RANK(P298,(N298:P298,Q298:AF298)),0)</f>
        <v>0</v>
      </c>
      <c r="G298" s="1">
        <f t="shared" si="130"/>
        <v>374</v>
      </c>
      <c r="H298" s="2">
        <f t="shared" si="131"/>
        <v>0.18423645320197043</v>
      </c>
      <c r="I298" s="2"/>
      <c r="J298" s="2">
        <f t="shared" si="132"/>
        <v>0.59211822660098523</v>
      </c>
      <c r="K298" s="2">
        <f t="shared" si="132"/>
        <v>0.40788177339901477</v>
      </c>
      <c r="L298" s="2">
        <f t="shared" si="132"/>
        <v>0</v>
      </c>
      <c r="M298" s="2">
        <f t="shared" si="133"/>
        <v>0</v>
      </c>
      <c r="N298" s="167">
        <v>1202</v>
      </c>
      <c r="O298" s="167">
        <v>828</v>
      </c>
      <c r="P298" s="167"/>
      <c r="Q298" s="167"/>
      <c r="R298" s="167"/>
      <c r="S298" s="167"/>
      <c r="X298" s="1"/>
      <c r="AP298" s="7">
        <f>IF(Q298&gt;0,RANK(Q298,(N298:P298,Q298:AF298)),0)</f>
        <v>0</v>
      </c>
      <c r="AQ298" s="7">
        <f>IF(R298&gt;0,RANK(R298,(N298:P298,Q298:AF298)),0)</f>
        <v>0</v>
      </c>
      <c r="AR298" s="7">
        <f>IF(T298&gt;0,RANK(T298,(N298:P298,Q298:AF298)),0)</f>
        <v>0</v>
      </c>
      <c r="AS298" s="7">
        <f>IF(S298&gt;0,RANK(S298,(N298:P298,Q298:AF298)),0)</f>
        <v>0</v>
      </c>
      <c r="AT298" s="2">
        <f t="shared" si="134"/>
        <v>0</v>
      </c>
      <c r="AU298" s="2">
        <f t="shared" si="134"/>
        <v>0</v>
      </c>
      <c r="AV298" s="2">
        <f t="shared" si="135"/>
        <v>0</v>
      </c>
      <c r="AW298" s="2">
        <f t="shared" si="136"/>
        <v>0</v>
      </c>
      <c r="AY298" t="s">
        <v>1139</v>
      </c>
      <c r="AZ298" t="s">
        <v>1186</v>
      </c>
      <c r="BA298">
        <v>2</v>
      </c>
      <c r="BC298">
        <v>2</v>
      </c>
      <c r="BD298" s="91">
        <v>13</v>
      </c>
      <c r="BE298" s="93">
        <v>37</v>
      </c>
      <c r="BF298" s="96">
        <f t="shared" si="138"/>
        <v>13037</v>
      </c>
      <c r="BG298" s="96">
        <f t="shared" si="137"/>
        <v>13037</v>
      </c>
      <c r="BI298" s="7" t="s">
        <v>1447</v>
      </c>
    </row>
    <row r="299" spans="1:61" ht="14" hidden="1" customHeight="1" outlineLevel="1" x14ac:dyDescent="0.2">
      <c r="A299" t="s">
        <v>1792</v>
      </c>
      <c r="B299" t="s">
        <v>1186</v>
      </c>
      <c r="C299" s="1">
        <f t="shared" si="129"/>
        <v>19871</v>
      </c>
      <c r="D299" s="7">
        <f>IF(N299&gt;0, RANK(N299,(N299:P299,Q299:AF299)),0)</f>
        <v>2</v>
      </c>
      <c r="E299" s="7">
        <f>IF(O299&gt;0,RANK(O299,(N299:P299,Q299:AF299)),0)</f>
        <v>1</v>
      </c>
      <c r="F299" s="7">
        <f>IF(P299&gt;0,RANK(P299,(N299:P299,Q299:AF299)),0)</f>
        <v>0</v>
      </c>
      <c r="G299" s="1">
        <f t="shared" si="130"/>
        <v>6159</v>
      </c>
      <c r="H299" s="2">
        <f t="shared" si="131"/>
        <v>0.30994917216043483</v>
      </c>
      <c r="I299" s="2"/>
      <c r="J299" s="2">
        <f t="shared" si="132"/>
        <v>0.34502541391978259</v>
      </c>
      <c r="K299" s="2">
        <f t="shared" si="132"/>
        <v>0.65497458608021741</v>
      </c>
      <c r="L299" s="2">
        <f t="shared" si="132"/>
        <v>0</v>
      </c>
      <c r="M299" s="2">
        <f t="shared" si="133"/>
        <v>0</v>
      </c>
      <c r="N299" s="167">
        <v>6856</v>
      </c>
      <c r="O299" s="167">
        <v>13015</v>
      </c>
      <c r="P299" s="167"/>
      <c r="Q299" s="167"/>
      <c r="R299" s="167"/>
      <c r="S299" s="167"/>
      <c r="X299" s="1"/>
      <c r="AP299" s="7">
        <f>IF(Q299&gt;0,RANK(Q299,(N299:P299,Q299:AF299)),0)</f>
        <v>0</v>
      </c>
      <c r="AQ299" s="7">
        <f>IF(R299&gt;0,RANK(R299,(N299:P299,Q299:AF299)),0)</f>
        <v>0</v>
      </c>
      <c r="AR299" s="7">
        <f>IF(T299&gt;0,RANK(T299,(N299:P299,Q299:AF299)),0)</f>
        <v>0</v>
      </c>
      <c r="AS299" s="7">
        <f>IF(S299&gt;0,RANK(S299,(N299:P299,Q299:AF299)),0)</f>
        <v>0</v>
      </c>
      <c r="AT299" s="2">
        <f t="shared" si="134"/>
        <v>0</v>
      </c>
      <c r="AU299" s="2">
        <f t="shared" si="134"/>
        <v>0</v>
      </c>
      <c r="AV299" s="2">
        <f t="shared" si="135"/>
        <v>0</v>
      </c>
      <c r="AW299" s="2">
        <f t="shared" si="136"/>
        <v>0</v>
      </c>
      <c r="AY299" t="s">
        <v>1792</v>
      </c>
      <c r="AZ299" t="s">
        <v>1186</v>
      </c>
      <c r="BA299">
        <v>1</v>
      </c>
      <c r="BC299">
        <v>2</v>
      </c>
      <c r="BD299" s="91">
        <v>13</v>
      </c>
      <c r="BE299" s="93">
        <v>39</v>
      </c>
      <c r="BF299" s="96">
        <f t="shared" si="138"/>
        <v>13039</v>
      </c>
      <c r="BG299" s="96">
        <f t="shared" si="137"/>
        <v>13039</v>
      </c>
      <c r="BI299" s="7" t="s">
        <v>1447</v>
      </c>
    </row>
    <row r="300" spans="1:61" ht="14" hidden="1" customHeight="1" outlineLevel="1" x14ac:dyDescent="0.2">
      <c r="A300" t="s">
        <v>202</v>
      </c>
      <c r="B300" t="s">
        <v>1186</v>
      </c>
      <c r="C300" s="1">
        <f t="shared" si="129"/>
        <v>3915</v>
      </c>
      <c r="D300" s="7">
        <f>IF(N300&gt;0, RANK(N300,(N300:P300,Q300:AF300)),0)</f>
        <v>2</v>
      </c>
      <c r="E300" s="7">
        <f>IF(O300&gt;0,RANK(O300,(N300:P300,Q300:AF300)),0)</f>
        <v>1</v>
      </c>
      <c r="F300" s="7">
        <f>IF(P300&gt;0,RANK(P300,(N300:P300,Q300:AF300)),0)</f>
        <v>0</v>
      </c>
      <c r="G300" s="1">
        <f t="shared" si="130"/>
        <v>1647</v>
      </c>
      <c r="H300" s="2">
        <f t="shared" si="131"/>
        <v>0.4206896551724138</v>
      </c>
      <c r="I300" s="2"/>
      <c r="J300" s="2">
        <f t="shared" si="132"/>
        <v>0.28965517241379313</v>
      </c>
      <c r="K300" s="2">
        <f t="shared" si="132"/>
        <v>0.71034482758620687</v>
      </c>
      <c r="L300" s="2">
        <f t="shared" si="132"/>
        <v>0</v>
      </c>
      <c r="M300" s="2">
        <f t="shared" si="133"/>
        <v>0</v>
      </c>
      <c r="N300" s="167">
        <v>1134</v>
      </c>
      <c r="O300" s="167">
        <v>2781</v>
      </c>
      <c r="P300" s="167"/>
      <c r="Q300" s="167"/>
      <c r="R300" s="167"/>
      <c r="S300" s="167"/>
      <c r="X300" s="1"/>
      <c r="AP300" s="7">
        <f>IF(Q300&gt;0,RANK(Q300,(N300:P300,Q300:AF300)),0)</f>
        <v>0</v>
      </c>
      <c r="AQ300" s="7">
        <f>IF(R300&gt;0,RANK(R300,(N300:P300,Q300:AF300)),0)</f>
        <v>0</v>
      </c>
      <c r="AR300" s="7">
        <f>IF(T300&gt;0,RANK(T300,(N300:P300,Q300:AF300)),0)</f>
        <v>0</v>
      </c>
      <c r="AS300" s="7">
        <f>IF(S300&gt;0,RANK(S300,(N300:P300,Q300:AF300)),0)</f>
        <v>0</v>
      </c>
      <c r="AT300" s="2">
        <f t="shared" si="134"/>
        <v>0</v>
      </c>
      <c r="AU300" s="2">
        <f t="shared" si="134"/>
        <v>0</v>
      </c>
      <c r="AV300" s="2">
        <f t="shared" si="135"/>
        <v>0</v>
      </c>
      <c r="AW300" s="2">
        <f t="shared" si="136"/>
        <v>0</v>
      </c>
      <c r="AY300" t="s">
        <v>202</v>
      </c>
      <c r="AZ300" t="s">
        <v>1186</v>
      </c>
      <c r="BA300">
        <v>12</v>
      </c>
      <c r="BC300">
        <v>2</v>
      </c>
      <c r="BD300" s="91">
        <v>13</v>
      </c>
      <c r="BE300" s="93">
        <v>43</v>
      </c>
      <c r="BF300" s="96">
        <f t="shared" si="138"/>
        <v>13043</v>
      </c>
      <c r="BG300" s="96">
        <f t="shared" si="137"/>
        <v>13043</v>
      </c>
      <c r="BI300" s="7" t="s">
        <v>1447</v>
      </c>
    </row>
    <row r="301" spans="1:61" ht="14" hidden="1" customHeight="1" outlineLevel="1" x14ac:dyDescent="0.2">
      <c r="A301" t="s">
        <v>203</v>
      </c>
      <c r="B301" t="s">
        <v>1186</v>
      </c>
      <c r="C301" s="1">
        <f t="shared" si="129"/>
        <v>47163</v>
      </c>
      <c r="D301" s="7">
        <f>IF(N301&gt;0, RANK(N301,(N301:P301,Q301:AF301)),0)</f>
        <v>2</v>
      </c>
      <c r="E301" s="7">
        <f>IF(O301&gt;0,RANK(O301,(N301:P301,Q301:AF301)),0)</f>
        <v>1</v>
      </c>
      <c r="F301" s="7">
        <f>IF(P301&gt;0,RANK(P301,(N301:P301,Q301:AF301)),0)</f>
        <v>0</v>
      </c>
      <c r="G301" s="1">
        <f t="shared" si="130"/>
        <v>17983</v>
      </c>
      <c r="H301" s="2">
        <f t="shared" si="131"/>
        <v>0.3812946589487522</v>
      </c>
      <c r="I301" s="2"/>
      <c r="J301" s="2">
        <f t="shared" si="132"/>
        <v>0.30935267052562387</v>
      </c>
      <c r="K301" s="2">
        <f t="shared" si="132"/>
        <v>0.69064732947437613</v>
      </c>
      <c r="L301" s="2">
        <f t="shared" si="132"/>
        <v>0</v>
      </c>
      <c r="M301" s="2">
        <f t="shared" si="133"/>
        <v>0</v>
      </c>
      <c r="N301" s="167">
        <v>14590</v>
      </c>
      <c r="O301" s="167">
        <v>32573</v>
      </c>
      <c r="P301" s="167"/>
      <c r="Q301" s="167"/>
      <c r="R301" s="167"/>
      <c r="S301" s="167"/>
      <c r="X301" s="1"/>
      <c r="AP301" s="7">
        <f>IF(Q301&gt;0,RANK(Q301,(N301:P301,Q301:AF301)),0)</f>
        <v>0</v>
      </c>
      <c r="AQ301" s="7">
        <f>IF(R301&gt;0,RANK(R301,(N301:P301,Q301:AF301)),0)</f>
        <v>0</v>
      </c>
      <c r="AR301" s="7">
        <f>IF(T301&gt;0,RANK(T301,(N301:P301,Q301:AF301)),0)</f>
        <v>0</v>
      </c>
      <c r="AS301" s="7">
        <f>IF(S301&gt;0,RANK(S301,(N301:P301,Q301:AF301)),0)</f>
        <v>0</v>
      </c>
      <c r="AT301" s="2">
        <f t="shared" si="134"/>
        <v>0</v>
      </c>
      <c r="AU301" s="2">
        <f t="shared" si="134"/>
        <v>0</v>
      </c>
      <c r="AV301" s="2">
        <f t="shared" si="135"/>
        <v>0</v>
      </c>
      <c r="AW301" s="2">
        <f t="shared" si="136"/>
        <v>0</v>
      </c>
      <c r="AY301" t="s">
        <v>203</v>
      </c>
      <c r="AZ301" t="s">
        <v>1186</v>
      </c>
      <c r="BA301">
        <v>3</v>
      </c>
      <c r="BC301">
        <v>2</v>
      </c>
      <c r="BD301" s="91">
        <v>13</v>
      </c>
      <c r="BE301" s="93">
        <v>45</v>
      </c>
      <c r="BF301" s="96">
        <f t="shared" si="138"/>
        <v>13045</v>
      </c>
      <c r="BG301" s="96">
        <f t="shared" si="137"/>
        <v>13045</v>
      </c>
      <c r="BI301" s="7" t="s">
        <v>1447</v>
      </c>
    </row>
    <row r="302" spans="1:61" ht="14" hidden="1" customHeight="1" outlineLevel="1" x14ac:dyDescent="0.2">
      <c r="A302" t="s">
        <v>372</v>
      </c>
      <c r="B302" t="s">
        <v>1186</v>
      </c>
      <c r="C302" s="1">
        <f t="shared" si="129"/>
        <v>27766</v>
      </c>
      <c r="D302" s="7">
        <f>IF(N302&gt;0, RANK(N302,(N302:P302,Q302:AF302)),0)</f>
        <v>2</v>
      </c>
      <c r="E302" s="7">
        <f>IF(O302&gt;0,RANK(O302,(N302:P302,Q302:AF302)),0)</f>
        <v>1</v>
      </c>
      <c r="F302" s="7">
        <f>IF(P302&gt;0,RANK(P302,(N302:P302,Q302:AF302)),0)</f>
        <v>0</v>
      </c>
      <c r="G302" s="1">
        <f t="shared" si="130"/>
        <v>15748</v>
      </c>
      <c r="H302" s="2">
        <f t="shared" si="131"/>
        <v>0.56716847943528059</v>
      </c>
      <c r="I302" s="2"/>
      <c r="J302" s="2">
        <f t="shared" si="132"/>
        <v>0.21641576028235973</v>
      </c>
      <c r="K302" s="2">
        <f t="shared" si="132"/>
        <v>0.78358423971764024</v>
      </c>
      <c r="L302" s="2">
        <f t="shared" si="132"/>
        <v>0</v>
      </c>
      <c r="M302" s="2">
        <f t="shared" si="133"/>
        <v>0</v>
      </c>
      <c r="N302" s="167">
        <v>6009</v>
      </c>
      <c r="O302" s="167">
        <v>21757</v>
      </c>
      <c r="P302" s="167"/>
      <c r="Q302" s="167"/>
      <c r="R302" s="167"/>
      <c r="S302" s="167"/>
      <c r="X302" s="1"/>
      <c r="AP302" s="7">
        <f>IF(Q302&gt;0,RANK(Q302,(N302:P302,Q302:AF302)),0)</f>
        <v>0</v>
      </c>
      <c r="AQ302" s="7">
        <f>IF(R302&gt;0,RANK(R302,(N302:P302,Q302:AF302)),0)</f>
        <v>0</v>
      </c>
      <c r="AR302" s="7">
        <f>IF(T302&gt;0,RANK(T302,(N302:P302,Q302:AF302)),0)</f>
        <v>0</v>
      </c>
      <c r="AS302" s="7">
        <f>IF(S302&gt;0,RANK(S302,(N302:P302,Q302:AF302)),0)</f>
        <v>0</v>
      </c>
      <c r="AT302" s="2">
        <f t="shared" si="134"/>
        <v>0</v>
      </c>
      <c r="AU302" s="2">
        <f t="shared" si="134"/>
        <v>0</v>
      </c>
      <c r="AV302" s="2">
        <f t="shared" si="135"/>
        <v>0</v>
      </c>
      <c r="AW302" s="2">
        <f t="shared" si="136"/>
        <v>0</v>
      </c>
      <c r="AY302" t="s">
        <v>372</v>
      </c>
      <c r="AZ302" t="s">
        <v>1186</v>
      </c>
      <c r="BA302">
        <v>14</v>
      </c>
      <c r="BC302">
        <v>2</v>
      </c>
      <c r="BD302" s="91">
        <v>13</v>
      </c>
      <c r="BE302" s="93">
        <v>47</v>
      </c>
      <c r="BF302" s="96">
        <f t="shared" si="138"/>
        <v>13047</v>
      </c>
      <c r="BG302" s="96">
        <f t="shared" si="137"/>
        <v>13047</v>
      </c>
      <c r="BI302" s="7" t="s">
        <v>1447</v>
      </c>
    </row>
    <row r="303" spans="1:61" ht="14" hidden="1" customHeight="1" outlineLevel="1" x14ac:dyDescent="0.2">
      <c r="A303" t="s">
        <v>1736</v>
      </c>
      <c r="B303" t="s">
        <v>1186</v>
      </c>
      <c r="C303" s="1">
        <f t="shared" si="129"/>
        <v>3911</v>
      </c>
      <c r="D303" s="7">
        <f>IF(N303&gt;0, RANK(N303,(N303:P303,Q303:AF303)),0)</f>
        <v>2</v>
      </c>
      <c r="E303" s="7">
        <f>IF(O303&gt;0,RANK(O303,(N303:P303,Q303:AF303)),0)</f>
        <v>1</v>
      </c>
      <c r="F303" s="7">
        <f>IF(P303&gt;0,RANK(P303,(N303:P303,Q303:AF303)),0)</f>
        <v>0</v>
      </c>
      <c r="G303" s="1">
        <f t="shared" si="130"/>
        <v>1979</v>
      </c>
      <c r="H303" s="2">
        <f t="shared" si="131"/>
        <v>0.50600869342879062</v>
      </c>
      <c r="I303" s="2"/>
      <c r="J303" s="2">
        <f t="shared" si="132"/>
        <v>0.24699565328560472</v>
      </c>
      <c r="K303" s="2">
        <f t="shared" si="132"/>
        <v>0.75300434671439531</v>
      </c>
      <c r="L303" s="2">
        <f t="shared" si="132"/>
        <v>0</v>
      </c>
      <c r="M303" s="2">
        <f t="shared" si="133"/>
        <v>0</v>
      </c>
      <c r="N303" s="167">
        <v>966</v>
      </c>
      <c r="O303" s="167">
        <v>2945</v>
      </c>
      <c r="P303" s="167"/>
      <c r="Q303" s="167"/>
      <c r="R303" s="167"/>
      <c r="S303" s="167"/>
      <c r="X303" s="1"/>
      <c r="AP303" s="7">
        <f>IF(Q303&gt;0,RANK(Q303,(N303:P303,Q303:AF303)),0)</f>
        <v>0</v>
      </c>
      <c r="AQ303" s="7">
        <f>IF(R303&gt;0,RANK(R303,(N303:P303,Q303:AF303)),0)</f>
        <v>0</v>
      </c>
      <c r="AR303" s="7">
        <f>IF(T303&gt;0,RANK(T303,(N303:P303,Q303:AF303)),0)</f>
        <v>0</v>
      </c>
      <c r="AS303" s="7">
        <f>IF(S303&gt;0,RANK(S303,(N303:P303,Q303:AF303)),0)</f>
        <v>0</v>
      </c>
      <c r="AT303" s="2">
        <f t="shared" si="134"/>
        <v>0</v>
      </c>
      <c r="AU303" s="2">
        <f t="shared" si="134"/>
        <v>0</v>
      </c>
      <c r="AV303" s="2">
        <f t="shared" si="135"/>
        <v>0</v>
      </c>
      <c r="AW303" s="2">
        <f t="shared" si="136"/>
        <v>0</v>
      </c>
      <c r="AY303" t="s">
        <v>1736</v>
      </c>
      <c r="AZ303" t="s">
        <v>1186</v>
      </c>
      <c r="BA303">
        <v>1</v>
      </c>
      <c r="BC303">
        <v>2</v>
      </c>
      <c r="BD303" s="91">
        <v>13</v>
      </c>
      <c r="BE303" s="93">
        <v>49</v>
      </c>
      <c r="BF303" s="96">
        <f t="shared" si="138"/>
        <v>13049</v>
      </c>
      <c r="BG303" s="96">
        <f t="shared" si="137"/>
        <v>13049</v>
      </c>
      <c r="BI303" s="7" t="s">
        <v>1447</v>
      </c>
    </row>
    <row r="304" spans="1:61" ht="14" hidden="1" customHeight="1" outlineLevel="1" x14ac:dyDescent="0.2">
      <c r="A304" t="s">
        <v>1434</v>
      </c>
      <c r="B304" t="s">
        <v>1186</v>
      </c>
      <c r="C304" s="1">
        <f t="shared" si="129"/>
        <v>121246</v>
      </c>
      <c r="D304" s="7">
        <f>IF(N304&gt;0, RANK(N304,(N304:P304,Q304:AF304)),0)</f>
        <v>1</v>
      </c>
      <c r="E304" s="7">
        <f>IF(O304&gt;0,RANK(O304,(N304:P304,Q304:AF304)),0)</f>
        <v>2</v>
      </c>
      <c r="F304" s="7">
        <f>IF(P304&gt;0,RANK(P304,(N304:P304,Q304:AF304)),0)</f>
        <v>0</v>
      </c>
      <c r="G304" s="1">
        <f t="shared" si="130"/>
        <v>23372</v>
      </c>
      <c r="H304" s="2">
        <f t="shared" si="131"/>
        <v>0.19276512214835953</v>
      </c>
      <c r="I304" s="2"/>
      <c r="J304" s="2">
        <f t="shared" si="132"/>
        <v>0.59638256107417975</v>
      </c>
      <c r="K304" s="2">
        <f t="shared" si="132"/>
        <v>0.40361743892582025</v>
      </c>
      <c r="L304" s="2">
        <f t="shared" si="132"/>
        <v>0</v>
      </c>
      <c r="M304" s="2">
        <f t="shared" si="133"/>
        <v>0</v>
      </c>
      <c r="N304" s="167">
        <v>72309</v>
      </c>
      <c r="O304" s="167">
        <v>48937</v>
      </c>
      <c r="P304" s="167"/>
      <c r="Q304" s="167"/>
      <c r="R304" s="167"/>
      <c r="S304" s="167"/>
      <c r="X304" s="1"/>
      <c r="AP304" s="7">
        <f>IF(Q304&gt;0,RANK(Q304,(N304:P304,Q304:AF304)),0)</f>
        <v>0</v>
      </c>
      <c r="AQ304" s="7">
        <f>IF(R304&gt;0,RANK(R304,(N304:P304,Q304:AF304)),0)</f>
        <v>0</v>
      </c>
      <c r="AR304" s="7">
        <f>IF(T304&gt;0,RANK(T304,(N304:P304,Q304:AF304)),0)</f>
        <v>0</v>
      </c>
      <c r="AS304" s="7">
        <f>IF(S304&gt;0,RANK(S304,(N304:P304,Q304:AF304)),0)</f>
        <v>0</v>
      </c>
      <c r="AT304" s="2">
        <f t="shared" si="134"/>
        <v>0</v>
      </c>
      <c r="AU304" s="2">
        <f t="shared" si="134"/>
        <v>0</v>
      </c>
      <c r="AV304" s="2">
        <f t="shared" si="135"/>
        <v>0</v>
      </c>
      <c r="AW304" s="2">
        <f t="shared" si="136"/>
        <v>0</v>
      </c>
      <c r="AY304" t="s">
        <v>1434</v>
      </c>
      <c r="AZ304" t="s">
        <v>1186</v>
      </c>
      <c r="BA304">
        <v>1</v>
      </c>
      <c r="BC304">
        <v>2</v>
      </c>
      <c r="BD304" s="91">
        <v>13</v>
      </c>
      <c r="BE304" s="93">
        <v>51</v>
      </c>
      <c r="BF304" s="96">
        <f t="shared" si="138"/>
        <v>13051</v>
      </c>
      <c r="BG304" s="96">
        <f t="shared" si="137"/>
        <v>13051</v>
      </c>
      <c r="BI304" s="7" t="s">
        <v>1447</v>
      </c>
    </row>
    <row r="305" spans="1:61" ht="14" hidden="1" customHeight="1" outlineLevel="1" x14ac:dyDescent="0.2">
      <c r="A305" t="s">
        <v>528</v>
      </c>
      <c r="B305" t="s">
        <v>1186</v>
      </c>
      <c r="C305" s="1">
        <f t="shared" si="129"/>
        <v>1322</v>
      </c>
      <c r="D305" s="7">
        <f>IF(N305&gt;0, RANK(N305,(N305:P305,Q305:AF305)),0)</f>
        <v>2</v>
      </c>
      <c r="E305" s="7">
        <f>IF(O305&gt;0,RANK(O305,(N305:P305,Q305:AF305)),0)</f>
        <v>1</v>
      </c>
      <c r="F305" s="7">
        <f>IF(P305&gt;0,RANK(P305,(N305:P305,Q305:AF305)),0)</f>
        <v>0</v>
      </c>
      <c r="G305" s="1">
        <f t="shared" si="130"/>
        <v>110</v>
      </c>
      <c r="H305" s="2">
        <f t="shared" si="131"/>
        <v>8.3207261724659601E-2</v>
      </c>
      <c r="I305" s="2"/>
      <c r="J305" s="2">
        <f t="shared" si="132"/>
        <v>0.45839636913767018</v>
      </c>
      <c r="K305" s="2">
        <f t="shared" si="132"/>
        <v>0.54160363086232977</v>
      </c>
      <c r="L305" s="2">
        <f t="shared" si="132"/>
        <v>0</v>
      </c>
      <c r="M305" s="2">
        <f t="shared" si="133"/>
        <v>0</v>
      </c>
      <c r="N305" s="167">
        <v>606</v>
      </c>
      <c r="O305" s="167">
        <v>716</v>
      </c>
      <c r="P305" s="167"/>
      <c r="Q305" s="167"/>
      <c r="R305" s="167"/>
      <c r="S305" s="167"/>
      <c r="X305" s="1"/>
      <c r="AP305" s="7">
        <f>IF(Q305&gt;0,RANK(Q305,(N305:P305,Q305:AF305)),0)</f>
        <v>0</v>
      </c>
      <c r="AQ305" s="7">
        <f>IF(R305&gt;0,RANK(R305,(N305:P305,Q305:AF305)),0)</f>
        <v>0</v>
      </c>
      <c r="AR305" s="7">
        <f>IF(T305&gt;0,RANK(T305,(N305:P305,Q305:AF305)),0)</f>
        <v>0</v>
      </c>
      <c r="AS305" s="7">
        <f>IF(S305&gt;0,RANK(S305,(N305:P305,Q305:AF305)),0)</f>
        <v>0</v>
      </c>
      <c r="AT305" s="2">
        <f t="shared" si="134"/>
        <v>0</v>
      </c>
      <c r="AU305" s="2">
        <f t="shared" si="134"/>
        <v>0</v>
      </c>
      <c r="AV305" s="2">
        <f t="shared" si="135"/>
        <v>0</v>
      </c>
      <c r="AW305" s="2">
        <f t="shared" si="136"/>
        <v>0</v>
      </c>
      <c r="AY305" t="s">
        <v>528</v>
      </c>
      <c r="AZ305" t="s">
        <v>1186</v>
      </c>
      <c r="BA305">
        <v>2</v>
      </c>
      <c r="BC305">
        <v>2</v>
      </c>
      <c r="BD305" s="91">
        <v>13</v>
      </c>
      <c r="BE305" s="93">
        <v>53</v>
      </c>
      <c r="BF305" s="96">
        <f t="shared" si="138"/>
        <v>13053</v>
      </c>
      <c r="BG305" s="96">
        <f t="shared" si="137"/>
        <v>13053</v>
      </c>
      <c r="BI305" s="7" t="s">
        <v>1447</v>
      </c>
    </row>
    <row r="306" spans="1:61" ht="14" hidden="1" customHeight="1" outlineLevel="1" x14ac:dyDescent="0.2">
      <c r="A306" t="s">
        <v>2507</v>
      </c>
      <c r="B306" t="s">
        <v>1186</v>
      </c>
      <c r="C306" s="1">
        <f t="shared" si="129"/>
        <v>8231</v>
      </c>
      <c r="D306" s="7">
        <f>IF(N306&gt;0, RANK(N306,(N306:P306,Q306:AF306)),0)</f>
        <v>2</v>
      </c>
      <c r="E306" s="7">
        <f>IF(O306&gt;0,RANK(O306,(N306:P306,Q306:AF306)),0)</f>
        <v>1</v>
      </c>
      <c r="F306" s="7">
        <f>IF(P306&gt;0,RANK(P306,(N306:P306,Q306:AF306)),0)</f>
        <v>0</v>
      </c>
      <c r="G306" s="1">
        <f t="shared" si="130"/>
        <v>4885</v>
      </c>
      <c r="H306" s="2">
        <f t="shared" si="131"/>
        <v>0.59348803304580244</v>
      </c>
      <c r="I306" s="2"/>
      <c r="J306" s="2">
        <f t="shared" si="132"/>
        <v>0.20325598347709878</v>
      </c>
      <c r="K306" s="2">
        <f t="shared" si="132"/>
        <v>0.79674401652290128</v>
      </c>
      <c r="L306" s="2">
        <f t="shared" si="132"/>
        <v>0</v>
      </c>
      <c r="M306" s="2">
        <f t="shared" si="133"/>
        <v>-1.1102230246251565E-16</v>
      </c>
      <c r="N306" s="167">
        <v>1673</v>
      </c>
      <c r="O306" s="167">
        <v>6558</v>
      </c>
      <c r="P306" s="167"/>
      <c r="Q306" s="167"/>
      <c r="R306" s="167"/>
      <c r="S306" s="167"/>
      <c r="X306" s="1"/>
      <c r="AP306" s="7">
        <f>IF(Q306&gt;0,RANK(Q306,(N306:P306,Q306:AF306)),0)</f>
        <v>0</v>
      </c>
      <c r="AQ306" s="7">
        <f>IF(R306&gt;0,RANK(R306,(N306:P306,Q306:AF306)),0)</f>
        <v>0</v>
      </c>
      <c r="AR306" s="7">
        <f>IF(T306&gt;0,RANK(T306,(N306:P306,Q306:AF306)),0)</f>
        <v>0</v>
      </c>
      <c r="AS306" s="7">
        <f>IF(S306&gt;0,RANK(S306,(N306:P306,Q306:AF306)),0)</f>
        <v>0</v>
      </c>
      <c r="AT306" s="2">
        <f t="shared" si="134"/>
        <v>0</v>
      </c>
      <c r="AU306" s="2">
        <f t="shared" si="134"/>
        <v>0</v>
      </c>
      <c r="AV306" s="2">
        <f t="shared" si="135"/>
        <v>0</v>
      </c>
      <c r="AW306" s="2">
        <f t="shared" si="136"/>
        <v>0</v>
      </c>
      <c r="AY306" t="s">
        <v>2507</v>
      </c>
      <c r="AZ306" t="s">
        <v>1186</v>
      </c>
      <c r="BA306">
        <v>14</v>
      </c>
      <c r="BC306">
        <v>2</v>
      </c>
      <c r="BD306" s="91">
        <v>13</v>
      </c>
      <c r="BE306" s="93">
        <v>55</v>
      </c>
      <c r="BF306" s="96">
        <f t="shared" si="138"/>
        <v>13055</v>
      </c>
      <c r="BG306" s="96">
        <f t="shared" si="137"/>
        <v>13055</v>
      </c>
      <c r="BI306" s="7" t="s">
        <v>1447</v>
      </c>
    </row>
    <row r="307" spans="1:61" ht="14" hidden="1" customHeight="1" outlineLevel="1" x14ac:dyDescent="0.2">
      <c r="A307" t="s">
        <v>1172</v>
      </c>
      <c r="B307" t="s">
        <v>1186</v>
      </c>
      <c r="C307" s="1">
        <f t="shared" si="129"/>
        <v>127872</v>
      </c>
      <c r="D307" s="7">
        <f>IF(N307&gt;0, RANK(N307,(N307:P307,Q307:AF307)),0)</f>
        <v>2</v>
      </c>
      <c r="E307" s="7">
        <f>IF(O307&gt;0,RANK(O307,(N307:P307,Q307:AF307)),0)</f>
        <v>1</v>
      </c>
      <c r="F307" s="7">
        <f>IF(P307&gt;0,RANK(P307,(N307:P307,Q307:AF307)),0)</f>
        <v>0</v>
      </c>
      <c r="G307" s="1">
        <f t="shared" si="130"/>
        <v>52680</v>
      </c>
      <c r="H307" s="2">
        <f t="shared" si="131"/>
        <v>0.41197447447447449</v>
      </c>
      <c r="I307" s="2"/>
      <c r="J307" s="2">
        <f t="shared" si="132"/>
        <v>0.29401276276276278</v>
      </c>
      <c r="K307" s="2">
        <f t="shared" si="132"/>
        <v>0.70598723723723722</v>
      </c>
      <c r="L307" s="2">
        <f t="shared" si="132"/>
        <v>0</v>
      </c>
      <c r="M307" s="2">
        <f t="shared" si="133"/>
        <v>0</v>
      </c>
      <c r="N307" s="167">
        <v>37596</v>
      </c>
      <c r="O307" s="167">
        <v>90276</v>
      </c>
      <c r="P307" s="167"/>
      <c r="Q307" s="167"/>
      <c r="R307" s="167"/>
      <c r="S307" s="167"/>
      <c r="X307" s="1"/>
      <c r="AP307" s="7">
        <f>IF(Q307&gt;0,RANK(Q307,(N307:P307,Q307:AF307)),0)</f>
        <v>0</v>
      </c>
      <c r="AQ307" s="7">
        <f>IF(R307&gt;0,RANK(R307,(N307:P307,Q307:AF307)),0)</f>
        <v>0</v>
      </c>
      <c r="AR307" s="7">
        <f>IF(T307&gt;0,RANK(T307,(N307:P307,Q307:AF307)),0)</f>
        <v>0</v>
      </c>
      <c r="AS307" s="7">
        <f>IF(S307&gt;0,RANK(S307,(N307:P307,Q307:AF307)),0)</f>
        <v>0</v>
      </c>
      <c r="AT307" s="2">
        <f t="shared" si="134"/>
        <v>0</v>
      </c>
      <c r="AU307" s="2">
        <f t="shared" si="134"/>
        <v>0</v>
      </c>
      <c r="AV307" s="2">
        <f t="shared" si="135"/>
        <v>0</v>
      </c>
      <c r="AW307" s="2">
        <f t="shared" si="136"/>
        <v>0</v>
      </c>
      <c r="AY307" t="s">
        <v>1172</v>
      </c>
      <c r="AZ307" t="s">
        <v>1186</v>
      </c>
      <c r="BA307">
        <v>11</v>
      </c>
      <c r="BC307">
        <v>2</v>
      </c>
      <c r="BD307" s="91">
        <v>13</v>
      </c>
      <c r="BE307" s="93">
        <v>57</v>
      </c>
      <c r="BF307" s="96">
        <f t="shared" si="138"/>
        <v>13057</v>
      </c>
      <c r="BG307" s="96">
        <f t="shared" si="137"/>
        <v>13057</v>
      </c>
      <c r="BI307" s="7" t="s">
        <v>1447</v>
      </c>
    </row>
    <row r="308" spans="1:61" ht="14" hidden="1" customHeight="1" outlineLevel="1" x14ac:dyDescent="0.2">
      <c r="A308" t="s">
        <v>1272</v>
      </c>
      <c r="B308" t="s">
        <v>1186</v>
      </c>
      <c r="C308" s="1">
        <f t="shared" si="129"/>
        <v>46212</v>
      </c>
      <c r="D308" s="7">
        <f>IF(N308&gt;0, RANK(N308,(N308:P308,Q308:AF308)),0)</f>
        <v>1</v>
      </c>
      <c r="E308" s="7">
        <f>IF(O308&gt;0,RANK(O308,(N308:P308,Q308:AF308)),0)</f>
        <v>2</v>
      </c>
      <c r="F308" s="7">
        <f>IF(P308&gt;0,RANK(P308,(N308:P308,Q308:AF308)),0)</f>
        <v>0</v>
      </c>
      <c r="G308" s="1">
        <f t="shared" si="130"/>
        <v>19590</v>
      </c>
      <c r="H308" s="2">
        <f t="shared" si="131"/>
        <v>0.42391586600882886</v>
      </c>
      <c r="I308" s="2"/>
      <c r="J308" s="2">
        <f t="shared" si="132"/>
        <v>0.71195793300441446</v>
      </c>
      <c r="K308" s="2">
        <f t="shared" si="132"/>
        <v>0.28804206699558554</v>
      </c>
      <c r="L308" s="2">
        <f t="shared" si="132"/>
        <v>0</v>
      </c>
      <c r="M308" s="2">
        <f t="shared" si="133"/>
        <v>0</v>
      </c>
      <c r="N308" s="167">
        <v>32901</v>
      </c>
      <c r="O308" s="167">
        <v>13311</v>
      </c>
      <c r="P308" s="167"/>
      <c r="Q308" s="167"/>
      <c r="R308" s="167"/>
      <c r="S308" s="167"/>
      <c r="X308" s="1"/>
      <c r="AP308" s="7">
        <f>IF(Q308&gt;0,RANK(Q308,(N308:P308,Q308:AF308)),0)</f>
        <v>0</v>
      </c>
      <c r="AQ308" s="7">
        <f>IF(R308&gt;0,RANK(R308,(N308:P308,Q308:AF308)),0)</f>
        <v>0</v>
      </c>
      <c r="AR308" s="7">
        <f>IF(T308&gt;0,RANK(T308,(N308:P308,Q308:AF308)),0)</f>
        <v>0</v>
      </c>
      <c r="AS308" s="7">
        <f>IF(S308&gt;0,RANK(S308,(N308:P308,Q308:AF308)),0)</f>
        <v>0</v>
      </c>
      <c r="AT308" s="2">
        <f t="shared" si="134"/>
        <v>0</v>
      </c>
      <c r="AU308" s="2">
        <f t="shared" si="134"/>
        <v>0</v>
      </c>
      <c r="AV308" s="2">
        <f t="shared" si="135"/>
        <v>0</v>
      </c>
      <c r="AW308" s="2">
        <f t="shared" si="136"/>
        <v>0</v>
      </c>
      <c r="AY308" t="s">
        <v>1272</v>
      </c>
      <c r="AZ308" t="s">
        <v>1186</v>
      </c>
      <c r="BC308">
        <v>2</v>
      </c>
      <c r="BD308" s="91">
        <v>13</v>
      </c>
      <c r="BE308" s="93">
        <v>59</v>
      </c>
      <c r="BF308" s="96">
        <f t="shared" si="138"/>
        <v>13059</v>
      </c>
      <c r="BG308" s="96">
        <f t="shared" si="137"/>
        <v>13059</v>
      </c>
      <c r="BI308" s="7" t="s">
        <v>1447</v>
      </c>
    </row>
    <row r="309" spans="1:61" ht="14" hidden="1" customHeight="1" outlineLevel="1" x14ac:dyDescent="0.2">
      <c r="A309" t="s">
        <v>1273</v>
      </c>
      <c r="B309" t="s">
        <v>1186</v>
      </c>
      <c r="C309" s="1">
        <f t="shared" si="129"/>
        <v>1311</v>
      </c>
      <c r="D309" s="7">
        <f>IF(N309&gt;0, RANK(N309,(N309:P309,Q309:AF309)),0)</f>
        <v>1</v>
      </c>
      <c r="E309" s="7">
        <f>IF(O309&gt;0,RANK(O309,(N309:P309,Q309:AF309)),0)</f>
        <v>2</v>
      </c>
      <c r="F309" s="7">
        <f>IF(P309&gt;0,RANK(P309,(N309:P309,Q309:AF309)),0)</f>
        <v>0</v>
      </c>
      <c r="G309" s="1">
        <f t="shared" si="130"/>
        <v>145</v>
      </c>
      <c r="H309" s="2">
        <f t="shared" si="131"/>
        <v>0.11060259344012205</v>
      </c>
      <c r="I309" s="2"/>
      <c r="J309" s="2">
        <f t="shared" si="132"/>
        <v>0.55530129672006101</v>
      </c>
      <c r="K309" s="2">
        <f t="shared" si="132"/>
        <v>0.44469870327993899</v>
      </c>
      <c r="L309" s="2">
        <f t="shared" si="132"/>
        <v>0</v>
      </c>
      <c r="M309" s="2">
        <f t="shared" si="133"/>
        <v>0</v>
      </c>
      <c r="N309" s="167">
        <v>728</v>
      </c>
      <c r="O309" s="167">
        <v>583</v>
      </c>
      <c r="P309" s="167"/>
      <c r="Q309" s="167"/>
      <c r="R309" s="167"/>
      <c r="S309" s="167"/>
      <c r="X309" s="1"/>
      <c r="AP309" s="7">
        <f>IF(Q309&gt;0,RANK(Q309,(N309:P309,Q309:AF309)),0)</f>
        <v>0</v>
      </c>
      <c r="AQ309" s="7">
        <f>IF(R309&gt;0,RANK(R309,(N309:P309,Q309:AF309)),0)</f>
        <v>0</v>
      </c>
      <c r="AR309" s="7">
        <f>IF(T309&gt;0,RANK(T309,(N309:P309,Q309:AF309)),0)</f>
        <v>0</v>
      </c>
      <c r="AS309" s="7">
        <f>IF(S309&gt;0,RANK(S309,(N309:P309,Q309:AF309)),0)</f>
        <v>0</v>
      </c>
      <c r="AT309" s="2">
        <f t="shared" si="134"/>
        <v>0</v>
      </c>
      <c r="AU309" s="2">
        <f t="shared" si="134"/>
        <v>0</v>
      </c>
      <c r="AV309" s="2">
        <f t="shared" si="135"/>
        <v>0</v>
      </c>
      <c r="AW309" s="2">
        <f t="shared" si="136"/>
        <v>0</v>
      </c>
      <c r="AY309" t="s">
        <v>1273</v>
      </c>
      <c r="AZ309" t="s">
        <v>1186</v>
      </c>
      <c r="BA309">
        <v>2</v>
      </c>
      <c r="BC309">
        <v>2</v>
      </c>
      <c r="BD309" s="91">
        <v>13</v>
      </c>
      <c r="BE309" s="93">
        <v>61</v>
      </c>
      <c r="BF309" s="96">
        <f t="shared" si="138"/>
        <v>13061</v>
      </c>
      <c r="BG309" s="96">
        <f t="shared" si="137"/>
        <v>13061</v>
      </c>
      <c r="BI309" s="7" t="s">
        <v>1447</v>
      </c>
    </row>
    <row r="310" spans="1:61" ht="14" hidden="1" customHeight="1" outlineLevel="1" x14ac:dyDescent="0.2">
      <c r="A310" t="s">
        <v>1421</v>
      </c>
      <c r="B310" t="s">
        <v>1186</v>
      </c>
      <c r="C310" s="1">
        <f t="shared" si="129"/>
        <v>102922</v>
      </c>
      <c r="D310" s="7">
        <f>IF(N310&gt;0, RANK(N310,(N310:P310,Q310:AF310)),0)</f>
        <v>1</v>
      </c>
      <c r="E310" s="7">
        <f>IF(O310&gt;0,RANK(O310,(N310:P310,Q310:AF310)),0)</f>
        <v>2</v>
      </c>
      <c r="F310" s="7">
        <f>IF(P310&gt;0,RANK(P310,(N310:P310,Q310:AF310)),0)</f>
        <v>0</v>
      </c>
      <c r="G310" s="1">
        <f t="shared" si="130"/>
        <v>79108</v>
      </c>
      <c r="H310" s="2">
        <f t="shared" si="131"/>
        <v>0.7686208973785974</v>
      </c>
      <c r="I310" s="2"/>
      <c r="J310" s="2">
        <f t="shared" si="132"/>
        <v>0.88431044868929864</v>
      </c>
      <c r="K310" s="2">
        <f t="shared" si="132"/>
        <v>0.11568955131070131</v>
      </c>
      <c r="L310" s="2">
        <f t="shared" si="132"/>
        <v>0</v>
      </c>
      <c r="M310" s="2">
        <f t="shared" si="133"/>
        <v>4.163336342344337E-17</v>
      </c>
      <c r="N310" s="167">
        <v>91015</v>
      </c>
      <c r="O310" s="167">
        <v>11907</v>
      </c>
      <c r="P310" s="167"/>
      <c r="Q310" s="167"/>
      <c r="R310" s="167"/>
      <c r="S310" s="167"/>
      <c r="X310" s="1"/>
      <c r="AP310" s="7">
        <f>IF(Q310&gt;0,RANK(Q310,(N310:P310,Q310:AF310)),0)</f>
        <v>0</v>
      </c>
      <c r="AQ310" s="7">
        <f>IF(R310&gt;0,RANK(R310,(N310:P310,Q310:AF310)),0)</f>
        <v>0</v>
      </c>
      <c r="AR310" s="7">
        <f>IF(T310&gt;0,RANK(T310,(N310:P310,Q310:AF310)),0)</f>
        <v>0</v>
      </c>
      <c r="AS310" s="7">
        <f>IF(S310&gt;0,RANK(S310,(N310:P310,Q310:AF310)),0)</f>
        <v>0</v>
      </c>
      <c r="AT310" s="2">
        <f t="shared" si="134"/>
        <v>0</v>
      </c>
      <c r="AU310" s="2">
        <f t="shared" si="134"/>
        <v>0</v>
      </c>
      <c r="AV310" s="2">
        <f t="shared" si="135"/>
        <v>0</v>
      </c>
      <c r="AW310" s="2">
        <f t="shared" si="136"/>
        <v>0</v>
      </c>
      <c r="AY310" t="s">
        <v>1421</v>
      </c>
      <c r="AZ310" t="s">
        <v>1186</v>
      </c>
      <c r="BC310">
        <v>2</v>
      </c>
      <c r="BD310" s="91">
        <v>13</v>
      </c>
      <c r="BE310" s="93">
        <v>63</v>
      </c>
      <c r="BF310" s="96">
        <f t="shared" si="138"/>
        <v>13063</v>
      </c>
      <c r="BG310" s="96">
        <f t="shared" si="137"/>
        <v>13063</v>
      </c>
      <c r="BI310" s="7" t="s">
        <v>1447</v>
      </c>
    </row>
    <row r="311" spans="1:61" ht="14" hidden="1" customHeight="1" outlineLevel="1" x14ac:dyDescent="0.2">
      <c r="A311" t="s">
        <v>333</v>
      </c>
      <c r="B311" t="s">
        <v>1186</v>
      </c>
      <c r="C311" s="1">
        <f t="shared" si="129"/>
        <v>2454</v>
      </c>
      <c r="D311" s="7">
        <f>IF(N311&gt;0, RANK(N311,(N311:P311,Q311:AF311)),0)</f>
        <v>2</v>
      </c>
      <c r="E311" s="7">
        <f>IF(O311&gt;0,RANK(O311,(N311:P311,Q311:AF311)),0)</f>
        <v>1</v>
      </c>
      <c r="F311" s="7">
        <f>IF(P311&gt;0,RANK(P311,(N311:P311,Q311:AF311)),0)</f>
        <v>0</v>
      </c>
      <c r="G311" s="1">
        <f t="shared" si="130"/>
        <v>1224</v>
      </c>
      <c r="H311" s="2">
        <f t="shared" si="131"/>
        <v>0.49877750611246946</v>
      </c>
      <c r="I311" s="2"/>
      <c r="J311" s="2">
        <f t="shared" si="132"/>
        <v>0.2506112469437653</v>
      </c>
      <c r="K311" s="2">
        <f t="shared" si="132"/>
        <v>0.74938875305623476</v>
      </c>
      <c r="L311" s="2">
        <f t="shared" si="132"/>
        <v>0</v>
      </c>
      <c r="M311" s="2">
        <f t="shared" si="133"/>
        <v>-1.1102230246251565E-16</v>
      </c>
      <c r="N311" s="167">
        <v>615</v>
      </c>
      <c r="O311" s="167">
        <v>1839</v>
      </c>
      <c r="P311" s="167"/>
      <c r="Q311" s="167"/>
      <c r="R311" s="167"/>
      <c r="S311" s="167"/>
      <c r="X311" s="1"/>
      <c r="AP311" s="7">
        <f>IF(Q311&gt;0,RANK(Q311,(N311:P311,Q311:AF311)),0)</f>
        <v>0</v>
      </c>
      <c r="AQ311" s="7">
        <f>IF(R311&gt;0,RANK(R311,(N311:P311,Q311:AF311)),0)</f>
        <v>0</v>
      </c>
      <c r="AR311" s="7">
        <f>IF(T311&gt;0,RANK(T311,(N311:P311,Q311:AF311)),0)</f>
        <v>0</v>
      </c>
      <c r="AS311" s="7">
        <f>IF(S311&gt;0,RANK(S311,(N311:P311,Q311:AF311)),0)</f>
        <v>0</v>
      </c>
      <c r="AT311" s="2">
        <f t="shared" si="134"/>
        <v>0</v>
      </c>
      <c r="AU311" s="2">
        <f t="shared" si="134"/>
        <v>0</v>
      </c>
      <c r="AV311" s="2">
        <f t="shared" si="135"/>
        <v>0</v>
      </c>
      <c r="AW311" s="2">
        <f t="shared" si="136"/>
        <v>0</v>
      </c>
      <c r="AY311" t="s">
        <v>333</v>
      </c>
      <c r="AZ311" t="s">
        <v>1186</v>
      </c>
      <c r="BA311">
        <v>1</v>
      </c>
      <c r="BC311">
        <v>2</v>
      </c>
      <c r="BD311" s="91">
        <v>13</v>
      </c>
      <c r="BE311" s="93">
        <v>65</v>
      </c>
      <c r="BF311" s="96">
        <f t="shared" si="138"/>
        <v>13065</v>
      </c>
      <c r="BG311" s="96">
        <f t="shared" si="137"/>
        <v>13065</v>
      </c>
      <c r="BI311" s="7" t="s">
        <v>1447</v>
      </c>
    </row>
    <row r="312" spans="1:61" ht="14" hidden="1" customHeight="1" outlineLevel="1" x14ac:dyDescent="0.2">
      <c r="A312" t="s">
        <v>334</v>
      </c>
      <c r="B312" t="s">
        <v>1186</v>
      </c>
      <c r="C312" s="1">
        <f t="shared" ref="C312:C343" si="139">SUM(N312:AN312)</f>
        <v>358662</v>
      </c>
      <c r="D312" s="7">
        <f>IF(N312&gt;0, RANK(N312,(N312:P312,Q312:AF312)),0)</f>
        <v>1</v>
      </c>
      <c r="E312" s="7">
        <f>IF(O312&gt;0,RANK(O312,(N312:P312,Q312:AF312)),0)</f>
        <v>2</v>
      </c>
      <c r="F312" s="7">
        <f>IF(P312&gt;0,RANK(P312,(N312:P312,Q312:AF312)),0)</f>
        <v>0</v>
      </c>
      <c r="G312" s="1">
        <f t="shared" si="130"/>
        <v>43356</v>
      </c>
      <c r="H312" s="2">
        <f t="shared" si="131"/>
        <v>0.12088261371430484</v>
      </c>
      <c r="I312" s="2"/>
      <c r="J312" s="2">
        <f t="shared" ref="J312:L343" si="140">IF($C312=0,"-",N312/$C312)</f>
        <v>0.56044130685715243</v>
      </c>
      <c r="K312" s="2">
        <f t="shared" si="140"/>
        <v>0.43955869314284757</v>
      </c>
      <c r="L312" s="2">
        <f t="shared" si="140"/>
        <v>0</v>
      </c>
      <c r="M312" s="2">
        <f t="shared" si="133"/>
        <v>0</v>
      </c>
      <c r="N312" s="167">
        <v>201009</v>
      </c>
      <c r="O312" s="167">
        <v>157653</v>
      </c>
      <c r="P312" s="167"/>
      <c r="Q312" s="167"/>
      <c r="R312" s="167"/>
      <c r="S312" s="167"/>
      <c r="X312" s="1"/>
      <c r="AP312" s="7">
        <f>IF(Q312&gt;0,RANK(Q312,(N312:P312,Q312:AF312)),0)</f>
        <v>0</v>
      </c>
      <c r="AQ312" s="7">
        <f>IF(R312&gt;0,RANK(R312,(N312:P312,Q312:AF312)),0)</f>
        <v>0</v>
      </c>
      <c r="AR312" s="7">
        <f>IF(T312&gt;0,RANK(T312,(N312:P312,Q312:AF312)),0)</f>
        <v>0</v>
      </c>
      <c r="AS312" s="7">
        <f>IF(S312&gt;0,RANK(S312,(N312:P312,Q312:AF312)),0)</f>
        <v>0</v>
      </c>
      <c r="AT312" s="2">
        <f t="shared" ref="AT312:AU343" si="141">IF($C312=0,"-",Q312/$C312)</f>
        <v>0</v>
      </c>
      <c r="AU312" s="2">
        <f t="shared" si="141"/>
        <v>0</v>
      </c>
      <c r="AV312" s="2">
        <f t="shared" si="135"/>
        <v>0</v>
      </c>
      <c r="AW312" s="2">
        <f t="shared" si="136"/>
        <v>0</v>
      </c>
      <c r="AY312" t="s">
        <v>334</v>
      </c>
      <c r="AZ312" t="s">
        <v>1186</v>
      </c>
      <c r="BC312">
        <v>2</v>
      </c>
      <c r="BD312" s="91">
        <v>13</v>
      </c>
      <c r="BE312" s="93">
        <v>67</v>
      </c>
      <c r="BF312" s="96">
        <f t="shared" si="138"/>
        <v>13067</v>
      </c>
      <c r="BG312" s="96">
        <f t="shared" si="137"/>
        <v>13067</v>
      </c>
      <c r="BI312" s="7" t="s">
        <v>1447</v>
      </c>
    </row>
    <row r="313" spans="1:61" ht="14" hidden="1" customHeight="1" outlineLevel="1" x14ac:dyDescent="0.2">
      <c r="A313" t="s">
        <v>987</v>
      </c>
      <c r="B313" t="s">
        <v>1186</v>
      </c>
      <c r="C313" s="1">
        <f t="shared" si="139"/>
        <v>13212</v>
      </c>
      <c r="D313" s="7">
        <f>IF(N313&gt;0, RANK(N313,(N313:P313,Q313:AF313)),0)</f>
        <v>2</v>
      </c>
      <c r="E313" s="7">
        <f>IF(O313&gt;0,RANK(O313,(N313:P313,Q313:AF313)),0)</f>
        <v>1</v>
      </c>
      <c r="F313" s="7">
        <f>IF(P313&gt;0,RANK(P313,(N313:P313,Q313:AF313)),0)</f>
        <v>0</v>
      </c>
      <c r="G313" s="1">
        <f t="shared" si="130"/>
        <v>5096</v>
      </c>
      <c r="H313" s="2">
        <f t="shared" si="131"/>
        <v>0.38570996064184077</v>
      </c>
      <c r="I313" s="2"/>
      <c r="J313" s="2">
        <f t="shared" si="140"/>
        <v>0.30714501967907964</v>
      </c>
      <c r="K313" s="2">
        <f t="shared" si="140"/>
        <v>0.69285498032092041</v>
      </c>
      <c r="L313" s="2">
        <f t="shared" si="140"/>
        <v>0</v>
      </c>
      <c r="M313" s="2">
        <f t="shared" si="133"/>
        <v>-1.1102230246251565E-16</v>
      </c>
      <c r="N313" s="167">
        <v>4058</v>
      </c>
      <c r="O313" s="167">
        <v>9154</v>
      </c>
      <c r="P313" s="167"/>
      <c r="Q313" s="167"/>
      <c r="R313" s="167"/>
      <c r="S313" s="167"/>
      <c r="X313" s="1"/>
      <c r="AP313" s="7">
        <f>IF(Q313&gt;0,RANK(Q313,(N313:P313,Q313:AF313)),0)</f>
        <v>0</v>
      </c>
      <c r="AQ313" s="7">
        <f>IF(R313&gt;0,RANK(R313,(N313:P313,Q313:AF313)),0)</f>
        <v>0</v>
      </c>
      <c r="AR313" s="7">
        <f>IF(T313&gt;0,RANK(T313,(N313:P313,Q313:AF313)),0)</f>
        <v>0</v>
      </c>
      <c r="AS313" s="7">
        <f>IF(S313&gt;0,RANK(S313,(N313:P313,Q313:AF313)),0)</f>
        <v>0</v>
      </c>
      <c r="AT313" s="2">
        <f t="shared" si="141"/>
        <v>0</v>
      </c>
      <c r="AU313" s="2">
        <f t="shared" si="141"/>
        <v>0</v>
      </c>
      <c r="AV313" s="2">
        <f t="shared" si="135"/>
        <v>0</v>
      </c>
      <c r="AW313" s="2">
        <f t="shared" si="136"/>
        <v>0</v>
      </c>
      <c r="AY313" t="s">
        <v>987</v>
      </c>
      <c r="AZ313" t="s">
        <v>1186</v>
      </c>
      <c r="BA313">
        <v>12</v>
      </c>
      <c r="BC313">
        <v>2</v>
      </c>
      <c r="BD313" s="91">
        <v>13</v>
      </c>
      <c r="BE313" s="93">
        <v>69</v>
      </c>
      <c r="BF313" s="96">
        <f t="shared" si="138"/>
        <v>13069</v>
      </c>
      <c r="BG313" s="96">
        <f t="shared" si="137"/>
        <v>13069</v>
      </c>
      <c r="BI313" s="7" t="s">
        <v>1447</v>
      </c>
    </row>
    <row r="314" spans="1:61" ht="14" hidden="1" customHeight="1" outlineLevel="1" x14ac:dyDescent="0.2">
      <c r="A314" t="s">
        <v>1320</v>
      </c>
      <c r="B314" t="s">
        <v>1186</v>
      </c>
      <c r="C314" s="1">
        <f t="shared" si="139"/>
        <v>14053</v>
      </c>
      <c r="D314" s="7">
        <f>IF(N314&gt;0, RANK(N314,(N314:P314,Q314:AF314)),0)</f>
        <v>2</v>
      </c>
      <c r="E314" s="7">
        <f>IF(O314&gt;0,RANK(O314,(N314:P314,Q314:AF314)),0)</f>
        <v>1</v>
      </c>
      <c r="F314" s="7">
        <f>IF(P314&gt;0,RANK(P314,(N314:P314,Q314:AF314)),0)</f>
        <v>0</v>
      </c>
      <c r="G314" s="1">
        <f t="shared" si="130"/>
        <v>6625</v>
      </c>
      <c r="H314" s="2">
        <f t="shared" si="131"/>
        <v>0.4714295879883299</v>
      </c>
      <c r="I314" s="2"/>
      <c r="J314" s="2">
        <f t="shared" si="140"/>
        <v>0.26428520600583505</v>
      </c>
      <c r="K314" s="2">
        <f t="shared" si="140"/>
        <v>0.73571479399416495</v>
      </c>
      <c r="L314" s="2">
        <f t="shared" si="140"/>
        <v>0</v>
      </c>
      <c r="M314" s="2">
        <f t="shared" si="133"/>
        <v>0</v>
      </c>
      <c r="N314" s="167">
        <v>3714</v>
      </c>
      <c r="O314" s="167">
        <v>10339</v>
      </c>
      <c r="P314" s="167"/>
      <c r="Q314" s="167"/>
      <c r="R314" s="167"/>
      <c r="S314" s="167"/>
      <c r="X314" s="1"/>
      <c r="AP314" s="7">
        <f>IF(Q314&gt;0,RANK(Q314,(N314:P314,Q314:AF314)),0)</f>
        <v>0</v>
      </c>
      <c r="AQ314" s="7">
        <f>IF(R314&gt;0,RANK(R314,(N314:P314,Q314:AF314)),0)</f>
        <v>0</v>
      </c>
      <c r="AR314" s="7">
        <f>IF(T314&gt;0,RANK(T314,(N314:P314,Q314:AF314)),0)</f>
        <v>0</v>
      </c>
      <c r="AS314" s="7">
        <f>IF(S314&gt;0,RANK(S314,(N314:P314,Q314:AF314)),0)</f>
        <v>0</v>
      </c>
      <c r="AT314" s="2">
        <f t="shared" si="141"/>
        <v>0</v>
      </c>
      <c r="AU314" s="2">
        <f t="shared" si="141"/>
        <v>0</v>
      </c>
      <c r="AV314" s="2">
        <f t="shared" si="135"/>
        <v>0</v>
      </c>
      <c r="AW314" s="2">
        <f t="shared" si="136"/>
        <v>0</v>
      </c>
      <c r="AY314" t="s">
        <v>1320</v>
      </c>
      <c r="AZ314" t="s">
        <v>1186</v>
      </c>
      <c r="BA314">
        <v>8</v>
      </c>
      <c r="BC314">
        <v>2</v>
      </c>
      <c r="BD314" s="91">
        <v>13</v>
      </c>
      <c r="BE314" s="93">
        <v>71</v>
      </c>
      <c r="BF314" s="96">
        <f t="shared" si="138"/>
        <v>13071</v>
      </c>
      <c r="BG314" s="96">
        <f t="shared" si="137"/>
        <v>13071</v>
      </c>
      <c r="BI314" s="7" t="s">
        <v>1447</v>
      </c>
    </row>
    <row r="315" spans="1:61" ht="14" hidden="1" customHeight="1" outlineLevel="1" x14ac:dyDescent="0.2">
      <c r="A315" t="s">
        <v>648</v>
      </c>
      <c r="B315" t="s">
        <v>1186</v>
      </c>
      <c r="C315" s="1">
        <f t="shared" si="139"/>
        <v>72164</v>
      </c>
      <c r="D315" s="7">
        <f>IF(N315&gt;0, RANK(N315,(N315:P315,Q315:AF315)),0)</f>
        <v>2</v>
      </c>
      <c r="E315" s="7">
        <f>IF(O315&gt;0,RANK(O315,(N315:P315,Q315:AF315)),0)</f>
        <v>1</v>
      </c>
      <c r="F315" s="7">
        <f>IF(P315&gt;0,RANK(P315,(N315:P315,Q315:AF315)),0)</f>
        <v>0</v>
      </c>
      <c r="G315" s="1">
        <f t="shared" si="130"/>
        <v>19170</v>
      </c>
      <c r="H315" s="2">
        <f t="shared" si="131"/>
        <v>0.2656449199046616</v>
      </c>
      <c r="I315" s="2"/>
      <c r="J315" s="2">
        <f t="shared" si="140"/>
        <v>0.36717754004766917</v>
      </c>
      <c r="K315" s="2">
        <f t="shared" si="140"/>
        <v>0.63282245995233077</v>
      </c>
      <c r="L315" s="2">
        <f t="shared" si="140"/>
        <v>0</v>
      </c>
      <c r="M315" s="2">
        <f t="shared" si="133"/>
        <v>1.1102230246251565E-16</v>
      </c>
      <c r="N315" s="167">
        <v>26497</v>
      </c>
      <c r="O315" s="167">
        <v>45667</v>
      </c>
      <c r="P315" s="167"/>
      <c r="Q315" s="167"/>
      <c r="R315" s="167"/>
      <c r="S315" s="167"/>
      <c r="X315" s="1"/>
      <c r="AP315" s="7">
        <f>IF(Q315&gt;0,RANK(Q315,(N315:P315,Q315:AF315)),0)</f>
        <v>0</v>
      </c>
      <c r="AQ315" s="7">
        <f>IF(R315&gt;0,RANK(R315,(N315:P315,Q315:AF315)),0)</f>
        <v>0</v>
      </c>
      <c r="AR315" s="7">
        <f>IF(T315&gt;0,RANK(T315,(N315:P315,Q315:AF315)),0)</f>
        <v>0</v>
      </c>
      <c r="AS315" s="7">
        <f>IF(S315&gt;0,RANK(S315,(N315:P315,Q315:AF315)),0)</f>
        <v>0</v>
      </c>
      <c r="AT315" s="2">
        <f t="shared" si="141"/>
        <v>0</v>
      </c>
      <c r="AU315" s="2">
        <f t="shared" si="141"/>
        <v>0</v>
      </c>
      <c r="AV315" s="2">
        <f t="shared" si="135"/>
        <v>0</v>
      </c>
      <c r="AW315" s="2">
        <f t="shared" si="136"/>
        <v>0</v>
      </c>
      <c r="AY315" t="s">
        <v>648</v>
      </c>
      <c r="AZ315" t="s">
        <v>1186</v>
      </c>
      <c r="BC315">
        <v>2</v>
      </c>
      <c r="BD315" s="91">
        <v>13</v>
      </c>
      <c r="BE315" s="93">
        <v>73</v>
      </c>
      <c r="BF315" s="96">
        <f t="shared" si="138"/>
        <v>13073</v>
      </c>
      <c r="BG315" s="96">
        <f t="shared" si="137"/>
        <v>13073</v>
      </c>
      <c r="BI315" s="7" t="s">
        <v>1447</v>
      </c>
    </row>
    <row r="316" spans="1:61" ht="14" hidden="1" customHeight="1" outlineLevel="1" x14ac:dyDescent="0.2">
      <c r="A316" t="s">
        <v>1878</v>
      </c>
      <c r="B316" t="s">
        <v>1186</v>
      </c>
      <c r="C316" s="1">
        <f t="shared" si="139"/>
        <v>6207</v>
      </c>
      <c r="D316" s="7">
        <f>IF(N316&gt;0, RANK(N316,(N316:P316,Q316:AF316)),0)</f>
        <v>2</v>
      </c>
      <c r="E316" s="7">
        <f>IF(O316&gt;0,RANK(O316,(N316:P316,Q316:AF316)),0)</f>
        <v>1</v>
      </c>
      <c r="F316" s="7">
        <f>IF(P316&gt;0,RANK(P316,(N316:P316,Q316:AF316)),0)</f>
        <v>0</v>
      </c>
      <c r="G316" s="1">
        <f t="shared" si="130"/>
        <v>2419</v>
      </c>
      <c r="H316" s="2">
        <f t="shared" si="131"/>
        <v>0.38972128242307075</v>
      </c>
      <c r="I316" s="2"/>
      <c r="J316" s="2">
        <f t="shared" si="140"/>
        <v>0.30513935878846465</v>
      </c>
      <c r="K316" s="2">
        <f t="shared" si="140"/>
        <v>0.69486064121153535</v>
      </c>
      <c r="L316" s="2">
        <f t="shared" si="140"/>
        <v>0</v>
      </c>
      <c r="M316" s="2">
        <f t="shared" si="133"/>
        <v>0</v>
      </c>
      <c r="N316" s="167">
        <v>1894</v>
      </c>
      <c r="O316" s="167">
        <v>4313</v>
      </c>
      <c r="P316" s="167"/>
      <c r="Q316" s="167"/>
      <c r="R316" s="167"/>
      <c r="S316" s="167"/>
      <c r="X316" s="1"/>
      <c r="AP316" s="7">
        <f>IF(Q316&gt;0,RANK(Q316,(N316:P316,Q316:AF316)),0)</f>
        <v>0</v>
      </c>
      <c r="AQ316" s="7">
        <f>IF(R316&gt;0,RANK(R316,(N316:P316,Q316:AF316)),0)</f>
        <v>0</v>
      </c>
      <c r="AR316" s="7">
        <f>IF(T316&gt;0,RANK(T316,(N316:P316,Q316:AF316)),0)</f>
        <v>0</v>
      </c>
      <c r="AS316" s="7">
        <f>IF(S316&gt;0,RANK(S316,(N316:P316,Q316:AF316)),0)</f>
        <v>0</v>
      </c>
      <c r="AT316" s="2">
        <f t="shared" si="141"/>
        <v>0</v>
      </c>
      <c r="AU316" s="2">
        <f t="shared" si="141"/>
        <v>0</v>
      </c>
      <c r="AV316" s="2">
        <f t="shared" si="135"/>
        <v>0</v>
      </c>
      <c r="AW316" s="2">
        <f t="shared" si="136"/>
        <v>0</v>
      </c>
      <c r="AY316" t="s">
        <v>1878</v>
      </c>
      <c r="AZ316" t="s">
        <v>1186</v>
      </c>
      <c r="BA316">
        <v>8</v>
      </c>
      <c r="BC316">
        <v>2</v>
      </c>
      <c r="BD316" s="91">
        <v>13</v>
      </c>
      <c r="BE316" s="93">
        <v>75</v>
      </c>
      <c r="BF316" s="96">
        <f t="shared" si="138"/>
        <v>13075</v>
      </c>
      <c r="BG316" s="96">
        <f t="shared" si="137"/>
        <v>13075</v>
      </c>
      <c r="BI316" s="7" t="s">
        <v>1447</v>
      </c>
    </row>
    <row r="317" spans="1:61" ht="14" hidden="1" customHeight="1" outlineLevel="1" x14ac:dyDescent="0.2">
      <c r="A317" t="s">
        <v>669</v>
      </c>
      <c r="B317" t="s">
        <v>1186</v>
      </c>
      <c r="C317" s="1">
        <f t="shared" si="139"/>
        <v>67303</v>
      </c>
      <c r="D317" s="7">
        <f>IF(N317&gt;0, RANK(N317,(N317:P317,Q317:AF317)),0)</f>
        <v>2</v>
      </c>
      <c r="E317" s="7">
        <f>IF(O317&gt;0,RANK(O317,(N317:P317,Q317:AF317)),0)</f>
        <v>1</v>
      </c>
      <c r="F317" s="7">
        <f>IF(P317&gt;0,RANK(P317,(N317:P317,Q317:AF317)),0)</f>
        <v>0</v>
      </c>
      <c r="G317" s="1">
        <f t="shared" si="130"/>
        <v>24249</v>
      </c>
      <c r="H317" s="2">
        <f t="shared" si="131"/>
        <v>0.36029597491939436</v>
      </c>
      <c r="I317" s="2"/>
      <c r="J317" s="2">
        <f t="shared" si="140"/>
        <v>0.31985201254030282</v>
      </c>
      <c r="K317" s="2">
        <f t="shared" si="140"/>
        <v>0.68014798745969718</v>
      </c>
      <c r="L317" s="2">
        <f t="shared" si="140"/>
        <v>0</v>
      </c>
      <c r="M317" s="2">
        <f t="shared" si="133"/>
        <v>0</v>
      </c>
      <c r="N317" s="167">
        <v>21527</v>
      </c>
      <c r="O317" s="167">
        <v>45776</v>
      </c>
      <c r="P317" s="167"/>
      <c r="Q317" s="167"/>
      <c r="R317" s="167"/>
      <c r="S317" s="167"/>
      <c r="X317" s="1"/>
      <c r="AP317" s="7">
        <f>IF(Q317&gt;0,RANK(Q317,(N317:P317,Q317:AF317)),0)</f>
        <v>0</v>
      </c>
      <c r="AQ317" s="7">
        <f>IF(R317&gt;0,RANK(R317,(N317:P317,Q317:AF317)),0)</f>
        <v>0</v>
      </c>
      <c r="AR317" s="7">
        <f>IF(T317&gt;0,RANK(T317,(N317:P317,Q317:AF317)),0)</f>
        <v>0</v>
      </c>
      <c r="AS317" s="7">
        <f>IF(S317&gt;0,RANK(S317,(N317:P317,Q317:AF317)),0)</f>
        <v>0</v>
      </c>
      <c r="AT317" s="2">
        <f t="shared" si="141"/>
        <v>0</v>
      </c>
      <c r="AU317" s="2">
        <f t="shared" si="141"/>
        <v>0</v>
      </c>
      <c r="AV317" s="2">
        <f t="shared" si="135"/>
        <v>0</v>
      </c>
      <c r="AW317" s="2">
        <f t="shared" si="136"/>
        <v>0</v>
      </c>
      <c r="AY317" t="s">
        <v>669</v>
      </c>
      <c r="AZ317" t="s">
        <v>1186</v>
      </c>
      <c r="BA317">
        <v>3</v>
      </c>
      <c r="BC317">
        <v>2</v>
      </c>
      <c r="BD317" s="91">
        <v>13</v>
      </c>
      <c r="BE317" s="93">
        <v>77</v>
      </c>
      <c r="BF317" s="96">
        <f t="shared" si="138"/>
        <v>13077</v>
      </c>
      <c r="BG317" s="96">
        <f t="shared" si="137"/>
        <v>13077</v>
      </c>
      <c r="BI317" s="7" t="s">
        <v>1447</v>
      </c>
    </row>
    <row r="318" spans="1:61" ht="14" hidden="1" customHeight="1" outlineLevel="1" x14ac:dyDescent="0.2">
      <c r="A318" t="s">
        <v>165</v>
      </c>
      <c r="B318" t="s">
        <v>1186</v>
      </c>
      <c r="C318" s="1">
        <f t="shared" si="139"/>
        <v>5365</v>
      </c>
      <c r="D318" s="7">
        <f>IF(N318&gt;0, RANK(N318,(N318:P318,Q318:AF318)),0)</f>
        <v>2</v>
      </c>
      <c r="E318" s="7">
        <f>IF(O318&gt;0,RANK(O318,(N318:P318,Q318:AF318)),0)</f>
        <v>1</v>
      </c>
      <c r="F318" s="7">
        <f>IF(P318&gt;0,RANK(P318,(N318:P318,Q318:AF318)),0)</f>
        <v>0</v>
      </c>
      <c r="G318" s="1">
        <f t="shared" si="130"/>
        <v>2393</v>
      </c>
      <c r="H318" s="2">
        <f t="shared" si="131"/>
        <v>0.44603914259086674</v>
      </c>
      <c r="I318" s="2"/>
      <c r="J318" s="2">
        <f t="shared" si="140"/>
        <v>0.27698042870456663</v>
      </c>
      <c r="K318" s="2">
        <f t="shared" si="140"/>
        <v>0.72301957129543337</v>
      </c>
      <c r="L318" s="2">
        <f t="shared" si="140"/>
        <v>0</v>
      </c>
      <c r="M318" s="2">
        <f t="shared" si="133"/>
        <v>0</v>
      </c>
      <c r="N318" s="167">
        <v>1486</v>
      </c>
      <c r="O318" s="167">
        <v>3879</v>
      </c>
      <c r="P318" s="167"/>
      <c r="Q318" s="167"/>
      <c r="R318" s="167"/>
      <c r="S318" s="167"/>
      <c r="X318" s="1"/>
      <c r="AP318" s="7">
        <f>IF(Q318&gt;0,RANK(Q318,(N318:P318,Q318:AF318)),0)</f>
        <v>0</v>
      </c>
      <c r="AQ318" s="7">
        <f>IF(R318&gt;0,RANK(R318,(N318:P318,Q318:AF318)),0)</f>
        <v>0</v>
      </c>
      <c r="AR318" s="7">
        <f>IF(T318&gt;0,RANK(T318,(N318:P318,Q318:AF318)),0)</f>
        <v>0</v>
      </c>
      <c r="AS318" s="7">
        <f>IF(S318&gt;0,RANK(S318,(N318:P318,Q318:AF318)),0)</f>
        <v>0</v>
      </c>
      <c r="AT318" s="2">
        <f t="shared" si="141"/>
        <v>0</v>
      </c>
      <c r="AU318" s="2">
        <f t="shared" si="141"/>
        <v>0</v>
      </c>
      <c r="AV318" s="2">
        <f t="shared" si="135"/>
        <v>0</v>
      </c>
      <c r="AW318" s="2">
        <f t="shared" si="136"/>
        <v>0</v>
      </c>
      <c r="AY318" t="s">
        <v>165</v>
      </c>
      <c r="AZ318" t="s">
        <v>1186</v>
      </c>
      <c r="BA318">
        <v>2</v>
      </c>
      <c r="BC318">
        <v>2</v>
      </c>
      <c r="BD318" s="91">
        <v>13</v>
      </c>
      <c r="BE318" s="93">
        <v>79</v>
      </c>
      <c r="BF318" s="96">
        <f t="shared" si="138"/>
        <v>13079</v>
      </c>
      <c r="BG318" s="96">
        <f t="shared" si="137"/>
        <v>13079</v>
      </c>
      <c r="BI318" s="7" t="s">
        <v>1447</v>
      </c>
    </row>
    <row r="319" spans="1:61" ht="14" hidden="1" customHeight="1" outlineLevel="1" x14ac:dyDescent="0.2">
      <c r="A319" t="s">
        <v>1536</v>
      </c>
      <c r="B319" t="s">
        <v>1186</v>
      </c>
      <c r="C319" s="1">
        <f t="shared" si="139"/>
        <v>7135</v>
      </c>
      <c r="D319" s="7">
        <f>IF(N319&gt;0, RANK(N319,(N319:P319,Q319:AF319)),0)</f>
        <v>2</v>
      </c>
      <c r="E319" s="7">
        <f>IF(O319&gt;0,RANK(O319,(N319:P319,Q319:AF319)),0)</f>
        <v>1</v>
      </c>
      <c r="F319" s="7">
        <f>IF(P319&gt;0,RANK(P319,(N319:P319,Q319:AF319)),0)</f>
        <v>0</v>
      </c>
      <c r="G319" s="1">
        <f t="shared" si="130"/>
        <v>1773</v>
      </c>
      <c r="H319" s="2">
        <f t="shared" si="131"/>
        <v>0.24849334267694465</v>
      </c>
      <c r="I319" s="2"/>
      <c r="J319" s="2">
        <f t="shared" si="140"/>
        <v>0.37575332866152766</v>
      </c>
      <c r="K319" s="2">
        <f t="shared" si="140"/>
        <v>0.62424667133847234</v>
      </c>
      <c r="L319" s="2">
        <f t="shared" si="140"/>
        <v>0</v>
      </c>
      <c r="M319" s="2">
        <f t="shared" si="133"/>
        <v>0</v>
      </c>
      <c r="N319" s="167">
        <v>2681</v>
      </c>
      <c r="O319" s="167">
        <v>4454</v>
      </c>
      <c r="P319" s="167"/>
      <c r="Q319" s="167"/>
      <c r="R319" s="167"/>
      <c r="S319" s="167"/>
      <c r="X319" s="1"/>
      <c r="AP319" s="7">
        <f>IF(Q319&gt;0,RANK(Q319,(N319:P319,Q319:AF319)),0)</f>
        <v>0</v>
      </c>
      <c r="AQ319" s="7">
        <f>IF(R319&gt;0,RANK(R319,(N319:P319,Q319:AF319)),0)</f>
        <v>0</v>
      </c>
      <c r="AR319" s="7">
        <f>IF(T319&gt;0,RANK(T319,(N319:P319,Q319:AF319)),0)</f>
        <v>0</v>
      </c>
      <c r="AS319" s="7">
        <f>IF(S319&gt;0,RANK(S319,(N319:P319,Q319:AF319)),0)</f>
        <v>0</v>
      </c>
      <c r="AT319" s="2">
        <f t="shared" si="141"/>
        <v>0</v>
      </c>
      <c r="AU319" s="2">
        <f t="shared" si="141"/>
        <v>0</v>
      </c>
      <c r="AV319" s="2">
        <f t="shared" si="135"/>
        <v>0</v>
      </c>
      <c r="AW319" s="2">
        <f t="shared" si="136"/>
        <v>0</v>
      </c>
      <c r="AY319" t="s">
        <v>1536</v>
      </c>
      <c r="AZ319" t="s">
        <v>1186</v>
      </c>
      <c r="BA319">
        <v>2</v>
      </c>
      <c r="BC319">
        <v>2</v>
      </c>
      <c r="BD319" s="91">
        <v>13</v>
      </c>
      <c r="BE319" s="93">
        <v>81</v>
      </c>
      <c r="BF319" s="96">
        <f t="shared" si="138"/>
        <v>13081</v>
      </c>
      <c r="BG319" s="96">
        <f t="shared" si="137"/>
        <v>13081</v>
      </c>
      <c r="BI319" s="7" t="s">
        <v>1447</v>
      </c>
    </row>
    <row r="320" spans="1:61" ht="14" hidden="1" customHeight="1" outlineLevel="1" x14ac:dyDescent="0.2">
      <c r="A320" t="s">
        <v>1507</v>
      </c>
      <c r="B320" t="s">
        <v>1186</v>
      </c>
      <c r="C320" s="1">
        <f t="shared" si="139"/>
        <v>6358</v>
      </c>
      <c r="D320" s="7">
        <f>IF(N320&gt;0, RANK(N320,(N320:P320,Q320:AF320)),0)</f>
        <v>2</v>
      </c>
      <c r="E320" s="7">
        <f>IF(O320&gt;0,RANK(O320,(N320:P320,Q320:AF320)),0)</f>
        <v>1</v>
      </c>
      <c r="F320" s="7">
        <f>IF(P320&gt;0,RANK(P320,(N320:P320,Q320:AF320)),0)</f>
        <v>0</v>
      </c>
      <c r="G320" s="1">
        <f t="shared" si="130"/>
        <v>4096</v>
      </c>
      <c r="H320" s="2">
        <f t="shared" si="131"/>
        <v>0.6442277445737653</v>
      </c>
      <c r="I320" s="2"/>
      <c r="J320" s="2">
        <f t="shared" si="140"/>
        <v>0.17788612771311732</v>
      </c>
      <c r="K320" s="2">
        <f t="shared" si="140"/>
        <v>0.82211387228688271</v>
      </c>
      <c r="L320" s="2">
        <f t="shared" si="140"/>
        <v>0</v>
      </c>
      <c r="M320" s="2">
        <f t="shared" si="133"/>
        <v>0</v>
      </c>
      <c r="N320" s="167">
        <v>1131</v>
      </c>
      <c r="O320" s="167">
        <v>5227</v>
      </c>
      <c r="P320" s="167"/>
      <c r="Q320" s="167"/>
      <c r="R320" s="167"/>
      <c r="S320" s="167"/>
      <c r="X320" s="1"/>
      <c r="AP320" s="7">
        <f>IF(Q320&gt;0,RANK(Q320,(N320:P320,Q320:AF320)),0)</f>
        <v>0</v>
      </c>
      <c r="AQ320" s="7">
        <f>IF(R320&gt;0,RANK(R320,(N320:P320,Q320:AF320)),0)</f>
        <v>0</v>
      </c>
      <c r="AR320" s="7">
        <f>IF(T320&gt;0,RANK(T320,(N320:P320,Q320:AF320)),0)</f>
        <v>0</v>
      </c>
      <c r="AS320" s="7">
        <f>IF(S320&gt;0,RANK(S320,(N320:P320,Q320:AF320)),0)</f>
        <v>0</v>
      </c>
      <c r="AT320" s="2">
        <f t="shared" si="141"/>
        <v>0</v>
      </c>
      <c r="AU320" s="2">
        <f t="shared" si="141"/>
        <v>0</v>
      </c>
      <c r="AV320" s="2">
        <f t="shared" si="135"/>
        <v>0</v>
      </c>
      <c r="AW320" s="2">
        <f t="shared" si="136"/>
        <v>0</v>
      </c>
      <c r="AY320" t="s">
        <v>1507</v>
      </c>
      <c r="AZ320" t="s">
        <v>1186</v>
      </c>
      <c r="BA320">
        <v>14</v>
      </c>
      <c r="BC320">
        <v>2</v>
      </c>
      <c r="BD320" s="91">
        <v>13</v>
      </c>
      <c r="BE320" s="93">
        <v>83</v>
      </c>
      <c r="BF320" s="96">
        <f t="shared" si="138"/>
        <v>13083</v>
      </c>
      <c r="BG320" s="96">
        <f t="shared" si="137"/>
        <v>13083</v>
      </c>
      <c r="BI320" s="7" t="s">
        <v>1447</v>
      </c>
    </row>
    <row r="321" spans="1:61" ht="14" hidden="1" customHeight="1" outlineLevel="1" x14ac:dyDescent="0.2">
      <c r="A321" t="s">
        <v>879</v>
      </c>
      <c r="B321" t="s">
        <v>1186</v>
      </c>
      <c r="C321" s="1">
        <f t="shared" si="139"/>
        <v>14389</v>
      </c>
      <c r="D321" s="7">
        <f>IF(N321&gt;0, RANK(N321,(N321:P321,Q321:AF321)),0)</f>
        <v>2</v>
      </c>
      <c r="E321" s="7">
        <f>IF(O321&gt;0,RANK(O321,(N321:P321,Q321:AF321)),0)</f>
        <v>1</v>
      </c>
      <c r="F321" s="7">
        <f>IF(P321&gt;0,RANK(P321,(N321:P321,Q321:AF321)),0)</f>
        <v>0</v>
      </c>
      <c r="G321" s="1">
        <f t="shared" si="130"/>
        <v>9929</v>
      </c>
      <c r="H321" s="2">
        <f t="shared" si="131"/>
        <v>0.69004100354437414</v>
      </c>
      <c r="I321" s="2"/>
      <c r="J321" s="2">
        <f t="shared" si="140"/>
        <v>0.1549794982278129</v>
      </c>
      <c r="K321" s="2">
        <f t="shared" si="140"/>
        <v>0.84502050177218713</v>
      </c>
      <c r="L321" s="2">
        <f t="shared" si="140"/>
        <v>0</v>
      </c>
      <c r="M321" s="2">
        <f t="shared" si="133"/>
        <v>0</v>
      </c>
      <c r="N321" s="167">
        <v>2230</v>
      </c>
      <c r="O321" s="167">
        <v>12159</v>
      </c>
      <c r="P321" s="167"/>
      <c r="Q321" s="167"/>
      <c r="R321" s="167"/>
      <c r="S321" s="167"/>
      <c r="X321" s="1"/>
      <c r="AP321" s="7">
        <f>IF(Q321&gt;0,RANK(Q321,(N321:P321,Q321:AF321)),0)</f>
        <v>0</v>
      </c>
      <c r="AQ321" s="7">
        <f>IF(R321&gt;0,RANK(R321,(N321:P321,Q321:AF321)),0)</f>
        <v>0</v>
      </c>
      <c r="AR321" s="7">
        <f>IF(T321&gt;0,RANK(T321,(N321:P321,Q321:AF321)),0)</f>
        <v>0</v>
      </c>
      <c r="AS321" s="7">
        <f>IF(S321&gt;0,RANK(S321,(N321:P321,Q321:AF321)),0)</f>
        <v>0</v>
      </c>
      <c r="AT321" s="2">
        <f t="shared" si="141"/>
        <v>0</v>
      </c>
      <c r="AU321" s="2">
        <f t="shared" si="141"/>
        <v>0</v>
      </c>
      <c r="AV321" s="2">
        <f t="shared" si="135"/>
        <v>0</v>
      </c>
      <c r="AW321" s="2">
        <f t="shared" si="136"/>
        <v>0</v>
      </c>
      <c r="AY321" t="s">
        <v>879</v>
      </c>
      <c r="AZ321" t="s">
        <v>1186</v>
      </c>
      <c r="BA321">
        <v>9</v>
      </c>
      <c r="BC321">
        <v>2</v>
      </c>
      <c r="BD321" s="91">
        <v>13</v>
      </c>
      <c r="BE321" s="93">
        <v>85</v>
      </c>
      <c r="BF321" s="96">
        <f t="shared" si="138"/>
        <v>13085</v>
      </c>
      <c r="BG321" s="96">
        <f t="shared" si="137"/>
        <v>13085</v>
      </c>
      <c r="BI321" s="7" t="s">
        <v>1447</v>
      </c>
    </row>
    <row r="322" spans="1:61" ht="14" hidden="1" customHeight="1" outlineLevel="1" x14ac:dyDescent="0.2">
      <c r="A322" t="s">
        <v>1293</v>
      </c>
      <c r="B322" t="s">
        <v>1186</v>
      </c>
      <c r="C322" s="1">
        <f t="shared" si="139"/>
        <v>10046</v>
      </c>
      <c r="D322" s="7">
        <f>IF(N322&gt;0, RANK(N322,(N322:P322,Q322:AF322)),0)</f>
        <v>2</v>
      </c>
      <c r="E322" s="7">
        <f>IF(O322&gt;0,RANK(O322,(N322:P322,Q322:AF322)),0)</f>
        <v>1</v>
      </c>
      <c r="F322" s="7">
        <f>IF(P322&gt;0,RANK(P322,(N322:P322,Q322:AF322)),0)</f>
        <v>0</v>
      </c>
      <c r="G322" s="1">
        <f t="shared" si="130"/>
        <v>1792</v>
      </c>
      <c r="H322" s="2">
        <f t="shared" si="131"/>
        <v>0.17837945450925741</v>
      </c>
      <c r="I322" s="2"/>
      <c r="J322" s="2">
        <f t="shared" si="140"/>
        <v>0.4108102727453713</v>
      </c>
      <c r="K322" s="2">
        <f t="shared" si="140"/>
        <v>0.5891897272546287</v>
      </c>
      <c r="L322" s="2">
        <f t="shared" si="140"/>
        <v>0</v>
      </c>
      <c r="M322" s="2">
        <f t="shared" si="133"/>
        <v>0</v>
      </c>
      <c r="N322" s="167">
        <v>4127</v>
      </c>
      <c r="O322" s="167">
        <v>5919</v>
      </c>
      <c r="P322" s="167"/>
      <c r="Q322" s="167"/>
      <c r="R322" s="167"/>
      <c r="S322" s="167"/>
      <c r="X322" s="1"/>
      <c r="AP322" s="7">
        <f>IF(Q322&gt;0,RANK(Q322,(N322:P322,Q322:AF322)),0)</f>
        <v>0</v>
      </c>
      <c r="AQ322" s="7">
        <f>IF(R322&gt;0,RANK(R322,(N322:P322,Q322:AF322)),0)</f>
        <v>0</v>
      </c>
      <c r="AR322" s="7">
        <f>IF(T322&gt;0,RANK(T322,(N322:P322,Q322:AF322)),0)</f>
        <v>0</v>
      </c>
      <c r="AS322" s="7">
        <f>IF(S322&gt;0,RANK(S322,(N322:P322,Q322:AF322)),0)</f>
        <v>0</v>
      </c>
      <c r="AT322" s="2">
        <f t="shared" si="141"/>
        <v>0</v>
      </c>
      <c r="AU322" s="2">
        <f t="shared" si="141"/>
        <v>0</v>
      </c>
      <c r="AV322" s="2">
        <f t="shared" si="135"/>
        <v>0</v>
      </c>
      <c r="AW322" s="2">
        <f t="shared" si="136"/>
        <v>0</v>
      </c>
      <c r="AY322" t="s">
        <v>1293</v>
      </c>
      <c r="AZ322" t="s">
        <v>1186</v>
      </c>
      <c r="BA322">
        <v>2</v>
      </c>
      <c r="BC322">
        <v>2</v>
      </c>
      <c r="BD322" s="91">
        <v>13</v>
      </c>
      <c r="BE322" s="93">
        <v>87</v>
      </c>
      <c r="BF322" s="96">
        <f t="shared" si="138"/>
        <v>13087</v>
      </c>
      <c r="BG322" s="96">
        <f t="shared" si="137"/>
        <v>13087</v>
      </c>
      <c r="BI322" s="7" t="s">
        <v>1447</v>
      </c>
    </row>
    <row r="323" spans="1:61" ht="14" hidden="1" customHeight="1" outlineLevel="1" x14ac:dyDescent="0.2">
      <c r="A323" t="s">
        <v>2017</v>
      </c>
      <c r="B323" t="s">
        <v>1186</v>
      </c>
      <c r="C323" s="1">
        <f t="shared" si="139"/>
        <v>349341</v>
      </c>
      <c r="D323" s="7">
        <f>IF(N323&gt;0, RANK(N323,(N323:P323,Q323:AF323)),0)</f>
        <v>1</v>
      </c>
      <c r="E323" s="7">
        <f>IF(O323&gt;0,RANK(O323,(N323:P323,Q323:AF323)),0)</f>
        <v>2</v>
      </c>
      <c r="F323" s="7">
        <f>IF(P323&gt;0,RANK(P323,(N323:P323,Q323:AF323)),0)</f>
        <v>0</v>
      </c>
      <c r="G323" s="1">
        <f t="shared" si="130"/>
        <v>233993</v>
      </c>
      <c r="H323" s="2">
        <f t="shared" si="131"/>
        <v>0.66981258999086857</v>
      </c>
      <c r="I323" s="2"/>
      <c r="J323" s="2">
        <f t="shared" si="140"/>
        <v>0.83490629499543423</v>
      </c>
      <c r="K323" s="2">
        <f t="shared" si="140"/>
        <v>0.16509370500456574</v>
      </c>
      <c r="L323" s="2">
        <f t="shared" si="140"/>
        <v>0</v>
      </c>
      <c r="M323" s="2">
        <f t="shared" si="133"/>
        <v>2.7755575615628914E-17</v>
      </c>
      <c r="N323" s="167">
        <v>291667</v>
      </c>
      <c r="O323" s="167">
        <v>57674</v>
      </c>
      <c r="P323" s="167"/>
      <c r="Q323" s="167"/>
      <c r="R323" s="167"/>
      <c r="S323" s="167"/>
      <c r="X323" s="1"/>
      <c r="AP323" s="7">
        <f>IF(Q323&gt;0,RANK(Q323,(N323:P323,Q323:AF323)),0)</f>
        <v>0</v>
      </c>
      <c r="AQ323" s="7">
        <f>IF(R323&gt;0,RANK(R323,(N323:P323,Q323:AF323)),0)</f>
        <v>0</v>
      </c>
      <c r="AR323" s="7">
        <f>IF(T323&gt;0,RANK(T323,(N323:P323,Q323:AF323)),0)</f>
        <v>0</v>
      </c>
      <c r="AS323" s="7">
        <f>IF(S323&gt;0,RANK(S323,(N323:P323,Q323:AF323)),0)</f>
        <v>0</v>
      </c>
      <c r="AT323" s="2">
        <f t="shared" si="141"/>
        <v>0</v>
      </c>
      <c r="AU323" s="2">
        <f t="shared" si="141"/>
        <v>0</v>
      </c>
      <c r="AV323" s="2">
        <f t="shared" si="135"/>
        <v>0</v>
      </c>
      <c r="AW323" s="2">
        <f t="shared" si="136"/>
        <v>0</v>
      </c>
      <c r="AY323" t="s">
        <v>2017</v>
      </c>
      <c r="AZ323" t="s">
        <v>1186</v>
      </c>
      <c r="BC323">
        <v>2</v>
      </c>
      <c r="BD323" s="91">
        <v>13</v>
      </c>
      <c r="BE323" s="93">
        <v>89</v>
      </c>
      <c r="BF323" s="96">
        <f t="shared" si="138"/>
        <v>13089</v>
      </c>
      <c r="BG323" s="96">
        <f t="shared" si="137"/>
        <v>13089</v>
      </c>
      <c r="BI323" s="7" t="s">
        <v>1447</v>
      </c>
    </row>
    <row r="324" spans="1:61" ht="14" hidden="1" customHeight="1" outlineLevel="1" x14ac:dyDescent="0.2">
      <c r="A324" t="s">
        <v>1570</v>
      </c>
      <c r="B324" t="s">
        <v>1186</v>
      </c>
      <c r="C324" s="1">
        <f t="shared" si="139"/>
        <v>7176</v>
      </c>
      <c r="D324" s="7">
        <f>IF(N324&gt;0, RANK(N324,(N324:P324,Q324:AF324)),0)</f>
        <v>2</v>
      </c>
      <c r="E324" s="7">
        <f>IF(O324&gt;0,RANK(O324,(N324:P324,Q324:AF324)),0)</f>
        <v>1</v>
      </c>
      <c r="F324" s="7">
        <f>IF(P324&gt;0,RANK(P324,(N324:P324,Q324:AF324)),0)</f>
        <v>0</v>
      </c>
      <c r="G324" s="1">
        <f t="shared" si="130"/>
        <v>3154</v>
      </c>
      <c r="H324" s="2">
        <f t="shared" si="131"/>
        <v>0.43952062430323302</v>
      </c>
      <c r="I324" s="2"/>
      <c r="J324" s="2">
        <f t="shared" si="140"/>
        <v>0.28023968784838349</v>
      </c>
      <c r="K324" s="2">
        <f t="shared" si="140"/>
        <v>0.71976031215161651</v>
      </c>
      <c r="L324" s="2">
        <f t="shared" si="140"/>
        <v>0</v>
      </c>
      <c r="M324" s="2">
        <f t="shared" si="133"/>
        <v>0</v>
      </c>
      <c r="N324" s="167">
        <v>2011</v>
      </c>
      <c r="O324" s="167">
        <v>5165</v>
      </c>
      <c r="P324" s="167"/>
      <c r="Q324" s="167"/>
      <c r="R324" s="167"/>
      <c r="S324" s="167"/>
      <c r="X324" s="1"/>
      <c r="AP324" s="7">
        <f>IF(Q324&gt;0,RANK(Q324,(N324:P324,Q324:AF324)),0)</f>
        <v>0</v>
      </c>
      <c r="AQ324" s="7">
        <f>IF(R324&gt;0,RANK(R324,(N324:P324,Q324:AF324)),0)</f>
        <v>0</v>
      </c>
      <c r="AR324" s="7">
        <f>IF(T324&gt;0,RANK(T324,(N324:P324,Q324:AF324)),0)</f>
        <v>0</v>
      </c>
      <c r="AS324" s="7">
        <f>IF(S324&gt;0,RANK(S324,(N324:P324,Q324:AF324)),0)</f>
        <v>0</v>
      </c>
      <c r="AT324" s="2">
        <f t="shared" si="141"/>
        <v>0</v>
      </c>
      <c r="AU324" s="2">
        <f t="shared" si="141"/>
        <v>0</v>
      </c>
      <c r="AV324" s="2">
        <f t="shared" si="135"/>
        <v>0</v>
      </c>
      <c r="AW324" s="2">
        <f t="shared" si="136"/>
        <v>0</v>
      </c>
      <c r="AY324" t="s">
        <v>1570</v>
      </c>
      <c r="AZ324" t="s">
        <v>1186</v>
      </c>
      <c r="BA324">
        <v>8</v>
      </c>
      <c r="BC324">
        <v>2</v>
      </c>
      <c r="BD324" s="91">
        <v>13</v>
      </c>
      <c r="BE324" s="93">
        <v>91</v>
      </c>
      <c r="BF324" s="96">
        <f t="shared" si="138"/>
        <v>13091</v>
      </c>
      <c r="BG324" s="96">
        <f t="shared" si="137"/>
        <v>13091</v>
      </c>
      <c r="BI324" s="7" t="s">
        <v>1447</v>
      </c>
    </row>
    <row r="325" spans="1:61" ht="14" hidden="1" customHeight="1" outlineLevel="1" x14ac:dyDescent="0.2">
      <c r="A325" t="s">
        <v>495</v>
      </c>
      <c r="B325" t="s">
        <v>1186</v>
      </c>
      <c r="C325" s="1">
        <f t="shared" si="139"/>
        <v>3740</v>
      </c>
      <c r="D325" s="7">
        <f>IF(N325&gt;0, RANK(N325,(N325:P325,Q325:AF325)),0)</f>
        <v>2</v>
      </c>
      <c r="E325" s="7">
        <f>IF(O325&gt;0,RANK(O325,(N325:P325,Q325:AF325)),0)</f>
        <v>1</v>
      </c>
      <c r="F325" s="7">
        <f>IF(P325&gt;0,RANK(P325,(N325:P325,Q325:AF325)),0)</f>
        <v>0</v>
      </c>
      <c r="G325" s="1">
        <f t="shared" si="130"/>
        <v>136</v>
      </c>
      <c r="H325" s="2">
        <f t="shared" si="131"/>
        <v>3.6363636363636362E-2</v>
      </c>
      <c r="I325" s="2"/>
      <c r="J325" s="2">
        <f t="shared" si="140"/>
        <v>0.48181818181818181</v>
      </c>
      <c r="K325" s="2">
        <f t="shared" si="140"/>
        <v>0.51818181818181819</v>
      </c>
      <c r="L325" s="2">
        <f t="shared" si="140"/>
        <v>0</v>
      </c>
      <c r="M325" s="2">
        <f t="shared" si="133"/>
        <v>0</v>
      </c>
      <c r="N325" s="167">
        <v>1802</v>
      </c>
      <c r="O325" s="167">
        <v>1938</v>
      </c>
      <c r="P325" s="167"/>
      <c r="Q325" s="167"/>
      <c r="R325" s="167"/>
      <c r="S325" s="167"/>
      <c r="X325" s="1"/>
      <c r="AP325" s="7">
        <f>IF(Q325&gt;0,RANK(Q325,(N325:P325,Q325:AF325)),0)</f>
        <v>0</v>
      </c>
      <c r="AQ325" s="7">
        <f>IF(R325&gt;0,RANK(R325,(N325:P325,Q325:AF325)),0)</f>
        <v>0</v>
      </c>
      <c r="AR325" s="7">
        <f>IF(T325&gt;0,RANK(T325,(N325:P325,Q325:AF325)),0)</f>
        <v>0</v>
      </c>
      <c r="AS325" s="7">
        <f>IF(S325&gt;0,RANK(S325,(N325:P325,Q325:AF325)),0)</f>
        <v>0</v>
      </c>
      <c r="AT325" s="2">
        <f t="shared" si="141"/>
        <v>0</v>
      </c>
      <c r="AU325" s="2">
        <f t="shared" si="141"/>
        <v>0</v>
      </c>
      <c r="AV325" s="2">
        <f t="shared" si="135"/>
        <v>0</v>
      </c>
      <c r="AW325" s="2">
        <f t="shared" si="136"/>
        <v>0</v>
      </c>
      <c r="AY325" t="s">
        <v>495</v>
      </c>
      <c r="AZ325" t="s">
        <v>1186</v>
      </c>
      <c r="BA325">
        <v>2</v>
      </c>
      <c r="BC325">
        <v>2</v>
      </c>
      <c r="BD325" s="91">
        <v>13</v>
      </c>
      <c r="BE325" s="93">
        <v>93</v>
      </c>
      <c r="BF325" s="96">
        <f t="shared" si="138"/>
        <v>13093</v>
      </c>
      <c r="BG325" s="96">
        <f t="shared" si="137"/>
        <v>13093</v>
      </c>
      <c r="BI325" s="7" t="s">
        <v>1447</v>
      </c>
    </row>
    <row r="326" spans="1:61" ht="14" hidden="1" customHeight="1" outlineLevel="1" x14ac:dyDescent="0.2">
      <c r="A326" t="s">
        <v>1739</v>
      </c>
      <c r="B326" t="s">
        <v>1186</v>
      </c>
      <c r="C326" s="1">
        <f t="shared" si="139"/>
        <v>32091</v>
      </c>
      <c r="D326" s="7">
        <f>IF(N326&gt;0, RANK(N326,(N326:P326,Q326:AF326)),0)</f>
        <v>1</v>
      </c>
      <c r="E326" s="7">
        <f>IF(O326&gt;0,RANK(O326,(N326:P326,Q326:AF326)),0)</f>
        <v>2</v>
      </c>
      <c r="F326" s="7">
        <f>IF(P326&gt;0,RANK(P326,(N326:P326,Q326:AF326)),0)</f>
        <v>0</v>
      </c>
      <c r="G326" s="1">
        <f t="shared" si="130"/>
        <v>13399</v>
      </c>
      <c r="H326" s="2">
        <f t="shared" si="131"/>
        <v>0.41753139509519804</v>
      </c>
      <c r="I326" s="2"/>
      <c r="J326" s="2">
        <f t="shared" si="140"/>
        <v>0.70876569754759899</v>
      </c>
      <c r="K326" s="2">
        <f t="shared" si="140"/>
        <v>0.29123430245240101</v>
      </c>
      <c r="L326" s="2">
        <f t="shared" si="140"/>
        <v>0</v>
      </c>
      <c r="M326" s="2">
        <f t="shared" si="133"/>
        <v>0</v>
      </c>
      <c r="N326" s="167">
        <v>22745</v>
      </c>
      <c r="O326" s="167">
        <v>9346</v>
      </c>
      <c r="P326" s="167"/>
      <c r="Q326" s="167"/>
      <c r="R326" s="167"/>
      <c r="S326" s="167"/>
      <c r="X326" s="1"/>
      <c r="AP326" s="7">
        <f>IF(Q326&gt;0,RANK(Q326,(N326:P326,Q326:AF326)),0)</f>
        <v>0</v>
      </c>
      <c r="AQ326" s="7">
        <f>IF(R326&gt;0,RANK(R326,(N326:P326,Q326:AF326)),0)</f>
        <v>0</v>
      </c>
      <c r="AR326" s="7">
        <f>IF(T326&gt;0,RANK(T326,(N326:P326,Q326:AF326)),0)</f>
        <v>0</v>
      </c>
      <c r="AS326" s="7">
        <f>IF(S326&gt;0,RANK(S326,(N326:P326,Q326:AF326)),0)</f>
        <v>0</v>
      </c>
      <c r="AT326" s="2">
        <f t="shared" si="141"/>
        <v>0</v>
      </c>
      <c r="AU326" s="2">
        <f t="shared" si="141"/>
        <v>0</v>
      </c>
      <c r="AV326" s="2">
        <f t="shared" si="135"/>
        <v>0</v>
      </c>
      <c r="AW326" s="2">
        <f t="shared" si="136"/>
        <v>0</v>
      </c>
      <c r="AY326" t="s">
        <v>1739</v>
      </c>
      <c r="AZ326" t="s">
        <v>1186</v>
      </c>
      <c r="BA326">
        <v>2</v>
      </c>
      <c r="BC326">
        <v>2</v>
      </c>
      <c r="BD326" s="91">
        <v>13</v>
      </c>
      <c r="BE326" s="93">
        <v>95</v>
      </c>
      <c r="BF326" s="96">
        <f t="shared" si="138"/>
        <v>13095</v>
      </c>
      <c r="BG326" s="96">
        <f t="shared" si="137"/>
        <v>13095</v>
      </c>
      <c r="BI326" s="7" t="s">
        <v>1447</v>
      </c>
    </row>
    <row r="327" spans="1:61" ht="14" hidden="1" customHeight="1" outlineLevel="1" x14ac:dyDescent="0.2">
      <c r="A327" t="s">
        <v>1822</v>
      </c>
      <c r="B327" t="s">
        <v>1186</v>
      </c>
      <c r="C327" s="1">
        <f t="shared" si="139"/>
        <v>62368</v>
      </c>
      <c r="D327" s="7">
        <f>IF(N327&gt;0, RANK(N327,(N327:P327,Q327:AF327)),0)</f>
        <v>1</v>
      </c>
      <c r="E327" s="7">
        <f>IF(O327&gt;0,RANK(O327,(N327:P327,Q327:AF327)),0)</f>
        <v>2</v>
      </c>
      <c r="F327" s="7">
        <f>IF(P327&gt;0,RANK(P327,(N327:P327,Q327:AF327)),0)</f>
        <v>0</v>
      </c>
      <c r="G327" s="1">
        <f t="shared" si="130"/>
        <v>18428</v>
      </c>
      <c r="H327" s="2">
        <f t="shared" si="131"/>
        <v>0.29547203694202157</v>
      </c>
      <c r="I327" s="2"/>
      <c r="J327" s="2">
        <f t="shared" si="140"/>
        <v>0.64773601847101081</v>
      </c>
      <c r="K327" s="2">
        <f t="shared" si="140"/>
        <v>0.35226398152898925</v>
      </c>
      <c r="L327" s="2">
        <f t="shared" si="140"/>
        <v>0</v>
      </c>
      <c r="M327" s="2">
        <f t="shared" si="133"/>
        <v>-5.5511151231257827E-17</v>
      </c>
      <c r="N327" s="167">
        <v>40398</v>
      </c>
      <c r="O327" s="167">
        <v>21970</v>
      </c>
      <c r="P327" s="167"/>
      <c r="Q327" s="167"/>
      <c r="R327" s="167"/>
      <c r="S327" s="167"/>
      <c r="X327" s="1"/>
      <c r="AP327" s="7">
        <f>IF(Q327&gt;0,RANK(Q327,(N327:P327,Q327:AF327)),0)</f>
        <v>0</v>
      </c>
      <c r="AQ327" s="7">
        <f>IF(R327&gt;0,RANK(R327,(N327:P327,Q327:AF327)),0)</f>
        <v>0</v>
      </c>
      <c r="AR327" s="7">
        <f>IF(T327&gt;0,RANK(T327,(N327:P327,Q327:AF327)),0)</f>
        <v>0</v>
      </c>
      <c r="AS327" s="7">
        <f>IF(S327&gt;0,RANK(S327,(N327:P327,Q327:AF327)),0)</f>
        <v>0</v>
      </c>
      <c r="AT327" s="2">
        <f t="shared" si="141"/>
        <v>0</v>
      </c>
      <c r="AU327" s="2">
        <f t="shared" si="141"/>
        <v>0</v>
      </c>
      <c r="AV327" s="2">
        <f t="shared" si="135"/>
        <v>0</v>
      </c>
      <c r="AW327" s="2">
        <f t="shared" si="136"/>
        <v>0</v>
      </c>
      <c r="AY327" t="s">
        <v>1822</v>
      </c>
      <c r="AZ327" t="s">
        <v>1186</v>
      </c>
      <c r="BA327">
        <v>13</v>
      </c>
      <c r="BC327">
        <v>2</v>
      </c>
      <c r="BD327" s="91">
        <v>13</v>
      </c>
      <c r="BE327" s="93">
        <v>97</v>
      </c>
      <c r="BF327" s="96">
        <f t="shared" si="138"/>
        <v>13097</v>
      </c>
      <c r="BG327" s="96">
        <f t="shared" si="137"/>
        <v>13097</v>
      </c>
      <c r="BI327" s="7" t="s">
        <v>1447</v>
      </c>
    </row>
    <row r="328" spans="1:61" ht="14" hidden="1" customHeight="1" outlineLevel="1" x14ac:dyDescent="0.2">
      <c r="A328" t="s">
        <v>1677</v>
      </c>
      <c r="B328" t="s">
        <v>1186</v>
      </c>
      <c r="C328" s="1">
        <f t="shared" si="139"/>
        <v>4550</v>
      </c>
      <c r="D328" s="7">
        <f>IF(N328&gt;0, RANK(N328,(N328:P328,Q328:AF328)),0)</f>
        <v>2</v>
      </c>
      <c r="E328" s="7">
        <f>IF(O328&gt;0,RANK(O328,(N328:P328,Q328:AF328)),0)</f>
        <v>1</v>
      </c>
      <c r="F328" s="7">
        <f>IF(P328&gt;0,RANK(P328,(N328:P328,Q328:AF328)),0)</f>
        <v>0</v>
      </c>
      <c r="G328" s="1">
        <f t="shared" si="130"/>
        <v>186</v>
      </c>
      <c r="H328" s="2">
        <f t="shared" si="131"/>
        <v>4.0879120879120878E-2</v>
      </c>
      <c r="I328" s="2"/>
      <c r="J328" s="2">
        <f t="shared" si="140"/>
        <v>0.47956043956043953</v>
      </c>
      <c r="K328" s="2">
        <f t="shared" si="140"/>
        <v>0.52043956043956041</v>
      </c>
      <c r="L328" s="2">
        <f t="shared" si="140"/>
        <v>0</v>
      </c>
      <c r="M328" s="2">
        <f t="shared" si="133"/>
        <v>0</v>
      </c>
      <c r="N328" s="167">
        <v>2182</v>
      </c>
      <c r="O328" s="167">
        <v>2368</v>
      </c>
      <c r="P328" s="167"/>
      <c r="Q328" s="167"/>
      <c r="R328" s="167"/>
      <c r="S328" s="167"/>
      <c r="X328" s="1"/>
      <c r="AP328" s="7">
        <f>IF(Q328&gt;0,RANK(Q328,(N328:P328,Q328:AF328)),0)</f>
        <v>0</v>
      </c>
      <c r="AQ328" s="7">
        <f>IF(R328&gt;0,RANK(R328,(N328:P328,Q328:AF328)),0)</f>
        <v>0</v>
      </c>
      <c r="AR328" s="7">
        <f>IF(T328&gt;0,RANK(T328,(N328:P328,Q328:AF328)),0)</f>
        <v>0</v>
      </c>
      <c r="AS328" s="7">
        <f>IF(S328&gt;0,RANK(S328,(N328:P328,Q328:AF328)),0)</f>
        <v>0</v>
      </c>
      <c r="AT328" s="2">
        <f t="shared" si="141"/>
        <v>0</v>
      </c>
      <c r="AU328" s="2">
        <f t="shared" si="141"/>
        <v>0</v>
      </c>
      <c r="AV328" s="2">
        <f t="shared" si="135"/>
        <v>0</v>
      </c>
      <c r="AW328" s="2">
        <f t="shared" si="136"/>
        <v>0</v>
      </c>
      <c r="AY328" t="s">
        <v>1677</v>
      </c>
      <c r="AZ328" t="s">
        <v>1186</v>
      </c>
      <c r="BA328">
        <v>2</v>
      </c>
      <c r="BC328">
        <v>2</v>
      </c>
      <c r="BD328" s="91">
        <v>13</v>
      </c>
      <c r="BE328" s="93">
        <v>99</v>
      </c>
      <c r="BF328" s="96">
        <f t="shared" si="138"/>
        <v>13099</v>
      </c>
      <c r="BG328" s="96">
        <f t="shared" si="137"/>
        <v>13099</v>
      </c>
      <c r="BI328" s="7" t="s">
        <v>1447</v>
      </c>
    </row>
    <row r="329" spans="1:61" ht="14" hidden="1" customHeight="1" outlineLevel="1" x14ac:dyDescent="0.2">
      <c r="A329" t="s">
        <v>316</v>
      </c>
      <c r="B329" t="s">
        <v>1186</v>
      </c>
      <c r="C329" s="1">
        <f t="shared" si="139"/>
        <v>1187</v>
      </c>
      <c r="D329" s="7">
        <f>IF(N329&gt;0, RANK(N329,(N329:P329,Q329:AF329)),0)</f>
        <v>2</v>
      </c>
      <c r="E329" s="7">
        <f>IF(O329&gt;0,RANK(O329,(N329:P329,Q329:AF329)),0)</f>
        <v>1</v>
      </c>
      <c r="F329" s="7">
        <f>IF(P329&gt;0,RANK(P329,(N329:P329,Q329:AF329)),0)</f>
        <v>0</v>
      </c>
      <c r="G329" s="1">
        <f t="shared" si="130"/>
        <v>927</v>
      </c>
      <c r="H329" s="2">
        <f t="shared" si="131"/>
        <v>0.78096040438079195</v>
      </c>
      <c r="I329" s="2"/>
      <c r="J329" s="2">
        <f t="shared" si="140"/>
        <v>0.10951979780960404</v>
      </c>
      <c r="K329" s="2">
        <f t="shared" si="140"/>
        <v>0.89048020219039592</v>
      </c>
      <c r="L329" s="2">
        <f t="shared" si="140"/>
        <v>0</v>
      </c>
      <c r="M329" s="2">
        <f t="shared" si="133"/>
        <v>0</v>
      </c>
      <c r="N329" s="167">
        <v>130</v>
      </c>
      <c r="O329" s="167">
        <v>1057</v>
      </c>
      <c r="P329" s="167"/>
      <c r="Q329" s="167"/>
      <c r="R329" s="167"/>
      <c r="S329" s="167"/>
      <c r="X329" s="1"/>
      <c r="AP329" s="7">
        <f>IF(Q329&gt;0,RANK(Q329,(N329:P329,Q329:AF329)),0)</f>
        <v>0</v>
      </c>
      <c r="AQ329" s="7">
        <f>IF(R329&gt;0,RANK(R329,(N329:P329,Q329:AF329)),0)</f>
        <v>0</v>
      </c>
      <c r="AR329" s="7">
        <f>IF(T329&gt;0,RANK(T329,(N329:P329,Q329:AF329)),0)</f>
        <v>0</v>
      </c>
      <c r="AS329" s="7">
        <f>IF(S329&gt;0,RANK(S329,(N329:P329,Q329:AF329)),0)</f>
        <v>0</v>
      </c>
      <c r="AT329" s="2">
        <f t="shared" si="141"/>
        <v>0</v>
      </c>
      <c r="AU329" s="2">
        <f t="shared" si="141"/>
        <v>0</v>
      </c>
      <c r="AV329" s="2">
        <f t="shared" si="135"/>
        <v>0</v>
      </c>
      <c r="AW329" s="2">
        <f t="shared" si="136"/>
        <v>0</v>
      </c>
      <c r="AY329" t="s">
        <v>316</v>
      </c>
      <c r="AZ329" t="s">
        <v>1186</v>
      </c>
      <c r="BA329">
        <v>1</v>
      </c>
      <c r="BC329">
        <v>2</v>
      </c>
      <c r="BD329" s="91">
        <v>13</v>
      </c>
      <c r="BE329" s="93">
        <v>101</v>
      </c>
      <c r="BF329" s="96">
        <f t="shared" si="138"/>
        <v>13101</v>
      </c>
      <c r="BG329" s="96">
        <f t="shared" si="137"/>
        <v>13101</v>
      </c>
      <c r="BI329" s="7" t="s">
        <v>1447</v>
      </c>
    </row>
    <row r="330" spans="1:61" ht="14" hidden="1" customHeight="1" outlineLevel="1" x14ac:dyDescent="0.2">
      <c r="A330" t="s">
        <v>1618</v>
      </c>
      <c r="B330" t="s">
        <v>1186</v>
      </c>
      <c r="C330" s="1">
        <f t="shared" si="139"/>
        <v>27827</v>
      </c>
      <c r="D330" s="7">
        <f>IF(N330&gt;0, RANK(N330,(N330:P330,Q330:AF330)),0)</f>
        <v>2</v>
      </c>
      <c r="E330" s="7">
        <f>IF(O330&gt;0,RANK(O330,(N330:P330,Q330:AF330)),0)</f>
        <v>1</v>
      </c>
      <c r="F330" s="7">
        <f>IF(P330&gt;0,RANK(P330,(N330:P330,Q330:AF330)),0)</f>
        <v>0</v>
      </c>
      <c r="G330" s="1">
        <f t="shared" si="130"/>
        <v>13533</v>
      </c>
      <c r="H330" s="2">
        <f t="shared" si="131"/>
        <v>0.48632622992058072</v>
      </c>
      <c r="I330" s="2"/>
      <c r="J330" s="2">
        <f t="shared" si="140"/>
        <v>0.25683688503970964</v>
      </c>
      <c r="K330" s="2">
        <f t="shared" si="140"/>
        <v>0.74316311496029042</v>
      </c>
      <c r="L330" s="2">
        <f t="shared" si="140"/>
        <v>0</v>
      </c>
      <c r="M330" s="2">
        <f t="shared" si="133"/>
        <v>0</v>
      </c>
      <c r="N330" s="167">
        <v>7147</v>
      </c>
      <c r="O330" s="167">
        <v>20680</v>
      </c>
      <c r="P330" s="167"/>
      <c r="Q330" s="167"/>
      <c r="R330" s="167"/>
      <c r="S330" s="167"/>
      <c r="X330" s="1"/>
      <c r="AP330" s="7">
        <f>IF(Q330&gt;0,RANK(Q330,(N330:P330,Q330:AF330)),0)</f>
        <v>0</v>
      </c>
      <c r="AQ330" s="7">
        <f>IF(R330&gt;0,RANK(R330,(N330:P330,Q330:AF330)),0)</f>
        <v>0</v>
      </c>
      <c r="AR330" s="7">
        <f>IF(T330&gt;0,RANK(T330,(N330:P330,Q330:AF330)),0)</f>
        <v>0</v>
      </c>
      <c r="AS330" s="7">
        <f>IF(S330&gt;0,RANK(S330,(N330:P330,Q330:AF330)),0)</f>
        <v>0</v>
      </c>
      <c r="AT330" s="2">
        <f t="shared" si="141"/>
        <v>0</v>
      </c>
      <c r="AU330" s="2">
        <f t="shared" si="141"/>
        <v>0</v>
      </c>
      <c r="AV330" s="2">
        <f t="shared" si="135"/>
        <v>0</v>
      </c>
      <c r="AW330" s="2">
        <f t="shared" si="136"/>
        <v>0</v>
      </c>
      <c r="AY330" t="s">
        <v>1618</v>
      </c>
      <c r="AZ330" t="s">
        <v>1186</v>
      </c>
      <c r="BC330">
        <v>2</v>
      </c>
      <c r="BD330" s="91">
        <v>13</v>
      </c>
      <c r="BE330" s="93">
        <v>103</v>
      </c>
      <c r="BF330" s="96">
        <f t="shared" si="138"/>
        <v>13103</v>
      </c>
      <c r="BG330" s="96">
        <f t="shared" si="137"/>
        <v>13103</v>
      </c>
      <c r="BI330" s="7" t="s">
        <v>1447</v>
      </c>
    </row>
    <row r="331" spans="1:61" ht="14" hidden="1" customHeight="1" outlineLevel="1" x14ac:dyDescent="0.2">
      <c r="A331" t="s">
        <v>2539</v>
      </c>
      <c r="B331" t="s">
        <v>1186</v>
      </c>
      <c r="C331" s="1">
        <f t="shared" si="139"/>
        <v>8014</v>
      </c>
      <c r="D331" s="7">
        <f>IF(N331&gt;0, RANK(N331,(N331:P331,Q331:AF331)),0)</f>
        <v>2</v>
      </c>
      <c r="E331" s="7">
        <f>IF(O331&gt;0,RANK(O331,(N331:P331,Q331:AF331)),0)</f>
        <v>1</v>
      </c>
      <c r="F331" s="7">
        <f>IF(P331&gt;0,RANK(P331,(N331:P331,Q331:AF331)),0)</f>
        <v>0</v>
      </c>
      <c r="G331" s="1">
        <f t="shared" si="130"/>
        <v>3028</v>
      </c>
      <c r="H331" s="2">
        <f t="shared" si="131"/>
        <v>0.37783878213127026</v>
      </c>
      <c r="I331" s="2"/>
      <c r="J331" s="2">
        <f t="shared" si="140"/>
        <v>0.31108060893436484</v>
      </c>
      <c r="K331" s="2">
        <f t="shared" si="140"/>
        <v>0.68891939106563516</v>
      </c>
      <c r="L331" s="2">
        <f t="shared" si="140"/>
        <v>0</v>
      </c>
      <c r="M331" s="2">
        <f t="shared" si="133"/>
        <v>0</v>
      </c>
      <c r="N331" s="167">
        <v>2493</v>
      </c>
      <c r="O331" s="167">
        <v>5521</v>
      </c>
      <c r="P331" s="167"/>
      <c r="Q331" s="167"/>
      <c r="R331" s="167"/>
      <c r="S331" s="167"/>
      <c r="X331" s="1"/>
      <c r="AP331" s="7">
        <f>IF(Q331&gt;0,RANK(Q331,(N331:P331,Q331:AF331)),0)</f>
        <v>0</v>
      </c>
      <c r="AQ331" s="7">
        <f>IF(R331&gt;0,RANK(R331,(N331:P331,Q331:AF331)),0)</f>
        <v>0</v>
      </c>
      <c r="AR331" s="7">
        <f>IF(T331&gt;0,RANK(T331,(N331:P331,Q331:AF331)),0)</f>
        <v>0</v>
      </c>
      <c r="AS331" s="7">
        <f>IF(S331&gt;0,RANK(S331,(N331:P331,Q331:AF331)),0)</f>
        <v>0</v>
      </c>
      <c r="AT331" s="2">
        <f t="shared" si="141"/>
        <v>0</v>
      </c>
      <c r="AU331" s="2">
        <f t="shared" si="141"/>
        <v>0</v>
      </c>
      <c r="AV331" s="2">
        <f t="shared" si="135"/>
        <v>0</v>
      </c>
      <c r="AW331" s="2">
        <f t="shared" si="136"/>
        <v>0</v>
      </c>
      <c r="AY331" t="s">
        <v>2539</v>
      </c>
      <c r="AZ331" t="s">
        <v>1186</v>
      </c>
      <c r="BA331">
        <v>9</v>
      </c>
      <c r="BC331">
        <v>2</v>
      </c>
      <c r="BD331" s="91">
        <v>13</v>
      </c>
      <c r="BE331" s="93">
        <v>105</v>
      </c>
      <c r="BF331" s="96">
        <f t="shared" si="138"/>
        <v>13105</v>
      </c>
      <c r="BG331" s="96">
        <f t="shared" si="137"/>
        <v>13105</v>
      </c>
      <c r="BI331" s="7" t="s">
        <v>1447</v>
      </c>
    </row>
    <row r="332" spans="1:61" ht="14" hidden="1" customHeight="1" outlineLevel="1" x14ac:dyDescent="0.2">
      <c r="A332" t="s">
        <v>1209</v>
      </c>
      <c r="B332" t="s">
        <v>1186</v>
      </c>
      <c r="C332" s="1">
        <f t="shared" si="139"/>
        <v>8354</v>
      </c>
      <c r="D332" s="7">
        <f>IF(N332&gt;0, RANK(N332,(N332:P332,Q332:AF332)),0)</f>
        <v>2</v>
      </c>
      <c r="E332" s="7">
        <f>IF(O332&gt;0,RANK(O332,(N332:P332,Q332:AF332)),0)</f>
        <v>1</v>
      </c>
      <c r="F332" s="7">
        <f>IF(P332&gt;0,RANK(P332,(N332:P332,Q332:AF332)),0)</f>
        <v>0</v>
      </c>
      <c r="G332" s="1">
        <f t="shared" si="130"/>
        <v>3260</v>
      </c>
      <c r="H332" s="2">
        <f t="shared" si="131"/>
        <v>0.390232224084271</v>
      </c>
      <c r="I332" s="2"/>
      <c r="J332" s="2">
        <f t="shared" si="140"/>
        <v>0.30488388795786447</v>
      </c>
      <c r="K332" s="2">
        <f t="shared" si="140"/>
        <v>0.69511611204213553</v>
      </c>
      <c r="L332" s="2">
        <f t="shared" si="140"/>
        <v>0</v>
      </c>
      <c r="M332" s="2">
        <f t="shared" si="133"/>
        <v>0</v>
      </c>
      <c r="N332" s="167">
        <v>2547</v>
      </c>
      <c r="O332" s="167">
        <v>5807</v>
      </c>
      <c r="P332" s="167"/>
      <c r="Q332" s="167"/>
      <c r="R332" s="167"/>
      <c r="S332" s="167"/>
      <c r="X332" s="1"/>
      <c r="AP332" s="7">
        <f>IF(Q332&gt;0,RANK(Q332,(N332:P332,Q332:AF332)),0)</f>
        <v>0</v>
      </c>
      <c r="AQ332" s="7">
        <f>IF(R332&gt;0,RANK(R332,(N332:P332,Q332:AF332)),0)</f>
        <v>0</v>
      </c>
      <c r="AR332" s="7">
        <f>IF(T332&gt;0,RANK(T332,(N332:P332,Q332:AF332)),0)</f>
        <v>0</v>
      </c>
      <c r="AS332" s="7">
        <f>IF(S332&gt;0,RANK(S332,(N332:P332,Q332:AF332)),0)</f>
        <v>0</v>
      </c>
      <c r="AT332" s="2">
        <f t="shared" si="141"/>
        <v>0</v>
      </c>
      <c r="AU332" s="2">
        <f t="shared" si="141"/>
        <v>0</v>
      </c>
      <c r="AV332" s="2">
        <f t="shared" si="135"/>
        <v>0</v>
      </c>
      <c r="AW332" s="2">
        <f t="shared" si="136"/>
        <v>0</v>
      </c>
      <c r="AY332" t="s">
        <v>1209</v>
      </c>
      <c r="AZ332" t="s">
        <v>1186</v>
      </c>
      <c r="BA332">
        <v>12</v>
      </c>
      <c r="BC332">
        <v>2</v>
      </c>
      <c r="BD332" s="91">
        <v>13</v>
      </c>
      <c r="BE332" s="93">
        <v>107</v>
      </c>
      <c r="BF332" s="96">
        <f t="shared" si="138"/>
        <v>13107</v>
      </c>
      <c r="BG332" s="96">
        <f t="shared" si="137"/>
        <v>13107</v>
      </c>
      <c r="BI332" s="7" t="s">
        <v>1447</v>
      </c>
    </row>
    <row r="333" spans="1:61" ht="14" hidden="1" customHeight="1" outlineLevel="1" x14ac:dyDescent="0.2">
      <c r="A333" t="s">
        <v>2327</v>
      </c>
      <c r="B333" t="s">
        <v>1186</v>
      </c>
      <c r="C333" s="1">
        <f t="shared" si="139"/>
        <v>3737</v>
      </c>
      <c r="D333" s="7">
        <f>IF(N333&gt;0, RANK(N333,(N333:P333,Q333:AF333)),0)</f>
        <v>2</v>
      </c>
      <c r="E333" s="7">
        <f>IF(O333&gt;0,RANK(O333,(N333:P333,Q333:AF333)),0)</f>
        <v>1</v>
      </c>
      <c r="F333" s="7">
        <f>IF(P333&gt;0,RANK(P333,(N333:P333,Q333:AF333)),0)</f>
        <v>0</v>
      </c>
      <c r="G333" s="1">
        <f t="shared" si="130"/>
        <v>1341</v>
      </c>
      <c r="H333" s="2">
        <f t="shared" si="131"/>
        <v>0.35884399250735882</v>
      </c>
      <c r="I333" s="2"/>
      <c r="J333" s="2">
        <f t="shared" si="140"/>
        <v>0.32057800374632056</v>
      </c>
      <c r="K333" s="2">
        <f t="shared" si="140"/>
        <v>0.67942199625367938</v>
      </c>
      <c r="L333" s="2">
        <f t="shared" si="140"/>
        <v>0</v>
      </c>
      <c r="M333" s="2">
        <f t="shared" si="133"/>
        <v>0</v>
      </c>
      <c r="N333" s="167">
        <v>1198</v>
      </c>
      <c r="O333" s="167">
        <v>2539</v>
      </c>
      <c r="P333" s="167"/>
      <c r="Q333" s="167"/>
      <c r="R333" s="167"/>
      <c r="S333" s="167"/>
      <c r="X333" s="1"/>
      <c r="AP333" s="7">
        <f>IF(Q333&gt;0,RANK(Q333,(N333:P333,Q333:AF333)),0)</f>
        <v>0</v>
      </c>
      <c r="AQ333" s="7">
        <f>IF(R333&gt;0,RANK(R333,(N333:P333,Q333:AF333)),0)</f>
        <v>0</v>
      </c>
      <c r="AR333" s="7">
        <f>IF(T333&gt;0,RANK(T333,(N333:P333,Q333:AF333)),0)</f>
        <v>0</v>
      </c>
      <c r="AS333" s="7">
        <f>IF(S333&gt;0,RANK(S333,(N333:P333,Q333:AF333)),0)</f>
        <v>0</v>
      </c>
      <c r="AT333" s="2">
        <f t="shared" si="141"/>
        <v>0</v>
      </c>
      <c r="AU333" s="2">
        <f t="shared" si="141"/>
        <v>0</v>
      </c>
      <c r="AV333" s="2">
        <f t="shared" si="135"/>
        <v>0</v>
      </c>
      <c r="AW333" s="2">
        <f t="shared" si="136"/>
        <v>0</v>
      </c>
      <c r="AY333" t="s">
        <v>2327</v>
      </c>
      <c r="AZ333" t="s">
        <v>1186</v>
      </c>
      <c r="BA333">
        <v>12</v>
      </c>
      <c r="BC333">
        <v>2</v>
      </c>
      <c r="BD333" s="91">
        <v>13</v>
      </c>
      <c r="BE333" s="93">
        <v>109</v>
      </c>
      <c r="BF333" s="96">
        <f t="shared" si="138"/>
        <v>13109</v>
      </c>
      <c r="BG333" s="96">
        <f t="shared" si="137"/>
        <v>13109</v>
      </c>
      <c r="BI333" s="7" t="s">
        <v>1447</v>
      </c>
    </row>
    <row r="334" spans="1:61" ht="14" hidden="1" customHeight="1" outlineLevel="1" x14ac:dyDescent="0.2">
      <c r="A334" t="s">
        <v>1996</v>
      </c>
      <c r="B334" t="s">
        <v>1186</v>
      </c>
      <c r="C334" s="1">
        <f t="shared" si="139"/>
        <v>13448</v>
      </c>
      <c r="D334" s="7">
        <f>IF(N334&gt;0, RANK(N334,(N334:P334,Q334:AF334)),0)</f>
        <v>2</v>
      </c>
      <c r="E334" s="7">
        <f>IF(O334&gt;0,RANK(O334,(N334:P334,Q334:AF334)),0)</f>
        <v>1</v>
      </c>
      <c r="F334" s="7">
        <f>IF(P334&gt;0,RANK(P334,(N334:P334,Q334:AF334)),0)</f>
        <v>0</v>
      </c>
      <c r="G334" s="1">
        <f t="shared" si="130"/>
        <v>8692</v>
      </c>
      <c r="H334" s="2">
        <f t="shared" si="131"/>
        <v>0.64634146341463417</v>
      </c>
      <c r="I334" s="2"/>
      <c r="J334" s="2">
        <f t="shared" si="140"/>
        <v>0.17682926829268292</v>
      </c>
      <c r="K334" s="2">
        <f t="shared" si="140"/>
        <v>0.82317073170731703</v>
      </c>
      <c r="L334" s="2">
        <f t="shared" si="140"/>
        <v>0</v>
      </c>
      <c r="M334" s="2">
        <f t="shared" si="133"/>
        <v>1.1102230246251565E-16</v>
      </c>
      <c r="N334" s="167">
        <v>2378</v>
      </c>
      <c r="O334" s="167">
        <v>11070</v>
      </c>
      <c r="P334" s="167"/>
      <c r="Q334" s="167"/>
      <c r="R334" s="167"/>
      <c r="S334" s="167"/>
      <c r="X334" s="1"/>
      <c r="AP334" s="7">
        <f>IF(Q334&gt;0,RANK(Q334,(N334:P334,Q334:AF334)),0)</f>
        <v>0</v>
      </c>
      <c r="AQ334" s="7">
        <f>IF(R334&gt;0,RANK(R334,(N334:P334,Q334:AF334)),0)</f>
        <v>0</v>
      </c>
      <c r="AR334" s="7">
        <f>IF(T334&gt;0,RANK(T334,(N334:P334,Q334:AF334)),0)</f>
        <v>0</v>
      </c>
      <c r="AS334" s="7">
        <f>IF(S334&gt;0,RANK(S334,(N334:P334,Q334:AF334)),0)</f>
        <v>0</v>
      </c>
      <c r="AT334" s="2">
        <f t="shared" si="141"/>
        <v>0</v>
      </c>
      <c r="AU334" s="2">
        <f t="shared" si="141"/>
        <v>0</v>
      </c>
      <c r="AV334" s="2">
        <f t="shared" si="135"/>
        <v>0</v>
      </c>
      <c r="AW334" s="2">
        <f t="shared" si="136"/>
        <v>0</v>
      </c>
      <c r="AY334" t="s">
        <v>1996</v>
      </c>
      <c r="AZ334" t="s">
        <v>1186</v>
      </c>
      <c r="BA334">
        <v>9</v>
      </c>
      <c r="BC334">
        <v>2</v>
      </c>
      <c r="BD334" s="91">
        <v>13</v>
      </c>
      <c r="BE334" s="93">
        <v>111</v>
      </c>
      <c r="BF334" s="96">
        <f t="shared" si="138"/>
        <v>13111</v>
      </c>
      <c r="BG334" s="96">
        <f t="shared" si="137"/>
        <v>13111</v>
      </c>
      <c r="BI334" s="7" t="s">
        <v>1447</v>
      </c>
    </row>
    <row r="335" spans="1:61" ht="14" hidden="1" customHeight="1" outlineLevel="1" x14ac:dyDescent="0.2">
      <c r="A335" t="s">
        <v>1909</v>
      </c>
      <c r="B335" t="s">
        <v>1186</v>
      </c>
      <c r="C335" s="1">
        <f t="shared" si="139"/>
        <v>67401</v>
      </c>
      <c r="D335" s="7">
        <f>IF(N335&gt;0, RANK(N335,(N335:P335,Q335:AF335)),0)</f>
        <v>2</v>
      </c>
      <c r="E335" s="7">
        <f>IF(O335&gt;0,RANK(O335,(N335:P335,Q335:AF335)),0)</f>
        <v>1</v>
      </c>
      <c r="F335" s="7">
        <f>IF(P335&gt;0,RANK(P335,(N335:P335,Q335:AF335)),0)</f>
        <v>0</v>
      </c>
      <c r="G335" s="1">
        <f t="shared" si="130"/>
        <v>5525</v>
      </c>
      <c r="H335" s="2">
        <f t="shared" si="131"/>
        <v>8.1972077565614754E-2</v>
      </c>
      <c r="I335" s="2"/>
      <c r="J335" s="2">
        <f t="shared" si="140"/>
        <v>0.45901396121719262</v>
      </c>
      <c r="K335" s="2">
        <f t="shared" si="140"/>
        <v>0.54098603878280738</v>
      </c>
      <c r="L335" s="2">
        <f t="shared" si="140"/>
        <v>0</v>
      </c>
      <c r="M335" s="2">
        <f t="shared" si="133"/>
        <v>0</v>
      </c>
      <c r="N335" s="167">
        <v>30938</v>
      </c>
      <c r="O335" s="167">
        <v>36463</v>
      </c>
      <c r="P335" s="167"/>
      <c r="Q335" s="167"/>
      <c r="R335" s="167"/>
      <c r="S335" s="167"/>
      <c r="X335" s="1"/>
      <c r="AP335" s="7">
        <f>IF(Q335&gt;0,RANK(Q335,(N335:P335,Q335:AF335)),0)</f>
        <v>0</v>
      </c>
      <c r="AQ335" s="7">
        <f>IF(R335&gt;0,RANK(R335,(N335:P335,Q335:AF335)),0)</f>
        <v>0</v>
      </c>
      <c r="AR335" s="7">
        <f>IF(T335&gt;0,RANK(T335,(N335:P335,Q335:AF335)),0)</f>
        <v>0</v>
      </c>
      <c r="AS335" s="7">
        <f>IF(S335&gt;0,RANK(S335,(N335:P335,Q335:AF335)),0)</f>
        <v>0</v>
      </c>
      <c r="AT335" s="2">
        <f t="shared" si="141"/>
        <v>0</v>
      </c>
      <c r="AU335" s="2">
        <f t="shared" si="141"/>
        <v>0</v>
      </c>
      <c r="AV335" s="2">
        <f t="shared" si="135"/>
        <v>0</v>
      </c>
      <c r="AW335" s="2">
        <f t="shared" si="136"/>
        <v>0</v>
      </c>
      <c r="AY335" t="s">
        <v>1909</v>
      </c>
      <c r="AZ335" t="s">
        <v>1186</v>
      </c>
      <c r="BC335">
        <v>2</v>
      </c>
      <c r="BD335" s="91">
        <v>13</v>
      </c>
      <c r="BE335" s="93">
        <v>113</v>
      </c>
      <c r="BF335" s="96">
        <f t="shared" si="138"/>
        <v>13113</v>
      </c>
      <c r="BG335" s="96">
        <f t="shared" si="137"/>
        <v>13113</v>
      </c>
      <c r="BI335" s="7" t="s">
        <v>1447</v>
      </c>
    </row>
    <row r="336" spans="1:61" ht="14" hidden="1" customHeight="1" outlineLevel="1" x14ac:dyDescent="0.2">
      <c r="A336" t="s">
        <v>1658</v>
      </c>
      <c r="B336" t="s">
        <v>1186</v>
      </c>
      <c r="C336" s="1">
        <f t="shared" si="139"/>
        <v>35784</v>
      </c>
      <c r="D336" s="7">
        <f>IF(N336&gt;0, RANK(N336,(N336:P336,Q336:AF336)),0)</f>
        <v>2</v>
      </c>
      <c r="E336" s="7">
        <f>IF(O336&gt;0,RANK(O336,(N336:P336,Q336:AF336)),0)</f>
        <v>1</v>
      </c>
      <c r="F336" s="7">
        <f>IF(P336&gt;0,RANK(P336,(N336:P336,Q336:AF336)),0)</f>
        <v>0</v>
      </c>
      <c r="G336" s="1">
        <f t="shared" si="130"/>
        <v>14432</v>
      </c>
      <c r="H336" s="2">
        <f t="shared" si="131"/>
        <v>0.40330874133691036</v>
      </c>
      <c r="I336" s="2"/>
      <c r="J336" s="2">
        <f t="shared" si="140"/>
        <v>0.29834562933154485</v>
      </c>
      <c r="K336" s="2">
        <f t="shared" si="140"/>
        <v>0.70165437066845515</v>
      </c>
      <c r="L336" s="2">
        <f t="shared" si="140"/>
        <v>0</v>
      </c>
      <c r="M336" s="2">
        <f t="shared" si="133"/>
        <v>0</v>
      </c>
      <c r="N336" s="167">
        <v>10676</v>
      </c>
      <c r="O336" s="167">
        <v>25108</v>
      </c>
      <c r="P336" s="167"/>
      <c r="Q336" s="167"/>
      <c r="R336" s="167"/>
      <c r="S336" s="167"/>
      <c r="X336" s="1"/>
      <c r="AP336" s="7">
        <f>IF(Q336&gt;0,RANK(Q336,(N336:P336,Q336:AF336)),0)</f>
        <v>0</v>
      </c>
      <c r="AQ336" s="7">
        <f>IF(R336&gt;0,RANK(R336,(N336:P336,Q336:AF336)),0)</f>
        <v>0</v>
      </c>
      <c r="AR336" s="7">
        <f>IF(T336&gt;0,RANK(T336,(N336:P336,Q336:AF336)),0)</f>
        <v>0</v>
      </c>
      <c r="AS336" s="7">
        <f>IF(S336&gt;0,RANK(S336,(N336:P336,Q336:AF336)),0)</f>
        <v>0</v>
      </c>
      <c r="AT336" s="2">
        <f t="shared" si="141"/>
        <v>0</v>
      </c>
      <c r="AU336" s="2">
        <f t="shared" si="141"/>
        <v>0</v>
      </c>
      <c r="AV336" s="2">
        <f t="shared" si="135"/>
        <v>0</v>
      </c>
      <c r="AW336" s="2">
        <f t="shared" si="136"/>
        <v>0</v>
      </c>
      <c r="AY336" t="s">
        <v>1658</v>
      </c>
      <c r="AZ336" t="s">
        <v>1186</v>
      </c>
      <c r="BA336">
        <v>14</v>
      </c>
      <c r="BC336">
        <v>2</v>
      </c>
      <c r="BD336" s="91">
        <v>13</v>
      </c>
      <c r="BE336" s="93">
        <v>115</v>
      </c>
      <c r="BF336" s="96">
        <f t="shared" si="138"/>
        <v>13115</v>
      </c>
      <c r="BG336" s="96">
        <f t="shared" si="137"/>
        <v>13115</v>
      </c>
      <c r="BI336" s="7" t="s">
        <v>1447</v>
      </c>
    </row>
    <row r="337" spans="1:61" ht="14" hidden="1" customHeight="1" outlineLevel="1" x14ac:dyDescent="0.2">
      <c r="A337" t="s">
        <v>1659</v>
      </c>
      <c r="B337" t="s">
        <v>1186</v>
      </c>
      <c r="C337" s="1">
        <f t="shared" si="139"/>
        <v>115199</v>
      </c>
      <c r="D337" s="7">
        <f>IF(N337&gt;0, RANK(N337,(N337:P337,Q337:AF337)),0)</f>
        <v>2</v>
      </c>
      <c r="E337" s="7">
        <f>IF(O337&gt;0,RANK(O337,(N337:P337,Q337:AF337)),0)</f>
        <v>1</v>
      </c>
      <c r="F337" s="7">
        <f>IF(P337&gt;0,RANK(P337,(N337:P337,Q337:AF337)),0)</f>
        <v>0</v>
      </c>
      <c r="G337" s="1">
        <f t="shared" si="130"/>
        <v>41327</v>
      </c>
      <c r="H337" s="2">
        <f t="shared" si="131"/>
        <v>0.35874443354543006</v>
      </c>
      <c r="I337" s="2"/>
      <c r="J337" s="2">
        <f t="shared" si="140"/>
        <v>0.32062778322728497</v>
      </c>
      <c r="K337" s="2">
        <f t="shared" si="140"/>
        <v>0.67937221677271509</v>
      </c>
      <c r="L337" s="2">
        <f t="shared" si="140"/>
        <v>0</v>
      </c>
      <c r="M337" s="2">
        <f t="shared" si="133"/>
        <v>-1.1102230246251565E-16</v>
      </c>
      <c r="N337" s="167">
        <v>36936</v>
      </c>
      <c r="O337" s="167">
        <v>78263</v>
      </c>
      <c r="P337" s="167"/>
      <c r="Q337" s="167"/>
      <c r="R337" s="167"/>
      <c r="S337" s="167"/>
      <c r="X337" s="1"/>
      <c r="AP337" s="7">
        <f>IF(Q337&gt;0,RANK(Q337,(N337:P337,Q337:AF337)),0)</f>
        <v>0</v>
      </c>
      <c r="AQ337" s="7">
        <f>IF(R337&gt;0,RANK(R337,(N337:P337,Q337:AF337)),0)</f>
        <v>0</v>
      </c>
      <c r="AR337" s="7">
        <f>IF(T337&gt;0,RANK(T337,(N337:P337,Q337:AF337)),0)</f>
        <v>0</v>
      </c>
      <c r="AS337" s="7">
        <f>IF(S337&gt;0,RANK(S337,(N337:P337,Q337:AF337)),0)</f>
        <v>0</v>
      </c>
      <c r="AT337" s="2">
        <f t="shared" si="141"/>
        <v>0</v>
      </c>
      <c r="AU337" s="2">
        <f t="shared" si="141"/>
        <v>0</v>
      </c>
      <c r="AV337" s="2">
        <f t="shared" si="135"/>
        <v>0</v>
      </c>
      <c r="AW337" s="2">
        <f t="shared" si="136"/>
        <v>0</v>
      </c>
      <c r="AY337" t="s">
        <v>1659</v>
      </c>
      <c r="AZ337" t="s">
        <v>1186</v>
      </c>
      <c r="BC337">
        <v>2</v>
      </c>
      <c r="BD337" s="91">
        <v>13</v>
      </c>
      <c r="BE337" s="93">
        <v>117</v>
      </c>
      <c r="BF337" s="96">
        <f t="shared" si="138"/>
        <v>13117</v>
      </c>
      <c r="BG337" s="96">
        <f t="shared" si="137"/>
        <v>13117</v>
      </c>
      <c r="BI337" s="7" t="s">
        <v>1447</v>
      </c>
    </row>
    <row r="338" spans="1:61" ht="14" hidden="1" customHeight="1" outlineLevel="1" x14ac:dyDescent="0.2">
      <c r="A338" t="s">
        <v>2356</v>
      </c>
      <c r="B338" t="s">
        <v>1186</v>
      </c>
      <c r="C338" s="1">
        <f t="shared" si="139"/>
        <v>9194</v>
      </c>
      <c r="D338" s="7">
        <f>IF(N338&gt;0, RANK(N338,(N338:P338,Q338:AF338)),0)</f>
        <v>2</v>
      </c>
      <c r="E338" s="7">
        <f>IF(O338&gt;0,RANK(O338,(N338:P338,Q338:AF338)),0)</f>
        <v>1</v>
      </c>
      <c r="F338" s="7">
        <f>IF(P338&gt;0,RANK(P338,(N338:P338,Q338:AF338)),0)</f>
        <v>0</v>
      </c>
      <c r="G338" s="1">
        <f t="shared" si="130"/>
        <v>6504</v>
      </c>
      <c r="H338" s="2">
        <f t="shared" si="131"/>
        <v>0.70741788122688709</v>
      </c>
      <c r="I338" s="2"/>
      <c r="J338" s="2">
        <f t="shared" si="140"/>
        <v>0.14629105938655645</v>
      </c>
      <c r="K338" s="2">
        <f t="shared" si="140"/>
        <v>0.8537089406134436</v>
      </c>
      <c r="L338" s="2">
        <f t="shared" si="140"/>
        <v>0</v>
      </c>
      <c r="M338" s="2">
        <f t="shared" si="133"/>
        <v>-1.1102230246251565E-16</v>
      </c>
      <c r="N338" s="167">
        <v>1345</v>
      </c>
      <c r="O338" s="167">
        <v>7849</v>
      </c>
      <c r="P338" s="167"/>
      <c r="Q338" s="167"/>
      <c r="R338" s="167"/>
      <c r="S338" s="167"/>
      <c r="X338" s="1"/>
      <c r="AP338" s="7">
        <f>IF(Q338&gt;0,RANK(Q338,(N338:P338,Q338:AF338)),0)</f>
        <v>0</v>
      </c>
      <c r="AQ338" s="7">
        <f>IF(R338&gt;0,RANK(R338,(N338:P338,Q338:AF338)),0)</f>
        <v>0</v>
      </c>
      <c r="AR338" s="7">
        <f>IF(T338&gt;0,RANK(T338,(N338:P338,Q338:AF338)),0)</f>
        <v>0</v>
      </c>
      <c r="AS338" s="7">
        <f>IF(S338&gt;0,RANK(S338,(N338:P338,Q338:AF338)),0)</f>
        <v>0</v>
      </c>
      <c r="AT338" s="2">
        <f t="shared" si="141"/>
        <v>0</v>
      </c>
      <c r="AU338" s="2">
        <f t="shared" si="141"/>
        <v>0</v>
      </c>
      <c r="AV338" s="2">
        <f t="shared" si="135"/>
        <v>0</v>
      </c>
      <c r="AW338" s="2">
        <f t="shared" si="136"/>
        <v>0</v>
      </c>
      <c r="AY338" t="s">
        <v>2356</v>
      </c>
      <c r="AZ338" t="s">
        <v>1186</v>
      </c>
      <c r="BA338">
        <v>9</v>
      </c>
      <c r="BC338">
        <v>2</v>
      </c>
      <c r="BD338" s="91">
        <v>13</v>
      </c>
      <c r="BE338" s="93">
        <v>119</v>
      </c>
      <c r="BF338" s="96">
        <f t="shared" si="138"/>
        <v>13119</v>
      </c>
      <c r="BG338" s="96">
        <f t="shared" si="137"/>
        <v>13119</v>
      </c>
      <c r="BI338" s="7" t="s">
        <v>1447</v>
      </c>
    </row>
    <row r="339" spans="1:61" ht="14" hidden="1" customHeight="1" outlineLevel="1" x14ac:dyDescent="0.2">
      <c r="A339" t="s">
        <v>866</v>
      </c>
      <c r="B339" t="s">
        <v>1186</v>
      </c>
      <c r="C339" s="1">
        <f t="shared" si="139"/>
        <v>488759</v>
      </c>
      <c r="D339" s="7">
        <f>IF(N339&gt;0, RANK(N339,(N339:P339,Q339:AF339)),0)</f>
        <v>1</v>
      </c>
      <c r="E339" s="7">
        <f>IF(O339&gt;0,RANK(O339,(N339:P339,Q339:AF339)),0)</f>
        <v>2</v>
      </c>
      <c r="F339" s="7">
        <f>IF(P339&gt;0,RANK(P339,(N339:P339,Q339:AF339)),0)</f>
        <v>0</v>
      </c>
      <c r="G339" s="1">
        <f t="shared" si="130"/>
        <v>211925</v>
      </c>
      <c r="H339" s="2">
        <f t="shared" si="131"/>
        <v>0.43359815369128751</v>
      </c>
      <c r="I339" s="2"/>
      <c r="J339" s="2">
        <f t="shared" si="140"/>
        <v>0.71679907684564381</v>
      </c>
      <c r="K339" s="2">
        <f t="shared" si="140"/>
        <v>0.28320092315435624</v>
      </c>
      <c r="L339" s="2">
        <f t="shared" si="140"/>
        <v>0</v>
      </c>
      <c r="M339" s="2">
        <f t="shared" si="133"/>
        <v>-5.5511151231257827E-17</v>
      </c>
      <c r="N339" s="167">
        <v>350342</v>
      </c>
      <c r="O339" s="167">
        <v>138417</v>
      </c>
      <c r="P339" s="167"/>
      <c r="Q339" s="167"/>
      <c r="R339" s="167"/>
      <c r="S339" s="167"/>
      <c r="X339" s="1"/>
      <c r="AP339" s="7">
        <f>IF(Q339&gt;0,RANK(Q339,(N339:P339,Q339:AF339)),0)</f>
        <v>0</v>
      </c>
      <c r="AQ339" s="7">
        <f>IF(R339&gt;0,RANK(R339,(N339:P339,Q339:AF339)),0)</f>
        <v>0</v>
      </c>
      <c r="AR339" s="7">
        <f>IF(T339&gt;0,RANK(T339,(N339:P339,Q339:AF339)),0)</f>
        <v>0</v>
      </c>
      <c r="AS339" s="7">
        <f>IF(S339&gt;0,RANK(S339,(N339:P339,Q339:AF339)),0)</f>
        <v>0</v>
      </c>
      <c r="AT339" s="2">
        <f t="shared" si="141"/>
        <v>0</v>
      </c>
      <c r="AU339" s="2">
        <f t="shared" si="141"/>
        <v>0</v>
      </c>
      <c r="AV339" s="2">
        <f t="shared" si="135"/>
        <v>0</v>
      </c>
      <c r="AW339" s="2">
        <f t="shared" si="136"/>
        <v>0</v>
      </c>
      <c r="AY339" t="s">
        <v>866</v>
      </c>
      <c r="AZ339" t="s">
        <v>1186</v>
      </c>
      <c r="BC339">
        <v>2</v>
      </c>
      <c r="BD339" s="91">
        <v>13</v>
      </c>
      <c r="BE339" s="93">
        <v>121</v>
      </c>
      <c r="BF339" s="96">
        <f t="shared" si="138"/>
        <v>13121</v>
      </c>
      <c r="BG339" s="96">
        <f t="shared" si="137"/>
        <v>13121</v>
      </c>
      <c r="BI339" s="7" t="s">
        <v>1447</v>
      </c>
    </row>
    <row r="340" spans="1:61" ht="14" hidden="1" customHeight="1" outlineLevel="1" x14ac:dyDescent="0.2">
      <c r="A340" t="s">
        <v>1893</v>
      </c>
      <c r="B340" t="s">
        <v>1186</v>
      </c>
      <c r="C340" s="1">
        <f t="shared" si="139"/>
        <v>14827</v>
      </c>
      <c r="D340" s="7">
        <f>IF(N340&gt;0, RANK(N340,(N340:P340,Q340:AF340)),0)</f>
        <v>2</v>
      </c>
      <c r="E340" s="7">
        <f>IF(O340&gt;0,RANK(O340,(N340:P340,Q340:AF340)),0)</f>
        <v>1</v>
      </c>
      <c r="F340" s="7">
        <f>IF(P340&gt;0,RANK(P340,(N340:P340,Q340:AF340)),0)</f>
        <v>0</v>
      </c>
      <c r="G340" s="1">
        <f t="shared" si="130"/>
        <v>9499</v>
      </c>
      <c r="H340" s="2">
        <f t="shared" si="131"/>
        <v>0.64065556080124098</v>
      </c>
      <c r="I340" s="2"/>
      <c r="J340" s="2">
        <f t="shared" si="140"/>
        <v>0.17967221959937951</v>
      </c>
      <c r="K340" s="2">
        <f t="shared" si="140"/>
        <v>0.82032778040062049</v>
      </c>
      <c r="L340" s="2">
        <f t="shared" si="140"/>
        <v>0</v>
      </c>
      <c r="M340" s="2">
        <f t="shared" si="133"/>
        <v>0</v>
      </c>
      <c r="N340" s="167">
        <v>2664</v>
      </c>
      <c r="O340" s="167">
        <v>12163</v>
      </c>
      <c r="P340" s="167"/>
      <c r="Q340" s="167"/>
      <c r="R340" s="167"/>
      <c r="S340" s="167"/>
      <c r="X340" s="1"/>
      <c r="AP340" s="7">
        <f>IF(Q340&gt;0,RANK(Q340,(N340:P340,Q340:AF340)),0)</f>
        <v>0</v>
      </c>
      <c r="AQ340" s="7">
        <f>IF(R340&gt;0,RANK(R340,(N340:P340,Q340:AF340)),0)</f>
        <v>0</v>
      </c>
      <c r="AR340" s="7">
        <f>IF(T340&gt;0,RANK(T340,(N340:P340,Q340:AF340)),0)</f>
        <v>0</v>
      </c>
      <c r="AS340" s="7">
        <f>IF(S340&gt;0,RANK(S340,(N340:P340,Q340:AF340)),0)</f>
        <v>0</v>
      </c>
      <c r="AT340" s="2">
        <f t="shared" si="141"/>
        <v>0</v>
      </c>
      <c r="AU340" s="2">
        <f t="shared" si="141"/>
        <v>0</v>
      </c>
      <c r="AV340" s="2">
        <f t="shared" si="135"/>
        <v>0</v>
      </c>
      <c r="AW340" s="2">
        <f t="shared" si="136"/>
        <v>0</v>
      </c>
      <c r="AY340" t="s">
        <v>1893</v>
      </c>
      <c r="AZ340" t="s">
        <v>1186</v>
      </c>
      <c r="BA340">
        <v>9</v>
      </c>
      <c r="BC340">
        <v>2</v>
      </c>
      <c r="BD340" s="91">
        <v>13</v>
      </c>
      <c r="BE340" s="93">
        <v>123</v>
      </c>
      <c r="BF340" s="96">
        <f t="shared" si="138"/>
        <v>13123</v>
      </c>
      <c r="BG340" s="96">
        <f t="shared" si="137"/>
        <v>13123</v>
      </c>
      <c r="BI340" s="7" t="s">
        <v>1447</v>
      </c>
    </row>
    <row r="341" spans="1:61" ht="14" hidden="1" customHeight="1" outlineLevel="1" x14ac:dyDescent="0.2">
      <c r="A341" t="s">
        <v>522</v>
      </c>
      <c r="B341" t="s">
        <v>1186</v>
      </c>
      <c r="C341" s="1">
        <f t="shared" si="139"/>
        <v>1364</v>
      </c>
      <c r="D341" s="7">
        <f>IF(N341&gt;0, RANK(N341,(N341:P341,Q341:AF341)),0)</f>
        <v>2</v>
      </c>
      <c r="E341" s="7">
        <f>IF(O341&gt;0,RANK(O341,(N341:P341,Q341:AF341)),0)</f>
        <v>1</v>
      </c>
      <c r="F341" s="7">
        <f>IF(P341&gt;0,RANK(P341,(N341:P341,Q341:AF341)),0)</f>
        <v>0</v>
      </c>
      <c r="G341" s="1">
        <f t="shared" si="130"/>
        <v>1096</v>
      </c>
      <c r="H341" s="2">
        <f t="shared" si="131"/>
        <v>0.80351906158357767</v>
      </c>
      <c r="I341" s="2"/>
      <c r="J341" s="2">
        <f t="shared" si="140"/>
        <v>9.824046920821114E-2</v>
      </c>
      <c r="K341" s="2">
        <f t="shared" si="140"/>
        <v>0.90175953079178883</v>
      </c>
      <c r="L341" s="2">
        <f t="shared" si="140"/>
        <v>0</v>
      </c>
      <c r="M341" s="2">
        <f t="shared" si="133"/>
        <v>0</v>
      </c>
      <c r="N341" s="167">
        <v>134</v>
      </c>
      <c r="O341" s="167">
        <v>1230</v>
      </c>
      <c r="P341" s="167"/>
      <c r="Q341" s="167"/>
      <c r="R341" s="167"/>
      <c r="S341" s="167"/>
      <c r="X341" s="1"/>
      <c r="AP341" s="7">
        <f>IF(Q341&gt;0,RANK(Q341,(N341:P341,Q341:AF341)),0)</f>
        <v>0</v>
      </c>
      <c r="AQ341" s="7">
        <f>IF(R341&gt;0,RANK(R341,(N341:P341,Q341:AF341)),0)</f>
        <v>0</v>
      </c>
      <c r="AR341" s="7">
        <f>IF(T341&gt;0,RANK(T341,(N341:P341,Q341:AF341)),0)</f>
        <v>0</v>
      </c>
      <c r="AS341" s="7">
        <f>IF(S341&gt;0,RANK(S341,(N341:P341,Q341:AF341)),0)</f>
        <v>0</v>
      </c>
      <c r="AT341" s="2">
        <f t="shared" si="141"/>
        <v>0</v>
      </c>
      <c r="AU341" s="2">
        <f t="shared" si="141"/>
        <v>0</v>
      </c>
      <c r="AV341" s="2">
        <f t="shared" si="135"/>
        <v>0</v>
      </c>
      <c r="AW341" s="2">
        <f t="shared" si="136"/>
        <v>0</v>
      </c>
      <c r="AY341" t="s">
        <v>522</v>
      </c>
      <c r="AZ341" t="s">
        <v>1186</v>
      </c>
      <c r="BA341">
        <v>10</v>
      </c>
      <c r="BC341">
        <v>2</v>
      </c>
      <c r="BD341" s="91">
        <v>13</v>
      </c>
      <c r="BE341" s="93">
        <v>125</v>
      </c>
      <c r="BF341" s="96">
        <f t="shared" si="138"/>
        <v>13125</v>
      </c>
      <c r="BG341" s="96">
        <f t="shared" si="137"/>
        <v>13125</v>
      </c>
      <c r="BI341" s="7" t="s">
        <v>1447</v>
      </c>
    </row>
    <row r="342" spans="1:61" ht="14" hidden="1" customHeight="1" outlineLevel="1" x14ac:dyDescent="0.2">
      <c r="A342" t="s">
        <v>1898</v>
      </c>
      <c r="B342" t="s">
        <v>1186</v>
      </c>
      <c r="C342" s="1">
        <f t="shared" si="139"/>
        <v>37452</v>
      </c>
      <c r="D342" s="7">
        <f>IF(N342&gt;0, RANK(N342,(N342:P342,Q342:AF342)),0)</f>
        <v>2</v>
      </c>
      <c r="E342" s="7">
        <f>IF(O342&gt;0,RANK(O342,(N342:P342,Q342:AF342)),0)</f>
        <v>1</v>
      </c>
      <c r="F342" s="7">
        <f>IF(P342&gt;0,RANK(P342,(N342:P342,Q342:AF342)),0)</f>
        <v>0</v>
      </c>
      <c r="G342" s="1">
        <f t="shared" si="130"/>
        <v>9500</v>
      </c>
      <c r="H342" s="2">
        <f t="shared" si="131"/>
        <v>0.25365801559329276</v>
      </c>
      <c r="I342" s="2"/>
      <c r="J342" s="2">
        <f t="shared" si="140"/>
        <v>0.37317099220335365</v>
      </c>
      <c r="K342" s="2">
        <f t="shared" si="140"/>
        <v>0.62682900779664641</v>
      </c>
      <c r="L342" s="2">
        <f t="shared" si="140"/>
        <v>0</v>
      </c>
      <c r="M342" s="2">
        <f t="shared" si="133"/>
        <v>-1.1102230246251565E-16</v>
      </c>
      <c r="N342" s="167">
        <v>13976</v>
      </c>
      <c r="O342" s="167">
        <v>23476</v>
      </c>
      <c r="P342" s="167"/>
      <c r="Q342" s="167"/>
      <c r="R342" s="167"/>
      <c r="S342" s="167"/>
      <c r="X342" s="1"/>
      <c r="AP342" s="7">
        <f>IF(Q342&gt;0,RANK(Q342,(N342:P342,Q342:AF342)),0)</f>
        <v>0</v>
      </c>
      <c r="AQ342" s="7">
        <f>IF(R342&gt;0,RANK(R342,(N342:P342,Q342:AF342)),0)</f>
        <v>0</v>
      </c>
      <c r="AR342" s="7">
        <f>IF(T342&gt;0,RANK(T342,(N342:P342,Q342:AF342)),0)</f>
        <v>0</v>
      </c>
      <c r="AS342" s="7">
        <f>IF(S342&gt;0,RANK(S342,(N342:P342,Q342:AF342)),0)</f>
        <v>0</v>
      </c>
      <c r="AT342" s="2">
        <f t="shared" si="141"/>
        <v>0</v>
      </c>
      <c r="AU342" s="2">
        <f t="shared" si="141"/>
        <v>0</v>
      </c>
      <c r="AV342" s="2">
        <f t="shared" si="135"/>
        <v>0</v>
      </c>
      <c r="AW342" s="2">
        <f t="shared" si="136"/>
        <v>0</v>
      </c>
      <c r="AY342" t="s">
        <v>1898</v>
      </c>
      <c r="AZ342" t="s">
        <v>1186</v>
      </c>
      <c r="BA342">
        <v>1</v>
      </c>
      <c r="BC342">
        <v>2</v>
      </c>
      <c r="BD342" s="91">
        <v>13</v>
      </c>
      <c r="BE342" s="93">
        <v>127</v>
      </c>
      <c r="BF342" s="96">
        <f t="shared" si="138"/>
        <v>13127</v>
      </c>
      <c r="BG342" s="96">
        <f t="shared" si="137"/>
        <v>13127</v>
      </c>
      <c r="BI342" s="7" t="s">
        <v>1447</v>
      </c>
    </row>
    <row r="343" spans="1:61" ht="14" hidden="1" customHeight="1" outlineLevel="1" x14ac:dyDescent="0.2">
      <c r="A343" t="s">
        <v>1309</v>
      </c>
      <c r="B343" t="s">
        <v>1186</v>
      </c>
      <c r="C343" s="1">
        <f t="shared" si="139"/>
        <v>20352</v>
      </c>
      <c r="D343" s="7">
        <f>IF(N343&gt;0, RANK(N343,(N343:P343,Q343:AF343)),0)</f>
        <v>2</v>
      </c>
      <c r="E343" s="7">
        <f>IF(O343&gt;0,RANK(O343,(N343:P343,Q343:AF343)),0)</f>
        <v>1</v>
      </c>
      <c r="F343" s="7">
        <f>IF(P343&gt;0,RANK(P343,(N343:P343,Q343:AF343)),0)</f>
        <v>0</v>
      </c>
      <c r="G343" s="1">
        <f t="shared" si="130"/>
        <v>12590</v>
      </c>
      <c r="H343" s="2">
        <f t="shared" si="131"/>
        <v>0.6186124213836478</v>
      </c>
      <c r="I343" s="2"/>
      <c r="J343" s="2">
        <f t="shared" si="140"/>
        <v>0.1906937893081761</v>
      </c>
      <c r="K343" s="2">
        <f t="shared" si="140"/>
        <v>0.80930621069182385</v>
      </c>
      <c r="L343" s="2">
        <f t="shared" si="140"/>
        <v>0</v>
      </c>
      <c r="M343" s="2">
        <f t="shared" si="133"/>
        <v>0</v>
      </c>
      <c r="N343" s="167">
        <v>3881</v>
      </c>
      <c r="O343" s="167">
        <v>16471</v>
      </c>
      <c r="P343" s="167"/>
      <c r="Q343" s="167"/>
      <c r="R343" s="167"/>
      <c r="S343" s="167"/>
      <c r="X343" s="1"/>
      <c r="AP343" s="7">
        <f>IF(Q343&gt;0,RANK(Q343,(N343:P343,Q343:AF343)),0)</f>
        <v>0</v>
      </c>
      <c r="AQ343" s="7">
        <f>IF(R343&gt;0,RANK(R343,(N343:P343,Q343:AF343)),0)</f>
        <v>0</v>
      </c>
      <c r="AR343" s="7">
        <f>IF(T343&gt;0,RANK(T343,(N343:P343,Q343:AF343)),0)</f>
        <v>0</v>
      </c>
      <c r="AS343" s="7">
        <f>IF(S343&gt;0,RANK(S343,(N343:P343,Q343:AF343)),0)</f>
        <v>0</v>
      </c>
      <c r="AT343" s="2">
        <f t="shared" si="141"/>
        <v>0</v>
      </c>
      <c r="AU343" s="2">
        <f t="shared" si="141"/>
        <v>0</v>
      </c>
      <c r="AV343" s="2">
        <f t="shared" si="135"/>
        <v>0</v>
      </c>
      <c r="AW343" s="2">
        <f t="shared" si="136"/>
        <v>0</v>
      </c>
      <c r="AY343" t="s">
        <v>1309</v>
      </c>
      <c r="AZ343" t="s">
        <v>1186</v>
      </c>
      <c r="BA343">
        <v>14</v>
      </c>
      <c r="BC343">
        <v>2</v>
      </c>
      <c r="BD343" s="91">
        <v>13</v>
      </c>
      <c r="BE343" s="93">
        <v>129</v>
      </c>
      <c r="BF343" s="96">
        <f t="shared" si="138"/>
        <v>13129</v>
      </c>
      <c r="BG343" s="96">
        <f t="shared" si="137"/>
        <v>13129</v>
      </c>
      <c r="BI343" s="7" t="s">
        <v>1447</v>
      </c>
    </row>
    <row r="344" spans="1:61" ht="14" hidden="1" customHeight="1" outlineLevel="1" x14ac:dyDescent="0.2">
      <c r="A344" t="s">
        <v>1149</v>
      </c>
      <c r="B344" t="s">
        <v>1186</v>
      </c>
      <c r="C344" s="1">
        <f t="shared" ref="C344:C375" si="142">SUM(N344:AN344)</f>
        <v>9328</v>
      </c>
      <c r="D344" s="7">
        <f>IF(N344&gt;0, RANK(N344,(N344:P344,Q344:AF344)),0)</f>
        <v>2</v>
      </c>
      <c r="E344" s="7">
        <f>IF(O344&gt;0,RANK(O344,(N344:P344,Q344:AF344)),0)</f>
        <v>1</v>
      </c>
      <c r="F344" s="7">
        <f>IF(P344&gt;0,RANK(P344,(N344:P344,Q344:AF344)),0)</f>
        <v>0</v>
      </c>
      <c r="G344" s="1">
        <f t="shared" ref="G344:G407" si="143">IF(C344&gt;0,MAX(N344:P344)-LARGE(N344:P344,2),0)</f>
        <v>3130</v>
      </c>
      <c r="H344" s="2">
        <f t="shared" ref="H344:H407" si="144">IF(C344&gt;0,G344/C344,0)</f>
        <v>0.33554888507718694</v>
      </c>
      <c r="I344" s="2"/>
      <c r="J344" s="2">
        <f t="shared" ref="J344:L375" si="145">IF($C344=0,"-",N344/$C344)</f>
        <v>0.33222555746140653</v>
      </c>
      <c r="K344" s="2">
        <f t="shared" si="145"/>
        <v>0.66777444253859353</v>
      </c>
      <c r="L344" s="2">
        <f t="shared" si="145"/>
        <v>0</v>
      </c>
      <c r="M344" s="2">
        <f t="shared" ref="M344:M407" si="146">IF(C344=0,"-",(1-J344-K344-L344))</f>
        <v>-1.1102230246251565E-16</v>
      </c>
      <c r="N344" s="167">
        <v>3099</v>
      </c>
      <c r="O344" s="167">
        <v>6229</v>
      </c>
      <c r="P344" s="167"/>
      <c r="Q344" s="167"/>
      <c r="R344" s="167"/>
      <c r="S344" s="167"/>
      <c r="X344" s="1"/>
      <c r="AP344" s="7">
        <f>IF(Q344&gt;0,RANK(Q344,(N344:P344,Q344:AF344)),0)</f>
        <v>0</v>
      </c>
      <c r="AQ344" s="7">
        <f>IF(R344&gt;0,RANK(R344,(N344:P344,Q344:AF344)),0)</f>
        <v>0</v>
      </c>
      <c r="AR344" s="7">
        <f>IF(T344&gt;0,RANK(T344,(N344:P344,Q344:AF344)),0)</f>
        <v>0</v>
      </c>
      <c r="AS344" s="7">
        <f>IF(S344&gt;0,RANK(S344,(N344:P344,Q344:AF344)),0)</f>
        <v>0</v>
      </c>
      <c r="AT344" s="2">
        <f t="shared" ref="AT344:AU375" si="147">IF($C344=0,"-",Q344/$C344)</f>
        <v>0</v>
      </c>
      <c r="AU344" s="2">
        <f t="shared" si="147"/>
        <v>0</v>
      </c>
      <c r="AV344" s="2">
        <f t="shared" ref="AV344:AV407" si="148">IF($C344=0,"-",T344/$C344)</f>
        <v>0</v>
      </c>
      <c r="AW344" s="2">
        <f t="shared" ref="AW344:AW407" si="149">IF($C344=0,"-",S344/$C344)</f>
        <v>0</v>
      </c>
      <c r="AY344" t="s">
        <v>1149</v>
      </c>
      <c r="AZ344" t="s">
        <v>1186</v>
      </c>
      <c r="BA344">
        <v>2</v>
      </c>
      <c r="BC344">
        <v>2</v>
      </c>
      <c r="BD344" s="91">
        <v>13</v>
      </c>
      <c r="BE344" s="93">
        <v>131</v>
      </c>
      <c r="BF344" s="96">
        <f t="shared" si="138"/>
        <v>13131</v>
      </c>
      <c r="BG344" s="96">
        <f t="shared" ref="BG344:BG407" si="150">BF344</f>
        <v>13131</v>
      </c>
      <c r="BI344" s="7" t="s">
        <v>1447</v>
      </c>
    </row>
    <row r="345" spans="1:61" ht="14" hidden="1" customHeight="1" outlineLevel="1" x14ac:dyDescent="0.2">
      <c r="A345" t="s">
        <v>2168</v>
      </c>
      <c r="B345" t="s">
        <v>1186</v>
      </c>
      <c r="C345" s="1">
        <f t="shared" si="142"/>
        <v>10620</v>
      </c>
      <c r="D345" s="7">
        <f>IF(N345&gt;0, RANK(N345,(N345:P345,Q345:AF345)),0)</f>
        <v>2</v>
      </c>
      <c r="E345" s="7">
        <f>IF(O345&gt;0,RANK(O345,(N345:P345,Q345:AF345)),0)</f>
        <v>1</v>
      </c>
      <c r="F345" s="7">
        <f>IF(P345&gt;0,RANK(P345,(N345:P345,Q345:AF345)),0)</f>
        <v>0</v>
      </c>
      <c r="G345" s="1">
        <f t="shared" si="143"/>
        <v>3214</v>
      </c>
      <c r="H345" s="2">
        <f t="shared" si="144"/>
        <v>0.3026365348399247</v>
      </c>
      <c r="I345" s="2"/>
      <c r="J345" s="2">
        <f t="shared" si="145"/>
        <v>0.34868173258003765</v>
      </c>
      <c r="K345" s="2">
        <f t="shared" si="145"/>
        <v>0.65131826741996235</v>
      </c>
      <c r="L345" s="2">
        <f t="shared" si="145"/>
        <v>0</v>
      </c>
      <c r="M345" s="2">
        <f t="shared" si="146"/>
        <v>0</v>
      </c>
      <c r="N345" s="167">
        <v>3703</v>
      </c>
      <c r="O345" s="167">
        <v>6917</v>
      </c>
      <c r="P345" s="167"/>
      <c r="Q345" s="167"/>
      <c r="R345" s="167"/>
      <c r="S345" s="167"/>
      <c r="X345" s="1"/>
      <c r="AP345" s="7">
        <f>IF(Q345&gt;0,RANK(Q345,(N345:P345,Q345:AF345)),0)</f>
        <v>0</v>
      </c>
      <c r="AQ345" s="7">
        <f>IF(R345&gt;0,RANK(R345,(N345:P345,Q345:AF345)),0)</f>
        <v>0</v>
      </c>
      <c r="AR345" s="7">
        <f>IF(T345&gt;0,RANK(T345,(N345:P345,Q345:AF345)),0)</f>
        <v>0</v>
      </c>
      <c r="AS345" s="7">
        <f>IF(S345&gt;0,RANK(S345,(N345:P345,Q345:AF345)),0)</f>
        <v>0</v>
      </c>
      <c r="AT345" s="2">
        <f t="shared" si="147"/>
        <v>0</v>
      </c>
      <c r="AU345" s="2">
        <f t="shared" si="147"/>
        <v>0</v>
      </c>
      <c r="AV345" s="2">
        <f t="shared" si="148"/>
        <v>0</v>
      </c>
      <c r="AW345" s="2">
        <f t="shared" si="149"/>
        <v>0</v>
      </c>
      <c r="AY345" t="s">
        <v>2168</v>
      </c>
      <c r="AZ345" t="s">
        <v>1186</v>
      </c>
      <c r="BA345">
        <v>10</v>
      </c>
      <c r="BC345">
        <v>2</v>
      </c>
      <c r="BD345" s="91">
        <v>13</v>
      </c>
      <c r="BE345" s="93">
        <v>133</v>
      </c>
      <c r="BF345" s="96">
        <f t="shared" si="138"/>
        <v>13133</v>
      </c>
      <c r="BG345" s="96">
        <f t="shared" si="150"/>
        <v>13133</v>
      </c>
      <c r="BI345" s="7" t="s">
        <v>1447</v>
      </c>
    </row>
    <row r="346" spans="1:61" ht="14" hidden="1" customHeight="1" outlineLevel="1" x14ac:dyDescent="0.2">
      <c r="A346" t="s">
        <v>1298</v>
      </c>
      <c r="B346" t="s">
        <v>1186</v>
      </c>
      <c r="C346" s="1">
        <f t="shared" si="142"/>
        <v>369909</v>
      </c>
      <c r="D346" s="7">
        <f>IF(N346&gt;0, RANK(N346,(N346:P346,Q346:AF346)),0)</f>
        <v>1</v>
      </c>
      <c r="E346" s="7">
        <f>IF(O346&gt;0,RANK(O346,(N346:P346,Q346:AF346)),0)</f>
        <v>2</v>
      </c>
      <c r="F346" s="7">
        <f>IF(P346&gt;0,RANK(P346,(N346:P346,Q346:AF346)),0)</f>
        <v>0</v>
      </c>
      <c r="G346" s="1">
        <f t="shared" si="143"/>
        <v>74783</v>
      </c>
      <c r="H346" s="2">
        <f t="shared" si="144"/>
        <v>0.20216593810910252</v>
      </c>
      <c r="I346" s="2"/>
      <c r="J346" s="2">
        <f t="shared" si="145"/>
        <v>0.60108296905455127</v>
      </c>
      <c r="K346" s="2">
        <f t="shared" si="145"/>
        <v>0.39891703094544873</v>
      </c>
      <c r="L346" s="2">
        <f t="shared" si="145"/>
        <v>0</v>
      </c>
      <c r="M346" s="2">
        <f t="shared" si="146"/>
        <v>0</v>
      </c>
      <c r="N346" s="167">
        <v>222346</v>
      </c>
      <c r="O346" s="167">
        <v>147563</v>
      </c>
      <c r="P346" s="167"/>
      <c r="Q346" s="167"/>
      <c r="R346" s="167"/>
      <c r="S346" s="167"/>
      <c r="X346" s="1"/>
      <c r="AP346" s="7">
        <f>IF(Q346&gt;0,RANK(Q346,(N346:P346,Q346:AF346)),0)</f>
        <v>0</v>
      </c>
      <c r="AQ346" s="7">
        <f>IF(R346&gt;0,RANK(R346,(N346:P346,Q346:AF346)),0)</f>
        <v>0</v>
      </c>
      <c r="AR346" s="7">
        <f>IF(T346&gt;0,RANK(T346,(N346:P346,Q346:AF346)),0)</f>
        <v>0</v>
      </c>
      <c r="AS346" s="7">
        <f>IF(S346&gt;0,RANK(S346,(N346:P346,Q346:AF346)),0)</f>
        <v>0</v>
      </c>
      <c r="AT346" s="2">
        <f t="shared" si="147"/>
        <v>0</v>
      </c>
      <c r="AU346" s="2">
        <f t="shared" si="147"/>
        <v>0</v>
      </c>
      <c r="AV346" s="2">
        <f t="shared" si="148"/>
        <v>0</v>
      </c>
      <c r="AW346" s="2">
        <f t="shared" si="149"/>
        <v>0</v>
      </c>
      <c r="AY346" t="s">
        <v>1298</v>
      </c>
      <c r="AZ346" t="s">
        <v>1186</v>
      </c>
      <c r="BC346">
        <v>2</v>
      </c>
      <c r="BD346" s="91">
        <v>13</v>
      </c>
      <c r="BE346" s="93">
        <v>135</v>
      </c>
      <c r="BF346" s="96">
        <f t="shared" si="138"/>
        <v>13135</v>
      </c>
      <c r="BG346" s="96">
        <f t="shared" si="150"/>
        <v>13135</v>
      </c>
      <c r="BI346" s="7" t="s">
        <v>1447</v>
      </c>
    </row>
    <row r="347" spans="1:61" ht="14" hidden="1" customHeight="1" outlineLevel="1" x14ac:dyDescent="0.2">
      <c r="A347" t="s">
        <v>867</v>
      </c>
      <c r="B347" t="s">
        <v>1186</v>
      </c>
      <c r="C347" s="1">
        <f t="shared" si="142"/>
        <v>18031</v>
      </c>
      <c r="D347" s="7">
        <f>IF(N347&gt;0, RANK(N347,(N347:P347,Q347:AF347)),0)</f>
        <v>2</v>
      </c>
      <c r="E347" s="7">
        <f>IF(O347&gt;0,RANK(O347,(N347:P347,Q347:AF347)),0)</f>
        <v>1</v>
      </c>
      <c r="F347" s="7">
        <f>IF(P347&gt;0,RANK(P347,(N347:P347,Q347:AF347)),0)</f>
        <v>0</v>
      </c>
      <c r="G347" s="1">
        <f t="shared" si="143"/>
        <v>11711</v>
      </c>
      <c r="H347" s="2">
        <f t="shared" si="144"/>
        <v>0.64949254062448003</v>
      </c>
      <c r="I347" s="2"/>
      <c r="J347" s="2">
        <f t="shared" si="145"/>
        <v>0.17525372968775996</v>
      </c>
      <c r="K347" s="2">
        <f t="shared" si="145"/>
        <v>0.82474627031224002</v>
      </c>
      <c r="L347" s="2">
        <f t="shared" si="145"/>
        <v>0</v>
      </c>
      <c r="M347" s="2">
        <f t="shared" si="146"/>
        <v>0</v>
      </c>
      <c r="N347" s="167">
        <v>3160</v>
      </c>
      <c r="O347" s="167">
        <v>14871</v>
      </c>
      <c r="P347" s="167"/>
      <c r="Q347" s="167"/>
      <c r="R347" s="167"/>
      <c r="S347" s="167"/>
      <c r="X347" s="1"/>
      <c r="AP347" s="7">
        <f>IF(Q347&gt;0,RANK(Q347,(N347:P347,Q347:AF347)),0)</f>
        <v>0</v>
      </c>
      <c r="AQ347" s="7">
        <f>IF(R347&gt;0,RANK(R347,(N347:P347,Q347:AF347)),0)</f>
        <v>0</v>
      </c>
      <c r="AR347" s="7">
        <f>IF(T347&gt;0,RANK(T347,(N347:P347,Q347:AF347)),0)</f>
        <v>0</v>
      </c>
      <c r="AS347" s="7">
        <f>IF(S347&gt;0,RANK(S347,(N347:P347,Q347:AF347)),0)</f>
        <v>0</v>
      </c>
      <c r="AT347" s="2">
        <f t="shared" si="147"/>
        <v>0</v>
      </c>
      <c r="AU347" s="2">
        <f t="shared" si="147"/>
        <v>0</v>
      </c>
      <c r="AV347" s="2">
        <f t="shared" si="148"/>
        <v>0</v>
      </c>
      <c r="AW347" s="2">
        <f t="shared" si="149"/>
        <v>0</v>
      </c>
      <c r="AY347" t="s">
        <v>867</v>
      </c>
      <c r="AZ347" t="s">
        <v>1186</v>
      </c>
      <c r="BA347">
        <v>9</v>
      </c>
      <c r="BC347">
        <v>2</v>
      </c>
      <c r="BD347" s="91">
        <v>13</v>
      </c>
      <c r="BE347" s="93">
        <v>137</v>
      </c>
      <c r="BF347" s="96">
        <f t="shared" ref="BF347:BF410" si="151">1000*BD347+BE347</f>
        <v>13137</v>
      </c>
      <c r="BG347" s="96">
        <f t="shared" si="150"/>
        <v>13137</v>
      </c>
      <c r="BI347" s="7" t="s">
        <v>1447</v>
      </c>
    </row>
    <row r="348" spans="1:61" ht="14" hidden="1" customHeight="1" outlineLevel="1" x14ac:dyDescent="0.2">
      <c r="A348" t="s">
        <v>2091</v>
      </c>
      <c r="B348" t="s">
        <v>1186</v>
      </c>
      <c r="C348" s="1">
        <f t="shared" si="142"/>
        <v>79040</v>
      </c>
      <c r="D348" s="7">
        <f>IF(N348&gt;0, RANK(N348,(N348:P348,Q348:AF348)),0)</f>
        <v>2</v>
      </c>
      <c r="E348" s="7">
        <f>IF(O348&gt;0,RANK(O348,(N348:P348,Q348:AF348)),0)</f>
        <v>1</v>
      </c>
      <c r="F348" s="7">
        <f>IF(P348&gt;0,RANK(P348,(N348:P348,Q348:AF348)),0)</f>
        <v>0</v>
      </c>
      <c r="G348" s="1">
        <f t="shared" si="143"/>
        <v>35274</v>
      </c>
      <c r="H348" s="2">
        <f t="shared" si="144"/>
        <v>0.44628036437246965</v>
      </c>
      <c r="I348" s="2"/>
      <c r="J348" s="2">
        <f t="shared" si="145"/>
        <v>0.27685981781376517</v>
      </c>
      <c r="K348" s="2">
        <f t="shared" si="145"/>
        <v>0.72314018218623477</v>
      </c>
      <c r="L348" s="2">
        <f t="shared" si="145"/>
        <v>0</v>
      </c>
      <c r="M348" s="2">
        <f t="shared" si="146"/>
        <v>1.1102230246251565E-16</v>
      </c>
      <c r="N348" s="167">
        <v>21883</v>
      </c>
      <c r="O348" s="167">
        <v>57157</v>
      </c>
      <c r="P348" s="167"/>
      <c r="Q348" s="167"/>
      <c r="R348" s="167"/>
      <c r="S348" s="167"/>
      <c r="X348" s="1"/>
      <c r="AP348" s="7">
        <f>IF(Q348&gt;0,RANK(Q348,(N348:P348,Q348:AF348)),0)</f>
        <v>0</v>
      </c>
      <c r="AQ348" s="7">
        <f>IF(R348&gt;0,RANK(R348,(N348:P348,Q348:AF348)),0)</f>
        <v>0</v>
      </c>
      <c r="AR348" s="7">
        <f>IF(T348&gt;0,RANK(T348,(N348:P348,Q348:AF348)),0)</f>
        <v>0</v>
      </c>
      <c r="AS348" s="7">
        <f>IF(S348&gt;0,RANK(S348,(N348:P348,Q348:AF348)),0)</f>
        <v>0</v>
      </c>
      <c r="AT348" s="2">
        <f t="shared" si="147"/>
        <v>0</v>
      </c>
      <c r="AU348" s="2">
        <f t="shared" si="147"/>
        <v>0</v>
      </c>
      <c r="AV348" s="2">
        <f t="shared" si="148"/>
        <v>0</v>
      </c>
      <c r="AW348" s="2">
        <f t="shared" si="149"/>
        <v>0</v>
      </c>
      <c r="AY348" t="s">
        <v>2091</v>
      </c>
      <c r="AZ348" t="s">
        <v>1186</v>
      </c>
      <c r="BA348">
        <v>9</v>
      </c>
      <c r="BC348">
        <v>2</v>
      </c>
      <c r="BD348" s="91">
        <v>13</v>
      </c>
      <c r="BE348" s="93">
        <v>139</v>
      </c>
      <c r="BF348" s="96">
        <f t="shared" si="151"/>
        <v>13139</v>
      </c>
      <c r="BG348" s="96">
        <f t="shared" si="150"/>
        <v>13139</v>
      </c>
      <c r="BI348" s="7" t="s">
        <v>1447</v>
      </c>
    </row>
    <row r="349" spans="1:61" ht="14" hidden="1" customHeight="1" outlineLevel="1" x14ac:dyDescent="0.2">
      <c r="A349" t="s">
        <v>12</v>
      </c>
      <c r="B349" t="s">
        <v>1186</v>
      </c>
      <c r="C349" s="1">
        <f t="shared" si="142"/>
        <v>3836</v>
      </c>
      <c r="D349" s="7">
        <f>IF(N349&gt;0, RANK(N349,(N349:P349,Q349:AF349)),0)</f>
        <v>1</v>
      </c>
      <c r="E349" s="7">
        <f>IF(O349&gt;0,RANK(O349,(N349:P349,Q349:AF349)),0)</f>
        <v>2</v>
      </c>
      <c r="F349" s="7">
        <f>IF(P349&gt;0,RANK(P349,(N349:P349,Q349:AF349)),0)</f>
        <v>0</v>
      </c>
      <c r="G349" s="1">
        <f t="shared" si="143"/>
        <v>1714</v>
      </c>
      <c r="H349" s="2">
        <f t="shared" si="144"/>
        <v>0.44681960375391033</v>
      </c>
      <c r="I349" s="2"/>
      <c r="J349" s="2">
        <f t="shared" si="145"/>
        <v>0.72340980187695514</v>
      </c>
      <c r="K349" s="2">
        <f t="shared" si="145"/>
        <v>0.27659019812304486</v>
      </c>
      <c r="L349" s="2">
        <f t="shared" si="145"/>
        <v>0</v>
      </c>
      <c r="M349" s="2">
        <f t="shared" si="146"/>
        <v>0</v>
      </c>
      <c r="N349" s="167">
        <v>2775</v>
      </c>
      <c r="O349" s="167">
        <v>1061</v>
      </c>
      <c r="P349" s="167"/>
      <c r="Q349" s="167"/>
      <c r="R349" s="167"/>
      <c r="S349" s="167"/>
      <c r="X349" s="1"/>
      <c r="AP349" s="7">
        <f>IF(Q349&gt;0,RANK(Q349,(N349:P349,Q349:AF349)),0)</f>
        <v>0</v>
      </c>
      <c r="AQ349" s="7">
        <f>IF(R349&gt;0,RANK(R349,(N349:P349,Q349:AF349)),0)</f>
        <v>0</v>
      </c>
      <c r="AR349" s="7">
        <f>IF(T349&gt;0,RANK(T349,(N349:P349,Q349:AF349)),0)</f>
        <v>0</v>
      </c>
      <c r="AS349" s="7">
        <f>IF(S349&gt;0,RANK(S349,(N349:P349,Q349:AF349)),0)</f>
        <v>0</v>
      </c>
      <c r="AT349" s="2">
        <f t="shared" si="147"/>
        <v>0</v>
      </c>
      <c r="AU349" s="2">
        <f t="shared" si="147"/>
        <v>0</v>
      </c>
      <c r="AV349" s="2">
        <f t="shared" si="148"/>
        <v>0</v>
      </c>
      <c r="AW349" s="2">
        <f t="shared" si="149"/>
        <v>0</v>
      </c>
      <c r="AY349" t="s">
        <v>12</v>
      </c>
      <c r="AZ349" t="s">
        <v>1186</v>
      </c>
      <c r="BA349">
        <v>10</v>
      </c>
      <c r="BC349">
        <v>2</v>
      </c>
      <c r="BD349" s="91">
        <v>13</v>
      </c>
      <c r="BE349" s="93">
        <v>141</v>
      </c>
      <c r="BF349" s="96">
        <f t="shared" si="151"/>
        <v>13141</v>
      </c>
      <c r="BG349" s="96">
        <f t="shared" si="150"/>
        <v>13141</v>
      </c>
      <c r="BI349" s="7" t="s">
        <v>1447</v>
      </c>
    </row>
    <row r="350" spans="1:61" ht="14" hidden="1" customHeight="1" outlineLevel="1" x14ac:dyDescent="0.2">
      <c r="A350" t="s">
        <v>422</v>
      </c>
      <c r="B350" t="s">
        <v>1186</v>
      </c>
      <c r="C350" s="1">
        <f t="shared" si="142"/>
        <v>12163</v>
      </c>
      <c r="D350" s="7">
        <f>IF(N350&gt;0, RANK(N350,(N350:P350,Q350:AF350)),0)</f>
        <v>2</v>
      </c>
      <c r="E350" s="7">
        <f>IF(O350&gt;0,RANK(O350,(N350:P350,Q350:AF350)),0)</f>
        <v>1</v>
      </c>
      <c r="F350" s="7">
        <f>IF(P350&gt;0,RANK(P350,(N350:P350,Q350:AF350)),0)</f>
        <v>0</v>
      </c>
      <c r="G350" s="1">
        <f t="shared" si="143"/>
        <v>8943</v>
      </c>
      <c r="H350" s="2">
        <f t="shared" si="144"/>
        <v>0.73526268190413546</v>
      </c>
      <c r="I350" s="2"/>
      <c r="J350" s="2">
        <f t="shared" si="145"/>
        <v>0.13236865904793224</v>
      </c>
      <c r="K350" s="2">
        <f t="shared" si="145"/>
        <v>0.86763134095206773</v>
      </c>
      <c r="L350" s="2">
        <f t="shared" si="145"/>
        <v>0</v>
      </c>
      <c r="M350" s="2">
        <f t="shared" si="146"/>
        <v>0</v>
      </c>
      <c r="N350" s="167">
        <v>1610</v>
      </c>
      <c r="O350" s="167">
        <v>10553</v>
      </c>
      <c r="P350" s="167"/>
      <c r="Q350" s="167"/>
      <c r="R350" s="167"/>
      <c r="S350" s="167"/>
      <c r="X350" s="1"/>
      <c r="AP350" s="7">
        <f>IF(Q350&gt;0,RANK(Q350,(N350:P350,Q350:AF350)),0)</f>
        <v>0</v>
      </c>
      <c r="AQ350" s="7">
        <f>IF(R350&gt;0,RANK(R350,(N350:P350,Q350:AF350)),0)</f>
        <v>0</v>
      </c>
      <c r="AR350" s="7">
        <f>IF(T350&gt;0,RANK(T350,(N350:P350,Q350:AF350)),0)</f>
        <v>0</v>
      </c>
      <c r="AS350" s="7">
        <f>IF(S350&gt;0,RANK(S350,(N350:P350,Q350:AF350)),0)</f>
        <v>0</v>
      </c>
      <c r="AT350" s="2">
        <f t="shared" si="147"/>
        <v>0</v>
      </c>
      <c r="AU350" s="2">
        <f t="shared" si="147"/>
        <v>0</v>
      </c>
      <c r="AV350" s="2">
        <f t="shared" si="148"/>
        <v>0</v>
      </c>
      <c r="AW350" s="2">
        <f t="shared" si="149"/>
        <v>0</v>
      </c>
      <c r="AY350" t="s">
        <v>422</v>
      </c>
      <c r="AZ350" t="s">
        <v>1186</v>
      </c>
      <c r="BA350">
        <v>14</v>
      </c>
      <c r="BC350">
        <v>2</v>
      </c>
      <c r="BD350" s="91">
        <v>13</v>
      </c>
      <c r="BE350" s="93">
        <v>143</v>
      </c>
      <c r="BF350" s="96">
        <f t="shared" si="151"/>
        <v>13143</v>
      </c>
      <c r="BG350" s="96">
        <f t="shared" si="150"/>
        <v>13143</v>
      </c>
      <c r="BI350" s="7" t="s">
        <v>1447</v>
      </c>
    </row>
    <row r="351" spans="1:61" ht="14" hidden="1" customHeight="1" outlineLevel="1" x14ac:dyDescent="0.2">
      <c r="A351" t="s">
        <v>1220</v>
      </c>
      <c r="B351" t="s">
        <v>1186</v>
      </c>
      <c r="C351" s="1">
        <f t="shared" si="142"/>
        <v>18283</v>
      </c>
      <c r="D351" s="7">
        <f>IF(N351&gt;0, RANK(N351,(N351:P351,Q351:AF351)),0)</f>
        <v>2</v>
      </c>
      <c r="E351" s="7">
        <f>IF(O351&gt;0,RANK(O351,(N351:P351,Q351:AF351)),0)</f>
        <v>1</v>
      </c>
      <c r="F351" s="7">
        <f>IF(P351&gt;0,RANK(P351,(N351:P351,Q351:AF351)),0)</f>
        <v>0</v>
      </c>
      <c r="G351" s="1">
        <f t="shared" si="143"/>
        <v>8311</v>
      </c>
      <c r="H351" s="2">
        <f t="shared" si="144"/>
        <v>0.45457528851938961</v>
      </c>
      <c r="I351" s="2"/>
      <c r="J351" s="2">
        <f t="shared" si="145"/>
        <v>0.27271235574030522</v>
      </c>
      <c r="K351" s="2">
        <f t="shared" si="145"/>
        <v>0.72728764425969483</v>
      </c>
      <c r="L351" s="2">
        <f t="shared" si="145"/>
        <v>0</v>
      </c>
      <c r="M351" s="2">
        <f t="shared" si="146"/>
        <v>-1.1102230246251565E-16</v>
      </c>
      <c r="N351" s="167">
        <v>4986</v>
      </c>
      <c r="O351" s="167">
        <v>13297</v>
      </c>
      <c r="P351" s="167"/>
      <c r="Q351" s="167"/>
      <c r="R351" s="167"/>
      <c r="S351" s="167"/>
      <c r="X351" s="1"/>
      <c r="AP351" s="7">
        <f>IF(Q351&gt;0,RANK(Q351,(N351:P351,Q351:AF351)),0)</f>
        <v>0</v>
      </c>
      <c r="AQ351" s="7">
        <f>IF(R351&gt;0,RANK(R351,(N351:P351,Q351:AF351)),0)</f>
        <v>0</v>
      </c>
      <c r="AR351" s="7">
        <f>IF(T351&gt;0,RANK(T351,(N351:P351,Q351:AF351)),0)</f>
        <v>0</v>
      </c>
      <c r="AS351" s="7">
        <f>IF(S351&gt;0,RANK(S351,(N351:P351,Q351:AF351)),0)</f>
        <v>0</v>
      </c>
      <c r="AT351" s="2">
        <f t="shared" si="147"/>
        <v>0</v>
      </c>
      <c r="AU351" s="2">
        <f t="shared" si="147"/>
        <v>0</v>
      </c>
      <c r="AV351" s="2">
        <f t="shared" si="148"/>
        <v>0</v>
      </c>
      <c r="AW351" s="2">
        <f t="shared" si="149"/>
        <v>0</v>
      </c>
      <c r="AY351" t="s">
        <v>1220</v>
      </c>
      <c r="AZ351" t="s">
        <v>1186</v>
      </c>
      <c r="BA351">
        <v>3</v>
      </c>
      <c r="BC351">
        <v>2</v>
      </c>
      <c r="BD351" s="91">
        <v>13</v>
      </c>
      <c r="BE351" s="93">
        <v>145</v>
      </c>
      <c r="BF351" s="96">
        <f t="shared" si="151"/>
        <v>13145</v>
      </c>
      <c r="BG351" s="96">
        <f t="shared" si="150"/>
        <v>13145</v>
      </c>
      <c r="BI351" s="7" t="s">
        <v>1447</v>
      </c>
    </row>
    <row r="352" spans="1:61" ht="14" hidden="1" customHeight="1" outlineLevel="1" x14ac:dyDescent="0.2">
      <c r="A352" t="s">
        <v>1660</v>
      </c>
      <c r="B352" t="s">
        <v>1186</v>
      </c>
      <c r="C352" s="1">
        <f t="shared" si="142"/>
        <v>11205</v>
      </c>
      <c r="D352" s="7">
        <f>IF(N352&gt;0, RANK(N352,(N352:P352,Q352:AF352)),0)</f>
        <v>2</v>
      </c>
      <c r="E352" s="7">
        <f>IF(O352&gt;0,RANK(O352,(N352:P352,Q352:AF352)),0)</f>
        <v>1</v>
      </c>
      <c r="F352" s="7">
        <f>IF(P352&gt;0,RANK(P352,(N352:P352,Q352:AF352)),0)</f>
        <v>0</v>
      </c>
      <c r="G352" s="1">
        <f t="shared" si="143"/>
        <v>5467</v>
      </c>
      <c r="H352" s="2">
        <f t="shared" si="144"/>
        <v>0.48790718429272645</v>
      </c>
      <c r="I352" s="2"/>
      <c r="J352" s="2">
        <f t="shared" si="145"/>
        <v>0.25604640785363675</v>
      </c>
      <c r="K352" s="2">
        <f t="shared" si="145"/>
        <v>0.74395359214636325</v>
      </c>
      <c r="L352" s="2">
        <f t="shared" si="145"/>
        <v>0</v>
      </c>
      <c r="M352" s="2">
        <f t="shared" si="146"/>
        <v>0</v>
      </c>
      <c r="N352" s="167">
        <v>2869</v>
      </c>
      <c r="O352" s="167">
        <v>8336</v>
      </c>
      <c r="P352" s="167"/>
      <c r="Q352" s="167"/>
      <c r="R352" s="167"/>
      <c r="S352" s="167"/>
      <c r="X352" s="1"/>
      <c r="AP352" s="7">
        <f>IF(Q352&gt;0,RANK(Q352,(N352:P352,Q352:AF352)),0)</f>
        <v>0</v>
      </c>
      <c r="AQ352" s="7">
        <f>IF(R352&gt;0,RANK(R352,(N352:P352,Q352:AF352)),0)</f>
        <v>0</v>
      </c>
      <c r="AR352" s="7">
        <f>IF(T352&gt;0,RANK(T352,(N352:P352,Q352:AF352)),0)</f>
        <v>0</v>
      </c>
      <c r="AS352" s="7">
        <f>IF(S352&gt;0,RANK(S352,(N352:P352,Q352:AF352)),0)</f>
        <v>0</v>
      </c>
      <c r="AT352" s="2">
        <f t="shared" si="147"/>
        <v>0</v>
      </c>
      <c r="AU352" s="2">
        <f t="shared" si="147"/>
        <v>0</v>
      </c>
      <c r="AV352" s="2">
        <f t="shared" si="148"/>
        <v>0</v>
      </c>
      <c r="AW352" s="2">
        <f t="shared" si="149"/>
        <v>0</v>
      </c>
      <c r="AY352" t="s">
        <v>1660</v>
      </c>
      <c r="AZ352" t="s">
        <v>1186</v>
      </c>
      <c r="BA352">
        <v>9</v>
      </c>
      <c r="BC352">
        <v>2</v>
      </c>
      <c r="BD352" s="91">
        <v>13</v>
      </c>
      <c r="BE352" s="93">
        <v>147</v>
      </c>
      <c r="BF352" s="96">
        <f t="shared" si="151"/>
        <v>13147</v>
      </c>
      <c r="BG352" s="96">
        <f t="shared" si="150"/>
        <v>13147</v>
      </c>
      <c r="BI352" s="7" t="s">
        <v>1447</v>
      </c>
    </row>
    <row r="353" spans="1:61" ht="14" hidden="1" customHeight="1" outlineLevel="1" x14ac:dyDescent="0.2">
      <c r="A353" t="s">
        <v>453</v>
      </c>
      <c r="B353" t="s">
        <v>1186</v>
      </c>
      <c r="C353" s="1">
        <f t="shared" si="142"/>
        <v>4675</v>
      </c>
      <c r="D353" s="7">
        <f>IF(N353&gt;0, RANK(N353,(N353:P353,Q353:AF353)),0)</f>
        <v>2</v>
      </c>
      <c r="E353" s="7">
        <f>IF(O353&gt;0,RANK(O353,(N353:P353,Q353:AF353)),0)</f>
        <v>1</v>
      </c>
      <c r="F353" s="7">
        <f>IF(P353&gt;0,RANK(P353,(N353:P353,Q353:AF353)),0)</f>
        <v>0</v>
      </c>
      <c r="G353" s="1">
        <f t="shared" si="143"/>
        <v>3115</v>
      </c>
      <c r="H353" s="2">
        <f t="shared" si="144"/>
        <v>0.66631016042780744</v>
      </c>
      <c r="I353" s="2"/>
      <c r="J353" s="2">
        <f t="shared" si="145"/>
        <v>0.16684491978609625</v>
      </c>
      <c r="K353" s="2">
        <f t="shared" si="145"/>
        <v>0.83315508021390372</v>
      </c>
      <c r="L353" s="2">
        <f t="shared" si="145"/>
        <v>0</v>
      </c>
      <c r="M353" s="2">
        <f t="shared" si="146"/>
        <v>0</v>
      </c>
      <c r="N353" s="167">
        <v>780</v>
      </c>
      <c r="O353" s="167">
        <v>3895</v>
      </c>
      <c r="P353" s="167"/>
      <c r="Q353" s="167"/>
      <c r="R353" s="167"/>
      <c r="S353" s="167"/>
      <c r="X353" s="1"/>
      <c r="AP353" s="7">
        <f>IF(Q353&gt;0,RANK(Q353,(N353:P353,Q353:AF353)),0)</f>
        <v>0</v>
      </c>
      <c r="AQ353" s="7">
        <f>IF(R353&gt;0,RANK(R353,(N353:P353,Q353:AF353)),0)</f>
        <v>0</v>
      </c>
      <c r="AR353" s="7">
        <f>IF(T353&gt;0,RANK(T353,(N353:P353,Q353:AF353)),0)</f>
        <v>0</v>
      </c>
      <c r="AS353" s="7">
        <f>IF(S353&gt;0,RANK(S353,(N353:P353,Q353:AF353)),0)</f>
        <v>0</v>
      </c>
      <c r="AT353" s="2">
        <f t="shared" si="147"/>
        <v>0</v>
      </c>
      <c r="AU353" s="2">
        <f t="shared" si="147"/>
        <v>0</v>
      </c>
      <c r="AV353" s="2">
        <f t="shared" si="148"/>
        <v>0</v>
      </c>
      <c r="AW353" s="2">
        <f t="shared" si="149"/>
        <v>0</v>
      </c>
      <c r="AY353" t="s">
        <v>453</v>
      </c>
      <c r="AZ353" t="s">
        <v>1186</v>
      </c>
      <c r="BA353">
        <v>3</v>
      </c>
      <c r="BC353">
        <v>2</v>
      </c>
      <c r="BD353" s="91">
        <v>13</v>
      </c>
      <c r="BE353" s="93">
        <v>149</v>
      </c>
      <c r="BF353" s="96">
        <f t="shared" si="151"/>
        <v>13149</v>
      </c>
      <c r="BG353" s="96">
        <f t="shared" si="150"/>
        <v>13149</v>
      </c>
      <c r="BI353" s="7" t="s">
        <v>1447</v>
      </c>
    </row>
    <row r="354" spans="1:61" ht="14" hidden="1" customHeight="1" outlineLevel="1" x14ac:dyDescent="0.2">
      <c r="A354" t="s">
        <v>641</v>
      </c>
      <c r="B354" t="s">
        <v>1186</v>
      </c>
      <c r="C354" s="1">
        <f t="shared" si="142"/>
        <v>109380</v>
      </c>
      <c r="D354" s="7">
        <f>IF(N354&gt;0, RANK(N354,(N354:P354,Q354:AF354)),0)</f>
        <v>1</v>
      </c>
      <c r="E354" s="7">
        <f>IF(O354&gt;0,RANK(O354,(N354:P354,Q354:AF354)),0)</f>
        <v>2</v>
      </c>
      <c r="F354" s="7">
        <f>IF(P354&gt;0,RANK(P354,(N354:P354,Q354:AF354)),0)</f>
        <v>0</v>
      </c>
      <c r="G354" s="1">
        <f t="shared" si="143"/>
        <v>27090</v>
      </c>
      <c r="H354" s="2">
        <f t="shared" si="144"/>
        <v>0.24766867800329129</v>
      </c>
      <c r="I354" s="2"/>
      <c r="J354" s="2">
        <f t="shared" si="145"/>
        <v>0.62383433900164564</v>
      </c>
      <c r="K354" s="2">
        <f t="shared" si="145"/>
        <v>0.37616566099835436</v>
      </c>
      <c r="L354" s="2">
        <f t="shared" si="145"/>
        <v>0</v>
      </c>
      <c r="M354" s="2">
        <f t="shared" si="146"/>
        <v>0</v>
      </c>
      <c r="N354" s="167">
        <v>68235</v>
      </c>
      <c r="O354" s="167">
        <v>41145</v>
      </c>
      <c r="P354" s="167"/>
      <c r="Q354" s="167"/>
      <c r="R354" s="167"/>
      <c r="S354" s="167"/>
      <c r="X354" s="1"/>
      <c r="AP354" s="7">
        <f>IF(Q354&gt;0,RANK(Q354,(N354:P354,Q354:AF354)),0)</f>
        <v>0</v>
      </c>
      <c r="AQ354" s="7">
        <f>IF(R354&gt;0,RANK(R354,(N354:P354,Q354:AF354)),0)</f>
        <v>0</v>
      </c>
      <c r="AR354" s="7">
        <f>IF(T354&gt;0,RANK(T354,(N354:P354,Q354:AF354)),0)</f>
        <v>0</v>
      </c>
      <c r="AS354" s="7">
        <f>IF(S354&gt;0,RANK(S354,(N354:P354,Q354:AF354)),0)</f>
        <v>0</v>
      </c>
      <c r="AT354" s="2">
        <f t="shared" si="147"/>
        <v>0</v>
      </c>
      <c r="AU354" s="2">
        <f t="shared" si="147"/>
        <v>0</v>
      </c>
      <c r="AV354" s="2">
        <f t="shared" si="148"/>
        <v>0</v>
      </c>
      <c r="AW354" s="2">
        <f t="shared" si="149"/>
        <v>0</v>
      </c>
      <c r="AY354" t="s">
        <v>641</v>
      </c>
      <c r="AZ354" t="s">
        <v>1186</v>
      </c>
      <c r="BC354">
        <v>2</v>
      </c>
      <c r="BD354" s="91">
        <v>13</v>
      </c>
      <c r="BE354" s="93">
        <v>151</v>
      </c>
      <c r="BF354" s="96">
        <f t="shared" si="151"/>
        <v>13151</v>
      </c>
      <c r="BG354" s="96">
        <f t="shared" si="150"/>
        <v>13151</v>
      </c>
      <c r="BI354" s="7" t="s">
        <v>1447</v>
      </c>
    </row>
    <row r="355" spans="1:61" ht="14" hidden="1" customHeight="1" outlineLevel="1" x14ac:dyDescent="0.2">
      <c r="A355" t="s">
        <v>1526</v>
      </c>
      <c r="B355" t="s">
        <v>1186</v>
      </c>
      <c r="C355" s="1">
        <f t="shared" si="142"/>
        <v>66387</v>
      </c>
      <c r="D355" s="7">
        <f>IF(N355&gt;0, RANK(N355,(N355:P355,Q355:AF355)),0)</f>
        <v>2</v>
      </c>
      <c r="E355" s="7">
        <f>IF(O355&gt;0,RANK(O355,(N355:P355,Q355:AF355)),0)</f>
        <v>1</v>
      </c>
      <c r="F355" s="7">
        <f>IF(P355&gt;0,RANK(P355,(N355:P355,Q355:AF355)),0)</f>
        <v>0</v>
      </c>
      <c r="G355" s="1">
        <f t="shared" si="143"/>
        <v>7171</v>
      </c>
      <c r="H355" s="2">
        <f t="shared" si="144"/>
        <v>0.10801813608085921</v>
      </c>
      <c r="I355" s="2"/>
      <c r="J355" s="2">
        <f t="shared" si="145"/>
        <v>0.4459909319595704</v>
      </c>
      <c r="K355" s="2">
        <f t="shared" si="145"/>
        <v>0.5540090680404296</v>
      </c>
      <c r="L355" s="2">
        <f t="shared" si="145"/>
        <v>0</v>
      </c>
      <c r="M355" s="2">
        <f t="shared" si="146"/>
        <v>0</v>
      </c>
      <c r="N355" s="167">
        <v>29608</v>
      </c>
      <c r="O355" s="167">
        <v>36779</v>
      </c>
      <c r="P355" s="167"/>
      <c r="Q355" s="167"/>
      <c r="R355" s="167"/>
      <c r="S355" s="167"/>
      <c r="X355" s="1"/>
      <c r="AP355" s="7">
        <f>IF(Q355&gt;0,RANK(Q355,(N355:P355,Q355:AF355)),0)</f>
        <v>0</v>
      </c>
      <c r="AQ355" s="7">
        <f>IF(R355&gt;0,RANK(R355,(N355:P355,Q355:AF355)),0)</f>
        <v>0</v>
      </c>
      <c r="AR355" s="7">
        <f>IF(T355&gt;0,RANK(T355,(N355:P355,Q355:AF355)),0)</f>
        <v>0</v>
      </c>
      <c r="AS355" s="7">
        <f>IF(S355&gt;0,RANK(S355,(N355:P355,Q355:AF355)),0)</f>
        <v>0</v>
      </c>
      <c r="AT355" s="2">
        <f t="shared" si="147"/>
        <v>0</v>
      </c>
      <c r="AU355" s="2">
        <f t="shared" si="147"/>
        <v>0</v>
      </c>
      <c r="AV355" s="2">
        <f t="shared" si="148"/>
        <v>0</v>
      </c>
      <c r="AW355" s="2">
        <f t="shared" si="149"/>
        <v>0</v>
      </c>
      <c r="AY355" t="s">
        <v>1526</v>
      </c>
      <c r="AZ355" t="s">
        <v>1186</v>
      </c>
      <c r="BA355">
        <v>8</v>
      </c>
      <c r="BC355">
        <v>2</v>
      </c>
      <c r="BD355" s="91">
        <v>13</v>
      </c>
      <c r="BE355" s="93">
        <v>153</v>
      </c>
      <c r="BF355" s="96">
        <f t="shared" si="151"/>
        <v>13153</v>
      </c>
      <c r="BG355" s="96">
        <f t="shared" si="150"/>
        <v>13153</v>
      </c>
      <c r="BI355" s="7" t="s">
        <v>1447</v>
      </c>
    </row>
    <row r="356" spans="1:61" ht="14" hidden="1" customHeight="1" outlineLevel="1" x14ac:dyDescent="0.2">
      <c r="A356" t="s">
        <v>1875</v>
      </c>
      <c r="B356" t="s">
        <v>1186</v>
      </c>
      <c r="C356" s="1">
        <f t="shared" si="142"/>
        <v>3616</v>
      </c>
      <c r="D356" s="7">
        <f>IF(N356&gt;0, RANK(N356,(N356:P356,Q356:AF356)),0)</f>
        <v>2</v>
      </c>
      <c r="E356" s="7">
        <f>IF(O356&gt;0,RANK(O356,(N356:P356,Q356:AF356)),0)</f>
        <v>1</v>
      </c>
      <c r="F356" s="7">
        <f>IF(P356&gt;0,RANK(P356,(N356:P356,Q356:AF356)),0)</f>
        <v>0</v>
      </c>
      <c r="G356" s="1">
        <f t="shared" si="143"/>
        <v>1862</v>
      </c>
      <c r="H356" s="2">
        <f t="shared" si="144"/>
        <v>0.51493362831858402</v>
      </c>
      <c r="I356" s="2"/>
      <c r="J356" s="2">
        <f t="shared" si="145"/>
        <v>0.24253318584070796</v>
      </c>
      <c r="K356" s="2">
        <f t="shared" si="145"/>
        <v>0.75746681415929207</v>
      </c>
      <c r="L356" s="2">
        <f t="shared" si="145"/>
        <v>0</v>
      </c>
      <c r="M356" s="2">
        <f t="shared" si="146"/>
        <v>0</v>
      </c>
      <c r="N356" s="167">
        <v>877</v>
      </c>
      <c r="O356" s="167">
        <v>2739</v>
      </c>
      <c r="P356" s="167"/>
      <c r="Q356" s="167"/>
      <c r="R356" s="167"/>
      <c r="S356" s="167"/>
      <c r="X356" s="1"/>
      <c r="AP356" s="7">
        <f>IF(Q356&gt;0,RANK(Q356,(N356:P356,Q356:AF356)),0)</f>
        <v>0</v>
      </c>
      <c r="AQ356" s="7">
        <f>IF(R356&gt;0,RANK(R356,(N356:P356,Q356:AF356)),0)</f>
        <v>0</v>
      </c>
      <c r="AR356" s="7">
        <f>IF(T356&gt;0,RANK(T356,(N356:P356,Q356:AF356)),0)</f>
        <v>0</v>
      </c>
      <c r="AS356" s="7">
        <f>IF(S356&gt;0,RANK(S356,(N356:P356,Q356:AF356)),0)</f>
        <v>0</v>
      </c>
      <c r="AT356" s="2">
        <f t="shared" si="147"/>
        <v>0</v>
      </c>
      <c r="AU356" s="2">
        <f t="shared" si="147"/>
        <v>0</v>
      </c>
      <c r="AV356" s="2">
        <f t="shared" si="148"/>
        <v>0</v>
      </c>
      <c r="AW356" s="2">
        <f t="shared" si="149"/>
        <v>0</v>
      </c>
      <c r="AY356" t="s">
        <v>1875</v>
      </c>
      <c r="AZ356" t="s">
        <v>1186</v>
      </c>
      <c r="BA356">
        <v>8</v>
      </c>
      <c r="BC356">
        <v>2</v>
      </c>
      <c r="BD356" s="91">
        <v>13</v>
      </c>
      <c r="BE356" s="93">
        <v>155</v>
      </c>
      <c r="BF356" s="96">
        <f t="shared" si="151"/>
        <v>13155</v>
      </c>
      <c r="BG356" s="96">
        <f t="shared" si="150"/>
        <v>13155</v>
      </c>
      <c r="BI356" s="7" t="s">
        <v>1447</v>
      </c>
    </row>
    <row r="357" spans="1:61" ht="14" hidden="1" customHeight="1" outlineLevel="1" x14ac:dyDescent="0.2">
      <c r="A357" t="s">
        <v>2169</v>
      </c>
      <c r="B357" t="s">
        <v>1186</v>
      </c>
      <c r="C357" s="1">
        <f t="shared" si="142"/>
        <v>32578</v>
      </c>
      <c r="D357" s="7">
        <f>IF(N357&gt;0, RANK(N357,(N357:P357,Q357:AF357)),0)</f>
        <v>2</v>
      </c>
      <c r="E357" s="7">
        <f>IF(O357&gt;0,RANK(O357,(N357:P357,Q357:AF357)),0)</f>
        <v>1</v>
      </c>
      <c r="F357" s="7">
        <f>IF(P357&gt;0,RANK(P357,(N357:P357,Q357:AF357)),0)</f>
        <v>0</v>
      </c>
      <c r="G357" s="1">
        <f t="shared" si="143"/>
        <v>19008</v>
      </c>
      <c r="H357" s="2">
        <f t="shared" si="144"/>
        <v>0.58346123150592422</v>
      </c>
      <c r="I357" s="2"/>
      <c r="J357" s="2">
        <f t="shared" si="145"/>
        <v>0.20826938424703789</v>
      </c>
      <c r="K357" s="2">
        <f t="shared" si="145"/>
        <v>0.79173061575296211</v>
      </c>
      <c r="L357" s="2">
        <f t="shared" si="145"/>
        <v>0</v>
      </c>
      <c r="M357" s="2">
        <f t="shared" si="146"/>
        <v>0</v>
      </c>
      <c r="N357" s="167">
        <v>6785</v>
      </c>
      <c r="O357" s="167">
        <v>25793</v>
      </c>
      <c r="P357" s="167"/>
      <c r="Q357" s="167"/>
      <c r="R357" s="167"/>
      <c r="S357" s="167"/>
      <c r="X357" s="1"/>
      <c r="AP357" s="7">
        <f>IF(Q357&gt;0,RANK(Q357,(N357:P357,Q357:AF357)),0)</f>
        <v>0</v>
      </c>
      <c r="AQ357" s="7">
        <f>IF(R357&gt;0,RANK(R357,(N357:P357,Q357:AF357)),0)</f>
        <v>0</v>
      </c>
      <c r="AR357" s="7">
        <f>IF(T357&gt;0,RANK(T357,(N357:P357,Q357:AF357)),0)</f>
        <v>0</v>
      </c>
      <c r="AS357" s="7">
        <f>IF(S357&gt;0,RANK(S357,(N357:P357,Q357:AF357)),0)</f>
        <v>0</v>
      </c>
      <c r="AT357" s="2">
        <f t="shared" si="147"/>
        <v>0</v>
      </c>
      <c r="AU357" s="2">
        <f t="shared" si="147"/>
        <v>0</v>
      </c>
      <c r="AV357" s="2">
        <f t="shared" si="148"/>
        <v>0</v>
      </c>
      <c r="AW357" s="2">
        <f t="shared" si="149"/>
        <v>0</v>
      </c>
      <c r="AY357" t="s">
        <v>2169</v>
      </c>
      <c r="AZ357" t="s">
        <v>1186</v>
      </c>
      <c r="BA357">
        <v>9</v>
      </c>
      <c r="BC357">
        <v>2</v>
      </c>
      <c r="BD357" s="91">
        <v>13</v>
      </c>
      <c r="BE357" s="93">
        <v>157</v>
      </c>
      <c r="BF357" s="96">
        <f t="shared" si="151"/>
        <v>13157</v>
      </c>
      <c r="BG357" s="96">
        <f t="shared" si="150"/>
        <v>13157</v>
      </c>
      <c r="BI357" s="7" t="s">
        <v>1447</v>
      </c>
    </row>
    <row r="358" spans="1:61" ht="14" hidden="1" customHeight="1" outlineLevel="1" x14ac:dyDescent="0.2">
      <c r="A358" t="s">
        <v>297</v>
      </c>
      <c r="B358" t="s">
        <v>1186</v>
      </c>
      <c r="C358" s="1">
        <f t="shared" si="142"/>
        <v>6800</v>
      </c>
      <c r="D358" s="7">
        <f>IF(N358&gt;0, RANK(N358,(N358:P358,Q358:AF358)),0)</f>
        <v>2</v>
      </c>
      <c r="E358" s="7">
        <f>IF(O358&gt;0,RANK(O358,(N358:P358,Q358:AF358)),0)</f>
        <v>1</v>
      </c>
      <c r="F358" s="7">
        <f>IF(P358&gt;0,RANK(P358,(N358:P358,Q358:AF358)),0)</f>
        <v>0</v>
      </c>
      <c r="G358" s="1">
        <f t="shared" si="143"/>
        <v>3492</v>
      </c>
      <c r="H358" s="2">
        <f t="shared" si="144"/>
        <v>0.5135294117647059</v>
      </c>
      <c r="I358" s="2"/>
      <c r="J358" s="2">
        <f t="shared" si="145"/>
        <v>0.24323529411764705</v>
      </c>
      <c r="K358" s="2">
        <f t="shared" si="145"/>
        <v>0.75676470588235289</v>
      </c>
      <c r="L358" s="2">
        <f t="shared" si="145"/>
        <v>0</v>
      </c>
      <c r="M358" s="2">
        <f t="shared" si="146"/>
        <v>1.1102230246251565E-16</v>
      </c>
      <c r="N358" s="167">
        <v>1654</v>
      </c>
      <c r="O358" s="167">
        <v>5146</v>
      </c>
      <c r="P358" s="167"/>
      <c r="Q358" s="167"/>
      <c r="R358" s="167"/>
      <c r="S358" s="167"/>
      <c r="X358" s="1"/>
      <c r="AP358" s="7">
        <f>IF(Q358&gt;0,RANK(Q358,(N358:P358,Q358:AF358)),0)</f>
        <v>0</v>
      </c>
      <c r="AQ358" s="7">
        <f>IF(R358&gt;0,RANK(R358,(N358:P358,Q358:AF358)),0)</f>
        <v>0</v>
      </c>
      <c r="AR358" s="7">
        <f>IF(T358&gt;0,RANK(T358,(N358:P358,Q358:AF358)),0)</f>
        <v>0</v>
      </c>
      <c r="AS358" s="7">
        <f>IF(S358&gt;0,RANK(S358,(N358:P358,Q358:AF358)),0)</f>
        <v>0</v>
      </c>
      <c r="AT358" s="2">
        <f t="shared" si="147"/>
        <v>0</v>
      </c>
      <c r="AU358" s="2">
        <f t="shared" si="147"/>
        <v>0</v>
      </c>
      <c r="AV358" s="2">
        <f t="shared" si="148"/>
        <v>0</v>
      </c>
      <c r="AW358" s="2">
        <f t="shared" si="149"/>
        <v>0</v>
      </c>
      <c r="AY358" t="s">
        <v>297</v>
      </c>
      <c r="AZ358" t="s">
        <v>1186</v>
      </c>
      <c r="BA358">
        <v>10</v>
      </c>
      <c r="BC358">
        <v>2</v>
      </c>
      <c r="BD358" s="91">
        <v>13</v>
      </c>
      <c r="BE358" s="93">
        <v>159</v>
      </c>
      <c r="BF358" s="96">
        <f t="shared" si="151"/>
        <v>13159</v>
      </c>
      <c r="BG358" s="96">
        <f t="shared" si="150"/>
        <v>13159</v>
      </c>
      <c r="BI358" s="7" t="s">
        <v>1447</v>
      </c>
    </row>
    <row r="359" spans="1:61" ht="14" hidden="1" customHeight="1" outlineLevel="1" x14ac:dyDescent="0.2">
      <c r="A359" t="s">
        <v>1885</v>
      </c>
      <c r="B359" t="s">
        <v>1186</v>
      </c>
      <c r="C359" s="1">
        <f t="shared" si="142"/>
        <v>5086</v>
      </c>
      <c r="D359" s="7">
        <f>IF(N359&gt;0, RANK(N359,(N359:P359,Q359:AF359)),0)</f>
        <v>2</v>
      </c>
      <c r="E359" s="7">
        <f>IF(O359&gt;0,RANK(O359,(N359:P359,Q359:AF359)),0)</f>
        <v>1</v>
      </c>
      <c r="F359" s="7">
        <f>IF(P359&gt;0,RANK(P359,(N359:P359,Q359:AF359)),0)</f>
        <v>0</v>
      </c>
      <c r="G359" s="1">
        <f t="shared" si="143"/>
        <v>3192</v>
      </c>
      <c r="H359" s="2">
        <f t="shared" si="144"/>
        <v>0.62760519071962251</v>
      </c>
      <c r="I359" s="2"/>
      <c r="J359" s="2">
        <f t="shared" si="145"/>
        <v>0.18619740464018875</v>
      </c>
      <c r="K359" s="2">
        <f t="shared" si="145"/>
        <v>0.81380259535981125</v>
      </c>
      <c r="L359" s="2">
        <f t="shared" si="145"/>
        <v>0</v>
      </c>
      <c r="M359" s="2">
        <f t="shared" si="146"/>
        <v>0</v>
      </c>
      <c r="N359" s="167">
        <v>947</v>
      </c>
      <c r="O359" s="167">
        <v>4139</v>
      </c>
      <c r="P359" s="167"/>
      <c r="Q359" s="167"/>
      <c r="R359" s="167"/>
      <c r="S359" s="167"/>
      <c r="X359" s="1"/>
      <c r="AP359" s="7">
        <f>IF(Q359&gt;0,RANK(Q359,(N359:P359,Q359:AF359)),0)</f>
        <v>0</v>
      </c>
      <c r="AQ359" s="7">
        <f>IF(R359&gt;0,RANK(R359,(N359:P359,Q359:AF359)),0)</f>
        <v>0</v>
      </c>
      <c r="AR359" s="7">
        <f>IF(T359&gt;0,RANK(T359,(N359:P359,Q359:AF359)),0)</f>
        <v>0</v>
      </c>
      <c r="AS359" s="7">
        <f>IF(S359&gt;0,RANK(S359,(N359:P359,Q359:AF359)),0)</f>
        <v>0</v>
      </c>
      <c r="AT359" s="2">
        <f t="shared" si="147"/>
        <v>0</v>
      </c>
      <c r="AU359" s="2">
        <f t="shared" si="147"/>
        <v>0</v>
      </c>
      <c r="AV359" s="2">
        <f t="shared" si="148"/>
        <v>0</v>
      </c>
      <c r="AW359" s="2">
        <f t="shared" si="149"/>
        <v>0</v>
      </c>
      <c r="AY359" t="s">
        <v>1885</v>
      </c>
      <c r="AZ359" t="s">
        <v>1186</v>
      </c>
      <c r="BA359">
        <v>12</v>
      </c>
      <c r="BC359">
        <v>2</v>
      </c>
      <c r="BD359" s="91">
        <v>13</v>
      </c>
      <c r="BE359" s="93">
        <v>161</v>
      </c>
      <c r="BF359" s="96">
        <f t="shared" si="151"/>
        <v>13161</v>
      </c>
      <c r="BG359" s="96">
        <f t="shared" si="150"/>
        <v>13161</v>
      </c>
      <c r="BI359" s="7" t="s">
        <v>1447</v>
      </c>
    </row>
    <row r="360" spans="1:61" ht="14" hidden="1" customHeight="1" outlineLevel="1" x14ac:dyDescent="0.2">
      <c r="A360" t="s">
        <v>1259</v>
      </c>
      <c r="B360" t="s">
        <v>1186</v>
      </c>
      <c r="C360" s="1">
        <f t="shared" si="142"/>
        <v>6926</v>
      </c>
      <c r="D360" s="7">
        <f>IF(N360&gt;0, RANK(N360,(N360:P360,Q360:AF360)),0)</f>
        <v>1</v>
      </c>
      <c r="E360" s="7">
        <f>IF(O360&gt;0,RANK(O360,(N360:P360,Q360:AF360)),0)</f>
        <v>2</v>
      </c>
      <c r="F360" s="7">
        <f>IF(P360&gt;0,RANK(P360,(N360:P360,Q360:AF360)),0)</f>
        <v>0</v>
      </c>
      <c r="G360" s="1">
        <f t="shared" si="143"/>
        <v>578</v>
      </c>
      <c r="H360" s="2">
        <f t="shared" si="144"/>
        <v>8.3453652902108003E-2</v>
      </c>
      <c r="I360" s="2"/>
      <c r="J360" s="2">
        <f t="shared" si="145"/>
        <v>0.54172682645105397</v>
      </c>
      <c r="K360" s="2">
        <f t="shared" si="145"/>
        <v>0.45827317354894598</v>
      </c>
      <c r="L360" s="2">
        <f t="shared" si="145"/>
        <v>0</v>
      </c>
      <c r="M360" s="2">
        <f t="shared" si="146"/>
        <v>5.5511151231257827E-17</v>
      </c>
      <c r="N360" s="167">
        <v>3752</v>
      </c>
      <c r="O360" s="167">
        <v>3174</v>
      </c>
      <c r="P360" s="167"/>
      <c r="Q360" s="167"/>
      <c r="R360" s="167"/>
      <c r="S360" s="167"/>
      <c r="X360" s="1"/>
      <c r="AP360" s="7">
        <f>IF(Q360&gt;0,RANK(Q360,(N360:P360,Q360:AF360)),0)</f>
        <v>0</v>
      </c>
      <c r="AQ360" s="7">
        <f>IF(R360&gt;0,RANK(R360,(N360:P360,Q360:AF360)),0)</f>
        <v>0</v>
      </c>
      <c r="AR360" s="7">
        <f>IF(T360&gt;0,RANK(T360,(N360:P360,Q360:AF360)),0)</f>
        <v>0</v>
      </c>
      <c r="AS360" s="7">
        <f>IF(S360&gt;0,RANK(S360,(N360:P360,Q360:AF360)),0)</f>
        <v>0</v>
      </c>
      <c r="AT360" s="2">
        <f t="shared" si="147"/>
        <v>0</v>
      </c>
      <c r="AU360" s="2">
        <f t="shared" si="147"/>
        <v>0</v>
      </c>
      <c r="AV360" s="2">
        <f t="shared" si="148"/>
        <v>0</v>
      </c>
      <c r="AW360" s="2">
        <f t="shared" si="149"/>
        <v>0</v>
      </c>
      <c r="AY360" t="s">
        <v>1259</v>
      </c>
      <c r="AZ360" t="s">
        <v>1186</v>
      </c>
      <c r="BA360">
        <v>10</v>
      </c>
      <c r="BC360">
        <v>2</v>
      </c>
      <c r="BD360" s="91">
        <v>13</v>
      </c>
      <c r="BE360" s="93">
        <v>163</v>
      </c>
      <c r="BF360" s="96">
        <f t="shared" si="151"/>
        <v>13163</v>
      </c>
      <c r="BG360" s="96">
        <f t="shared" si="150"/>
        <v>13163</v>
      </c>
      <c r="BI360" s="7" t="s">
        <v>1447</v>
      </c>
    </row>
    <row r="361" spans="1:61" ht="14" hidden="1" customHeight="1" outlineLevel="1" x14ac:dyDescent="0.2">
      <c r="A361" t="s">
        <v>600</v>
      </c>
      <c r="B361" t="s">
        <v>1186</v>
      </c>
      <c r="C361" s="1">
        <f t="shared" si="142"/>
        <v>3116</v>
      </c>
      <c r="D361" s="7">
        <f>IF(N361&gt;0, RANK(N361,(N361:P361,Q361:AF361)),0)</f>
        <v>2</v>
      </c>
      <c r="E361" s="7">
        <f>IF(O361&gt;0,RANK(O361,(N361:P361,Q361:AF361)),0)</f>
        <v>1</v>
      </c>
      <c r="F361" s="7">
        <f>IF(P361&gt;0,RANK(P361,(N361:P361,Q361:AF361)),0)</f>
        <v>0</v>
      </c>
      <c r="G361" s="1">
        <f t="shared" si="143"/>
        <v>770</v>
      </c>
      <c r="H361" s="2">
        <f t="shared" si="144"/>
        <v>0.24711168164313221</v>
      </c>
      <c r="I361" s="2"/>
      <c r="J361" s="2">
        <f t="shared" si="145"/>
        <v>0.37644415917843388</v>
      </c>
      <c r="K361" s="2">
        <f t="shared" si="145"/>
        <v>0.62355584082156612</v>
      </c>
      <c r="L361" s="2">
        <f t="shared" si="145"/>
        <v>0</v>
      </c>
      <c r="M361" s="2">
        <f t="shared" si="146"/>
        <v>0</v>
      </c>
      <c r="N361" s="167">
        <v>1173</v>
      </c>
      <c r="O361" s="167">
        <v>1943</v>
      </c>
      <c r="P361" s="167"/>
      <c r="Q361" s="167"/>
      <c r="R361" s="167"/>
      <c r="S361" s="167"/>
      <c r="X361" s="1"/>
      <c r="AP361" s="7">
        <f>IF(Q361&gt;0,RANK(Q361,(N361:P361,Q361:AF361)),0)</f>
        <v>0</v>
      </c>
      <c r="AQ361" s="7">
        <f>IF(R361&gt;0,RANK(R361,(N361:P361,Q361:AF361)),0)</f>
        <v>0</v>
      </c>
      <c r="AR361" s="7">
        <f>IF(T361&gt;0,RANK(T361,(N361:P361,Q361:AF361)),0)</f>
        <v>0</v>
      </c>
      <c r="AS361" s="7">
        <f>IF(S361&gt;0,RANK(S361,(N361:P361,Q361:AF361)),0)</f>
        <v>0</v>
      </c>
      <c r="AT361" s="2">
        <f t="shared" si="147"/>
        <v>0</v>
      </c>
      <c r="AU361" s="2">
        <f t="shared" si="147"/>
        <v>0</v>
      </c>
      <c r="AV361" s="2">
        <f t="shared" si="148"/>
        <v>0</v>
      </c>
      <c r="AW361" s="2">
        <f t="shared" si="149"/>
        <v>0</v>
      </c>
      <c r="AY361" t="s">
        <v>600</v>
      </c>
      <c r="AZ361" t="s">
        <v>1186</v>
      </c>
      <c r="BA361">
        <v>12</v>
      </c>
      <c r="BC361">
        <v>2</v>
      </c>
      <c r="BD361" s="91">
        <v>13</v>
      </c>
      <c r="BE361" s="93">
        <v>165</v>
      </c>
      <c r="BF361" s="96">
        <f t="shared" si="151"/>
        <v>13165</v>
      </c>
      <c r="BG361" s="96">
        <f t="shared" si="150"/>
        <v>13165</v>
      </c>
      <c r="BI361" s="7" t="s">
        <v>1447</v>
      </c>
    </row>
    <row r="362" spans="1:61" ht="14" hidden="1" customHeight="1" outlineLevel="1" x14ac:dyDescent="0.2">
      <c r="A362" t="s">
        <v>2393</v>
      </c>
      <c r="B362" t="s">
        <v>1186</v>
      </c>
      <c r="C362" s="1">
        <f t="shared" si="142"/>
        <v>3573</v>
      </c>
      <c r="D362" s="7">
        <f>IF(N362&gt;0, RANK(N362,(N362:P362,Q362:AF362)),0)</f>
        <v>2</v>
      </c>
      <c r="E362" s="7">
        <f>IF(O362&gt;0,RANK(O362,(N362:P362,Q362:AF362)),0)</f>
        <v>1</v>
      </c>
      <c r="F362" s="7">
        <f>IF(P362&gt;0,RANK(P362,(N362:P362,Q362:AF362)),0)</f>
        <v>0</v>
      </c>
      <c r="G362" s="1">
        <f t="shared" si="143"/>
        <v>1485</v>
      </c>
      <c r="H362" s="2">
        <f t="shared" si="144"/>
        <v>0.41561712846347609</v>
      </c>
      <c r="I362" s="2"/>
      <c r="J362" s="2">
        <f t="shared" si="145"/>
        <v>0.29219143576826195</v>
      </c>
      <c r="K362" s="2">
        <f t="shared" si="145"/>
        <v>0.70780856423173799</v>
      </c>
      <c r="L362" s="2">
        <f t="shared" si="145"/>
        <v>0</v>
      </c>
      <c r="M362" s="2">
        <f t="shared" si="146"/>
        <v>0</v>
      </c>
      <c r="N362" s="167">
        <v>1044</v>
      </c>
      <c r="O362" s="167">
        <v>2529</v>
      </c>
      <c r="P362" s="167"/>
      <c r="Q362" s="167"/>
      <c r="R362" s="167"/>
      <c r="S362" s="167"/>
      <c r="X362" s="1"/>
      <c r="AP362" s="7">
        <f>IF(Q362&gt;0,RANK(Q362,(N362:P362,Q362:AF362)),0)</f>
        <v>0</v>
      </c>
      <c r="AQ362" s="7">
        <f>IF(R362&gt;0,RANK(R362,(N362:P362,Q362:AF362)),0)</f>
        <v>0</v>
      </c>
      <c r="AR362" s="7">
        <f>IF(T362&gt;0,RANK(T362,(N362:P362,Q362:AF362)),0)</f>
        <v>0</v>
      </c>
      <c r="AS362" s="7">
        <f>IF(S362&gt;0,RANK(S362,(N362:P362,Q362:AF362)),0)</f>
        <v>0</v>
      </c>
      <c r="AT362" s="2">
        <f t="shared" si="147"/>
        <v>0</v>
      </c>
      <c r="AU362" s="2">
        <f t="shared" si="147"/>
        <v>0</v>
      </c>
      <c r="AV362" s="2">
        <f t="shared" si="148"/>
        <v>0</v>
      </c>
      <c r="AW362" s="2">
        <f t="shared" si="149"/>
        <v>0</v>
      </c>
      <c r="AY362" t="s">
        <v>2393</v>
      </c>
      <c r="AZ362" t="s">
        <v>1186</v>
      </c>
      <c r="BA362">
        <v>10</v>
      </c>
      <c r="BC362">
        <v>2</v>
      </c>
      <c r="BD362" s="91">
        <v>13</v>
      </c>
      <c r="BE362" s="93">
        <v>167</v>
      </c>
      <c r="BF362" s="96">
        <f t="shared" si="151"/>
        <v>13167</v>
      </c>
      <c r="BG362" s="96">
        <f t="shared" si="150"/>
        <v>13167</v>
      </c>
      <c r="BI362" s="7" t="s">
        <v>1447</v>
      </c>
    </row>
    <row r="363" spans="1:61" ht="14" hidden="1" customHeight="1" outlineLevel="1" x14ac:dyDescent="0.2">
      <c r="A363" t="s">
        <v>2131</v>
      </c>
      <c r="B363" t="s">
        <v>1186</v>
      </c>
      <c r="C363" s="1">
        <f t="shared" si="142"/>
        <v>13332</v>
      </c>
      <c r="D363" s="7">
        <f>IF(N363&gt;0, RANK(N363,(N363:P363,Q363:AF363)),0)</f>
        <v>2</v>
      </c>
      <c r="E363" s="7">
        <f>IF(O363&gt;0,RANK(O363,(N363:P363,Q363:AF363)),0)</f>
        <v>1</v>
      </c>
      <c r="F363" s="7">
        <f>IF(P363&gt;0,RANK(P363,(N363:P363,Q363:AF363)),0)</f>
        <v>0</v>
      </c>
      <c r="G363" s="1">
        <f t="shared" si="143"/>
        <v>4298</v>
      </c>
      <c r="H363" s="2">
        <f t="shared" si="144"/>
        <v>0.32238223822382239</v>
      </c>
      <c r="I363" s="2"/>
      <c r="J363" s="2">
        <f t="shared" si="145"/>
        <v>0.3388088808880888</v>
      </c>
      <c r="K363" s="2">
        <f t="shared" si="145"/>
        <v>0.6611911191119112</v>
      </c>
      <c r="L363" s="2">
        <f t="shared" si="145"/>
        <v>0</v>
      </c>
      <c r="M363" s="2">
        <f t="shared" si="146"/>
        <v>0</v>
      </c>
      <c r="N363" s="167">
        <v>4517</v>
      </c>
      <c r="O363" s="167">
        <v>8815</v>
      </c>
      <c r="P363" s="167"/>
      <c r="Q363" s="167"/>
      <c r="R363" s="167"/>
      <c r="S363" s="167"/>
      <c r="X363" s="1"/>
      <c r="AP363" s="7">
        <f>IF(Q363&gt;0,RANK(Q363,(N363:P363,Q363:AF363)),0)</f>
        <v>0</v>
      </c>
      <c r="AQ363" s="7">
        <f>IF(R363&gt;0,RANK(R363,(N363:P363,Q363:AF363)),0)</f>
        <v>0</v>
      </c>
      <c r="AR363" s="7">
        <f>IF(T363&gt;0,RANK(T363,(N363:P363,Q363:AF363)),0)</f>
        <v>0</v>
      </c>
      <c r="AS363" s="7">
        <f>IF(S363&gt;0,RANK(S363,(N363:P363,Q363:AF363)),0)</f>
        <v>0</v>
      </c>
      <c r="AT363" s="2">
        <f t="shared" si="147"/>
        <v>0</v>
      </c>
      <c r="AU363" s="2">
        <f t="shared" si="147"/>
        <v>0</v>
      </c>
      <c r="AV363" s="2">
        <f t="shared" si="148"/>
        <v>0</v>
      </c>
      <c r="AW363" s="2">
        <f t="shared" si="149"/>
        <v>0</v>
      </c>
      <c r="AY363" t="s">
        <v>2131</v>
      </c>
      <c r="AZ363" t="s">
        <v>1186</v>
      </c>
      <c r="BA363">
        <v>8</v>
      </c>
      <c r="BC363">
        <v>2</v>
      </c>
      <c r="BD363" s="91">
        <v>13</v>
      </c>
      <c r="BE363" s="93">
        <v>169</v>
      </c>
      <c r="BF363" s="96">
        <f t="shared" si="151"/>
        <v>13169</v>
      </c>
      <c r="BG363" s="96">
        <f t="shared" si="150"/>
        <v>13169</v>
      </c>
      <c r="BI363" s="7" t="s">
        <v>1447</v>
      </c>
    </row>
    <row r="364" spans="1:61" ht="14" hidden="1" customHeight="1" outlineLevel="1" x14ac:dyDescent="0.2">
      <c r="A364" t="s">
        <v>1683</v>
      </c>
      <c r="B364" t="s">
        <v>1186</v>
      </c>
      <c r="C364" s="1">
        <f t="shared" si="142"/>
        <v>7983</v>
      </c>
      <c r="D364" s="7">
        <f>IF(N364&gt;0, RANK(N364,(N364:P364,Q364:AF364)),0)</f>
        <v>2</v>
      </c>
      <c r="E364" s="7">
        <f>IF(O364&gt;0,RANK(O364,(N364:P364,Q364:AF364)),0)</f>
        <v>1</v>
      </c>
      <c r="F364" s="7">
        <f>IF(P364&gt;0,RANK(P364,(N364:P364,Q364:AF364)),0)</f>
        <v>0</v>
      </c>
      <c r="G364" s="1">
        <f t="shared" si="143"/>
        <v>3193</v>
      </c>
      <c r="H364" s="2">
        <f t="shared" si="144"/>
        <v>0.39997494676186895</v>
      </c>
      <c r="I364" s="2"/>
      <c r="J364" s="2">
        <f t="shared" si="145"/>
        <v>0.30001252661906552</v>
      </c>
      <c r="K364" s="2">
        <f t="shared" si="145"/>
        <v>0.69998747338093448</v>
      </c>
      <c r="L364" s="2">
        <f t="shared" si="145"/>
        <v>0</v>
      </c>
      <c r="M364" s="2">
        <f t="shared" si="146"/>
        <v>0</v>
      </c>
      <c r="N364" s="167">
        <v>2395</v>
      </c>
      <c r="O364" s="167">
        <v>5588</v>
      </c>
      <c r="P364" s="167"/>
      <c r="Q364" s="167"/>
      <c r="R364" s="167"/>
      <c r="S364" s="167"/>
      <c r="X364" s="1"/>
      <c r="AP364" s="7">
        <f>IF(Q364&gt;0,RANK(Q364,(N364:P364,Q364:AF364)),0)</f>
        <v>0</v>
      </c>
      <c r="AQ364" s="7">
        <f>IF(R364&gt;0,RANK(R364,(N364:P364,Q364:AF364)),0)</f>
        <v>0</v>
      </c>
      <c r="AR364" s="7">
        <f>IF(T364&gt;0,RANK(T364,(N364:P364,Q364:AF364)),0)</f>
        <v>0</v>
      </c>
      <c r="AS364" s="7">
        <f>IF(S364&gt;0,RANK(S364,(N364:P364,Q364:AF364)),0)</f>
        <v>0</v>
      </c>
      <c r="AT364" s="2">
        <f t="shared" si="147"/>
        <v>0</v>
      </c>
      <c r="AU364" s="2">
        <f t="shared" si="147"/>
        <v>0</v>
      </c>
      <c r="AV364" s="2">
        <f t="shared" si="148"/>
        <v>0</v>
      </c>
      <c r="AW364" s="2">
        <f t="shared" si="149"/>
        <v>0</v>
      </c>
      <c r="AY364" t="s">
        <v>1683</v>
      </c>
      <c r="AZ364" t="s">
        <v>1186</v>
      </c>
      <c r="BA364">
        <v>3</v>
      </c>
      <c r="BC364">
        <v>2</v>
      </c>
      <c r="BD364" s="91">
        <v>13</v>
      </c>
      <c r="BE364" s="93">
        <v>171</v>
      </c>
      <c r="BF364" s="96">
        <f t="shared" si="151"/>
        <v>13171</v>
      </c>
      <c r="BG364" s="96">
        <f t="shared" si="150"/>
        <v>13171</v>
      </c>
      <c r="BI364" s="7" t="s">
        <v>1447</v>
      </c>
    </row>
    <row r="365" spans="1:61" ht="14" hidden="1" customHeight="1" outlineLevel="1" x14ac:dyDescent="0.2">
      <c r="A365" t="s">
        <v>187</v>
      </c>
      <c r="B365" t="s">
        <v>1186</v>
      </c>
      <c r="C365" s="1">
        <f t="shared" si="142"/>
        <v>3032</v>
      </c>
      <c r="D365" s="7">
        <f>IF(N365&gt;0, RANK(N365,(N365:P365,Q365:AF365)),0)</f>
        <v>2</v>
      </c>
      <c r="E365" s="7">
        <f>IF(O365&gt;0,RANK(O365,(N365:P365,Q365:AF365)),0)</f>
        <v>1</v>
      </c>
      <c r="F365" s="7">
        <f>IF(P365&gt;0,RANK(P365,(N365:P365,Q365:AF365)),0)</f>
        <v>0</v>
      </c>
      <c r="G365" s="1">
        <f t="shared" si="143"/>
        <v>1222</v>
      </c>
      <c r="H365" s="2">
        <f t="shared" si="144"/>
        <v>0.40303430079155672</v>
      </c>
      <c r="I365" s="2"/>
      <c r="J365" s="2">
        <f t="shared" si="145"/>
        <v>0.29848284960422161</v>
      </c>
      <c r="K365" s="2">
        <f t="shared" si="145"/>
        <v>0.70151715039577833</v>
      </c>
      <c r="L365" s="2">
        <f t="shared" si="145"/>
        <v>0</v>
      </c>
      <c r="M365" s="2">
        <f t="shared" si="146"/>
        <v>1.1102230246251565E-16</v>
      </c>
      <c r="N365" s="167">
        <v>905</v>
      </c>
      <c r="O365" s="167">
        <v>2127</v>
      </c>
      <c r="P365" s="167"/>
      <c r="Q365" s="167"/>
      <c r="R365" s="167"/>
      <c r="S365" s="167"/>
      <c r="X365" s="1"/>
      <c r="AP365" s="7">
        <f>IF(Q365&gt;0,RANK(Q365,(N365:P365,Q365:AF365)),0)</f>
        <v>0</v>
      </c>
      <c r="AQ365" s="7">
        <f>IF(R365&gt;0,RANK(R365,(N365:P365,Q365:AF365)),0)</f>
        <v>0</v>
      </c>
      <c r="AR365" s="7">
        <f>IF(T365&gt;0,RANK(T365,(N365:P365,Q365:AF365)),0)</f>
        <v>0</v>
      </c>
      <c r="AS365" s="7">
        <f>IF(S365&gt;0,RANK(S365,(N365:P365,Q365:AF365)),0)</f>
        <v>0</v>
      </c>
      <c r="AT365" s="2">
        <f t="shared" si="147"/>
        <v>0</v>
      </c>
      <c r="AU365" s="2">
        <f t="shared" si="147"/>
        <v>0</v>
      </c>
      <c r="AV365" s="2">
        <f t="shared" si="148"/>
        <v>0</v>
      </c>
      <c r="AW365" s="2">
        <f t="shared" si="149"/>
        <v>0</v>
      </c>
      <c r="AY365" t="s">
        <v>187</v>
      </c>
      <c r="AZ365" t="s">
        <v>1186</v>
      </c>
      <c r="BA365">
        <v>8</v>
      </c>
      <c r="BC365">
        <v>2</v>
      </c>
      <c r="BD365" s="91">
        <v>13</v>
      </c>
      <c r="BE365" s="93">
        <v>173</v>
      </c>
      <c r="BF365" s="96">
        <f t="shared" si="151"/>
        <v>13173</v>
      </c>
      <c r="BG365" s="96">
        <f t="shared" si="150"/>
        <v>13173</v>
      </c>
      <c r="BI365" s="7" t="s">
        <v>1447</v>
      </c>
    </row>
    <row r="366" spans="1:61" ht="14" hidden="1" customHeight="1" outlineLevel="1" x14ac:dyDescent="0.2">
      <c r="A366" t="s">
        <v>2535</v>
      </c>
      <c r="B366" t="s">
        <v>1186</v>
      </c>
      <c r="C366" s="1">
        <f t="shared" si="142"/>
        <v>20244</v>
      </c>
      <c r="D366" s="7">
        <f>IF(N366&gt;0, RANK(N366,(N366:P366,Q366:AF366)),0)</f>
        <v>2</v>
      </c>
      <c r="E366" s="7">
        <f>IF(O366&gt;0,RANK(O366,(N366:P366,Q366:AF366)),0)</f>
        <v>1</v>
      </c>
      <c r="F366" s="7">
        <f>IF(P366&gt;0,RANK(P366,(N366:P366,Q366:AF366)),0)</f>
        <v>0</v>
      </c>
      <c r="G366" s="1">
        <f t="shared" si="143"/>
        <v>5466</v>
      </c>
      <c r="H366" s="2">
        <f t="shared" si="144"/>
        <v>0.27000592768227621</v>
      </c>
      <c r="I366" s="2"/>
      <c r="J366" s="2">
        <f t="shared" si="145"/>
        <v>0.36499703615886187</v>
      </c>
      <c r="K366" s="2">
        <f t="shared" si="145"/>
        <v>0.63500296384113808</v>
      </c>
      <c r="L366" s="2">
        <f t="shared" si="145"/>
        <v>0</v>
      </c>
      <c r="M366" s="2">
        <f t="shared" si="146"/>
        <v>0</v>
      </c>
      <c r="N366" s="167">
        <v>7389</v>
      </c>
      <c r="O366" s="167">
        <v>12855</v>
      </c>
      <c r="P366" s="167"/>
      <c r="Q366" s="167"/>
      <c r="R366" s="167"/>
      <c r="S366" s="167"/>
      <c r="X366" s="1"/>
      <c r="AP366" s="7">
        <f>IF(Q366&gt;0,RANK(Q366,(N366:P366,Q366:AF366)),0)</f>
        <v>0</v>
      </c>
      <c r="AQ366" s="7">
        <f>IF(R366&gt;0,RANK(R366,(N366:P366,Q366:AF366)),0)</f>
        <v>0</v>
      </c>
      <c r="AR366" s="7">
        <f>IF(T366&gt;0,RANK(T366,(N366:P366,Q366:AF366)),0)</f>
        <v>0</v>
      </c>
      <c r="AS366" s="7">
        <f>IF(S366&gt;0,RANK(S366,(N366:P366,Q366:AF366)),0)</f>
        <v>0</v>
      </c>
      <c r="AT366" s="2">
        <f t="shared" si="147"/>
        <v>0</v>
      </c>
      <c r="AU366" s="2">
        <f t="shared" si="147"/>
        <v>0</v>
      </c>
      <c r="AV366" s="2">
        <f t="shared" si="148"/>
        <v>0</v>
      </c>
      <c r="AW366" s="2">
        <f t="shared" si="149"/>
        <v>0</v>
      </c>
      <c r="AY366" t="s">
        <v>2535</v>
      </c>
      <c r="AZ366" t="s">
        <v>1186</v>
      </c>
      <c r="BA366">
        <v>12</v>
      </c>
      <c r="BC366">
        <v>2</v>
      </c>
      <c r="BD366" s="91">
        <v>13</v>
      </c>
      <c r="BE366" s="93">
        <v>175</v>
      </c>
      <c r="BF366" s="96">
        <f t="shared" si="151"/>
        <v>13175</v>
      </c>
      <c r="BG366" s="96">
        <f t="shared" si="150"/>
        <v>13175</v>
      </c>
      <c r="BI366" s="7" t="s">
        <v>1447</v>
      </c>
    </row>
    <row r="367" spans="1:61" ht="14" hidden="1" customHeight="1" outlineLevel="1" x14ac:dyDescent="0.2">
      <c r="A367" t="s">
        <v>1563</v>
      </c>
      <c r="B367" t="s">
        <v>1186</v>
      </c>
      <c r="C367" s="1">
        <f t="shared" si="142"/>
        <v>14890</v>
      </c>
      <c r="D367" s="7">
        <f>IF(N367&gt;0, RANK(N367,(N367:P367,Q367:AF367)),0)</f>
        <v>2</v>
      </c>
      <c r="E367" s="7">
        <f>IF(O367&gt;0,RANK(O367,(N367:P367,Q367:AF367)),0)</f>
        <v>1</v>
      </c>
      <c r="F367" s="7">
        <f>IF(P367&gt;0,RANK(P367,(N367:P367,Q367:AF367)),0)</f>
        <v>0</v>
      </c>
      <c r="G367" s="1">
        <f t="shared" si="143"/>
        <v>6440</v>
      </c>
      <c r="H367" s="2">
        <f t="shared" si="144"/>
        <v>0.432505036937542</v>
      </c>
      <c r="I367" s="2"/>
      <c r="J367" s="2">
        <f t="shared" si="145"/>
        <v>0.28374748153122903</v>
      </c>
      <c r="K367" s="2">
        <f t="shared" si="145"/>
        <v>0.71625251846877103</v>
      </c>
      <c r="L367" s="2">
        <f t="shared" si="145"/>
        <v>0</v>
      </c>
      <c r="M367" s="2">
        <f t="shared" si="146"/>
        <v>-1.1102230246251565E-16</v>
      </c>
      <c r="N367" s="167">
        <v>4225</v>
      </c>
      <c r="O367" s="167">
        <v>10665</v>
      </c>
      <c r="P367" s="167"/>
      <c r="Q367" s="167"/>
      <c r="R367" s="167"/>
      <c r="S367" s="167"/>
      <c r="X367" s="1"/>
      <c r="AP367" s="7">
        <f>IF(Q367&gt;0,RANK(Q367,(N367:P367,Q367:AF367)),0)</f>
        <v>0</v>
      </c>
      <c r="AQ367" s="7">
        <f>IF(R367&gt;0,RANK(R367,(N367:P367,Q367:AF367)),0)</f>
        <v>0</v>
      </c>
      <c r="AR367" s="7">
        <f>IF(T367&gt;0,RANK(T367,(N367:P367,Q367:AF367)),0)</f>
        <v>0</v>
      </c>
      <c r="AS367" s="7">
        <f>IF(S367&gt;0,RANK(S367,(N367:P367,Q367:AF367)),0)</f>
        <v>0</v>
      </c>
      <c r="AT367" s="2">
        <f t="shared" si="147"/>
        <v>0</v>
      </c>
      <c r="AU367" s="2">
        <f t="shared" si="147"/>
        <v>0</v>
      </c>
      <c r="AV367" s="2">
        <f t="shared" si="148"/>
        <v>0</v>
      </c>
      <c r="AW367" s="2">
        <f t="shared" si="149"/>
        <v>0</v>
      </c>
      <c r="AY367" t="s">
        <v>1563</v>
      </c>
      <c r="AZ367" t="s">
        <v>1186</v>
      </c>
      <c r="BA367">
        <v>2</v>
      </c>
      <c r="BC367">
        <v>2</v>
      </c>
      <c r="BD367" s="91">
        <v>13</v>
      </c>
      <c r="BE367" s="93">
        <v>177</v>
      </c>
      <c r="BF367" s="96">
        <f t="shared" si="151"/>
        <v>13177</v>
      </c>
      <c r="BG367" s="96">
        <f t="shared" si="150"/>
        <v>13177</v>
      </c>
      <c r="BI367" s="7" t="s">
        <v>1447</v>
      </c>
    </row>
    <row r="368" spans="1:61" ht="14" hidden="1" customHeight="1" outlineLevel="1" x14ac:dyDescent="0.2">
      <c r="A368" t="s">
        <v>2411</v>
      </c>
      <c r="B368" t="s">
        <v>1186</v>
      </c>
      <c r="C368" s="1">
        <f t="shared" si="142"/>
        <v>18315</v>
      </c>
      <c r="D368" s="7">
        <f>IF(N368&gt;0, RANK(N368,(N368:P368,Q368:AF368)),0)</f>
        <v>1</v>
      </c>
      <c r="E368" s="7">
        <f>IF(O368&gt;0,RANK(O368,(N368:P368,Q368:AF368)),0)</f>
        <v>2</v>
      </c>
      <c r="F368" s="7">
        <f>IF(P368&gt;0,RANK(P368,(N368:P368,Q368:AF368)),0)</f>
        <v>0</v>
      </c>
      <c r="G368" s="1">
        <f t="shared" si="143"/>
        <v>5345</v>
      </c>
      <c r="H368" s="2">
        <f t="shared" si="144"/>
        <v>0.29183729183729185</v>
      </c>
      <c r="I368" s="2"/>
      <c r="J368" s="2">
        <f t="shared" si="145"/>
        <v>0.6459186459186459</v>
      </c>
      <c r="K368" s="2">
        <f t="shared" si="145"/>
        <v>0.3540813540813541</v>
      </c>
      <c r="L368" s="2">
        <f t="shared" si="145"/>
        <v>0</v>
      </c>
      <c r="M368" s="2">
        <f t="shared" si="146"/>
        <v>0</v>
      </c>
      <c r="N368" s="167">
        <v>11830</v>
      </c>
      <c r="O368" s="167">
        <v>6485</v>
      </c>
      <c r="P368" s="167"/>
      <c r="Q368" s="167"/>
      <c r="R368" s="167"/>
      <c r="S368" s="167"/>
      <c r="X368" s="1"/>
      <c r="AP368" s="7">
        <f>IF(Q368&gt;0,RANK(Q368,(N368:P368,Q368:AF368)),0)</f>
        <v>0</v>
      </c>
      <c r="AQ368" s="7">
        <f>IF(R368&gt;0,RANK(R368,(N368:P368,Q368:AF368)),0)</f>
        <v>0</v>
      </c>
      <c r="AR368" s="7">
        <f>IF(T368&gt;0,RANK(T368,(N368:P368,Q368:AF368)),0)</f>
        <v>0</v>
      </c>
      <c r="AS368" s="7">
        <f>IF(S368&gt;0,RANK(S368,(N368:P368,Q368:AF368)),0)</f>
        <v>0</v>
      </c>
      <c r="AT368" s="2">
        <f t="shared" si="147"/>
        <v>0</v>
      </c>
      <c r="AU368" s="2">
        <f t="shared" si="147"/>
        <v>0</v>
      </c>
      <c r="AV368" s="2">
        <f t="shared" si="148"/>
        <v>0</v>
      </c>
      <c r="AW368" s="2">
        <f t="shared" si="149"/>
        <v>0</v>
      </c>
      <c r="AY368" t="s">
        <v>2411</v>
      </c>
      <c r="AZ368" t="s">
        <v>1186</v>
      </c>
      <c r="BA368">
        <v>1</v>
      </c>
      <c r="BC368">
        <v>2</v>
      </c>
      <c r="BD368" s="91">
        <v>13</v>
      </c>
      <c r="BE368" s="93">
        <v>179</v>
      </c>
      <c r="BF368" s="96">
        <f t="shared" si="151"/>
        <v>13179</v>
      </c>
      <c r="BG368" s="96">
        <f t="shared" si="150"/>
        <v>13179</v>
      </c>
      <c r="BI368" s="7" t="s">
        <v>1447</v>
      </c>
    </row>
    <row r="369" spans="1:61" ht="14" hidden="1" customHeight="1" outlineLevel="1" x14ac:dyDescent="0.2">
      <c r="A369" t="s">
        <v>181</v>
      </c>
      <c r="B369" t="s">
        <v>1186</v>
      </c>
      <c r="C369" s="1">
        <f t="shared" si="142"/>
        <v>4217</v>
      </c>
      <c r="D369" s="7">
        <f>IF(N369&gt;0, RANK(N369,(N369:P369,Q369:AF369)),0)</f>
        <v>2</v>
      </c>
      <c r="E369" s="7">
        <f>IF(O369&gt;0,RANK(O369,(N369:P369,Q369:AF369)),0)</f>
        <v>1</v>
      </c>
      <c r="F369" s="7">
        <f>IF(P369&gt;0,RANK(P369,(N369:P369,Q369:AF369)),0)</f>
        <v>0</v>
      </c>
      <c r="G369" s="1">
        <f t="shared" si="143"/>
        <v>1595</v>
      </c>
      <c r="H369" s="2">
        <f t="shared" si="144"/>
        <v>0.37823096988380367</v>
      </c>
      <c r="I369" s="2"/>
      <c r="J369" s="2">
        <f t="shared" si="145"/>
        <v>0.31088451505809817</v>
      </c>
      <c r="K369" s="2">
        <f t="shared" si="145"/>
        <v>0.68911548494190178</v>
      </c>
      <c r="L369" s="2">
        <f t="shared" si="145"/>
        <v>0</v>
      </c>
      <c r="M369" s="2">
        <f t="shared" si="146"/>
        <v>1.1102230246251565E-16</v>
      </c>
      <c r="N369" s="167">
        <v>1311</v>
      </c>
      <c r="O369" s="167">
        <v>2906</v>
      </c>
      <c r="P369" s="167"/>
      <c r="Q369" s="167"/>
      <c r="R369" s="167"/>
      <c r="S369" s="167"/>
      <c r="X369" s="1"/>
      <c r="AP369" s="7">
        <f>IF(Q369&gt;0,RANK(Q369,(N369:P369,Q369:AF369)),0)</f>
        <v>0</v>
      </c>
      <c r="AQ369" s="7">
        <f>IF(R369&gt;0,RANK(R369,(N369:P369,Q369:AF369)),0)</f>
        <v>0</v>
      </c>
      <c r="AR369" s="7">
        <f>IF(T369&gt;0,RANK(T369,(N369:P369,Q369:AF369)),0)</f>
        <v>0</v>
      </c>
      <c r="AS369" s="7">
        <f>IF(S369&gt;0,RANK(S369,(N369:P369,Q369:AF369)),0)</f>
        <v>0</v>
      </c>
      <c r="AT369" s="2">
        <f t="shared" si="147"/>
        <v>0</v>
      </c>
      <c r="AU369" s="2">
        <f t="shared" si="147"/>
        <v>0</v>
      </c>
      <c r="AV369" s="2">
        <f t="shared" si="148"/>
        <v>0</v>
      </c>
      <c r="AW369" s="2">
        <f t="shared" si="149"/>
        <v>0</v>
      </c>
      <c r="AY369" t="s">
        <v>181</v>
      </c>
      <c r="AZ369" t="s">
        <v>1186</v>
      </c>
      <c r="BA369">
        <v>10</v>
      </c>
      <c r="BC369">
        <v>2</v>
      </c>
      <c r="BD369" s="91">
        <v>13</v>
      </c>
      <c r="BE369" s="93">
        <v>181</v>
      </c>
      <c r="BF369" s="96">
        <f t="shared" si="151"/>
        <v>13181</v>
      </c>
      <c r="BG369" s="96">
        <f t="shared" si="150"/>
        <v>13181</v>
      </c>
      <c r="BI369" s="7" t="s">
        <v>1447</v>
      </c>
    </row>
    <row r="370" spans="1:61" ht="14" hidden="1" customHeight="1" outlineLevel="1" x14ac:dyDescent="0.2">
      <c r="A370" t="s">
        <v>1113</v>
      </c>
      <c r="B370" t="s">
        <v>1186</v>
      </c>
      <c r="C370" s="1">
        <f t="shared" si="142"/>
        <v>4633</v>
      </c>
      <c r="D370" s="7">
        <f>IF(N370&gt;0, RANK(N370,(N370:P370,Q370:AF370)),0)</f>
        <v>2</v>
      </c>
      <c r="E370" s="7">
        <f>IF(O370&gt;0,RANK(O370,(N370:P370,Q370:AF370)),0)</f>
        <v>1</v>
      </c>
      <c r="F370" s="7">
        <f>IF(P370&gt;0,RANK(P370,(N370:P370,Q370:AF370)),0)</f>
        <v>0</v>
      </c>
      <c r="G370" s="1">
        <f t="shared" si="143"/>
        <v>1043</v>
      </c>
      <c r="H370" s="2">
        <f t="shared" si="144"/>
        <v>0.22512410964817614</v>
      </c>
      <c r="I370" s="2"/>
      <c r="J370" s="2">
        <f t="shared" si="145"/>
        <v>0.38743794517591196</v>
      </c>
      <c r="K370" s="2">
        <f t="shared" si="145"/>
        <v>0.6125620548240881</v>
      </c>
      <c r="L370" s="2">
        <f t="shared" si="145"/>
        <v>0</v>
      </c>
      <c r="M370" s="2">
        <f t="shared" si="146"/>
        <v>-1.1102230246251565E-16</v>
      </c>
      <c r="N370" s="167">
        <v>1795</v>
      </c>
      <c r="O370" s="167">
        <v>2838</v>
      </c>
      <c r="P370" s="167"/>
      <c r="Q370" s="167"/>
      <c r="R370" s="167"/>
      <c r="S370" s="167"/>
      <c r="X370" s="1"/>
      <c r="AP370" s="7">
        <f>IF(Q370&gt;0,RANK(Q370,(N370:P370,Q370:AF370)),0)</f>
        <v>0</v>
      </c>
      <c r="AQ370" s="7">
        <f>IF(R370&gt;0,RANK(R370,(N370:P370,Q370:AF370)),0)</f>
        <v>0</v>
      </c>
      <c r="AR370" s="7">
        <f>IF(T370&gt;0,RANK(T370,(N370:P370,Q370:AF370)),0)</f>
        <v>0</v>
      </c>
      <c r="AS370" s="7">
        <f>IF(S370&gt;0,RANK(S370,(N370:P370,Q370:AF370)),0)</f>
        <v>0</v>
      </c>
      <c r="AT370" s="2">
        <f t="shared" si="147"/>
        <v>0</v>
      </c>
      <c r="AU370" s="2">
        <f t="shared" si="147"/>
        <v>0</v>
      </c>
      <c r="AV370" s="2">
        <f t="shared" si="148"/>
        <v>0</v>
      </c>
      <c r="AW370" s="2">
        <f t="shared" si="149"/>
        <v>0</v>
      </c>
      <c r="AY370" t="s">
        <v>1113</v>
      </c>
      <c r="AZ370" t="s">
        <v>1186</v>
      </c>
      <c r="BA370">
        <v>1</v>
      </c>
      <c r="BC370">
        <v>2</v>
      </c>
      <c r="BD370" s="91">
        <v>13</v>
      </c>
      <c r="BE370" s="93">
        <v>183</v>
      </c>
      <c r="BF370" s="96">
        <f t="shared" si="151"/>
        <v>13183</v>
      </c>
      <c r="BG370" s="96">
        <f t="shared" si="150"/>
        <v>13183</v>
      </c>
      <c r="BI370" s="7" t="s">
        <v>1447</v>
      </c>
    </row>
    <row r="371" spans="1:61" ht="14" hidden="1" customHeight="1" outlineLevel="1" x14ac:dyDescent="0.2">
      <c r="A371" t="s">
        <v>273</v>
      </c>
      <c r="B371" t="s">
        <v>1186</v>
      </c>
      <c r="C371" s="1">
        <f t="shared" si="142"/>
        <v>39833</v>
      </c>
      <c r="D371" s="7">
        <f>IF(N371&gt;0, RANK(N371,(N371:P371,Q371:AF371)),0)</f>
        <v>2</v>
      </c>
      <c r="E371" s="7">
        <f>IF(O371&gt;0,RANK(O371,(N371:P371,Q371:AF371)),0)</f>
        <v>1</v>
      </c>
      <c r="F371" s="7">
        <f>IF(P371&gt;0,RANK(P371,(N371:P371,Q371:AF371)),0)</f>
        <v>0</v>
      </c>
      <c r="G371" s="1">
        <f t="shared" si="143"/>
        <v>5095</v>
      </c>
      <c r="H371" s="2">
        <f t="shared" si="144"/>
        <v>0.1279090201591645</v>
      </c>
      <c r="I371" s="2"/>
      <c r="J371" s="2">
        <f t="shared" si="145"/>
        <v>0.43604548992041775</v>
      </c>
      <c r="K371" s="2">
        <f t="shared" si="145"/>
        <v>0.56395451007958231</v>
      </c>
      <c r="L371" s="2">
        <f t="shared" si="145"/>
        <v>0</v>
      </c>
      <c r="M371" s="2">
        <f t="shared" si="146"/>
        <v>-1.1102230246251565E-16</v>
      </c>
      <c r="N371" s="167">
        <v>17369</v>
      </c>
      <c r="O371" s="167">
        <v>22464</v>
      </c>
      <c r="P371" s="167"/>
      <c r="Q371" s="167"/>
      <c r="R371" s="167"/>
      <c r="S371" s="167"/>
      <c r="X371" s="1"/>
      <c r="AP371" s="7">
        <f>IF(Q371&gt;0,RANK(Q371,(N371:P371,Q371:AF371)),0)</f>
        <v>0</v>
      </c>
      <c r="AQ371" s="7">
        <f>IF(R371&gt;0,RANK(R371,(N371:P371,Q371:AF371)),0)</f>
        <v>0</v>
      </c>
      <c r="AR371" s="7">
        <f>IF(T371&gt;0,RANK(T371,(N371:P371,Q371:AF371)),0)</f>
        <v>0</v>
      </c>
      <c r="AS371" s="7">
        <f>IF(S371&gt;0,RANK(S371,(N371:P371,Q371:AF371)),0)</f>
        <v>0</v>
      </c>
      <c r="AT371" s="2">
        <f t="shared" si="147"/>
        <v>0</v>
      </c>
      <c r="AU371" s="2">
        <f t="shared" si="147"/>
        <v>0</v>
      </c>
      <c r="AV371" s="2">
        <f t="shared" si="148"/>
        <v>0</v>
      </c>
      <c r="AW371" s="2">
        <f t="shared" si="149"/>
        <v>0</v>
      </c>
      <c r="AY371" t="s">
        <v>273</v>
      </c>
      <c r="AZ371" t="s">
        <v>1186</v>
      </c>
      <c r="BC371">
        <v>2</v>
      </c>
      <c r="BD371" s="91">
        <v>13</v>
      </c>
      <c r="BE371" s="93">
        <v>185</v>
      </c>
      <c r="BF371" s="96">
        <f t="shared" si="151"/>
        <v>13185</v>
      </c>
      <c r="BG371" s="96">
        <f t="shared" si="150"/>
        <v>13185</v>
      </c>
      <c r="BI371" s="7" t="s">
        <v>1447</v>
      </c>
    </row>
    <row r="372" spans="1:61" ht="14" hidden="1" customHeight="1" outlineLevel="1" x14ac:dyDescent="0.2">
      <c r="A372" t="s">
        <v>897</v>
      </c>
      <c r="B372" t="s">
        <v>1186</v>
      </c>
      <c r="C372" s="1">
        <f t="shared" si="142"/>
        <v>13697</v>
      </c>
      <c r="D372" s="7">
        <f>IF(N372&gt;0, RANK(N372,(N372:P372,Q372:AF372)),0)</f>
        <v>2</v>
      </c>
      <c r="E372" s="7">
        <f>IF(O372&gt;0,RANK(O372,(N372:P372,Q372:AF372)),0)</f>
        <v>1</v>
      </c>
      <c r="F372" s="7">
        <f>IF(P372&gt;0,RANK(P372,(N372:P372,Q372:AF372)),0)</f>
        <v>0</v>
      </c>
      <c r="G372" s="1">
        <f t="shared" si="143"/>
        <v>8057</v>
      </c>
      <c r="H372" s="2">
        <f t="shared" si="144"/>
        <v>0.5882309994889392</v>
      </c>
      <c r="I372" s="2"/>
      <c r="J372" s="2">
        <f t="shared" si="145"/>
        <v>0.2058845002555304</v>
      </c>
      <c r="K372" s="2">
        <f t="shared" si="145"/>
        <v>0.7941154997444696</v>
      </c>
      <c r="L372" s="2">
        <f t="shared" si="145"/>
        <v>0</v>
      </c>
      <c r="M372" s="2">
        <f t="shared" si="146"/>
        <v>0</v>
      </c>
      <c r="N372" s="167">
        <v>2820</v>
      </c>
      <c r="O372" s="167">
        <v>10877</v>
      </c>
      <c r="P372" s="167"/>
      <c r="Q372" s="167"/>
      <c r="R372" s="167"/>
      <c r="S372" s="167"/>
      <c r="X372" s="1"/>
      <c r="AP372" s="7">
        <f>IF(Q372&gt;0,RANK(Q372,(N372:P372,Q372:AF372)),0)</f>
        <v>0</v>
      </c>
      <c r="AQ372" s="7">
        <f>IF(R372&gt;0,RANK(R372,(N372:P372,Q372:AF372)),0)</f>
        <v>0</v>
      </c>
      <c r="AR372" s="7">
        <f>IF(T372&gt;0,RANK(T372,(N372:P372,Q372:AF372)),0)</f>
        <v>0</v>
      </c>
      <c r="AS372" s="7">
        <f>IF(S372&gt;0,RANK(S372,(N372:P372,Q372:AF372)),0)</f>
        <v>0</v>
      </c>
      <c r="AT372" s="2">
        <f t="shared" si="147"/>
        <v>0</v>
      </c>
      <c r="AU372" s="2">
        <f t="shared" si="147"/>
        <v>0</v>
      </c>
      <c r="AV372" s="2">
        <f t="shared" si="148"/>
        <v>0</v>
      </c>
      <c r="AW372" s="2">
        <f t="shared" si="149"/>
        <v>0</v>
      </c>
      <c r="AY372" t="s">
        <v>897</v>
      </c>
      <c r="AZ372" t="s">
        <v>1186</v>
      </c>
      <c r="BA372">
        <v>9</v>
      </c>
      <c r="BC372">
        <v>2</v>
      </c>
      <c r="BD372" s="91">
        <v>13</v>
      </c>
      <c r="BE372" s="93">
        <v>187</v>
      </c>
      <c r="BF372" s="96">
        <f t="shared" si="151"/>
        <v>13187</v>
      </c>
      <c r="BG372" s="96">
        <f t="shared" si="150"/>
        <v>13187</v>
      </c>
      <c r="BI372" s="7" t="s">
        <v>1447</v>
      </c>
    </row>
    <row r="373" spans="1:61" ht="14" hidden="1" customHeight="1" outlineLevel="1" x14ac:dyDescent="0.2">
      <c r="A373" t="s">
        <v>302</v>
      </c>
      <c r="B373" t="s">
        <v>1186</v>
      </c>
      <c r="C373" s="1">
        <f t="shared" si="142"/>
        <v>9235</v>
      </c>
      <c r="D373" s="7">
        <f>IF(N373&gt;0, RANK(N373,(N373:P373,Q373:AF373)),0)</f>
        <v>2</v>
      </c>
      <c r="E373" s="7">
        <f>IF(O373&gt;0,RANK(O373,(N373:P373,Q373:AF373)),0)</f>
        <v>1</v>
      </c>
      <c r="F373" s="7">
        <f>IF(P373&gt;0,RANK(P373,(N373:P373,Q373:AF373)),0)</f>
        <v>0</v>
      </c>
      <c r="G373" s="1">
        <f t="shared" si="143"/>
        <v>1769</v>
      </c>
      <c r="H373" s="2">
        <f t="shared" si="144"/>
        <v>0.19155387114239306</v>
      </c>
      <c r="I373" s="2"/>
      <c r="J373" s="2">
        <f t="shared" si="145"/>
        <v>0.40422306442880346</v>
      </c>
      <c r="K373" s="2">
        <f t="shared" si="145"/>
        <v>0.59577693557119649</v>
      </c>
      <c r="L373" s="2">
        <f t="shared" si="145"/>
        <v>0</v>
      </c>
      <c r="M373" s="2">
        <f t="shared" si="146"/>
        <v>1.1102230246251565E-16</v>
      </c>
      <c r="N373" s="167">
        <v>3733</v>
      </c>
      <c r="O373" s="167">
        <v>5502</v>
      </c>
      <c r="P373" s="167"/>
      <c r="Q373" s="167"/>
      <c r="R373" s="167"/>
      <c r="S373" s="167"/>
      <c r="X373" s="1"/>
      <c r="AP373" s="7">
        <f>IF(Q373&gt;0,RANK(Q373,(N373:P373,Q373:AF373)),0)</f>
        <v>0</v>
      </c>
      <c r="AQ373" s="7">
        <f>IF(R373&gt;0,RANK(R373,(N373:P373,Q373:AF373)),0)</f>
        <v>0</v>
      </c>
      <c r="AR373" s="7">
        <f>IF(T373&gt;0,RANK(T373,(N373:P373,Q373:AF373)),0)</f>
        <v>0</v>
      </c>
      <c r="AS373" s="7">
        <f>IF(S373&gt;0,RANK(S373,(N373:P373,Q373:AF373)),0)</f>
        <v>0</v>
      </c>
      <c r="AT373" s="2">
        <f t="shared" si="147"/>
        <v>0</v>
      </c>
      <c r="AU373" s="2">
        <f t="shared" si="147"/>
        <v>0</v>
      </c>
      <c r="AV373" s="2">
        <f t="shared" si="148"/>
        <v>0</v>
      </c>
      <c r="AW373" s="2">
        <f t="shared" si="149"/>
        <v>0</v>
      </c>
      <c r="AY373" t="s">
        <v>302</v>
      </c>
      <c r="AZ373" t="s">
        <v>1186</v>
      </c>
      <c r="BA373">
        <v>10</v>
      </c>
      <c r="BC373">
        <v>2</v>
      </c>
      <c r="BD373" s="91">
        <v>13</v>
      </c>
      <c r="BE373" s="93">
        <v>189</v>
      </c>
      <c r="BF373" s="96">
        <f t="shared" si="151"/>
        <v>13189</v>
      </c>
      <c r="BG373" s="96">
        <f t="shared" si="150"/>
        <v>13189</v>
      </c>
      <c r="BI373" s="7" t="s">
        <v>1447</v>
      </c>
    </row>
    <row r="374" spans="1:61" ht="14" hidden="1" customHeight="1" outlineLevel="1" x14ac:dyDescent="0.2">
      <c r="A374" t="s">
        <v>896</v>
      </c>
      <c r="B374" t="s">
        <v>1186</v>
      </c>
      <c r="C374" s="1">
        <f t="shared" si="142"/>
        <v>5938</v>
      </c>
      <c r="D374" s="7">
        <f>IF(N374&gt;0, RANK(N374,(N374:P374,Q374:AF374)),0)</f>
        <v>2</v>
      </c>
      <c r="E374" s="7">
        <f>IF(O374&gt;0,RANK(O374,(N374:P374,Q374:AF374)),0)</f>
        <v>1</v>
      </c>
      <c r="F374" s="7">
        <f>IF(P374&gt;0,RANK(P374,(N374:P374,Q374:AF374)),0)</f>
        <v>0</v>
      </c>
      <c r="G374" s="1">
        <f t="shared" si="143"/>
        <v>1140</v>
      </c>
      <c r="H374" s="2">
        <f t="shared" si="144"/>
        <v>0.19198383294038396</v>
      </c>
      <c r="I374" s="2"/>
      <c r="J374" s="2">
        <f t="shared" si="145"/>
        <v>0.40400808352980799</v>
      </c>
      <c r="K374" s="2">
        <f t="shared" si="145"/>
        <v>0.59599191647019201</v>
      </c>
      <c r="L374" s="2">
        <f t="shared" si="145"/>
        <v>0</v>
      </c>
      <c r="M374" s="2">
        <f t="shared" si="146"/>
        <v>0</v>
      </c>
      <c r="N374" s="167">
        <v>2399</v>
      </c>
      <c r="O374" s="167">
        <v>3539</v>
      </c>
      <c r="P374" s="167"/>
      <c r="Q374" s="167"/>
      <c r="R374" s="167"/>
      <c r="S374" s="167"/>
      <c r="X374" s="1"/>
      <c r="AP374" s="7">
        <f>IF(Q374&gt;0,RANK(Q374,(N374:P374,Q374:AF374)),0)</f>
        <v>0</v>
      </c>
      <c r="AQ374" s="7">
        <f>IF(R374&gt;0,RANK(R374,(N374:P374,Q374:AF374)),0)</f>
        <v>0</v>
      </c>
      <c r="AR374" s="7">
        <f>IF(T374&gt;0,RANK(T374,(N374:P374,Q374:AF374)),0)</f>
        <v>0</v>
      </c>
      <c r="AS374" s="7">
        <f>IF(S374&gt;0,RANK(S374,(N374:P374,Q374:AF374)),0)</f>
        <v>0</v>
      </c>
      <c r="AT374" s="2">
        <f t="shared" si="147"/>
        <v>0</v>
      </c>
      <c r="AU374" s="2">
        <f t="shared" si="147"/>
        <v>0</v>
      </c>
      <c r="AV374" s="2">
        <f t="shared" si="148"/>
        <v>0</v>
      </c>
      <c r="AW374" s="2">
        <f t="shared" si="149"/>
        <v>0</v>
      </c>
      <c r="AY374" t="s">
        <v>896</v>
      </c>
      <c r="AZ374" t="s">
        <v>1186</v>
      </c>
      <c r="BA374">
        <v>1</v>
      </c>
      <c r="BC374">
        <v>2</v>
      </c>
      <c r="BD374" s="91">
        <v>13</v>
      </c>
      <c r="BE374" s="93">
        <v>191</v>
      </c>
      <c r="BF374" s="96">
        <f t="shared" si="151"/>
        <v>13191</v>
      </c>
      <c r="BG374" s="96">
        <f t="shared" si="150"/>
        <v>13191</v>
      </c>
      <c r="BI374" s="7" t="s">
        <v>1447</v>
      </c>
    </row>
    <row r="375" spans="1:61" ht="14" hidden="1" customHeight="1" outlineLevel="1" x14ac:dyDescent="0.2">
      <c r="A375" t="s">
        <v>824</v>
      </c>
      <c r="B375" t="s">
        <v>1186</v>
      </c>
      <c r="C375" s="1">
        <f t="shared" si="142"/>
        <v>4263</v>
      </c>
      <c r="D375" s="7">
        <f>IF(N375&gt;0, RANK(N375,(N375:P375,Q375:AF375)),0)</f>
        <v>1</v>
      </c>
      <c r="E375" s="7">
        <f>IF(O375&gt;0,RANK(O375,(N375:P375,Q375:AF375)),0)</f>
        <v>2</v>
      </c>
      <c r="F375" s="7">
        <f>IF(P375&gt;0,RANK(P375,(N375:P375,Q375:AF375)),0)</f>
        <v>0</v>
      </c>
      <c r="G375" s="1">
        <f t="shared" si="143"/>
        <v>1065</v>
      </c>
      <c r="H375" s="2">
        <f t="shared" si="144"/>
        <v>0.24982406755805769</v>
      </c>
      <c r="I375" s="2"/>
      <c r="J375" s="2">
        <f t="shared" si="145"/>
        <v>0.62491203377902882</v>
      </c>
      <c r="K375" s="2">
        <f t="shared" si="145"/>
        <v>0.37508796622097113</v>
      </c>
      <c r="L375" s="2">
        <f t="shared" si="145"/>
        <v>0</v>
      </c>
      <c r="M375" s="2">
        <f t="shared" si="146"/>
        <v>5.5511151231257827E-17</v>
      </c>
      <c r="N375" s="167">
        <v>2664</v>
      </c>
      <c r="O375" s="167">
        <v>1599</v>
      </c>
      <c r="P375" s="167"/>
      <c r="Q375" s="167"/>
      <c r="R375" s="167"/>
      <c r="S375" s="167"/>
      <c r="X375" s="1"/>
      <c r="AP375" s="7">
        <f>IF(Q375&gt;0,RANK(Q375,(N375:P375,Q375:AF375)),0)</f>
        <v>0</v>
      </c>
      <c r="AQ375" s="7">
        <f>IF(R375&gt;0,RANK(R375,(N375:P375,Q375:AF375)),0)</f>
        <v>0</v>
      </c>
      <c r="AR375" s="7">
        <f>IF(T375&gt;0,RANK(T375,(N375:P375,Q375:AF375)),0)</f>
        <v>0</v>
      </c>
      <c r="AS375" s="7">
        <f>IF(S375&gt;0,RANK(S375,(N375:P375,Q375:AF375)),0)</f>
        <v>0</v>
      </c>
      <c r="AT375" s="2">
        <f t="shared" si="147"/>
        <v>0</v>
      </c>
      <c r="AU375" s="2">
        <f t="shared" si="147"/>
        <v>0</v>
      </c>
      <c r="AV375" s="2">
        <f t="shared" si="148"/>
        <v>0</v>
      </c>
      <c r="AW375" s="2">
        <f t="shared" si="149"/>
        <v>0</v>
      </c>
      <c r="AY375" t="s">
        <v>824</v>
      </c>
      <c r="AZ375" t="s">
        <v>1186</v>
      </c>
      <c r="BA375">
        <v>2</v>
      </c>
      <c r="BC375">
        <v>2</v>
      </c>
      <c r="BD375" s="91">
        <v>13</v>
      </c>
      <c r="BE375" s="93">
        <v>193</v>
      </c>
      <c r="BF375" s="96">
        <f t="shared" si="151"/>
        <v>13193</v>
      </c>
      <c r="BG375" s="96">
        <f t="shared" si="150"/>
        <v>13193</v>
      </c>
      <c r="BI375" s="7" t="s">
        <v>1447</v>
      </c>
    </row>
    <row r="376" spans="1:61" ht="14" hidden="1" customHeight="1" outlineLevel="1" x14ac:dyDescent="0.2">
      <c r="A376" t="s">
        <v>579</v>
      </c>
      <c r="B376" t="s">
        <v>1186</v>
      </c>
      <c r="C376" s="1">
        <f t="shared" ref="C376:C407" si="152">SUM(N376:AN376)</f>
        <v>13199</v>
      </c>
      <c r="D376" s="7">
        <f>IF(N376&gt;0, RANK(N376,(N376:P376,Q376:AF376)),0)</f>
        <v>2</v>
      </c>
      <c r="E376" s="7">
        <f>IF(O376&gt;0,RANK(O376,(N376:P376,Q376:AF376)),0)</f>
        <v>1</v>
      </c>
      <c r="F376" s="7">
        <f>IF(P376&gt;0,RANK(P376,(N376:P376,Q376:AF376)),0)</f>
        <v>0</v>
      </c>
      <c r="G376" s="1">
        <f t="shared" si="143"/>
        <v>7051</v>
      </c>
      <c r="H376" s="2">
        <f t="shared" si="144"/>
        <v>0.53420713690431099</v>
      </c>
      <c r="I376" s="2"/>
      <c r="J376" s="2">
        <f t="shared" ref="J376:L407" si="153">IF($C376=0,"-",N376/$C376)</f>
        <v>0.23289643154784453</v>
      </c>
      <c r="K376" s="2">
        <f t="shared" si="153"/>
        <v>0.76710356845215544</v>
      </c>
      <c r="L376" s="2">
        <f t="shared" si="153"/>
        <v>0</v>
      </c>
      <c r="M376" s="2">
        <f t="shared" si="146"/>
        <v>0</v>
      </c>
      <c r="N376" s="167">
        <v>3074</v>
      </c>
      <c r="O376" s="167">
        <v>10125</v>
      </c>
      <c r="P376" s="167"/>
      <c r="Q376" s="167"/>
      <c r="R376" s="167"/>
      <c r="S376" s="167"/>
      <c r="X376" s="1"/>
      <c r="AP376" s="7">
        <f>IF(Q376&gt;0,RANK(Q376,(N376:P376,Q376:AF376)),0)</f>
        <v>0</v>
      </c>
      <c r="AQ376" s="7">
        <f>IF(R376&gt;0,RANK(R376,(N376:P376,Q376:AF376)),0)</f>
        <v>0</v>
      </c>
      <c r="AR376" s="7">
        <f>IF(T376&gt;0,RANK(T376,(N376:P376,Q376:AF376)),0)</f>
        <v>0</v>
      </c>
      <c r="AS376" s="7">
        <f>IF(S376&gt;0,RANK(S376,(N376:P376,Q376:AF376)),0)</f>
        <v>0</v>
      </c>
      <c r="AT376" s="2">
        <f t="shared" ref="AT376:AU407" si="154">IF($C376=0,"-",Q376/$C376)</f>
        <v>0</v>
      </c>
      <c r="AU376" s="2">
        <f t="shared" si="154"/>
        <v>0</v>
      </c>
      <c r="AV376" s="2">
        <f t="shared" si="148"/>
        <v>0</v>
      </c>
      <c r="AW376" s="2">
        <f t="shared" si="149"/>
        <v>0</v>
      </c>
      <c r="AY376" t="s">
        <v>579</v>
      </c>
      <c r="AZ376" t="s">
        <v>1186</v>
      </c>
      <c r="BA376">
        <v>9</v>
      </c>
      <c r="BC376">
        <v>2</v>
      </c>
      <c r="BD376" s="91">
        <v>13</v>
      </c>
      <c r="BE376" s="93">
        <v>195</v>
      </c>
      <c r="BF376" s="96">
        <f t="shared" si="151"/>
        <v>13195</v>
      </c>
      <c r="BG376" s="96">
        <f t="shared" si="150"/>
        <v>13195</v>
      </c>
      <c r="BI376" s="7" t="s">
        <v>1447</v>
      </c>
    </row>
    <row r="377" spans="1:61" ht="14" hidden="1" customHeight="1" outlineLevel="1" x14ac:dyDescent="0.2">
      <c r="A377" t="s">
        <v>2269</v>
      </c>
      <c r="B377" t="s">
        <v>1186</v>
      </c>
      <c r="C377" s="1">
        <f t="shared" si="152"/>
        <v>3215</v>
      </c>
      <c r="D377" s="7">
        <f>IF(N377&gt;0, RANK(N377,(N377:P377,Q377:AF377)),0)</f>
        <v>2</v>
      </c>
      <c r="E377" s="7">
        <f>IF(O377&gt;0,RANK(O377,(N377:P377,Q377:AF377)),0)</f>
        <v>1</v>
      </c>
      <c r="F377" s="7">
        <f>IF(P377&gt;0,RANK(P377,(N377:P377,Q377:AF377)),0)</f>
        <v>0</v>
      </c>
      <c r="G377" s="1">
        <f t="shared" si="143"/>
        <v>781</v>
      </c>
      <c r="H377" s="2">
        <f t="shared" si="144"/>
        <v>0.24292379471228615</v>
      </c>
      <c r="I377" s="2"/>
      <c r="J377" s="2">
        <f t="shared" si="153"/>
        <v>0.3785381026438569</v>
      </c>
      <c r="K377" s="2">
        <f t="shared" si="153"/>
        <v>0.6214618973561431</v>
      </c>
      <c r="L377" s="2">
        <f t="shared" si="153"/>
        <v>0</v>
      </c>
      <c r="M377" s="2">
        <f t="shared" si="146"/>
        <v>0</v>
      </c>
      <c r="N377" s="167">
        <v>1217</v>
      </c>
      <c r="O377" s="167">
        <v>1998</v>
      </c>
      <c r="P377" s="167"/>
      <c r="Q377" s="167"/>
      <c r="R377" s="167"/>
      <c r="S377" s="167"/>
      <c r="X377" s="1"/>
      <c r="AP377" s="7">
        <f>IF(Q377&gt;0,RANK(Q377,(N377:P377,Q377:AF377)),0)</f>
        <v>0</v>
      </c>
      <c r="AQ377" s="7">
        <f>IF(R377&gt;0,RANK(R377,(N377:P377,Q377:AF377)),0)</f>
        <v>0</v>
      </c>
      <c r="AR377" s="7">
        <f>IF(T377&gt;0,RANK(T377,(N377:P377,Q377:AF377)),0)</f>
        <v>0</v>
      </c>
      <c r="AS377" s="7">
        <f>IF(S377&gt;0,RANK(S377,(N377:P377,Q377:AF377)),0)</f>
        <v>0</v>
      </c>
      <c r="AT377" s="2">
        <f t="shared" si="154"/>
        <v>0</v>
      </c>
      <c r="AU377" s="2">
        <f t="shared" si="154"/>
        <v>0</v>
      </c>
      <c r="AV377" s="2">
        <f t="shared" si="148"/>
        <v>0</v>
      </c>
      <c r="AW377" s="2">
        <f t="shared" si="149"/>
        <v>0</v>
      </c>
      <c r="AY377" t="s">
        <v>2269</v>
      </c>
      <c r="AZ377" t="s">
        <v>1186</v>
      </c>
      <c r="BA377">
        <v>2</v>
      </c>
      <c r="BC377">
        <v>2</v>
      </c>
      <c r="BD377" s="91">
        <v>13</v>
      </c>
      <c r="BE377" s="93">
        <v>197</v>
      </c>
      <c r="BF377" s="96">
        <f t="shared" si="151"/>
        <v>13197</v>
      </c>
      <c r="BG377" s="96">
        <f t="shared" si="150"/>
        <v>13197</v>
      </c>
      <c r="BI377" s="7" t="s">
        <v>1447</v>
      </c>
    </row>
    <row r="378" spans="1:61" ht="14" hidden="1" customHeight="1" outlineLevel="1" x14ac:dyDescent="0.2">
      <c r="A378" t="s">
        <v>781</v>
      </c>
      <c r="B378" t="s">
        <v>1186</v>
      </c>
      <c r="C378" s="1">
        <f t="shared" si="152"/>
        <v>9845</v>
      </c>
      <c r="D378" s="7">
        <f>IF(N378&gt;0, RANK(N378,(N378:P378,Q378:AF378)),0)</f>
        <v>2</v>
      </c>
      <c r="E378" s="7">
        <f>IF(O378&gt;0,RANK(O378,(N378:P378,Q378:AF378)),0)</f>
        <v>1</v>
      </c>
      <c r="F378" s="7">
        <f>IF(P378&gt;0,RANK(P378,(N378:P378,Q378:AF378)),0)</f>
        <v>0</v>
      </c>
      <c r="G378" s="1">
        <f t="shared" si="143"/>
        <v>1821</v>
      </c>
      <c r="H378" s="2">
        <f t="shared" si="144"/>
        <v>0.18496698831894362</v>
      </c>
      <c r="I378" s="2"/>
      <c r="J378" s="2">
        <f t="shared" si="153"/>
        <v>0.40751650584052818</v>
      </c>
      <c r="K378" s="2">
        <f t="shared" si="153"/>
        <v>0.59248349415947177</v>
      </c>
      <c r="L378" s="2">
        <f t="shared" si="153"/>
        <v>0</v>
      </c>
      <c r="M378" s="2">
        <f t="shared" si="146"/>
        <v>1.1102230246251565E-16</v>
      </c>
      <c r="N378" s="167">
        <v>4012</v>
      </c>
      <c r="O378" s="167">
        <v>5833</v>
      </c>
      <c r="P378" s="167"/>
      <c r="Q378" s="167"/>
      <c r="R378" s="167"/>
      <c r="S378" s="167"/>
      <c r="X378" s="1"/>
      <c r="AP378" s="7">
        <f>IF(Q378&gt;0,RANK(Q378,(N378:P378,Q378:AF378)),0)</f>
        <v>0</v>
      </c>
      <c r="AQ378" s="7">
        <f>IF(R378&gt;0,RANK(R378,(N378:P378,Q378:AF378)),0)</f>
        <v>0</v>
      </c>
      <c r="AR378" s="7">
        <f>IF(T378&gt;0,RANK(T378,(N378:P378,Q378:AF378)),0)</f>
        <v>0</v>
      </c>
      <c r="AS378" s="7">
        <f>IF(S378&gt;0,RANK(S378,(N378:P378,Q378:AF378)),0)</f>
        <v>0</v>
      </c>
      <c r="AT378" s="2">
        <f t="shared" si="154"/>
        <v>0</v>
      </c>
      <c r="AU378" s="2">
        <f t="shared" si="154"/>
        <v>0</v>
      </c>
      <c r="AV378" s="2">
        <f t="shared" si="148"/>
        <v>0</v>
      </c>
      <c r="AW378" s="2">
        <f t="shared" si="149"/>
        <v>0</v>
      </c>
      <c r="AY378" t="s">
        <v>781</v>
      </c>
      <c r="AZ378" t="s">
        <v>1186</v>
      </c>
      <c r="BA378">
        <v>3</v>
      </c>
      <c r="BC378">
        <v>2</v>
      </c>
      <c r="BD378" s="91">
        <v>13</v>
      </c>
      <c r="BE378" s="93">
        <v>199</v>
      </c>
      <c r="BF378" s="96">
        <f t="shared" si="151"/>
        <v>13199</v>
      </c>
      <c r="BG378" s="96">
        <f t="shared" si="150"/>
        <v>13199</v>
      </c>
      <c r="BI378" s="7" t="s">
        <v>1447</v>
      </c>
    </row>
    <row r="379" spans="1:61" ht="14" hidden="1" customHeight="1" outlineLevel="1" x14ac:dyDescent="0.2">
      <c r="A379" t="s">
        <v>1313</v>
      </c>
      <c r="B379" t="s">
        <v>1186</v>
      </c>
      <c r="C379" s="1">
        <f t="shared" si="152"/>
        <v>2450</v>
      </c>
      <c r="D379" s="7">
        <f>IF(N379&gt;0, RANK(N379,(N379:P379,Q379:AF379)),0)</f>
        <v>2</v>
      </c>
      <c r="E379" s="7">
        <f>IF(O379&gt;0,RANK(O379,(N379:P379,Q379:AF379)),0)</f>
        <v>1</v>
      </c>
      <c r="F379" s="7">
        <f>IF(P379&gt;0,RANK(P379,(N379:P379,Q379:AF379)),0)</f>
        <v>0</v>
      </c>
      <c r="G379" s="1">
        <f t="shared" si="143"/>
        <v>1150</v>
      </c>
      <c r="H379" s="2">
        <f t="shared" si="144"/>
        <v>0.46938775510204084</v>
      </c>
      <c r="I379" s="2"/>
      <c r="J379" s="2">
        <f t="shared" si="153"/>
        <v>0.26530612244897961</v>
      </c>
      <c r="K379" s="2">
        <f t="shared" si="153"/>
        <v>0.73469387755102045</v>
      </c>
      <c r="L379" s="2">
        <f t="shared" si="153"/>
        <v>0</v>
      </c>
      <c r="M379" s="2">
        <f t="shared" si="146"/>
        <v>-1.1102230246251565E-16</v>
      </c>
      <c r="N379" s="167">
        <v>650</v>
      </c>
      <c r="O379" s="167">
        <v>1800</v>
      </c>
      <c r="P379" s="167"/>
      <c r="Q379" s="167"/>
      <c r="R379" s="167"/>
      <c r="S379" s="167"/>
      <c r="X379" s="1"/>
      <c r="AP379" s="7">
        <f>IF(Q379&gt;0,RANK(Q379,(N379:P379,Q379:AF379)),0)</f>
        <v>0</v>
      </c>
      <c r="AQ379" s="7">
        <f>IF(R379&gt;0,RANK(R379,(N379:P379,Q379:AF379)),0)</f>
        <v>0</v>
      </c>
      <c r="AR379" s="7">
        <f>IF(T379&gt;0,RANK(T379,(N379:P379,Q379:AF379)),0)</f>
        <v>0</v>
      </c>
      <c r="AS379" s="7">
        <f>IF(S379&gt;0,RANK(S379,(N379:P379,Q379:AF379)),0)</f>
        <v>0</v>
      </c>
      <c r="AT379" s="2">
        <f t="shared" si="154"/>
        <v>0</v>
      </c>
      <c r="AU379" s="2">
        <f t="shared" si="154"/>
        <v>0</v>
      </c>
      <c r="AV379" s="2">
        <f t="shared" si="148"/>
        <v>0</v>
      </c>
      <c r="AW379" s="2">
        <f t="shared" si="149"/>
        <v>0</v>
      </c>
      <c r="AY379" t="s">
        <v>1313</v>
      </c>
      <c r="AZ379" t="s">
        <v>1186</v>
      </c>
      <c r="BA379">
        <v>2</v>
      </c>
      <c r="BC379">
        <v>2</v>
      </c>
      <c r="BD379" s="91">
        <v>13</v>
      </c>
      <c r="BE379" s="93">
        <v>201</v>
      </c>
      <c r="BF379" s="96">
        <f t="shared" si="151"/>
        <v>13201</v>
      </c>
      <c r="BG379" s="96">
        <f t="shared" si="150"/>
        <v>13201</v>
      </c>
      <c r="BI379" s="7" t="s">
        <v>1447</v>
      </c>
    </row>
    <row r="380" spans="1:61" ht="14" hidden="1" customHeight="1" outlineLevel="1" x14ac:dyDescent="0.2">
      <c r="A380" t="s">
        <v>1487</v>
      </c>
      <c r="B380" t="s">
        <v>1186</v>
      </c>
      <c r="C380" s="1">
        <f t="shared" si="152"/>
        <v>7855</v>
      </c>
      <c r="D380" s="7">
        <f>IF(N380&gt;0, RANK(N380,(N380:P380,Q380:AF380)),0)</f>
        <v>2</v>
      </c>
      <c r="E380" s="7">
        <f>IF(O380&gt;0,RANK(O380,(N380:P380,Q380:AF380)),0)</f>
        <v>1</v>
      </c>
      <c r="F380" s="7">
        <f>IF(P380&gt;0,RANK(P380,(N380:P380,Q380:AF380)),0)</f>
        <v>0</v>
      </c>
      <c r="G380" s="1">
        <f t="shared" si="143"/>
        <v>763</v>
      </c>
      <c r="H380" s="2">
        <f t="shared" si="144"/>
        <v>9.7135582431572248E-2</v>
      </c>
      <c r="I380" s="2"/>
      <c r="J380" s="2">
        <f t="shared" si="153"/>
        <v>0.45143220878421386</v>
      </c>
      <c r="K380" s="2">
        <f t="shared" si="153"/>
        <v>0.54856779121578614</v>
      </c>
      <c r="L380" s="2">
        <f t="shared" si="153"/>
        <v>0</v>
      </c>
      <c r="M380" s="2">
        <f t="shared" si="146"/>
        <v>0</v>
      </c>
      <c r="N380" s="167">
        <v>3546</v>
      </c>
      <c r="O380" s="167">
        <v>4309</v>
      </c>
      <c r="P380" s="167"/>
      <c r="Q380" s="167"/>
      <c r="R380" s="167"/>
      <c r="S380" s="167"/>
      <c r="X380" s="1"/>
      <c r="AP380" s="7">
        <f>IF(Q380&gt;0,RANK(Q380,(N380:P380,Q380:AF380)),0)</f>
        <v>0</v>
      </c>
      <c r="AQ380" s="7">
        <f>IF(R380&gt;0,RANK(R380,(N380:P380,Q380:AF380)),0)</f>
        <v>0</v>
      </c>
      <c r="AR380" s="7">
        <f>IF(T380&gt;0,RANK(T380,(N380:P380,Q380:AF380)),0)</f>
        <v>0</v>
      </c>
      <c r="AS380" s="7">
        <f>IF(S380&gt;0,RANK(S380,(N380:P380,Q380:AF380)),0)</f>
        <v>0</v>
      </c>
      <c r="AT380" s="2">
        <f t="shared" si="154"/>
        <v>0</v>
      </c>
      <c r="AU380" s="2">
        <f t="shared" si="154"/>
        <v>0</v>
      </c>
      <c r="AV380" s="2">
        <f t="shared" si="148"/>
        <v>0</v>
      </c>
      <c r="AW380" s="2">
        <f t="shared" si="149"/>
        <v>0</v>
      </c>
      <c r="AY380" t="s">
        <v>1487</v>
      </c>
      <c r="AZ380" t="s">
        <v>1186</v>
      </c>
      <c r="BA380">
        <v>2</v>
      </c>
      <c r="BC380">
        <v>2</v>
      </c>
      <c r="BD380" s="91">
        <v>13</v>
      </c>
      <c r="BE380" s="93">
        <v>205</v>
      </c>
      <c r="BF380" s="96">
        <f t="shared" si="151"/>
        <v>13205</v>
      </c>
      <c r="BG380" s="96">
        <f t="shared" si="150"/>
        <v>13205</v>
      </c>
      <c r="BI380" s="7" t="s">
        <v>1447</v>
      </c>
    </row>
    <row r="381" spans="1:61" ht="14" hidden="1" customHeight="1" outlineLevel="1" x14ac:dyDescent="0.2">
      <c r="A381" t="s">
        <v>2525</v>
      </c>
      <c r="B381" t="s">
        <v>1186</v>
      </c>
      <c r="C381" s="1">
        <f t="shared" si="152"/>
        <v>14111</v>
      </c>
      <c r="D381" s="7">
        <f>IF(N381&gt;0, RANK(N381,(N381:P381,Q381:AF381)),0)</f>
        <v>2</v>
      </c>
      <c r="E381" s="7">
        <f>IF(O381&gt;0,RANK(O381,(N381:P381,Q381:AF381)),0)</f>
        <v>1</v>
      </c>
      <c r="F381" s="7">
        <f>IF(P381&gt;0,RANK(P381,(N381:P381,Q381:AF381)),0)</f>
        <v>0</v>
      </c>
      <c r="G381" s="1">
        <f t="shared" si="143"/>
        <v>6057</v>
      </c>
      <c r="H381" s="2">
        <f t="shared" si="144"/>
        <v>0.42923960031181346</v>
      </c>
      <c r="I381" s="2"/>
      <c r="J381" s="2">
        <f t="shared" si="153"/>
        <v>0.28538019984409324</v>
      </c>
      <c r="K381" s="2">
        <f t="shared" si="153"/>
        <v>0.71461980015590676</v>
      </c>
      <c r="L381" s="2">
        <f t="shared" si="153"/>
        <v>0</v>
      </c>
      <c r="M381" s="2">
        <f t="shared" si="146"/>
        <v>0</v>
      </c>
      <c r="N381" s="167">
        <v>4027</v>
      </c>
      <c r="O381" s="167">
        <v>10084</v>
      </c>
      <c r="P381" s="167"/>
      <c r="Q381" s="167"/>
      <c r="R381" s="167"/>
      <c r="S381" s="167"/>
      <c r="X381" s="1"/>
      <c r="AP381" s="7">
        <f>IF(Q381&gt;0,RANK(Q381,(N381:P381,Q381:AF381)),0)</f>
        <v>0</v>
      </c>
      <c r="AQ381" s="7">
        <f>IF(R381&gt;0,RANK(R381,(N381:P381,Q381:AF381)),0)</f>
        <v>0</v>
      </c>
      <c r="AR381" s="7">
        <f>IF(T381&gt;0,RANK(T381,(N381:P381,Q381:AF381)),0)</f>
        <v>0</v>
      </c>
      <c r="AS381" s="7">
        <f>IF(S381&gt;0,RANK(S381,(N381:P381,Q381:AF381)),0)</f>
        <v>0</v>
      </c>
      <c r="AT381" s="2">
        <f t="shared" si="154"/>
        <v>0</v>
      </c>
      <c r="AU381" s="2">
        <f t="shared" si="154"/>
        <v>0</v>
      </c>
      <c r="AV381" s="2">
        <f t="shared" si="148"/>
        <v>0</v>
      </c>
      <c r="AW381" s="2">
        <f t="shared" si="149"/>
        <v>0</v>
      </c>
      <c r="AY381" t="s">
        <v>2525</v>
      </c>
      <c r="AZ381" t="s">
        <v>1186</v>
      </c>
      <c r="BA381">
        <v>8</v>
      </c>
      <c r="BC381">
        <v>2</v>
      </c>
      <c r="BD381" s="91">
        <v>13</v>
      </c>
      <c r="BE381" s="93">
        <v>207</v>
      </c>
      <c r="BF381" s="96">
        <f t="shared" si="151"/>
        <v>13207</v>
      </c>
      <c r="BG381" s="96">
        <f t="shared" si="150"/>
        <v>13207</v>
      </c>
      <c r="BI381" s="7" t="s">
        <v>1447</v>
      </c>
    </row>
    <row r="382" spans="1:61" ht="14" hidden="1" customHeight="1" outlineLevel="1" x14ac:dyDescent="0.2">
      <c r="A382" t="s">
        <v>727</v>
      </c>
      <c r="B382" t="s">
        <v>1186</v>
      </c>
      <c r="C382" s="1">
        <f t="shared" si="152"/>
        <v>3519</v>
      </c>
      <c r="D382" s="7">
        <f>IF(N382&gt;0, RANK(N382,(N382:P382,Q382:AF382)),0)</f>
        <v>2</v>
      </c>
      <c r="E382" s="7">
        <f>IF(O382&gt;0,RANK(O382,(N382:P382,Q382:AF382)),0)</f>
        <v>1</v>
      </c>
      <c r="F382" s="7">
        <f>IF(P382&gt;0,RANK(P382,(N382:P382,Q382:AF382)),0)</f>
        <v>0</v>
      </c>
      <c r="G382" s="1">
        <f t="shared" si="143"/>
        <v>1751</v>
      </c>
      <c r="H382" s="2">
        <f t="shared" si="144"/>
        <v>0.49758454106280192</v>
      </c>
      <c r="I382" s="2"/>
      <c r="J382" s="2">
        <f t="shared" si="153"/>
        <v>0.25120772946859904</v>
      </c>
      <c r="K382" s="2">
        <f t="shared" si="153"/>
        <v>0.74879227053140096</v>
      </c>
      <c r="L382" s="2">
        <f t="shared" si="153"/>
        <v>0</v>
      </c>
      <c r="M382" s="2">
        <f t="shared" si="146"/>
        <v>0</v>
      </c>
      <c r="N382" s="167">
        <v>884</v>
      </c>
      <c r="O382" s="167">
        <v>2635</v>
      </c>
      <c r="P382" s="167"/>
      <c r="Q382" s="167"/>
      <c r="R382" s="167"/>
      <c r="S382" s="167"/>
      <c r="X382" s="1"/>
      <c r="AP382" s="7">
        <f>IF(Q382&gt;0,RANK(Q382,(N382:P382,Q382:AF382)),0)</f>
        <v>0</v>
      </c>
      <c r="AQ382" s="7">
        <f>IF(R382&gt;0,RANK(R382,(N382:P382,Q382:AF382)),0)</f>
        <v>0</v>
      </c>
      <c r="AR382" s="7">
        <f>IF(T382&gt;0,RANK(T382,(N382:P382,Q382:AF382)),0)</f>
        <v>0</v>
      </c>
      <c r="AS382" s="7">
        <f>IF(S382&gt;0,RANK(S382,(N382:P382,Q382:AF382)),0)</f>
        <v>0</v>
      </c>
      <c r="AT382" s="2">
        <f t="shared" si="154"/>
        <v>0</v>
      </c>
      <c r="AU382" s="2">
        <f t="shared" si="154"/>
        <v>0</v>
      </c>
      <c r="AV382" s="2">
        <f t="shared" si="148"/>
        <v>0</v>
      </c>
      <c r="AW382" s="2">
        <f t="shared" si="149"/>
        <v>0</v>
      </c>
      <c r="AY382" t="s">
        <v>727</v>
      </c>
      <c r="AZ382" t="s">
        <v>1186</v>
      </c>
      <c r="BA382">
        <v>12</v>
      </c>
      <c r="BC382">
        <v>2</v>
      </c>
      <c r="BD382" s="91">
        <v>13</v>
      </c>
      <c r="BE382" s="93">
        <v>209</v>
      </c>
      <c r="BF382" s="96">
        <f t="shared" si="151"/>
        <v>13209</v>
      </c>
      <c r="BG382" s="96">
        <f t="shared" si="150"/>
        <v>13209</v>
      </c>
      <c r="BI382" s="7" t="s">
        <v>1447</v>
      </c>
    </row>
    <row r="383" spans="1:61" ht="14" hidden="1" customHeight="1" outlineLevel="1" x14ac:dyDescent="0.2">
      <c r="A383" t="s">
        <v>2166</v>
      </c>
      <c r="B383" t="s">
        <v>1186</v>
      </c>
      <c r="C383" s="1">
        <f t="shared" si="152"/>
        <v>10827</v>
      </c>
      <c r="D383" s="7">
        <f>IF(N383&gt;0, RANK(N383,(N383:P383,Q383:AF383)),0)</f>
        <v>2</v>
      </c>
      <c r="E383" s="7">
        <f>IF(O383&gt;0,RANK(O383,(N383:P383,Q383:AF383)),0)</f>
        <v>1</v>
      </c>
      <c r="F383" s="7">
        <f>IF(P383&gt;0,RANK(P383,(N383:P383,Q383:AF383)),0)</f>
        <v>0</v>
      </c>
      <c r="G383" s="1">
        <f t="shared" si="143"/>
        <v>4633</v>
      </c>
      <c r="H383" s="2">
        <f t="shared" si="144"/>
        <v>0.42791170222591668</v>
      </c>
      <c r="I383" s="2"/>
      <c r="J383" s="2">
        <f t="shared" si="153"/>
        <v>0.28604414888704166</v>
      </c>
      <c r="K383" s="2">
        <f t="shared" si="153"/>
        <v>0.71395585111295834</v>
      </c>
      <c r="L383" s="2">
        <f t="shared" si="153"/>
        <v>0</v>
      </c>
      <c r="M383" s="2">
        <f t="shared" si="146"/>
        <v>0</v>
      </c>
      <c r="N383" s="167">
        <v>3097</v>
      </c>
      <c r="O383" s="167">
        <v>7730</v>
      </c>
      <c r="P383" s="167"/>
      <c r="Q383" s="167"/>
      <c r="R383" s="167"/>
      <c r="S383" s="167"/>
      <c r="X383" s="1"/>
      <c r="AP383" s="7">
        <f>IF(Q383&gt;0,RANK(Q383,(N383:P383,Q383:AF383)),0)</f>
        <v>0</v>
      </c>
      <c r="AQ383" s="7">
        <f>IF(R383&gt;0,RANK(R383,(N383:P383,Q383:AF383)),0)</f>
        <v>0</v>
      </c>
      <c r="AR383" s="7">
        <f>IF(T383&gt;0,RANK(T383,(N383:P383,Q383:AF383)),0)</f>
        <v>0</v>
      </c>
      <c r="AS383" s="7">
        <f>IF(S383&gt;0,RANK(S383,(N383:P383,Q383:AF383)),0)</f>
        <v>0</v>
      </c>
      <c r="AT383" s="2">
        <f t="shared" si="154"/>
        <v>0</v>
      </c>
      <c r="AU383" s="2">
        <f t="shared" si="154"/>
        <v>0</v>
      </c>
      <c r="AV383" s="2">
        <f t="shared" si="148"/>
        <v>0</v>
      </c>
      <c r="AW383" s="2">
        <f t="shared" si="149"/>
        <v>0</v>
      </c>
      <c r="AY383" t="s">
        <v>2166</v>
      </c>
      <c r="AZ383" t="s">
        <v>1186</v>
      </c>
      <c r="BA383">
        <v>10</v>
      </c>
      <c r="BC383">
        <v>2</v>
      </c>
      <c r="BD383" s="91">
        <v>13</v>
      </c>
      <c r="BE383" s="93">
        <v>211</v>
      </c>
      <c r="BF383" s="96">
        <f t="shared" si="151"/>
        <v>13211</v>
      </c>
      <c r="BG383" s="96">
        <f t="shared" si="150"/>
        <v>13211</v>
      </c>
      <c r="BI383" s="7" t="s">
        <v>1447</v>
      </c>
    </row>
    <row r="384" spans="1:61" ht="14" hidden="1" customHeight="1" outlineLevel="1" x14ac:dyDescent="0.2">
      <c r="A384" t="s">
        <v>1027</v>
      </c>
      <c r="B384" t="s">
        <v>1186</v>
      </c>
      <c r="C384" s="1">
        <f t="shared" si="152"/>
        <v>12999</v>
      </c>
      <c r="D384" s="7">
        <f>IF(N384&gt;0, RANK(N384,(N384:P384,Q384:AF384)),0)</f>
        <v>2</v>
      </c>
      <c r="E384" s="7">
        <f>IF(O384&gt;0,RANK(O384,(N384:P384,Q384:AF384)),0)</f>
        <v>1</v>
      </c>
      <c r="F384" s="7">
        <f>IF(P384&gt;0,RANK(P384,(N384:P384,Q384:AF384)),0)</f>
        <v>0</v>
      </c>
      <c r="G384" s="1">
        <f t="shared" si="143"/>
        <v>8927</v>
      </c>
      <c r="H384" s="2">
        <f t="shared" si="144"/>
        <v>0.68674513424109551</v>
      </c>
      <c r="I384" s="2"/>
      <c r="J384" s="2">
        <f t="shared" si="153"/>
        <v>0.15662743287945227</v>
      </c>
      <c r="K384" s="2">
        <f t="shared" si="153"/>
        <v>0.84337256712054776</v>
      </c>
      <c r="L384" s="2">
        <f t="shared" si="153"/>
        <v>0</v>
      </c>
      <c r="M384" s="2">
        <f t="shared" si="146"/>
        <v>0</v>
      </c>
      <c r="N384" s="167">
        <v>2036</v>
      </c>
      <c r="O384" s="167">
        <v>10963</v>
      </c>
      <c r="P384" s="167"/>
      <c r="Q384" s="167"/>
      <c r="R384" s="167"/>
      <c r="S384" s="167"/>
      <c r="X384" s="1"/>
      <c r="AP384" s="7">
        <f>IF(Q384&gt;0,RANK(Q384,(N384:P384,Q384:AF384)),0)</f>
        <v>0</v>
      </c>
      <c r="AQ384" s="7">
        <f>IF(R384&gt;0,RANK(R384,(N384:P384,Q384:AF384)),0)</f>
        <v>0</v>
      </c>
      <c r="AR384" s="7">
        <f>IF(T384&gt;0,RANK(T384,(N384:P384,Q384:AF384)),0)</f>
        <v>0</v>
      </c>
      <c r="AS384" s="7">
        <f>IF(S384&gt;0,RANK(S384,(N384:P384,Q384:AF384)),0)</f>
        <v>0</v>
      </c>
      <c r="AT384" s="2">
        <f t="shared" si="154"/>
        <v>0</v>
      </c>
      <c r="AU384" s="2">
        <f t="shared" si="154"/>
        <v>0</v>
      </c>
      <c r="AV384" s="2">
        <f t="shared" si="148"/>
        <v>0</v>
      </c>
      <c r="AW384" s="2">
        <f t="shared" si="149"/>
        <v>0</v>
      </c>
      <c r="AY384" t="s">
        <v>1027</v>
      </c>
      <c r="AZ384" t="s">
        <v>1186</v>
      </c>
      <c r="BA384">
        <v>14</v>
      </c>
      <c r="BC384">
        <v>2</v>
      </c>
      <c r="BD384" s="91">
        <v>13</v>
      </c>
      <c r="BE384" s="93">
        <v>213</v>
      </c>
      <c r="BF384" s="96">
        <f t="shared" si="151"/>
        <v>13213</v>
      </c>
      <c r="BG384" s="96">
        <f t="shared" si="150"/>
        <v>13213</v>
      </c>
      <c r="BI384" s="7" t="s">
        <v>1447</v>
      </c>
    </row>
    <row r="385" spans="1:61" ht="14" hidden="1" customHeight="1" outlineLevel="1" x14ac:dyDescent="0.2">
      <c r="A385" t="s">
        <v>1930</v>
      </c>
      <c r="B385" t="s">
        <v>1186</v>
      </c>
      <c r="C385" s="1">
        <f t="shared" si="152"/>
        <v>71501</v>
      </c>
      <c r="D385" s="7">
        <f>IF(N385&gt;0, RANK(N385,(N385:P385,Q385:AF385)),0)</f>
        <v>1</v>
      </c>
      <c r="E385" s="7">
        <f>IF(O385&gt;0,RANK(O385,(N385:P385,Q385:AF385)),0)</f>
        <v>2</v>
      </c>
      <c r="F385" s="7">
        <f>IF(P385&gt;0,RANK(P385,(N385:P385,Q385:AF385)),0)</f>
        <v>0</v>
      </c>
      <c r="G385" s="1">
        <f t="shared" si="143"/>
        <v>18249</v>
      </c>
      <c r="H385" s="2">
        <f t="shared" si="144"/>
        <v>0.25522719961958573</v>
      </c>
      <c r="I385" s="2"/>
      <c r="J385" s="2">
        <f t="shared" si="153"/>
        <v>0.62761359980979292</v>
      </c>
      <c r="K385" s="2">
        <f t="shared" si="153"/>
        <v>0.37238640019020713</v>
      </c>
      <c r="L385" s="2">
        <f t="shared" si="153"/>
        <v>0</v>
      </c>
      <c r="M385" s="2">
        <f t="shared" si="146"/>
        <v>-5.5511151231257827E-17</v>
      </c>
      <c r="N385" s="167">
        <v>44875</v>
      </c>
      <c r="O385" s="167">
        <v>26626</v>
      </c>
      <c r="P385" s="167"/>
      <c r="Q385" s="167"/>
      <c r="R385" s="167"/>
      <c r="S385" s="167"/>
      <c r="X385" s="1"/>
      <c r="AP385" s="7">
        <f>IF(Q385&gt;0,RANK(Q385,(N385:P385,Q385:AF385)),0)</f>
        <v>0</v>
      </c>
      <c r="AQ385" s="7">
        <f>IF(R385&gt;0,RANK(R385,(N385:P385,Q385:AF385)),0)</f>
        <v>0</v>
      </c>
      <c r="AR385" s="7">
        <f>IF(T385&gt;0,RANK(T385,(N385:P385,Q385:AF385)),0)</f>
        <v>0</v>
      </c>
      <c r="AS385" s="7">
        <f>IF(S385&gt;0,RANK(S385,(N385:P385,Q385:AF385)),0)</f>
        <v>0</v>
      </c>
      <c r="AT385" s="2">
        <f t="shared" si="154"/>
        <v>0</v>
      </c>
      <c r="AU385" s="2">
        <f t="shared" si="154"/>
        <v>0</v>
      </c>
      <c r="AV385" s="2">
        <f t="shared" si="148"/>
        <v>0</v>
      </c>
      <c r="AW385" s="2">
        <f t="shared" si="149"/>
        <v>0</v>
      </c>
      <c r="AY385" t="s">
        <v>1930</v>
      </c>
      <c r="AZ385" t="s">
        <v>1186</v>
      </c>
      <c r="BC385">
        <v>2</v>
      </c>
      <c r="BD385" s="91">
        <v>13</v>
      </c>
      <c r="BE385" s="93">
        <v>215</v>
      </c>
      <c r="BF385" s="96">
        <f t="shared" si="151"/>
        <v>13215</v>
      </c>
      <c r="BG385" s="96">
        <f t="shared" si="150"/>
        <v>13215</v>
      </c>
      <c r="BI385" s="7" t="s">
        <v>1447</v>
      </c>
    </row>
    <row r="386" spans="1:61" ht="14" hidden="1" customHeight="1" outlineLevel="1" x14ac:dyDescent="0.2">
      <c r="A386" t="s">
        <v>1716</v>
      </c>
      <c r="B386" t="s">
        <v>1186</v>
      </c>
      <c r="C386" s="1">
        <f t="shared" si="152"/>
        <v>48797</v>
      </c>
      <c r="D386" s="7">
        <f>IF(N386&gt;0, RANK(N386,(N386:P386,Q386:AF386)),0)</f>
        <v>1</v>
      </c>
      <c r="E386" s="7">
        <f>IF(O386&gt;0,RANK(O386,(N386:P386,Q386:AF386)),0)</f>
        <v>2</v>
      </c>
      <c r="F386" s="7">
        <f>IF(P386&gt;0,RANK(P386,(N386:P386,Q386:AF386)),0)</f>
        <v>0</v>
      </c>
      <c r="G386" s="1">
        <f t="shared" si="143"/>
        <v>7557</v>
      </c>
      <c r="H386" s="2">
        <f t="shared" si="144"/>
        <v>0.15486607783265366</v>
      </c>
      <c r="I386" s="2"/>
      <c r="J386" s="2">
        <f t="shared" si="153"/>
        <v>0.5774330389163268</v>
      </c>
      <c r="K386" s="2">
        <f t="shared" si="153"/>
        <v>0.4225669610836732</v>
      </c>
      <c r="L386" s="2">
        <f t="shared" si="153"/>
        <v>0</v>
      </c>
      <c r="M386" s="2">
        <f t="shared" si="146"/>
        <v>0</v>
      </c>
      <c r="N386" s="167">
        <v>28177</v>
      </c>
      <c r="O386" s="167">
        <v>20620</v>
      </c>
      <c r="P386" s="167"/>
      <c r="Q386" s="167"/>
      <c r="R386" s="167"/>
      <c r="S386" s="167"/>
      <c r="X386" s="1"/>
      <c r="AP386" s="7">
        <f>IF(Q386&gt;0,RANK(Q386,(N386:P386,Q386:AF386)),0)</f>
        <v>0</v>
      </c>
      <c r="AQ386" s="7">
        <f>IF(R386&gt;0,RANK(R386,(N386:P386,Q386:AF386)),0)</f>
        <v>0</v>
      </c>
      <c r="AR386" s="7">
        <f>IF(T386&gt;0,RANK(T386,(N386:P386,Q386:AF386)),0)</f>
        <v>0</v>
      </c>
      <c r="AS386" s="7">
        <f>IF(S386&gt;0,RANK(S386,(N386:P386,Q386:AF386)),0)</f>
        <v>0</v>
      </c>
      <c r="AT386" s="2">
        <f t="shared" si="154"/>
        <v>0</v>
      </c>
      <c r="AU386" s="2">
        <f t="shared" si="154"/>
        <v>0</v>
      </c>
      <c r="AV386" s="2">
        <f t="shared" si="148"/>
        <v>0</v>
      </c>
      <c r="AW386" s="2">
        <f t="shared" si="149"/>
        <v>0</v>
      </c>
      <c r="AY386" t="s">
        <v>1716</v>
      </c>
      <c r="AZ386" t="s">
        <v>1186</v>
      </c>
      <c r="BC386">
        <v>2</v>
      </c>
      <c r="BD386" s="91">
        <v>13</v>
      </c>
      <c r="BE386" s="93">
        <v>217</v>
      </c>
      <c r="BF386" s="96">
        <f t="shared" si="151"/>
        <v>13217</v>
      </c>
      <c r="BG386" s="96">
        <f t="shared" si="150"/>
        <v>13217</v>
      </c>
      <c r="BI386" s="7" t="s">
        <v>1447</v>
      </c>
    </row>
    <row r="387" spans="1:61" ht="14" hidden="1" customHeight="1" outlineLevel="1" x14ac:dyDescent="0.2">
      <c r="A387" t="s">
        <v>1277</v>
      </c>
      <c r="B387" t="s">
        <v>1186</v>
      </c>
      <c r="C387" s="1">
        <f t="shared" si="152"/>
        <v>23542</v>
      </c>
      <c r="D387" s="7">
        <f>IF(N387&gt;0, RANK(N387,(N387:P387,Q387:AF387)),0)</f>
        <v>2</v>
      </c>
      <c r="E387" s="7">
        <f>IF(O387&gt;0,RANK(O387,(N387:P387,Q387:AF387)),0)</f>
        <v>1</v>
      </c>
      <c r="F387" s="7">
        <f>IF(P387&gt;0,RANK(P387,(N387:P387,Q387:AF387)),0)</f>
        <v>0</v>
      </c>
      <c r="G387" s="1">
        <f t="shared" si="143"/>
        <v>8898</v>
      </c>
      <c r="H387" s="2">
        <f t="shared" si="144"/>
        <v>0.37796278990739957</v>
      </c>
      <c r="I387" s="2"/>
      <c r="J387" s="2">
        <f t="shared" si="153"/>
        <v>0.31101860504630024</v>
      </c>
      <c r="K387" s="2">
        <f t="shared" si="153"/>
        <v>0.68898139495369981</v>
      </c>
      <c r="L387" s="2">
        <f t="shared" si="153"/>
        <v>0</v>
      </c>
      <c r="M387" s="2">
        <f t="shared" si="146"/>
        <v>0</v>
      </c>
      <c r="N387" s="167">
        <v>7322</v>
      </c>
      <c r="O387" s="167">
        <v>16220</v>
      </c>
      <c r="P387" s="167"/>
      <c r="Q387" s="167"/>
      <c r="R387" s="167"/>
      <c r="S387" s="167"/>
      <c r="X387" s="1"/>
      <c r="AP387" s="7">
        <f>IF(Q387&gt;0,RANK(Q387,(N387:P387,Q387:AF387)),0)</f>
        <v>0</v>
      </c>
      <c r="AQ387" s="7">
        <f>IF(R387&gt;0,RANK(R387,(N387:P387,Q387:AF387)),0)</f>
        <v>0</v>
      </c>
      <c r="AR387" s="7">
        <f>IF(T387&gt;0,RANK(T387,(N387:P387,Q387:AF387)),0)</f>
        <v>0</v>
      </c>
      <c r="AS387" s="7">
        <f>IF(S387&gt;0,RANK(S387,(N387:P387,Q387:AF387)),0)</f>
        <v>0</v>
      </c>
      <c r="AT387" s="2">
        <f t="shared" si="154"/>
        <v>0</v>
      </c>
      <c r="AU387" s="2">
        <f t="shared" si="154"/>
        <v>0</v>
      </c>
      <c r="AV387" s="2">
        <f t="shared" si="148"/>
        <v>0</v>
      </c>
      <c r="AW387" s="2">
        <f t="shared" si="149"/>
        <v>0</v>
      </c>
      <c r="AY387" t="s">
        <v>1277</v>
      </c>
      <c r="AZ387" t="s">
        <v>1186</v>
      </c>
      <c r="BA387">
        <v>10</v>
      </c>
      <c r="BC387">
        <v>2</v>
      </c>
      <c r="BD387" s="91">
        <v>13</v>
      </c>
      <c r="BE387" s="93">
        <v>219</v>
      </c>
      <c r="BF387" s="96">
        <f t="shared" si="151"/>
        <v>13219</v>
      </c>
      <c r="BG387" s="96">
        <f t="shared" si="150"/>
        <v>13219</v>
      </c>
      <c r="BI387" s="7" t="s">
        <v>1447</v>
      </c>
    </row>
    <row r="388" spans="1:61" ht="14" hidden="1" customHeight="1" outlineLevel="1" x14ac:dyDescent="0.2">
      <c r="A388" t="s">
        <v>811</v>
      </c>
      <c r="B388" t="s">
        <v>1186</v>
      </c>
      <c r="C388" s="1">
        <f t="shared" si="152"/>
        <v>7222</v>
      </c>
      <c r="D388" s="7">
        <f>IF(N388&gt;0, RANK(N388,(N388:P388,Q388:AF388)),0)</f>
        <v>2</v>
      </c>
      <c r="E388" s="7">
        <f>IF(O388&gt;0,RANK(O388,(N388:P388,Q388:AF388)),0)</f>
        <v>1</v>
      </c>
      <c r="F388" s="7">
        <f>IF(P388&gt;0,RANK(P388,(N388:P388,Q388:AF388)),0)</f>
        <v>0</v>
      </c>
      <c r="G388" s="1">
        <f t="shared" si="143"/>
        <v>2748</v>
      </c>
      <c r="H388" s="2">
        <f t="shared" si="144"/>
        <v>0.38050401550816948</v>
      </c>
      <c r="I388" s="2"/>
      <c r="J388" s="2">
        <f t="shared" si="153"/>
        <v>0.30974799224591526</v>
      </c>
      <c r="K388" s="2">
        <f t="shared" si="153"/>
        <v>0.6902520077540848</v>
      </c>
      <c r="L388" s="2">
        <f t="shared" si="153"/>
        <v>0</v>
      </c>
      <c r="M388" s="2">
        <f t="shared" si="146"/>
        <v>0</v>
      </c>
      <c r="N388" s="167">
        <v>2237</v>
      </c>
      <c r="O388" s="167">
        <v>4985</v>
      </c>
      <c r="P388" s="167"/>
      <c r="Q388" s="167"/>
      <c r="R388" s="167"/>
      <c r="S388" s="167"/>
      <c r="X388" s="1"/>
      <c r="AP388" s="7">
        <f>IF(Q388&gt;0,RANK(Q388,(N388:P388,Q388:AF388)),0)</f>
        <v>0</v>
      </c>
      <c r="AQ388" s="7">
        <f>IF(R388&gt;0,RANK(R388,(N388:P388,Q388:AF388)),0)</f>
        <v>0</v>
      </c>
      <c r="AR388" s="7">
        <f>IF(T388&gt;0,RANK(T388,(N388:P388,Q388:AF388)),0)</f>
        <v>0</v>
      </c>
      <c r="AS388" s="7">
        <f>IF(S388&gt;0,RANK(S388,(N388:P388,Q388:AF388)),0)</f>
        <v>0</v>
      </c>
      <c r="AT388" s="2">
        <f t="shared" si="154"/>
        <v>0</v>
      </c>
      <c r="AU388" s="2">
        <f t="shared" si="154"/>
        <v>0</v>
      </c>
      <c r="AV388" s="2">
        <f t="shared" si="148"/>
        <v>0</v>
      </c>
      <c r="AW388" s="2">
        <f t="shared" si="149"/>
        <v>0</v>
      </c>
      <c r="AY388" t="s">
        <v>811</v>
      </c>
      <c r="AZ388" t="s">
        <v>1186</v>
      </c>
      <c r="BA388">
        <v>10</v>
      </c>
      <c r="BC388">
        <v>2</v>
      </c>
      <c r="BD388" s="91">
        <v>13</v>
      </c>
      <c r="BE388" s="93">
        <v>221</v>
      </c>
      <c r="BF388" s="96">
        <f t="shared" si="151"/>
        <v>13221</v>
      </c>
      <c r="BG388" s="96">
        <f t="shared" si="150"/>
        <v>13221</v>
      </c>
      <c r="BI388" s="7" t="s">
        <v>1447</v>
      </c>
    </row>
    <row r="389" spans="1:61" ht="14" hidden="1" customHeight="1" outlineLevel="1" x14ac:dyDescent="0.2">
      <c r="A389" t="s">
        <v>951</v>
      </c>
      <c r="B389" t="s">
        <v>1186</v>
      </c>
      <c r="C389" s="1">
        <f t="shared" si="152"/>
        <v>73955</v>
      </c>
      <c r="D389" s="7">
        <f>IF(N389&gt;0, RANK(N389,(N389:P389,Q389:AF389)),0)</f>
        <v>2</v>
      </c>
      <c r="E389" s="7">
        <f>IF(O389&gt;0,RANK(O389,(N389:P389,Q389:AF389)),0)</f>
        <v>1</v>
      </c>
      <c r="F389" s="7">
        <f>IF(P389&gt;0,RANK(P389,(N389:P389,Q389:AF389)),0)</f>
        <v>0</v>
      </c>
      <c r="G389" s="1">
        <f t="shared" si="143"/>
        <v>19789</v>
      </c>
      <c r="H389" s="2">
        <f t="shared" si="144"/>
        <v>0.26758163748225272</v>
      </c>
      <c r="I389" s="2"/>
      <c r="J389" s="2">
        <f t="shared" si="153"/>
        <v>0.36620918125887364</v>
      </c>
      <c r="K389" s="2">
        <f t="shared" si="153"/>
        <v>0.63379081874112642</v>
      </c>
      <c r="L389" s="2">
        <f t="shared" si="153"/>
        <v>0</v>
      </c>
      <c r="M389" s="2">
        <f t="shared" si="146"/>
        <v>-1.1102230246251565E-16</v>
      </c>
      <c r="N389" s="167">
        <v>27083</v>
      </c>
      <c r="O389" s="167">
        <v>46872</v>
      </c>
      <c r="P389" s="167"/>
      <c r="Q389" s="167"/>
      <c r="R389" s="167"/>
      <c r="S389" s="167"/>
      <c r="X389" s="1"/>
      <c r="AP389" s="7">
        <f>IF(Q389&gt;0,RANK(Q389,(N389:P389,Q389:AF389)),0)</f>
        <v>0</v>
      </c>
      <c r="AQ389" s="7">
        <f>IF(R389&gt;0,RANK(R389,(N389:P389,Q389:AF389)),0)</f>
        <v>0</v>
      </c>
      <c r="AR389" s="7">
        <f>IF(T389&gt;0,RANK(T389,(N389:P389,Q389:AF389)),0)</f>
        <v>0</v>
      </c>
      <c r="AS389" s="7">
        <f>IF(S389&gt;0,RANK(S389,(N389:P389,Q389:AF389)),0)</f>
        <v>0</v>
      </c>
      <c r="AT389" s="2">
        <f t="shared" si="154"/>
        <v>0</v>
      </c>
      <c r="AU389" s="2">
        <f t="shared" si="154"/>
        <v>0</v>
      </c>
      <c r="AV389" s="2">
        <f t="shared" si="148"/>
        <v>0</v>
      </c>
      <c r="AW389" s="2">
        <f t="shared" si="149"/>
        <v>0</v>
      </c>
      <c r="AY389" t="s">
        <v>951</v>
      </c>
      <c r="AZ389" t="s">
        <v>1186</v>
      </c>
      <c r="BA389">
        <v>14</v>
      </c>
      <c r="BC389">
        <v>2</v>
      </c>
      <c r="BD389" s="91">
        <v>13</v>
      </c>
      <c r="BE389" s="93">
        <v>223</v>
      </c>
      <c r="BF389" s="96">
        <f t="shared" si="151"/>
        <v>13223</v>
      </c>
      <c r="BG389" s="96">
        <f t="shared" si="150"/>
        <v>13223</v>
      </c>
      <c r="BI389" s="7" t="s">
        <v>1447</v>
      </c>
    </row>
    <row r="390" spans="1:61" ht="14" hidden="1" customHeight="1" outlineLevel="1" x14ac:dyDescent="0.2">
      <c r="A390" t="s">
        <v>2267</v>
      </c>
      <c r="B390" t="s">
        <v>1186</v>
      </c>
      <c r="C390" s="1">
        <f t="shared" si="152"/>
        <v>11052</v>
      </c>
      <c r="D390" s="7">
        <f>IF(N390&gt;0, RANK(N390,(N390:P390,Q390:AF390)),0)</f>
        <v>2</v>
      </c>
      <c r="E390" s="7">
        <f>IF(O390&gt;0,RANK(O390,(N390:P390,Q390:AF390)),0)</f>
        <v>1</v>
      </c>
      <c r="F390" s="7">
        <f>IF(P390&gt;0,RANK(P390,(N390:P390,Q390:AF390)),0)</f>
        <v>0</v>
      </c>
      <c r="G390" s="1">
        <f t="shared" si="143"/>
        <v>382</v>
      </c>
      <c r="H390" s="2">
        <f t="shared" si="144"/>
        <v>3.4563879840752806E-2</v>
      </c>
      <c r="I390" s="2"/>
      <c r="J390" s="2">
        <f t="shared" si="153"/>
        <v>0.48271806007962359</v>
      </c>
      <c r="K390" s="2">
        <f t="shared" si="153"/>
        <v>0.51728193992037641</v>
      </c>
      <c r="L390" s="2">
        <f t="shared" si="153"/>
        <v>0</v>
      </c>
      <c r="M390" s="2">
        <f t="shared" si="146"/>
        <v>0</v>
      </c>
      <c r="N390" s="167">
        <v>5335</v>
      </c>
      <c r="O390" s="167">
        <v>5717</v>
      </c>
      <c r="P390" s="167"/>
      <c r="Q390" s="167"/>
      <c r="R390" s="167"/>
      <c r="S390" s="167"/>
      <c r="X390" s="1"/>
      <c r="AP390" s="7">
        <f>IF(Q390&gt;0,RANK(Q390,(N390:P390,Q390:AF390)),0)</f>
        <v>0</v>
      </c>
      <c r="AQ390" s="7">
        <f>IF(R390&gt;0,RANK(R390,(N390:P390,Q390:AF390)),0)</f>
        <v>0</v>
      </c>
      <c r="AR390" s="7">
        <f>IF(T390&gt;0,RANK(T390,(N390:P390,Q390:AF390)),0)</f>
        <v>0</v>
      </c>
      <c r="AS390" s="7">
        <f>IF(S390&gt;0,RANK(S390,(N390:P390,Q390:AF390)),0)</f>
        <v>0</v>
      </c>
      <c r="AT390" s="2">
        <f t="shared" si="154"/>
        <v>0</v>
      </c>
      <c r="AU390" s="2">
        <f t="shared" si="154"/>
        <v>0</v>
      </c>
      <c r="AV390" s="2">
        <f t="shared" si="148"/>
        <v>0</v>
      </c>
      <c r="AW390" s="2">
        <f t="shared" si="149"/>
        <v>0</v>
      </c>
      <c r="AY390" t="s">
        <v>2267</v>
      </c>
      <c r="AZ390" t="s">
        <v>1186</v>
      </c>
      <c r="BA390">
        <v>2</v>
      </c>
      <c r="BC390">
        <v>2</v>
      </c>
      <c r="BD390" s="91">
        <v>13</v>
      </c>
      <c r="BE390" s="93">
        <v>225</v>
      </c>
      <c r="BF390" s="96">
        <f t="shared" si="151"/>
        <v>13225</v>
      </c>
      <c r="BG390" s="96">
        <f t="shared" si="150"/>
        <v>13225</v>
      </c>
      <c r="BI390" s="7" t="s">
        <v>1447</v>
      </c>
    </row>
    <row r="391" spans="1:61" ht="14" hidden="1" customHeight="1" outlineLevel="1" x14ac:dyDescent="0.2">
      <c r="A391" t="s">
        <v>347</v>
      </c>
      <c r="B391" t="s">
        <v>1186</v>
      </c>
      <c r="C391" s="1">
        <f t="shared" si="152"/>
        <v>15149</v>
      </c>
      <c r="D391" s="7">
        <f>IF(N391&gt;0, RANK(N391,(N391:P391,Q391:AF391)),0)</f>
        <v>2</v>
      </c>
      <c r="E391" s="7">
        <f>IF(O391&gt;0,RANK(O391,(N391:P391,Q391:AF391)),0)</f>
        <v>1</v>
      </c>
      <c r="F391" s="7">
        <f>IF(P391&gt;0,RANK(P391,(N391:P391,Q391:AF391)),0)</f>
        <v>0</v>
      </c>
      <c r="G391" s="1">
        <f t="shared" si="143"/>
        <v>10053</v>
      </c>
      <c r="H391" s="2">
        <f t="shared" si="144"/>
        <v>0.66360815895438641</v>
      </c>
      <c r="I391" s="2"/>
      <c r="J391" s="2">
        <f t="shared" si="153"/>
        <v>0.1681959205228068</v>
      </c>
      <c r="K391" s="2">
        <f t="shared" si="153"/>
        <v>0.83180407947719326</v>
      </c>
      <c r="L391" s="2">
        <f t="shared" si="153"/>
        <v>0</v>
      </c>
      <c r="M391" s="2">
        <f t="shared" si="146"/>
        <v>0</v>
      </c>
      <c r="N391" s="167">
        <v>2548</v>
      </c>
      <c r="O391" s="167">
        <v>12601</v>
      </c>
      <c r="P391" s="167"/>
      <c r="Q391" s="167"/>
      <c r="R391" s="167"/>
      <c r="S391" s="167"/>
      <c r="X391" s="1"/>
      <c r="AP391" s="7">
        <f>IF(Q391&gt;0,RANK(Q391,(N391:P391,Q391:AF391)),0)</f>
        <v>0</v>
      </c>
      <c r="AQ391" s="7">
        <f>IF(R391&gt;0,RANK(R391,(N391:P391,Q391:AF391)),0)</f>
        <v>0</v>
      </c>
      <c r="AR391" s="7">
        <f>IF(T391&gt;0,RANK(T391,(N391:P391,Q391:AF391)),0)</f>
        <v>0</v>
      </c>
      <c r="AS391" s="7">
        <f>IF(S391&gt;0,RANK(S391,(N391:P391,Q391:AF391)),0)</f>
        <v>0</v>
      </c>
      <c r="AT391" s="2">
        <f t="shared" si="154"/>
        <v>0</v>
      </c>
      <c r="AU391" s="2">
        <f t="shared" si="154"/>
        <v>0</v>
      </c>
      <c r="AV391" s="2">
        <f t="shared" si="148"/>
        <v>0</v>
      </c>
      <c r="AW391" s="2">
        <f t="shared" si="149"/>
        <v>0</v>
      </c>
      <c r="AY391" t="s">
        <v>347</v>
      </c>
      <c r="AZ391" t="s">
        <v>1186</v>
      </c>
      <c r="BC391">
        <v>2</v>
      </c>
      <c r="BD391" s="91">
        <v>13</v>
      </c>
      <c r="BE391" s="93">
        <v>227</v>
      </c>
      <c r="BF391" s="96">
        <f t="shared" si="151"/>
        <v>13227</v>
      </c>
      <c r="BG391" s="96">
        <f t="shared" si="150"/>
        <v>13227</v>
      </c>
      <c r="BI391" s="7" t="s">
        <v>1447</v>
      </c>
    </row>
    <row r="392" spans="1:61" ht="14" hidden="1" customHeight="1" outlineLevel="1" x14ac:dyDescent="0.2">
      <c r="A392" t="s">
        <v>2508</v>
      </c>
      <c r="B392" t="s">
        <v>1186</v>
      </c>
      <c r="C392" s="1">
        <f t="shared" si="152"/>
        <v>7928</v>
      </c>
      <c r="D392" s="7">
        <f>IF(N392&gt;0, RANK(N392,(N392:P392,Q392:AF392)),0)</f>
        <v>2</v>
      </c>
      <c r="E392" s="7">
        <f>IF(O392&gt;0,RANK(O392,(N392:P392,Q392:AF392)),0)</f>
        <v>1</v>
      </c>
      <c r="F392" s="7">
        <f>IF(P392&gt;0,RANK(P392,(N392:P392,Q392:AF392)),0)</f>
        <v>0</v>
      </c>
      <c r="G392" s="1">
        <f t="shared" si="143"/>
        <v>6016</v>
      </c>
      <c r="H392" s="2">
        <f t="shared" si="144"/>
        <v>0.75882946518668015</v>
      </c>
      <c r="I392" s="2"/>
      <c r="J392" s="2">
        <f t="shared" si="153"/>
        <v>0.12058526740665994</v>
      </c>
      <c r="K392" s="2">
        <f t="shared" si="153"/>
        <v>0.87941473259334002</v>
      </c>
      <c r="L392" s="2">
        <f t="shared" si="153"/>
        <v>0</v>
      </c>
      <c r="M392" s="2">
        <f t="shared" si="146"/>
        <v>0</v>
      </c>
      <c r="N392" s="167">
        <v>956</v>
      </c>
      <c r="O392" s="167">
        <v>6972</v>
      </c>
      <c r="P392" s="167"/>
      <c r="Q392" s="167"/>
      <c r="R392" s="167"/>
      <c r="S392" s="167"/>
      <c r="X392" s="1"/>
      <c r="AP392" s="7">
        <f>IF(Q392&gt;0,RANK(Q392,(N392:P392,Q392:AF392)),0)</f>
        <v>0</v>
      </c>
      <c r="AQ392" s="7">
        <f>IF(R392&gt;0,RANK(R392,(N392:P392,Q392:AF392)),0)</f>
        <v>0</v>
      </c>
      <c r="AR392" s="7">
        <f>IF(T392&gt;0,RANK(T392,(N392:P392,Q392:AF392)),0)</f>
        <v>0</v>
      </c>
      <c r="AS392" s="7">
        <f>IF(S392&gt;0,RANK(S392,(N392:P392,Q392:AF392)),0)</f>
        <v>0</v>
      </c>
      <c r="AT392" s="2">
        <f t="shared" si="154"/>
        <v>0</v>
      </c>
      <c r="AU392" s="2">
        <f t="shared" si="154"/>
        <v>0</v>
      </c>
      <c r="AV392" s="2">
        <f t="shared" si="148"/>
        <v>0</v>
      </c>
      <c r="AW392" s="2">
        <f t="shared" si="149"/>
        <v>0</v>
      </c>
      <c r="AY392" t="s">
        <v>2508</v>
      </c>
      <c r="AZ392" t="s">
        <v>1186</v>
      </c>
      <c r="BA392">
        <v>1</v>
      </c>
      <c r="BC392">
        <v>2</v>
      </c>
      <c r="BD392" s="91">
        <v>13</v>
      </c>
      <c r="BE392" s="93">
        <v>229</v>
      </c>
      <c r="BF392" s="96">
        <f t="shared" si="151"/>
        <v>13229</v>
      </c>
      <c r="BG392" s="96">
        <f t="shared" si="150"/>
        <v>13229</v>
      </c>
      <c r="BI392" s="7" t="s">
        <v>1447</v>
      </c>
    </row>
    <row r="393" spans="1:61" ht="14" hidden="1" customHeight="1" outlineLevel="1" x14ac:dyDescent="0.2">
      <c r="A393" t="s">
        <v>348</v>
      </c>
      <c r="B393" t="s">
        <v>1186</v>
      </c>
      <c r="C393" s="1">
        <f t="shared" si="152"/>
        <v>9638</v>
      </c>
      <c r="D393" s="7">
        <f>IF(N393&gt;0, RANK(N393,(N393:P393,Q393:AF393)),0)</f>
        <v>2</v>
      </c>
      <c r="E393" s="7">
        <f>IF(O393&gt;0,RANK(O393,(N393:P393,Q393:AF393)),0)</f>
        <v>1</v>
      </c>
      <c r="F393" s="7">
        <f>IF(P393&gt;0,RANK(P393,(N393:P393,Q393:AF393)),0)</f>
        <v>0</v>
      </c>
      <c r="G393" s="1">
        <f t="shared" si="143"/>
        <v>6894</v>
      </c>
      <c r="H393" s="2">
        <f t="shared" si="144"/>
        <v>0.71529362938368957</v>
      </c>
      <c r="I393" s="2"/>
      <c r="J393" s="2">
        <f t="shared" si="153"/>
        <v>0.14235318530815522</v>
      </c>
      <c r="K393" s="2">
        <f t="shared" si="153"/>
        <v>0.85764681469184478</v>
      </c>
      <c r="L393" s="2">
        <f t="shared" si="153"/>
        <v>0</v>
      </c>
      <c r="M393" s="2">
        <f t="shared" si="146"/>
        <v>0</v>
      </c>
      <c r="N393" s="167">
        <v>1372</v>
      </c>
      <c r="O393" s="167">
        <v>8266</v>
      </c>
      <c r="P393" s="167"/>
      <c r="Q393" s="167"/>
      <c r="R393" s="167"/>
      <c r="S393" s="167"/>
      <c r="X393" s="1"/>
      <c r="AP393" s="7">
        <f>IF(Q393&gt;0,RANK(Q393,(N393:P393,Q393:AF393)),0)</f>
        <v>0</v>
      </c>
      <c r="AQ393" s="7">
        <f>IF(R393&gt;0,RANK(R393,(N393:P393,Q393:AF393)),0)</f>
        <v>0</v>
      </c>
      <c r="AR393" s="7">
        <f>IF(T393&gt;0,RANK(T393,(N393:P393,Q393:AF393)),0)</f>
        <v>0</v>
      </c>
      <c r="AS393" s="7">
        <f>IF(S393&gt;0,RANK(S393,(N393:P393,Q393:AF393)),0)</f>
        <v>0</v>
      </c>
      <c r="AT393" s="2">
        <f t="shared" si="154"/>
        <v>0</v>
      </c>
      <c r="AU393" s="2">
        <f t="shared" si="154"/>
        <v>0</v>
      </c>
      <c r="AV393" s="2">
        <f t="shared" si="148"/>
        <v>0</v>
      </c>
      <c r="AW393" s="2">
        <f t="shared" si="149"/>
        <v>0</v>
      </c>
      <c r="AY393" t="s">
        <v>348</v>
      </c>
      <c r="AZ393" t="s">
        <v>1186</v>
      </c>
      <c r="BA393">
        <v>3</v>
      </c>
      <c r="BC393">
        <v>2</v>
      </c>
      <c r="BD393" s="91">
        <v>13</v>
      </c>
      <c r="BE393" s="93">
        <v>231</v>
      </c>
      <c r="BF393" s="96">
        <f t="shared" si="151"/>
        <v>13231</v>
      </c>
      <c r="BG393" s="96">
        <f t="shared" si="150"/>
        <v>13231</v>
      </c>
      <c r="BI393" s="7" t="s">
        <v>1447</v>
      </c>
    </row>
    <row r="394" spans="1:61" ht="14" hidden="1" customHeight="1" outlineLevel="1" x14ac:dyDescent="0.2">
      <c r="A394" t="s">
        <v>1383</v>
      </c>
      <c r="B394" t="s">
        <v>1186</v>
      </c>
      <c r="C394" s="1">
        <f t="shared" si="152"/>
        <v>14851</v>
      </c>
      <c r="D394" s="7">
        <f>IF(N394&gt;0, RANK(N394,(N394:P394,Q394:AF394)),0)</f>
        <v>2</v>
      </c>
      <c r="E394" s="7">
        <f>IF(O394&gt;0,RANK(O394,(N394:P394,Q394:AF394)),0)</f>
        <v>1</v>
      </c>
      <c r="F394" s="7">
        <f>IF(P394&gt;0,RANK(P394,(N394:P394,Q394:AF394)),0)</f>
        <v>0</v>
      </c>
      <c r="G394" s="1">
        <f t="shared" si="143"/>
        <v>8241</v>
      </c>
      <c r="H394" s="2">
        <f t="shared" si="144"/>
        <v>0.55491212712948623</v>
      </c>
      <c r="I394" s="2"/>
      <c r="J394" s="2">
        <f t="shared" si="153"/>
        <v>0.22254393643525688</v>
      </c>
      <c r="K394" s="2">
        <f t="shared" si="153"/>
        <v>0.77745606356474306</v>
      </c>
      <c r="L394" s="2">
        <f t="shared" si="153"/>
        <v>0</v>
      </c>
      <c r="M394" s="2">
        <f t="shared" si="146"/>
        <v>1.1102230246251565E-16</v>
      </c>
      <c r="N394" s="167">
        <v>3305</v>
      </c>
      <c r="O394" s="167">
        <v>11546</v>
      </c>
      <c r="P394" s="167"/>
      <c r="Q394" s="167"/>
      <c r="R394" s="167"/>
      <c r="S394" s="167"/>
      <c r="X394" s="1"/>
      <c r="AP394" s="7">
        <f>IF(Q394&gt;0,RANK(Q394,(N394:P394,Q394:AF394)),0)</f>
        <v>0</v>
      </c>
      <c r="AQ394" s="7">
        <f>IF(R394&gt;0,RANK(R394,(N394:P394,Q394:AF394)),0)</f>
        <v>0</v>
      </c>
      <c r="AR394" s="7">
        <f>IF(T394&gt;0,RANK(T394,(N394:P394,Q394:AF394)),0)</f>
        <v>0</v>
      </c>
      <c r="AS394" s="7">
        <f>IF(S394&gt;0,RANK(S394,(N394:P394,Q394:AF394)),0)</f>
        <v>0</v>
      </c>
      <c r="AT394" s="2">
        <f t="shared" si="154"/>
        <v>0</v>
      </c>
      <c r="AU394" s="2">
        <f t="shared" si="154"/>
        <v>0</v>
      </c>
      <c r="AV394" s="2">
        <f t="shared" si="148"/>
        <v>0</v>
      </c>
      <c r="AW394" s="2">
        <f t="shared" si="149"/>
        <v>0</v>
      </c>
      <c r="AY394" t="s">
        <v>1383</v>
      </c>
      <c r="AZ394" t="s">
        <v>1186</v>
      </c>
      <c r="BA394">
        <v>14</v>
      </c>
      <c r="BC394">
        <v>2</v>
      </c>
      <c r="BD394" s="91">
        <v>13</v>
      </c>
      <c r="BE394" s="93">
        <v>233</v>
      </c>
      <c r="BF394" s="96">
        <f t="shared" si="151"/>
        <v>13233</v>
      </c>
      <c r="BG394" s="96">
        <f t="shared" si="150"/>
        <v>13233</v>
      </c>
      <c r="BI394" s="7" t="s">
        <v>1447</v>
      </c>
    </row>
    <row r="395" spans="1:61" ht="14" hidden="1" customHeight="1" outlineLevel="1" x14ac:dyDescent="0.2">
      <c r="A395" t="s">
        <v>983</v>
      </c>
      <c r="B395" t="s">
        <v>1186</v>
      </c>
      <c r="C395" s="1">
        <f t="shared" si="152"/>
        <v>3682</v>
      </c>
      <c r="D395" s="7">
        <f>IF(N395&gt;0, RANK(N395,(N395:P395,Q395:AF395)),0)</f>
        <v>2</v>
      </c>
      <c r="E395" s="7">
        <f>IF(O395&gt;0,RANK(O395,(N395:P395,Q395:AF395)),0)</f>
        <v>1</v>
      </c>
      <c r="F395" s="7">
        <f>IF(P395&gt;0,RANK(P395,(N395:P395,Q395:AF395)),0)</f>
        <v>0</v>
      </c>
      <c r="G395" s="1">
        <f t="shared" si="143"/>
        <v>1446</v>
      </c>
      <c r="H395" s="2">
        <f t="shared" si="144"/>
        <v>0.39272134709397066</v>
      </c>
      <c r="I395" s="2"/>
      <c r="J395" s="2">
        <f t="shared" si="153"/>
        <v>0.30363932645301467</v>
      </c>
      <c r="K395" s="2">
        <f t="shared" si="153"/>
        <v>0.69636067354698539</v>
      </c>
      <c r="L395" s="2">
        <f t="shared" si="153"/>
        <v>0</v>
      </c>
      <c r="M395" s="2">
        <f t="shared" si="146"/>
        <v>0</v>
      </c>
      <c r="N395" s="167">
        <v>1118</v>
      </c>
      <c r="O395" s="167">
        <v>2564</v>
      </c>
      <c r="P395" s="167"/>
      <c r="Q395" s="167"/>
      <c r="R395" s="167"/>
      <c r="S395" s="167"/>
      <c r="X395" s="1"/>
      <c r="AP395" s="7">
        <f>IF(Q395&gt;0,RANK(Q395,(N395:P395,Q395:AF395)),0)</f>
        <v>0</v>
      </c>
      <c r="AQ395" s="7">
        <f>IF(R395&gt;0,RANK(R395,(N395:P395,Q395:AF395)),0)</f>
        <v>0</v>
      </c>
      <c r="AR395" s="7">
        <f>IF(T395&gt;0,RANK(T395,(N395:P395,Q395:AF395)),0)</f>
        <v>0</v>
      </c>
      <c r="AS395" s="7">
        <f>IF(S395&gt;0,RANK(S395,(N395:P395,Q395:AF395)),0)</f>
        <v>0</v>
      </c>
      <c r="AT395" s="2">
        <f t="shared" si="154"/>
        <v>0</v>
      </c>
      <c r="AU395" s="2">
        <f t="shared" si="154"/>
        <v>0</v>
      </c>
      <c r="AV395" s="2">
        <f t="shared" si="148"/>
        <v>0</v>
      </c>
      <c r="AW395" s="2">
        <f t="shared" si="149"/>
        <v>0</v>
      </c>
      <c r="AY395" t="s">
        <v>983</v>
      </c>
      <c r="AZ395" t="s">
        <v>1186</v>
      </c>
      <c r="BA395">
        <v>8</v>
      </c>
      <c r="BC395">
        <v>2</v>
      </c>
      <c r="BD395" s="91">
        <v>13</v>
      </c>
      <c r="BE395" s="93">
        <v>235</v>
      </c>
      <c r="BF395" s="96">
        <f t="shared" si="151"/>
        <v>13235</v>
      </c>
      <c r="BG395" s="96">
        <f t="shared" si="150"/>
        <v>13235</v>
      </c>
      <c r="BI395" s="7" t="s">
        <v>1447</v>
      </c>
    </row>
    <row r="396" spans="1:61" ht="14" hidden="1" customHeight="1" outlineLevel="1" x14ac:dyDescent="0.2">
      <c r="A396" t="s">
        <v>2484</v>
      </c>
      <c r="B396" t="s">
        <v>1186</v>
      </c>
      <c r="C396" s="1">
        <f t="shared" si="152"/>
        <v>10836</v>
      </c>
      <c r="D396" s="7">
        <f>IF(N396&gt;0, RANK(N396,(N396:P396,Q396:AF396)),0)</f>
        <v>2</v>
      </c>
      <c r="E396" s="7">
        <f>IF(O396&gt;0,RANK(O396,(N396:P396,Q396:AF396)),0)</f>
        <v>1</v>
      </c>
      <c r="F396" s="7">
        <f>IF(P396&gt;0,RANK(P396,(N396:P396,Q396:AF396)),0)</f>
        <v>0</v>
      </c>
      <c r="G396" s="1">
        <f t="shared" si="143"/>
        <v>4516</v>
      </c>
      <c r="H396" s="2">
        <f t="shared" si="144"/>
        <v>0.41675895164267257</v>
      </c>
      <c r="I396" s="2"/>
      <c r="J396" s="2">
        <f t="shared" si="153"/>
        <v>0.29162052417866369</v>
      </c>
      <c r="K396" s="2">
        <f t="shared" si="153"/>
        <v>0.70837947582133631</v>
      </c>
      <c r="L396" s="2">
        <f t="shared" si="153"/>
        <v>0</v>
      </c>
      <c r="M396" s="2">
        <f t="shared" si="146"/>
        <v>0</v>
      </c>
      <c r="N396" s="167">
        <v>3160</v>
      </c>
      <c r="O396" s="167">
        <v>7676</v>
      </c>
      <c r="P396" s="167"/>
      <c r="Q396" s="167"/>
      <c r="R396" s="167"/>
      <c r="S396" s="167"/>
      <c r="X396" s="1"/>
      <c r="AP396" s="7">
        <f>IF(Q396&gt;0,RANK(Q396,(N396:P396,Q396:AF396)),0)</f>
        <v>0</v>
      </c>
      <c r="AQ396" s="7">
        <f>IF(R396&gt;0,RANK(R396,(N396:P396,Q396:AF396)),0)</f>
        <v>0</v>
      </c>
      <c r="AR396" s="7">
        <f>IF(T396&gt;0,RANK(T396,(N396:P396,Q396:AF396)),0)</f>
        <v>0</v>
      </c>
      <c r="AS396" s="7">
        <f>IF(S396&gt;0,RANK(S396,(N396:P396,Q396:AF396)),0)</f>
        <v>0</v>
      </c>
      <c r="AT396" s="2">
        <f t="shared" si="154"/>
        <v>0</v>
      </c>
      <c r="AU396" s="2">
        <f t="shared" si="154"/>
        <v>0</v>
      </c>
      <c r="AV396" s="2">
        <f t="shared" si="148"/>
        <v>0</v>
      </c>
      <c r="AW396" s="2">
        <f t="shared" si="149"/>
        <v>0</v>
      </c>
      <c r="AY396" t="s">
        <v>2484</v>
      </c>
      <c r="AZ396" t="s">
        <v>1186</v>
      </c>
      <c r="BA396">
        <v>10</v>
      </c>
      <c r="BC396">
        <v>2</v>
      </c>
      <c r="BD396" s="91">
        <v>13</v>
      </c>
      <c r="BE396" s="93">
        <v>237</v>
      </c>
      <c r="BF396" s="96">
        <f t="shared" si="151"/>
        <v>13237</v>
      </c>
      <c r="BG396" s="96">
        <f t="shared" si="150"/>
        <v>13237</v>
      </c>
      <c r="BI396" s="7" t="s">
        <v>1447</v>
      </c>
    </row>
    <row r="397" spans="1:61" ht="14" hidden="1" customHeight="1" outlineLevel="1" x14ac:dyDescent="0.2">
      <c r="A397" t="s">
        <v>1817</v>
      </c>
      <c r="B397" t="s">
        <v>1186</v>
      </c>
      <c r="C397" s="1">
        <f t="shared" si="152"/>
        <v>1011</v>
      </c>
      <c r="D397" s="7">
        <f>IF(N397&gt;0, RANK(N397,(N397:P397,Q397:AF397)),0)</f>
        <v>2</v>
      </c>
      <c r="E397" s="7">
        <f>IF(O397&gt;0,RANK(O397,(N397:P397,Q397:AF397)),0)</f>
        <v>1</v>
      </c>
      <c r="F397" s="7">
        <f>IF(P397&gt;0,RANK(P397,(N397:P397,Q397:AF397)),0)</f>
        <v>0</v>
      </c>
      <c r="G397" s="1">
        <f t="shared" si="143"/>
        <v>85</v>
      </c>
      <c r="H397" s="2">
        <f t="shared" si="144"/>
        <v>8.4075173095944603E-2</v>
      </c>
      <c r="I397" s="2"/>
      <c r="J397" s="2">
        <f t="shared" si="153"/>
        <v>0.45796241345202771</v>
      </c>
      <c r="K397" s="2">
        <f t="shared" si="153"/>
        <v>0.54203758654797229</v>
      </c>
      <c r="L397" s="2">
        <f t="shared" si="153"/>
        <v>0</v>
      </c>
      <c r="M397" s="2">
        <f t="shared" si="146"/>
        <v>0</v>
      </c>
      <c r="N397" s="167">
        <v>463</v>
      </c>
      <c r="O397" s="167">
        <v>548</v>
      </c>
      <c r="P397" s="167"/>
      <c r="Q397" s="167"/>
      <c r="R397" s="167"/>
      <c r="S397" s="167"/>
      <c r="X397" s="1"/>
      <c r="AP397" s="7">
        <f>IF(Q397&gt;0,RANK(Q397,(N397:P397,Q397:AF397)),0)</f>
        <v>0</v>
      </c>
      <c r="AQ397" s="7">
        <f>IF(R397&gt;0,RANK(R397,(N397:P397,Q397:AF397)),0)</f>
        <v>0</v>
      </c>
      <c r="AR397" s="7">
        <f>IF(T397&gt;0,RANK(T397,(N397:P397,Q397:AF397)),0)</f>
        <v>0</v>
      </c>
      <c r="AS397" s="7">
        <f>IF(S397&gt;0,RANK(S397,(N397:P397,Q397:AF397)),0)</f>
        <v>0</v>
      </c>
      <c r="AT397" s="2">
        <f t="shared" si="154"/>
        <v>0</v>
      </c>
      <c r="AU397" s="2">
        <f t="shared" si="154"/>
        <v>0</v>
      </c>
      <c r="AV397" s="2">
        <f t="shared" si="148"/>
        <v>0</v>
      </c>
      <c r="AW397" s="2">
        <f t="shared" si="149"/>
        <v>0</v>
      </c>
      <c r="AY397" t="s">
        <v>1817</v>
      </c>
      <c r="AZ397" t="s">
        <v>1186</v>
      </c>
      <c r="BA397">
        <v>2</v>
      </c>
      <c r="BC397">
        <v>2</v>
      </c>
      <c r="BD397" s="91">
        <v>13</v>
      </c>
      <c r="BE397" s="93">
        <v>239</v>
      </c>
      <c r="BF397" s="96">
        <f t="shared" si="151"/>
        <v>13239</v>
      </c>
      <c r="BG397" s="96">
        <f t="shared" si="150"/>
        <v>13239</v>
      </c>
      <c r="BI397" s="7" t="s">
        <v>1447</v>
      </c>
    </row>
    <row r="398" spans="1:61" ht="14" hidden="1" customHeight="1" outlineLevel="1" x14ac:dyDescent="0.2">
      <c r="A398" t="s">
        <v>571</v>
      </c>
      <c r="B398" t="s">
        <v>1186</v>
      </c>
      <c r="C398" s="1">
        <f t="shared" si="152"/>
        <v>8407</v>
      </c>
      <c r="D398" s="7">
        <f>IF(N398&gt;0, RANK(N398,(N398:P398,Q398:AF398)),0)</f>
        <v>2</v>
      </c>
      <c r="E398" s="7">
        <f>IF(O398&gt;0,RANK(O398,(N398:P398,Q398:AF398)),0)</f>
        <v>1</v>
      </c>
      <c r="F398" s="7">
        <f>IF(P398&gt;0,RANK(P398,(N398:P398,Q398:AF398)),0)</f>
        <v>0</v>
      </c>
      <c r="G398" s="1">
        <f t="shared" si="143"/>
        <v>4829</v>
      </c>
      <c r="H398" s="2">
        <f t="shared" si="144"/>
        <v>0.5744022838111098</v>
      </c>
      <c r="I398" s="2"/>
      <c r="J398" s="2">
        <f t="shared" si="153"/>
        <v>0.2127988580944451</v>
      </c>
      <c r="K398" s="2">
        <f t="shared" si="153"/>
        <v>0.7872011419055549</v>
      </c>
      <c r="L398" s="2">
        <f t="shared" si="153"/>
        <v>0</v>
      </c>
      <c r="M398" s="2">
        <f t="shared" si="146"/>
        <v>0</v>
      </c>
      <c r="N398" s="167">
        <v>1789</v>
      </c>
      <c r="O398" s="167">
        <v>6618</v>
      </c>
      <c r="P398" s="167"/>
      <c r="Q398" s="167"/>
      <c r="R398" s="167"/>
      <c r="S398" s="167"/>
      <c r="X398" s="1"/>
      <c r="AP398" s="7">
        <f>IF(Q398&gt;0,RANK(Q398,(N398:P398,Q398:AF398)),0)</f>
        <v>0</v>
      </c>
      <c r="AQ398" s="7">
        <f>IF(R398&gt;0,RANK(R398,(N398:P398,Q398:AF398)),0)</f>
        <v>0</v>
      </c>
      <c r="AR398" s="7">
        <f>IF(T398&gt;0,RANK(T398,(N398:P398,Q398:AF398)),0)</f>
        <v>0</v>
      </c>
      <c r="AS398" s="7">
        <f>IF(S398&gt;0,RANK(S398,(N398:P398,Q398:AF398)),0)</f>
        <v>0</v>
      </c>
      <c r="AT398" s="2">
        <f t="shared" si="154"/>
        <v>0</v>
      </c>
      <c r="AU398" s="2">
        <f t="shared" si="154"/>
        <v>0</v>
      </c>
      <c r="AV398" s="2">
        <f t="shared" si="148"/>
        <v>0</v>
      </c>
      <c r="AW398" s="2">
        <f t="shared" si="149"/>
        <v>0</v>
      </c>
      <c r="AY398" t="s">
        <v>571</v>
      </c>
      <c r="AZ398" t="s">
        <v>1186</v>
      </c>
      <c r="BA398">
        <v>9</v>
      </c>
      <c r="BC398">
        <v>2</v>
      </c>
      <c r="BD398" s="91">
        <v>13</v>
      </c>
      <c r="BE398" s="93">
        <v>241</v>
      </c>
      <c r="BF398" s="96">
        <f t="shared" si="151"/>
        <v>13241</v>
      </c>
      <c r="BG398" s="96">
        <f t="shared" si="150"/>
        <v>13241</v>
      </c>
      <c r="BI398" s="7" t="s">
        <v>1447</v>
      </c>
    </row>
    <row r="399" spans="1:61" ht="14" hidden="1" customHeight="1" outlineLevel="1" x14ac:dyDescent="0.2">
      <c r="A399" t="s">
        <v>1157</v>
      </c>
      <c r="B399" t="s">
        <v>1186</v>
      </c>
      <c r="C399" s="1">
        <f t="shared" si="152"/>
        <v>2962</v>
      </c>
      <c r="D399" s="7">
        <f>IF(N399&gt;0, RANK(N399,(N399:P399,Q399:AF399)),0)</f>
        <v>1</v>
      </c>
      <c r="E399" s="7">
        <f>IF(O399&gt;0,RANK(O399,(N399:P399,Q399:AF399)),0)</f>
        <v>2</v>
      </c>
      <c r="F399" s="7">
        <f>IF(P399&gt;0,RANK(P399,(N399:P399,Q399:AF399)),0)</f>
        <v>0</v>
      </c>
      <c r="G399" s="1">
        <f t="shared" si="143"/>
        <v>382</v>
      </c>
      <c r="H399" s="2">
        <f t="shared" si="144"/>
        <v>0.1289669142471303</v>
      </c>
      <c r="I399" s="2"/>
      <c r="J399" s="2">
        <f t="shared" si="153"/>
        <v>0.56448345712356518</v>
      </c>
      <c r="K399" s="2">
        <f t="shared" si="153"/>
        <v>0.43551654287643482</v>
      </c>
      <c r="L399" s="2">
        <f t="shared" si="153"/>
        <v>0</v>
      </c>
      <c r="M399" s="2">
        <f t="shared" si="146"/>
        <v>0</v>
      </c>
      <c r="N399" s="167">
        <v>1672</v>
      </c>
      <c r="O399" s="167">
        <v>1290</v>
      </c>
      <c r="P399" s="167"/>
      <c r="Q399" s="167"/>
      <c r="R399" s="167"/>
      <c r="S399" s="167"/>
      <c r="X399" s="1"/>
      <c r="AP399" s="7">
        <f>IF(Q399&gt;0,RANK(Q399,(N399:P399,Q399:AF399)),0)</f>
        <v>0</v>
      </c>
      <c r="AQ399" s="7">
        <f>IF(R399&gt;0,RANK(R399,(N399:P399,Q399:AF399)),0)</f>
        <v>0</v>
      </c>
      <c r="AR399" s="7">
        <f>IF(T399&gt;0,RANK(T399,(N399:P399,Q399:AF399)),0)</f>
        <v>0</v>
      </c>
      <c r="AS399" s="7">
        <f>IF(S399&gt;0,RANK(S399,(N399:P399,Q399:AF399)),0)</f>
        <v>0</v>
      </c>
      <c r="AT399" s="2">
        <f t="shared" si="154"/>
        <v>0</v>
      </c>
      <c r="AU399" s="2">
        <f t="shared" si="154"/>
        <v>0</v>
      </c>
      <c r="AV399" s="2">
        <f t="shared" si="148"/>
        <v>0</v>
      </c>
      <c r="AW399" s="2">
        <f t="shared" si="149"/>
        <v>0</v>
      </c>
      <c r="AY399" t="s">
        <v>1157</v>
      </c>
      <c r="AZ399" t="s">
        <v>1186</v>
      </c>
      <c r="BA399">
        <v>2</v>
      </c>
      <c r="BC399">
        <v>2</v>
      </c>
      <c r="BD399" s="91">
        <v>13</v>
      </c>
      <c r="BE399" s="93">
        <v>243</v>
      </c>
      <c r="BF399" s="96">
        <f t="shared" si="151"/>
        <v>13243</v>
      </c>
      <c r="BG399" s="96">
        <f t="shared" si="150"/>
        <v>13243</v>
      </c>
      <c r="BI399" s="7" t="s">
        <v>1447</v>
      </c>
    </row>
    <row r="400" spans="1:61" ht="14" hidden="1" customHeight="1" outlineLevel="1" x14ac:dyDescent="0.2">
      <c r="A400" t="s">
        <v>1025</v>
      </c>
      <c r="B400" t="s">
        <v>1186</v>
      </c>
      <c r="C400" s="1">
        <f t="shared" si="152"/>
        <v>77228</v>
      </c>
      <c r="D400" s="7">
        <f>IF(N400&gt;0, RANK(N400,(N400:P400,Q400:AF400)),0)</f>
        <v>1</v>
      </c>
      <c r="E400" s="7">
        <f>IF(O400&gt;0,RANK(O400,(N400:P400,Q400:AF400)),0)</f>
        <v>2</v>
      </c>
      <c r="F400" s="7">
        <f>IF(P400&gt;0,RANK(P400,(N400:P400,Q400:AF400)),0)</f>
        <v>0</v>
      </c>
      <c r="G400" s="1">
        <f t="shared" si="143"/>
        <v>29908</v>
      </c>
      <c r="H400" s="2">
        <f t="shared" si="144"/>
        <v>0.38726886621432643</v>
      </c>
      <c r="I400" s="2"/>
      <c r="J400" s="2">
        <f t="shared" si="153"/>
        <v>0.69363443310716322</v>
      </c>
      <c r="K400" s="2">
        <f t="shared" si="153"/>
        <v>0.30636556689283678</v>
      </c>
      <c r="L400" s="2">
        <f t="shared" si="153"/>
        <v>0</v>
      </c>
      <c r="M400" s="2">
        <f t="shared" si="146"/>
        <v>0</v>
      </c>
      <c r="N400" s="167">
        <v>53568</v>
      </c>
      <c r="O400" s="167">
        <v>23660</v>
      </c>
      <c r="P400" s="167"/>
      <c r="Q400" s="167"/>
      <c r="R400" s="167"/>
      <c r="S400" s="167"/>
      <c r="X400" s="1"/>
      <c r="AP400" s="7">
        <f>IF(Q400&gt;0,RANK(Q400,(N400:P400,Q400:AF400)),0)</f>
        <v>0</v>
      </c>
      <c r="AQ400" s="7">
        <f>IF(R400&gt;0,RANK(R400,(N400:P400,Q400:AF400)),0)</f>
        <v>0</v>
      </c>
      <c r="AR400" s="7">
        <f>IF(T400&gt;0,RANK(T400,(N400:P400,Q400:AF400)),0)</f>
        <v>0</v>
      </c>
      <c r="AS400" s="7">
        <f>IF(S400&gt;0,RANK(S400,(N400:P400,Q400:AF400)),0)</f>
        <v>0</v>
      </c>
      <c r="AT400" s="2">
        <f t="shared" si="154"/>
        <v>0</v>
      </c>
      <c r="AU400" s="2">
        <f t="shared" si="154"/>
        <v>0</v>
      </c>
      <c r="AV400" s="2">
        <f t="shared" si="148"/>
        <v>0</v>
      </c>
      <c r="AW400" s="2">
        <f t="shared" si="149"/>
        <v>0</v>
      </c>
      <c r="AY400" t="s">
        <v>1025</v>
      </c>
      <c r="AZ400" t="s">
        <v>1186</v>
      </c>
      <c r="BA400">
        <v>12</v>
      </c>
      <c r="BC400">
        <v>2</v>
      </c>
      <c r="BD400" s="91">
        <v>13</v>
      </c>
      <c r="BE400" s="93">
        <v>245</v>
      </c>
      <c r="BF400" s="96">
        <f t="shared" si="151"/>
        <v>13245</v>
      </c>
      <c r="BG400" s="96">
        <f t="shared" si="150"/>
        <v>13245</v>
      </c>
      <c r="BI400" s="7" t="s">
        <v>1447</v>
      </c>
    </row>
    <row r="401" spans="1:61" ht="14" hidden="1" customHeight="1" outlineLevel="1" x14ac:dyDescent="0.2">
      <c r="A401" t="s">
        <v>562</v>
      </c>
      <c r="B401" t="s">
        <v>1186</v>
      </c>
      <c r="C401" s="1">
        <f t="shared" si="152"/>
        <v>40707</v>
      </c>
      <c r="D401" s="7">
        <f>IF(N401&gt;0, RANK(N401,(N401:P401,Q401:AF401)),0)</f>
        <v>1</v>
      </c>
      <c r="E401" s="7">
        <f>IF(O401&gt;0,RANK(O401,(N401:P401,Q401:AF401)),0)</f>
        <v>2</v>
      </c>
      <c r="F401" s="7">
        <f>IF(P401&gt;0,RANK(P401,(N401:P401,Q401:AF401)),0)</f>
        <v>0</v>
      </c>
      <c r="G401" s="1">
        <f t="shared" si="143"/>
        <v>18219</v>
      </c>
      <c r="H401" s="2">
        <f t="shared" si="144"/>
        <v>0.44756430098017541</v>
      </c>
      <c r="I401" s="2"/>
      <c r="J401" s="2">
        <f t="shared" si="153"/>
        <v>0.72378215049008765</v>
      </c>
      <c r="K401" s="2">
        <f t="shared" si="153"/>
        <v>0.27621784950991229</v>
      </c>
      <c r="L401" s="2">
        <f t="shared" si="153"/>
        <v>0</v>
      </c>
      <c r="M401" s="2">
        <f t="shared" si="146"/>
        <v>5.5511151231257827E-17</v>
      </c>
      <c r="N401" s="167">
        <v>29463</v>
      </c>
      <c r="O401" s="167">
        <v>11244</v>
      </c>
      <c r="P401" s="167"/>
      <c r="Q401" s="167"/>
      <c r="R401" s="167"/>
      <c r="S401" s="167"/>
      <c r="X401" s="1"/>
      <c r="AP401" s="7">
        <f>IF(Q401&gt;0,RANK(Q401,(N401:P401,Q401:AF401)),0)</f>
        <v>0</v>
      </c>
      <c r="AQ401" s="7">
        <f>IF(R401&gt;0,RANK(R401,(N401:P401,Q401:AF401)),0)</f>
        <v>0</v>
      </c>
      <c r="AR401" s="7">
        <f>IF(T401&gt;0,RANK(T401,(N401:P401,Q401:AF401)),0)</f>
        <v>0</v>
      </c>
      <c r="AS401" s="7">
        <f>IF(S401&gt;0,RANK(S401,(N401:P401,Q401:AF401)),0)</f>
        <v>0</v>
      </c>
      <c r="AT401" s="2">
        <f t="shared" si="154"/>
        <v>0</v>
      </c>
      <c r="AU401" s="2">
        <f t="shared" si="154"/>
        <v>0</v>
      </c>
      <c r="AV401" s="2">
        <f t="shared" si="148"/>
        <v>0</v>
      </c>
      <c r="AW401" s="2">
        <f t="shared" si="149"/>
        <v>0</v>
      </c>
      <c r="AY401" t="s">
        <v>562</v>
      </c>
      <c r="AZ401" t="s">
        <v>1186</v>
      </c>
      <c r="BA401">
        <v>4</v>
      </c>
      <c r="BC401">
        <v>2</v>
      </c>
      <c r="BD401" s="91">
        <v>13</v>
      </c>
      <c r="BE401" s="93">
        <v>247</v>
      </c>
      <c r="BF401" s="96">
        <f t="shared" si="151"/>
        <v>13247</v>
      </c>
      <c r="BG401" s="96">
        <f t="shared" si="150"/>
        <v>13247</v>
      </c>
      <c r="BI401" s="7" t="s">
        <v>1447</v>
      </c>
    </row>
    <row r="402" spans="1:61" ht="14" hidden="1" customHeight="1" outlineLevel="1" x14ac:dyDescent="0.2">
      <c r="A402" t="s">
        <v>365</v>
      </c>
      <c r="B402" t="s">
        <v>1186</v>
      </c>
      <c r="C402" s="1">
        <f t="shared" si="152"/>
        <v>2058</v>
      </c>
      <c r="D402" s="7">
        <f>IF(N402&gt;0, RANK(N402,(N402:P402,Q402:AF402)),0)</f>
        <v>2</v>
      </c>
      <c r="E402" s="7">
        <f>IF(O402&gt;0,RANK(O402,(N402:P402,Q402:AF402)),0)</f>
        <v>1</v>
      </c>
      <c r="F402" s="7">
        <f>IF(P402&gt;0,RANK(P402,(N402:P402,Q402:AF402)),0)</f>
        <v>0</v>
      </c>
      <c r="G402" s="1">
        <f t="shared" si="143"/>
        <v>1188</v>
      </c>
      <c r="H402" s="2">
        <f t="shared" si="144"/>
        <v>0.57725947521865895</v>
      </c>
      <c r="I402" s="2"/>
      <c r="J402" s="2">
        <f t="shared" si="153"/>
        <v>0.21137026239067055</v>
      </c>
      <c r="K402" s="2">
        <f t="shared" si="153"/>
        <v>0.78862973760932942</v>
      </c>
      <c r="L402" s="2">
        <f t="shared" si="153"/>
        <v>0</v>
      </c>
      <c r="M402" s="2">
        <f t="shared" si="146"/>
        <v>0</v>
      </c>
      <c r="N402" s="167">
        <v>435</v>
      </c>
      <c r="O402" s="167">
        <v>1623</v>
      </c>
      <c r="P402" s="167"/>
      <c r="Q402" s="167"/>
      <c r="R402" s="167"/>
      <c r="S402" s="167"/>
      <c r="X402" s="1"/>
      <c r="AP402" s="7">
        <f>IF(Q402&gt;0,RANK(Q402,(N402:P402,Q402:AF402)),0)</f>
        <v>0</v>
      </c>
      <c r="AQ402" s="7">
        <f>IF(R402&gt;0,RANK(R402,(N402:P402,Q402:AF402)),0)</f>
        <v>0</v>
      </c>
      <c r="AR402" s="7">
        <f>IF(T402&gt;0,RANK(T402,(N402:P402,Q402:AF402)),0)</f>
        <v>0</v>
      </c>
      <c r="AS402" s="7">
        <f>IF(S402&gt;0,RANK(S402,(N402:P402,Q402:AF402)),0)</f>
        <v>0</v>
      </c>
      <c r="AT402" s="2">
        <f t="shared" si="154"/>
        <v>0</v>
      </c>
      <c r="AU402" s="2">
        <f t="shared" si="154"/>
        <v>0</v>
      </c>
      <c r="AV402" s="2">
        <f t="shared" si="148"/>
        <v>0</v>
      </c>
      <c r="AW402" s="2">
        <f t="shared" si="149"/>
        <v>0</v>
      </c>
      <c r="AY402" t="s">
        <v>365</v>
      </c>
      <c r="AZ402" t="s">
        <v>1186</v>
      </c>
      <c r="BA402">
        <v>2</v>
      </c>
      <c r="BC402">
        <v>2</v>
      </c>
      <c r="BD402" s="91">
        <v>13</v>
      </c>
      <c r="BE402" s="93">
        <v>249</v>
      </c>
      <c r="BF402" s="96">
        <f t="shared" si="151"/>
        <v>13249</v>
      </c>
      <c r="BG402" s="96">
        <f t="shared" si="150"/>
        <v>13249</v>
      </c>
      <c r="BI402" s="7" t="s">
        <v>1447</v>
      </c>
    </row>
    <row r="403" spans="1:61" ht="14" hidden="1" customHeight="1" outlineLevel="1" x14ac:dyDescent="0.2">
      <c r="A403" t="s">
        <v>2367</v>
      </c>
      <c r="B403" t="s">
        <v>1186</v>
      </c>
      <c r="C403" s="1">
        <f t="shared" si="152"/>
        <v>5917</v>
      </c>
      <c r="D403" s="7">
        <f>IF(N403&gt;0, RANK(N403,(N403:P403,Q403:AF403)),0)</f>
        <v>2</v>
      </c>
      <c r="E403" s="7">
        <f>IF(O403&gt;0,RANK(O403,(N403:P403,Q403:AF403)),0)</f>
        <v>1</v>
      </c>
      <c r="F403" s="7">
        <f>IF(P403&gt;0,RANK(P403,(N403:P403,Q403:AF403)),0)</f>
        <v>0</v>
      </c>
      <c r="G403" s="1">
        <f t="shared" si="143"/>
        <v>1101</v>
      </c>
      <c r="H403" s="2">
        <f t="shared" si="144"/>
        <v>0.18607402399864797</v>
      </c>
      <c r="I403" s="2"/>
      <c r="J403" s="2">
        <f t="shared" si="153"/>
        <v>0.40696298800067604</v>
      </c>
      <c r="K403" s="2">
        <f t="shared" si="153"/>
        <v>0.59303701199932402</v>
      </c>
      <c r="L403" s="2">
        <f t="shared" si="153"/>
        <v>0</v>
      </c>
      <c r="M403" s="2">
        <f t="shared" si="146"/>
        <v>0</v>
      </c>
      <c r="N403" s="167">
        <v>2408</v>
      </c>
      <c r="O403" s="167">
        <v>3509</v>
      </c>
      <c r="P403" s="167"/>
      <c r="Q403" s="167"/>
      <c r="R403" s="167"/>
      <c r="S403" s="167"/>
      <c r="X403" s="1"/>
      <c r="AP403" s="7">
        <f>IF(Q403&gt;0,RANK(Q403,(N403:P403,Q403:AF403)),0)</f>
        <v>0</v>
      </c>
      <c r="AQ403" s="7">
        <f>IF(R403&gt;0,RANK(R403,(N403:P403,Q403:AF403)),0)</f>
        <v>0</v>
      </c>
      <c r="AR403" s="7">
        <f>IF(T403&gt;0,RANK(T403,(N403:P403,Q403:AF403)),0)</f>
        <v>0</v>
      </c>
      <c r="AS403" s="7">
        <f>IF(S403&gt;0,RANK(S403,(N403:P403,Q403:AF403)),0)</f>
        <v>0</v>
      </c>
      <c r="AT403" s="2">
        <f t="shared" si="154"/>
        <v>0</v>
      </c>
      <c r="AU403" s="2">
        <f t="shared" si="154"/>
        <v>0</v>
      </c>
      <c r="AV403" s="2">
        <f t="shared" si="148"/>
        <v>0</v>
      </c>
      <c r="AW403" s="2">
        <f t="shared" si="149"/>
        <v>0</v>
      </c>
      <c r="AY403" t="s">
        <v>2367</v>
      </c>
      <c r="AZ403" t="s">
        <v>1186</v>
      </c>
      <c r="BA403">
        <v>12</v>
      </c>
      <c r="BC403">
        <v>2</v>
      </c>
      <c r="BD403" s="91">
        <v>13</v>
      </c>
      <c r="BE403" s="93">
        <v>251</v>
      </c>
      <c r="BF403" s="96">
        <f t="shared" si="151"/>
        <v>13251</v>
      </c>
      <c r="BG403" s="96">
        <f t="shared" si="150"/>
        <v>13251</v>
      </c>
      <c r="BI403" s="7" t="s">
        <v>1447</v>
      </c>
    </row>
    <row r="404" spans="1:61" ht="14" hidden="1" customHeight="1" outlineLevel="1" x14ac:dyDescent="0.2">
      <c r="A404" t="s">
        <v>171</v>
      </c>
      <c r="B404" t="s">
        <v>1186</v>
      </c>
      <c r="C404" s="1">
        <f t="shared" si="152"/>
        <v>3498</v>
      </c>
      <c r="D404" s="7">
        <f>IF(N404&gt;0, RANK(N404,(N404:P404,Q404:AF404)),0)</f>
        <v>2</v>
      </c>
      <c r="E404" s="7">
        <f>IF(O404&gt;0,RANK(O404,(N404:P404,Q404:AF404)),0)</f>
        <v>1</v>
      </c>
      <c r="F404" s="7">
        <f>IF(P404&gt;0,RANK(P404,(N404:P404,Q404:AF404)),0)</f>
        <v>0</v>
      </c>
      <c r="G404" s="1">
        <f t="shared" si="143"/>
        <v>1204</v>
      </c>
      <c r="H404" s="2">
        <f t="shared" si="144"/>
        <v>0.34419668381932533</v>
      </c>
      <c r="I404" s="2"/>
      <c r="J404" s="2">
        <f t="shared" si="153"/>
        <v>0.32790165809033733</v>
      </c>
      <c r="K404" s="2">
        <f t="shared" si="153"/>
        <v>0.67209834190966267</v>
      </c>
      <c r="L404" s="2">
        <f t="shared" si="153"/>
        <v>0</v>
      </c>
      <c r="M404" s="2">
        <f t="shared" si="146"/>
        <v>0</v>
      </c>
      <c r="N404" s="167">
        <v>1147</v>
      </c>
      <c r="O404" s="167">
        <v>2351</v>
      </c>
      <c r="P404" s="167"/>
      <c r="Q404" s="167"/>
      <c r="R404" s="167"/>
      <c r="S404" s="167"/>
      <c r="X404" s="1"/>
      <c r="AP404" s="7">
        <f>IF(Q404&gt;0,RANK(Q404,(N404:P404,Q404:AF404)),0)</f>
        <v>0</v>
      </c>
      <c r="AQ404" s="7">
        <f>IF(R404&gt;0,RANK(R404,(N404:P404,Q404:AF404)),0)</f>
        <v>0</v>
      </c>
      <c r="AR404" s="7">
        <f>IF(T404&gt;0,RANK(T404,(N404:P404,Q404:AF404)),0)</f>
        <v>0</v>
      </c>
      <c r="AS404" s="7">
        <f>IF(S404&gt;0,RANK(S404,(N404:P404,Q404:AF404)),0)</f>
        <v>0</v>
      </c>
      <c r="AT404" s="2">
        <f t="shared" si="154"/>
        <v>0</v>
      </c>
      <c r="AU404" s="2">
        <f t="shared" si="154"/>
        <v>0</v>
      </c>
      <c r="AV404" s="2">
        <f t="shared" si="148"/>
        <v>0</v>
      </c>
      <c r="AW404" s="2">
        <f t="shared" si="149"/>
        <v>0</v>
      </c>
      <c r="AY404" t="s">
        <v>171</v>
      </c>
      <c r="AZ404" t="s">
        <v>1186</v>
      </c>
      <c r="BA404">
        <v>2</v>
      </c>
      <c r="BC404">
        <v>2</v>
      </c>
      <c r="BD404" s="91">
        <v>13</v>
      </c>
      <c r="BE404" s="93">
        <v>253</v>
      </c>
      <c r="BF404" s="96">
        <f t="shared" si="151"/>
        <v>13253</v>
      </c>
      <c r="BG404" s="96">
        <f t="shared" si="150"/>
        <v>13253</v>
      </c>
      <c r="BI404" s="7" t="s">
        <v>1447</v>
      </c>
    </row>
    <row r="405" spans="1:61" ht="14" hidden="1" customHeight="1" outlineLevel="1" x14ac:dyDescent="0.2">
      <c r="A405" t="s">
        <v>2085</v>
      </c>
      <c r="B405" t="s">
        <v>1186</v>
      </c>
      <c r="C405" s="1">
        <f t="shared" si="152"/>
        <v>26923</v>
      </c>
      <c r="D405" s="7">
        <f>IF(N405&gt;0, RANK(N405,(N405:P405,Q405:AF405)),0)</f>
        <v>2</v>
      </c>
      <c r="E405" s="7">
        <f>IF(O405&gt;0,RANK(O405,(N405:P405,Q405:AF405)),0)</f>
        <v>1</v>
      </c>
      <c r="F405" s="7">
        <f>IF(P405&gt;0,RANK(P405,(N405:P405,Q405:AF405)),0)</f>
        <v>0</v>
      </c>
      <c r="G405" s="1">
        <f t="shared" si="143"/>
        <v>4991</v>
      </c>
      <c r="H405" s="2">
        <f t="shared" si="144"/>
        <v>0.18538052965865617</v>
      </c>
      <c r="I405" s="2"/>
      <c r="J405" s="2">
        <f t="shared" si="153"/>
        <v>0.40730973517067193</v>
      </c>
      <c r="K405" s="2">
        <f t="shared" si="153"/>
        <v>0.59269026482932807</v>
      </c>
      <c r="L405" s="2">
        <f t="shared" si="153"/>
        <v>0</v>
      </c>
      <c r="M405" s="2">
        <f t="shared" si="146"/>
        <v>0</v>
      </c>
      <c r="N405" s="167">
        <v>10966</v>
      </c>
      <c r="O405" s="167">
        <v>15957</v>
      </c>
      <c r="P405" s="167"/>
      <c r="Q405" s="167"/>
      <c r="R405" s="167"/>
      <c r="S405" s="167"/>
      <c r="X405" s="1"/>
      <c r="AP405" s="7">
        <f>IF(Q405&gt;0,RANK(Q405,(N405:P405,Q405:AF405)),0)</f>
        <v>0</v>
      </c>
      <c r="AQ405" s="7">
        <f>IF(R405&gt;0,RANK(R405,(N405:P405,Q405:AF405)),0)</f>
        <v>0</v>
      </c>
      <c r="AR405" s="7">
        <f>IF(T405&gt;0,RANK(T405,(N405:P405,Q405:AF405)),0)</f>
        <v>0</v>
      </c>
      <c r="AS405" s="7">
        <f>IF(S405&gt;0,RANK(S405,(N405:P405,Q405:AF405)),0)</f>
        <v>0</v>
      </c>
      <c r="AT405" s="2">
        <f t="shared" si="154"/>
        <v>0</v>
      </c>
      <c r="AU405" s="2">
        <f t="shared" si="154"/>
        <v>0</v>
      </c>
      <c r="AV405" s="2">
        <f t="shared" si="148"/>
        <v>0</v>
      </c>
      <c r="AW405" s="2">
        <f t="shared" si="149"/>
        <v>0</v>
      </c>
      <c r="AY405" t="s">
        <v>2085</v>
      </c>
      <c r="AZ405" t="s">
        <v>1186</v>
      </c>
      <c r="BA405">
        <v>3</v>
      </c>
      <c r="BC405">
        <v>2</v>
      </c>
      <c r="BD405" s="91">
        <v>13</v>
      </c>
      <c r="BE405" s="93">
        <v>255</v>
      </c>
      <c r="BF405" s="96">
        <f t="shared" si="151"/>
        <v>13255</v>
      </c>
      <c r="BG405" s="96">
        <f t="shared" si="150"/>
        <v>13255</v>
      </c>
      <c r="BI405" s="7" t="s">
        <v>1447</v>
      </c>
    </row>
    <row r="406" spans="1:61" ht="14" hidden="1" customHeight="1" outlineLevel="1" x14ac:dyDescent="0.2">
      <c r="A406" t="s">
        <v>2084</v>
      </c>
      <c r="B406" t="s">
        <v>1186</v>
      </c>
      <c r="C406" s="1">
        <f t="shared" si="152"/>
        <v>10037</v>
      </c>
      <c r="D406" s="7">
        <f>IF(N406&gt;0, RANK(N406,(N406:P406,Q406:AF406)),0)</f>
        <v>2</v>
      </c>
      <c r="E406" s="7">
        <f>IF(O406&gt;0,RANK(O406,(N406:P406,Q406:AF406)),0)</f>
        <v>1</v>
      </c>
      <c r="F406" s="7">
        <f>IF(P406&gt;0,RANK(P406,(N406:P406,Q406:AF406)),0)</f>
        <v>0</v>
      </c>
      <c r="G406" s="1">
        <f t="shared" si="143"/>
        <v>5921</v>
      </c>
      <c r="H406" s="2">
        <f t="shared" si="144"/>
        <v>0.58991730596791869</v>
      </c>
      <c r="I406" s="2"/>
      <c r="J406" s="2">
        <f t="shared" si="153"/>
        <v>0.20504134701604065</v>
      </c>
      <c r="K406" s="2">
        <f t="shared" si="153"/>
        <v>0.7949586529839594</v>
      </c>
      <c r="L406" s="2">
        <f t="shared" si="153"/>
        <v>0</v>
      </c>
      <c r="M406" s="2">
        <f t="shared" si="146"/>
        <v>0</v>
      </c>
      <c r="N406" s="167">
        <v>2058</v>
      </c>
      <c r="O406" s="167">
        <v>7979</v>
      </c>
      <c r="P406" s="167"/>
      <c r="Q406" s="167"/>
      <c r="R406" s="167"/>
      <c r="S406" s="167"/>
      <c r="X406" s="1"/>
      <c r="AP406" s="7">
        <f>IF(Q406&gt;0,RANK(Q406,(N406:P406,Q406:AF406)),0)</f>
        <v>0</v>
      </c>
      <c r="AQ406" s="7">
        <f>IF(R406&gt;0,RANK(R406,(N406:P406,Q406:AF406)),0)</f>
        <v>0</v>
      </c>
      <c r="AR406" s="7">
        <f>IF(T406&gt;0,RANK(T406,(N406:P406,Q406:AF406)),0)</f>
        <v>0</v>
      </c>
      <c r="AS406" s="7">
        <f>IF(S406&gt;0,RANK(S406,(N406:P406,Q406:AF406)),0)</f>
        <v>0</v>
      </c>
      <c r="AT406" s="2">
        <f t="shared" si="154"/>
        <v>0</v>
      </c>
      <c r="AU406" s="2">
        <f t="shared" si="154"/>
        <v>0</v>
      </c>
      <c r="AV406" s="2">
        <f t="shared" si="148"/>
        <v>0</v>
      </c>
      <c r="AW406" s="2">
        <f t="shared" si="149"/>
        <v>0</v>
      </c>
      <c r="AY406" t="s">
        <v>2084</v>
      </c>
      <c r="AZ406" t="s">
        <v>1186</v>
      </c>
      <c r="BA406">
        <v>9</v>
      </c>
      <c r="BC406">
        <v>2</v>
      </c>
      <c r="BD406" s="91">
        <v>13</v>
      </c>
      <c r="BE406" s="93">
        <v>257</v>
      </c>
      <c r="BF406" s="96">
        <f t="shared" si="151"/>
        <v>13257</v>
      </c>
      <c r="BG406" s="96">
        <f t="shared" si="150"/>
        <v>13257</v>
      </c>
      <c r="BI406" s="7" t="s">
        <v>1447</v>
      </c>
    </row>
    <row r="407" spans="1:61" ht="14" hidden="1" customHeight="1" outlineLevel="1" x14ac:dyDescent="0.2">
      <c r="A407" t="s">
        <v>2051</v>
      </c>
      <c r="B407" t="s">
        <v>1186</v>
      </c>
      <c r="C407" s="1">
        <f t="shared" si="152"/>
        <v>1802</v>
      </c>
      <c r="D407" s="7">
        <f>IF(N407&gt;0, RANK(N407,(N407:P407,Q407:AF407)),0)</f>
        <v>1</v>
      </c>
      <c r="E407" s="7">
        <f>IF(O407&gt;0,RANK(O407,(N407:P407,Q407:AF407)),0)</f>
        <v>2</v>
      </c>
      <c r="F407" s="7">
        <f>IF(P407&gt;0,RANK(P407,(N407:P407,Q407:AF407)),0)</f>
        <v>0</v>
      </c>
      <c r="G407" s="1">
        <f t="shared" si="143"/>
        <v>428</v>
      </c>
      <c r="H407" s="2">
        <f t="shared" si="144"/>
        <v>0.23751387347391786</v>
      </c>
      <c r="I407" s="2"/>
      <c r="J407" s="2">
        <f t="shared" si="153"/>
        <v>0.61875693673695897</v>
      </c>
      <c r="K407" s="2">
        <f t="shared" si="153"/>
        <v>0.38124306326304108</v>
      </c>
      <c r="L407" s="2">
        <f t="shared" si="153"/>
        <v>0</v>
      </c>
      <c r="M407" s="2">
        <f t="shared" si="146"/>
        <v>-5.5511151231257827E-17</v>
      </c>
      <c r="N407" s="167">
        <v>1115</v>
      </c>
      <c r="O407" s="167">
        <v>687</v>
      </c>
      <c r="P407" s="167"/>
      <c r="Q407" s="167"/>
      <c r="R407" s="167"/>
      <c r="S407" s="167"/>
      <c r="X407" s="1"/>
      <c r="AP407" s="7">
        <f>IF(Q407&gt;0,RANK(Q407,(N407:P407,Q407:AF407)),0)</f>
        <v>0</v>
      </c>
      <c r="AQ407" s="7">
        <f>IF(R407&gt;0,RANK(R407,(N407:P407,Q407:AF407)),0)</f>
        <v>0</v>
      </c>
      <c r="AR407" s="7">
        <f>IF(T407&gt;0,RANK(T407,(N407:P407,Q407:AF407)),0)</f>
        <v>0</v>
      </c>
      <c r="AS407" s="7">
        <f>IF(S407&gt;0,RANK(S407,(N407:P407,Q407:AF407)),0)</f>
        <v>0</v>
      </c>
      <c r="AT407" s="2">
        <f t="shared" si="154"/>
        <v>0</v>
      </c>
      <c r="AU407" s="2">
        <f t="shared" si="154"/>
        <v>0</v>
      </c>
      <c r="AV407" s="2">
        <f t="shared" si="148"/>
        <v>0</v>
      </c>
      <c r="AW407" s="2">
        <f t="shared" si="149"/>
        <v>0</v>
      </c>
      <c r="AY407" t="s">
        <v>2051</v>
      </c>
      <c r="AZ407" t="s">
        <v>1186</v>
      </c>
      <c r="BA407">
        <v>2</v>
      </c>
      <c r="BC407">
        <v>2</v>
      </c>
      <c r="BD407" s="91">
        <v>13</v>
      </c>
      <c r="BE407" s="93">
        <v>259</v>
      </c>
      <c r="BF407" s="96">
        <f t="shared" si="151"/>
        <v>13259</v>
      </c>
      <c r="BG407" s="96">
        <f t="shared" si="150"/>
        <v>13259</v>
      </c>
      <c r="BI407" s="7" t="s">
        <v>1447</v>
      </c>
    </row>
    <row r="408" spans="1:61" ht="14" hidden="1" customHeight="1" outlineLevel="1" x14ac:dyDescent="0.2">
      <c r="A408" t="s">
        <v>425</v>
      </c>
      <c r="B408" t="s">
        <v>1186</v>
      </c>
      <c r="C408" s="1">
        <f t="shared" ref="C408:C439" si="155">SUM(N408:AN408)</f>
        <v>11077</v>
      </c>
      <c r="D408" s="7">
        <f>IF(N408&gt;0, RANK(N408,(N408:P408,Q408:AF408)),0)</f>
        <v>1</v>
      </c>
      <c r="E408" s="7">
        <f>IF(O408&gt;0,RANK(O408,(N408:P408,Q408:AF408)),0)</f>
        <v>2</v>
      </c>
      <c r="F408" s="7">
        <f>IF(P408&gt;0,RANK(P408,(N408:P408,Q408:AF408)),0)</f>
        <v>0</v>
      </c>
      <c r="G408" s="1">
        <f t="shared" ref="G408:G439" si="156">IF(C408&gt;0,MAX(N408:P408)-LARGE(N408:P408,2),0)</f>
        <v>617</v>
      </c>
      <c r="H408" s="2">
        <f t="shared" ref="H408:H439" si="157">IF(C408&gt;0,G408/C408,0)</f>
        <v>5.5701002076374469E-2</v>
      </c>
      <c r="I408" s="2"/>
      <c r="J408" s="2">
        <f t="shared" ref="J408:L439" si="158">IF($C408=0,"-",N408/$C408)</f>
        <v>0.5278505010381872</v>
      </c>
      <c r="K408" s="2">
        <f t="shared" si="158"/>
        <v>0.47214949896181274</v>
      </c>
      <c r="L408" s="2">
        <f t="shared" si="158"/>
        <v>0</v>
      </c>
      <c r="M408" s="2">
        <f t="shared" ref="M408:M439" si="159">IF(C408=0,"-",(1-J408-K408-L408))</f>
        <v>5.5511151231257827E-17</v>
      </c>
      <c r="N408" s="167">
        <v>5847</v>
      </c>
      <c r="O408" s="167">
        <v>5230</v>
      </c>
      <c r="P408" s="167"/>
      <c r="Q408" s="167"/>
      <c r="R408" s="167"/>
      <c r="S408" s="167"/>
      <c r="X408" s="1"/>
      <c r="AP408" s="7">
        <f>IF(Q408&gt;0,RANK(Q408,(N408:P408,Q408:AF408)),0)</f>
        <v>0</v>
      </c>
      <c r="AQ408" s="7">
        <f>IF(R408&gt;0,RANK(R408,(N408:P408,Q408:AF408)),0)</f>
        <v>0</v>
      </c>
      <c r="AR408" s="7">
        <f>IF(T408&gt;0,RANK(T408,(N408:P408,Q408:AF408)),0)</f>
        <v>0</v>
      </c>
      <c r="AS408" s="7">
        <f>IF(S408&gt;0,RANK(S408,(N408:P408,Q408:AF408)),0)</f>
        <v>0</v>
      </c>
      <c r="AT408" s="2">
        <f t="shared" ref="AT408:AU439" si="160">IF($C408=0,"-",Q408/$C408)</f>
        <v>0</v>
      </c>
      <c r="AU408" s="2">
        <f t="shared" si="160"/>
        <v>0</v>
      </c>
      <c r="AV408" s="2">
        <f t="shared" ref="AV408:AV439" si="161">IF($C408=0,"-",T408/$C408)</f>
        <v>0</v>
      </c>
      <c r="AW408" s="2">
        <f t="shared" ref="AW408:AW439" si="162">IF($C408=0,"-",S408/$C408)</f>
        <v>0</v>
      </c>
      <c r="AY408" t="s">
        <v>425</v>
      </c>
      <c r="AZ408" t="s">
        <v>1186</v>
      </c>
      <c r="BA408">
        <v>2</v>
      </c>
      <c r="BC408">
        <v>2</v>
      </c>
      <c r="BD408" s="91">
        <v>13</v>
      </c>
      <c r="BE408" s="93">
        <v>261</v>
      </c>
      <c r="BF408" s="96">
        <f t="shared" si="151"/>
        <v>13261</v>
      </c>
      <c r="BG408" s="96">
        <f t="shared" ref="BG408:BG439" si="163">BF408</f>
        <v>13261</v>
      </c>
      <c r="BI408" s="7" t="s">
        <v>1447</v>
      </c>
    </row>
    <row r="409" spans="1:61" ht="14" hidden="1" customHeight="1" outlineLevel="1" x14ac:dyDescent="0.2">
      <c r="A409" t="s">
        <v>252</v>
      </c>
      <c r="B409" t="s">
        <v>1186</v>
      </c>
      <c r="C409" s="1">
        <f t="shared" si="155"/>
        <v>3187</v>
      </c>
      <c r="D409" s="7">
        <f>IF(N409&gt;0, RANK(N409,(N409:P409,Q409:AF409)),0)</f>
        <v>1</v>
      </c>
      <c r="E409" s="7">
        <f>IF(O409&gt;0,RANK(O409,(N409:P409,Q409:AF409)),0)</f>
        <v>2</v>
      </c>
      <c r="F409" s="7">
        <f>IF(P409&gt;0,RANK(P409,(N409:P409,Q409:AF409)),0)</f>
        <v>0</v>
      </c>
      <c r="G409" s="1">
        <f t="shared" si="156"/>
        <v>703</v>
      </c>
      <c r="H409" s="2">
        <f t="shared" si="157"/>
        <v>0.22058362096015061</v>
      </c>
      <c r="I409" s="2"/>
      <c r="J409" s="2">
        <f t="shared" si="158"/>
        <v>0.6102918104800753</v>
      </c>
      <c r="K409" s="2">
        <f t="shared" si="158"/>
        <v>0.3897081895199247</v>
      </c>
      <c r="L409" s="2">
        <f t="shared" si="158"/>
        <v>0</v>
      </c>
      <c r="M409" s="2">
        <f t="shared" si="159"/>
        <v>0</v>
      </c>
      <c r="N409" s="167">
        <v>1945</v>
      </c>
      <c r="O409" s="167">
        <v>1242</v>
      </c>
      <c r="P409" s="167"/>
      <c r="Q409" s="167"/>
      <c r="R409" s="167"/>
      <c r="S409" s="167"/>
      <c r="X409" s="1"/>
      <c r="AP409" s="7">
        <f>IF(Q409&gt;0,RANK(Q409,(N409:P409,Q409:AF409)),0)</f>
        <v>0</v>
      </c>
      <c r="AQ409" s="7">
        <f>IF(R409&gt;0,RANK(R409,(N409:P409,Q409:AF409)),0)</f>
        <v>0</v>
      </c>
      <c r="AR409" s="7">
        <f>IF(T409&gt;0,RANK(T409,(N409:P409,Q409:AF409)),0)</f>
        <v>0</v>
      </c>
      <c r="AS409" s="7">
        <f>IF(S409&gt;0,RANK(S409,(N409:P409,Q409:AF409)),0)</f>
        <v>0</v>
      </c>
      <c r="AT409" s="2">
        <f t="shared" si="160"/>
        <v>0</v>
      </c>
      <c r="AU409" s="2">
        <f t="shared" si="160"/>
        <v>0</v>
      </c>
      <c r="AV409" s="2">
        <f t="shared" si="161"/>
        <v>0</v>
      </c>
      <c r="AW409" s="2">
        <f t="shared" si="162"/>
        <v>0</v>
      </c>
      <c r="AY409" t="s">
        <v>252</v>
      </c>
      <c r="AZ409" t="s">
        <v>1186</v>
      </c>
      <c r="BA409">
        <v>2</v>
      </c>
      <c r="BC409">
        <v>2</v>
      </c>
      <c r="BD409" s="91">
        <v>13</v>
      </c>
      <c r="BE409" s="93">
        <v>263</v>
      </c>
      <c r="BF409" s="96">
        <f t="shared" si="151"/>
        <v>13263</v>
      </c>
      <c r="BG409" s="96">
        <f t="shared" si="163"/>
        <v>13263</v>
      </c>
      <c r="BI409" s="7" t="s">
        <v>1447</v>
      </c>
    </row>
    <row r="410" spans="1:61" ht="14" hidden="1" customHeight="1" outlineLevel="1" x14ac:dyDescent="0.2">
      <c r="A410" t="s">
        <v>1282</v>
      </c>
      <c r="B410" t="s">
        <v>1186</v>
      </c>
      <c r="C410" s="1">
        <f t="shared" si="155"/>
        <v>845</v>
      </c>
      <c r="D410" s="7">
        <f>IF(N410&gt;0, RANK(N410,(N410:P410,Q410:AF410)),0)</f>
        <v>1</v>
      </c>
      <c r="E410" s="7">
        <f>IF(O410&gt;0,RANK(O410,(N410:P410,Q410:AF410)),0)</f>
        <v>2</v>
      </c>
      <c r="F410" s="7">
        <f>IF(P410&gt;0,RANK(P410,(N410:P410,Q410:AF410)),0)</f>
        <v>0</v>
      </c>
      <c r="G410" s="1">
        <f t="shared" si="156"/>
        <v>181</v>
      </c>
      <c r="H410" s="2">
        <f t="shared" si="157"/>
        <v>0.21420118343195266</v>
      </c>
      <c r="I410" s="2"/>
      <c r="J410" s="2">
        <f t="shared" si="158"/>
        <v>0.6071005917159763</v>
      </c>
      <c r="K410" s="2">
        <f t="shared" si="158"/>
        <v>0.39289940828402364</v>
      </c>
      <c r="L410" s="2">
        <f t="shared" si="158"/>
        <v>0</v>
      </c>
      <c r="M410" s="2">
        <f t="shared" si="159"/>
        <v>5.5511151231257827E-17</v>
      </c>
      <c r="N410" s="167">
        <v>513</v>
      </c>
      <c r="O410" s="167">
        <v>332</v>
      </c>
      <c r="P410" s="167"/>
      <c r="Q410" s="167"/>
      <c r="R410" s="167"/>
      <c r="S410" s="167"/>
      <c r="X410" s="1"/>
      <c r="AP410" s="7">
        <f>IF(Q410&gt;0,RANK(Q410,(N410:P410,Q410:AF410)),0)</f>
        <v>0</v>
      </c>
      <c r="AQ410" s="7">
        <f>IF(R410&gt;0,RANK(R410,(N410:P410,Q410:AF410)),0)</f>
        <v>0</v>
      </c>
      <c r="AR410" s="7">
        <f>IF(T410&gt;0,RANK(T410,(N410:P410,Q410:AF410)),0)</f>
        <v>0</v>
      </c>
      <c r="AS410" s="7">
        <f>IF(S410&gt;0,RANK(S410,(N410:P410,Q410:AF410)),0)</f>
        <v>0</v>
      </c>
      <c r="AT410" s="2">
        <f t="shared" si="160"/>
        <v>0</v>
      </c>
      <c r="AU410" s="2">
        <f t="shared" si="160"/>
        <v>0</v>
      </c>
      <c r="AV410" s="2">
        <f t="shared" si="161"/>
        <v>0</v>
      </c>
      <c r="AW410" s="2">
        <f t="shared" si="162"/>
        <v>0</v>
      </c>
      <c r="AY410" t="s">
        <v>1282</v>
      </c>
      <c r="AZ410" t="s">
        <v>1186</v>
      </c>
      <c r="BA410">
        <v>10</v>
      </c>
      <c r="BC410">
        <v>2</v>
      </c>
      <c r="BD410" s="91">
        <v>13</v>
      </c>
      <c r="BE410" s="93">
        <v>265</v>
      </c>
      <c r="BF410" s="96">
        <f t="shared" si="151"/>
        <v>13265</v>
      </c>
      <c r="BG410" s="96">
        <f t="shared" si="163"/>
        <v>13265</v>
      </c>
      <c r="BI410" s="7" t="s">
        <v>1447</v>
      </c>
    </row>
    <row r="411" spans="1:61" ht="14" hidden="1" customHeight="1" outlineLevel="1" x14ac:dyDescent="0.2">
      <c r="A411" t="s">
        <v>1039</v>
      </c>
      <c r="B411" t="s">
        <v>1186</v>
      </c>
      <c r="C411" s="1">
        <f t="shared" si="155"/>
        <v>7216</v>
      </c>
      <c r="D411" s="7">
        <f>IF(N411&gt;0, RANK(N411,(N411:P411,Q411:AF411)),0)</f>
        <v>2</v>
      </c>
      <c r="E411" s="7">
        <f>IF(O411&gt;0,RANK(O411,(N411:P411,Q411:AF411)),0)</f>
        <v>1</v>
      </c>
      <c r="F411" s="7">
        <f>IF(P411&gt;0,RANK(P411,(N411:P411,Q411:AF411)),0)</f>
        <v>0</v>
      </c>
      <c r="G411" s="1">
        <f t="shared" si="156"/>
        <v>3472</v>
      </c>
      <c r="H411" s="2">
        <f t="shared" si="157"/>
        <v>0.48115299334811529</v>
      </c>
      <c r="I411" s="2"/>
      <c r="J411" s="2">
        <f t="shared" si="158"/>
        <v>0.25942350332594233</v>
      </c>
      <c r="K411" s="2">
        <f t="shared" si="158"/>
        <v>0.74057649667405767</v>
      </c>
      <c r="L411" s="2">
        <f t="shared" si="158"/>
        <v>0</v>
      </c>
      <c r="M411" s="2">
        <f t="shared" si="159"/>
        <v>0</v>
      </c>
      <c r="N411" s="167">
        <v>1872</v>
      </c>
      <c r="O411" s="167">
        <v>5344</v>
      </c>
      <c r="P411" s="167"/>
      <c r="Q411" s="167"/>
      <c r="R411" s="167"/>
      <c r="S411" s="167"/>
      <c r="X411" s="1"/>
      <c r="AP411" s="7">
        <f>IF(Q411&gt;0,RANK(Q411,(N411:P411,Q411:AF411)),0)</f>
        <v>0</v>
      </c>
      <c r="AQ411" s="7">
        <f>IF(R411&gt;0,RANK(R411,(N411:P411,Q411:AF411)),0)</f>
        <v>0</v>
      </c>
      <c r="AR411" s="7">
        <f>IF(T411&gt;0,RANK(T411,(N411:P411,Q411:AF411)),0)</f>
        <v>0</v>
      </c>
      <c r="AS411" s="7">
        <f>IF(S411&gt;0,RANK(S411,(N411:P411,Q411:AF411)),0)</f>
        <v>0</v>
      </c>
      <c r="AT411" s="2">
        <f t="shared" si="160"/>
        <v>0</v>
      </c>
      <c r="AU411" s="2">
        <f t="shared" si="160"/>
        <v>0</v>
      </c>
      <c r="AV411" s="2">
        <f t="shared" si="161"/>
        <v>0</v>
      </c>
      <c r="AW411" s="2">
        <f t="shared" si="162"/>
        <v>0</v>
      </c>
      <c r="AY411" t="s">
        <v>1039</v>
      </c>
      <c r="AZ411" t="s">
        <v>1186</v>
      </c>
      <c r="BA411">
        <v>12</v>
      </c>
      <c r="BC411">
        <v>2</v>
      </c>
      <c r="BD411" s="91">
        <v>13</v>
      </c>
      <c r="BE411" s="93">
        <v>267</v>
      </c>
      <c r="BF411" s="96">
        <f t="shared" ref="BF411:BF438" si="164">1000*BD411+BE411</f>
        <v>13267</v>
      </c>
      <c r="BG411" s="96">
        <f t="shared" si="163"/>
        <v>13267</v>
      </c>
      <c r="BI411" s="7" t="s">
        <v>1447</v>
      </c>
    </row>
    <row r="412" spans="1:61" ht="14" hidden="1" customHeight="1" outlineLevel="1" x14ac:dyDescent="0.2">
      <c r="A412" t="s">
        <v>2314</v>
      </c>
      <c r="B412" t="s">
        <v>1186</v>
      </c>
      <c r="C412" s="1">
        <f t="shared" si="155"/>
        <v>3468</v>
      </c>
      <c r="D412" s="7">
        <f>IF(N412&gt;0, RANK(N412,(N412:P412,Q412:AF412)),0)</f>
        <v>2</v>
      </c>
      <c r="E412" s="7">
        <f>IF(O412&gt;0,RANK(O412,(N412:P412,Q412:AF412)),0)</f>
        <v>1</v>
      </c>
      <c r="F412" s="7">
        <f>IF(P412&gt;0,RANK(P412,(N412:P412,Q412:AF412)),0)</f>
        <v>0</v>
      </c>
      <c r="G412" s="1">
        <f t="shared" si="156"/>
        <v>768</v>
      </c>
      <c r="H412" s="2">
        <f t="shared" si="157"/>
        <v>0.22145328719723184</v>
      </c>
      <c r="I412" s="2"/>
      <c r="J412" s="2">
        <f t="shared" si="158"/>
        <v>0.38927335640138411</v>
      </c>
      <c r="K412" s="2">
        <f t="shared" si="158"/>
        <v>0.61072664359861595</v>
      </c>
      <c r="L412" s="2">
        <f t="shared" si="158"/>
        <v>0</v>
      </c>
      <c r="M412" s="2">
        <f t="shared" si="159"/>
        <v>-1.1102230246251565E-16</v>
      </c>
      <c r="N412" s="167">
        <v>1350</v>
      </c>
      <c r="O412" s="167">
        <v>2118</v>
      </c>
      <c r="P412" s="167"/>
      <c r="Q412" s="167"/>
      <c r="R412" s="167"/>
      <c r="S412" s="167"/>
      <c r="X412" s="1"/>
      <c r="AP412" s="7">
        <f>IF(Q412&gt;0,RANK(Q412,(N412:P412,Q412:AF412)),0)</f>
        <v>0</v>
      </c>
      <c r="AQ412" s="7">
        <f>IF(R412&gt;0,RANK(R412,(N412:P412,Q412:AF412)),0)</f>
        <v>0</v>
      </c>
      <c r="AR412" s="7">
        <f>IF(T412&gt;0,RANK(T412,(N412:P412,Q412:AF412)),0)</f>
        <v>0</v>
      </c>
      <c r="AS412" s="7">
        <f>IF(S412&gt;0,RANK(S412,(N412:P412,Q412:AF412)),0)</f>
        <v>0</v>
      </c>
      <c r="AT412" s="2">
        <f t="shared" si="160"/>
        <v>0</v>
      </c>
      <c r="AU412" s="2">
        <f t="shared" si="160"/>
        <v>0</v>
      </c>
      <c r="AV412" s="2">
        <f t="shared" si="161"/>
        <v>0</v>
      </c>
      <c r="AW412" s="2">
        <f t="shared" si="162"/>
        <v>0</v>
      </c>
      <c r="AY412" t="s">
        <v>2314</v>
      </c>
      <c r="AZ412" t="s">
        <v>1186</v>
      </c>
      <c r="BA412">
        <v>2</v>
      </c>
      <c r="BC412">
        <v>2</v>
      </c>
      <c r="BD412" s="91">
        <v>13</v>
      </c>
      <c r="BE412" s="93">
        <v>269</v>
      </c>
      <c r="BF412" s="96">
        <f t="shared" si="164"/>
        <v>13269</v>
      </c>
      <c r="BG412" s="96">
        <f t="shared" si="163"/>
        <v>13269</v>
      </c>
      <c r="BI412" s="7" t="s">
        <v>1447</v>
      </c>
    </row>
    <row r="413" spans="1:61" ht="14" hidden="1" customHeight="1" outlineLevel="1" x14ac:dyDescent="0.2">
      <c r="A413" t="s">
        <v>474</v>
      </c>
      <c r="B413" t="s">
        <v>1186</v>
      </c>
      <c r="C413" s="1">
        <f t="shared" si="155"/>
        <v>3845</v>
      </c>
      <c r="D413" s="7">
        <f>IF(N413&gt;0, RANK(N413,(N413:P413,Q413:AF413)),0)</f>
        <v>2</v>
      </c>
      <c r="E413" s="7">
        <f>IF(O413&gt;0,RANK(O413,(N413:P413,Q413:AF413)),0)</f>
        <v>1</v>
      </c>
      <c r="F413" s="7">
        <f>IF(P413&gt;0,RANK(P413,(N413:P413,Q413:AF413)),0)</f>
        <v>0</v>
      </c>
      <c r="G413" s="1">
        <f t="shared" si="156"/>
        <v>1149</v>
      </c>
      <c r="H413" s="2">
        <f t="shared" si="157"/>
        <v>0.2988296488946684</v>
      </c>
      <c r="I413" s="2"/>
      <c r="J413" s="2">
        <f t="shared" si="158"/>
        <v>0.35058517555266577</v>
      </c>
      <c r="K413" s="2">
        <f t="shared" si="158"/>
        <v>0.64941482444733423</v>
      </c>
      <c r="L413" s="2">
        <f t="shared" si="158"/>
        <v>0</v>
      </c>
      <c r="M413" s="2">
        <f t="shared" si="159"/>
        <v>0</v>
      </c>
      <c r="N413" s="167">
        <v>1348</v>
      </c>
      <c r="O413" s="167">
        <v>2497</v>
      </c>
      <c r="P413" s="167"/>
      <c r="Q413" s="167"/>
      <c r="R413" s="167"/>
      <c r="S413" s="167"/>
      <c r="X413" s="1"/>
      <c r="AP413" s="7">
        <f>IF(Q413&gt;0,RANK(Q413,(N413:P413,Q413:AF413)),0)</f>
        <v>0</v>
      </c>
      <c r="AQ413" s="7">
        <f>IF(R413&gt;0,RANK(R413,(N413:P413,Q413:AF413)),0)</f>
        <v>0</v>
      </c>
      <c r="AR413" s="7">
        <f>IF(T413&gt;0,RANK(T413,(N413:P413,Q413:AF413)),0)</f>
        <v>0</v>
      </c>
      <c r="AS413" s="7">
        <f>IF(S413&gt;0,RANK(S413,(N413:P413,Q413:AF413)),0)</f>
        <v>0</v>
      </c>
      <c r="AT413" s="2">
        <f t="shared" si="160"/>
        <v>0</v>
      </c>
      <c r="AU413" s="2">
        <f t="shared" si="160"/>
        <v>0</v>
      </c>
      <c r="AV413" s="2">
        <f t="shared" si="161"/>
        <v>0</v>
      </c>
      <c r="AW413" s="2">
        <f t="shared" si="162"/>
        <v>0</v>
      </c>
      <c r="AY413" t="s">
        <v>474</v>
      </c>
      <c r="AZ413" t="s">
        <v>1186</v>
      </c>
      <c r="BA413">
        <v>8</v>
      </c>
      <c r="BC413">
        <v>2</v>
      </c>
      <c r="BD413" s="91">
        <v>13</v>
      </c>
      <c r="BE413" s="93">
        <v>271</v>
      </c>
      <c r="BF413" s="96">
        <f t="shared" si="164"/>
        <v>13271</v>
      </c>
      <c r="BG413" s="96">
        <f t="shared" si="163"/>
        <v>13271</v>
      </c>
      <c r="BI413" s="7" t="s">
        <v>1447</v>
      </c>
    </row>
    <row r="414" spans="1:61" ht="14" hidden="1" customHeight="1" outlineLevel="1" x14ac:dyDescent="0.2">
      <c r="A414" t="s">
        <v>1657</v>
      </c>
      <c r="B414" t="s">
        <v>1186</v>
      </c>
      <c r="C414" s="1">
        <f t="shared" si="155"/>
        <v>4124</v>
      </c>
      <c r="D414" s="7">
        <f>IF(N414&gt;0, RANK(N414,(N414:P414,Q414:AF414)),0)</f>
        <v>1</v>
      </c>
      <c r="E414" s="7">
        <f>IF(O414&gt;0,RANK(O414,(N414:P414,Q414:AF414)),0)</f>
        <v>2</v>
      </c>
      <c r="F414" s="7">
        <f>IF(P414&gt;0,RANK(P414,(N414:P414,Q414:AF414)),0)</f>
        <v>0</v>
      </c>
      <c r="G414" s="1">
        <f t="shared" si="156"/>
        <v>388</v>
      </c>
      <c r="H414" s="2">
        <f t="shared" si="157"/>
        <v>9.4083414161008724E-2</v>
      </c>
      <c r="I414" s="2"/>
      <c r="J414" s="2">
        <f t="shared" si="158"/>
        <v>0.54704170708050437</v>
      </c>
      <c r="K414" s="2">
        <f t="shared" si="158"/>
        <v>0.45295829291949563</v>
      </c>
      <c r="L414" s="2">
        <f t="shared" si="158"/>
        <v>0</v>
      </c>
      <c r="M414" s="2">
        <f t="shared" si="159"/>
        <v>0</v>
      </c>
      <c r="N414" s="167">
        <v>2256</v>
      </c>
      <c r="O414" s="167">
        <v>1868</v>
      </c>
      <c r="P414" s="167"/>
      <c r="Q414" s="167"/>
      <c r="R414" s="167"/>
      <c r="S414" s="167"/>
      <c r="X414" s="1"/>
      <c r="AP414" s="7">
        <f>IF(Q414&gt;0,RANK(Q414,(N414:P414,Q414:AF414)),0)</f>
        <v>0</v>
      </c>
      <c r="AQ414" s="7">
        <f>IF(R414&gt;0,RANK(R414,(N414:P414,Q414:AF414)),0)</f>
        <v>0</v>
      </c>
      <c r="AR414" s="7">
        <f>IF(T414&gt;0,RANK(T414,(N414:P414,Q414:AF414)),0)</f>
        <v>0</v>
      </c>
      <c r="AS414" s="7">
        <f>IF(S414&gt;0,RANK(S414,(N414:P414,Q414:AF414)),0)</f>
        <v>0</v>
      </c>
      <c r="AT414" s="2">
        <f t="shared" si="160"/>
        <v>0</v>
      </c>
      <c r="AU414" s="2">
        <f t="shared" si="160"/>
        <v>0</v>
      </c>
      <c r="AV414" s="2">
        <f t="shared" si="161"/>
        <v>0</v>
      </c>
      <c r="AW414" s="2">
        <f t="shared" si="162"/>
        <v>0</v>
      </c>
      <c r="AY414" t="s">
        <v>1657</v>
      </c>
      <c r="AZ414" t="s">
        <v>1186</v>
      </c>
      <c r="BA414">
        <v>2</v>
      </c>
      <c r="BC414">
        <v>2</v>
      </c>
      <c r="BD414" s="91">
        <v>13</v>
      </c>
      <c r="BE414" s="93">
        <v>273</v>
      </c>
      <c r="BF414" s="96">
        <f t="shared" si="164"/>
        <v>13273</v>
      </c>
      <c r="BG414" s="96">
        <f t="shared" si="163"/>
        <v>13273</v>
      </c>
      <c r="BI414" s="7" t="s">
        <v>1447</v>
      </c>
    </row>
    <row r="415" spans="1:61" ht="14" hidden="1" customHeight="1" outlineLevel="1" x14ac:dyDescent="0.2">
      <c r="A415" t="s">
        <v>2533</v>
      </c>
      <c r="B415" t="s">
        <v>1186</v>
      </c>
      <c r="C415" s="1">
        <f t="shared" si="155"/>
        <v>19224</v>
      </c>
      <c r="D415" s="7">
        <f>IF(N415&gt;0, RANK(N415,(N415:P415,Q415:AF415)),0)</f>
        <v>2</v>
      </c>
      <c r="E415" s="7">
        <f>IF(O415&gt;0,RANK(O415,(N415:P415,Q415:AF415)),0)</f>
        <v>1</v>
      </c>
      <c r="F415" s="7">
        <f>IF(P415&gt;0,RANK(P415,(N415:P415,Q415:AF415)),0)</f>
        <v>0</v>
      </c>
      <c r="G415" s="1">
        <f t="shared" si="156"/>
        <v>3930</v>
      </c>
      <c r="H415" s="2">
        <f t="shared" si="157"/>
        <v>0.20443196004993758</v>
      </c>
      <c r="I415" s="2"/>
      <c r="J415" s="2">
        <f t="shared" si="158"/>
        <v>0.39778401997503121</v>
      </c>
      <c r="K415" s="2">
        <f t="shared" si="158"/>
        <v>0.60221598002496879</v>
      </c>
      <c r="L415" s="2">
        <f t="shared" si="158"/>
        <v>0</v>
      </c>
      <c r="M415" s="2">
        <f t="shared" si="159"/>
        <v>0</v>
      </c>
      <c r="N415" s="167">
        <v>7647</v>
      </c>
      <c r="O415" s="167">
        <v>11577</v>
      </c>
      <c r="P415" s="167"/>
      <c r="Q415" s="167"/>
      <c r="R415" s="167"/>
      <c r="S415" s="167"/>
      <c r="X415" s="1"/>
      <c r="AP415" s="7">
        <f>IF(Q415&gt;0,RANK(Q415,(N415:P415,Q415:AF415)),0)</f>
        <v>0</v>
      </c>
      <c r="AQ415" s="7">
        <f>IF(R415&gt;0,RANK(R415,(N415:P415,Q415:AF415)),0)</f>
        <v>0</v>
      </c>
      <c r="AR415" s="7">
        <f>IF(T415&gt;0,RANK(T415,(N415:P415,Q415:AF415)),0)</f>
        <v>0</v>
      </c>
      <c r="AS415" s="7">
        <f>IF(S415&gt;0,RANK(S415,(N415:P415,Q415:AF415)),0)</f>
        <v>0</v>
      </c>
      <c r="AT415" s="2">
        <f t="shared" si="160"/>
        <v>0</v>
      </c>
      <c r="AU415" s="2">
        <f t="shared" si="160"/>
        <v>0</v>
      </c>
      <c r="AV415" s="2">
        <f t="shared" si="161"/>
        <v>0</v>
      </c>
      <c r="AW415" s="2">
        <f t="shared" si="162"/>
        <v>0</v>
      </c>
      <c r="AY415" t="s">
        <v>2533</v>
      </c>
      <c r="AZ415" t="s">
        <v>1186</v>
      </c>
      <c r="BA415">
        <v>8</v>
      </c>
      <c r="BC415">
        <v>2</v>
      </c>
      <c r="BD415" s="91">
        <v>13</v>
      </c>
      <c r="BE415" s="93">
        <v>275</v>
      </c>
      <c r="BF415" s="96">
        <f t="shared" si="164"/>
        <v>13275</v>
      </c>
      <c r="BG415" s="96">
        <f t="shared" si="163"/>
        <v>13275</v>
      </c>
      <c r="BI415" s="7" t="s">
        <v>1447</v>
      </c>
    </row>
    <row r="416" spans="1:61" ht="14" hidden="1" customHeight="1" outlineLevel="1" x14ac:dyDescent="0.2">
      <c r="A416" t="s">
        <v>1247</v>
      </c>
      <c r="B416" t="s">
        <v>1186</v>
      </c>
      <c r="C416" s="1">
        <f t="shared" si="155"/>
        <v>14407</v>
      </c>
      <c r="D416" s="7">
        <f>IF(N416&gt;0, RANK(N416,(N416:P416,Q416:AF416)),0)</f>
        <v>2</v>
      </c>
      <c r="E416" s="7">
        <f>IF(O416&gt;0,RANK(O416,(N416:P416,Q416:AF416)),0)</f>
        <v>1</v>
      </c>
      <c r="F416" s="7">
        <f>IF(P416&gt;0,RANK(P416,(N416:P416,Q416:AF416)),0)</f>
        <v>0</v>
      </c>
      <c r="G416" s="1">
        <f t="shared" si="156"/>
        <v>4955</v>
      </c>
      <c r="H416" s="2">
        <f t="shared" si="157"/>
        <v>0.34393003401124456</v>
      </c>
      <c r="I416" s="2"/>
      <c r="J416" s="2">
        <f t="shared" si="158"/>
        <v>0.32803498299437772</v>
      </c>
      <c r="K416" s="2">
        <f t="shared" si="158"/>
        <v>0.67196501700562228</v>
      </c>
      <c r="L416" s="2">
        <f t="shared" si="158"/>
        <v>0</v>
      </c>
      <c r="M416" s="2">
        <f t="shared" si="159"/>
        <v>0</v>
      </c>
      <c r="N416" s="167">
        <v>4726</v>
      </c>
      <c r="O416" s="167">
        <v>9681</v>
      </c>
      <c r="P416" s="167"/>
      <c r="Q416" s="167"/>
      <c r="R416" s="167"/>
      <c r="S416" s="167"/>
      <c r="X416" s="1"/>
      <c r="AP416" s="7">
        <f>IF(Q416&gt;0,RANK(Q416,(N416:P416,Q416:AF416)),0)</f>
        <v>0</v>
      </c>
      <c r="AQ416" s="7">
        <f>IF(R416&gt;0,RANK(R416,(N416:P416,Q416:AF416)),0)</f>
        <v>0</v>
      </c>
      <c r="AR416" s="7">
        <f>IF(T416&gt;0,RANK(T416,(N416:P416,Q416:AF416)),0)</f>
        <v>0</v>
      </c>
      <c r="AS416" s="7">
        <f>IF(S416&gt;0,RANK(S416,(N416:P416,Q416:AF416)),0)</f>
        <v>0</v>
      </c>
      <c r="AT416" s="2">
        <f t="shared" si="160"/>
        <v>0</v>
      </c>
      <c r="AU416" s="2">
        <f t="shared" si="160"/>
        <v>0</v>
      </c>
      <c r="AV416" s="2">
        <f t="shared" si="161"/>
        <v>0</v>
      </c>
      <c r="AW416" s="2">
        <f t="shared" si="162"/>
        <v>0</v>
      </c>
      <c r="AY416" t="s">
        <v>1247</v>
      </c>
      <c r="AZ416" t="s">
        <v>1186</v>
      </c>
      <c r="BA416">
        <v>8</v>
      </c>
      <c r="BC416">
        <v>2</v>
      </c>
      <c r="BD416" s="91">
        <v>13</v>
      </c>
      <c r="BE416" s="93">
        <v>277</v>
      </c>
      <c r="BF416" s="96">
        <f t="shared" si="164"/>
        <v>13277</v>
      </c>
      <c r="BG416" s="96">
        <f t="shared" si="163"/>
        <v>13277</v>
      </c>
      <c r="BI416" s="7" t="s">
        <v>1447</v>
      </c>
    </row>
    <row r="417" spans="1:61" ht="14" hidden="1" customHeight="1" outlineLevel="1" x14ac:dyDescent="0.2">
      <c r="A417" t="s">
        <v>521</v>
      </c>
      <c r="B417" t="s">
        <v>1186</v>
      </c>
      <c r="C417" s="1">
        <f t="shared" si="155"/>
        <v>9388</v>
      </c>
      <c r="D417" s="7">
        <f>IF(N417&gt;0, RANK(N417,(N417:P417,Q417:AF417)),0)</f>
        <v>2</v>
      </c>
      <c r="E417" s="7">
        <f>IF(O417&gt;0,RANK(O417,(N417:P417,Q417:AF417)),0)</f>
        <v>1</v>
      </c>
      <c r="F417" s="7">
        <f>IF(P417&gt;0,RANK(P417,(N417:P417,Q417:AF417)),0)</f>
        <v>0</v>
      </c>
      <c r="G417" s="1">
        <f t="shared" si="156"/>
        <v>4366</v>
      </c>
      <c r="H417" s="2">
        <f t="shared" si="157"/>
        <v>0.46506178099701745</v>
      </c>
      <c r="I417" s="2"/>
      <c r="J417" s="2">
        <f t="shared" si="158"/>
        <v>0.26746910950149128</v>
      </c>
      <c r="K417" s="2">
        <f t="shared" si="158"/>
        <v>0.73253089049850872</v>
      </c>
      <c r="L417" s="2">
        <f t="shared" si="158"/>
        <v>0</v>
      </c>
      <c r="M417" s="2">
        <f t="shared" si="159"/>
        <v>0</v>
      </c>
      <c r="N417" s="167">
        <v>2511</v>
      </c>
      <c r="O417" s="167">
        <v>6877</v>
      </c>
      <c r="P417" s="167"/>
      <c r="Q417" s="167"/>
      <c r="R417" s="167"/>
      <c r="S417" s="167"/>
      <c r="X417" s="1"/>
      <c r="AP417" s="7">
        <f>IF(Q417&gt;0,RANK(Q417,(N417:P417,Q417:AF417)),0)</f>
        <v>0</v>
      </c>
      <c r="AQ417" s="7">
        <f>IF(R417&gt;0,RANK(R417,(N417:P417,Q417:AF417)),0)</f>
        <v>0</v>
      </c>
      <c r="AR417" s="7">
        <f>IF(T417&gt;0,RANK(T417,(N417:P417,Q417:AF417)),0)</f>
        <v>0</v>
      </c>
      <c r="AS417" s="7">
        <f>IF(S417&gt;0,RANK(S417,(N417:P417,Q417:AF417)),0)</f>
        <v>0</v>
      </c>
      <c r="AT417" s="2">
        <f t="shared" si="160"/>
        <v>0</v>
      </c>
      <c r="AU417" s="2">
        <f t="shared" si="160"/>
        <v>0</v>
      </c>
      <c r="AV417" s="2">
        <f t="shared" si="161"/>
        <v>0</v>
      </c>
      <c r="AW417" s="2">
        <f t="shared" si="162"/>
        <v>0</v>
      </c>
      <c r="AY417" t="s">
        <v>521</v>
      </c>
      <c r="AZ417" t="s">
        <v>1186</v>
      </c>
      <c r="BA417">
        <v>12</v>
      </c>
      <c r="BC417">
        <v>2</v>
      </c>
      <c r="BD417" s="91">
        <v>13</v>
      </c>
      <c r="BE417" s="93">
        <v>279</v>
      </c>
      <c r="BF417" s="96">
        <f t="shared" si="164"/>
        <v>13279</v>
      </c>
      <c r="BG417" s="96">
        <f t="shared" si="163"/>
        <v>13279</v>
      </c>
      <c r="BI417" s="7" t="s">
        <v>1447</v>
      </c>
    </row>
    <row r="418" spans="1:61" ht="14" hidden="1" customHeight="1" outlineLevel="1" x14ac:dyDescent="0.2">
      <c r="A418" t="s">
        <v>1694</v>
      </c>
      <c r="B418" t="s">
        <v>1186</v>
      </c>
      <c r="C418" s="1">
        <f t="shared" si="155"/>
        <v>7236</v>
      </c>
      <c r="D418" s="7">
        <f>IF(N418&gt;0, RANK(N418,(N418:P418,Q418:AF418)),0)</f>
        <v>2</v>
      </c>
      <c r="E418" s="7">
        <f>IF(O418&gt;0,RANK(O418,(N418:P418,Q418:AF418)),0)</f>
        <v>1</v>
      </c>
      <c r="F418" s="7">
        <f>IF(P418&gt;0,RANK(P418,(N418:P418,Q418:AF418)),0)</f>
        <v>0</v>
      </c>
      <c r="G418" s="1">
        <f t="shared" si="156"/>
        <v>4448</v>
      </c>
      <c r="H418" s="2">
        <f t="shared" si="157"/>
        <v>0.61470425649530125</v>
      </c>
      <c r="I418" s="2"/>
      <c r="J418" s="2">
        <f t="shared" si="158"/>
        <v>0.19264787175234938</v>
      </c>
      <c r="K418" s="2">
        <f t="shared" si="158"/>
        <v>0.80735212824765068</v>
      </c>
      <c r="L418" s="2">
        <f t="shared" si="158"/>
        <v>0</v>
      </c>
      <c r="M418" s="2">
        <f t="shared" si="159"/>
        <v>-1.1102230246251565E-16</v>
      </c>
      <c r="N418" s="167">
        <v>1394</v>
      </c>
      <c r="O418" s="167">
        <v>5842</v>
      </c>
      <c r="P418" s="167"/>
      <c r="Q418" s="167"/>
      <c r="R418" s="167"/>
      <c r="S418" s="167"/>
      <c r="X418" s="1"/>
      <c r="AP418" s="7">
        <f>IF(Q418&gt;0,RANK(Q418,(N418:P418,Q418:AF418)),0)</f>
        <v>0</v>
      </c>
      <c r="AQ418" s="7">
        <f>IF(R418&gt;0,RANK(R418,(N418:P418,Q418:AF418)),0)</f>
        <v>0</v>
      </c>
      <c r="AR418" s="7">
        <f>IF(T418&gt;0,RANK(T418,(N418:P418,Q418:AF418)),0)</f>
        <v>0</v>
      </c>
      <c r="AS418" s="7">
        <f>IF(S418&gt;0,RANK(S418,(N418:P418,Q418:AF418)),0)</f>
        <v>0</v>
      </c>
      <c r="AT418" s="2">
        <f t="shared" si="160"/>
        <v>0</v>
      </c>
      <c r="AU418" s="2">
        <f t="shared" si="160"/>
        <v>0</v>
      </c>
      <c r="AV418" s="2">
        <f t="shared" si="161"/>
        <v>0</v>
      </c>
      <c r="AW418" s="2">
        <f t="shared" si="162"/>
        <v>0</v>
      </c>
      <c r="AY418" t="s">
        <v>1694</v>
      </c>
      <c r="AZ418" t="s">
        <v>1186</v>
      </c>
      <c r="BA418">
        <v>9</v>
      </c>
      <c r="BC418">
        <v>2</v>
      </c>
      <c r="BD418" s="91">
        <v>13</v>
      </c>
      <c r="BE418" s="93">
        <v>281</v>
      </c>
      <c r="BF418" s="96">
        <f t="shared" si="164"/>
        <v>13281</v>
      </c>
      <c r="BG418" s="96">
        <f t="shared" si="163"/>
        <v>13281</v>
      </c>
      <c r="BI418" s="7" t="s">
        <v>1447</v>
      </c>
    </row>
    <row r="419" spans="1:61" ht="14" hidden="1" customHeight="1" outlineLevel="1" x14ac:dyDescent="0.2">
      <c r="A419" t="s">
        <v>1752</v>
      </c>
      <c r="B419" t="s">
        <v>1186</v>
      </c>
      <c r="C419" s="1">
        <f t="shared" si="155"/>
        <v>2706</v>
      </c>
      <c r="D419" s="7">
        <f>IF(N419&gt;0, RANK(N419,(N419:P419,Q419:AF419)),0)</f>
        <v>2</v>
      </c>
      <c r="E419" s="7">
        <f>IF(O419&gt;0,RANK(O419,(N419:P419,Q419:AF419)),0)</f>
        <v>1</v>
      </c>
      <c r="F419" s="7">
        <f>IF(P419&gt;0,RANK(P419,(N419:P419,Q419:AF419)),0)</f>
        <v>0</v>
      </c>
      <c r="G419" s="1">
        <f t="shared" si="156"/>
        <v>1012</v>
      </c>
      <c r="H419" s="2">
        <f t="shared" si="157"/>
        <v>0.37398373983739835</v>
      </c>
      <c r="I419" s="2"/>
      <c r="J419" s="2">
        <f t="shared" si="158"/>
        <v>0.31300813008130079</v>
      </c>
      <c r="K419" s="2">
        <f t="shared" si="158"/>
        <v>0.68699186991869921</v>
      </c>
      <c r="L419" s="2">
        <f t="shared" si="158"/>
        <v>0</v>
      </c>
      <c r="M419" s="2">
        <f t="shared" si="159"/>
        <v>0</v>
      </c>
      <c r="N419" s="167">
        <v>847</v>
      </c>
      <c r="O419" s="167">
        <v>1859</v>
      </c>
      <c r="P419" s="167"/>
      <c r="Q419" s="167"/>
      <c r="R419" s="167"/>
      <c r="S419" s="167"/>
      <c r="X419" s="1"/>
      <c r="AP419" s="7">
        <f>IF(Q419&gt;0,RANK(Q419,(N419:P419,Q419:AF419)),0)</f>
        <v>0</v>
      </c>
      <c r="AQ419" s="7">
        <f>IF(R419&gt;0,RANK(R419,(N419:P419,Q419:AF419)),0)</f>
        <v>0</v>
      </c>
      <c r="AR419" s="7">
        <f>IF(T419&gt;0,RANK(T419,(N419:P419,Q419:AF419)),0)</f>
        <v>0</v>
      </c>
      <c r="AS419" s="7">
        <f>IF(S419&gt;0,RANK(S419,(N419:P419,Q419:AF419)),0)</f>
        <v>0</v>
      </c>
      <c r="AT419" s="2">
        <f t="shared" si="160"/>
        <v>0</v>
      </c>
      <c r="AU419" s="2">
        <f t="shared" si="160"/>
        <v>0</v>
      </c>
      <c r="AV419" s="2">
        <f t="shared" si="161"/>
        <v>0</v>
      </c>
      <c r="AW419" s="2">
        <f t="shared" si="162"/>
        <v>0</v>
      </c>
      <c r="AY419" t="s">
        <v>1752</v>
      </c>
      <c r="AZ419" t="s">
        <v>1186</v>
      </c>
      <c r="BA419">
        <v>12</v>
      </c>
      <c r="BC419">
        <v>2</v>
      </c>
      <c r="BD419" s="91">
        <v>13</v>
      </c>
      <c r="BE419" s="93">
        <v>283</v>
      </c>
      <c r="BF419" s="96">
        <f t="shared" si="164"/>
        <v>13283</v>
      </c>
      <c r="BG419" s="96">
        <f t="shared" si="163"/>
        <v>13283</v>
      </c>
      <c r="BI419" s="7" t="s">
        <v>1447</v>
      </c>
    </row>
    <row r="420" spans="1:61" ht="14" hidden="1" customHeight="1" outlineLevel="1" x14ac:dyDescent="0.2">
      <c r="A420" t="s">
        <v>511</v>
      </c>
      <c r="B420" t="s">
        <v>1186</v>
      </c>
      <c r="C420" s="1">
        <f t="shared" si="155"/>
        <v>26292</v>
      </c>
      <c r="D420" s="7">
        <f>IF(N420&gt;0, RANK(N420,(N420:P420,Q420:AF420)),0)</f>
        <v>2</v>
      </c>
      <c r="E420" s="7">
        <f>IF(O420&gt;0,RANK(O420,(N420:P420,Q420:AF420)),0)</f>
        <v>1</v>
      </c>
      <c r="F420" s="7">
        <f>IF(P420&gt;0,RANK(P420,(N420:P420,Q420:AF420)),0)</f>
        <v>0</v>
      </c>
      <c r="G420" s="1">
        <f t="shared" si="156"/>
        <v>5284</v>
      </c>
      <c r="H420" s="2">
        <f t="shared" si="157"/>
        <v>0.20097368020690703</v>
      </c>
      <c r="I420" s="2"/>
      <c r="J420" s="2">
        <f t="shared" si="158"/>
        <v>0.39951315989654645</v>
      </c>
      <c r="K420" s="2">
        <f t="shared" si="158"/>
        <v>0.60048684010345355</v>
      </c>
      <c r="L420" s="2">
        <f t="shared" si="158"/>
        <v>0</v>
      </c>
      <c r="M420" s="2">
        <f t="shared" si="159"/>
        <v>0</v>
      </c>
      <c r="N420" s="167">
        <v>10504</v>
      </c>
      <c r="O420" s="167">
        <v>15788</v>
      </c>
      <c r="P420" s="167"/>
      <c r="Q420" s="167"/>
      <c r="R420" s="167"/>
      <c r="S420" s="167"/>
      <c r="X420" s="1"/>
      <c r="AP420" s="7">
        <f>IF(Q420&gt;0,RANK(Q420,(N420:P420,Q420:AF420)),0)</f>
        <v>0</v>
      </c>
      <c r="AQ420" s="7">
        <f>IF(R420&gt;0,RANK(R420,(N420:P420,Q420:AF420)),0)</f>
        <v>0</v>
      </c>
      <c r="AR420" s="7">
        <f>IF(T420&gt;0,RANK(T420,(N420:P420,Q420:AF420)),0)</f>
        <v>0</v>
      </c>
      <c r="AS420" s="7">
        <f>IF(S420&gt;0,RANK(S420,(N420:P420,Q420:AF420)),0)</f>
        <v>0</v>
      </c>
      <c r="AT420" s="2">
        <f t="shared" si="160"/>
        <v>0</v>
      </c>
      <c r="AU420" s="2">
        <f t="shared" si="160"/>
        <v>0</v>
      </c>
      <c r="AV420" s="2">
        <f t="shared" si="161"/>
        <v>0</v>
      </c>
      <c r="AW420" s="2">
        <f t="shared" si="162"/>
        <v>0</v>
      </c>
      <c r="AY420" t="s">
        <v>511</v>
      </c>
      <c r="AZ420" t="s">
        <v>1186</v>
      </c>
      <c r="BA420">
        <v>3</v>
      </c>
      <c r="BC420">
        <v>2</v>
      </c>
      <c r="BD420" s="91">
        <v>13</v>
      </c>
      <c r="BE420" s="93">
        <v>285</v>
      </c>
      <c r="BF420" s="96">
        <f t="shared" si="164"/>
        <v>13285</v>
      </c>
      <c r="BG420" s="96">
        <f t="shared" si="163"/>
        <v>13285</v>
      </c>
      <c r="BI420" s="7" t="s">
        <v>1447</v>
      </c>
    </row>
    <row r="421" spans="1:61" ht="14" hidden="1" customHeight="1" outlineLevel="1" x14ac:dyDescent="0.2">
      <c r="A421" t="s">
        <v>1296</v>
      </c>
      <c r="B421" t="s">
        <v>1186</v>
      </c>
      <c r="C421" s="1">
        <f t="shared" si="155"/>
        <v>3410</v>
      </c>
      <c r="D421" s="7">
        <f>IF(N421&gt;0, RANK(N421,(N421:P421,Q421:AF421)),0)</f>
        <v>2</v>
      </c>
      <c r="E421" s="7">
        <f>IF(O421&gt;0,RANK(O421,(N421:P421,Q421:AF421)),0)</f>
        <v>1</v>
      </c>
      <c r="F421" s="7">
        <f>IF(P421&gt;0,RANK(P421,(N421:P421,Q421:AF421)),0)</f>
        <v>0</v>
      </c>
      <c r="G421" s="1">
        <f t="shared" si="156"/>
        <v>800</v>
      </c>
      <c r="H421" s="2">
        <f t="shared" si="157"/>
        <v>0.23460410557184752</v>
      </c>
      <c r="I421" s="2"/>
      <c r="J421" s="2">
        <f t="shared" si="158"/>
        <v>0.38269794721407624</v>
      </c>
      <c r="K421" s="2">
        <f t="shared" si="158"/>
        <v>0.61730205278592376</v>
      </c>
      <c r="L421" s="2">
        <f t="shared" si="158"/>
        <v>0</v>
      </c>
      <c r="M421" s="2">
        <f t="shared" si="159"/>
        <v>0</v>
      </c>
      <c r="N421" s="167">
        <v>1305</v>
      </c>
      <c r="O421" s="167">
        <v>2105</v>
      </c>
      <c r="P421" s="167"/>
      <c r="Q421" s="167"/>
      <c r="R421" s="167"/>
      <c r="S421" s="167"/>
      <c r="X421" s="1"/>
      <c r="AP421" s="7">
        <f>IF(Q421&gt;0,RANK(Q421,(N421:P421,Q421:AF421)),0)</f>
        <v>0</v>
      </c>
      <c r="AQ421" s="7">
        <f>IF(R421&gt;0,RANK(R421,(N421:P421,Q421:AF421)),0)</f>
        <v>0</v>
      </c>
      <c r="AR421" s="7">
        <f>IF(T421&gt;0,RANK(T421,(N421:P421,Q421:AF421)),0)</f>
        <v>0</v>
      </c>
      <c r="AS421" s="7">
        <f>IF(S421&gt;0,RANK(S421,(N421:P421,Q421:AF421)),0)</f>
        <v>0</v>
      </c>
      <c r="AT421" s="2">
        <f t="shared" si="160"/>
        <v>0</v>
      </c>
      <c r="AU421" s="2">
        <f t="shared" si="160"/>
        <v>0</v>
      </c>
      <c r="AV421" s="2">
        <f t="shared" si="161"/>
        <v>0</v>
      </c>
      <c r="AW421" s="2">
        <f t="shared" si="162"/>
        <v>0</v>
      </c>
      <c r="AY421" t="s">
        <v>1296</v>
      </c>
      <c r="AZ421" t="s">
        <v>1186</v>
      </c>
      <c r="BA421">
        <v>8</v>
      </c>
      <c r="BC421">
        <v>2</v>
      </c>
      <c r="BD421" s="91">
        <v>13</v>
      </c>
      <c r="BE421" s="93">
        <v>287</v>
      </c>
      <c r="BF421" s="96">
        <f t="shared" si="164"/>
        <v>13287</v>
      </c>
      <c r="BG421" s="96">
        <f t="shared" si="163"/>
        <v>13287</v>
      </c>
      <c r="BI421" s="7" t="s">
        <v>1447</v>
      </c>
    </row>
    <row r="422" spans="1:61" ht="14" hidden="1" customHeight="1" outlineLevel="1" x14ac:dyDescent="0.2">
      <c r="A422" t="s">
        <v>1297</v>
      </c>
      <c r="B422" t="s">
        <v>1186</v>
      </c>
      <c r="C422" s="1">
        <f t="shared" si="155"/>
        <v>3933</v>
      </c>
      <c r="D422" s="7">
        <f>IF(N422&gt;0, RANK(N422,(N422:P422,Q422:AF422)),0)</f>
        <v>2</v>
      </c>
      <c r="E422" s="7">
        <f>IF(O422&gt;0,RANK(O422,(N422:P422,Q422:AF422)),0)</f>
        <v>1</v>
      </c>
      <c r="F422" s="7">
        <f>IF(P422&gt;0,RANK(P422,(N422:P422,Q422:AF422)),0)</f>
        <v>0</v>
      </c>
      <c r="G422" s="1">
        <f t="shared" si="156"/>
        <v>181</v>
      </c>
      <c r="H422" s="2">
        <f t="shared" si="157"/>
        <v>4.6020849224510552E-2</v>
      </c>
      <c r="I422" s="2"/>
      <c r="J422" s="2">
        <f t="shared" si="158"/>
        <v>0.47698957538774472</v>
      </c>
      <c r="K422" s="2">
        <f t="shared" si="158"/>
        <v>0.52301042461225533</v>
      </c>
      <c r="L422" s="2">
        <f t="shared" si="158"/>
        <v>0</v>
      </c>
      <c r="M422" s="2">
        <f t="shared" si="159"/>
        <v>0</v>
      </c>
      <c r="N422" s="167">
        <v>1876</v>
      </c>
      <c r="O422" s="167">
        <v>2057</v>
      </c>
      <c r="P422" s="167"/>
      <c r="Q422" s="167"/>
      <c r="R422" s="167"/>
      <c r="S422" s="167"/>
      <c r="X422" s="1"/>
      <c r="AP422" s="7">
        <f>IF(Q422&gt;0,RANK(Q422,(N422:P422,Q422:AF422)),0)</f>
        <v>0</v>
      </c>
      <c r="AQ422" s="7">
        <f>IF(R422&gt;0,RANK(R422,(N422:P422,Q422:AF422)),0)</f>
        <v>0</v>
      </c>
      <c r="AR422" s="7">
        <f>IF(T422&gt;0,RANK(T422,(N422:P422,Q422:AF422)),0)</f>
        <v>0</v>
      </c>
      <c r="AS422" s="7">
        <f>IF(S422&gt;0,RANK(S422,(N422:P422,Q422:AF422)),0)</f>
        <v>0</v>
      </c>
      <c r="AT422" s="2">
        <f t="shared" si="160"/>
        <v>0</v>
      </c>
      <c r="AU422" s="2">
        <f t="shared" si="160"/>
        <v>0</v>
      </c>
      <c r="AV422" s="2">
        <f t="shared" si="161"/>
        <v>0</v>
      </c>
      <c r="AW422" s="2">
        <f t="shared" si="162"/>
        <v>0</v>
      </c>
      <c r="AY422" t="s">
        <v>1297</v>
      </c>
      <c r="AZ422" t="s">
        <v>1186</v>
      </c>
      <c r="BA422">
        <v>8</v>
      </c>
      <c r="BC422">
        <v>2</v>
      </c>
      <c r="BD422" s="91">
        <v>13</v>
      </c>
      <c r="BE422" s="93">
        <v>289</v>
      </c>
      <c r="BF422" s="96">
        <f t="shared" si="164"/>
        <v>13289</v>
      </c>
      <c r="BG422" s="96">
        <f t="shared" si="163"/>
        <v>13289</v>
      </c>
      <c r="BI422" s="7" t="s">
        <v>1447</v>
      </c>
    </row>
    <row r="423" spans="1:61" ht="14" hidden="1" customHeight="1" outlineLevel="1" x14ac:dyDescent="0.2">
      <c r="A423" t="s">
        <v>527</v>
      </c>
      <c r="B423" t="s">
        <v>1186</v>
      </c>
      <c r="C423" s="1">
        <f t="shared" si="155"/>
        <v>14183</v>
      </c>
      <c r="D423" s="7">
        <f>IF(N423&gt;0, RANK(N423,(N423:P423,Q423:AF423)),0)</f>
        <v>2</v>
      </c>
      <c r="E423" s="7">
        <f>IF(O423&gt;0,RANK(O423,(N423:P423,Q423:AF423)),0)</f>
        <v>1</v>
      </c>
      <c r="F423" s="7">
        <f>IF(P423&gt;0,RANK(P423,(N423:P423,Q423:AF423)),0)</f>
        <v>0</v>
      </c>
      <c r="G423" s="1">
        <f t="shared" si="156"/>
        <v>9043</v>
      </c>
      <c r="H423" s="2">
        <f t="shared" si="157"/>
        <v>0.63759430303884934</v>
      </c>
      <c r="I423" s="2"/>
      <c r="J423" s="2">
        <f t="shared" si="158"/>
        <v>0.18120284848057533</v>
      </c>
      <c r="K423" s="2">
        <f t="shared" si="158"/>
        <v>0.81879715151942467</v>
      </c>
      <c r="L423" s="2">
        <f t="shared" si="158"/>
        <v>0</v>
      </c>
      <c r="M423" s="2">
        <f t="shared" si="159"/>
        <v>0</v>
      </c>
      <c r="N423" s="167">
        <v>2570</v>
      </c>
      <c r="O423" s="167">
        <v>11613</v>
      </c>
      <c r="P423" s="167"/>
      <c r="Q423" s="167"/>
      <c r="R423" s="167"/>
      <c r="S423" s="167"/>
      <c r="X423" s="1"/>
      <c r="AP423" s="7">
        <f>IF(Q423&gt;0,RANK(Q423,(N423:P423,Q423:AF423)),0)</f>
        <v>0</v>
      </c>
      <c r="AQ423" s="7">
        <f>IF(R423&gt;0,RANK(R423,(N423:P423,Q423:AF423)),0)</f>
        <v>0</v>
      </c>
      <c r="AR423" s="7">
        <f>IF(T423&gt;0,RANK(T423,(N423:P423,Q423:AF423)),0)</f>
        <v>0</v>
      </c>
      <c r="AS423" s="7">
        <f>IF(S423&gt;0,RANK(S423,(N423:P423,Q423:AF423)),0)</f>
        <v>0</v>
      </c>
      <c r="AT423" s="2">
        <f t="shared" si="160"/>
        <v>0</v>
      </c>
      <c r="AU423" s="2">
        <f t="shared" si="160"/>
        <v>0</v>
      </c>
      <c r="AV423" s="2">
        <f t="shared" si="161"/>
        <v>0</v>
      </c>
      <c r="AW423" s="2">
        <f t="shared" si="162"/>
        <v>0</v>
      </c>
      <c r="AY423" t="s">
        <v>527</v>
      </c>
      <c r="AZ423" t="s">
        <v>1186</v>
      </c>
      <c r="BA423">
        <v>9</v>
      </c>
      <c r="BC423">
        <v>2</v>
      </c>
      <c r="BD423" s="91">
        <v>13</v>
      </c>
      <c r="BE423" s="93">
        <v>291</v>
      </c>
      <c r="BF423" s="96">
        <f t="shared" si="164"/>
        <v>13291</v>
      </c>
      <c r="BG423" s="96">
        <f t="shared" si="163"/>
        <v>13291</v>
      </c>
      <c r="BI423" s="7" t="s">
        <v>1447</v>
      </c>
    </row>
    <row r="424" spans="1:61" ht="14" hidden="1" customHeight="1" outlineLevel="1" x14ac:dyDescent="0.2">
      <c r="A424" t="s">
        <v>2292</v>
      </c>
      <c r="B424" t="s">
        <v>1186</v>
      </c>
      <c r="C424" s="1">
        <f t="shared" si="155"/>
        <v>11175</v>
      </c>
      <c r="D424" s="7">
        <f>IF(N424&gt;0, RANK(N424,(N424:P424,Q424:AF424)),0)</f>
        <v>2</v>
      </c>
      <c r="E424" s="7">
        <f>IF(O424&gt;0,RANK(O424,(N424:P424,Q424:AF424)),0)</f>
        <v>1</v>
      </c>
      <c r="F424" s="7">
        <f>IF(P424&gt;0,RANK(P424,(N424:P424,Q424:AF424)),0)</f>
        <v>0</v>
      </c>
      <c r="G424" s="1">
        <f t="shared" si="156"/>
        <v>3509</v>
      </c>
      <c r="H424" s="2">
        <f t="shared" si="157"/>
        <v>0.31400447427293066</v>
      </c>
      <c r="I424" s="2"/>
      <c r="J424" s="2">
        <f t="shared" si="158"/>
        <v>0.34299776286353467</v>
      </c>
      <c r="K424" s="2">
        <f t="shared" si="158"/>
        <v>0.65700223713646533</v>
      </c>
      <c r="L424" s="2">
        <f t="shared" si="158"/>
        <v>0</v>
      </c>
      <c r="M424" s="2">
        <f t="shared" si="159"/>
        <v>0</v>
      </c>
      <c r="N424" s="167">
        <v>3833</v>
      </c>
      <c r="O424" s="167">
        <v>7342</v>
      </c>
      <c r="P424" s="167"/>
      <c r="Q424" s="167"/>
      <c r="R424" s="167"/>
      <c r="S424" s="167"/>
      <c r="X424" s="1"/>
      <c r="AP424" s="7">
        <f>IF(Q424&gt;0,RANK(Q424,(N424:P424,Q424:AF424)),0)</f>
        <v>0</v>
      </c>
      <c r="AQ424" s="7">
        <f>IF(R424&gt;0,RANK(R424,(N424:P424,Q424:AF424)),0)</f>
        <v>0</v>
      </c>
      <c r="AR424" s="7">
        <f>IF(T424&gt;0,RANK(T424,(N424:P424,Q424:AF424)),0)</f>
        <v>0</v>
      </c>
      <c r="AS424" s="7">
        <f>IF(S424&gt;0,RANK(S424,(N424:P424,Q424:AF424)),0)</f>
        <v>0</v>
      </c>
      <c r="AT424" s="2">
        <f t="shared" si="160"/>
        <v>0</v>
      </c>
      <c r="AU424" s="2">
        <f t="shared" si="160"/>
        <v>0</v>
      </c>
      <c r="AV424" s="2">
        <f t="shared" si="161"/>
        <v>0</v>
      </c>
      <c r="AW424" s="2">
        <f t="shared" si="162"/>
        <v>0</v>
      </c>
      <c r="AY424" t="s">
        <v>2292</v>
      </c>
      <c r="AZ424" t="s">
        <v>1186</v>
      </c>
      <c r="BA424">
        <v>3</v>
      </c>
      <c r="BC424">
        <v>2</v>
      </c>
      <c r="BD424" s="91">
        <v>13</v>
      </c>
      <c r="BE424" s="93">
        <v>293</v>
      </c>
      <c r="BF424" s="96">
        <f t="shared" si="164"/>
        <v>13293</v>
      </c>
      <c r="BG424" s="96">
        <f t="shared" si="163"/>
        <v>13293</v>
      </c>
      <c r="BI424" s="7" t="s">
        <v>1447</v>
      </c>
    </row>
    <row r="425" spans="1:61" ht="14" hidden="1" customHeight="1" outlineLevel="1" x14ac:dyDescent="0.2">
      <c r="A425" t="s">
        <v>813</v>
      </c>
      <c r="B425" t="s">
        <v>1186</v>
      </c>
      <c r="C425" s="1">
        <f t="shared" si="155"/>
        <v>24159</v>
      </c>
      <c r="D425" s="7">
        <f>IF(N425&gt;0, RANK(N425,(N425:P425,Q425:AF425)),0)</f>
        <v>2</v>
      </c>
      <c r="E425" s="7">
        <f>IF(O425&gt;0,RANK(O425,(N425:P425,Q425:AF425)),0)</f>
        <v>1</v>
      </c>
      <c r="F425" s="7">
        <f>IF(P425&gt;0,RANK(P425,(N425:P425,Q425:AF425)),0)</f>
        <v>0</v>
      </c>
      <c r="G425" s="1">
        <f t="shared" si="156"/>
        <v>14377</v>
      </c>
      <c r="H425" s="2">
        <f t="shared" si="157"/>
        <v>0.59509913489796762</v>
      </c>
      <c r="I425" s="2"/>
      <c r="J425" s="2">
        <f t="shared" si="158"/>
        <v>0.20245043255101619</v>
      </c>
      <c r="K425" s="2">
        <f t="shared" si="158"/>
        <v>0.79754956744898386</v>
      </c>
      <c r="L425" s="2">
        <f t="shared" si="158"/>
        <v>0</v>
      </c>
      <c r="M425" s="2">
        <f t="shared" si="159"/>
        <v>0</v>
      </c>
      <c r="N425" s="167">
        <v>4891</v>
      </c>
      <c r="O425" s="167">
        <v>19268</v>
      </c>
      <c r="P425" s="167"/>
      <c r="Q425" s="167"/>
      <c r="R425" s="167"/>
      <c r="S425" s="167"/>
      <c r="X425" s="1"/>
      <c r="AP425" s="7">
        <f>IF(Q425&gt;0,RANK(Q425,(N425:P425,Q425:AF425)),0)</f>
        <v>0</v>
      </c>
      <c r="AQ425" s="7">
        <f>IF(R425&gt;0,RANK(R425,(N425:P425,Q425:AF425)),0)</f>
        <v>0</v>
      </c>
      <c r="AR425" s="7">
        <f>IF(T425&gt;0,RANK(T425,(N425:P425,Q425:AF425)),0)</f>
        <v>0</v>
      </c>
      <c r="AS425" s="7">
        <f>IF(S425&gt;0,RANK(S425,(N425:P425,Q425:AF425)),0)</f>
        <v>0</v>
      </c>
      <c r="AT425" s="2">
        <f t="shared" si="160"/>
        <v>0</v>
      </c>
      <c r="AU425" s="2">
        <f t="shared" si="160"/>
        <v>0</v>
      </c>
      <c r="AV425" s="2">
        <f t="shared" si="161"/>
        <v>0</v>
      </c>
      <c r="AW425" s="2">
        <f t="shared" si="162"/>
        <v>0</v>
      </c>
      <c r="AY425" t="s">
        <v>813</v>
      </c>
      <c r="AZ425" t="s">
        <v>1186</v>
      </c>
      <c r="BA425">
        <v>14</v>
      </c>
      <c r="BC425">
        <v>2</v>
      </c>
      <c r="BD425" s="91">
        <v>13</v>
      </c>
      <c r="BE425" s="93">
        <v>295</v>
      </c>
      <c r="BF425" s="96">
        <f t="shared" si="164"/>
        <v>13295</v>
      </c>
      <c r="BG425" s="96">
        <f t="shared" si="163"/>
        <v>13295</v>
      </c>
      <c r="BI425" s="7" t="s">
        <v>1447</v>
      </c>
    </row>
    <row r="426" spans="1:61" ht="14" hidden="1" customHeight="1" outlineLevel="1" x14ac:dyDescent="0.2">
      <c r="A426" t="s">
        <v>1844</v>
      </c>
      <c r="B426" t="s">
        <v>1186</v>
      </c>
      <c r="C426" s="1">
        <f t="shared" si="155"/>
        <v>45491</v>
      </c>
      <c r="D426" s="7">
        <f>IF(N426&gt;0, RANK(N426,(N426:P426,Q426:AF426)),0)</f>
        <v>2</v>
      </c>
      <c r="E426" s="7">
        <f>IF(O426&gt;0,RANK(O426,(N426:P426,Q426:AF426)),0)</f>
        <v>1</v>
      </c>
      <c r="F426" s="7">
        <f>IF(P426&gt;0,RANK(P426,(N426:P426,Q426:AF426)),0)</f>
        <v>0</v>
      </c>
      <c r="G426" s="1">
        <f t="shared" si="156"/>
        <v>22325</v>
      </c>
      <c r="H426" s="2">
        <f t="shared" si="157"/>
        <v>0.49075641335648812</v>
      </c>
      <c r="I426" s="2"/>
      <c r="J426" s="2">
        <f t="shared" si="158"/>
        <v>0.25462179332175594</v>
      </c>
      <c r="K426" s="2">
        <f t="shared" si="158"/>
        <v>0.74537820667824406</v>
      </c>
      <c r="L426" s="2">
        <f t="shared" si="158"/>
        <v>0</v>
      </c>
      <c r="M426" s="2">
        <f t="shared" si="159"/>
        <v>0</v>
      </c>
      <c r="N426" s="167">
        <v>11583</v>
      </c>
      <c r="O426" s="167">
        <v>33908</v>
      </c>
      <c r="P426" s="167"/>
      <c r="Q426" s="167"/>
      <c r="R426" s="167"/>
      <c r="S426" s="167"/>
      <c r="X426" s="1"/>
      <c r="AP426" s="7">
        <f>IF(Q426&gt;0,RANK(Q426,(N426:P426,Q426:AF426)),0)</f>
        <v>0</v>
      </c>
      <c r="AQ426" s="7">
        <f>IF(R426&gt;0,RANK(R426,(N426:P426,Q426:AF426)),0)</f>
        <v>0</v>
      </c>
      <c r="AR426" s="7">
        <f>IF(T426&gt;0,RANK(T426,(N426:P426,Q426:AF426)),0)</f>
        <v>0</v>
      </c>
      <c r="AS426" s="7">
        <f>IF(S426&gt;0,RANK(S426,(N426:P426,Q426:AF426)),0)</f>
        <v>0</v>
      </c>
      <c r="AT426" s="2">
        <f t="shared" si="160"/>
        <v>0</v>
      </c>
      <c r="AU426" s="2">
        <f t="shared" si="160"/>
        <v>0</v>
      </c>
      <c r="AV426" s="2">
        <f t="shared" si="161"/>
        <v>0</v>
      </c>
      <c r="AW426" s="2">
        <f t="shared" si="162"/>
        <v>0</v>
      </c>
      <c r="AY426" t="s">
        <v>1844</v>
      </c>
      <c r="AZ426" t="s">
        <v>1186</v>
      </c>
      <c r="BA426">
        <v>10</v>
      </c>
      <c r="BC426">
        <v>2</v>
      </c>
      <c r="BD426" s="91">
        <v>13</v>
      </c>
      <c r="BE426" s="93">
        <v>297</v>
      </c>
      <c r="BF426" s="96">
        <f t="shared" si="164"/>
        <v>13297</v>
      </c>
      <c r="BG426" s="96">
        <f t="shared" si="163"/>
        <v>13297</v>
      </c>
      <c r="BI426" s="7" t="s">
        <v>1447</v>
      </c>
    </row>
    <row r="427" spans="1:61" ht="14" hidden="1" customHeight="1" outlineLevel="1" x14ac:dyDescent="0.2">
      <c r="A427" t="s">
        <v>1307</v>
      </c>
      <c r="B427" t="s">
        <v>1186</v>
      </c>
      <c r="C427" s="1">
        <f t="shared" si="155"/>
        <v>12202</v>
      </c>
      <c r="D427" s="7">
        <f>IF(N427&gt;0, RANK(N427,(N427:P427,Q427:AF427)),0)</f>
        <v>2</v>
      </c>
      <c r="E427" s="7">
        <f>IF(O427&gt;0,RANK(O427,(N427:P427,Q427:AF427)),0)</f>
        <v>1</v>
      </c>
      <c r="F427" s="7">
        <f>IF(P427&gt;0,RANK(P427,(N427:P427,Q427:AF427)),0)</f>
        <v>0</v>
      </c>
      <c r="G427" s="1">
        <f t="shared" si="156"/>
        <v>4794</v>
      </c>
      <c r="H427" s="2">
        <f t="shared" si="157"/>
        <v>0.39288641206359615</v>
      </c>
      <c r="I427" s="2"/>
      <c r="J427" s="2">
        <f t="shared" si="158"/>
        <v>0.30355679396820195</v>
      </c>
      <c r="K427" s="2">
        <f t="shared" si="158"/>
        <v>0.6964432060317981</v>
      </c>
      <c r="L427" s="2">
        <f t="shared" si="158"/>
        <v>0</v>
      </c>
      <c r="M427" s="2">
        <f t="shared" si="159"/>
        <v>-1.1102230246251565E-16</v>
      </c>
      <c r="N427" s="167">
        <v>3704</v>
      </c>
      <c r="O427" s="167">
        <v>8498</v>
      </c>
      <c r="P427" s="167"/>
      <c r="Q427" s="167"/>
      <c r="R427" s="167"/>
      <c r="S427" s="167"/>
      <c r="X427" s="1"/>
      <c r="AP427" s="7">
        <f>IF(Q427&gt;0,RANK(Q427,(N427:P427,Q427:AF427)),0)</f>
        <v>0</v>
      </c>
      <c r="AQ427" s="7">
        <f>IF(R427&gt;0,RANK(R427,(N427:P427,Q427:AF427)),0)</f>
        <v>0</v>
      </c>
      <c r="AR427" s="7">
        <f>IF(T427&gt;0,RANK(T427,(N427:P427,Q427:AF427)),0)</f>
        <v>0</v>
      </c>
      <c r="AS427" s="7">
        <f>IF(S427&gt;0,RANK(S427,(N427:P427,Q427:AF427)),0)</f>
        <v>0</v>
      </c>
      <c r="AT427" s="2">
        <f t="shared" si="160"/>
        <v>0</v>
      </c>
      <c r="AU427" s="2">
        <f t="shared" si="160"/>
        <v>0</v>
      </c>
      <c r="AV427" s="2">
        <f t="shared" si="161"/>
        <v>0</v>
      </c>
      <c r="AW427" s="2">
        <f t="shared" si="162"/>
        <v>0</v>
      </c>
      <c r="AY427" t="s">
        <v>1307</v>
      </c>
      <c r="AZ427" t="s">
        <v>1186</v>
      </c>
      <c r="BA427">
        <v>1</v>
      </c>
      <c r="BC427">
        <v>2</v>
      </c>
      <c r="BD427" s="91">
        <v>13</v>
      </c>
      <c r="BE427" s="93">
        <v>299</v>
      </c>
      <c r="BF427" s="96">
        <f t="shared" si="164"/>
        <v>13299</v>
      </c>
      <c r="BG427" s="96">
        <f t="shared" si="163"/>
        <v>13299</v>
      </c>
      <c r="BI427" s="7" t="s">
        <v>1447</v>
      </c>
    </row>
    <row r="428" spans="1:61" ht="14" hidden="1" customHeight="1" outlineLevel="1" x14ac:dyDescent="0.2">
      <c r="A428" t="s">
        <v>1665</v>
      </c>
      <c r="B428" t="s">
        <v>1186</v>
      </c>
      <c r="C428" s="1">
        <f t="shared" si="155"/>
        <v>2466</v>
      </c>
      <c r="D428" s="7">
        <f>IF(N428&gt;0, RANK(N428,(N428:P428,Q428:AF428)),0)</f>
        <v>1</v>
      </c>
      <c r="E428" s="7">
        <f>IF(O428&gt;0,RANK(O428,(N428:P428,Q428:AF428)),0)</f>
        <v>2</v>
      </c>
      <c r="F428" s="7">
        <f>IF(P428&gt;0,RANK(P428,(N428:P428,Q428:AF428)),0)</f>
        <v>0</v>
      </c>
      <c r="G428" s="1">
        <f t="shared" si="156"/>
        <v>308</v>
      </c>
      <c r="H428" s="2">
        <f t="shared" si="157"/>
        <v>0.12489862124898621</v>
      </c>
      <c r="I428" s="2"/>
      <c r="J428" s="2">
        <f t="shared" si="158"/>
        <v>0.5624493106244931</v>
      </c>
      <c r="K428" s="2">
        <f t="shared" si="158"/>
        <v>0.4375506893755069</v>
      </c>
      <c r="L428" s="2">
        <f t="shared" si="158"/>
        <v>0</v>
      </c>
      <c r="M428" s="2">
        <f t="shared" si="159"/>
        <v>0</v>
      </c>
      <c r="N428" s="167">
        <v>1387</v>
      </c>
      <c r="O428" s="167">
        <v>1079</v>
      </c>
      <c r="P428" s="167"/>
      <c r="Q428" s="167"/>
      <c r="R428" s="167"/>
      <c r="S428" s="167"/>
      <c r="X428" s="1"/>
      <c r="AP428" s="7">
        <f>IF(Q428&gt;0,RANK(Q428,(N428:P428,Q428:AF428)),0)</f>
        <v>0</v>
      </c>
      <c r="AQ428" s="7">
        <f>IF(R428&gt;0,RANK(R428,(N428:P428,Q428:AF428)),0)</f>
        <v>0</v>
      </c>
      <c r="AR428" s="7">
        <f>IF(T428&gt;0,RANK(T428,(N428:P428,Q428:AF428)),0)</f>
        <v>0</v>
      </c>
      <c r="AS428" s="7">
        <f>IF(S428&gt;0,RANK(S428,(N428:P428,Q428:AF428)),0)</f>
        <v>0</v>
      </c>
      <c r="AT428" s="2">
        <f t="shared" si="160"/>
        <v>0</v>
      </c>
      <c r="AU428" s="2">
        <f t="shared" si="160"/>
        <v>0</v>
      </c>
      <c r="AV428" s="2">
        <f t="shared" si="161"/>
        <v>0</v>
      </c>
      <c r="AW428" s="2">
        <f t="shared" si="162"/>
        <v>0</v>
      </c>
      <c r="AY428" t="s">
        <v>1665</v>
      </c>
      <c r="AZ428" t="s">
        <v>1186</v>
      </c>
      <c r="BA428">
        <v>10</v>
      </c>
      <c r="BC428">
        <v>2</v>
      </c>
      <c r="BD428" s="91">
        <v>13</v>
      </c>
      <c r="BE428" s="93">
        <v>301</v>
      </c>
      <c r="BF428" s="96">
        <f t="shared" si="164"/>
        <v>13301</v>
      </c>
      <c r="BG428" s="96">
        <f t="shared" si="163"/>
        <v>13301</v>
      </c>
      <c r="BI428" s="7" t="s">
        <v>1447</v>
      </c>
    </row>
    <row r="429" spans="1:61" ht="14" hidden="1" customHeight="1" outlineLevel="1" x14ac:dyDescent="0.2">
      <c r="A429" t="s">
        <v>1845</v>
      </c>
      <c r="B429" t="s">
        <v>1186</v>
      </c>
      <c r="C429" s="1">
        <f t="shared" si="155"/>
        <v>8529</v>
      </c>
      <c r="D429" s="7">
        <f>IF(N429&gt;0, RANK(N429,(N429:P429,Q429:AF429)),0)</f>
        <v>1</v>
      </c>
      <c r="E429" s="7">
        <f>IF(O429&gt;0,RANK(O429,(N429:P429,Q429:AF429)),0)</f>
        <v>2</v>
      </c>
      <c r="F429" s="7">
        <f>IF(P429&gt;0,RANK(P429,(N429:P429,Q429:AF429)),0)</f>
        <v>0</v>
      </c>
      <c r="G429" s="1">
        <f t="shared" si="156"/>
        <v>207</v>
      </c>
      <c r="H429" s="2">
        <f t="shared" si="157"/>
        <v>2.4270137179036231E-2</v>
      </c>
      <c r="I429" s="2"/>
      <c r="J429" s="2">
        <f t="shared" si="158"/>
        <v>0.51213506858951807</v>
      </c>
      <c r="K429" s="2">
        <f t="shared" si="158"/>
        <v>0.48786493141048187</v>
      </c>
      <c r="L429" s="2">
        <f t="shared" si="158"/>
        <v>0</v>
      </c>
      <c r="M429" s="2">
        <f t="shared" si="159"/>
        <v>5.5511151231257827E-17</v>
      </c>
      <c r="N429" s="167">
        <v>4368</v>
      </c>
      <c r="O429" s="167">
        <v>4161</v>
      </c>
      <c r="P429" s="167"/>
      <c r="Q429" s="167"/>
      <c r="R429" s="167"/>
      <c r="S429" s="167"/>
      <c r="X429" s="1"/>
      <c r="AP429" s="7">
        <f>IF(Q429&gt;0,RANK(Q429,(N429:P429,Q429:AF429)),0)</f>
        <v>0</v>
      </c>
      <c r="AQ429" s="7">
        <f>IF(R429&gt;0,RANK(R429,(N429:P429,Q429:AF429)),0)</f>
        <v>0</v>
      </c>
      <c r="AR429" s="7">
        <f>IF(T429&gt;0,RANK(T429,(N429:P429,Q429:AF429)),0)</f>
        <v>0</v>
      </c>
      <c r="AS429" s="7">
        <f>IF(S429&gt;0,RANK(S429,(N429:P429,Q429:AF429)),0)</f>
        <v>0</v>
      </c>
      <c r="AT429" s="2">
        <f t="shared" si="160"/>
        <v>0</v>
      </c>
      <c r="AU429" s="2">
        <f t="shared" si="160"/>
        <v>0</v>
      </c>
      <c r="AV429" s="2">
        <f t="shared" si="161"/>
        <v>0</v>
      </c>
      <c r="AW429" s="2">
        <f t="shared" si="162"/>
        <v>0</v>
      </c>
      <c r="AY429" t="s">
        <v>1845</v>
      </c>
      <c r="AZ429" t="s">
        <v>1186</v>
      </c>
      <c r="BA429">
        <v>10</v>
      </c>
      <c r="BC429">
        <v>2</v>
      </c>
      <c r="BD429" s="91">
        <v>13</v>
      </c>
      <c r="BE429" s="93">
        <v>303</v>
      </c>
      <c r="BF429" s="96">
        <f t="shared" si="164"/>
        <v>13303</v>
      </c>
      <c r="BG429" s="96">
        <f t="shared" si="163"/>
        <v>13303</v>
      </c>
      <c r="BI429" s="7" t="s">
        <v>1447</v>
      </c>
    </row>
    <row r="430" spans="1:61" ht="14" hidden="1" customHeight="1" outlineLevel="1" x14ac:dyDescent="0.2">
      <c r="A430" t="s">
        <v>1199</v>
      </c>
      <c r="B430" t="s">
        <v>1186</v>
      </c>
      <c r="C430" s="1">
        <f t="shared" si="155"/>
        <v>11212</v>
      </c>
      <c r="D430" s="7">
        <f>IF(N430&gt;0, RANK(N430,(N430:P430,Q430:AF430)),0)</f>
        <v>2</v>
      </c>
      <c r="E430" s="7">
        <f>IF(O430&gt;0,RANK(O430,(N430:P430,Q430:AF430)),0)</f>
        <v>1</v>
      </c>
      <c r="F430" s="7">
        <f>IF(P430&gt;0,RANK(P430,(N430:P430,Q430:AF430)),0)</f>
        <v>0</v>
      </c>
      <c r="G430" s="1">
        <f t="shared" si="156"/>
        <v>6236</v>
      </c>
      <c r="H430" s="2">
        <f t="shared" si="157"/>
        <v>0.55618979664645019</v>
      </c>
      <c r="I430" s="2"/>
      <c r="J430" s="2">
        <f t="shared" si="158"/>
        <v>0.22190510167677488</v>
      </c>
      <c r="K430" s="2">
        <f t="shared" si="158"/>
        <v>0.77809489832322509</v>
      </c>
      <c r="L430" s="2">
        <f t="shared" si="158"/>
        <v>0</v>
      </c>
      <c r="M430" s="2">
        <f t="shared" si="159"/>
        <v>0</v>
      </c>
      <c r="N430" s="167">
        <v>2488</v>
      </c>
      <c r="O430" s="167">
        <v>8724</v>
      </c>
      <c r="P430" s="167"/>
      <c r="Q430" s="167"/>
      <c r="R430" s="167"/>
      <c r="S430" s="167"/>
      <c r="X430" s="1"/>
      <c r="AP430" s="7">
        <f>IF(Q430&gt;0,RANK(Q430,(N430:P430,Q430:AF430)),0)</f>
        <v>0</v>
      </c>
      <c r="AQ430" s="7">
        <f>IF(R430&gt;0,RANK(R430,(N430:P430,Q430:AF430)),0)</f>
        <v>0</v>
      </c>
      <c r="AR430" s="7">
        <f>IF(T430&gt;0,RANK(T430,(N430:P430,Q430:AF430)),0)</f>
        <v>0</v>
      </c>
      <c r="AS430" s="7">
        <f>IF(S430&gt;0,RANK(S430,(N430:P430,Q430:AF430)),0)</f>
        <v>0</v>
      </c>
      <c r="AT430" s="2">
        <f t="shared" si="160"/>
        <v>0</v>
      </c>
      <c r="AU430" s="2">
        <f t="shared" si="160"/>
        <v>0</v>
      </c>
      <c r="AV430" s="2">
        <f t="shared" si="161"/>
        <v>0</v>
      </c>
      <c r="AW430" s="2">
        <f t="shared" si="162"/>
        <v>0</v>
      </c>
      <c r="AY430" t="s">
        <v>1199</v>
      </c>
      <c r="AZ430" t="s">
        <v>1186</v>
      </c>
      <c r="BA430">
        <v>1</v>
      </c>
      <c r="BC430">
        <v>2</v>
      </c>
      <c r="BD430" s="91">
        <v>13</v>
      </c>
      <c r="BE430" s="93">
        <v>305</v>
      </c>
      <c r="BF430" s="96">
        <f t="shared" si="164"/>
        <v>13305</v>
      </c>
      <c r="BG430" s="96">
        <f t="shared" si="163"/>
        <v>13305</v>
      </c>
      <c r="BI430" s="7" t="s">
        <v>1447</v>
      </c>
    </row>
    <row r="431" spans="1:61" ht="14" hidden="1" customHeight="1" outlineLevel="1" x14ac:dyDescent="0.2">
      <c r="A431" t="s">
        <v>2412</v>
      </c>
      <c r="B431" t="s">
        <v>1186</v>
      </c>
      <c r="C431" s="1">
        <f t="shared" si="155"/>
        <v>1254</v>
      </c>
      <c r="D431" s="7">
        <f>IF(N431&gt;0, RANK(N431,(N431:P431,Q431:AF431)),0)</f>
        <v>2</v>
      </c>
      <c r="E431" s="7">
        <f>IF(O431&gt;0,RANK(O431,(N431:P431,Q431:AF431)),0)</f>
        <v>1</v>
      </c>
      <c r="F431" s="7">
        <f>IF(P431&gt;0,RANK(P431,(N431:P431,Q431:AF431)),0)</f>
        <v>0</v>
      </c>
      <c r="G431" s="1">
        <f t="shared" si="156"/>
        <v>146</v>
      </c>
      <c r="H431" s="2">
        <f t="shared" si="157"/>
        <v>0.11642743221690591</v>
      </c>
      <c r="I431" s="2"/>
      <c r="J431" s="2">
        <f t="shared" si="158"/>
        <v>0.44178628389154706</v>
      </c>
      <c r="K431" s="2">
        <f t="shared" si="158"/>
        <v>0.55821371610845294</v>
      </c>
      <c r="L431" s="2">
        <f t="shared" si="158"/>
        <v>0</v>
      </c>
      <c r="M431" s="2">
        <f t="shared" si="159"/>
        <v>0</v>
      </c>
      <c r="N431" s="167">
        <v>554</v>
      </c>
      <c r="O431" s="167">
        <v>700</v>
      </c>
      <c r="P431" s="167"/>
      <c r="Q431" s="167"/>
      <c r="R431" s="167"/>
      <c r="S431" s="167"/>
      <c r="X431" s="1"/>
      <c r="AP431" s="7">
        <f>IF(Q431&gt;0,RANK(Q431,(N431:P431,Q431:AF431)),0)</f>
        <v>0</v>
      </c>
      <c r="AQ431" s="7">
        <f>IF(R431&gt;0,RANK(R431,(N431:P431,Q431:AF431)),0)</f>
        <v>0</v>
      </c>
      <c r="AR431" s="7">
        <f>IF(T431&gt;0,RANK(T431,(N431:P431,Q431:AF431)),0)</f>
        <v>0</v>
      </c>
      <c r="AS431" s="7">
        <f>IF(S431&gt;0,RANK(S431,(N431:P431,Q431:AF431)),0)</f>
        <v>0</v>
      </c>
      <c r="AT431" s="2">
        <f t="shared" si="160"/>
        <v>0</v>
      </c>
      <c r="AU431" s="2">
        <f t="shared" si="160"/>
        <v>0</v>
      </c>
      <c r="AV431" s="2">
        <f t="shared" si="161"/>
        <v>0</v>
      </c>
      <c r="AW431" s="2">
        <f t="shared" si="162"/>
        <v>0</v>
      </c>
      <c r="AY431" t="s">
        <v>2412</v>
      </c>
      <c r="AZ431" t="s">
        <v>1186</v>
      </c>
      <c r="BA431">
        <v>2</v>
      </c>
      <c r="BC431">
        <v>2</v>
      </c>
      <c r="BD431" s="91">
        <v>13</v>
      </c>
      <c r="BE431" s="93">
        <v>307</v>
      </c>
      <c r="BF431" s="96">
        <f t="shared" si="164"/>
        <v>13307</v>
      </c>
      <c r="BG431" s="96">
        <f t="shared" si="163"/>
        <v>13307</v>
      </c>
      <c r="BI431" s="7" t="s">
        <v>1447</v>
      </c>
    </row>
    <row r="432" spans="1:61" ht="14" hidden="1" customHeight="1" outlineLevel="1" x14ac:dyDescent="0.2">
      <c r="A432" t="s">
        <v>2337</v>
      </c>
      <c r="B432" t="s">
        <v>1186</v>
      </c>
      <c r="C432" s="1">
        <f t="shared" si="155"/>
        <v>2009</v>
      </c>
      <c r="D432" s="7">
        <f>IF(N432&gt;0, RANK(N432,(N432:P432,Q432:AF432)),0)</f>
        <v>2</v>
      </c>
      <c r="E432" s="7">
        <f>IF(O432&gt;0,RANK(O432,(N432:P432,Q432:AF432)),0)</f>
        <v>1</v>
      </c>
      <c r="F432" s="7">
        <f>IF(P432&gt;0,RANK(P432,(N432:P432,Q432:AF432)),0)</f>
        <v>0</v>
      </c>
      <c r="G432" s="1">
        <f t="shared" si="156"/>
        <v>755</v>
      </c>
      <c r="H432" s="2">
        <f t="shared" si="157"/>
        <v>0.37580886012941761</v>
      </c>
      <c r="I432" s="2"/>
      <c r="J432" s="2">
        <f t="shared" si="158"/>
        <v>0.31209556993529119</v>
      </c>
      <c r="K432" s="2">
        <f t="shared" si="158"/>
        <v>0.68790443006470881</v>
      </c>
      <c r="L432" s="2">
        <f t="shared" si="158"/>
        <v>0</v>
      </c>
      <c r="M432" s="2">
        <f t="shared" si="159"/>
        <v>0</v>
      </c>
      <c r="N432" s="167">
        <v>627</v>
      </c>
      <c r="O432" s="167">
        <v>1382</v>
      </c>
      <c r="P432" s="167"/>
      <c r="Q432" s="167"/>
      <c r="R432" s="167"/>
      <c r="S432" s="167"/>
      <c r="X432" s="1"/>
      <c r="AP432" s="7">
        <f>IF(Q432&gt;0,RANK(Q432,(N432:P432,Q432:AF432)),0)</f>
        <v>0</v>
      </c>
      <c r="AQ432" s="7">
        <f>IF(R432&gt;0,RANK(R432,(N432:P432,Q432:AF432)),0)</f>
        <v>0</v>
      </c>
      <c r="AR432" s="7">
        <f>IF(T432&gt;0,RANK(T432,(N432:P432,Q432:AF432)),0)</f>
        <v>0</v>
      </c>
      <c r="AS432" s="7">
        <f>IF(S432&gt;0,RANK(S432,(N432:P432,Q432:AF432)),0)</f>
        <v>0</v>
      </c>
      <c r="AT432" s="2">
        <f t="shared" si="160"/>
        <v>0</v>
      </c>
      <c r="AU432" s="2">
        <f t="shared" si="160"/>
        <v>0</v>
      </c>
      <c r="AV432" s="2">
        <f t="shared" si="161"/>
        <v>0</v>
      </c>
      <c r="AW432" s="2">
        <f t="shared" si="162"/>
        <v>0</v>
      </c>
      <c r="AY432" t="s">
        <v>2337</v>
      </c>
      <c r="AZ432" t="s">
        <v>1186</v>
      </c>
      <c r="BA432">
        <v>12</v>
      </c>
      <c r="BC432">
        <v>2</v>
      </c>
      <c r="BD432" s="91">
        <v>13</v>
      </c>
      <c r="BE432" s="93">
        <v>309</v>
      </c>
      <c r="BF432" s="96">
        <f t="shared" si="164"/>
        <v>13309</v>
      </c>
      <c r="BG432" s="96">
        <f t="shared" si="163"/>
        <v>13309</v>
      </c>
      <c r="BI432" s="7" t="s">
        <v>1447</v>
      </c>
    </row>
    <row r="433" spans="1:68" ht="14" hidden="1" customHeight="1" outlineLevel="1" x14ac:dyDescent="0.2">
      <c r="A433" t="s">
        <v>792</v>
      </c>
      <c r="B433" t="s">
        <v>1186</v>
      </c>
      <c r="C433" s="1">
        <f t="shared" si="155"/>
        <v>13293</v>
      </c>
      <c r="D433" s="7">
        <f>IF(N433&gt;0, RANK(N433,(N433:P433,Q433:AF433)),0)</f>
        <v>2</v>
      </c>
      <c r="E433" s="7">
        <f>IF(O433&gt;0,RANK(O433,(N433:P433,Q433:AF433)),0)</f>
        <v>1</v>
      </c>
      <c r="F433" s="7">
        <f>IF(P433&gt;0,RANK(P433,(N433:P433,Q433:AF433)),0)</f>
        <v>0</v>
      </c>
      <c r="G433" s="1">
        <f t="shared" si="156"/>
        <v>8849</v>
      </c>
      <c r="H433" s="2">
        <f t="shared" si="157"/>
        <v>0.66568870834273675</v>
      </c>
      <c r="I433" s="2"/>
      <c r="J433" s="2">
        <f t="shared" si="158"/>
        <v>0.1671556458286316</v>
      </c>
      <c r="K433" s="2">
        <f t="shared" si="158"/>
        <v>0.83284435417136837</v>
      </c>
      <c r="L433" s="2">
        <f t="shared" si="158"/>
        <v>0</v>
      </c>
      <c r="M433" s="2">
        <f t="shared" si="159"/>
        <v>0</v>
      </c>
      <c r="N433" s="167">
        <v>2222</v>
      </c>
      <c r="O433" s="167">
        <v>11071</v>
      </c>
      <c r="P433" s="167"/>
      <c r="Q433" s="167"/>
      <c r="R433" s="167"/>
      <c r="S433" s="167"/>
      <c r="X433" s="1"/>
      <c r="AP433" s="7">
        <f>IF(Q433&gt;0,RANK(Q433,(N433:P433,Q433:AF433)),0)</f>
        <v>0</v>
      </c>
      <c r="AQ433" s="7">
        <f>IF(R433&gt;0,RANK(R433,(N433:P433,Q433:AF433)),0)</f>
        <v>0</v>
      </c>
      <c r="AR433" s="7">
        <f>IF(T433&gt;0,RANK(T433,(N433:P433,Q433:AF433)),0)</f>
        <v>0</v>
      </c>
      <c r="AS433" s="7">
        <f>IF(S433&gt;0,RANK(S433,(N433:P433,Q433:AF433)),0)</f>
        <v>0</v>
      </c>
      <c r="AT433" s="2">
        <f t="shared" si="160"/>
        <v>0</v>
      </c>
      <c r="AU433" s="2">
        <f t="shared" si="160"/>
        <v>0</v>
      </c>
      <c r="AV433" s="2">
        <f t="shared" si="161"/>
        <v>0</v>
      </c>
      <c r="AW433" s="2">
        <f t="shared" si="162"/>
        <v>0</v>
      </c>
      <c r="AY433" t="s">
        <v>792</v>
      </c>
      <c r="AZ433" t="s">
        <v>1186</v>
      </c>
      <c r="BA433">
        <v>9</v>
      </c>
      <c r="BC433">
        <v>2</v>
      </c>
      <c r="BD433" s="91">
        <v>13</v>
      </c>
      <c r="BE433" s="93">
        <v>311</v>
      </c>
      <c r="BF433" s="96">
        <f t="shared" si="164"/>
        <v>13311</v>
      </c>
      <c r="BG433" s="96">
        <f t="shared" si="163"/>
        <v>13311</v>
      </c>
      <c r="BI433" s="7" t="s">
        <v>1447</v>
      </c>
    </row>
    <row r="434" spans="1:68" ht="14" hidden="1" customHeight="1" outlineLevel="1" x14ac:dyDescent="0.2">
      <c r="A434" t="s">
        <v>1441</v>
      </c>
      <c r="B434" t="s">
        <v>1186</v>
      </c>
      <c r="C434" s="1">
        <f t="shared" si="155"/>
        <v>31746</v>
      </c>
      <c r="D434" s="7">
        <f>IF(N434&gt;0, RANK(N434,(N434:P434,Q434:AF434)),0)</f>
        <v>2</v>
      </c>
      <c r="E434" s="7">
        <f>IF(O434&gt;0,RANK(O434,(N434:P434,Q434:AF434)),0)</f>
        <v>1</v>
      </c>
      <c r="F434" s="7">
        <f>IF(P434&gt;0,RANK(P434,(N434:P434,Q434:AF434)),0)</f>
        <v>0</v>
      </c>
      <c r="G434" s="1">
        <f t="shared" si="156"/>
        <v>13256</v>
      </c>
      <c r="H434" s="2">
        <f t="shared" si="157"/>
        <v>0.41756441756441759</v>
      </c>
      <c r="I434" s="2"/>
      <c r="J434" s="2">
        <f t="shared" si="158"/>
        <v>0.29121779121779123</v>
      </c>
      <c r="K434" s="2">
        <f t="shared" si="158"/>
        <v>0.70878220878220877</v>
      </c>
      <c r="L434" s="2">
        <f t="shared" si="158"/>
        <v>0</v>
      </c>
      <c r="M434" s="2">
        <f t="shared" si="159"/>
        <v>0</v>
      </c>
      <c r="N434" s="167">
        <v>9245</v>
      </c>
      <c r="O434" s="167">
        <v>22501</v>
      </c>
      <c r="P434" s="167"/>
      <c r="Q434" s="167"/>
      <c r="R434" s="167"/>
      <c r="S434" s="167"/>
      <c r="X434" s="1"/>
      <c r="AP434" s="7">
        <f>IF(Q434&gt;0,RANK(Q434,(N434:P434,Q434:AF434)),0)</f>
        <v>0</v>
      </c>
      <c r="AQ434" s="7">
        <f>IF(R434&gt;0,RANK(R434,(N434:P434,Q434:AF434)),0)</f>
        <v>0</v>
      </c>
      <c r="AR434" s="7">
        <f>IF(T434&gt;0,RANK(T434,(N434:P434,Q434:AF434)),0)</f>
        <v>0</v>
      </c>
      <c r="AS434" s="7">
        <f>IF(S434&gt;0,RANK(S434,(N434:P434,Q434:AF434)),0)</f>
        <v>0</v>
      </c>
      <c r="AT434" s="2">
        <f t="shared" si="160"/>
        <v>0</v>
      </c>
      <c r="AU434" s="2">
        <f t="shared" si="160"/>
        <v>0</v>
      </c>
      <c r="AV434" s="2">
        <f t="shared" si="161"/>
        <v>0</v>
      </c>
      <c r="AW434" s="2">
        <f t="shared" si="162"/>
        <v>0</v>
      </c>
      <c r="AY434" t="s">
        <v>1441</v>
      </c>
      <c r="AZ434" t="s">
        <v>1186</v>
      </c>
      <c r="BA434">
        <v>14</v>
      </c>
      <c r="BC434">
        <v>2</v>
      </c>
      <c r="BD434" s="91">
        <v>13</v>
      </c>
      <c r="BE434" s="93">
        <v>313</v>
      </c>
      <c r="BF434" s="96">
        <f t="shared" si="164"/>
        <v>13313</v>
      </c>
      <c r="BG434" s="96">
        <f t="shared" si="163"/>
        <v>13313</v>
      </c>
      <c r="BI434" s="7" t="s">
        <v>1447</v>
      </c>
    </row>
    <row r="435" spans="1:68" ht="14" hidden="1" customHeight="1" outlineLevel="1" x14ac:dyDescent="0.2">
      <c r="A435" t="s">
        <v>1846</v>
      </c>
      <c r="B435" t="s">
        <v>1186</v>
      </c>
      <c r="C435" s="1">
        <f t="shared" si="155"/>
        <v>2848</v>
      </c>
      <c r="D435" s="7">
        <f>IF(N435&gt;0, RANK(N435,(N435:P435,Q435:AF435)),0)</f>
        <v>2</v>
      </c>
      <c r="E435" s="7">
        <f>IF(O435&gt;0,RANK(O435,(N435:P435,Q435:AF435)),0)</f>
        <v>1</v>
      </c>
      <c r="F435" s="7">
        <f>IF(P435&gt;0,RANK(P435,(N435:P435,Q435:AF435)),0)</f>
        <v>0</v>
      </c>
      <c r="G435" s="1">
        <f t="shared" si="156"/>
        <v>1322</v>
      </c>
      <c r="H435" s="2">
        <f t="shared" si="157"/>
        <v>0.46418539325842695</v>
      </c>
      <c r="I435" s="2"/>
      <c r="J435" s="2">
        <f t="shared" si="158"/>
        <v>0.2679073033707865</v>
      </c>
      <c r="K435" s="2">
        <f t="shared" si="158"/>
        <v>0.7320926966292135</v>
      </c>
      <c r="L435" s="2">
        <f t="shared" si="158"/>
        <v>0</v>
      </c>
      <c r="M435" s="2">
        <f t="shared" si="159"/>
        <v>0</v>
      </c>
      <c r="N435" s="167">
        <v>763</v>
      </c>
      <c r="O435" s="167">
        <v>2085</v>
      </c>
      <c r="P435" s="167"/>
      <c r="Q435" s="167"/>
      <c r="R435" s="167"/>
      <c r="S435" s="167"/>
      <c r="X435" s="1"/>
      <c r="AP435" s="7">
        <f>IF(Q435&gt;0,RANK(Q435,(N435:P435,Q435:AF435)),0)</f>
        <v>0</v>
      </c>
      <c r="AQ435" s="7">
        <f>IF(R435&gt;0,RANK(R435,(N435:P435,Q435:AF435)),0)</f>
        <v>0</v>
      </c>
      <c r="AR435" s="7">
        <f>IF(T435&gt;0,RANK(T435,(N435:P435,Q435:AF435)),0)</f>
        <v>0</v>
      </c>
      <c r="AS435" s="7">
        <f>IF(S435&gt;0,RANK(S435,(N435:P435,Q435:AF435)),0)</f>
        <v>0</v>
      </c>
      <c r="AT435" s="2">
        <f t="shared" si="160"/>
        <v>0</v>
      </c>
      <c r="AU435" s="2">
        <f t="shared" si="160"/>
        <v>0</v>
      </c>
      <c r="AV435" s="2">
        <f t="shared" si="161"/>
        <v>0</v>
      </c>
      <c r="AW435" s="2">
        <f t="shared" si="162"/>
        <v>0</v>
      </c>
      <c r="AY435" t="s">
        <v>1846</v>
      </c>
      <c r="AZ435" t="s">
        <v>1186</v>
      </c>
      <c r="BA435">
        <v>8</v>
      </c>
      <c r="BC435">
        <v>2</v>
      </c>
      <c r="BD435" s="91">
        <v>13</v>
      </c>
      <c r="BE435" s="93">
        <v>315</v>
      </c>
      <c r="BF435" s="96">
        <f t="shared" si="164"/>
        <v>13315</v>
      </c>
      <c r="BG435" s="96">
        <f t="shared" si="163"/>
        <v>13315</v>
      </c>
      <c r="BI435" s="7" t="s">
        <v>1447</v>
      </c>
    </row>
    <row r="436" spans="1:68" ht="14" hidden="1" customHeight="1" outlineLevel="1" x14ac:dyDescent="0.2">
      <c r="A436" t="s">
        <v>359</v>
      </c>
      <c r="B436" t="s">
        <v>1186</v>
      </c>
      <c r="C436" s="1">
        <f t="shared" si="155"/>
        <v>4529</v>
      </c>
      <c r="D436" s="7">
        <f>IF(N436&gt;0, RANK(N436,(N436:P436,Q436:AF436)),0)</f>
        <v>2</v>
      </c>
      <c r="E436" s="7">
        <f>IF(O436&gt;0,RANK(O436,(N436:P436,Q436:AF436)),0)</f>
        <v>1</v>
      </c>
      <c r="F436" s="7">
        <f>IF(P436&gt;0,RANK(P436,(N436:P436,Q436:AF436)),0)</f>
        <v>0</v>
      </c>
      <c r="G436" s="1">
        <f t="shared" si="156"/>
        <v>631</v>
      </c>
      <c r="H436" s="2">
        <f t="shared" si="157"/>
        <v>0.13932435416206668</v>
      </c>
      <c r="I436" s="2"/>
      <c r="J436" s="2">
        <f t="shared" si="158"/>
        <v>0.43033782291896666</v>
      </c>
      <c r="K436" s="2">
        <f t="shared" si="158"/>
        <v>0.56966217708103339</v>
      </c>
      <c r="L436" s="2">
        <f t="shared" si="158"/>
        <v>0</v>
      </c>
      <c r="M436" s="2">
        <f t="shared" si="159"/>
        <v>-1.1102230246251565E-16</v>
      </c>
      <c r="N436" s="167">
        <v>1949</v>
      </c>
      <c r="O436" s="167">
        <v>2580</v>
      </c>
      <c r="P436" s="167"/>
      <c r="Q436" s="167"/>
      <c r="R436" s="167"/>
      <c r="S436" s="167"/>
      <c r="X436" s="1"/>
      <c r="AP436" s="7">
        <f>IF(Q436&gt;0,RANK(Q436,(N436:P436,Q436:AF436)),0)</f>
        <v>0</v>
      </c>
      <c r="AQ436" s="7">
        <f>IF(R436&gt;0,RANK(R436,(N436:P436,Q436:AF436)),0)</f>
        <v>0</v>
      </c>
      <c r="AR436" s="7">
        <f>IF(T436&gt;0,RANK(T436,(N436:P436,Q436:AF436)),0)</f>
        <v>0</v>
      </c>
      <c r="AS436" s="7">
        <f>IF(S436&gt;0,RANK(S436,(N436:P436,Q436:AF436)),0)</f>
        <v>0</v>
      </c>
      <c r="AT436" s="2">
        <f t="shared" si="160"/>
        <v>0</v>
      </c>
      <c r="AU436" s="2">
        <f t="shared" si="160"/>
        <v>0</v>
      </c>
      <c r="AV436" s="2">
        <f t="shared" si="161"/>
        <v>0</v>
      </c>
      <c r="AW436" s="2">
        <f t="shared" si="162"/>
        <v>0</v>
      </c>
      <c r="AY436" t="s">
        <v>359</v>
      </c>
      <c r="AZ436" t="s">
        <v>1186</v>
      </c>
      <c r="BA436">
        <v>10</v>
      </c>
      <c r="BC436">
        <v>2</v>
      </c>
      <c r="BD436" s="91">
        <v>13</v>
      </c>
      <c r="BE436" s="93">
        <v>317</v>
      </c>
      <c r="BF436" s="96">
        <f t="shared" si="164"/>
        <v>13317</v>
      </c>
      <c r="BG436" s="96">
        <f t="shared" si="163"/>
        <v>13317</v>
      </c>
      <c r="BI436" s="7" t="s">
        <v>1447</v>
      </c>
    </row>
    <row r="437" spans="1:68" ht="14" hidden="1" customHeight="1" outlineLevel="1" x14ac:dyDescent="0.2">
      <c r="A437" t="s">
        <v>855</v>
      </c>
      <c r="B437" t="s">
        <v>1186</v>
      </c>
      <c r="C437" s="1">
        <f t="shared" si="155"/>
        <v>4307</v>
      </c>
      <c r="D437" s="7">
        <f>IF(N437&gt;0, RANK(N437,(N437:P437,Q437:AF437)),0)</f>
        <v>2</v>
      </c>
      <c r="E437" s="7">
        <f>IF(O437&gt;0,RANK(O437,(N437:P437,Q437:AF437)),0)</f>
        <v>1</v>
      </c>
      <c r="F437" s="7">
        <f>IF(P437&gt;0,RANK(P437,(N437:P437,Q437:AF437)),0)</f>
        <v>0</v>
      </c>
      <c r="G437" s="1">
        <f t="shared" si="156"/>
        <v>387</v>
      </c>
      <c r="H437" s="2">
        <f t="shared" si="157"/>
        <v>8.9853726491757602E-2</v>
      </c>
      <c r="I437" s="2"/>
      <c r="J437" s="2">
        <f t="shared" si="158"/>
        <v>0.4550731367541212</v>
      </c>
      <c r="K437" s="2">
        <f t="shared" si="158"/>
        <v>0.5449268632458788</v>
      </c>
      <c r="L437" s="2">
        <f t="shared" si="158"/>
        <v>0</v>
      </c>
      <c r="M437" s="2">
        <f t="shared" si="159"/>
        <v>0</v>
      </c>
      <c r="N437" s="167">
        <v>1960</v>
      </c>
      <c r="O437" s="167">
        <v>2347</v>
      </c>
      <c r="P437" s="167"/>
      <c r="Q437" s="167"/>
      <c r="R437" s="167"/>
      <c r="S437" s="167"/>
      <c r="X437" s="1"/>
      <c r="AP437" s="7">
        <f>IF(Q437&gt;0,RANK(Q437,(N437:P437,Q437:AF437)),0)</f>
        <v>0</v>
      </c>
      <c r="AQ437" s="7">
        <f>IF(R437&gt;0,RANK(R437,(N437:P437,Q437:AF437)),0)</f>
        <v>0</v>
      </c>
      <c r="AR437" s="7">
        <f>IF(T437&gt;0,RANK(T437,(N437:P437,Q437:AF437)),0)</f>
        <v>0</v>
      </c>
      <c r="AS437" s="7">
        <f>IF(S437&gt;0,RANK(S437,(N437:P437,Q437:AF437)),0)</f>
        <v>0</v>
      </c>
      <c r="AT437" s="2">
        <f t="shared" si="160"/>
        <v>0</v>
      </c>
      <c r="AU437" s="2">
        <f t="shared" si="160"/>
        <v>0</v>
      </c>
      <c r="AV437" s="2">
        <f t="shared" si="161"/>
        <v>0</v>
      </c>
      <c r="AW437" s="2">
        <f t="shared" si="162"/>
        <v>0</v>
      </c>
      <c r="AY437" t="s">
        <v>855</v>
      </c>
      <c r="AZ437" t="s">
        <v>1186</v>
      </c>
      <c r="BA437">
        <v>8</v>
      </c>
      <c r="BC437">
        <v>2</v>
      </c>
      <c r="BD437" s="91">
        <v>13</v>
      </c>
      <c r="BE437" s="93">
        <v>319</v>
      </c>
      <c r="BF437" s="96">
        <f t="shared" si="164"/>
        <v>13319</v>
      </c>
      <c r="BG437" s="96">
        <f t="shared" si="163"/>
        <v>13319</v>
      </c>
      <c r="BI437" s="7" t="s">
        <v>1447</v>
      </c>
    </row>
    <row r="438" spans="1:68" ht="14" hidden="1" customHeight="1" outlineLevel="1" x14ac:dyDescent="0.2">
      <c r="A438" t="s">
        <v>958</v>
      </c>
      <c r="B438" t="s">
        <v>1186</v>
      </c>
      <c r="C438" s="1">
        <f t="shared" si="155"/>
        <v>8282</v>
      </c>
      <c r="D438" s="7">
        <f>IF(N438&gt;0, RANK(N438,(N438:P438,Q438:AF438)),0)</f>
        <v>2</v>
      </c>
      <c r="E438" s="7">
        <f>IF(O438&gt;0,RANK(O438,(N438:P438,Q438:AF438)),0)</f>
        <v>1</v>
      </c>
      <c r="F438" s="7">
        <f>IF(P438&gt;0,RANK(P438,(N438:P438,Q438:AF438)),0)</f>
        <v>0</v>
      </c>
      <c r="G438" s="1">
        <f t="shared" si="156"/>
        <v>3824</v>
      </c>
      <c r="H438" s="2">
        <f t="shared" si="157"/>
        <v>0.46172422120260809</v>
      </c>
      <c r="I438" s="2"/>
      <c r="J438" s="2">
        <f t="shared" si="158"/>
        <v>0.26913788939869598</v>
      </c>
      <c r="K438" s="2">
        <f t="shared" si="158"/>
        <v>0.73086211060130402</v>
      </c>
      <c r="L438" s="2">
        <f t="shared" si="158"/>
        <v>0</v>
      </c>
      <c r="M438" s="2">
        <f t="shared" si="159"/>
        <v>0</v>
      </c>
      <c r="N438" s="167">
        <v>2229</v>
      </c>
      <c r="O438" s="167">
        <v>6053</v>
      </c>
      <c r="P438" s="167"/>
      <c r="Q438" s="167"/>
      <c r="R438" s="167"/>
      <c r="S438" s="167"/>
      <c r="X438" s="1"/>
      <c r="AP438" s="7">
        <f>IF(Q438&gt;0,RANK(Q438,(N438:P438,Q438:AF438)),0)</f>
        <v>0</v>
      </c>
      <c r="AQ438" s="7">
        <f>IF(R438&gt;0,RANK(R438,(N438:P438,Q438:AF438)),0)</f>
        <v>0</v>
      </c>
      <c r="AR438" s="7">
        <f>IF(T438&gt;0,RANK(T438,(N438:P438,Q438:AF438)),0)</f>
        <v>0</v>
      </c>
      <c r="AS438" s="7">
        <f>IF(S438&gt;0,RANK(S438,(N438:P438,Q438:AF438)),0)</f>
        <v>0</v>
      </c>
      <c r="AT438" s="2">
        <f t="shared" si="160"/>
        <v>0</v>
      </c>
      <c r="AU438" s="2">
        <f t="shared" si="160"/>
        <v>0</v>
      </c>
      <c r="AV438" s="2">
        <f t="shared" si="161"/>
        <v>0</v>
      </c>
      <c r="AW438" s="2">
        <f t="shared" si="162"/>
        <v>0</v>
      </c>
      <c r="AY438" t="s">
        <v>958</v>
      </c>
      <c r="AZ438" t="s">
        <v>1186</v>
      </c>
      <c r="BA438">
        <v>8</v>
      </c>
      <c r="BC438">
        <v>2</v>
      </c>
      <c r="BD438" s="91">
        <v>13</v>
      </c>
      <c r="BE438" s="93">
        <v>321</v>
      </c>
      <c r="BF438" s="96">
        <f t="shared" si="164"/>
        <v>13321</v>
      </c>
      <c r="BG438" s="96">
        <f t="shared" si="163"/>
        <v>13321</v>
      </c>
      <c r="BI438" s="7" t="s">
        <v>1447</v>
      </c>
    </row>
    <row r="439" spans="1:68" ht="14" customHeight="1" collapsed="1" x14ac:dyDescent="0.2">
      <c r="A439" t="s">
        <v>1185</v>
      </c>
      <c r="B439" t="s">
        <v>2397</v>
      </c>
      <c r="C439" s="1">
        <f t="shared" si="155"/>
        <v>4484902</v>
      </c>
      <c r="D439" s="7">
        <f>IF(N439&gt;0, RANK(N439,(N439:P439,Q439:AF439)),0)</f>
        <v>1</v>
      </c>
      <c r="E439" s="7">
        <f>IF(O439&gt;0,RANK(O439,(N439:P439,Q439:AF439)),0)</f>
        <v>2</v>
      </c>
      <c r="F439" s="7">
        <f>IF(P439&gt;0,RANK(P439,(N439:P439,Q439:AF439)),0)</f>
        <v>0</v>
      </c>
      <c r="G439" s="1">
        <f t="shared" si="156"/>
        <v>54944</v>
      </c>
      <c r="H439" s="2">
        <f t="shared" si="157"/>
        <v>1.2250880844219115E-2</v>
      </c>
      <c r="I439" s="2"/>
      <c r="J439" s="2">
        <f t="shared" si="158"/>
        <v>0.50612544042210961</v>
      </c>
      <c r="K439" s="2">
        <f t="shared" si="158"/>
        <v>0.49387455957789045</v>
      </c>
      <c r="L439" s="2">
        <f t="shared" si="158"/>
        <v>0</v>
      </c>
      <c r="M439" s="2">
        <f t="shared" si="159"/>
        <v>-5.5511151231257827E-17</v>
      </c>
      <c r="N439" s="1">
        <f t="shared" ref="N439:O439" si="165">SUM(N280:N438)</f>
        <v>2269923</v>
      </c>
      <c r="O439" s="1">
        <f t="shared" si="165"/>
        <v>2214979</v>
      </c>
      <c r="X439" s="1"/>
      <c r="Y439" s="1"/>
      <c r="Z439" s="1"/>
      <c r="AA439" s="1"/>
      <c r="AP439" s="7">
        <f>IF(Q439&gt;0,RANK(Q439,(N439:P439,Q439:AF439)),0)</f>
        <v>0</v>
      </c>
      <c r="AQ439" s="7">
        <f>IF(R439&gt;0,RANK(R439,(N439:P439,Q439:AF439)),0)</f>
        <v>0</v>
      </c>
      <c r="AR439" s="7">
        <f>IF(T439&gt;0,RANK(T439,(N439:P439,Q439:AF439)),0)</f>
        <v>0</v>
      </c>
      <c r="AS439" s="7">
        <f>IF(S439&gt;0,RANK(S439,(N439:P439,Q439:AF439)),0)</f>
        <v>0</v>
      </c>
      <c r="AT439" s="2">
        <f t="shared" si="160"/>
        <v>0</v>
      </c>
      <c r="AU439" s="2">
        <f t="shared" si="160"/>
        <v>0</v>
      </c>
      <c r="AV439" s="2">
        <f t="shared" si="161"/>
        <v>0</v>
      </c>
      <c r="AW439" s="2">
        <f t="shared" si="162"/>
        <v>0</v>
      </c>
      <c r="AY439" t="s">
        <v>1185</v>
      </c>
      <c r="AZ439" t="s">
        <v>2397</v>
      </c>
      <c r="BA439" t="s">
        <v>2903</v>
      </c>
      <c r="BC439">
        <v>2</v>
      </c>
      <c r="BD439" s="91">
        <v>13</v>
      </c>
      <c r="BE439" s="93"/>
      <c r="BF439" s="91">
        <v>13</v>
      </c>
      <c r="BG439" s="91">
        <f t="shared" si="163"/>
        <v>13</v>
      </c>
      <c r="BI439" s="7" t="s">
        <v>2154</v>
      </c>
    </row>
    <row r="440" spans="1:68" ht="14" customHeight="1" x14ac:dyDescent="0.2">
      <c r="C440" s="1"/>
      <c r="E440" s="7"/>
      <c r="F440" s="7"/>
      <c r="I440" s="2"/>
      <c r="Y440" s="102"/>
      <c r="AP440" s="7"/>
      <c r="AQ440" s="7"/>
      <c r="AR440" s="7"/>
      <c r="AS440" s="7"/>
      <c r="BA440" t="s">
        <v>2903</v>
      </c>
      <c r="BD440" s="91"/>
      <c r="BE440" s="93"/>
      <c r="BF440" s="96"/>
      <c r="BG440" s="96"/>
    </row>
    <row r="441" spans="1:68" ht="14" hidden="1" customHeight="1" outlineLevel="1" x14ac:dyDescent="0.2">
      <c r="A441" t="s">
        <v>1603</v>
      </c>
      <c r="B441" t="s">
        <v>1101</v>
      </c>
      <c r="C441" s="1">
        <f t="shared" ref="C441:C485" si="166">SUM(N441:AN441)</f>
        <v>258014</v>
      </c>
      <c r="D441" s="7">
        <f>IF(N441&gt;0, RANK(N441,(N441:P441,Q441:AF441)),0)</f>
        <v>2</v>
      </c>
      <c r="E441" s="7">
        <f>IF(O441&gt;0,RANK(O441,(N441:P441,Q441:AF441)),0)</f>
        <v>1</v>
      </c>
      <c r="F441" s="7">
        <f>IF(P441&gt;0,RANK(P441,(N441:P441,Q441:AF441)),0)</f>
        <v>3</v>
      </c>
      <c r="G441" s="1">
        <f t="shared" ref="G441:G485" si="167">IF(C441&gt;0,MAX(N441:P441)-LARGE(N441:P441,2),0)</f>
        <v>11728</v>
      </c>
      <c r="H441" s="2">
        <f t="shared" ref="H441:H485" si="168">IF(C441&gt;0,G441/C441,0)</f>
        <v>4.5454897796243614E-2</v>
      </c>
      <c r="I441" s="2"/>
      <c r="J441" s="2">
        <f t="shared" ref="J441:J484" si="169">IF($C441=0,"-",N441/$C441)</f>
        <v>0.4601223189439333</v>
      </c>
      <c r="K441" s="2">
        <f t="shared" ref="K441:K484" si="170">IF($C441=0,"-",O441/$C441)</f>
        <v>0.50557721674017686</v>
      </c>
      <c r="L441" s="2">
        <f t="shared" ref="L441:L485" si="171">IF($C441=0,"-",P441/$C441)</f>
        <v>2.6897765237545248E-2</v>
      </c>
      <c r="M441" s="2">
        <f t="shared" ref="M441:M485" si="172">IF(C441=0,"-",(1-J441-K441-L441))</f>
        <v>7.4026990783445969E-3</v>
      </c>
      <c r="N441" s="53">
        <v>118718</v>
      </c>
      <c r="O441" s="53">
        <v>130446</v>
      </c>
      <c r="P441" s="53">
        <v>6940</v>
      </c>
      <c r="S441" s="53">
        <v>1910</v>
      </c>
      <c r="Y441" s="102"/>
      <c r="AP441" s="7">
        <f>IF(Q441&gt;0,RANK(Q441,(N441:P441,Q441:AF441)),0)</f>
        <v>0</v>
      </c>
      <c r="AQ441" s="7">
        <f>IF(R441&gt;0,RANK(R441,(N441:P441,Q441:AF441)),0)</f>
        <v>0</v>
      </c>
      <c r="AR441" s="7">
        <f>IF(T441&gt;0,RANK(T441,(N441:P441,Q441:AF441)),0)</f>
        <v>0</v>
      </c>
      <c r="AS441" s="7">
        <f>IF(S441&gt;0,RANK(S441,(N441:P441,Q441:AF441)),0)</f>
        <v>4</v>
      </c>
      <c r="AT441" s="2">
        <f t="shared" ref="AT441:AT485" si="173">IF($C441=0,"-",Q441/$C441)</f>
        <v>0</v>
      </c>
      <c r="AU441" s="2">
        <f t="shared" ref="AU441:AU485" si="174">IF($C441=0,"-",R441/$C441)</f>
        <v>0</v>
      </c>
      <c r="AV441" s="2">
        <f t="shared" ref="AV441:AV485" si="175">IF($C441=0,"-",T441/$C441)</f>
        <v>0</v>
      </c>
      <c r="AW441" s="2">
        <f t="shared" ref="AW441:AW485" si="176">IF($C441=0,"-",S441/$C441)</f>
        <v>7.4026990783445856E-3</v>
      </c>
      <c r="AY441" t="s">
        <v>1603</v>
      </c>
      <c r="AZ441" t="s">
        <v>1101</v>
      </c>
      <c r="BC441">
        <v>2</v>
      </c>
      <c r="BD441" s="91">
        <v>16</v>
      </c>
      <c r="BE441" s="93">
        <v>1</v>
      </c>
      <c r="BF441" s="96">
        <f t="shared" ref="BF441:BF467" si="177">1000*BD441+BE441</f>
        <v>16001</v>
      </c>
      <c r="BG441" s="96">
        <f t="shared" ref="BG441:BG451" si="178">BF441</f>
        <v>16001</v>
      </c>
      <c r="BI441" s="7" t="s">
        <v>1447</v>
      </c>
    </row>
    <row r="442" spans="1:68" ht="14" hidden="1" customHeight="1" outlineLevel="1" x14ac:dyDescent="0.2">
      <c r="A442" t="s">
        <v>1140</v>
      </c>
      <c r="B442" t="s">
        <v>1101</v>
      </c>
      <c r="C442" s="1">
        <f t="shared" si="166"/>
        <v>2561</v>
      </c>
      <c r="D442" s="7">
        <f>IF(N442&gt;0, RANK(N442,(N442:P442,Q442:AF442)),0)</f>
        <v>2</v>
      </c>
      <c r="E442" s="7">
        <f>IF(O442&gt;0,RANK(O442,(N442:P442,Q442:AF442)),0)</f>
        <v>1</v>
      </c>
      <c r="F442" s="7">
        <f>IF(P442&gt;0,RANK(P442,(N442:P442,Q442:AF442)),0)</f>
        <v>3</v>
      </c>
      <c r="G442" s="1">
        <f t="shared" si="167"/>
        <v>1203</v>
      </c>
      <c r="H442" s="2">
        <f t="shared" si="168"/>
        <v>0.46973838344396718</v>
      </c>
      <c r="I442" s="2"/>
      <c r="J442" s="2">
        <f t="shared" si="169"/>
        <v>0.24404529480671613</v>
      </c>
      <c r="K442" s="2">
        <f t="shared" si="170"/>
        <v>0.71378367825068334</v>
      </c>
      <c r="L442" s="2">
        <f t="shared" si="171"/>
        <v>2.4209293244826239E-2</v>
      </c>
      <c r="M442" s="2">
        <f t="shared" si="172"/>
        <v>1.7961733697774315E-2</v>
      </c>
      <c r="N442" s="53">
        <v>625</v>
      </c>
      <c r="O442" s="53">
        <v>1828</v>
      </c>
      <c r="P442" s="53">
        <v>62</v>
      </c>
      <c r="S442" s="53">
        <v>46</v>
      </c>
      <c r="Y442" s="102"/>
      <c r="AP442" s="7">
        <f>IF(Q442&gt;0,RANK(Q442,(N442:P442,Q442:AF442)),0)</f>
        <v>0</v>
      </c>
      <c r="AQ442" s="7">
        <f>IF(R442&gt;0,RANK(R442,(N442:P442,Q442:AF442)),0)</f>
        <v>0</v>
      </c>
      <c r="AR442" s="7">
        <f>IF(T442&gt;0,RANK(T442,(N442:P442,Q442:AF442)),0)</f>
        <v>0</v>
      </c>
      <c r="AS442" s="7">
        <f>IF(S442&gt;0,RANK(S442,(N442:P442,Q442:AF442)),0)</f>
        <v>4</v>
      </c>
      <c r="AT442" s="2">
        <f t="shared" si="173"/>
        <v>0</v>
      </c>
      <c r="AU442" s="2">
        <f t="shared" si="174"/>
        <v>0</v>
      </c>
      <c r="AV442" s="2">
        <f t="shared" si="175"/>
        <v>0</v>
      </c>
      <c r="AW442" s="2">
        <f t="shared" si="176"/>
        <v>1.7961733697774308E-2</v>
      </c>
      <c r="AY442" t="s">
        <v>1140</v>
      </c>
      <c r="AZ442" t="s">
        <v>1101</v>
      </c>
      <c r="BA442">
        <v>1</v>
      </c>
      <c r="BC442">
        <v>2</v>
      </c>
      <c r="BD442" s="91">
        <v>16</v>
      </c>
      <c r="BE442" s="93">
        <v>3</v>
      </c>
      <c r="BF442" s="96">
        <f t="shared" si="177"/>
        <v>16003</v>
      </c>
      <c r="BG442" s="96">
        <f t="shared" si="178"/>
        <v>16003</v>
      </c>
      <c r="BI442" s="7" t="s">
        <v>1447</v>
      </c>
    </row>
    <row r="443" spans="1:68" ht="14" hidden="1" customHeight="1" outlineLevel="1" x14ac:dyDescent="0.2">
      <c r="A443" t="s">
        <v>817</v>
      </c>
      <c r="B443" t="s">
        <v>1101</v>
      </c>
      <c r="C443" s="1">
        <f t="shared" si="166"/>
        <v>39413</v>
      </c>
      <c r="D443" s="7">
        <f>IF(N443&gt;0, RANK(N443,(N443:P443,Q443:AF443)),0)</f>
        <v>2</v>
      </c>
      <c r="E443" s="7">
        <f>IF(O443&gt;0,RANK(O443,(N443:P443,Q443:AF443)),0)</f>
        <v>1</v>
      </c>
      <c r="F443" s="7">
        <f>IF(P443&gt;0,RANK(P443,(N443:P443,Q443:AF443)),0)</f>
        <v>3</v>
      </c>
      <c r="G443" s="1">
        <f t="shared" si="167"/>
        <v>6576</v>
      </c>
      <c r="H443" s="2">
        <f t="shared" si="168"/>
        <v>0.16684850176337757</v>
      </c>
      <c r="I443" s="2"/>
      <c r="J443" s="2">
        <f t="shared" si="169"/>
        <v>0.39256083018293458</v>
      </c>
      <c r="K443" s="2">
        <f t="shared" si="170"/>
        <v>0.55940933194631215</v>
      </c>
      <c r="L443" s="2">
        <f t="shared" si="171"/>
        <v>3.6358561895821179E-2</v>
      </c>
      <c r="M443" s="2">
        <f t="shared" si="172"/>
        <v>1.1671275974932033E-2</v>
      </c>
      <c r="N443" s="53">
        <v>15472</v>
      </c>
      <c r="O443" s="53">
        <v>22048</v>
      </c>
      <c r="P443" s="53">
        <v>1433</v>
      </c>
      <c r="S443" s="53">
        <v>460</v>
      </c>
      <c r="Y443" s="102"/>
      <c r="AP443" s="7">
        <f>IF(Q443&gt;0,RANK(Q443,(N443:P443,Q443:AF443)),0)</f>
        <v>0</v>
      </c>
      <c r="AQ443" s="7">
        <f>IF(R443&gt;0,RANK(R443,(N443:P443,Q443:AF443)),0)</f>
        <v>0</v>
      </c>
      <c r="AR443" s="7">
        <f>IF(T443&gt;0,RANK(T443,(N443:P443,Q443:AF443)),0)</f>
        <v>0</v>
      </c>
      <c r="AS443" s="7">
        <f>IF(S443&gt;0,RANK(S443,(N443:P443,Q443:AF443)),0)</f>
        <v>4</v>
      </c>
      <c r="AT443" s="2">
        <f t="shared" si="173"/>
        <v>0</v>
      </c>
      <c r="AU443" s="2">
        <f t="shared" si="174"/>
        <v>0</v>
      </c>
      <c r="AV443" s="2">
        <f t="shared" si="175"/>
        <v>0</v>
      </c>
      <c r="AW443" s="2">
        <f t="shared" si="176"/>
        <v>1.1671275974932128E-2</v>
      </c>
      <c r="AY443" t="s">
        <v>817</v>
      </c>
      <c r="AZ443" t="s">
        <v>1101</v>
      </c>
      <c r="BA443">
        <v>2</v>
      </c>
      <c r="BC443">
        <v>2</v>
      </c>
      <c r="BD443" s="91">
        <v>16</v>
      </c>
      <c r="BE443" s="93">
        <v>5</v>
      </c>
      <c r="BF443" s="96">
        <f t="shared" si="177"/>
        <v>16005</v>
      </c>
      <c r="BG443" s="96">
        <f t="shared" si="178"/>
        <v>16005</v>
      </c>
      <c r="BI443" s="7" t="s">
        <v>1447</v>
      </c>
      <c r="BP443" t="s">
        <v>1743</v>
      </c>
    </row>
    <row r="444" spans="1:68" ht="14" hidden="1" customHeight="1" outlineLevel="1" x14ac:dyDescent="0.2">
      <c r="A444" t="s">
        <v>2146</v>
      </c>
      <c r="B444" t="s">
        <v>1101</v>
      </c>
      <c r="C444" s="1">
        <f t="shared" si="166"/>
        <v>3301</v>
      </c>
      <c r="D444" s="7">
        <f>IF(N444&gt;0, RANK(N444,(N444:P444,Q444:AF444)),0)</f>
        <v>2</v>
      </c>
      <c r="E444" s="7">
        <f>IF(O444&gt;0,RANK(O444,(N444:P444,Q444:AF444)),0)</f>
        <v>1</v>
      </c>
      <c r="F444" s="7">
        <f>IF(P444&gt;0,RANK(P444,(N444:P444,Q444:AF444)),0)</f>
        <v>3</v>
      </c>
      <c r="G444" s="1">
        <f t="shared" si="167"/>
        <v>2436</v>
      </c>
      <c r="H444" s="2">
        <f t="shared" si="168"/>
        <v>0.73795819448651923</v>
      </c>
      <c r="I444" s="2"/>
      <c r="J444" s="2">
        <f t="shared" si="169"/>
        <v>0.10754316873674644</v>
      </c>
      <c r="K444" s="2">
        <f t="shared" si="170"/>
        <v>0.84550136322326563</v>
      </c>
      <c r="L444" s="2">
        <f t="shared" si="171"/>
        <v>2.7567403817025143E-2</v>
      </c>
      <c r="M444" s="2">
        <f t="shared" si="172"/>
        <v>1.9388064222962815E-2</v>
      </c>
      <c r="N444" s="53">
        <v>355</v>
      </c>
      <c r="O444" s="53">
        <v>2791</v>
      </c>
      <c r="P444" s="53">
        <v>91</v>
      </c>
      <c r="S444" s="53">
        <v>64</v>
      </c>
      <c r="Y444" s="102"/>
      <c r="AP444" s="7">
        <f>IF(Q444&gt;0,RANK(Q444,(N444:P444,Q444:AF444)),0)</f>
        <v>0</v>
      </c>
      <c r="AQ444" s="7">
        <f>IF(R444&gt;0,RANK(R444,(N444:P444,Q444:AF444)),0)</f>
        <v>0</v>
      </c>
      <c r="AR444" s="7">
        <f>IF(T444&gt;0,RANK(T444,(N444:P444,Q444:AF444)),0)</f>
        <v>0</v>
      </c>
      <c r="AS444" s="7">
        <f>IF(S444&gt;0,RANK(S444,(N444:P444,Q444:AF444)),0)</f>
        <v>4</v>
      </c>
      <c r="AT444" s="2">
        <f t="shared" si="173"/>
        <v>0</v>
      </c>
      <c r="AU444" s="2">
        <f t="shared" si="174"/>
        <v>0</v>
      </c>
      <c r="AV444" s="2">
        <f t="shared" si="175"/>
        <v>0</v>
      </c>
      <c r="AW444" s="2">
        <f t="shared" si="176"/>
        <v>1.9388064222962739E-2</v>
      </c>
      <c r="AY444" t="s">
        <v>2146</v>
      </c>
      <c r="AZ444" t="s">
        <v>1101</v>
      </c>
      <c r="BA444">
        <v>2</v>
      </c>
      <c r="BC444">
        <v>2</v>
      </c>
      <c r="BD444" s="91">
        <v>16</v>
      </c>
      <c r="BE444" s="93">
        <v>7</v>
      </c>
      <c r="BF444" s="96">
        <f t="shared" si="177"/>
        <v>16007</v>
      </c>
      <c r="BG444" s="96">
        <f t="shared" si="178"/>
        <v>16007</v>
      </c>
      <c r="BI444" s="7" t="s">
        <v>1447</v>
      </c>
    </row>
    <row r="445" spans="1:68" ht="14" hidden="1" customHeight="1" outlineLevel="1" x14ac:dyDescent="0.2">
      <c r="A445" t="s">
        <v>2147</v>
      </c>
      <c r="B445" t="s">
        <v>1101</v>
      </c>
      <c r="C445" s="1">
        <f t="shared" si="166"/>
        <v>4873</v>
      </c>
      <c r="D445" s="7">
        <f>IF(N445&gt;0, RANK(N445,(N445:P445,Q445:AF445)),0)</f>
        <v>2</v>
      </c>
      <c r="E445" s="7">
        <f>IF(O445&gt;0,RANK(O445,(N445:P445,Q445:AF445)),0)</f>
        <v>1</v>
      </c>
      <c r="F445" s="7">
        <f>IF(P445&gt;0,RANK(P445,(N445:P445,Q445:AF445)),0)</f>
        <v>4</v>
      </c>
      <c r="G445" s="1">
        <f t="shared" si="167"/>
        <v>2503</v>
      </c>
      <c r="H445" s="2">
        <f t="shared" si="168"/>
        <v>0.51364662425610508</v>
      </c>
      <c r="I445" s="2"/>
      <c r="J445" s="2">
        <f t="shared" si="169"/>
        <v>0.22183459880976811</v>
      </c>
      <c r="K445" s="2">
        <f t="shared" si="170"/>
        <v>0.73548122306587316</v>
      </c>
      <c r="L445" s="2">
        <f t="shared" si="171"/>
        <v>2.1136876667350708E-2</v>
      </c>
      <c r="M445" s="2">
        <f t="shared" si="172"/>
        <v>2.1547301457008054E-2</v>
      </c>
      <c r="N445" s="53">
        <v>1081</v>
      </c>
      <c r="O445" s="53">
        <v>3584</v>
      </c>
      <c r="P445" s="53">
        <v>103</v>
      </c>
      <c r="S445" s="53">
        <v>105</v>
      </c>
      <c r="Y445" s="102"/>
      <c r="AP445" s="7">
        <f>IF(Q445&gt;0,RANK(Q445,(N445:P445,Q445:AF445)),0)</f>
        <v>0</v>
      </c>
      <c r="AQ445" s="7">
        <f>IF(R445&gt;0,RANK(R445,(N445:P445,Q445:AF445)),0)</f>
        <v>0</v>
      </c>
      <c r="AR445" s="7">
        <f>IF(T445&gt;0,RANK(T445,(N445:P445,Q445:AF445)),0)</f>
        <v>0</v>
      </c>
      <c r="AS445" s="7">
        <f>IF(S445&gt;0,RANK(S445,(N445:P445,Q445:AF445)),0)</f>
        <v>3</v>
      </c>
      <c r="AT445" s="2">
        <f t="shared" si="173"/>
        <v>0</v>
      </c>
      <c r="AU445" s="2">
        <f t="shared" si="174"/>
        <v>0</v>
      </c>
      <c r="AV445" s="2">
        <f t="shared" si="175"/>
        <v>0</v>
      </c>
      <c r="AW445" s="2">
        <f t="shared" si="176"/>
        <v>2.1547301457008002E-2</v>
      </c>
      <c r="AY445" t="s">
        <v>2147</v>
      </c>
      <c r="AZ445" t="s">
        <v>1101</v>
      </c>
      <c r="BA445">
        <v>1</v>
      </c>
      <c r="BC445">
        <v>2</v>
      </c>
      <c r="BD445" s="91">
        <v>16</v>
      </c>
      <c r="BE445" s="93">
        <v>9</v>
      </c>
      <c r="BF445" s="96">
        <f t="shared" si="177"/>
        <v>16009</v>
      </c>
      <c r="BG445" s="96">
        <f t="shared" si="178"/>
        <v>16009</v>
      </c>
      <c r="BI445" s="7" t="s">
        <v>1447</v>
      </c>
    </row>
    <row r="446" spans="1:68" ht="14" hidden="1" customHeight="1" outlineLevel="1" x14ac:dyDescent="0.2">
      <c r="A446" t="s">
        <v>2187</v>
      </c>
      <c r="B446" t="s">
        <v>1101</v>
      </c>
      <c r="C446" s="1">
        <f t="shared" si="166"/>
        <v>19835</v>
      </c>
      <c r="D446" s="7">
        <f>IF(N446&gt;0, RANK(N446,(N446:P446,Q446:AF446)),0)</f>
        <v>2</v>
      </c>
      <c r="E446" s="7">
        <f>IF(O446&gt;0,RANK(O446,(N446:P446,Q446:AF446)),0)</f>
        <v>1</v>
      </c>
      <c r="F446" s="7">
        <f>IF(P446&gt;0,RANK(P446,(N446:P446,Q446:AF446)),0)</f>
        <v>3</v>
      </c>
      <c r="G446" s="1">
        <f t="shared" si="167"/>
        <v>10331</v>
      </c>
      <c r="H446" s="2">
        <f t="shared" si="168"/>
        <v>0.52084698764809678</v>
      </c>
      <c r="I446" s="2"/>
      <c r="J446" s="2">
        <f t="shared" si="169"/>
        <v>0.21744391227627929</v>
      </c>
      <c r="K446" s="2">
        <f t="shared" si="170"/>
        <v>0.73829089992437613</v>
      </c>
      <c r="L446" s="2">
        <f t="shared" si="171"/>
        <v>3.1509957146458281E-2</v>
      </c>
      <c r="M446" s="2">
        <f t="shared" si="172"/>
        <v>1.2755230652886348E-2</v>
      </c>
      <c r="N446" s="53">
        <v>4313</v>
      </c>
      <c r="O446" s="53">
        <v>14644</v>
      </c>
      <c r="P446" s="53">
        <v>625</v>
      </c>
      <c r="S446" s="53">
        <v>253</v>
      </c>
      <c r="Y446" s="102"/>
      <c r="AP446" s="7">
        <f>IF(Q446&gt;0,RANK(Q446,(N446:P446,Q446:AF446)),0)</f>
        <v>0</v>
      </c>
      <c r="AQ446" s="7">
        <f>IF(R446&gt;0,RANK(R446,(N446:P446,Q446:AF446)),0)</f>
        <v>0</v>
      </c>
      <c r="AR446" s="7">
        <f>IF(T446&gt;0,RANK(T446,(N446:P446,Q446:AF446)),0)</f>
        <v>0</v>
      </c>
      <c r="AS446" s="7">
        <f>IF(S446&gt;0,RANK(S446,(N446:P446,Q446:AF446)),0)</f>
        <v>4</v>
      </c>
      <c r="AT446" s="2">
        <f t="shared" si="173"/>
        <v>0</v>
      </c>
      <c r="AU446" s="2">
        <f t="shared" si="174"/>
        <v>0</v>
      </c>
      <c r="AV446" s="2">
        <f t="shared" si="175"/>
        <v>0</v>
      </c>
      <c r="AW446" s="2">
        <f t="shared" si="176"/>
        <v>1.2755230652886312E-2</v>
      </c>
      <c r="AY446" t="s">
        <v>2187</v>
      </c>
      <c r="AZ446" t="s">
        <v>1101</v>
      </c>
      <c r="BA446">
        <v>2</v>
      </c>
      <c r="BC446">
        <v>2</v>
      </c>
      <c r="BD446" s="91">
        <v>16</v>
      </c>
      <c r="BE446" s="93">
        <v>11</v>
      </c>
      <c r="BF446" s="96">
        <f t="shared" si="177"/>
        <v>16011</v>
      </c>
      <c r="BG446" s="96">
        <f t="shared" si="178"/>
        <v>16011</v>
      </c>
      <c r="BI446" s="7" t="s">
        <v>1447</v>
      </c>
    </row>
    <row r="447" spans="1:68" ht="14" hidden="1" customHeight="1" outlineLevel="1" x14ac:dyDescent="0.2">
      <c r="A447" t="s">
        <v>1549</v>
      </c>
      <c r="B447" t="s">
        <v>1101</v>
      </c>
      <c r="C447" s="1">
        <f t="shared" si="166"/>
        <v>13307</v>
      </c>
      <c r="D447" s="7">
        <f>IF(N447&gt;0, RANK(N447,(N447:P447,Q447:AF447)),0)</f>
        <v>1</v>
      </c>
      <c r="E447" s="7">
        <f>IF(O447&gt;0,RANK(O447,(N447:P447,Q447:AF447)),0)</f>
        <v>2</v>
      </c>
      <c r="F447" s="7">
        <f>IF(P447&gt;0,RANK(P447,(N447:P447,Q447:AF447)),0)</f>
        <v>3</v>
      </c>
      <c r="G447" s="1">
        <f t="shared" si="167"/>
        <v>4513</v>
      </c>
      <c r="H447" s="2">
        <f t="shared" si="168"/>
        <v>0.33914481100172844</v>
      </c>
      <c r="I447" s="2"/>
      <c r="J447" s="2">
        <f t="shared" si="169"/>
        <v>0.65672202600135265</v>
      </c>
      <c r="K447" s="2">
        <f t="shared" si="170"/>
        <v>0.31757721499962427</v>
      </c>
      <c r="L447" s="2">
        <f t="shared" si="171"/>
        <v>2.1642744420229953E-2</v>
      </c>
      <c r="M447" s="2">
        <f t="shared" si="172"/>
        <v>4.0580145787931232E-3</v>
      </c>
      <c r="N447" s="53">
        <v>8739</v>
      </c>
      <c r="O447" s="53">
        <v>4226</v>
      </c>
      <c r="P447" s="53">
        <v>288</v>
      </c>
      <c r="S447" s="53">
        <v>54</v>
      </c>
      <c r="Y447" s="102"/>
      <c r="AP447" s="7">
        <f>IF(Q447&gt;0,RANK(Q447,(N447:P447,Q447:AF447)),0)</f>
        <v>0</v>
      </c>
      <c r="AQ447" s="7">
        <f>IF(R447&gt;0,RANK(R447,(N447:P447,Q447:AF447)),0)</f>
        <v>0</v>
      </c>
      <c r="AR447" s="7">
        <f>IF(T447&gt;0,RANK(T447,(N447:P447,Q447:AF447)),0)</f>
        <v>0</v>
      </c>
      <c r="AS447" s="7">
        <f>IF(S447&gt;0,RANK(S447,(N447:P447,Q447:AF447)),0)</f>
        <v>4</v>
      </c>
      <c r="AT447" s="2">
        <f t="shared" si="173"/>
        <v>0</v>
      </c>
      <c r="AU447" s="2">
        <f t="shared" si="174"/>
        <v>0</v>
      </c>
      <c r="AV447" s="2">
        <f t="shared" si="175"/>
        <v>0</v>
      </c>
      <c r="AW447" s="2">
        <f t="shared" si="176"/>
        <v>4.0580145787931163E-3</v>
      </c>
      <c r="AY447" t="s">
        <v>1549</v>
      </c>
      <c r="AZ447" t="s">
        <v>1101</v>
      </c>
      <c r="BA447">
        <v>2</v>
      </c>
      <c r="BC447">
        <v>2</v>
      </c>
      <c r="BD447" s="91">
        <v>16</v>
      </c>
      <c r="BE447" s="93">
        <v>13</v>
      </c>
      <c r="BF447" s="96">
        <f t="shared" si="177"/>
        <v>16013</v>
      </c>
      <c r="BG447" s="96">
        <f t="shared" si="178"/>
        <v>16013</v>
      </c>
      <c r="BI447" s="7" t="s">
        <v>1447</v>
      </c>
    </row>
    <row r="448" spans="1:68" ht="14" hidden="1" customHeight="1" outlineLevel="1" x14ac:dyDescent="0.2">
      <c r="A448" t="s">
        <v>161</v>
      </c>
      <c r="B448" t="s">
        <v>1101</v>
      </c>
      <c r="C448" s="1">
        <f t="shared" si="166"/>
        <v>4791</v>
      </c>
      <c r="D448" s="7">
        <f>IF(N448&gt;0, RANK(N448,(N448:P448,Q448:AF448)),0)</f>
        <v>2</v>
      </c>
      <c r="E448" s="7">
        <f>IF(O448&gt;0,RANK(O448,(N448:P448,Q448:AF448)),0)</f>
        <v>1</v>
      </c>
      <c r="F448" s="7">
        <f>IF(P448&gt;0,RANK(P448,(N448:P448,Q448:AF448)),0)</f>
        <v>3</v>
      </c>
      <c r="G448" s="1">
        <f t="shared" si="167"/>
        <v>2076</v>
      </c>
      <c r="H448" s="2">
        <f t="shared" si="168"/>
        <v>0.43331246086412023</v>
      </c>
      <c r="I448" s="2"/>
      <c r="J448" s="2">
        <f t="shared" si="169"/>
        <v>0.26027969108745563</v>
      </c>
      <c r="K448" s="2">
        <f t="shared" si="170"/>
        <v>0.69359215195157586</v>
      </c>
      <c r="L448" s="2">
        <f t="shared" si="171"/>
        <v>2.6716760592778124E-2</v>
      </c>
      <c r="M448" s="2">
        <f t="shared" si="172"/>
        <v>1.9411396368190378E-2</v>
      </c>
      <c r="N448" s="53">
        <v>1247</v>
      </c>
      <c r="O448" s="53">
        <v>3323</v>
      </c>
      <c r="P448" s="53">
        <v>128</v>
      </c>
      <c r="S448" s="53">
        <v>93</v>
      </c>
      <c r="Y448" s="102"/>
      <c r="AP448" s="7">
        <f>IF(Q448&gt;0,RANK(Q448,(N448:P448,Q448:AF448)),0)</f>
        <v>0</v>
      </c>
      <c r="AQ448" s="7">
        <f>IF(R448&gt;0,RANK(R448,(N448:P448,Q448:AF448)),0)</f>
        <v>0</v>
      </c>
      <c r="AR448" s="7">
        <f>IF(T448&gt;0,RANK(T448,(N448:P448,Q448:AF448)),0)</f>
        <v>0</v>
      </c>
      <c r="AS448" s="7">
        <f>IF(S448&gt;0,RANK(S448,(N448:P448,Q448:AF448)),0)</f>
        <v>4</v>
      </c>
      <c r="AT448" s="2">
        <f t="shared" si="173"/>
        <v>0</v>
      </c>
      <c r="AU448" s="2">
        <f t="shared" si="174"/>
        <v>0</v>
      </c>
      <c r="AV448" s="2">
        <f t="shared" si="175"/>
        <v>0</v>
      </c>
      <c r="AW448" s="2">
        <f t="shared" si="176"/>
        <v>1.9411396368190358E-2</v>
      </c>
      <c r="AY448" t="s">
        <v>161</v>
      </c>
      <c r="AZ448" t="s">
        <v>1101</v>
      </c>
      <c r="BA448">
        <v>1</v>
      </c>
      <c r="BC448">
        <v>2</v>
      </c>
      <c r="BD448" s="91">
        <v>16</v>
      </c>
      <c r="BE448" s="93">
        <v>15</v>
      </c>
      <c r="BF448" s="96">
        <f t="shared" si="177"/>
        <v>16015</v>
      </c>
      <c r="BG448" s="96">
        <f t="shared" si="178"/>
        <v>16015</v>
      </c>
      <c r="BI448" s="7" t="s">
        <v>1447</v>
      </c>
    </row>
    <row r="449" spans="1:68" ht="14" hidden="1" customHeight="1" outlineLevel="1" x14ac:dyDescent="0.2">
      <c r="A449" t="s">
        <v>1411</v>
      </c>
      <c r="B449" t="s">
        <v>1101</v>
      </c>
      <c r="C449" s="1">
        <f t="shared" si="166"/>
        <v>27021</v>
      </c>
      <c r="D449" s="7">
        <f>IF(N449&gt;0, RANK(N449,(N449:P449,Q449:AF449)),0)</f>
        <v>2</v>
      </c>
      <c r="E449" s="7">
        <f>IF(O449&gt;0,RANK(O449,(N449:P449,Q449:AF449)),0)</f>
        <v>1</v>
      </c>
      <c r="F449" s="7">
        <f>IF(P449&gt;0,RANK(P449,(N449:P449,Q449:AF449)),0)</f>
        <v>3</v>
      </c>
      <c r="G449" s="1">
        <f t="shared" si="167"/>
        <v>9885</v>
      </c>
      <c r="H449" s="2">
        <f t="shared" si="168"/>
        <v>0.36582657932718998</v>
      </c>
      <c r="I449" s="2"/>
      <c r="J449" s="2">
        <f t="shared" si="169"/>
        <v>0.29898967469745752</v>
      </c>
      <c r="K449" s="2">
        <f t="shared" si="170"/>
        <v>0.6648162540246475</v>
      </c>
      <c r="L449" s="2">
        <f t="shared" si="171"/>
        <v>2.2241959957070425E-2</v>
      </c>
      <c r="M449" s="2">
        <f t="shared" si="172"/>
        <v>1.3952111320824554E-2</v>
      </c>
      <c r="N449" s="53">
        <v>8079</v>
      </c>
      <c r="O449" s="53">
        <v>17964</v>
      </c>
      <c r="P449" s="53">
        <v>601</v>
      </c>
      <c r="S449" s="53">
        <v>377</v>
      </c>
      <c r="Y449" s="102"/>
      <c r="AP449" s="7">
        <f>IF(Q449&gt;0,RANK(Q449,(N449:P449,Q449:AF449)),0)</f>
        <v>0</v>
      </c>
      <c r="AQ449" s="7">
        <f>IF(R449&gt;0,RANK(R449,(N449:P449,Q449:AF449)),0)</f>
        <v>0</v>
      </c>
      <c r="AR449" s="7">
        <f>IF(T449&gt;0,RANK(T449,(N449:P449,Q449:AF449)),0)</f>
        <v>0</v>
      </c>
      <c r="AS449" s="7">
        <f>IF(S449&gt;0,RANK(S449,(N449:P449,Q449:AF449)),0)</f>
        <v>4</v>
      </c>
      <c r="AT449" s="2">
        <f t="shared" si="173"/>
        <v>0</v>
      </c>
      <c r="AU449" s="2">
        <f t="shared" si="174"/>
        <v>0</v>
      </c>
      <c r="AV449" s="2">
        <f t="shared" si="175"/>
        <v>0</v>
      </c>
      <c r="AW449" s="2">
        <f t="shared" si="176"/>
        <v>1.3952111320824544E-2</v>
      </c>
      <c r="AY449" t="s">
        <v>1411</v>
      </c>
      <c r="AZ449" t="s">
        <v>1101</v>
      </c>
      <c r="BA449">
        <v>1</v>
      </c>
      <c r="BC449">
        <v>2</v>
      </c>
      <c r="BD449" s="91">
        <v>16</v>
      </c>
      <c r="BE449" s="93">
        <v>17</v>
      </c>
      <c r="BF449" s="96">
        <f t="shared" si="177"/>
        <v>16017</v>
      </c>
      <c r="BG449" s="96">
        <f t="shared" si="178"/>
        <v>16017</v>
      </c>
      <c r="BI449" s="7" t="s">
        <v>1447</v>
      </c>
      <c r="BP449" t="s">
        <v>1743</v>
      </c>
    </row>
    <row r="450" spans="1:68" ht="14" hidden="1" customHeight="1" outlineLevel="1" x14ac:dyDescent="0.2">
      <c r="A450" t="s">
        <v>904</v>
      </c>
      <c r="B450" t="s">
        <v>1101</v>
      </c>
      <c r="C450" s="1">
        <f t="shared" si="166"/>
        <v>53028</v>
      </c>
      <c r="D450" s="7">
        <f>IF(N450&gt;0, RANK(N450,(N450:P450,Q450:AF450)),0)</f>
        <v>2</v>
      </c>
      <c r="E450" s="7">
        <f>IF(O450&gt;0,RANK(O450,(N450:P450,Q450:AF450)),0)</f>
        <v>1</v>
      </c>
      <c r="F450" s="7">
        <f>IF(P450&gt;0,RANK(P450,(N450:P450,Q450:AF450)),0)</f>
        <v>3</v>
      </c>
      <c r="G450" s="1">
        <f t="shared" si="167"/>
        <v>22577</v>
      </c>
      <c r="H450" s="2">
        <f t="shared" si="168"/>
        <v>0.42575620426944255</v>
      </c>
      <c r="I450" s="2"/>
      <c r="J450" s="2">
        <f t="shared" si="169"/>
        <v>0.26237082296145431</v>
      </c>
      <c r="K450" s="2">
        <f t="shared" si="170"/>
        <v>0.68812702723089691</v>
      </c>
      <c r="L450" s="2">
        <f t="shared" si="171"/>
        <v>3.7187900731688921E-2</v>
      </c>
      <c r="M450" s="2">
        <f t="shared" si="172"/>
        <v>1.2314249075959856E-2</v>
      </c>
      <c r="N450" s="53">
        <v>13913</v>
      </c>
      <c r="O450" s="53">
        <v>36490</v>
      </c>
      <c r="P450" s="53">
        <v>1972</v>
      </c>
      <c r="S450" s="53">
        <v>653</v>
      </c>
      <c r="Y450" s="102"/>
      <c r="AP450" s="7">
        <f>IF(Q450&gt;0,RANK(Q450,(N450:P450,Q450:AF450)),0)</f>
        <v>0</v>
      </c>
      <c r="AQ450" s="7">
        <f>IF(R450&gt;0,RANK(R450,(N450:P450,Q450:AF450)),0)</f>
        <v>0</v>
      </c>
      <c r="AR450" s="7">
        <f>IF(T450&gt;0,RANK(T450,(N450:P450,Q450:AF450)),0)</f>
        <v>0</v>
      </c>
      <c r="AS450" s="7">
        <f>IF(S450&gt;0,RANK(S450,(N450:P450,Q450:AF450)),0)</f>
        <v>4</v>
      </c>
      <c r="AT450" s="2">
        <f t="shared" si="173"/>
        <v>0</v>
      </c>
      <c r="AU450" s="2">
        <f t="shared" si="174"/>
        <v>0</v>
      </c>
      <c r="AV450" s="2">
        <f t="shared" si="175"/>
        <v>0</v>
      </c>
      <c r="AW450" s="2">
        <f t="shared" si="176"/>
        <v>1.231424907595987E-2</v>
      </c>
      <c r="AY450" t="s">
        <v>904</v>
      </c>
      <c r="AZ450" t="s">
        <v>1101</v>
      </c>
      <c r="BA450">
        <v>2</v>
      </c>
      <c r="BC450">
        <v>2</v>
      </c>
      <c r="BD450" s="91">
        <v>16</v>
      </c>
      <c r="BE450" s="93">
        <v>19</v>
      </c>
      <c r="BF450" s="96">
        <f t="shared" si="177"/>
        <v>16019</v>
      </c>
      <c r="BG450" s="96">
        <f t="shared" si="178"/>
        <v>16019</v>
      </c>
      <c r="BI450" s="7" t="s">
        <v>1447</v>
      </c>
    </row>
    <row r="451" spans="1:68" ht="14" hidden="1" customHeight="1" outlineLevel="1" x14ac:dyDescent="0.2">
      <c r="A451" t="s">
        <v>1410</v>
      </c>
      <c r="B451" t="s">
        <v>1101</v>
      </c>
      <c r="C451" s="1">
        <f t="shared" si="166"/>
        <v>6258</v>
      </c>
      <c r="D451" s="7">
        <f>IF(N451&gt;0, RANK(N451,(N451:P451,Q451:AF451)),0)</f>
        <v>2</v>
      </c>
      <c r="E451" s="7">
        <f>IF(O451&gt;0,RANK(O451,(N451:P451,Q451:AF451)),0)</f>
        <v>1</v>
      </c>
      <c r="F451" s="7">
        <f>IF(P451&gt;0,RANK(P451,(N451:P451,Q451:AF451)),0)</f>
        <v>3</v>
      </c>
      <c r="G451" s="1">
        <f t="shared" si="167"/>
        <v>3588</v>
      </c>
      <c r="H451" s="2">
        <f t="shared" si="168"/>
        <v>0.57334611697027804</v>
      </c>
      <c r="I451" s="2"/>
      <c r="J451" s="2">
        <f t="shared" si="169"/>
        <v>0.19367209971236818</v>
      </c>
      <c r="K451" s="2">
        <f t="shared" si="170"/>
        <v>0.76701821668264625</v>
      </c>
      <c r="L451" s="2">
        <f t="shared" si="171"/>
        <v>2.0933205496963887E-2</v>
      </c>
      <c r="M451" s="2">
        <f t="shared" si="172"/>
        <v>1.8376478108021659E-2</v>
      </c>
      <c r="N451" s="53">
        <v>1212</v>
      </c>
      <c r="O451" s="53">
        <v>4800</v>
      </c>
      <c r="P451" s="53">
        <v>131</v>
      </c>
      <c r="S451" s="53">
        <v>115</v>
      </c>
      <c r="Y451" s="102"/>
      <c r="AP451" s="7">
        <f>IF(Q451&gt;0,RANK(Q451,(N451:P451,Q451:AF451)),0)</f>
        <v>0</v>
      </c>
      <c r="AQ451" s="7">
        <f>IF(R451&gt;0,RANK(R451,(N451:P451,Q451:AF451)),0)</f>
        <v>0</v>
      </c>
      <c r="AR451" s="7">
        <f>IF(T451&gt;0,RANK(T451,(N451:P451,Q451:AF451)),0)</f>
        <v>0</v>
      </c>
      <c r="AS451" s="7">
        <f>IF(S451&gt;0,RANK(S451,(N451:P451,Q451:AF451)),0)</f>
        <v>4</v>
      </c>
      <c r="AT451" s="2">
        <f t="shared" si="173"/>
        <v>0</v>
      </c>
      <c r="AU451" s="2">
        <f t="shared" si="174"/>
        <v>0</v>
      </c>
      <c r="AV451" s="2">
        <f t="shared" si="175"/>
        <v>0</v>
      </c>
      <c r="AW451" s="2">
        <f t="shared" si="176"/>
        <v>1.8376478108021732E-2</v>
      </c>
      <c r="AY451" t="s">
        <v>1410</v>
      </c>
      <c r="AZ451" t="s">
        <v>1101</v>
      </c>
      <c r="BA451">
        <v>1</v>
      </c>
      <c r="BC451">
        <v>2</v>
      </c>
      <c r="BD451" s="91">
        <v>16</v>
      </c>
      <c r="BE451" s="93">
        <v>21</v>
      </c>
      <c r="BF451" s="96">
        <f t="shared" si="177"/>
        <v>16021</v>
      </c>
      <c r="BG451" s="96">
        <f t="shared" si="178"/>
        <v>16021</v>
      </c>
      <c r="BI451" s="7" t="s">
        <v>1447</v>
      </c>
    </row>
    <row r="452" spans="1:68" ht="14" hidden="1" customHeight="1" outlineLevel="1" x14ac:dyDescent="0.2">
      <c r="A452" t="s">
        <v>2530</v>
      </c>
      <c r="B452" t="s">
        <v>1101</v>
      </c>
      <c r="C452" s="1">
        <f t="shared" si="166"/>
        <v>1410</v>
      </c>
      <c r="D452" s="7">
        <f>IF(N452&gt;0, RANK(N452,(N452:P452,Q452:AF452)),0)</f>
        <v>2</v>
      </c>
      <c r="E452" s="7">
        <f>IF(O452&gt;0,RANK(O452,(N452:P452,Q452:AF452)),0)</f>
        <v>1</v>
      </c>
      <c r="F452" s="7">
        <f>IF(P452&gt;0,RANK(P452,(N452:P452,Q452:AF452)),0)</f>
        <v>3</v>
      </c>
      <c r="G452" s="1">
        <f t="shared" si="167"/>
        <v>898</v>
      </c>
      <c r="H452" s="2">
        <f t="shared" si="168"/>
        <v>0.63687943262411351</v>
      </c>
      <c r="I452" s="2"/>
      <c r="J452" s="2">
        <f t="shared" si="169"/>
        <v>0.1574468085106383</v>
      </c>
      <c r="K452" s="2">
        <f t="shared" si="170"/>
        <v>0.79432624113475181</v>
      </c>
      <c r="L452" s="2">
        <f t="shared" si="171"/>
        <v>2.7659574468085105E-2</v>
      </c>
      <c r="M452" s="2">
        <f t="shared" si="172"/>
        <v>2.0567375886524783E-2</v>
      </c>
      <c r="N452" s="53">
        <v>222</v>
      </c>
      <c r="O452" s="53">
        <v>1120</v>
      </c>
      <c r="P452" s="53">
        <v>39</v>
      </c>
      <c r="S452" s="53">
        <v>29</v>
      </c>
      <c r="Y452" s="102"/>
      <c r="AP452" s="7">
        <f>IF(Q452&gt;0,RANK(Q452,(N452:P452,Q452:AF452)),0)</f>
        <v>0</v>
      </c>
      <c r="AQ452" s="7">
        <f>IF(R452&gt;0,RANK(R452,(N452:P452,Q452:AF452)),0)</f>
        <v>0</v>
      </c>
      <c r="AR452" s="7">
        <f>IF(T452&gt;0,RANK(T452,(N452:P452,Q452:AF452)),0)</f>
        <v>0</v>
      </c>
      <c r="AS452" s="7">
        <f>IF(S452&gt;0,RANK(S452,(N452:P452,Q452:AF452)),0)</f>
        <v>4</v>
      </c>
      <c r="AT452" s="2">
        <f t="shared" si="173"/>
        <v>0</v>
      </c>
      <c r="AU452" s="2">
        <f t="shared" si="174"/>
        <v>0</v>
      </c>
      <c r="AV452" s="2">
        <f t="shared" si="175"/>
        <v>0</v>
      </c>
      <c r="AW452" s="2">
        <f t="shared" si="176"/>
        <v>2.0567375886524821E-2</v>
      </c>
      <c r="AY452" t="s">
        <v>2530</v>
      </c>
      <c r="AZ452" t="s">
        <v>1101</v>
      </c>
      <c r="BA452">
        <v>2</v>
      </c>
      <c r="BC452">
        <v>2</v>
      </c>
      <c r="BD452" s="91">
        <v>16</v>
      </c>
      <c r="BE452" s="93">
        <v>23</v>
      </c>
      <c r="BF452" s="96">
        <f t="shared" si="177"/>
        <v>16023</v>
      </c>
      <c r="BG452" s="96">
        <f t="shared" ref="BG452:BG515" si="179">BF452</f>
        <v>16023</v>
      </c>
      <c r="BI452" s="7" t="s">
        <v>1447</v>
      </c>
    </row>
    <row r="453" spans="1:68" ht="14" hidden="1" customHeight="1" outlineLevel="1" x14ac:dyDescent="0.2">
      <c r="A453" t="s">
        <v>2308</v>
      </c>
      <c r="B453" t="s">
        <v>1101</v>
      </c>
      <c r="C453" s="1">
        <f t="shared" si="166"/>
        <v>675</v>
      </c>
      <c r="D453" s="7">
        <f>IF(N453&gt;0, RANK(N453,(N453:P453,Q453:AF453)),0)</f>
        <v>2</v>
      </c>
      <c r="E453" s="7">
        <f>IF(O453&gt;0,RANK(O453,(N453:P453,Q453:AF453)),0)</f>
        <v>1</v>
      </c>
      <c r="F453" s="7">
        <f>IF(P453&gt;0,RANK(P453,(N453:P453,Q453:AF453)),0)</f>
        <v>3</v>
      </c>
      <c r="G453" s="1">
        <f t="shared" si="167"/>
        <v>332</v>
      </c>
      <c r="H453" s="2">
        <f t="shared" si="168"/>
        <v>0.49185185185185187</v>
      </c>
      <c r="I453" s="2"/>
      <c r="J453" s="2">
        <f t="shared" si="169"/>
        <v>0.2311111111111111</v>
      </c>
      <c r="K453" s="2">
        <f t="shared" si="170"/>
        <v>0.72296296296296292</v>
      </c>
      <c r="L453" s="2">
        <f t="shared" si="171"/>
        <v>2.5185185185185185E-2</v>
      </c>
      <c r="M453" s="2">
        <f t="shared" si="172"/>
        <v>2.0740740740740851E-2</v>
      </c>
      <c r="N453" s="53">
        <v>156</v>
      </c>
      <c r="O453" s="53">
        <v>488</v>
      </c>
      <c r="P453" s="53">
        <v>17</v>
      </c>
      <c r="S453" s="53">
        <v>14</v>
      </c>
      <c r="Y453" s="102"/>
      <c r="AP453" s="7">
        <f>IF(Q453&gt;0,RANK(Q453,(N453:P453,Q453:AF453)),0)</f>
        <v>0</v>
      </c>
      <c r="AQ453" s="7">
        <f>IF(R453&gt;0,RANK(R453,(N453:P453,Q453:AF453)),0)</f>
        <v>0</v>
      </c>
      <c r="AR453" s="7">
        <f>IF(T453&gt;0,RANK(T453,(N453:P453,Q453:AF453)),0)</f>
        <v>0</v>
      </c>
      <c r="AS453" s="7">
        <f>IF(S453&gt;0,RANK(S453,(N453:P453,Q453:AF453)),0)</f>
        <v>4</v>
      </c>
      <c r="AT453" s="2">
        <f t="shared" si="173"/>
        <v>0</v>
      </c>
      <c r="AU453" s="2">
        <f t="shared" si="174"/>
        <v>0</v>
      </c>
      <c r="AV453" s="2">
        <f t="shared" si="175"/>
        <v>0</v>
      </c>
      <c r="AW453" s="2">
        <f t="shared" si="176"/>
        <v>2.074074074074074E-2</v>
      </c>
      <c r="AY453" t="s">
        <v>2308</v>
      </c>
      <c r="AZ453" t="s">
        <v>1101</v>
      </c>
      <c r="BA453">
        <v>2</v>
      </c>
      <c r="BC453">
        <v>2</v>
      </c>
      <c r="BD453" s="91">
        <v>16</v>
      </c>
      <c r="BE453" s="93">
        <v>25</v>
      </c>
      <c r="BF453" s="96">
        <f t="shared" si="177"/>
        <v>16025</v>
      </c>
      <c r="BG453" s="96">
        <f t="shared" si="179"/>
        <v>16025</v>
      </c>
      <c r="BI453" s="7" t="s">
        <v>1447</v>
      </c>
    </row>
    <row r="454" spans="1:68" ht="14" hidden="1" customHeight="1" outlineLevel="1" x14ac:dyDescent="0.2">
      <c r="A454" t="s">
        <v>2325</v>
      </c>
      <c r="B454" t="s">
        <v>1101</v>
      </c>
      <c r="C454" s="1">
        <f t="shared" si="166"/>
        <v>89597</v>
      </c>
      <c r="D454" s="7">
        <f>IF(N454&gt;0, RANK(N454,(N454:P454,Q454:AF454)),0)</f>
        <v>2</v>
      </c>
      <c r="E454" s="7">
        <f>IF(O454&gt;0,RANK(O454,(N454:P454,Q454:AF454)),0)</f>
        <v>1</v>
      </c>
      <c r="F454" s="7">
        <f>IF(P454&gt;0,RANK(P454,(N454:P454,Q454:AF454)),0)</f>
        <v>3</v>
      </c>
      <c r="G454" s="1">
        <f t="shared" si="167"/>
        <v>32457</v>
      </c>
      <c r="H454" s="2">
        <f t="shared" si="168"/>
        <v>0.36225543265957566</v>
      </c>
      <c r="I454" s="2"/>
      <c r="J454" s="2">
        <f t="shared" si="169"/>
        <v>0.2969184236079333</v>
      </c>
      <c r="K454" s="2">
        <f t="shared" si="170"/>
        <v>0.65917385626750891</v>
      </c>
      <c r="L454" s="2">
        <f t="shared" si="171"/>
        <v>2.846077435628425E-2</v>
      </c>
      <c r="M454" s="2">
        <f t="shared" si="172"/>
        <v>1.5446945768273542E-2</v>
      </c>
      <c r="N454" s="53">
        <v>26603</v>
      </c>
      <c r="O454" s="53">
        <v>59060</v>
      </c>
      <c r="P454" s="53">
        <v>2550</v>
      </c>
      <c r="S454" s="53">
        <v>1384</v>
      </c>
      <c r="Y454" s="102"/>
      <c r="AP454" s="7">
        <f>IF(Q454&gt;0,RANK(Q454,(N454:P454,Q454:AF454)),0)</f>
        <v>0</v>
      </c>
      <c r="AQ454" s="7">
        <f>IF(R454&gt;0,RANK(R454,(N454:P454,Q454:AF454)),0)</f>
        <v>0</v>
      </c>
      <c r="AR454" s="7">
        <f>IF(T454&gt;0,RANK(T454,(N454:P454,Q454:AF454)),0)</f>
        <v>0</v>
      </c>
      <c r="AS454" s="7">
        <f>IF(S454&gt;0,RANK(S454,(N454:P454,Q454:AF454)),0)</f>
        <v>4</v>
      </c>
      <c r="AT454" s="2">
        <f t="shared" si="173"/>
        <v>0</v>
      </c>
      <c r="AU454" s="2">
        <f t="shared" si="174"/>
        <v>0</v>
      </c>
      <c r="AV454" s="2">
        <f t="shared" si="175"/>
        <v>0</v>
      </c>
      <c r="AW454" s="2">
        <f t="shared" si="176"/>
        <v>1.5446945768273492E-2</v>
      </c>
      <c r="AY454" t="s">
        <v>2325</v>
      </c>
      <c r="AZ454" t="s">
        <v>1101</v>
      </c>
      <c r="BA454">
        <v>1</v>
      </c>
      <c r="BC454">
        <v>2</v>
      </c>
      <c r="BD454" s="91">
        <v>16</v>
      </c>
      <c r="BE454" s="93">
        <v>27</v>
      </c>
      <c r="BF454" s="96">
        <f t="shared" si="177"/>
        <v>16027</v>
      </c>
      <c r="BG454" s="96">
        <f t="shared" si="179"/>
        <v>16027</v>
      </c>
      <c r="BI454" s="7" t="s">
        <v>1447</v>
      </c>
    </row>
    <row r="455" spans="1:68" ht="14" hidden="1" customHeight="1" outlineLevel="1" x14ac:dyDescent="0.2">
      <c r="A455" t="s">
        <v>1891</v>
      </c>
      <c r="B455" t="s">
        <v>1101</v>
      </c>
      <c r="C455" s="1">
        <f t="shared" si="166"/>
        <v>3196</v>
      </c>
      <c r="D455" s="7">
        <f>IF(N455&gt;0, RANK(N455,(N455:P455,Q455:AF455)),0)</f>
        <v>2</v>
      </c>
      <c r="E455" s="7">
        <f>IF(O455&gt;0,RANK(O455,(N455:P455,Q455:AF455)),0)</f>
        <v>1</v>
      </c>
      <c r="F455" s="7">
        <f>IF(P455&gt;0,RANK(P455,(N455:P455,Q455:AF455)),0)</f>
        <v>3</v>
      </c>
      <c r="G455" s="1">
        <f t="shared" si="167"/>
        <v>2161</v>
      </c>
      <c r="H455" s="2">
        <f t="shared" si="168"/>
        <v>0.67615769712140172</v>
      </c>
      <c r="I455" s="2"/>
      <c r="J455" s="2">
        <f t="shared" si="169"/>
        <v>0.13829787234042554</v>
      </c>
      <c r="K455" s="2">
        <f t="shared" si="170"/>
        <v>0.81445556946182729</v>
      </c>
      <c r="L455" s="2">
        <f t="shared" si="171"/>
        <v>3.035043804755945E-2</v>
      </c>
      <c r="M455" s="2">
        <f t="shared" si="172"/>
        <v>1.6896120150187696E-2</v>
      </c>
      <c r="N455" s="53">
        <v>442</v>
      </c>
      <c r="O455" s="53">
        <v>2603</v>
      </c>
      <c r="P455" s="53">
        <v>97</v>
      </c>
      <c r="S455" s="53">
        <v>54</v>
      </c>
      <c r="Y455" s="102"/>
      <c r="AP455" s="7">
        <f>IF(Q455&gt;0,RANK(Q455,(N455:P455,Q455:AF455)),0)</f>
        <v>0</v>
      </c>
      <c r="AQ455" s="7">
        <f>IF(R455&gt;0,RANK(R455,(N455:P455,Q455:AF455)),0)</f>
        <v>0</v>
      </c>
      <c r="AR455" s="7">
        <f>IF(T455&gt;0,RANK(T455,(N455:P455,Q455:AF455)),0)</f>
        <v>0</v>
      </c>
      <c r="AS455" s="7">
        <f>IF(S455&gt;0,RANK(S455,(N455:P455,Q455:AF455)),0)</f>
        <v>4</v>
      </c>
      <c r="AT455" s="2">
        <f t="shared" si="173"/>
        <v>0</v>
      </c>
      <c r="AU455" s="2">
        <f t="shared" si="174"/>
        <v>0</v>
      </c>
      <c r="AV455" s="2">
        <f t="shared" si="175"/>
        <v>0</v>
      </c>
      <c r="AW455" s="2">
        <f t="shared" si="176"/>
        <v>1.6896120150187734E-2</v>
      </c>
      <c r="AY455" t="s">
        <v>1891</v>
      </c>
      <c r="AZ455" t="s">
        <v>1101</v>
      </c>
      <c r="BA455">
        <v>2</v>
      </c>
      <c r="BC455">
        <v>2</v>
      </c>
      <c r="BD455" s="91">
        <v>16</v>
      </c>
      <c r="BE455" s="93">
        <v>29</v>
      </c>
      <c r="BF455" s="96">
        <f t="shared" si="177"/>
        <v>16029</v>
      </c>
      <c r="BG455" s="96">
        <f t="shared" si="179"/>
        <v>16029</v>
      </c>
      <c r="BI455" s="7" t="s">
        <v>1447</v>
      </c>
    </row>
    <row r="456" spans="1:68" ht="14" hidden="1" customHeight="1" outlineLevel="1" x14ac:dyDescent="0.2">
      <c r="A456" t="s">
        <v>718</v>
      </c>
      <c r="B456" t="s">
        <v>1101</v>
      </c>
      <c r="C456" s="1">
        <f t="shared" si="166"/>
        <v>9586</v>
      </c>
      <c r="D456" s="7">
        <f>IF(N456&gt;0, RANK(N456,(N456:P456,Q456:AF456)),0)</f>
        <v>2</v>
      </c>
      <c r="E456" s="7">
        <f>IF(O456&gt;0,RANK(O456,(N456:P456,Q456:AF456)),0)</f>
        <v>1</v>
      </c>
      <c r="F456" s="7">
        <f>IF(P456&gt;0,RANK(P456,(N456:P456,Q456:AF456)),0)</f>
        <v>3</v>
      </c>
      <c r="G456" s="1">
        <f t="shared" si="167"/>
        <v>6056</v>
      </c>
      <c r="H456" s="2">
        <f t="shared" si="168"/>
        <v>0.631754642186522</v>
      </c>
      <c r="I456" s="2"/>
      <c r="J456" s="2">
        <f t="shared" si="169"/>
        <v>0.15731274775714585</v>
      </c>
      <c r="K456" s="2">
        <f t="shared" si="170"/>
        <v>0.78906738994366787</v>
      </c>
      <c r="L456" s="2">
        <f t="shared" si="171"/>
        <v>3.3590653035677029E-2</v>
      </c>
      <c r="M456" s="2">
        <f t="shared" si="172"/>
        <v>2.0029209263509221E-2</v>
      </c>
      <c r="N456" s="53">
        <v>1508</v>
      </c>
      <c r="O456" s="53">
        <v>7564</v>
      </c>
      <c r="P456" s="53">
        <v>322</v>
      </c>
      <c r="S456" s="53">
        <v>192</v>
      </c>
      <c r="Y456" s="102"/>
      <c r="AP456" s="7">
        <f>IF(Q456&gt;0,RANK(Q456,(N456:P456,Q456:AF456)),0)</f>
        <v>0</v>
      </c>
      <c r="AQ456" s="7">
        <f>IF(R456&gt;0,RANK(R456,(N456:P456,Q456:AF456)),0)</f>
        <v>0</v>
      </c>
      <c r="AR456" s="7">
        <f>IF(T456&gt;0,RANK(T456,(N456:P456,Q456:AF456)),0)</f>
        <v>0</v>
      </c>
      <c r="AS456" s="7">
        <f>IF(S456&gt;0,RANK(S456,(N456:P456,Q456:AF456)),0)</f>
        <v>4</v>
      </c>
      <c r="AT456" s="2">
        <f t="shared" si="173"/>
        <v>0</v>
      </c>
      <c r="AU456" s="2">
        <f t="shared" si="174"/>
        <v>0</v>
      </c>
      <c r="AV456" s="2">
        <f t="shared" si="175"/>
        <v>0</v>
      </c>
      <c r="AW456" s="2">
        <f t="shared" si="176"/>
        <v>2.0029209263509283E-2</v>
      </c>
      <c r="AY456" t="s">
        <v>718</v>
      </c>
      <c r="AZ456" t="s">
        <v>1101</v>
      </c>
      <c r="BA456">
        <v>2</v>
      </c>
      <c r="BC456">
        <v>2</v>
      </c>
      <c r="BD456" s="91">
        <v>16</v>
      </c>
      <c r="BE456" s="93">
        <v>31</v>
      </c>
      <c r="BF456" s="96">
        <f t="shared" si="177"/>
        <v>16031</v>
      </c>
      <c r="BG456" s="96">
        <f t="shared" si="179"/>
        <v>16031</v>
      </c>
      <c r="BI456" s="7" t="s">
        <v>1447</v>
      </c>
    </row>
    <row r="457" spans="1:68" ht="14" hidden="1" customHeight="1" outlineLevel="1" x14ac:dyDescent="0.2">
      <c r="A457" t="s">
        <v>719</v>
      </c>
      <c r="B457" t="s">
        <v>1101</v>
      </c>
      <c r="C457" s="1">
        <f t="shared" si="166"/>
        <v>311</v>
      </c>
      <c r="D457" s="7">
        <f>IF(N457&gt;0, RANK(N457,(N457:P457,Q457:AF457)),0)</f>
        <v>2</v>
      </c>
      <c r="E457" s="7">
        <f>IF(O457&gt;0,RANK(O457,(N457:P457,Q457:AF457)),0)</f>
        <v>1</v>
      </c>
      <c r="F457" s="7">
        <f>IF(P457&gt;0,RANK(P457,(N457:P457,Q457:AF457)),0)</f>
        <v>3</v>
      </c>
      <c r="G457" s="1">
        <f t="shared" si="167"/>
        <v>212</v>
      </c>
      <c r="H457" s="2">
        <f t="shared" si="168"/>
        <v>0.68167202572347263</v>
      </c>
      <c r="I457" s="2"/>
      <c r="J457" s="2">
        <f t="shared" si="169"/>
        <v>0.13504823151125403</v>
      </c>
      <c r="K457" s="2">
        <f t="shared" si="170"/>
        <v>0.81672025723472674</v>
      </c>
      <c r="L457" s="2">
        <f t="shared" si="171"/>
        <v>3.8585209003215437E-2</v>
      </c>
      <c r="M457" s="2">
        <f t="shared" si="172"/>
        <v>9.6463022508038176E-3</v>
      </c>
      <c r="N457" s="53">
        <v>42</v>
      </c>
      <c r="O457" s="53">
        <v>254</v>
      </c>
      <c r="P457" s="53">
        <v>12</v>
      </c>
      <c r="S457" s="53">
        <v>3</v>
      </c>
      <c r="Y457" s="102"/>
      <c r="AP457" s="7">
        <f>IF(Q457&gt;0,RANK(Q457,(N457:P457,Q457:AF457)),0)</f>
        <v>0</v>
      </c>
      <c r="AQ457" s="7">
        <f>IF(R457&gt;0,RANK(R457,(N457:P457,Q457:AF457)),0)</f>
        <v>0</v>
      </c>
      <c r="AR457" s="7">
        <f>IF(T457&gt;0,RANK(T457,(N457:P457,Q457:AF457)),0)</f>
        <v>0</v>
      </c>
      <c r="AS457" s="7">
        <f>IF(S457&gt;0,RANK(S457,(N457:P457,Q457:AF457)),0)</f>
        <v>4</v>
      </c>
      <c r="AT457" s="2">
        <f t="shared" si="173"/>
        <v>0</v>
      </c>
      <c r="AU457" s="2">
        <f t="shared" si="174"/>
        <v>0</v>
      </c>
      <c r="AV457" s="2">
        <f t="shared" si="175"/>
        <v>0</v>
      </c>
      <c r="AW457" s="2">
        <f t="shared" si="176"/>
        <v>9.6463022508038593E-3</v>
      </c>
      <c r="AY457" t="s">
        <v>719</v>
      </c>
      <c r="AZ457" t="s">
        <v>1101</v>
      </c>
      <c r="BA457">
        <v>2</v>
      </c>
      <c r="BC457">
        <v>2</v>
      </c>
      <c r="BD457" s="91">
        <v>16</v>
      </c>
      <c r="BE457" s="93">
        <v>33</v>
      </c>
      <c r="BF457" s="96">
        <f t="shared" si="177"/>
        <v>16033</v>
      </c>
      <c r="BG457" s="96">
        <f t="shared" si="179"/>
        <v>16033</v>
      </c>
      <c r="BI457" s="7" t="s">
        <v>1447</v>
      </c>
    </row>
    <row r="458" spans="1:68" ht="14" hidden="1" customHeight="1" outlineLevel="1" x14ac:dyDescent="0.2">
      <c r="A458" t="s">
        <v>1970</v>
      </c>
      <c r="B458" t="s">
        <v>1101</v>
      </c>
      <c r="C458" s="1">
        <f t="shared" si="166"/>
        <v>4379</v>
      </c>
      <c r="D458" s="7">
        <f>IF(N458&gt;0, RANK(N458,(N458:P458,Q458:AF458)),0)</f>
        <v>2</v>
      </c>
      <c r="E458" s="7">
        <f>IF(O458&gt;0,RANK(O458,(N458:P458,Q458:AF458)),0)</f>
        <v>1</v>
      </c>
      <c r="F458" s="7">
        <f>IF(P458&gt;0,RANK(P458,(N458:P458,Q458:AF458)),0)</f>
        <v>3</v>
      </c>
      <c r="G458" s="1">
        <f t="shared" si="167"/>
        <v>2474</v>
      </c>
      <c r="H458" s="2">
        <f t="shared" si="168"/>
        <v>0.56496917104361721</v>
      </c>
      <c r="I458" s="2"/>
      <c r="J458" s="2">
        <f t="shared" si="169"/>
        <v>0.20164421100707924</v>
      </c>
      <c r="K458" s="2">
        <f t="shared" si="170"/>
        <v>0.76661338205069651</v>
      </c>
      <c r="L458" s="2">
        <f t="shared" si="171"/>
        <v>2.3749714546700159E-2</v>
      </c>
      <c r="M458" s="2">
        <f t="shared" si="172"/>
        <v>7.9926923955240294E-3</v>
      </c>
      <c r="N458" s="53">
        <v>883</v>
      </c>
      <c r="O458" s="53">
        <v>3357</v>
      </c>
      <c r="P458" s="53">
        <v>104</v>
      </c>
      <c r="S458" s="53">
        <v>35</v>
      </c>
      <c r="Y458" s="102"/>
      <c r="AP458" s="7">
        <f>IF(Q458&gt;0,RANK(Q458,(N458:P458,Q458:AF458)),0)</f>
        <v>0</v>
      </c>
      <c r="AQ458" s="7">
        <f>IF(R458&gt;0,RANK(R458,(N458:P458,Q458:AF458)),0)</f>
        <v>0</v>
      </c>
      <c r="AR458" s="7">
        <f>IF(T458&gt;0,RANK(T458,(N458:P458,Q458:AF458)),0)</f>
        <v>0</v>
      </c>
      <c r="AS458" s="7">
        <f>IF(S458&gt;0,RANK(S458,(N458:P458,Q458:AF458)),0)</f>
        <v>4</v>
      </c>
      <c r="AT458" s="2">
        <f t="shared" si="173"/>
        <v>0</v>
      </c>
      <c r="AU458" s="2">
        <f t="shared" si="174"/>
        <v>0</v>
      </c>
      <c r="AV458" s="2">
        <f t="shared" si="175"/>
        <v>0</v>
      </c>
      <c r="AW458" s="2">
        <f t="shared" si="176"/>
        <v>7.9926923955240918E-3</v>
      </c>
      <c r="AY458" t="s">
        <v>1970</v>
      </c>
      <c r="AZ458" t="s">
        <v>1101</v>
      </c>
      <c r="BA458">
        <v>1</v>
      </c>
      <c r="BC458">
        <v>2</v>
      </c>
      <c r="BD458" s="91">
        <v>16</v>
      </c>
      <c r="BE458" s="93">
        <v>35</v>
      </c>
      <c r="BF458" s="96">
        <f t="shared" si="177"/>
        <v>16035</v>
      </c>
      <c r="BG458" s="96">
        <f t="shared" si="179"/>
        <v>16035</v>
      </c>
      <c r="BI458" s="7" t="s">
        <v>1447</v>
      </c>
    </row>
    <row r="459" spans="1:68" ht="14" hidden="1" customHeight="1" outlineLevel="1" x14ac:dyDescent="0.2">
      <c r="A459" t="s">
        <v>672</v>
      </c>
      <c r="B459" t="s">
        <v>1101</v>
      </c>
      <c r="C459" s="1">
        <f t="shared" si="166"/>
        <v>2708</v>
      </c>
      <c r="D459" s="7">
        <f>IF(N459&gt;0, RANK(N459,(N459:P459,Q459:AF459)),0)</f>
        <v>2</v>
      </c>
      <c r="E459" s="7">
        <f>IF(O459&gt;0,RANK(O459,(N459:P459,Q459:AF459)),0)</f>
        <v>1</v>
      </c>
      <c r="F459" s="7">
        <f>IF(P459&gt;0,RANK(P459,(N459:P459,Q459:AF459)),0)</f>
        <v>3</v>
      </c>
      <c r="G459" s="1">
        <f t="shared" si="167"/>
        <v>1375</v>
      </c>
      <c r="H459" s="2">
        <f t="shared" si="168"/>
        <v>0.50775480059084199</v>
      </c>
      <c r="I459" s="2"/>
      <c r="J459" s="2">
        <f t="shared" si="169"/>
        <v>0.22267355982274742</v>
      </c>
      <c r="K459" s="2">
        <f t="shared" si="170"/>
        <v>0.73042836041358938</v>
      </c>
      <c r="L459" s="2">
        <f t="shared" si="171"/>
        <v>2.7326440177252585E-2</v>
      </c>
      <c r="M459" s="2">
        <f t="shared" si="172"/>
        <v>1.9571639586410641E-2</v>
      </c>
      <c r="N459" s="53">
        <v>603</v>
      </c>
      <c r="O459" s="53">
        <v>1978</v>
      </c>
      <c r="P459" s="53">
        <v>74</v>
      </c>
      <c r="S459" s="53">
        <v>53</v>
      </c>
      <c r="Y459" s="102"/>
      <c r="AP459" s="7">
        <f>IF(Q459&gt;0,RANK(Q459,(N459:P459,Q459:AF459)),0)</f>
        <v>0</v>
      </c>
      <c r="AQ459" s="7">
        <f>IF(R459&gt;0,RANK(R459,(N459:P459,Q459:AF459)),0)</f>
        <v>0</v>
      </c>
      <c r="AR459" s="7">
        <f>IF(T459&gt;0,RANK(T459,(N459:P459,Q459:AF459)),0)</f>
        <v>0</v>
      </c>
      <c r="AS459" s="7">
        <f>IF(S459&gt;0,RANK(S459,(N459:P459,Q459:AF459)),0)</f>
        <v>4</v>
      </c>
      <c r="AT459" s="2">
        <f t="shared" si="173"/>
        <v>0</v>
      </c>
      <c r="AU459" s="2">
        <f t="shared" si="174"/>
        <v>0</v>
      </c>
      <c r="AV459" s="2">
        <f t="shared" si="175"/>
        <v>0</v>
      </c>
      <c r="AW459" s="2">
        <f t="shared" si="176"/>
        <v>1.9571639586410634E-2</v>
      </c>
      <c r="AY459" t="s">
        <v>672</v>
      </c>
      <c r="AZ459" t="s">
        <v>1101</v>
      </c>
      <c r="BA459">
        <v>2</v>
      </c>
      <c r="BC459">
        <v>2</v>
      </c>
      <c r="BD459" s="91">
        <v>16</v>
      </c>
      <c r="BE459" s="93">
        <v>37</v>
      </c>
      <c r="BF459" s="96">
        <f t="shared" si="177"/>
        <v>16037</v>
      </c>
      <c r="BG459" s="96">
        <f t="shared" si="179"/>
        <v>16037</v>
      </c>
      <c r="BI459" s="7" t="s">
        <v>1447</v>
      </c>
    </row>
    <row r="460" spans="1:68" ht="14" hidden="1" customHeight="1" outlineLevel="1" x14ac:dyDescent="0.2">
      <c r="A460" t="s">
        <v>1294</v>
      </c>
      <c r="B460" t="s">
        <v>1101</v>
      </c>
      <c r="C460" s="1">
        <f t="shared" si="166"/>
        <v>10119</v>
      </c>
      <c r="D460" s="7">
        <f>IF(N460&gt;0, RANK(N460,(N460:P460,Q460:AF460)),0)</f>
        <v>2</v>
      </c>
      <c r="E460" s="7">
        <f>IF(O460&gt;0,RANK(O460,(N460:P460,Q460:AF460)),0)</f>
        <v>1</v>
      </c>
      <c r="F460" s="7">
        <f>IF(P460&gt;0,RANK(P460,(N460:P460,Q460:AF460)),0)</f>
        <v>3</v>
      </c>
      <c r="G460" s="1">
        <f t="shared" si="167"/>
        <v>3983</v>
      </c>
      <c r="H460" s="2">
        <f t="shared" si="168"/>
        <v>0.3936159699575057</v>
      </c>
      <c r="I460" s="2"/>
      <c r="J460" s="2">
        <f t="shared" si="169"/>
        <v>0.27809072042691968</v>
      </c>
      <c r="K460" s="2">
        <f t="shared" si="170"/>
        <v>0.67170669038442532</v>
      </c>
      <c r="L460" s="2">
        <f t="shared" si="171"/>
        <v>3.1327206245676448E-2</v>
      </c>
      <c r="M460" s="2">
        <f t="shared" si="172"/>
        <v>1.8875382942978608E-2</v>
      </c>
      <c r="N460" s="53">
        <v>2814</v>
      </c>
      <c r="O460" s="53">
        <v>6797</v>
      </c>
      <c r="P460" s="53">
        <v>317</v>
      </c>
      <c r="S460" s="53">
        <v>191</v>
      </c>
      <c r="Y460" s="102"/>
      <c r="AP460" s="7">
        <f>IF(Q460&gt;0,RANK(Q460,(N460:P460,Q460:AF460)),0)</f>
        <v>0</v>
      </c>
      <c r="AQ460" s="7">
        <f>IF(R460&gt;0,RANK(R460,(N460:P460,Q460:AF460)),0)</f>
        <v>0</v>
      </c>
      <c r="AR460" s="7">
        <f>IF(T460&gt;0,RANK(T460,(N460:P460,Q460:AF460)),0)</f>
        <v>0</v>
      </c>
      <c r="AS460" s="7">
        <f>IF(S460&gt;0,RANK(S460,(N460:P460,Q460:AF460)),0)</f>
        <v>4</v>
      </c>
      <c r="AT460" s="2">
        <f t="shared" si="173"/>
        <v>0</v>
      </c>
      <c r="AU460" s="2">
        <f t="shared" si="174"/>
        <v>0</v>
      </c>
      <c r="AV460" s="2">
        <f t="shared" si="175"/>
        <v>0</v>
      </c>
      <c r="AW460" s="2">
        <f t="shared" si="176"/>
        <v>1.8875382942978556E-2</v>
      </c>
      <c r="AY460" t="s">
        <v>1294</v>
      </c>
      <c r="AZ460" t="s">
        <v>1101</v>
      </c>
      <c r="BA460">
        <v>2</v>
      </c>
      <c r="BC460">
        <v>2</v>
      </c>
      <c r="BD460" s="91">
        <v>16</v>
      </c>
      <c r="BE460" s="93">
        <v>39</v>
      </c>
      <c r="BF460" s="96">
        <f t="shared" si="177"/>
        <v>16039</v>
      </c>
      <c r="BG460" s="96">
        <f t="shared" si="179"/>
        <v>16039</v>
      </c>
      <c r="BI460" s="7" t="s">
        <v>1447</v>
      </c>
      <c r="BP460" t="s">
        <v>1743</v>
      </c>
    </row>
    <row r="461" spans="1:68" ht="14" hidden="1" customHeight="1" outlineLevel="1" x14ac:dyDescent="0.2">
      <c r="A461" t="s">
        <v>2356</v>
      </c>
      <c r="B461" t="s">
        <v>1101</v>
      </c>
      <c r="C461" s="1">
        <f t="shared" si="166"/>
        <v>6614</v>
      </c>
      <c r="D461" s="7">
        <f>IF(N461&gt;0, RANK(N461,(N461:P461,Q461:AF461)),0)</f>
        <v>2</v>
      </c>
      <c r="E461" s="7">
        <f>IF(O461&gt;0,RANK(O461,(N461:P461,Q461:AF461)),0)</f>
        <v>1</v>
      </c>
      <c r="F461" s="7">
        <f>IF(P461&gt;0,RANK(P461,(N461:P461,Q461:AF461)),0)</f>
        <v>3</v>
      </c>
      <c r="G461" s="1">
        <f t="shared" si="167"/>
        <v>5093</v>
      </c>
      <c r="H461" s="2">
        <f t="shared" si="168"/>
        <v>0.77003326277592987</v>
      </c>
      <c r="I461" s="2"/>
      <c r="J461" s="2">
        <f t="shared" si="169"/>
        <v>8.8448745086180822E-2</v>
      </c>
      <c r="K461" s="2">
        <f t="shared" si="170"/>
        <v>0.85848200786211071</v>
      </c>
      <c r="L461" s="2">
        <f t="shared" si="171"/>
        <v>3.2809192621711523E-2</v>
      </c>
      <c r="M461" s="2">
        <f t="shared" si="172"/>
        <v>2.0260054429996933E-2</v>
      </c>
      <c r="N461" s="53">
        <v>585</v>
      </c>
      <c r="O461" s="53">
        <v>5678</v>
      </c>
      <c r="P461" s="53">
        <v>217</v>
      </c>
      <c r="S461" s="53">
        <v>134</v>
      </c>
      <c r="Y461" s="102"/>
      <c r="AP461" s="7">
        <f>IF(Q461&gt;0,RANK(Q461,(N461:P461,Q461:AF461)),0)</f>
        <v>0</v>
      </c>
      <c r="AQ461" s="7">
        <f>IF(R461&gt;0,RANK(R461,(N461:P461,Q461:AF461)),0)</f>
        <v>0</v>
      </c>
      <c r="AR461" s="7">
        <f>IF(T461&gt;0,RANK(T461,(N461:P461,Q461:AF461)),0)</f>
        <v>0</v>
      </c>
      <c r="AS461" s="7">
        <f>IF(S461&gt;0,RANK(S461,(N461:P461,Q461:AF461)),0)</f>
        <v>4</v>
      </c>
      <c r="AT461" s="2">
        <f t="shared" si="173"/>
        <v>0</v>
      </c>
      <c r="AU461" s="2">
        <f t="shared" si="174"/>
        <v>0</v>
      </c>
      <c r="AV461" s="2">
        <f t="shared" si="175"/>
        <v>0</v>
      </c>
      <c r="AW461" s="2">
        <f t="shared" si="176"/>
        <v>2.0260054429996975E-2</v>
      </c>
      <c r="AY461" t="s">
        <v>2356</v>
      </c>
      <c r="AZ461" t="s">
        <v>1101</v>
      </c>
      <c r="BA461">
        <v>2</v>
      </c>
      <c r="BC461">
        <v>2</v>
      </c>
      <c r="BD461" s="91">
        <v>16</v>
      </c>
      <c r="BE461" s="93">
        <v>41</v>
      </c>
      <c r="BF461" s="96">
        <f t="shared" si="177"/>
        <v>16041</v>
      </c>
      <c r="BG461" s="96">
        <f t="shared" si="179"/>
        <v>16041</v>
      </c>
      <c r="BI461" s="7" t="s">
        <v>1447</v>
      </c>
    </row>
    <row r="462" spans="1:68" ht="14" hidden="1" customHeight="1" outlineLevel="1" x14ac:dyDescent="0.2">
      <c r="A462" t="s">
        <v>1252</v>
      </c>
      <c r="B462" t="s">
        <v>1101</v>
      </c>
      <c r="C462" s="1">
        <f t="shared" si="166"/>
        <v>6706</v>
      </c>
      <c r="D462" s="7">
        <f>IF(N462&gt;0, RANK(N462,(N462:P462,Q462:AF462)),0)</f>
        <v>2</v>
      </c>
      <c r="E462" s="7">
        <f>IF(O462&gt;0,RANK(O462,(N462:P462,Q462:AF462)),0)</f>
        <v>1</v>
      </c>
      <c r="F462" s="7">
        <f>IF(P462&gt;0,RANK(P462,(N462:P462,Q462:AF462)),0)</f>
        <v>3</v>
      </c>
      <c r="G462" s="1">
        <f t="shared" si="167"/>
        <v>4390</v>
      </c>
      <c r="H462" s="2">
        <f t="shared" si="168"/>
        <v>0.65463763793617658</v>
      </c>
      <c r="I462" s="2"/>
      <c r="J462" s="2">
        <f t="shared" si="169"/>
        <v>0.14926931106471816</v>
      </c>
      <c r="K462" s="2">
        <f t="shared" si="170"/>
        <v>0.80390694900089477</v>
      </c>
      <c r="L462" s="2">
        <f t="shared" si="171"/>
        <v>3.0569639129138085E-2</v>
      </c>
      <c r="M462" s="2">
        <f t="shared" si="172"/>
        <v>1.6254100805248958E-2</v>
      </c>
      <c r="N462" s="53">
        <v>1001</v>
      </c>
      <c r="O462" s="53">
        <v>5391</v>
      </c>
      <c r="P462" s="53">
        <v>205</v>
      </c>
      <c r="S462" s="53">
        <v>109</v>
      </c>
      <c r="Y462" s="102"/>
      <c r="AP462" s="7">
        <f>IF(Q462&gt;0,RANK(Q462,(N462:P462,Q462:AF462)),0)</f>
        <v>0</v>
      </c>
      <c r="AQ462" s="7">
        <f>IF(R462&gt;0,RANK(R462,(N462:P462,Q462:AF462)),0)</f>
        <v>0</v>
      </c>
      <c r="AR462" s="7">
        <f>IF(T462&gt;0,RANK(T462,(N462:P462,Q462:AF462)),0)</f>
        <v>0</v>
      </c>
      <c r="AS462" s="7">
        <f>IF(S462&gt;0,RANK(S462,(N462:P462,Q462:AF462)),0)</f>
        <v>4</v>
      </c>
      <c r="AT462" s="2">
        <f t="shared" si="173"/>
        <v>0</v>
      </c>
      <c r="AU462" s="2">
        <f t="shared" si="174"/>
        <v>0</v>
      </c>
      <c r="AV462" s="2">
        <f t="shared" si="175"/>
        <v>0</v>
      </c>
      <c r="AW462" s="2">
        <f t="shared" si="176"/>
        <v>1.6254100805249031E-2</v>
      </c>
      <c r="AY462" t="s">
        <v>1252</v>
      </c>
      <c r="AZ462" t="s">
        <v>1101</v>
      </c>
      <c r="BA462">
        <v>2</v>
      </c>
      <c r="BC462">
        <v>2</v>
      </c>
      <c r="BD462" s="91">
        <v>16</v>
      </c>
      <c r="BE462" s="93">
        <v>43</v>
      </c>
      <c r="BF462" s="96">
        <f t="shared" si="177"/>
        <v>16043</v>
      </c>
      <c r="BG462" s="96">
        <f t="shared" si="179"/>
        <v>16043</v>
      </c>
      <c r="BI462" s="7" t="s">
        <v>1447</v>
      </c>
      <c r="BP462" t="s">
        <v>1743</v>
      </c>
    </row>
    <row r="463" spans="1:68" ht="14" hidden="1" customHeight="1" outlineLevel="1" x14ac:dyDescent="0.2">
      <c r="A463" t="s">
        <v>1971</v>
      </c>
      <c r="B463" t="s">
        <v>1101</v>
      </c>
      <c r="C463" s="1">
        <f t="shared" si="166"/>
        <v>9912</v>
      </c>
      <c r="D463" s="7">
        <f>IF(N463&gt;0, RANK(N463,(N463:P463,Q463:AF463)),0)</f>
        <v>2</v>
      </c>
      <c r="E463" s="7">
        <f>IF(O463&gt;0,RANK(O463,(N463:P463,Q463:AF463)),0)</f>
        <v>1</v>
      </c>
      <c r="F463" s="7">
        <f>IF(P463&gt;0,RANK(P463,(N463:P463,Q463:AF463)),0)</f>
        <v>3</v>
      </c>
      <c r="G463" s="1">
        <f t="shared" si="167"/>
        <v>5589</v>
      </c>
      <c r="H463" s="2">
        <f t="shared" si="168"/>
        <v>0.56386198547215494</v>
      </c>
      <c r="I463" s="2"/>
      <c r="J463" s="2">
        <f t="shared" si="169"/>
        <v>0.19743744955609363</v>
      </c>
      <c r="K463" s="2">
        <f t="shared" si="170"/>
        <v>0.76129943502824859</v>
      </c>
      <c r="L463" s="2">
        <f t="shared" si="171"/>
        <v>2.7037933817594836E-2</v>
      </c>
      <c r="M463" s="2">
        <f t="shared" si="172"/>
        <v>1.4225181598062912E-2</v>
      </c>
      <c r="N463" s="53">
        <v>1957</v>
      </c>
      <c r="O463" s="53">
        <v>7546</v>
      </c>
      <c r="P463" s="53">
        <v>268</v>
      </c>
      <c r="S463" s="53">
        <v>141</v>
      </c>
      <c r="Y463" s="102"/>
      <c r="AP463" s="7">
        <f>IF(Q463&gt;0,RANK(Q463,(N463:P463,Q463:AF463)),0)</f>
        <v>0</v>
      </c>
      <c r="AQ463" s="7">
        <f>IF(R463&gt;0,RANK(R463,(N463:P463,Q463:AF463)),0)</f>
        <v>0</v>
      </c>
      <c r="AR463" s="7">
        <f>IF(T463&gt;0,RANK(T463,(N463:P463,Q463:AF463)),0)</f>
        <v>0</v>
      </c>
      <c r="AS463" s="7">
        <f>IF(S463&gt;0,RANK(S463,(N463:P463,Q463:AF463)),0)</f>
        <v>4</v>
      </c>
      <c r="AT463" s="2">
        <f t="shared" si="173"/>
        <v>0</v>
      </c>
      <c r="AU463" s="2">
        <f t="shared" si="174"/>
        <v>0</v>
      </c>
      <c r="AV463" s="2">
        <f t="shared" si="175"/>
        <v>0</v>
      </c>
      <c r="AW463" s="2">
        <f t="shared" si="176"/>
        <v>1.4225181598062953E-2</v>
      </c>
      <c r="AY463" t="s">
        <v>1971</v>
      </c>
      <c r="AZ463" t="s">
        <v>1101</v>
      </c>
      <c r="BA463">
        <v>1</v>
      </c>
      <c r="BC463">
        <v>2</v>
      </c>
      <c r="BD463" s="91">
        <v>16</v>
      </c>
      <c r="BE463" s="93">
        <v>45</v>
      </c>
      <c r="BF463" s="96">
        <f t="shared" si="177"/>
        <v>16045</v>
      </c>
      <c r="BG463" s="96">
        <f t="shared" si="179"/>
        <v>16045</v>
      </c>
      <c r="BI463" s="7" t="s">
        <v>1447</v>
      </c>
      <c r="BP463" t="s">
        <v>1743</v>
      </c>
    </row>
    <row r="464" spans="1:68" ht="14" hidden="1" customHeight="1" outlineLevel="1" x14ac:dyDescent="0.2">
      <c r="A464" t="s">
        <v>2043</v>
      </c>
      <c r="B464" t="s">
        <v>1101</v>
      </c>
      <c r="C464" s="1">
        <f t="shared" si="166"/>
        <v>6039</v>
      </c>
      <c r="D464" s="7">
        <f>IF(N464&gt;0, RANK(N464,(N464:P464,Q464:AF464)),0)</f>
        <v>2</v>
      </c>
      <c r="E464" s="7">
        <f>IF(O464&gt;0,RANK(O464,(N464:P464,Q464:AF464)),0)</f>
        <v>1</v>
      </c>
      <c r="F464" s="7">
        <f>IF(P464&gt;0,RANK(P464,(N464:P464,Q464:AF464)),0)</f>
        <v>3</v>
      </c>
      <c r="G464" s="1">
        <f t="shared" si="167"/>
        <v>3107</v>
      </c>
      <c r="H464" s="2">
        <f t="shared" si="168"/>
        <v>0.51448915383341609</v>
      </c>
      <c r="I464" s="2"/>
      <c r="J464" s="2">
        <f t="shared" si="169"/>
        <v>0.22106308991554893</v>
      </c>
      <c r="K464" s="2">
        <f t="shared" si="170"/>
        <v>0.73555224374896511</v>
      </c>
      <c r="L464" s="2">
        <f t="shared" si="171"/>
        <v>3.0799801291604572E-2</v>
      </c>
      <c r="M464" s="2">
        <f t="shared" si="172"/>
        <v>1.2584865043881416E-2</v>
      </c>
      <c r="N464" s="53">
        <v>1335</v>
      </c>
      <c r="O464" s="53">
        <v>4442</v>
      </c>
      <c r="P464" s="53">
        <v>186</v>
      </c>
      <c r="S464" s="53">
        <v>76</v>
      </c>
      <c r="Y464" s="102"/>
      <c r="AP464" s="7">
        <f>IF(Q464&gt;0,RANK(Q464,(N464:P464,Q464:AF464)),0)</f>
        <v>0</v>
      </c>
      <c r="AQ464" s="7">
        <f>IF(R464&gt;0,RANK(R464,(N464:P464,Q464:AF464)),0)</f>
        <v>0</v>
      </c>
      <c r="AR464" s="7">
        <f>IF(T464&gt;0,RANK(T464,(N464:P464,Q464:AF464)),0)</f>
        <v>0</v>
      </c>
      <c r="AS464" s="7">
        <f>IF(S464&gt;0,RANK(S464,(N464:P464,Q464:AF464)),0)</f>
        <v>4</v>
      </c>
      <c r="AT464" s="2">
        <f t="shared" si="173"/>
        <v>0</v>
      </c>
      <c r="AU464" s="2">
        <f t="shared" si="174"/>
        <v>0</v>
      </c>
      <c r="AV464" s="2">
        <f t="shared" si="175"/>
        <v>0</v>
      </c>
      <c r="AW464" s="2">
        <f t="shared" si="176"/>
        <v>1.2584865043881437E-2</v>
      </c>
      <c r="AY464" t="s">
        <v>2043</v>
      </c>
      <c r="AZ464" t="s">
        <v>1101</v>
      </c>
      <c r="BA464">
        <v>2</v>
      </c>
      <c r="BC464">
        <v>2</v>
      </c>
      <c r="BD464" s="91">
        <v>16</v>
      </c>
      <c r="BE464" s="93">
        <v>47</v>
      </c>
      <c r="BF464" s="96">
        <f t="shared" si="177"/>
        <v>16047</v>
      </c>
      <c r="BG464" s="96">
        <f t="shared" si="179"/>
        <v>16047</v>
      </c>
      <c r="BI464" s="7" t="s">
        <v>1447</v>
      </c>
      <c r="BP464" t="s">
        <v>1743</v>
      </c>
    </row>
    <row r="465" spans="1:68" ht="14" hidden="1" customHeight="1" outlineLevel="1" x14ac:dyDescent="0.2">
      <c r="A465" t="s">
        <v>14</v>
      </c>
      <c r="B465" t="s">
        <v>1101</v>
      </c>
      <c r="C465" s="1">
        <f t="shared" si="166"/>
        <v>9481</v>
      </c>
      <c r="D465" s="7">
        <f>IF(N465&gt;0, RANK(N465,(N465:P465,Q465:AF465)),0)</f>
        <v>2</v>
      </c>
      <c r="E465" s="7">
        <f>IF(O465&gt;0,RANK(O465,(N465:P465,Q465:AF465)),0)</f>
        <v>1</v>
      </c>
      <c r="F465" s="7">
        <f>IF(P465&gt;0,RANK(P465,(N465:P465,Q465:AF465)),0)</f>
        <v>3</v>
      </c>
      <c r="G465" s="1">
        <f t="shared" si="167"/>
        <v>6097</v>
      </c>
      <c r="H465" s="2">
        <f t="shared" si="168"/>
        <v>0.64307562493407866</v>
      </c>
      <c r="I465" s="2"/>
      <c r="J465" s="2">
        <f t="shared" si="169"/>
        <v>0.16158633055584853</v>
      </c>
      <c r="K465" s="2">
        <f t="shared" si="170"/>
        <v>0.80466195548992725</v>
      </c>
      <c r="L465" s="2">
        <f t="shared" si="171"/>
        <v>2.2571458706887457E-2</v>
      </c>
      <c r="M465" s="2">
        <f t="shared" si="172"/>
        <v>1.1180255247336814E-2</v>
      </c>
      <c r="N465" s="53">
        <v>1532</v>
      </c>
      <c r="O465" s="53">
        <v>7629</v>
      </c>
      <c r="P465" s="53">
        <v>214</v>
      </c>
      <c r="S465" s="53">
        <v>106</v>
      </c>
      <c r="Y465" s="102"/>
      <c r="AP465" s="7">
        <f>IF(Q465&gt;0,RANK(Q465,(N465:P465,Q465:AF465)),0)</f>
        <v>0</v>
      </c>
      <c r="AQ465" s="7">
        <f>IF(R465&gt;0,RANK(R465,(N465:P465,Q465:AF465)),0)</f>
        <v>0</v>
      </c>
      <c r="AR465" s="7">
        <f>IF(T465&gt;0,RANK(T465,(N465:P465,Q465:AF465)),0)</f>
        <v>0</v>
      </c>
      <c r="AS465" s="7">
        <f>IF(S465&gt;0,RANK(S465,(N465:P465,Q465:AF465)),0)</f>
        <v>4</v>
      </c>
      <c r="AT465" s="2">
        <f t="shared" si="173"/>
        <v>0</v>
      </c>
      <c r="AU465" s="2">
        <f t="shared" si="174"/>
        <v>0</v>
      </c>
      <c r="AV465" s="2">
        <f t="shared" si="175"/>
        <v>0</v>
      </c>
      <c r="AW465" s="2">
        <f t="shared" si="176"/>
        <v>1.118025524733678E-2</v>
      </c>
      <c r="AY465" t="s">
        <v>14</v>
      </c>
      <c r="AZ465" t="s">
        <v>1101</v>
      </c>
      <c r="BA465">
        <v>1</v>
      </c>
      <c r="BC465">
        <v>2</v>
      </c>
      <c r="BD465" s="91">
        <v>16</v>
      </c>
      <c r="BE465" s="93">
        <v>49</v>
      </c>
      <c r="BF465" s="96">
        <f t="shared" si="177"/>
        <v>16049</v>
      </c>
      <c r="BG465" s="96">
        <f t="shared" si="179"/>
        <v>16049</v>
      </c>
      <c r="BI465" s="7" t="s">
        <v>1447</v>
      </c>
    </row>
    <row r="466" spans="1:68" ht="14" hidden="1" customHeight="1" outlineLevel="1" x14ac:dyDescent="0.2">
      <c r="A466" t="s">
        <v>1259</v>
      </c>
      <c r="B466" t="s">
        <v>1101</v>
      </c>
      <c r="C466" s="1">
        <f t="shared" si="166"/>
        <v>14066</v>
      </c>
      <c r="D466" s="7">
        <f>IF(N466&gt;0, RANK(N466,(N466:P466,Q466:AF466)),0)</f>
        <v>2</v>
      </c>
      <c r="E466" s="7">
        <f>IF(O466&gt;0,RANK(O466,(N466:P466,Q466:AF466)),0)</f>
        <v>1</v>
      </c>
      <c r="F466" s="7">
        <f>IF(P466&gt;0,RANK(P466,(N466:P466,Q466:AF466)),0)</f>
        <v>3</v>
      </c>
      <c r="G466" s="1">
        <f t="shared" si="167"/>
        <v>10055</v>
      </c>
      <c r="H466" s="2">
        <f t="shared" si="168"/>
        <v>0.71484430541731836</v>
      </c>
      <c r="I466" s="2"/>
      <c r="J466" s="2">
        <f t="shared" si="169"/>
        <v>0.117090857386606</v>
      </c>
      <c r="K466" s="2">
        <f t="shared" si="170"/>
        <v>0.83193516280392432</v>
      </c>
      <c r="L466" s="2">
        <f t="shared" si="171"/>
        <v>3.4195933456561925E-2</v>
      </c>
      <c r="M466" s="2">
        <f t="shared" si="172"/>
        <v>1.6778046352907791E-2</v>
      </c>
      <c r="N466" s="53">
        <v>1647</v>
      </c>
      <c r="O466" s="53">
        <v>11702</v>
      </c>
      <c r="P466" s="53">
        <v>481</v>
      </c>
      <c r="S466" s="53">
        <v>236</v>
      </c>
      <c r="Y466" s="102"/>
      <c r="AP466" s="7">
        <f>IF(Q466&gt;0,RANK(Q466,(N466:P466,Q466:AF466)),0)</f>
        <v>0</v>
      </c>
      <c r="AQ466" s="7">
        <f>IF(R466&gt;0,RANK(R466,(N466:P466,Q466:AF466)),0)</f>
        <v>0</v>
      </c>
      <c r="AR466" s="7">
        <f>IF(T466&gt;0,RANK(T466,(N466:P466,Q466:AF466)),0)</f>
        <v>0</v>
      </c>
      <c r="AS466" s="7">
        <f>IF(S466&gt;0,RANK(S466,(N466:P466,Q466:AF466)),0)</f>
        <v>4</v>
      </c>
      <c r="AT466" s="2">
        <f t="shared" si="173"/>
        <v>0</v>
      </c>
      <c r="AU466" s="2">
        <f t="shared" si="174"/>
        <v>0</v>
      </c>
      <c r="AV466" s="2">
        <f t="shared" si="175"/>
        <v>0</v>
      </c>
      <c r="AW466" s="2">
        <f t="shared" si="176"/>
        <v>1.6778046352907722E-2</v>
      </c>
      <c r="AY466" t="s">
        <v>1259</v>
      </c>
      <c r="AZ466" t="s">
        <v>1101</v>
      </c>
      <c r="BA466">
        <v>2</v>
      </c>
      <c r="BC466">
        <v>2</v>
      </c>
      <c r="BD466" s="91">
        <v>16</v>
      </c>
      <c r="BE466" s="93">
        <v>51</v>
      </c>
      <c r="BF466" s="96">
        <f t="shared" si="177"/>
        <v>16051</v>
      </c>
      <c r="BG466" s="96">
        <f t="shared" si="179"/>
        <v>16051</v>
      </c>
      <c r="BI466" s="7" t="s">
        <v>1447</v>
      </c>
    </row>
    <row r="467" spans="1:68" ht="14" hidden="1" customHeight="1" outlineLevel="1" x14ac:dyDescent="0.2">
      <c r="A467" t="s">
        <v>2395</v>
      </c>
      <c r="B467" t="s">
        <v>1101</v>
      </c>
      <c r="C467" s="1">
        <f t="shared" si="166"/>
        <v>7788</v>
      </c>
      <c r="D467" s="7">
        <f>IF(N467&gt;0, RANK(N467,(N467:P467,Q467:AF467)),0)</f>
        <v>2</v>
      </c>
      <c r="E467" s="7">
        <f>IF(O467&gt;0,RANK(O467,(N467:P467,Q467:AF467)),0)</f>
        <v>1</v>
      </c>
      <c r="F467" s="7">
        <f>IF(P467&gt;0,RANK(P467,(N467:P467,Q467:AF467)),0)</f>
        <v>3</v>
      </c>
      <c r="G467" s="1">
        <f t="shared" si="167"/>
        <v>3472</v>
      </c>
      <c r="H467" s="2">
        <f t="shared" si="168"/>
        <v>0.44581407293271702</v>
      </c>
      <c r="I467" s="2"/>
      <c r="J467" s="2">
        <f t="shared" si="169"/>
        <v>0.25398048279404212</v>
      </c>
      <c r="K467" s="2">
        <f t="shared" si="170"/>
        <v>0.69979455572675908</v>
      </c>
      <c r="L467" s="2">
        <f t="shared" si="171"/>
        <v>3.1972265023112484E-2</v>
      </c>
      <c r="M467" s="2">
        <f t="shared" si="172"/>
        <v>1.4252696456086261E-2</v>
      </c>
      <c r="N467" s="53">
        <v>1978</v>
      </c>
      <c r="O467" s="53">
        <v>5450</v>
      </c>
      <c r="P467" s="53">
        <v>249</v>
      </c>
      <c r="S467" s="53">
        <v>111</v>
      </c>
      <c r="Y467" s="102"/>
      <c r="AP467" s="7">
        <f>IF(Q467&gt;0,RANK(Q467,(N467:P467,Q467:AF467)),0)</f>
        <v>0</v>
      </c>
      <c r="AQ467" s="7">
        <f>IF(R467&gt;0,RANK(R467,(N467:P467,Q467:AF467)),0)</f>
        <v>0</v>
      </c>
      <c r="AR467" s="7">
        <f>IF(T467&gt;0,RANK(T467,(N467:P467,Q467:AF467)),0)</f>
        <v>0</v>
      </c>
      <c r="AS467" s="7">
        <f>IF(S467&gt;0,RANK(S467,(N467:P467,Q467:AF467)),0)</f>
        <v>4</v>
      </c>
      <c r="AT467" s="2">
        <f t="shared" si="173"/>
        <v>0</v>
      </c>
      <c r="AU467" s="2">
        <f t="shared" si="174"/>
        <v>0</v>
      </c>
      <c r="AV467" s="2">
        <f t="shared" si="175"/>
        <v>0</v>
      </c>
      <c r="AW467" s="2">
        <f t="shared" si="176"/>
        <v>1.4252696456086287E-2</v>
      </c>
      <c r="AY467" t="s">
        <v>2395</v>
      </c>
      <c r="AZ467" t="s">
        <v>1101</v>
      </c>
      <c r="BA467">
        <v>2</v>
      </c>
      <c r="BC467">
        <v>2</v>
      </c>
      <c r="BD467" s="91">
        <v>16</v>
      </c>
      <c r="BE467" s="93">
        <v>53</v>
      </c>
      <c r="BF467" s="96">
        <f t="shared" si="177"/>
        <v>16053</v>
      </c>
      <c r="BG467" s="96">
        <f t="shared" si="179"/>
        <v>16053</v>
      </c>
      <c r="BI467" s="7" t="s">
        <v>1447</v>
      </c>
      <c r="BP467" t="s">
        <v>1744</v>
      </c>
    </row>
    <row r="468" spans="1:68" ht="14" hidden="1" customHeight="1" outlineLevel="1" x14ac:dyDescent="0.2">
      <c r="A468" t="s">
        <v>972</v>
      </c>
      <c r="B468" t="s">
        <v>1101</v>
      </c>
      <c r="C468" s="1">
        <f t="shared" si="166"/>
        <v>87955</v>
      </c>
      <c r="D468" s="7">
        <f>IF(N468&gt;0, RANK(N468,(N468:P468,Q468:AF468)),0)</f>
        <v>2</v>
      </c>
      <c r="E468" s="7">
        <f>IF(O468&gt;0,RANK(O468,(N468:P468,Q468:AF468)),0)</f>
        <v>1</v>
      </c>
      <c r="F468" s="7">
        <f>IF(P468&gt;0,RANK(P468,(N468:P468,Q468:AF468)),0)</f>
        <v>3</v>
      </c>
      <c r="G468" s="1">
        <f t="shared" si="167"/>
        <v>38344</v>
      </c>
      <c r="H468" s="2">
        <f t="shared" si="168"/>
        <v>0.43595020180774258</v>
      </c>
      <c r="I468" s="2"/>
      <c r="J468" s="2">
        <f t="shared" si="169"/>
        <v>0.26087203683701893</v>
      </c>
      <c r="K468" s="2">
        <f t="shared" si="170"/>
        <v>0.69682223864476156</v>
      </c>
      <c r="L468" s="2">
        <f t="shared" si="171"/>
        <v>2.8855664828605538E-2</v>
      </c>
      <c r="M468" s="2">
        <f t="shared" si="172"/>
        <v>1.3450059689613918E-2</v>
      </c>
      <c r="N468" s="53">
        <v>22945</v>
      </c>
      <c r="O468" s="53">
        <v>61289</v>
      </c>
      <c r="P468" s="53">
        <v>2538</v>
      </c>
      <c r="S468" s="53">
        <v>1183</v>
      </c>
      <c r="Y468" s="102"/>
      <c r="AP468" s="7">
        <f>IF(Q468&gt;0,RANK(Q468,(N468:P468,Q468:AF468)),0)</f>
        <v>0</v>
      </c>
      <c r="AQ468" s="7">
        <f>IF(R468&gt;0,RANK(R468,(N468:P468,Q468:AF468)),0)</f>
        <v>0</v>
      </c>
      <c r="AR468" s="7">
        <f>IF(T468&gt;0,RANK(T468,(N468:P468,Q468:AF468)),0)</f>
        <v>0</v>
      </c>
      <c r="AS468" s="7">
        <f>IF(S468&gt;0,RANK(S468,(N468:P468,Q468:AF468)),0)</f>
        <v>4</v>
      </c>
      <c r="AT468" s="2">
        <f t="shared" si="173"/>
        <v>0</v>
      </c>
      <c r="AU468" s="2">
        <f t="shared" si="174"/>
        <v>0</v>
      </c>
      <c r="AV468" s="2">
        <f t="shared" si="175"/>
        <v>0</v>
      </c>
      <c r="AW468" s="2">
        <f t="shared" si="176"/>
        <v>1.3450059689614007E-2</v>
      </c>
      <c r="AY468" t="s">
        <v>972</v>
      </c>
      <c r="AZ468" t="s">
        <v>1101</v>
      </c>
      <c r="BA468">
        <v>1</v>
      </c>
      <c r="BC468">
        <v>2</v>
      </c>
      <c r="BD468" s="91">
        <v>16</v>
      </c>
      <c r="BE468" s="93">
        <v>55</v>
      </c>
      <c r="BF468" s="96">
        <f t="shared" ref="BF468:BF531" si="180">1000*BD468+BE468</f>
        <v>16055</v>
      </c>
      <c r="BG468" s="96">
        <f t="shared" si="179"/>
        <v>16055</v>
      </c>
      <c r="BI468" s="7" t="s">
        <v>1447</v>
      </c>
      <c r="BP468" t="s">
        <v>1743</v>
      </c>
    </row>
    <row r="469" spans="1:68" ht="14" hidden="1" customHeight="1" outlineLevel="1" x14ac:dyDescent="0.2">
      <c r="A469" t="s">
        <v>757</v>
      </c>
      <c r="B469" t="s">
        <v>1101</v>
      </c>
      <c r="C469" s="1">
        <f t="shared" si="166"/>
        <v>20593</v>
      </c>
      <c r="D469" s="7">
        <f>IF(N469&gt;0, RANK(N469,(N469:P469,Q469:AF469)),0)</f>
        <v>1</v>
      </c>
      <c r="E469" s="7">
        <f>IF(O469&gt;0,RANK(O469,(N469:P469,Q469:AF469)),0)</f>
        <v>2</v>
      </c>
      <c r="F469" s="7">
        <f>IF(P469&gt;0,RANK(P469,(N469:P469,Q469:AF469)),0)</f>
        <v>3</v>
      </c>
      <c r="G469" s="1">
        <f t="shared" si="167"/>
        <v>872</v>
      </c>
      <c r="H469" s="2">
        <f t="shared" si="168"/>
        <v>4.2344485990385081E-2</v>
      </c>
      <c r="I469" s="2"/>
      <c r="J469" s="2">
        <f t="shared" si="169"/>
        <v>0.50371485456222986</v>
      </c>
      <c r="K469" s="2">
        <f t="shared" si="170"/>
        <v>0.46137036857184482</v>
      </c>
      <c r="L469" s="2">
        <f t="shared" si="171"/>
        <v>2.5834021269363378E-2</v>
      </c>
      <c r="M469" s="2">
        <f t="shared" si="172"/>
        <v>9.0807555965619347E-3</v>
      </c>
      <c r="N469" s="53">
        <v>10373</v>
      </c>
      <c r="O469" s="53">
        <v>9501</v>
      </c>
      <c r="P469" s="53">
        <v>532</v>
      </c>
      <c r="S469" s="53">
        <v>187</v>
      </c>
      <c r="Y469" s="102"/>
      <c r="AP469" s="7">
        <f>IF(Q469&gt;0,RANK(Q469,(N469:P469,Q469:AF469)),0)</f>
        <v>0</v>
      </c>
      <c r="AQ469" s="7">
        <f>IF(R469&gt;0,RANK(R469,(N469:P469,Q469:AF469)),0)</f>
        <v>0</v>
      </c>
      <c r="AR469" s="7">
        <f>IF(T469&gt;0,RANK(T469,(N469:P469,Q469:AF469)),0)</f>
        <v>0</v>
      </c>
      <c r="AS469" s="7">
        <f>IF(S469&gt;0,RANK(S469,(N469:P469,Q469:AF469)),0)</f>
        <v>4</v>
      </c>
      <c r="AT469" s="2">
        <f t="shared" si="173"/>
        <v>0</v>
      </c>
      <c r="AU469" s="2">
        <f t="shared" si="174"/>
        <v>0</v>
      </c>
      <c r="AV469" s="2">
        <f t="shared" si="175"/>
        <v>0</v>
      </c>
      <c r="AW469" s="2">
        <f t="shared" si="176"/>
        <v>9.0807555965619381E-3</v>
      </c>
      <c r="AY469" t="s">
        <v>757</v>
      </c>
      <c r="AZ469" t="s">
        <v>1101</v>
      </c>
      <c r="BA469">
        <v>1</v>
      </c>
      <c r="BC469">
        <v>2</v>
      </c>
      <c r="BD469" s="91">
        <v>16</v>
      </c>
      <c r="BE469" s="93">
        <v>57</v>
      </c>
      <c r="BF469" s="96">
        <f t="shared" si="180"/>
        <v>16057</v>
      </c>
      <c r="BG469" s="96">
        <f t="shared" si="179"/>
        <v>16057</v>
      </c>
      <c r="BI469" s="7" t="s">
        <v>1447</v>
      </c>
    </row>
    <row r="470" spans="1:68" ht="14" hidden="1" customHeight="1" outlineLevel="1" x14ac:dyDescent="0.2">
      <c r="A470" t="s">
        <v>764</v>
      </c>
      <c r="B470" t="s">
        <v>1101</v>
      </c>
      <c r="C470" s="1">
        <f t="shared" si="166"/>
        <v>4702</v>
      </c>
      <c r="D470" s="7">
        <f>IF(N470&gt;0, RANK(N470,(N470:P470,Q470:AF470)),0)</f>
        <v>2</v>
      </c>
      <c r="E470" s="7">
        <f>IF(O470&gt;0,RANK(O470,(N470:P470,Q470:AF470)),0)</f>
        <v>1</v>
      </c>
      <c r="F470" s="7">
        <f>IF(P470&gt;0,RANK(P470,(N470:P470,Q470:AF470)),0)</f>
        <v>3</v>
      </c>
      <c r="G470" s="1">
        <f t="shared" si="167"/>
        <v>2477</v>
      </c>
      <c r="H470" s="2">
        <f t="shared" si="168"/>
        <v>0.5267971076137814</v>
      </c>
      <c r="I470" s="2"/>
      <c r="J470" s="2">
        <f t="shared" si="169"/>
        <v>0.21692896639727777</v>
      </c>
      <c r="K470" s="2">
        <f t="shared" si="170"/>
        <v>0.74372607401105917</v>
      </c>
      <c r="L470" s="2">
        <f t="shared" si="171"/>
        <v>2.9987239472564865E-2</v>
      </c>
      <c r="M470" s="2">
        <f t="shared" si="172"/>
        <v>9.3577201190982E-3</v>
      </c>
      <c r="N470" s="53">
        <v>1020</v>
      </c>
      <c r="O470" s="53">
        <v>3497</v>
      </c>
      <c r="P470" s="53">
        <v>141</v>
      </c>
      <c r="S470" s="53">
        <v>44</v>
      </c>
      <c r="Y470" s="102"/>
      <c r="AP470" s="7">
        <f>IF(Q470&gt;0,RANK(Q470,(N470:P470,Q470:AF470)),0)</f>
        <v>0</v>
      </c>
      <c r="AQ470" s="7">
        <f>IF(R470&gt;0,RANK(R470,(N470:P470,Q470:AF470)),0)</f>
        <v>0</v>
      </c>
      <c r="AR470" s="7">
        <f>IF(T470&gt;0,RANK(T470,(N470:P470,Q470:AF470)),0)</f>
        <v>0</v>
      </c>
      <c r="AS470" s="7">
        <f>IF(S470&gt;0,RANK(S470,(N470:P470,Q470:AF470)),0)</f>
        <v>4</v>
      </c>
      <c r="AT470" s="2">
        <f t="shared" si="173"/>
        <v>0</v>
      </c>
      <c r="AU470" s="2">
        <f t="shared" si="174"/>
        <v>0</v>
      </c>
      <c r="AV470" s="2">
        <f t="shared" si="175"/>
        <v>0</v>
      </c>
      <c r="AW470" s="2">
        <f t="shared" si="176"/>
        <v>9.3577201190982555E-3</v>
      </c>
      <c r="AY470" t="s">
        <v>764</v>
      </c>
      <c r="AZ470" t="s">
        <v>1101</v>
      </c>
      <c r="BA470">
        <v>2</v>
      </c>
      <c r="BC470">
        <v>2</v>
      </c>
      <c r="BD470" s="91">
        <v>16</v>
      </c>
      <c r="BE470" s="93">
        <v>59</v>
      </c>
      <c r="BF470" s="96">
        <f t="shared" si="180"/>
        <v>16059</v>
      </c>
      <c r="BG470" s="96">
        <f t="shared" si="179"/>
        <v>16059</v>
      </c>
      <c r="BI470" s="7" t="s">
        <v>1447</v>
      </c>
      <c r="BP470" t="s">
        <v>1744</v>
      </c>
    </row>
    <row r="471" spans="1:68" ht="14" hidden="1" customHeight="1" outlineLevel="1" x14ac:dyDescent="0.2">
      <c r="A471" t="s">
        <v>50</v>
      </c>
      <c r="B471" t="s">
        <v>1101</v>
      </c>
      <c r="C471" s="1">
        <f t="shared" si="166"/>
        <v>1848</v>
      </c>
      <c r="D471" s="7">
        <f>IF(N471&gt;0, RANK(N471,(N471:P471,Q471:AF471)),0)</f>
        <v>2</v>
      </c>
      <c r="E471" s="7">
        <f>IF(O471&gt;0,RANK(O471,(N471:P471,Q471:AF471)),0)</f>
        <v>1</v>
      </c>
      <c r="F471" s="7">
        <f>IF(P471&gt;0,RANK(P471,(N471:P471,Q471:AF471)),0)</f>
        <v>3</v>
      </c>
      <c r="G471" s="1">
        <f t="shared" si="167"/>
        <v>1063</v>
      </c>
      <c r="H471" s="2">
        <f t="shared" si="168"/>
        <v>0.57521645021645018</v>
      </c>
      <c r="I471" s="2"/>
      <c r="J471" s="2">
        <f t="shared" si="169"/>
        <v>0.19318181818181818</v>
      </c>
      <c r="K471" s="2">
        <f t="shared" si="170"/>
        <v>0.76839826839826841</v>
      </c>
      <c r="L471" s="2">
        <f t="shared" si="171"/>
        <v>2.0562770562770564E-2</v>
      </c>
      <c r="M471" s="2">
        <f t="shared" si="172"/>
        <v>1.7857142857142901E-2</v>
      </c>
      <c r="N471" s="53">
        <v>357</v>
      </c>
      <c r="O471" s="53">
        <v>1420</v>
      </c>
      <c r="P471" s="53">
        <v>38</v>
      </c>
      <c r="S471" s="53">
        <v>33</v>
      </c>
      <c r="Y471" s="102"/>
      <c r="AP471" s="7">
        <f>IF(Q471&gt;0,RANK(Q471,(N471:P471,Q471:AF471)),0)</f>
        <v>0</v>
      </c>
      <c r="AQ471" s="7">
        <f>IF(R471&gt;0,RANK(R471,(N471:P471,Q471:AF471)),0)</f>
        <v>0</v>
      </c>
      <c r="AR471" s="7">
        <f>IF(T471&gt;0,RANK(T471,(N471:P471,Q471:AF471)),0)</f>
        <v>0</v>
      </c>
      <c r="AS471" s="7">
        <f>IF(S471&gt;0,RANK(S471,(N471:P471,Q471:AF471)),0)</f>
        <v>4</v>
      </c>
      <c r="AT471" s="2">
        <f t="shared" si="173"/>
        <v>0</v>
      </c>
      <c r="AU471" s="2">
        <f t="shared" si="174"/>
        <v>0</v>
      </c>
      <c r="AV471" s="2">
        <f t="shared" si="175"/>
        <v>0</v>
      </c>
      <c r="AW471" s="2">
        <f t="shared" si="176"/>
        <v>1.7857142857142856E-2</v>
      </c>
      <c r="AY471" t="s">
        <v>50</v>
      </c>
      <c r="AZ471" t="s">
        <v>1101</v>
      </c>
      <c r="BA471">
        <v>1</v>
      </c>
      <c r="BC471">
        <v>2</v>
      </c>
      <c r="BD471" s="91">
        <v>16</v>
      </c>
      <c r="BE471" s="93">
        <v>61</v>
      </c>
      <c r="BF471" s="96">
        <f t="shared" si="180"/>
        <v>16061</v>
      </c>
      <c r="BG471" s="96">
        <f t="shared" si="179"/>
        <v>16061</v>
      </c>
      <c r="BI471" s="7" t="s">
        <v>1447</v>
      </c>
    </row>
    <row r="472" spans="1:68" ht="14" hidden="1" customHeight="1" outlineLevel="1" x14ac:dyDescent="0.2">
      <c r="A472" t="s">
        <v>181</v>
      </c>
      <c r="B472" t="s">
        <v>1101</v>
      </c>
      <c r="C472" s="1">
        <f t="shared" si="166"/>
        <v>1931</v>
      </c>
      <c r="D472" s="7">
        <f>IF(N472&gt;0, RANK(N472,(N472:P472,Q472:AF472)),0)</f>
        <v>2</v>
      </c>
      <c r="E472" s="7">
        <f>IF(O472&gt;0,RANK(O472,(N472:P472,Q472:AF472)),0)</f>
        <v>1</v>
      </c>
      <c r="F472" s="7">
        <f>IF(P472&gt;0,RANK(P472,(N472:P472,Q472:AF472)),0)</f>
        <v>3</v>
      </c>
      <c r="G472" s="1">
        <f t="shared" si="167"/>
        <v>901</v>
      </c>
      <c r="H472" s="2">
        <f t="shared" si="168"/>
        <v>0.46659761781460385</v>
      </c>
      <c r="I472" s="2"/>
      <c r="J472" s="2">
        <f t="shared" si="169"/>
        <v>0.24339720352149147</v>
      </c>
      <c r="K472" s="2">
        <f t="shared" si="170"/>
        <v>0.70999482133609526</v>
      </c>
      <c r="L472" s="2">
        <f t="shared" si="171"/>
        <v>3.6768513723459351E-2</v>
      </c>
      <c r="M472" s="2">
        <f t="shared" si="172"/>
        <v>9.8394614189538654E-3</v>
      </c>
      <c r="N472" s="53">
        <v>470</v>
      </c>
      <c r="O472" s="53">
        <v>1371</v>
      </c>
      <c r="P472" s="53">
        <v>71</v>
      </c>
      <c r="S472" s="53">
        <v>19</v>
      </c>
      <c r="Y472" s="102"/>
      <c r="AP472" s="7">
        <f>IF(Q472&gt;0,RANK(Q472,(N472:P472,Q472:AF472)),0)</f>
        <v>0</v>
      </c>
      <c r="AQ472" s="7">
        <f>IF(R472&gt;0,RANK(R472,(N472:P472,Q472:AF472)),0)</f>
        <v>0</v>
      </c>
      <c r="AR472" s="7">
        <f>IF(T472&gt;0,RANK(T472,(N472:P472,Q472:AF472)),0)</f>
        <v>0</v>
      </c>
      <c r="AS472" s="7">
        <f>IF(S472&gt;0,RANK(S472,(N472:P472,Q472:AF472)),0)</f>
        <v>4</v>
      </c>
      <c r="AT472" s="2">
        <f t="shared" si="173"/>
        <v>0</v>
      </c>
      <c r="AU472" s="2">
        <f t="shared" si="174"/>
        <v>0</v>
      </c>
      <c r="AV472" s="2">
        <f t="shared" si="175"/>
        <v>0</v>
      </c>
      <c r="AW472" s="2">
        <f t="shared" si="176"/>
        <v>9.8394614189539105E-3</v>
      </c>
      <c r="AY472" t="s">
        <v>181</v>
      </c>
      <c r="AZ472" t="s">
        <v>1101</v>
      </c>
      <c r="BA472">
        <v>2</v>
      </c>
      <c r="BC472">
        <v>2</v>
      </c>
      <c r="BD472" s="91">
        <v>16</v>
      </c>
      <c r="BE472" s="93">
        <v>63</v>
      </c>
      <c r="BF472" s="96">
        <f t="shared" si="180"/>
        <v>16063</v>
      </c>
      <c r="BG472" s="96">
        <f t="shared" si="179"/>
        <v>16063</v>
      </c>
      <c r="BI472" s="7" t="s">
        <v>1447</v>
      </c>
    </row>
    <row r="473" spans="1:68" ht="14" hidden="1" customHeight="1" outlineLevel="1" x14ac:dyDescent="0.2">
      <c r="A473" t="s">
        <v>579</v>
      </c>
      <c r="B473" t="s">
        <v>1101</v>
      </c>
      <c r="C473" s="1">
        <f t="shared" si="166"/>
        <v>16941</v>
      </c>
      <c r="D473" s="7">
        <f>IF(N473&gt;0, RANK(N473,(N473:P473,Q473:AF473)),0)</f>
        <v>2</v>
      </c>
      <c r="E473" s="7">
        <f>IF(O473&gt;0,RANK(O473,(N473:P473,Q473:AF473)),0)</f>
        <v>1</v>
      </c>
      <c r="F473" s="7">
        <f>IF(P473&gt;0,RANK(P473,(N473:P473,Q473:AF473)),0)</f>
        <v>3</v>
      </c>
      <c r="G473" s="1">
        <f t="shared" si="167"/>
        <v>11229</v>
      </c>
      <c r="H473" s="2">
        <f t="shared" si="168"/>
        <v>0.66282982114397027</v>
      </c>
      <c r="I473" s="2"/>
      <c r="J473" s="2">
        <f t="shared" si="169"/>
        <v>0.13505696239891388</v>
      </c>
      <c r="K473" s="2">
        <f t="shared" si="170"/>
        <v>0.79788678354288411</v>
      </c>
      <c r="L473" s="2">
        <f t="shared" si="171"/>
        <v>4.6219231450327608E-2</v>
      </c>
      <c r="M473" s="2">
        <f t="shared" si="172"/>
        <v>2.0837022607874428E-2</v>
      </c>
      <c r="N473" s="53">
        <v>2288</v>
      </c>
      <c r="O473" s="53">
        <v>13517</v>
      </c>
      <c r="P473" s="53">
        <v>783</v>
      </c>
      <c r="S473" s="53">
        <v>353</v>
      </c>
      <c r="Y473" s="102"/>
      <c r="AP473" s="7">
        <f>IF(Q473&gt;0,RANK(Q473,(N473:P473,Q473:AF473)),0)</f>
        <v>0</v>
      </c>
      <c r="AQ473" s="7">
        <f>IF(R473&gt;0,RANK(R473,(N473:P473,Q473:AF473)),0)</f>
        <v>0</v>
      </c>
      <c r="AR473" s="7">
        <f>IF(T473&gt;0,RANK(T473,(N473:P473,Q473:AF473)),0)</f>
        <v>0</v>
      </c>
      <c r="AS473" s="7">
        <f>IF(S473&gt;0,RANK(S473,(N473:P473,Q473:AF473)),0)</f>
        <v>4</v>
      </c>
      <c r="AT473" s="2">
        <f t="shared" si="173"/>
        <v>0</v>
      </c>
      <c r="AU473" s="2">
        <f t="shared" si="174"/>
        <v>0</v>
      </c>
      <c r="AV473" s="2">
        <f t="shared" si="175"/>
        <v>0</v>
      </c>
      <c r="AW473" s="2">
        <f t="shared" si="176"/>
        <v>2.0837022607874386E-2</v>
      </c>
      <c r="AY473" t="s">
        <v>579</v>
      </c>
      <c r="AZ473" t="s">
        <v>1101</v>
      </c>
      <c r="BA473">
        <v>2</v>
      </c>
      <c r="BC473">
        <v>2</v>
      </c>
      <c r="BD473" s="91">
        <v>16</v>
      </c>
      <c r="BE473" s="93">
        <v>65</v>
      </c>
      <c r="BF473" s="96">
        <f t="shared" si="180"/>
        <v>16065</v>
      </c>
      <c r="BG473" s="96">
        <f t="shared" si="179"/>
        <v>16065</v>
      </c>
      <c r="BI473" s="7" t="s">
        <v>1447</v>
      </c>
      <c r="BP473" t="s">
        <v>1743</v>
      </c>
    </row>
    <row r="474" spans="1:68" ht="14" hidden="1" customHeight="1" outlineLevel="1" x14ac:dyDescent="0.2">
      <c r="A474" t="s">
        <v>577</v>
      </c>
      <c r="B474" t="s">
        <v>1101</v>
      </c>
      <c r="C474" s="1">
        <f t="shared" si="166"/>
        <v>7923</v>
      </c>
      <c r="D474" s="7">
        <f>IF(N474&gt;0, RANK(N474,(N474:P474,Q474:AF474)),0)</f>
        <v>2</v>
      </c>
      <c r="E474" s="7">
        <f>IF(O474&gt;0,RANK(O474,(N474:P474,Q474:AF474)),0)</f>
        <v>1</v>
      </c>
      <c r="F474" s="7">
        <f>IF(P474&gt;0,RANK(P474,(N474:P474,Q474:AF474)),0)</f>
        <v>3</v>
      </c>
      <c r="G474" s="1">
        <f t="shared" si="167"/>
        <v>4343</v>
      </c>
      <c r="H474" s="2">
        <f t="shared" si="168"/>
        <v>0.54815095292187299</v>
      </c>
      <c r="I474" s="2"/>
      <c r="J474" s="2">
        <f t="shared" si="169"/>
        <v>0.20030291556228702</v>
      </c>
      <c r="K474" s="2">
        <f t="shared" si="170"/>
        <v>0.74845386848416007</v>
      </c>
      <c r="L474" s="2">
        <f t="shared" si="171"/>
        <v>3.8747949009213682E-2</v>
      </c>
      <c r="M474" s="2">
        <f t="shared" si="172"/>
        <v>1.2495266944339174E-2</v>
      </c>
      <c r="N474" s="53">
        <v>1587</v>
      </c>
      <c r="O474" s="53">
        <v>5930</v>
      </c>
      <c r="P474" s="53">
        <v>307</v>
      </c>
      <c r="S474" s="53">
        <v>99</v>
      </c>
      <c r="Y474" s="102"/>
      <c r="AP474" s="7">
        <f>IF(Q474&gt;0,RANK(Q474,(N474:P474,Q474:AF474)),0)</f>
        <v>0</v>
      </c>
      <c r="AQ474" s="7">
        <f>IF(R474&gt;0,RANK(R474,(N474:P474,Q474:AF474)),0)</f>
        <v>0</v>
      </c>
      <c r="AR474" s="7">
        <f>IF(T474&gt;0,RANK(T474,(N474:P474,Q474:AF474)),0)</f>
        <v>0</v>
      </c>
      <c r="AS474" s="7">
        <f>IF(S474&gt;0,RANK(S474,(N474:P474,Q474:AF474)),0)</f>
        <v>4</v>
      </c>
      <c r="AT474" s="2">
        <f t="shared" si="173"/>
        <v>0</v>
      </c>
      <c r="AU474" s="2">
        <f t="shared" si="174"/>
        <v>0</v>
      </c>
      <c r="AV474" s="2">
        <f t="shared" si="175"/>
        <v>0</v>
      </c>
      <c r="AW474" s="2">
        <f t="shared" si="176"/>
        <v>1.2495266944339266E-2</v>
      </c>
      <c r="AY474" t="s">
        <v>577</v>
      </c>
      <c r="AZ474" t="s">
        <v>1101</v>
      </c>
      <c r="BA474">
        <v>2</v>
      </c>
      <c r="BC474">
        <v>2</v>
      </c>
      <c r="BD474" s="91">
        <v>16</v>
      </c>
      <c r="BE474" s="93">
        <v>67</v>
      </c>
      <c r="BF474" s="96">
        <f t="shared" si="180"/>
        <v>16067</v>
      </c>
      <c r="BG474" s="96">
        <f t="shared" si="179"/>
        <v>16067</v>
      </c>
      <c r="BI474" s="7" t="s">
        <v>1447</v>
      </c>
    </row>
    <row r="475" spans="1:68" ht="14" hidden="1" customHeight="1" outlineLevel="1" x14ac:dyDescent="0.2">
      <c r="A475" t="s">
        <v>578</v>
      </c>
      <c r="B475" t="s">
        <v>1101</v>
      </c>
      <c r="C475" s="1">
        <f t="shared" si="166"/>
        <v>20836</v>
      </c>
      <c r="D475" s="7">
        <f>IF(N475&gt;0, RANK(N475,(N475:P475,Q475:AF475)),0)</f>
        <v>2</v>
      </c>
      <c r="E475" s="7">
        <f>IF(O475&gt;0,RANK(O475,(N475:P475,Q475:AF475)),0)</f>
        <v>1</v>
      </c>
      <c r="F475" s="7">
        <f>IF(P475&gt;0,RANK(P475,(N475:P475,Q475:AF475)),0)</f>
        <v>3</v>
      </c>
      <c r="G475" s="1">
        <f t="shared" si="167"/>
        <v>6977</v>
      </c>
      <c r="H475" s="2">
        <f t="shared" si="168"/>
        <v>0.33485313879823381</v>
      </c>
      <c r="I475" s="2"/>
      <c r="J475" s="2">
        <f t="shared" si="169"/>
        <v>0.31244000767901708</v>
      </c>
      <c r="K475" s="2">
        <f t="shared" si="170"/>
        <v>0.64729314647725089</v>
      </c>
      <c r="L475" s="2">
        <f t="shared" si="171"/>
        <v>3.2827798041850646E-2</v>
      </c>
      <c r="M475" s="2">
        <f t="shared" si="172"/>
        <v>7.4390478018814335E-3</v>
      </c>
      <c r="N475" s="53">
        <v>6510</v>
      </c>
      <c r="O475" s="53">
        <v>13487</v>
      </c>
      <c r="P475" s="53">
        <v>684</v>
      </c>
      <c r="S475" s="53">
        <v>155</v>
      </c>
      <c r="Y475" s="102"/>
      <c r="AP475" s="7">
        <f>IF(Q475&gt;0,RANK(Q475,(N475:P475,Q475:AF475)),0)</f>
        <v>0</v>
      </c>
      <c r="AQ475" s="7">
        <f>IF(R475&gt;0,RANK(R475,(N475:P475,Q475:AF475)),0)</f>
        <v>0</v>
      </c>
      <c r="AR475" s="7">
        <f>IF(T475&gt;0,RANK(T475,(N475:P475,Q475:AF475)),0)</f>
        <v>0</v>
      </c>
      <c r="AS475" s="7">
        <f>IF(S475&gt;0,RANK(S475,(N475:P475,Q475:AF475)),0)</f>
        <v>4</v>
      </c>
      <c r="AT475" s="2">
        <f t="shared" si="173"/>
        <v>0</v>
      </c>
      <c r="AU475" s="2">
        <f t="shared" si="174"/>
        <v>0</v>
      </c>
      <c r="AV475" s="2">
        <f t="shared" si="175"/>
        <v>0</v>
      </c>
      <c r="AW475" s="2">
        <f t="shared" si="176"/>
        <v>7.4390478018813589E-3</v>
      </c>
      <c r="AY475" t="s">
        <v>578</v>
      </c>
      <c r="AZ475" t="s">
        <v>1101</v>
      </c>
      <c r="BA475">
        <v>1</v>
      </c>
      <c r="BC475">
        <v>2</v>
      </c>
      <c r="BD475" s="91">
        <v>16</v>
      </c>
      <c r="BE475" s="93">
        <v>69</v>
      </c>
      <c r="BF475" s="96">
        <f t="shared" si="180"/>
        <v>16069</v>
      </c>
      <c r="BG475" s="96">
        <f t="shared" si="179"/>
        <v>16069</v>
      </c>
      <c r="BI475" s="7" t="s">
        <v>1447</v>
      </c>
    </row>
    <row r="476" spans="1:68" ht="14" hidden="1" customHeight="1" outlineLevel="1" x14ac:dyDescent="0.2">
      <c r="A476" t="s">
        <v>2033</v>
      </c>
      <c r="B476" t="s">
        <v>1101</v>
      </c>
      <c r="C476" s="1">
        <f t="shared" si="166"/>
        <v>2414</v>
      </c>
      <c r="D476" s="7">
        <f>IF(N476&gt;0, RANK(N476,(N476:P476,Q476:AF476)),0)</f>
        <v>2</v>
      </c>
      <c r="E476" s="7">
        <f>IF(O476&gt;0,RANK(O476,(N476:P476,Q476:AF476)),0)</f>
        <v>1</v>
      </c>
      <c r="F476" s="7">
        <f>IF(P476&gt;0,RANK(P476,(N476:P476,Q476:AF476)),0)</f>
        <v>3</v>
      </c>
      <c r="G476" s="1">
        <f t="shared" si="167"/>
        <v>1786</v>
      </c>
      <c r="H476" s="2">
        <f t="shared" si="168"/>
        <v>0.73985086992543492</v>
      </c>
      <c r="I476" s="2"/>
      <c r="J476" s="2">
        <f t="shared" si="169"/>
        <v>0.10480530240265121</v>
      </c>
      <c r="K476" s="2">
        <f t="shared" si="170"/>
        <v>0.84465617232808621</v>
      </c>
      <c r="L476" s="2">
        <f t="shared" si="171"/>
        <v>2.8169014084507043E-2</v>
      </c>
      <c r="M476" s="2">
        <f t="shared" si="172"/>
        <v>2.236951118475557E-2</v>
      </c>
      <c r="N476" s="53">
        <v>253</v>
      </c>
      <c r="O476" s="53">
        <v>2039</v>
      </c>
      <c r="P476" s="53">
        <v>68</v>
      </c>
      <c r="S476" s="53">
        <v>54</v>
      </c>
      <c r="Y476" s="102"/>
      <c r="AP476" s="7">
        <f>IF(Q476&gt;0,RANK(Q476,(N476:P476,Q476:AF476)),0)</f>
        <v>0</v>
      </c>
      <c r="AQ476" s="7">
        <f>IF(R476&gt;0,RANK(R476,(N476:P476,Q476:AF476)),0)</f>
        <v>0</v>
      </c>
      <c r="AR476" s="7">
        <f>IF(T476&gt;0,RANK(T476,(N476:P476,Q476:AF476)),0)</f>
        <v>0</v>
      </c>
      <c r="AS476" s="7">
        <f>IF(S476&gt;0,RANK(S476,(N476:P476,Q476:AF476)),0)</f>
        <v>4</v>
      </c>
      <c r="AT476" s="2">
        <f t="shared" si="173"/>
        <v>0</v>
      </c>
      <c r="AU476" s="2">
        <f t="shared" si="174"/>
        <v>0</v>
      </c>
      <c r="AV476" s="2">
        <f t="shared" si="175"/>
        <v>0</v>
      </c>
      <c r="AW476" s="2">
        <f t="shared" si="176"/>
        <v>2.2369511184755591E-2</v>
      </c>
      <c r="AY476" t="s">
        <v>2033</v>
      </c>
      <c r="AZ476" t="s">
        <v>1101</v>
      </c>
      <c r="BA476">
        <v>2</v>
      </c>
      <c r="BC476">
        <v>2</v>
      </c>
      <c r="BD476" s="91">
        <v>16</v>
      </c>
      <c r="BE476" s="93">
        <v>71</v>
      </c>
      <c r="BF476" s="96">
        <f t="shared" si="180"/>
        <v>16071</v>
      </c>
      <c r="BG476" s="96">
        <f t="shared" si="179"/>
        <v>16071</v>
      </c>
      <c r="BI476" s="7" t="s">
        <v>1447</v>
      </c>
      <c r="BP476" t="s">
        <v>1744</v>
      </c>
    </row>
    <row r="477" spans="1:68" ht="14" hidden="1" customHeight="1" outlineLevel="1" x14ac:dyDescent="0.2">
      <c r="A477" t="s">
        <v>1089</v>
      </c>
      <c r="B477" t="s">
        <v>1101</v>
      </c>
      <c r="C477" s="1">
        <f t="shared" si="166"/>
        <v>4741</v>
      </c>
      <c r="D477" s="7">
        <f>IF(N477&gt;0, RANK(N477,(N477:P477,Q477:AF477)),0)</f>
        <v>2</v>
      </c>
      <c r="E477" s="7">
        <f>IF(O477&gt;0,RANK(O477,(N477:P477,Q477:AF477)),0)</f>
        <v>1</v>
      </c>
      <c r="F477" s="7">
        <f>IF(P477&gt;0,RANK(P477,(N477:P477,Q477:AF477)),0)</f>
        <v>3</v>
      </c>
      <c r="G477" s="1">
        <f t="shared" si="167"/>
        <v>2733</v>
      </c>
      <c r="H477" s="2">
        <f t="shared" si="168"/>
        <v>0.57646066230753001</v>
      </c>
      <c r="I477" s="2"/>
      <c r="J477" s="2">
        <f t="shared" si="169"/>
        <v>0.19194262813752372</v>
      </c>
      <c r="K477" s="2">
        <f t="shared" si="170"/>
        <v>0.76840329044505373</v>
      </c>
      <c r="L477" s="2">
        <f t="shared" si="171"/>
        <v>2.235815228854672E-2</v>
      </c>
      <c r="M477" s="2">
        <f t="shared" si="172"/>
        <v>1.7295929128875828E-2</v>
      </c>
      <c r="N477" s="53">
        <v>910</v>
      </c>
      <c r="O477" s="53">
        <v>3643</v>
      </c>
      <c r="P477" s="53">
        <v>106</v>
      </c>
      <c r="S477" s="53">
        <v>82</v>
      </c>
      <c r="Y477" s="102"/>
      <c r="AP477" s="7">
        <f>IF(Q477&gt;0,RANK(Q477,(N477:P477,Q477:AF477)),0)</f>
        <v>0</v>
      </c>
      <c r="AQ477" s="7">
        <f>IF(R477&gt;0,RANK(R477,(N477:P477,Q477:AF477)),0)</f>
        <v>0</v>
      </c>
      <c r="AR477" s="7">
        <f>IF(T477&gt;0,RANK(T477,(N477:P477,Q477:AF477)),0)</f>
        <v>0</v>
      </c>
      <c r="AS477" s="7">
        <f>IF(S477&gt;0,RANK(S477,(N477:P477,Q477:AF477)),0)</f>
        <v>4</v>
      </c>
      <c r="AT477" s="2">
        <f t="shared" si="173"/>
        <v>0</v>
      </c>
      <c r="AU477" s="2">
        <f t="shared" si="174"/>
        <v>0</v>
      </c>
      <c r="AV477" s="2">
        <f t="shared" si="175"/>
        <v>0</v>
      </c>
      <c r="AW477" s="2">
        <f t="shared" si="176"/>
        <v>1.7295929128875766E-2</v>
      </c>
      <c r="AY477" t="s">
        <v>1089</v>
      </c>
      <c r="AZ477" t="s">
        <v>1101</v>
      </c>
      <c r="BA477">
        <v>1</v>
      </c>
      <c r="BC477">
        <v>2</v>
      </c>
      <c r="BD477" s="91">
        <v>16</v>
      </c>
      <c r="BE477" s="93">
        <v>73</v>
      </c>
      <c r="BF477" s="96">
        <f t="shared" si="180"/>
        <v>16073</v>
      </c>
      <c r="BG477" s="96">
        <f t="shared" si="179"/>
        <v>16073</v>
      </c>
      <c r="BI477" s="7" t="s">
        <v>1447</v>
      </c>
    </row>
    <row r="478" spans="1:68" ht="14" hidden="1" customHeight="1" outlineLevel="1" x14ac:dyDescent="0.2">
      <c r="A478" t="s">
        <v>2462</v>
      </c>
      <c r="B478" t="s">
        <v>1101</v>
      </c>
      <c r="C478" s="1">
        <f t="shared" si="166"/>
        <v>11233</v>
      </c>
      <c r="D478" s="7">
        <f>IF(N478&gt;0, RANK(N478,(N478:P478,Q478:AF478)),0)</f>
        <v>2</v>
      </c>
      <c r="E478" s="7">
        <f>IF(O478&gt;0,RANK(O478,(N478:P478,Q478:AF478)),0)</f>
        <v>1</v>
      </c>
      <c r="F478" s="7">
        <f>IF(P478&gt;0,RANK(P478,(N478:P478,Q478:AF478)),0)</f>
        <v>3</v>
      </c>
      <c r="G478" s="1">
        <f t="shared" si="167"/>
        <v>6180</v>
      </c>
      <c r="H478" s="2">
        <f t="shared" si="168"/>
        <v>0.5501646933143417</v>
      </c>
      <c r="I478" s="2"/>
      <c r="J478" s="2">
        <f t="shared" si="169"/>
        <v>0.20546603756788034</v>
      </c>
      <c r="K478" s="2">
        <f t="shared" si="170"/>
        <v>0.75563073088222199</v>
      </c>
      <c r="L478" s="2">
        <f t="shared" si="171"/>
        <v>2.7241164426244101E-2</v>
      </c>
      <c r="M478" s="2">
        <f t="shared" si="172"/>
        <v>1.166206712365362E-2</v>
      </c>
      <c r="N478" s="53">
        <v>2308</v>
      </c>
      <c r="O478" s="53">
        <v>8488</v>
      </c>
      <c r="P478" s="53">
        <v>306</v>
      </c>
      <c r="S478" s="53">
        <v>131</v>
      </c>
      <c r="Y478" s="102"/>
      <c r="AP478" s="7">
        <f>IF(Q478&gt;0,RANK(Q478,(N478:P478,Q478:AF478)),0)</f>
        <v>0</v>
      </c>
      <c r="AQ478" s="7">
        <f>IF(R478&gt;0,RANK(R478,(N478:P478,Q478:AF478)),0)</f>
        <v>0</v>
      </c>
      <c r="AR478" s="7">
        <f>IF(T478&gt;0,RANK(T478,(N478:P478,Q478:AF478)),0)</f>
        <v>0</v>
      </c>
      <c r="AS478" s="7">
        <f>IF(S478&gt;0,RANK(S478,(N478:P478,Q478:AF478)),0)</f>
        <v>4</v>
      </c>
      <c r="AT478" s="2">
        <f t="shared" si="173"/>
        <v>0</v>
      </c>
      <c r="AU478" s="2">
        <f t="shared" si="174"/>
        <v>0</v>
      </c>
      <c r="AV478" s="2">
        <f t="shared" si="175"/>
        <v>0</v>
      </c>
      <c r="AW478" s="2">
        <f t="shared" si="176"/>
        <v>1.1662067123653521E-2</v>
      </c>
      <c r="AY478" t="s">
        <v>2462</v>
      </c>
      <c r="AZ478" t="s">
        <v>1101</v>
      </c>
      <c r="BA478">
        <v>1</v>
      </c>
      <c r="BC478">
        <v>2</v>
      </c>
      <c r="BD478" s="91">
        <v>16</v>
      </c>
      <c r="BE478" s="93">
        <v>75</v>
      </c>
      <c r="BF478" s="96">
        <f t="shared" si="180"/>
        <v>16075</v>
      </c>
      <c r="BG478" s="96">
        <f t="shared" si="179"/>
        <v>16075</v>
      </c>
      <c r="BI478" s="7" t="s">
        <v>1447</v>
      </c>
    </row>
    <row r="479" spans="1:68" ht="14" hidden="1" customHeight="1" outlineLevel="1" x14ac:dyDescent="0.2">
      <c r="A479" t="s">
        <v>1301</v>
      </c>
      <c r="B479" t="s">
        <v>1101</v>
      </c>
      <c r="C479" s="1">
        <f t="shared" si="166"/>
        <v>3055</v>
      </c>
      <c r="D479" s="7">
        <f>IF(N479&gt;0, RANK(N479,(N479:P479,Q479:AF479)),0)</f>
        <v>2</v>
      </c>
      <c r="E479" s="7">
        <f>IF(O479&gt;0,RANK(O479,(N479:P479,Q479:AF479)),0)</f>
        <v>1</v>
      </c>
      <c r="F479" s="7">
        <f>IF(P479&gt;0,RANK(P479,(N479:P479,Q479:AF479)),0)</f>
        <v>3</v>
      </c>
      <c r="G479" s="1">
        <f t="shared" si="167"/>
        <v>1177</v>
      </c>
      <c r="H479" s="2">
        <f t="shared" si="168"/>
        <v>0.38527004909983631</v>
      </c>
      <c r="I479" s="2"/>
      <c r="J479" s="2">
        <f t="shared" si="169"/>
        <v>0.28674304418985269</v>
      </c>
      <c r="K479" s="2">
        <f t="shared" si="170"/>
        <v>0.67201309328968906</v>
      </c>
      <c r="L479" s="2">
        <f t="shared" si="171"/>
        <v>2.9787234042553193E-2</v>
      </c>
      <c r="M479" s="2">
        <f t="shared" si="172"/>
        <v>1.1456628477905115E-2</v>
      </c>
      <c r="N479" s="53">
        <v>876</v>
      </c>
      <c r="O479" s="53">
        <v>2053</v>
      </c>
      <c r="P479" s="53">
        <v>91</v>
      </c>
      <c r="S479" s="53">
        <v>35</v>
      </c>
      <c r="Y479" s="102"/>
      <c r="AP479" s="7">
        <f>IF(Q479&gt;0,RANK(Q479,(N479:P479,Q479:AF479)),0)</f>
        <v>0</v>
      </c>
      <c r="AQ479" s="7">
        <f>IF(R479&gt;0,RANK(R479,(N479:P479,Q479:AF479)),0)</f>
        <v>0</v>
      </c>
      <c r="AR479" s="7">
        <f>IF(T479&gt;0,RANK(T479,(N479:P479,Q479:AF479)),0)</f>
        <v>0</v>
      </c>
      <c r="AS479" s="7">
        <f>IF(S479&gt;0,RANK(S479,(N479:P479,Q479:AF479)),0)</f>
        <v>4</v>
      </c>
      <c r="AT479" s="2">
        <f t="shared" si="173"/>
        <v>0</v>
      </c>
      <c r="AU479" s="2">
        <f t="shared" si="174"/>
        <v>0</v>
      </c>
      <c r="AV479" s="2">
        <f t="shared" si="175"/>
        <v>0</v>
      </c>
      <c r="AW479" s="2">
        <f t="shared" si="176"/>
        <v>1.1456628477905073E-2</v>
      </c>
      <c r="AY479" t="s">
        <v>1301</v>
      </c>
      <c r="AZ479" t="s">
        <v>1101</v>
      </c>
      <c r="BA479">
        <v>2</v>
      </c>
      <c r="BC479">
        <v>2</v>
      </c>
      <c r="BD479" s="91">
        <v>16</v>
      </c>
      <c r="BE479" s="93">
        <v>77</v>
      </c>
      <c r="BF479" s="96">
        <f t="shared" si="180"/>
        <v>16077</v>
      </c>
      <c r="BG479" s="96">
        <f t="shared" si="179"/>
        <v>16077</v>
      </c>
      <c r="BI479" s="7" t="s">
        <v>1447</v>
      </c>
      <c r="BP479" t="s">
        <v>1744</v>
      </c>
    </row>
    <row r="480" spans="1:68" ht="14" hidden="1" customHeight="1" outlineLevel="1" x14ac:dyDescent="0.2">
      <c r="A480" t="s">
        <v>1051</v>
      </c>
      <c r="B480" t="s">
        <v>1101</v>
      </c>
      <c r="C480" s="1">
        <f t="shared" si="166"/>
        <v>5929</v>
      </c>
      <c r="D480" s="7">
        <f>IF(N480&gt;0, RANK(N480,(N480:P480,Q480:AF480)),0)</f>
        <v>2</v>
      </c>
      <c r="E480" s="7">
        <f>IF(O480&gt;0,RANK(O480,(N480:P480,Q480:AF480)),0)</f>
        <v>1</v>
      </c>
      <c r="F480" s="7">
        <f>IF(P480&gt;0,RANK(P480,(N480:P480,Q480:AF480)),0)</f>
        <v>3</v>
      </c>
      <c r="G480" s="1">
        <f t="shared" si="167"/>
        <v>2157</v>
      </c>
      <c r="H480" s="2">
        <f t="shared" si="168"/>
        <v>0.3638050261426885</v>
      </c>
      <c r="I480" s="2"/>
      <c r="J480" s="2">
        <f t="shared" si="169"/>
        <v>0.29465339854950245</v>
      </c>
      <c r="K480" s="2">
        <f t="shared" si="170"/>
        <v>0.65845842469219096</v>
      </c>
      <c r="L480" s="2">
        <f t="shared" si="171"/>
        <v>3.0527913644796761E-2</v>
      </c>
      <c r="M480" s="2">
        <f t="shared" si="172"/>
        <v>1.6360263113509826E-2</v>
      </c>
      <c r="N480" s="53">
        <v>1747</v>
      </c>
      <c r="O480" s="53">
        <v>3904</v>
      </c>
      <c r="P480" s="53">
        <v>181</v>
      </c>
      <c r="S480" s="53">
        <v>97</v>
      </c>
      <c r="Y480" s="102"/>
      <c r="AP480" s="7">
        <f>IF(Q480&gt;0,RANK(Q480,(N480:P480,Q480:AF480)),0)</f>
        <v>0</v>
      </c>
      <c r="AQ480" s="7">
        <f>IF(R480&gt;0,RANK(R480,(N480:P480,Q480:AF480)),0)</f>
        <v>0</v>
      </c>
      <c r="AR480" s="7">
        <f>IF(T480&gt;0,RANK(T480,(N480:P480,Q480:AF480)),0)</f>
        <v>0</v>
      </c>
      <c r="AS480" s="7">
        <f>IF(S480&gt;0,RANK(S480,(N480:P480,Q480:AF480)),0)</f>
        <v>4</v>
      </c>
      <c r="AT480" s="2">
        <f t="shared" si="173"/>
        <v>0</v>
      </c>
      <c r="AU480" s="2">
        <f t="shared" si="174"/>
        <v>0</v>
      </c>
      <c r="AV480" s="2">
        <f t="shared" si="175"/>
        <v>0</v>
      </c>
      <c r="AW480" s="2">
        <f t="shared" si="176"/>
        <v>1.6360263113509868E-2</v>
      </c>
      <c r="AY480" t="s">
        <v>1051</v>
      </c>
      <c r="AZ480" t="s">
        <v>1101</v>
      </c>
      <c r="BA480">
        <v>1</v>
      </c>
      <c r="BC480">
        <v>2</v>
      </c>
      <c r="BD480" s="91">
        <v>16</v>
      </c>
      <c r="BE480" s="93">
        <v>79</v>
      </c>
      <c r="BF480" s="96">
        <f t="shared" si="180"/>
        <v>16079</v>
      </c>
      <c r="BG480" s="96">
        <f t="shared" si="179"/>
        <v>16079</v>
      </c>
      <c r="BI480" s="7" t="s">
        <v>1447</v>
      </c>
    </row>
    <row r="481" spans="1:123" ht="14" hidden="1" customHeight="1" outlineLevel="1" x14ac:dyDescent="0.2">
      <c r="A481" t="s">
        <v>1509</v>
      </c>
      <c r="B481" t="s">
        <v>1101</v>
      </c>
      <c r="C481" s="1">
        <f t="shared" si="166"/>
        <v>6310</v>
      </c>
      <c r="D481" s="7">
        <f>IF(N481&gt;0, RANK(N481,(N481:P481,Q481:AF481)),0)</f>
        <v>1</v>
      </c>
      <c r="E481" s="7">
        <f>IF(O481&gt;0,RANK(O481,(N481:P481,Q481:AF481)),0)</f>
        <v>2</v>
      </c>
      <c r="F481" s="7">
        <f>IF(P481&gt;0,RANK(P481,(N481:P481,Q481:AF481)),0)</f>
        <v>3</v>
      </c>
      <c r="G481" s="1">
        <f t="shared" si="167"/>
        <v>414</v>
      </c>
      <c r="H481" s="2">
        <f t="shared" si="168"/>
        <v>6.5610142630744855E-2</v>
      </c>
      <c r="I481" s="2"/>
      <c r="J481" s="2">
        <f t="shared" si="169"/>
        <v>0.51521394611727411</v>
      </c>
      <c r="K481" s="2">
        <f t="shared" si="170"/>
        <v>0.44960380348652934</v>
      </c>
      <c r="L481" s="2">
        <f t="shared" si="171"/>
        <v>2.8526148969889066E-2</v>
      </c>
      <c r="M481" s="2">
        <f t="shared" si="172"/>
        <v>6.65610142630748E-3</v>
      </c>
      <c r="N481" s="53">
        <v>3251</v>
      </c>
      <c r="O481" s="53">
        <v>2837</v>
      </c>
      <c r="P481" s="53">
        <v>180</v>
      </c>
      <c r="S481" s="53">
        <v>42</v>
      </c>
      <c r="Y481" s="102"/>
      <c r="AP481" s="7">
        <f>IF(Q481&gt;0,RANK(Q481,(N481:P481,Q481:AF481)),0)</f>
        <v>0</v>
      </c>
      <c r="AQ481" s="7">
        <f>IF(R481&gt;0,RANK(R481,(N481:P481,Q481:AF481)),0)</f>
        <v>0</v>
      </c>
      <c r="AR481" s="7">
        <f>IF(T481&gt;0,RANK(T481,(N481:P481,Q481:AF481)),0)</f>
        <v>0</v>
      </c>
      <c r="AS481" s="7">
        <f>IF(S481&gt;0,RANK(S481,(N481:P481,Q481:AF481)),0)</f>
        <v>4</v>
      </c>
      <c r="AT481" s="2">
        <f t="shared" si="173"/>
        <v>0</v>
      </c>
      <c r="AU481" s="2">
        <f t="shared" si="174"/>
        <v>0</v>
      </c>
      <c r="AV481" s="2">
        <f t="shared" si="175"/>
        <v>0</v>
      </c>
      <c r="AW481" s="2">
        <f t="shared" si="176"/>
        <v>6.6561014263074487E-3</v>
      </c>
      <c r="AY481" t="s">
        <v>1509</v>
      </c>
      <c r="AZ481" t="s">
        <v>1101</v>
      </c>
      <c r="BA481">
        <v>2</v>
      </c>
      <c r="BC481">
        <v>2</v>
      </c>
      <c r="BD481" s="91">
        <v>16</v>
      </c>
      <c r="BE481" s="93">
        <v>81</v>
      </c>
      <c r="BF481" s="96">
        <f t="shared" si="180"/>
        <v>16081</v>
      </c>
      <c r="BG481" s="96">
        <f t="shared" si="179"/>
        <v>16081</v>
      </c>
      <c r="BI481" s="7" t="s">
        <v>1447</v>
      </c>
    </row>
    <row r="482" spans="1:123" ht="14" hidden="1" customHeight="1" outlineLevel="1" x14ac:dyDescent="0.2">
      <c r="A482" t="s">
        <v>430</v>
      </c>
      <c r="B482" t="s">
        <v>1101</v>
      </c>
      <c r="C482" s="1">
        <f t="shared" si="166"/>
        <v>36040</v>
      </c>
      <c r="D482" s="7">
        <f>IF(N482&gt;0, RANK(N482,(N482:P482,Q482:AF482)),0)</f>
        <v>2</v>
      </c>
      <c r="E482" s="7">
        <f>IF(O482&gt;0,RANK(O482,(N482:P482,Q482:AF482)),0)</f>
        <v>1</v>
      </c>
      <c r="F482" s="7">
        <f>IF(P482&gt;0,RANK(P482,(N482:P482,Q482:AF482)),0)</f>
        <v>3</v>
      </c>
      <c r="G482" s="1">
        <f t="shared" si="167"/>
        <v>14579</v>
      </c>
      <c r="H482" s="2">
        <f t="shared" si="168"/>
        <v>0.4045227524972253</v>
      </c>
      <c r="I482" s="2"/>
      <c r="J482" s="2">
        <f t="shared" si="169"/>
        <v>0.27125416204217534</v>
      </c>
      <c r="K482" s="2">
        <f t="shared" si="170"/>
        <v>0.6757769145394007</v>
      </c>
      <c r="L482" s="2">
        <f t="shared" si="171"/>
        <v>3.6570477247502772E-2</v>
      </c>
      <c r="M482" s="2">
        <f t="shared" si="172"/>
        <v>1.6398446170921191E-2</v>
      </c>
      <c r="N482" s="53">
        <v>9776</v>
      </c>
      <c r="O482" s="53">
        <v>24355</v>
      </c>
      <c r="P482" s="53">
        <v>1318</v>
      </c>
      <c r="S482" s="53">
        <v>591</v>
      </c>
      <c r="Y482" s="102"/>
      <c r="AP482" s="7">
        <f>IF(Q482&gt;0,RANK(Q482,(N482:P482,Q482:AF482)),0)</f>
        <v>0</v>
      </c>
      <c r="AQ482" s="7">
        <f>IF(R482&gt;0,RANK(R482,(N482:P482,Q482:AF482)),0)</f>
        <v>0</v>
      </c>
      <c r="AR482" s="7">
        <f>IF(T482&gt;0,RANK(T482,(N482:P482,Q482:AF482)),0)</f>
        <v>0</v>
      </c>
      <c r="AS482" s="7">
        <f>IF(S482&gt;0,RANK(S482,(N482:P482,Q482:AF482)),0)</f>
        <v>4</v>
      </c>
      <c r="AT482" s="2">
        <f t="shared" si="173"/>
        <v>0</v>
      </c>
      <c r="AU482" s="2">
        <f t="shared" si="174"/>
        <v>0</v>
      </c>
      <c r="AV482" s="2">
        <f t="shared" si="175"/>
        <v>0</v>
      </c>
      <c r="AW482" s="2">
        <f t="shared" si="176"/>
        <v>1.6398446170921198E-2</v>
      </c>
      <c r="AY482" t="s">
        <v>430</v>
      </c>
      <c r="AZ482" t="s">
        <v>1101</v>
      </c>
      <c r="BA482">
        <v>2</v>
      </c>
      <c r="BC482">
        <v>2</v>
      </c>
      <c r="BD482" s="91">
        <v>16</v>
      </c>
      <c r="BE482" s="93">
        <v>83</v>
      </c>
      <c r="BF482" s="96">
        <f t="shared" si="180"/>
        <v>16083</v>
      </c>
      <c r="BG482" s="96">
        <f t="shared" si="179"/>
        <v>16083</v>
      </c>
      <c r="BI482" s="7" t="s">
        <v>1447</v>
      </c>
      <c r="BP482" t="s">
        <v>1744</v>
      </c>
    </row>
    <row r="483" spans="1:123" ht="14" hidden="1" customHeight="1" outlineLevel="1" x14ac:dyDescent="0.2">
      <c r="A483" t="s">
        <v>88</v>
      </c>
      <c r="B483" t="s">
        <v>1101</v>
      </c>
      <c r="C483" s="1">
        <f t="shared" si="166"/>
        <v>7036</v>
      </c>
      <c r="D483" s="7">
        <f>IF(N483&gt;0, RANK(N483,(N483:P483,Q483:AF483)),0)</f>
        <v>2</v>
      </c>
      <c r="E483" s="7">
        <f>IF(O483&gt;0,RANK(O483,(N483:P483,Q483:AF483)),0)</f>
        <v>1</v>
      </c>
      <c r="F483" s="7">
        <f>IF(P483&gt;0,RANK(P483,(N483:P483,Q483:AF483)),0)</f>
        <v>3</v>
      </c>
      <c r="G483" s="1">
        <f t="shared" si="167"/>
        <v>878</v>
      </c>
      <c r="H483" s="2">
        <f t="shared" si="168"/>
        <v>0.12478681068789085</v>
      </c>
      <c r="I483" s="2"/>
      <c r="J483" s="2">
        <f t="shared" si="169"/>
        <v>0.42410460488914153</v>
      </c>
      <c r="K483" s="2">
        <f t="shared" si="170"/>
        <v>0.54889141557703236</v>
      </c>
      <c r="L483" s="2">
        <f t="shared" si="171"/>
        <v>2.2029562251279135E-2</v>
      </c>
      <c r="M483" s="2">
        <f t="shared" si="172"/>
        <v>4.9744172825470258E-3</v>
      </c>
      <c r="N483" s="53">
        <v>2984</v>
      </c>
      <c r="O483" s="53">
        <v>3862</v>
      </c>
      <c r="P483" s="53">
        <v>155</v>
      </c>
      <c r="S483" s="53">
        <v>35</v>
      </c>
      <c r="Y483" s="102"/>
      <c r="AP483" s="7">
        <f>IF(Q483&gt;0,RANK(Q483,(N483:P483,Q483:AF483)),0)</f>
        <v>0</v>
      </c>
      <c r="AQ483" s="7">
        <f>IF(R483&gt;0,RANK(R483,(N483:P483,Q483:AF483)),0)</f>
        <v>0</v>
      </c>
      <c r="AR483" s="7">
        <f>IF(T483&gt;0,RANK(T483,(N483:P483,Q483:AF483)),0)</f>
        <v>0</v>
      </c>
      <c r="AS483" s="7">
        <f>IF(S483&gt;0,RANK(S483,(N483:P483,Q483:AF483)),0)</f>
        <v>4</v>
      </c>
      <c r="AT483" s="2">
        <f t="shared" si="173"/>
        <v>0</v>
      </c>
      <c r="AU483" s="2">
        <f t="shared" si="174"/>
        <v>0</v>
      </c>
      <c r="AV483" s="2">
        <f t="shared" si="175"/>
        <v>0</v>
      </c>
      <c r="AW483" s="2">
        <f t="shared" si="176"/>
        <v>4.9744172825469017E-3</v>
      </c>
      <c r="AY483" t="s">
        <v>88</v>
      </c>
      <c r="AZ483" t="s">
        <v>1101</v>
      </c>
      <c r="BA483">
        <v>1</v>
      </c>
      <c r="BC483">
        <v>2</v>
      </c>
      <c r="BD483" s="91">
        <v>16</v>
      </c>
      <c r="BE483" s="93">
        <v>85</v>
      </c>
      <c r="BF483" s="96">
        <f t="shared" si="180"/>
        <v>16085</v>
      </c>
      <c r="BG483" s="96">
        <f t="shared" si="179"/>
        <v>16085</v>
      </c>
      <c r="BI483" s="7" t="s">
        <v>1447</v>
      </c>
      <c r="BP483" t="s">
        <v>1743</v>
      </c>
    </row>
    <row r="484" spans="1:123" ht="14" hidden="1" customHeight="1" outlineLevel="1" x14ac:dyDescent="0.2">
      <c r="A484" t="s">
        <v>1845</v>
      </c>
      <c r="B484" t="s">
        <v>1101</v>
      </c>
      <c r="C484" s="1">
        <f t="shared" si="166"/>
        <v>5351</v>
      </c>
      <c r="D484" s="7">
        <f>IF(N484&gt;0, RANK(N484,(N484:P484,Q484:AF484)),0)</f>
        <v>2</v>
      </c>
      <c r="E484" s="7">
        <f>IF(O484&gt;0,RANK(O484,(N484:P484,Q484:AF484)),0)</f>
        <v>1</v>
      </c>
      <c r="F484" s="7">
        <f>IF(P484&gt;0,RANK(P484,(N484:P484,Q484:AF484)),0)</f>
        <v>3</v>
      </c>
      <c r="G484" s="1">
        <f t="shared" si="167"/>
        <v>2903</v>
      </c>
      <c r="H484" s="2">
        <f t="shared" si="168"/>
        <v>0.54251541767893852</v>
      </c>
      <c r="I484" s="2"/>
      <c r="J484" s="2">
        <f t="shared" si="169"/>
        <v>0.21435245748458231</v>
      </c>
      <c r="K484" s="2">
        <f t="shared" si="170"/>
        <v>0.75686787516352083</v>
      </c>
      <c r="L484" s="2">
        <f t="shared" si="171"/>
        <v>1.9435619510371892E-2</v>
      </c>
      <c r="M484" s="2">
        <f t="shared" si="172"/>
        <v>9.344047841524962E-3</v>
      </c>
      <c r="N484" s="53">
        <v>1147</v>
      </c>
      <c r="O484" s="53">
        <v>4050</v>
      </c>
      <c r="P484" s="53">
        <v>104</v>
      </c>
      <c r="S484" s="53">
        <v>50</v>
      </c>
      <c r="Y484" s="102"/>
      <c r="AP484" s="7">
        <f>IF(Q484&gt;0,RANK(Q484,(N484:P484,Q484:AF484)),0)</f>
        <v>0</v>
      </c>
      <c r="AQ484" s="7">
        <f>IF(R484&gt;0,RANK(R484,(N484:P484,Q484:AF484)),0)</f>
        <v>0</v>
      </c>
      <c r="AR484" s="7">
        <f>IF(T484&gt;0,RANK(T484,(N484:P484,Q484:AF484)),0)</f>
        <v>0</v>
      </c>
      <c r="AS484" s="7">
        <f>IF(S484&gt;0,RANK(S484,(N484:P484,Q484:AF484)),0)</f>
        <v>4</v>
      </c>
      <c r="AT484" s="2">
        <f t="shared" si="173"/>
        <v>0</v>
      </c>
      <c r="AU484" s="2">
        <f t="shared" si="174"/>
        <v>0</v>
      </c>
      <c r="AV484" s="2">
        <f t="shared" si="175"/>
        <v>0</v>
      </c>
      <c r="AW484" s="2">
        <f t="shared" si="176"/>
        <v>9.3440478415249481E-3</v>
      </c>
      <c r="AY484" t="s">
        <v>1845</v>
      </c>
      <c r="AZ484" t="s">
        <v>1101</v>
      </c>
      <c r="BA484">
        <v>1</v>
      </c>
      <c r="BC484">
        <v>2</v>
      </c>
      <c r="BD484" s="91">
        <v>16</v>
      </c>
      <c r="BE484" s="93">
        <v>87</v>
      </c>
      <c r="BF484" s="96">
        <f t="shared" si="180"/>
        <v>16087</v>
      </c>
      <c r="BG484" s="96">
        <f t="shared" si="179"/>
        <v>16087</v>
      </c>
      <c r="BI484" s="7" t="s">
        <v>1447</v>
      </c>
    </row>
    <row r="485" spans="1:123" ht="14" customHeight="1" collapsed="1" x14ac:dyDescent="0.2">
      <c r="A485" t="s">
        <v>14</v>
      </c>
      <c r="B485" t="s">
        <v>2397</v>
      </c>
      <c r="C485" s="1">
        <f t="shared" si="166"/>
        <v>859827</v>
      </c>
      <c r="D485" s="7">
        <f>IF(N485&gt;0, RANK(N485,(N485:P485,Q485:AF485)),0)</f>
        <v>2</v>
      </c>
      <c r="E485" s="7">
        <f>IF(O485&gt;0,RANK(O485,(N485:P485,Q485:AF485)),0)</f>
        <v>1</v>
      </c>
      <c r="F485" s="7">
        <f>IF(P485&gt;0,RANK(P485,(N485:P485,Q485:AF485)),0)</f>
        <v>3</v>
      </c>
      <c r="G485" s="1">
        <f t="shared" si="167"/>
        <v>252582</v>
      </c>
      <c r="H485" s="2">
        <f t="shared" si="168"/>
        <v>0.29375909339902095</v>
      </c>
      <c r="I485" s="2"/>
      <c r="J485" s="2">
        <f>IF($C485=0,"-",N485/$C485)</f>
        <v>0.33246687996538837</v>
      </c>
      <c r="K485" s="2">
        <f>IF($C485=0,"-",O485/$C485)</f>
        <v>0.62622597336440933</v>
      </c>
      <c r="L485" s="2">
        <f t="shared" si="171"/>
        <v>2.9458251485473239E-2</v>
      </c>
      <c r="M485" s="2">
        <f t="shared" si="172"/>
        <v>1.184889518472906E-2</v>
      </c>
      <c r="N485" s="53">
        <f>SUM(N441:N484)</f>
        <v>285864</v>
      </c>
      <c r="O485" s="53">
        <f>SUM(O441:O484)</f>
        <v>538446</v>
      </c>
      <c r="P485" s="53">
        <f>SUM(P441:P484)</f>
        <v>25329</v>
      </c>
      <c r="S485" s="53">
        <f>SUM(S441:S484)</f>
        <v>10188</v>
      </c>
      <c r="Y485" s="102"/>
      <c r="AP485" s="7">
        <f>IF(Q485&gt;0,RANK(Q485,(N485:P485,Q485:AF485)),0)</f>
        <v>0</v>
      </c>
      <c r="AQ485" s="7">
        <f>IF(R485&gt;0,RANK(R485,(N485:P485,Q485:AF485)),0)</f>
        <v>0</v>
      </c>
      <c r="AR485" s="7">
        <f>IF(T485&gt;0,RANK(T485,(N485:P485,Q485:AF485)),0)</f>
        <v>0</v>
      </c>
      <c r="AS485" s="7">
        <f>IF(S485&gt;0,RANK(S485,(N485:P485,Q485:AF485)),0)</f>
        <v>4</v>
      </c>
      <c r="AT485" s="2">
        <f t="shared" si="173"/>
        <v>0</v>
      </c>
      <c r="AU485" s="2">
        <f t="shared" si="174"/>
        <v>0</v>
      </c>
      <c r="AV485" s="2">
        <f t="shared" si="175"/>
        <v>0</v>
      </c>
      <c r="AW485" s="2">
        <f t="shared" si="176"/>
        <v>1.1848895184729022E-2</v>
      </c>
      <c r="AY485" t="s">
        <v>14</v>
      </c>
      <c r="AZ485" t="s">
        <v>2397</v>
      </c>
      <c r="BA485" t="s">
        <v>2903</v>
      </c>
      <c r="BC485">
        <v>2</v>
      </c>
      <c r="BD485" s="91">
        <v>16</v>
      </c>
      <c r="BE485" s="93"/>
      <c r="BF485" s="91">
        <v>16</v>
      </c>
      <c r="BG485" s="91">
        <f t="shared" si="179"/>
        <v>16</v>
      </c>
      <c r="BI485" s="7" t="s">
        <v>2154</v>
      </c>
    </row>
    <row r="486" spans="1:123" ht="14" customHeight="1" x14ac:dyDescent="0.2">
      <c r="C486" s="1"/>
      <c r="E486" s="7"/>
      <c r="F486" s="7"/>
      <c r="I486" s="2"/>
      <c r="O486" s="102"/>
      <c r="P486" s="102"/>
      <c r="R486" s="102"/>
      <c r="W486" s="102"/>
      <c r="AP486" s="7"/>
      <c r="AQ486" s="7"/>
      <c r="AR486" s="7"/>
      <c r="AS486" s="7"/>
      <c r="BA486" t="s">
        <v>2903</v>
      </c>
      <c r="BD486" s="91"/>
      <c r="BE486" s="93"/>
      <c r="BF486" s="96"/>
      <c r="BG486" s="96"/>
    </row>
    <row r="487" spans="1:123" ht="14" hidden="1" customHeight="1" outlineLevel="1" x14ac:dyDescent="0.2">
      <c r="A487" t="s">
        <v>1140</v>
      </c>
      <c r="B487" t="s">
        <v>973</v>
      </c>
      <c r="C487" s="1">
        <f t="shared" ref="C487:C518" si="181">SUM(N487:AN487)</f>
        <v>33264</v>
      </c>
      <c r="D487" s="7">
        <f>IF(N487&gt;0, RANK(N487,(N487:P487,Q487:AF487)),0)</f>
        <v>2</v>
      </c>
      <c r="E487" s="7">
        <f>IF(O487&gt;0,RANK(O487,(N487:P487,Q487:AF487)),0)</f>
        <v>1</v>
      </c>
      <c r="F487" s="7">
        <f>IF(P487&gt;0,RANK(P487,(N487:P487,Q487:AF487)),0)</f>
        <v>0</v>
      </c>
      <c r="G487" s="1">
        <f t="shared" ref="G487:G518" si="182">IF(C487&gt;0,MAX(N487:P487)-LARGE(N487:P487,2),0)</f>
        <v>14790</v>
      </c>
      <c r="H487" s="2">
        <f t="shared" ref="H487:H518" si="183">IF(C487&gt;0,G487/C487,0)</f>
        <v>0.44462481962481964</v>
      </c>
      <c r="I487" s="2"/>
      <c r="J487" s="2">
        <f t="shared" ref="J487:J518" si="184">IF($C487=0,"-",N487/$C487)</f>
        <v>0.26560245310245312</v>
      </c>
      <c r="K487" s="2">
        <f t="shared" ref="K487:K518" si="185">IF($C487=0,"-",O487/$C487)</f>
        <v>0.71022727272727271</v>
      </c>
      <c r="L487" s="2">
        <f t="shared" ref="L487:L518" si="186">IF($C487=0,"-",P487/$C487)</f>
        <v>0</v>
      </c>
      <c r="M487" s="2">
        <f t="shared" ref="M487:M518" si="187">IF(C487=0,"-",(1-J487-K487-L487))</f>
        <v>2.4170274170274175E-2</v>
      </c>
      <c r="N487" s="53">
        <v>8835</v>
      </c>
      <c r="O487" s="53">
        <v>23625</v>
      </c>
      <c r="P487" s="102"/>
      <c r="Q487" s="53">
        <v>393</v>
      </c>
      <c r="R487" s="53">
        <v>165</v>
      </c>
      <c r="Y487" s="53">
        <v>246</v>
      </c>
      <c r="Z487" s="53">
        <v>0</v>
      </c>
      <c r="AA487" s="53">
        <v>0</v>
      </c>
      <c r="AB487" s="53">
        <v>0</v>
      </c>
      <c r="AP487" s="7">
        <f>IF(Q487&gt;0,RANK(Q487,(N487:P487,Q487:AF487)),0)</f>
        <v>3</v>
      </c>
      <c r="AQ487" s="7">
        <f>IF(R487&gt;0,RANK(R487,(N487:P487,Q487:AF487)),0)</f>
        <v>5</v>
      </c>
      <c r="AR487" s="7">
        <f>IF(T487&gt;0,RANK(T487,(N487:P487,Q487:AF487)),0)</f>
        <v>0</v>
      </c>
      <c r="AS487" s="7">
        <f>IF(S487&gt;0,RANK(S487,(N487:P487,Q487:AF487)),0)</f>
        <v>0</v>
      </c>
      <c r="AT487" s="2">
        <f t="shared" ref="AT487:AT518" si="188">IF($C487=0,"-",Q487/$C487)</f>
        <v>1.1814574314574314E-2</v>
      </c>
      <c r="AU487" s="2">
        <f t="shared" ref="AU487:AU518" si="189">IF($C487=0,"-",R487/$C487)</f>
        <v>4.96031746031746E-3</v>
      </c>
      <c r="AV487" s="2">
        <f t="shared" ref="AV487:AV518" si="190">IF($C487=0,"-",T487/$C487)</f>
        <v>0</v>
      </c>
      <c r="AW487" s="2">
        <f t="shared" ref="AW487:AW518" si="191">IF($C487=0,"-",S487/$C487)</f>
        <v>0</v>
      </c>
      <c r="AY487" t="s">
        <v>1140</v>
      </c>
      <c r="AZ487" t="s">
        <v>973</v>
      </c>
      <c r="BA487">
        <v>18</v>
      </c>
      <c r="BC487">
        <v>2</v>
      </c>
      <c r="BD487" s="91">
        <v>17</v>
      </c>
      <c r="BE487" s="93">
        <v>1</v>
      </c>
      <c r="BF487" s="96">
        <f t="shared" si="180"/>
        <v>17001</v>
      </c>
      <c r="BG487" s="96">
        <f t="shared" si="179"/>
        <v>17001</v>
      </c>
      <c r="BI487" s="7" t="s">
        <v>1447</v>
      </c>
      <c r="DB487" t="str">
        <f t="shared" ref="DB487:DB518" si="192">IF(N487&gt;0,"$vote_array[3]["&amp;N$2&amp;"]["&amp;$BF487&amp;"]="&amp;N487&amp;";","")</f>
        <v>$vote_array[3][1][17001]=8835;</v>
      </c>
      <c r="DC487" t="str">
        <f t="shared" ref="DC487:DC518" si="193">IF(O487&gt;0,"$vote_array[3]["&amp;O$2&amp;"]["&amp;$BF487&amp;"]="&amp;O487&amp;";","")</f>
        <v>$vote_array[3][2][17001]=23625;</v>
      </c>
      <c r="DD487" t="str">
        <f t="shared" ref="DD487:DD550" si="194">IF(P487&gt;0,"$vote_array[3]["&amp;P$2&amp;"]["&amp;$BF487&amp;"]="&amp;P487&amp;";","")</f>
        <v/>
      </c>
      <c r="DE487" t="str">
        <f t="shared" ref="DE487:DE550" si="195">IF(Q487&gt;0,"$vote_array[3]["&amp;Q$2&amp;"]["&amp;$BF487&amp;"]="&amp;Q487&amp;";","")</f>
        <v>$vote_array[3][4][17001]=393;</v>
      </c>
      <c r="DF487" t="str">
        <f t="shared" ref="DF487:DF550" si="196">IF(R487&gt;0,"$vote_array[3]["&amp;R$2&amp;"]["&amp;$BF487&amp;"]="&amp;R487&amp;";","")</f>
        <v>$vote_array[3][5][17001]=165;</v>
      </c>
      <c r="DG487" t="str">
        <f t="shared" ref="DG487:DG550" si="197">IF(S487&gt;0,"$vote_array[3]["&amp;S$2&amp;"]["&amp;$BF487&amp;"]="&amp;S487&amp;";","")</f>
        <v/>
      </c>
      <c r="DH487" t="str">
        <f t="shared" ref="DH487:DH550" si="198">IF(T487&gt;0,"$vote_array[3]["&amp;T$2&amp;"]["&amp;$BF487&amp;"]="&amp;T487&amp;";","")</f>
        <v/>
      </c>
      <c r="DI487" t="str">
        <f t="shared" ref="DI487:DI550" si="199">IF(U487&gt;0,"$vote_array[3]["&amp;U$2&amp;"]["&amp;$BF487&amp;"]="&amp;U487&amp;";","")</f>
        <v/>
      </c>
      <c r="DJ487" t="str">
        <f t="shared" ref="DJ487:DJ550" si="200">IF(V487&gt;0,"$vote_array[3]["&amp;V$2&amp;"]["&amp;$BF487&amp;"]="&amp;V487&amp;";","")</f>
        <v/>
      </c>
      <c r="DK487" t="str">
        <f t="shared" ref="DK487:DK550" si="201">IF(W487&gt;0,"$vote_array[3]["&amp;W$2&amp;"]["&amp;$BF487&amp;"]="&amp;W487&amp;";","")</f>
        <v/>
      </c>
      <c r="DL487" t="str">
        <f t="shared" ref="DL487:DL550" si="202">IF(X487&gt;0,"$vote_array[3]["&amp;X$2&amp;"]["&amp;$BF487&amp;"]="&amp;X487&amp;";","")</f>
        <v/>
      </c>
      <c r="DM487" t="str">
        <f t="shared" ref="DM487:DM550" si="203">IF(Y487&gt;0,"$vote_array[3]["&amp;Y$2&amp;"]["&amp;$BF487&amp;"]="&amp;Y487&amp;";","")</f>
        <v>$vote_array[3][12][17001]=246;</v>
      </c>
      <c r="DN487" t="str">
        <f t="shared" ref="DN487:DN550" si="204">IF(Z487&gt;0,"$vote_array[3]["&amp;Z$2&amp;"]["&amp;$BF487&amp;"]="&amp;Z487&amp;";","")</f>
        <v/>
      </c>
      <c r="DO487" t="str">
        <f t="shared" ref="DO487:DO550" si="205">IF(AA487&gt;0,"$vote_array[3]["&amp;AA$2&amp;"]["&amp;$BF487&amp;"]="&amp;AA487&amp;";","")</f>
        <v/>
      </c>
      <c r="DP487" t="str">
        <f t="shared" ref="DP487:DP550" si="206">IF(AB487&gt;0,"$vote_array[3]["&amp;AB$2&amp;"]["&amp;$BF487&amp;"]="&amp;AB487&amp;";","")</f>
        <v/>
      </c>
      <c r="DQ487" t="str">
        <f t="shared" ref="DQ487:DQ550" si="207">IF(AC487&gt;0,"$vote_array[3]["&amp;AC$2&amp;"]["&amp;$BF487&amp;"]="&amp;AC487&amp;";","")</f>
        <v/>
      </c>
      <c r="DR487" t="str">
        <f t="shared" ref="DR487:DR550" si="208">IF(AD487&gt;0,"$vote_array[3]["&amp;AD$2&amp;"]["&amp;$BF487&amp;"]="&amp;AD487&amp;";","")</f>
        <v/>
      </c>
      <c r="DS487" t="str">
        <f t="shared" ref="DS487:DS550" si="209">IF(AE487&gt;0,"$vote_array[3]["&amp;AE$2&amp;"]["&amp;$BF487&amp;"]="&amp;AE487&amp;";","")</f>
        <v/>
      </c>
    </row>
    <row r="488" spans="1:123" ht="14" hidden="1" customHeight="1" outlineLevel="1" x14ac:dyDescent="0.2">
      <c r="A488" t="s">
        <v>1751</v>
      </c>
      <c r="B488" t="s">
        <v>973</v>
      </c>
      <c r="C488" s="1">
        <f t="shared" si="181"/>
        <v>2550</v>
      </c>
      <c r="D488" s="7">
        <f>IF(N488&gt;0, RANK(N488,(N488:P488,Q488:AF488)),0)</f>
        <v>2</v>
      </c>
      <c r="E488" s="7">
        <f>IF(O488&gt;0,RANK(O488,(N488:P488,Q488:AF488)),0)</f>
        <v>1</v>
      </c>
      <c r="F488" s="7">
        <f>IF(P488&gt;0,RANK(P488,(N488:P488,Q488:AF488)),0)</f>
        <v>0</v>
      </c>
      <c r="G488" s="1">
        <f t="shared" si="182"/>
        <v>66</v>
      </c>
      <c r="H488" s="2">
        <f t="shared" si="183"/>
        <v>2.5882352941176471E-2</v>
      </c>
      <c r="I488" s="2"/>
      <c r="J488" s="2">
        <f t="shared" si="184"/>
        <v>0.47764705882352942</v>
      </c>
      <c r="K488" s="2">
        <f t="shared" si="185"/>
        <v>0.50352941176470589</v>
      </c>
      <c r="L488" s="2">
        <f t="shared" si="186"/>
        <v>0</v>
      </c>
      <c r="M488" s="2">
        <f t="shared" si="187"/>
        <v>1.8823529411764683E-2</v>
      </c>
      <c r="N488" s="53">
        <v>1218</v>
      </c>
      <c r="O488" s="53">
        <v>1284</v>
      </c>
      <c r="P488" s="102"/>
      <c r="Q488" s="53">
        <v>23</v>
      </c>
      <c r="R488" s="53">
        <v>7</v>
      </c>
      <c r="Y488" s="53">
        <v>18</v>
      </c>
      <c r="Z488" s="53">
        <v>0</v>
      </c>
      <c r="AA488" s="53">
        <v>0</v>
      </c>
      <c r="AB488" s="53">
        <v>0</v>
      </c>
      <c r="AP488" s="7">
        <f>IF(Q488&gt;0,RANK(Q488,(N488:P488,Q488:AF488)),0)</f>
        <v>3</v>
      </c>
      <c r="AQ488" s="7">
        <f>IF(R488&gt;0,RANK(R488,(N488:P488,Q488:AF488)),0)</f>
        <v>5</v>
      </c>
      <c r="AR488" s="7">
        <f>IF(T488&gt;0,RANK(T488,(N488:P488,Q488:AF488)),0)</f>
        <v>0</v>
      </c>
      <c r="AS488" s="7">
        <f>IF(S488&gt;0,RANK(S488,(N488:P488,Q488:AF488)),0)</f>
        <v>0</v>
      </c>
      <c r="AT488" s="2">
        <f t="shared" si="188"/>
        <v>9.0196078431372551E-3</v>
      </c>
      <c r="AU488" s="2">
        <f t="shared" si="189"/>
        <v>2.7450980392156863E-3</v>
      </c>
      <c r="AV488" s="2">
        <f t="shared" si="190"/>
        <v>0</v>
      </c>
      <c r="AW488" s="2">
        <f t="shared" si="191"/>
        <v>0</v>
      </c>
      <c r="AY488" t="s">
        <v>1751</v>
      </c>
      <c r="AZ488" t="s">
        <v>973</v>
      </c>
      <c r="BA488">
        <v>12</v>
      </c>
      <c r="BC488">
        <v>2</v>
      </c>
      <c r="BD488" s="91">
        <v>17</v>
      </c>
      <c r="BE488" s="93">
        <v>3</v>
      </c>
      <c r="BF488" s="96">
        <f t="shared" si="180"/>
        <v>17003</v>
      </c>
      <c r="BG488" s="96">
        <f t="shared" si="179"/>
        <v>17003</v>
      </c>
      <c r="BI488" s="7" t="s">
        <v>1447</v>
      </c>
      <c r="DB488" t="str">
        <f t="shared" si="192"/>
        <v>$vote_array[3][1][17003]=1218;</v>
      </c>
      <c r="DC488" t="str">
        <f t="shared" si="193"/>
        <v>$vote_array[3][2][17003]=1284;</v>
      </c>
      <c r="DD488" t="str">
        <f t="shared" si="194"/>
        <v/>
      </c>
      <c r="DE488" t="str">
        <f t="shared" si="195"/>
        <v>$vote_array[3][4][17003]=23;</v>
      </c>
      <c r="DF488" t="str">
        <f t="shared" si="196"/>
        <v>$vote_array[3][5][17003]=7;</v>
      </c>
      <c r="DG488" t="str">
        <f t="shared" si="197"/>
        <v/>
      </c>
      <c r="DH488" t="str">
        <f t="shared" si="198"/>
        <v/>
      </c>
      <c r="DI488" t="str">
        <f t="shared" si="199"/>
        <v/>
      </c>
      <c r="DJ488" t="str">
        <f t="shared" si="200"/>
        <v/>
      </c>
      <c r="DK488" t="str">
        <f t="shared" si="201"/>
        <v/>
      </c>
      <c r="DL488" t="str">
        <f t="shared" si="202"/>
        <v/>
      </c>
      <c r="DM488" t="str">
        <f t="shared" si="203"/>
        <v>$vote_array[3][12][17003]=18;</v>
      </c>
      <c r="DN488" t="str">
        <f t="shared" si="204"/>
        <v/>
      </c>
      <c r="DO488" t="str">
        <f t="shared" si="205"/>
        <v/>
      </c>
      <c r="DP488" t="str">
        <f t="shared" si="206"/>
        <v/>
      </c>
      <c r="DQ488" t="str">
        <f t="shared" si="207"/>
        <v/>
      </c>
      <c r="DR488" t="str">
        <f t="shared" si="208"/>
        <v/>
      </c>
      <c r="DS488" t="str">
        <f t="shared" si="209"/>
        <v/>
      </c>
    </row>
    <row r="489" spans="1:123" ht="14" hidden="1" customHeight="1" outlineLevel="1" x14ac:dyDescent="0.2">
      <c r="A489" t="s">
        <v>295</v>
      </c>
      <c r="B489" t="s">
        <v>973</v>
      </c>
      <c r="C489" s="1">
        <f t="shared" si="181"/>
        <v>8054</v>
      </c>
      <c r="D489" s="7">
        <f>IF(N489&gt;0, RANK(N489,(N489:P489,Q489:AF489)),0)</f>
        <v>2</v>
      </c>
      <c r="E489" s="7">
        <f>IF(O489&gt;0,RANK(O489,(N489:P489,Q489:AF489)),0)</f>
        <v>1</v>
      </c>
      <c r="F489" s="7">
        <f>IF(P489&gt;0,RANK(P489,(N489:P489,Q489:AF489)),0)</f>
        <v>0</v>
      </c>
      <c r="G489" s="1">
        <f t="shared" si="182"/>
        <v>2347</v>
      </c>
      <c r="H489" s="2">
        <f t="shared" si="183"/>
        <v>0.29140799602681899</v>
      </c>
      <c r="I489" s="2"/>
      <c r="J489" s="2">
        <f t="shared" si="184"/>
        <v>0.33697541594238889</v>
      </c>
      <c r="K489" s="2">
        <f t="shared" si="185"/>
        <v>0.62838341196920788</v>
      </c>
      <c r="L489" s="2">
        <f t="shared" si="186"/>
        <v>0</v>
      </c>
      <c r="M489" s="2">
        <f t="shared" si="187"/>
        <v>3.4641172088403227E-2</v>
      </c>
      <c r="N489" s="53">
        <v>2714</v>
      </c>
      <c r="O489" s="53">
        <v>5061</v>
      </c>
      <c r="P489" s="102"/>
      <c r="Q489" s="53">
        <v>154</v>
      </c>
      <c r="R489" s="53">
        <v>64</v>
      </c>
      <c r="Y489" s="53">
        <v>61</v>
      </c>
      <c r="Z489" s="53">
        <v>0</v>
      </c>
      <c r="AA489" s="53">
        <v>0</v>
      </c>
      <c r="AB489" s="53">
        <v>0</v>
      </c>
      <c r="AP489" s="7">
        <f>IF(Q489&gt;0,RANK(Q489,(N489:P489,Q489:AF489)),0)</f>
        <v>3</v>
      </c>
      <c r="AQ489" s="7">
        <f>IF(R489&gt;0,RANK(R489,(N489:P489,Q489:AF489)),0)</f>
        <v>4</v>
      </c>
      <c r="AR489" s="7">
        <f>IF(T489&gt;0,RANK(T489,(N489:P489,Q489:AF489)),0)</f>
        <v>0</v>
      </c>
      <c r="AS489" s="7">
        <f>IF(S489&gt;0,RANK(S489,(N489:P489,Q489:AF489)),0)</f>
        <v>0</v>
      </c>
      <c r="AT489" s="2">
        <f t="shared" si="188"/>
        <v>1.9120933697541594E-2</v>
      </c>
      <c r="AU489" s="2">
        <f t="shared" si="189"/>
        <v>7.9463620561211826E-3</v>
      </c>
      <c r="AV489" s="2">
        <f t="shared" si="190"/>
        <v>0</v>
      </c>
      <c r="AW489" s="2">
        <f t="shared" si="191"/>
        <v>0</v>
      </c>
      <c r="AY489" t="s">
        <v>295</v>
      </c>
      <c r="AZ489" t="s">
        <v>973</v>
      </c>
      <c r="BC489">
        <v>2</v>
      </c>
      <c r="BD489" s="91">
        <v>17</v>
      </c>
      <c r="BE489" s="93">
        <v>5</v>
      </c>
      <c r="BF489" s="96">
        <f t="shared" si="180"/>
        <v>17005</v>
      </c>
      <c r="BG489" s="96">
        <f t="shared" si="179"/>
        <v>17005</v>
      </c>
      <c r="BI489" s="7" t="s">
        <v>1447</v>
      </c>
      <c r="DB489" t="str">
        <f t="shared" si="192"/>
        <v>$vote_array[3][1][17005]=2714;</v>
      </c>
      <c r="DC489" t="str">
        <f t="shared" si="193"/>
        <v>$vote_array[3][2][17005]=5061;</v>
      </c>
      <c r="DD489" t="str">
        <f t="shared" si="194"/>
        <v/>
      </c>
      <c r="DE489" t="str">
        <f t="shared" si="195"/>
        <v>$vote_array[3][4][17005]=154;</v>
      </c>
      <c r="DF489" t="str">
        <f t="shared" si="196"/>
        <v>$vote_array[3][5][17005]=64;</v>
      </c>
      <c r="DG489" t="str">
        <f t="shared" si="197"/>
        <v/>
      </c>
      <c r="DH489" t="str">
        <f t="shared" si="198"/>
        <v/>
      </c>
      <c r="DI489" t="str">
        <f t="shared" si="199"/>
        <v/>
      </c>
      <c r="DJ489" t="str">
        <f t="shared" si="200"/>
        <v/>
      </c>
      <c r="DK489" t="str">
        <f t="shared" si="201"/>
        <v/>
      </c>
      <c r="DL489" t="str">
        <f t="shared" si="202"/>
        <v/>
      </c>
      <c r="DM489" t="str">
        <f t="shared" si="203"/>
        <v>$vote_array[3][12][17005]=61;</v>
      </c>
      <c r="DN489" t="str">
        <f t="shared" si="204"/>
        <v/>
      </c>
      <c r="DO489" t="str">
        <f t="shared" si="205"/>
        <v/>
      </c>
      <c r="DP489" t="str">
        <f t="shared" si="206"/>
        <v/>
      </c>
      <c r="DQ489" t="str">
        <f t="shared" si="207"/>
        <v/>
      </c>
      <c r="DR489" t="str">
        <f t="shared" si="208"/>
        <v/>
      </c>
      <c r="DS489" t="str">
        <f t="shared" si="209"/>
        <v/>
      </c>
    </row>
    <row r="490" spans="1:123" ht="14" hidden="1" customHeight="1" outlineLevel="1" x14ac:dyDescent="0.2">
      <c r="A490" t="s">
        <v>1308</v>
      </c>
      <c r="B490" t="s">
        <v>973</v>
      </c>
      <c r="C490" s="1">
        <f t="shared" si="181"/>
        <v>24662</v>
      </c>
      <c r="D490" s="7">
        <f>IF(N490&gt;0, RANK(N490,(N490:P490,Q490:AF490)),0)</f>
        <v>2</v>
      </c>
      <c r="E490" s="7">
        <f>IF(O490&gt;0,RANK(O490,(N490:P490,Q490:AF490)),0)</f>
        <v>1</v>
      </c>
      <c r="F490" s="7">
        <f>IF(P490&gt;0,RANK(P490,(N490:P490,Q490:AF490)),0)</f>
        <v>0</v>
      </c>
      <c r="G490" s="1">
        <f t="shared" si="182"/>
        <v>3489</v>
      </c>
      <c r="H490" s="2">
        <f t="shared" si="183"/>
        <v>0.14147271105344256</v>
      </c>
      <c r="I490" s="2"/>
      <c r="J490" s="2">
        <f t="shared" si="184"/>
        <v>0.40913145730273293</v>
      </c>
      <c r="K490" s="2">
        <f t="shared" si="185"/>
        <v>0.55060416835617554</v>
      </c>
      <c r="L490" s="2">
        <f t="shared" si="186"/>
        <v>0</v>
      </c>
      <c r="M490" s="2">
        <f t="shared" si="187"/>
        <v>4.0264374341091536E-2</v>
      </c>
      <c r="N490" s="53">
        <v>10090</v>
      </c>
      <c r="O490" s="53">
        <v>13579</v>
      </c>
      <c r="P490" s="102"/>
      <c r="Q490" s="53">
        <v>411</v>
      </c>
      <c r="R490" s="53">
        <v>254</v>
      </c>
      <c r="Y490" s="53">
        <v>328</v>
      </c>
      <c r="Z490" s="53">
        <v>0</v>
      </c>
      <c r="AA490" s="53">
        <v>0</v>
      </c>
      <c r="AB490" s="53">
        <v>0</v>
      </c>
      <c r="AP490" s="7">
        <f>IF(Q490&gt;0,RANK(Q490,(N490:P490,Q490:AF490)),0)</f>
        <v>3</v>
      </c>
      <c r="AQ490" s="7">
        <f>IF(R490&gt;0,RANK(R490,(N490:P490,Q490:AF490)),0)</f>
        <v>5</v>
      </c>
      <c r="AR490" s="7">
        <f>IF(T490&gt;0,RANK(T490,(N490:P490,Q490:AF490)),0)</f>
        <v>0</v>
      </c>
      <c r="AS490" s="7">
        <f>IF(S490&gt;0,RANK(S490,(N490:P490,Q490:AF490)),0)</f>
        <v>0</v>
      </c>
      <c r="AT490" s="2">
        <f t="shared" si="188"/>
        <v>1.6665315059605872E-2</v>
      </c>
      <c r="AU490" s="2">
        <f t="shared" si="189"/>
        <v>1.0299245803260077E-2</v>
      </c>
      <c r="AV490" s="2">
        <f t="shared" si="190"/>
        <v>0</v>
      </c>
      <c r="AW490" s="2">
        <f t="shared" si="191"/>
        <v>0</v>
      </c>
      <c r="AY490" t="s">
        <v>1308</v>
      </c>
      <c r="AZ490" t="s">
        <v>973</v>
      </c>
      <c r="BA490">
        <v>16</v>
      </c>
      <c r="BC490">
        <v>2</v>
      </c>
      <c r="BD490" s="91">
        <v>17</v>
      </c>
      <c r="BE490" s="93">
        <v>7</v>
      </c>
      <c r="BF490" s="96">
        <f t="shared" si="180"/>
        <v>17007</v>
      </c>
      <c r="BG490" s="96">
        <f t="shared" si="179"/>
        <v>17007</v>
      </c>
      <c r="BI490" s="7" t="s">
        <v>1447</v>
      </c>
      <c r="DB490" t="str">
        <f t="shared" si="192"/>
        <v>$vote_array[3][1][17007]=10090;</v>
      </c>
      <c r="DC490" t="str">
        <f t="shared" si="193"/>
        <v>$vote_array[3][2][17007]=13579;</v>
      </c>
      <c r="DD490" t="str">
        <f t="shared" si="194"/>
        <v/>
      </c>
      <c r="DE490" t="str">
        <f t="shared" si="195"/>
        <v>$vote_array[3][4][17007]=411;</v>
      </c>
      <c r="DF490" t="str">
        <f t="shared" si="196"/>
        <v>$vote_array[3][5][17007]=254;</v>
      </c>
      <c r="DG490" t="str">
        <f t="shared" si="197"/>
        <v/>
      </c>
      <c r="DH490" t="str">
        <f t="shared" si="198"/>
        <v/>
      </c>
      <c r="DI490" t="str">
        <f t="shared" si="199"/>
        <v/>
      </c>
      <c r="DJ490" t="str">
        <f t="shared" si="200"/>
        <v/>
      </c>
      <c r="DK490" t="str">
        <f t="shared" si="201"/>
        <v/>
      </c>
      <c r="DL490" t="str">
        <f t="shared" si="202"/>
        <v/>
      </c>
      <c r="DM490" t="str">
        <f t="shared" si="203"/>
        <v>$vote_array[3][12][17007]=328;</v>
      </c>
      <c r="DN490" t="str">
        <f t="shared" si="204"/>
        <v/>
      </c>
      <c r="DO490" t="str">
        <f t="shared" si="205"/>
        <v/>
      </c>
      <c r="DP490" t="str">
        <f t="shared" si="206"/>
        <v/>
      </c>
      <c r="DQ490" t="str">
        <f t="shared" si="207"/>
        <v/>
      </c>
      <c r="DR490" t="str">
        <f t="shared" si="208"/>
        <v/>
      </c>
      <c r="DS490" t="str">
        <f t="shared" si="209"/>
        <v/>
      </c>
    </row>
    <row r="491" spans="1:123" ht="14" hidden="1" customHeight="1" outlineLevel="1" x14ac:dyDescent="0.2">
      <c r="A491" t="s">
        <v>1795</v>
      </c>
      <c r="B491" t="s">
        <v>973</v>
      </c>
      <c r="C491" s="1">
        <f t="shared" si="181"/>
        <v>2487</v>
      </c>
      <c r="D491" s="7">
        <f>IF(N491&gt;0, RANK(N491,(N491:P491,Q491:AF491)),0)</f>
        <v>2</v>
      </c>
      <c r="E491" s="7">
        <f>IF(O491&gt;0,RANK(O491,(N491:P491,Q491:AF491)),0)</f>
        <v>1</v>
      </c>
      <c r="F491" s="7">
        <f>IF(P491&gt;0,RANK(P491,(N491:P491,Q491:AF491)),0)</f>
        <v>0</v>
      </c>
      <c r="G491" s="1">
        <f t="shared" si="182"/>
        <v>1152</v>
      </c>
      <c r="H491" s="2">
        <f t="shared" si="183"/>
        <v>0.4632086851628468</v>
      </c>
      <c r="I491" s="2"/>
      <c r="J491" s="2">
        <f t="shared" si="184"/>
        <v>0.25532770406111782</v>
      </c>
      <c r="K491" s="2">
        <f t="shared" si="185"/>
        <v>0.71853638922396457</v>
      </c>
      <c r="L491" s="2">
        <f t="shared" si="186"/>
        <v>0</v>
      </c>
      <c r="M491" s="2">
        <f t="shared" si="187"/>
        <v>2.6135906714917612E-2</v>
      </c>
      <c r="N491" s="53">
        <v>635</v>
      </c>
      <c r="O491" s="53">
        <v>1787</v>
      </c>
      <c r="P491" s="102"/>
      <c r="Q491" s="53">
        <v>33</v>
      </c>
      <c r="R491" s="53">
        <v>16</v>
      </c>
      <c r="Y491" s="53">
        <v>16</v>
      </c>
      <c r="Z491" s="53">
        <v>0</v>
      </c>
      <c r="AA491" s="53">
        <v>0</v>
      </c>
      <c r="AB491" s="53">
        <v>0</v>
      </c>
      <c r="AP491" s="7">
        <f>IF(Q491&gt;0,RANK(Q491,(N491:P491,Q491:AF491)),0)</f>
        <v>3</v>
      </c>
      <c r="AQ491" s="7">
        <f>IF(R491&gt;0,RANK(R491,(N491:P491,Q491:AF491)),0)</f>
        <v>4</v>
      </c>
      <c r="AR491" s="7">
        <f>IF(T491&gt;0,RANK(T491,(N491:P491,Q491:AF491)),0)</f>
        <v>0</v>
      </c>
      <c r="AS491" s="7">
        <f>IF(S491&gt;0,RANK(S491,(N491:P491,Q491:AF491)),0)</f>
        <v>0</v>
      </c>
      <c r="AT491" s="2">
        <f t="shared" si="188"/>
        <v>1.3268998793727383E-2</v>
      </c>
      <c r="AU491" s="2">
        <f t="shared" si="189"/>
        <v>6.4334539605950944E-3</v>
      </c>
      <c r="AV491" s="2">
        <f t="shared" si="190"/>
        <v>0</v>
      </c>
      <c r="AW491" s="2">
        <f t="shared" si="191"/>
        <v>0</v>
      </c>
      <c r="AY491" t="s">
        <v>1795</v>
      </c>
      <c r="AZ491" t="s">
        <v>973</v>
      </c>
      <c r="BA491">
        <v>18</v>
      </c>
      <c r="BC491">
        <v>2</v>
      </c>
      <c r="BD491" s="91">
        <v>17</v>
      </c>
      <c r="BE491" s="93">
        <v>9</v>
      </c>
      <c r="BF491" s="96">
        <f t="shared" si="180"/>
        <v>17009</v>
      </c>
      <c r="BG491" s="96">
        <f t="shared" si="179"/>
        <v>17009</v>
      </c>
      <c r="BI491" s="7" t="s">
        <v>1447</v>
      </c>
      <c r="DB491" t="str">
        <f t="shared" si="192"/>
        <v>$vote_array[3][1][17009]=635;</v>
      </c>
      <c r="DC491" t="str">
        <f t="shared" si="193"/>
        <v>$vote_array[3][2][17009]=1787;</v>
      </c>
      <c r="DD491" t="str">
        <f t="shared" si="194"/>
        <v/>
      </c>
      <c r="DE491" t="str">
        <f t="shared" si="195"/>
        <v>$vote_array[3][4][17009]=33;</v>
      </c>
      <c r="DF491" t="str">
        <f t="shared" si="196"/>
        <v>$vote_array[3][5][17009]=16;</v>
      </c>
      <c r="DG491" t="str">
        <f t="shared" si="197"/>
        <v/>
      </c>
      <c r="DH491" t="str">
        <f t="shared" si="198"/>
        <v/>
      </c>
      <c r="DI491" t="str">
        <f t="shared" si="199"/>
        <v/>
      </c>
      <c r="DJ491" t="str">
        <f t="shared" si="200"/>
        <v/>
      </c>
      <c r="DK491" t="str">
        <f t="shared" si="201"/>
        <v/>
      </c>
      <c r="DL491" t="str">
        <f t="shared" si="202"/>
        <v/>
      </c>
      <c r="DM491" t="str">
        <f t="shared" si="203"/>
        <v>$vote_array[3][12][17009]=16;</v>
      </c>
      <c r="DN491" t="str">
        <f t="shared" si="204"/>
        <v/>
      </c>
      <c r="DO491" t="str">
        <f t="shared" si="205"/>
        <v/>
      </c>
      <c r="DP491" t="str">
        <f t="shared" si="206"/>
        <v/>
      </c>
      <c r="DQ491" t="str">
        <f t="shared" si="207"/>
        <v/>
      </c>
      <c r="DR491" t="str">
        <f t="shared" si="208"/>
        <v/>
      </c>
      <c r="DS491" t="str">
        <f t="shared" si="209"/>
        <v/>
      </c>
    </row>
    <row r="492" spans="1:123" ht="14" hidden="1" customHeight="1" outlineLevel="1" x14ac:dyDescent="0.2">
      <c r="A492" t="s">
        <v>138</v>
      </c>
      <c r="B492" t="s">
        <v>973</v>
      </c>
      <c r="C492" s="1">
        <f t="shared" si="181"/>
        <v>17241</v>
      </c>
      <c r="D492" s="7">
        <f>IF(N492&gt;0, RANK(N492,(N492:P492,Q492:AF492)),0)</f>
        <v>2</v>
      </c>
      <c r="E492" s="7">
        <f>IF(O492&gt;0,RANK(O492,(N492:P492,Q492:AF492)),0)</f>
        <v>1</v>
      </c>
      <c r="F492" s="7">
        <f>IF(P492&gt;0,RANK(P492,(N492:P492,Q492:AF492)),0)</f>
        <v>0</v>
      </c>
      <c r="G492" s="1">
        <f t="shared" si="182"/>
        <v>2408</v>
      </c>
      <c r="H492" s="2">
        <f t="shared" si="183"/>
        <v>0.13966707267559886</v>
      </c>
      <c r="I492" s="2"/>
      <c r="J492" s="2">
        <f t="shared" si="184"/>
        <v>0.41059103300272604</v>
      </c>
      <c r="K492" s="2">
        <f t="shared" si="185"/>
        <v>0.55025810567832489</v>
      </c>
      <c r="L492" s="2">
        <f t="shared" si="186"/>
        <v>0</v>
      </c>
      <c r="M492" s="2">
        <f t="shared" si="187"/>
        <v>3.9150861318949071E-2</v>
      </c>
      <c r="N492" s="53">
        <v>7079</v>
      </c>
      <c r="O492" s="53">
        <v>9487</v>
      </c>
      <c r="P492" s="102"/>
      <c r="Q492" s="53">
        <v>259</v>
      </c>
      <c r="R492" s="53">
        <v>127</v>
      </c>
      <c r="Y492" s="53">
        <v>289</v>
      </c>
      <c r="Z492" s="53">
        <v>0</v>
      </c>
      <c r="AA492" s="53">
        <v>0</v>
      </c>
      <c r="AB492" s="53">
        <v>0</v>
      </c>
      <c r="AP492" s="7">
        <f>IF(Q492&gt;0,RANK(Q492,(N492:P492,Q492:AF492)),0)</f>
        <v>4</v>
      </c>
      <c r="AQ492" s="7">
        <f>IF(R492&gt;0,RANK(R492,(N492:P492,Q492:AF492)),0)</f>
        <v>5</v>
      </c>
      <c r="AR492" s="7">
        <f>IF(T492&gt;0,RANK(T492,(N492:P492,Q492:AF492)),0)</f>
        <v>0</v>
      </c>
      <c r="AS492" s="7">
        <f>IF(S492&gt;0,RANK(S492,(N492:P492,Q492:AF492)),0)</f>
        <v>0</v>
      </c>
      <c r="AT492" s="2">
        <f t="shared" si="188"/>
        <v>1.5022330491270807E-2</v>
      </c>
      <c r="AU492" s="2">
        <f t="shared" si="189"/>
        <v>7.3661620555652224E-3</v>
      </c>
      <c r="AV492" s="2">
        <f t="shared" si="190"/>
        <v>0</v>
      </c>
      <c r="AW492" s="2">
        <f t="shared" si="191"/>
        <v>0</v>
      </c>
      <c r="AY492" t="s">
        <v>138</v>
      </c>
      <c r="AZ492" t="s">
        <v>973</v>
      </c>
      <c r="BA492">
        <v>16</v>
      </c>
      <c r="BC492">
        <v>2</v>
      </c>
      <c r="BD492" s="91">
        <v>17</v>
      </c>
      <c r="BE492" s="93">
        <v>11</v>
      </c>
      <c r="BF492" s="96">
        <f t="shared" si="180"/>
        <v>17011</v>
      </c>
      <c r="BG492" s="96">
        <f t="shared" si="179"/>
        <v>17011</v>
      </c>
      <c r="BI492" s="7" t="s">
        <v>1447</v>
      </c>
      <c r="DB492" t="str">
        <f t="shared" si="192"/>
        <v>$vote_array[3][1][17011]=7079;</v>
      </c>
      <c r="DC492" t="str">
        <f t="shared" si="193"/>
        <v>$vote_array[3][2][17011]=9487;</v>
      </c>
      <c r="DD492" t="str">
        <f t="shared" si="194"/>
        <v/>
      </c>
      <c r="DE492" t="str">
        <f t="shared" si="195"/>
        <v>$vote_array[3][4][17011]=259;</v>
      </c>
      <c r="DF492" t="str">
        <f t="shared" si="196"/>
        <v>$vote_array[3][5][17011]=127;</v>
      </c>
      <c r="DG492" t="str">
        <f t="shared" si="197"/>
        <v/>
      </c>
      <c r="DH492" t="str">
        <f t="shared" si="198"/>
        <v/>
      </c>
      <c r="DI492" t="str">
        <f t="shared" si="199"/>
        <v/>
      </c>
      <c r="DJ492" t="str">
        <f t="shared" si="200"/>
        <v/>
      </c>
      <c r="DK492" t="str">
        <f t="shared" si="201"/>
        <v/>
      </c>
      <c r="DL492" t="str">
        <f t="shared" si="202"/>
        <v/>
      </c>
      <c r="DM492" t="str">
        <f t="shared" si="203"/>
        <v>$vote_array[3][12][17011]=289;</v>
      </c>
      <c r="DN492" t="str">
        <f t="shared" si="204"/>
        <v/>
      </c>
      <c r="DO492" t="str">
        <f t="shared" si="205"/>
        <v/>
      </c>
      <c r="DP492" t="str">
        <f t="shared" si="206"/>
        <v/>
      </c>
      <c r="DQ492" t="str">
        <f t="shared" si="207"/>
        <v/>
      </c>
      <c r="DR492" t="str">
        <f t="shared" si="208"/>
        <v/>
      </c>
      <c r="DS492" t="str">
        <f t="shared" si="209"/>
        <v/>
      </c>
    </row>
    <row r="493" spans="1:123" ht="14" hidden="1" customHeight="1" outlineLevel="1" x14ac:dyDescent="0.2">
      <c r="A493" t="s">
        <v>1139</v>
      </c>
      <c r="B493" t="s">
        <v>973</v>
      </c>
      <c r="C493" s="1">
        <f t="shared" si="181"/>
        <v>2692</v>
      </c>
      <c r="D493" s="7">
        <f>IF(N493&gt;0, RANK(N493,(N493:P493,Q493:AF493)),0)</f>
        <v>2</v>
      </c>
      <c r="E493" s="7">
        <f>IF(O493&gt;0,RANK(O493,(N493:P493,Q493:AF493)),0)</f>
        <v>1</v>
      </c>
      <c r="F493" s="7">
        <f>IF(P493&gt;0,RANK(P493,(N493:P493,Q493:AF493)),0)</f>
        <v>0</v>
      </c>
      <c r="G493" s="1">
        <f t="shared" si="182"/>
        <v>767</v>
      </c>
      <c r="H493" s="2">
        <f t="shared" si="183"/>
        <v>0.28491827637444278</v>
      </c>
      <c r="I493" s="2"/>
      <c r="J493" s="2">
        <f t="shared" si="184"/>
        <v>0.34546805349182763</v>
      </c>
      <c r="K493" s="2">
        <f t="shared" si="185"/>
        <v>0.63038632986627041</v>
      </c>
      <c r="L493" s="2">
        <f t="shared" si="186"/>
        <v>0</v>
      </c>
      <c r="M493" s="2">
        <f t="shared" si="187"/>
        <v>2.4145616641901957E-2</v>
      </c>
      <c r="N493" s="53">
        <v>930</v>
      </c>
      <c r="O493" s="53">
        <v>1697</v>
      </c>
      <c r="P493" s="102"/>
      <c r="Q493" s="53">
        <v>30</v>
      </c>
      <c r="R493" s="53">
        <v>18</v>
      </c>
      <c r="Y493" s="53">
        <v>17</v>
      </c>
      <c r="Z493" s="53">
        <v>0</v>
      </c>
      <c r="AA493" s="53">
        <v>0</v>
      </c>
      <c r="AB493" s="53">
        <v>0</v>
      </c>
      <c r="AP493" s="7">
        <f>IF(Q493&gt;0,RANK(Q493,(N493:P493,Q493:AF493)),0)</f>
        <v>3</v>
      </c>
      <c r="AQ493" s="7">
        <f>IF(R493&gt;0,RANK(R493,(N493:P493,Q493:AF493)),0)</f>
        <v>4</v>
      </c>
      <c r="AR493" s="7">
        <f>IF(T493&gt;0,RANK(T493,(N493:P493,Q493:AF493)),0)</f>
        <v>0</v>
      </c>
      <c r="AS493" s="7">
        <f>IF(S493&gt;0,RANK(S493,(N493:P493,Q493:AF493)),0)</f>
        <v>0</v>
      </c>
      <c r="AT493" s="2">
        <f t="shared" si="188"/>
        <v>1.1144130757800892E-2</v>
      </c>
      <c r="AU493" s="2">
        <f t="shared" si="189"/>
        <v>6.6864784546805346E-3</v>
      </c>
      <c r="AV493" s="2">
        <f t="shared" si="190"/>
        <v>0</v>
      </c>
      <c r="AW493" s="2">
        <f t="shared" si="191"/>
        <v>0</v>
      </c>
      <c r="AY493" t="s">
        <v>1139</v>
      </c>
      <c r="AZ493" t="s">
        <v>973</v>
      </c>
      <c r="BA493">
        <v>13</v>
      </c>
      <c r="BC493">
        <v>2</v>
      </c>
      <c r="BD493" s="91">
        <v>17</v>
      </c>
      <c r="BE493" s="93">
        <v>13</v>
      </c>
      <c r="BF493" s="96">
        <f t="shared" si="180"/>
        <v>17013</v>
      </c>
      <c r="BG493" s="96">
        <f t="shared" si="179"/>
        <v>17013</v>
      </c>
      <c r="BI493" s="7" t="s">
        <v>1447</v>
      </c>
      <c r="DB493" t="str">
        <f t="shared" si="192"/>
        <v>$vote_array[3][1][17013]=930;</v>
      </c>
      <c r="DC493" t="str">
        <f t="shared" si="193"/>
        <v>$vote_array[3][2][17013]=1697;</v>
      </c>
      <c r="DD493" t="str">
        <f t="shared" si="194"/>
        <v/>
      </c>
      <c r="DE493" t="str">
        <f t="shared" si="195"/>
        <v>$vote_array[3][4][17013]=30;</v>
      </c>
      <c r="DF493" t="str">
        <f t="shared" si="196"/>
        <v>$vote_array[3][5][17013]=18;</v>
      </c>
      <c r="DG493" t="str">
        <f t="shared" si="197"/>
        <v/>
      </c>
      <c r="DH493" t="str">
        <f t="shared" si="198"/>
        <v/>
      </c>
      <c r="DI493" t="str">
        <f t="shared" si="199"/>
        <v/>
      </c>
      <c r="DJ493" t="str">
        <f t="shared" si="200"/>
        <v/>
      </c>
      <c r="DK493" t="str">
        <f t="shared" si="201"/>
        <v/>
      </c>
      <c r="DL493" t="str">
        <f t="shared" si="202"/>
        <v/>
      </c>
      <c r="DM493" t="str">
        <f t="shared" si="203"/>
        <v>$vote_array[3][12][17013]=17;</v>
      </c>
      <c r="DN493" t="str">
        <f t="shared" si="204"/>
        <v/>
      </c>
      <c r="DO493" t="str">
        <f t="shared" si="205"/>
        <v/>
      </c>
      <c r="DP493" t="str">
        <f t="shared" si="206"/>
        <v/>
      </c>
      <c r="DQ493" t="str">
        <f t="shared" si="207"/>
        <v/>
      </c>
      <c r="DR493" t="str">
        <f t="shared" si="208"/>
        <v/>
      </c>
      <c r="DS493" t="str">
        <f t="shared" si="209"/>
        <v/>
      </c>
    </row>
    <row r="494" spans="1:123" ht="14" hidden="1" customHeight="1" outlineLevel="1" x14ac:dyDescent="0.2">
      <c r="A494" t="s">
        <v>203</v>
      </c>
      <c r="B494" t="s">
        <v>973</v>
      </c>
      <c r="C494" s="1">
        <f t="shared" si="181"/>
        <v>7914</v>
      </c>
      <c r="D494" s="7">
        <f>IF(N494&gt;0, RANK(N494,(N494:P494,Q494:AF494)),0)</f>
        <v>2</v>
      </c>
      <c r="E494" s="7">
        <f>IF(O494&gt;0,RANK(O494,(N494:P494,Q494:AF494)),0)</f>
        <v>1</v>
      </c>
      <c r="F494" s="7">
        <f>IF(P494&gt;0,RANK(P494,(N494:P494,Q494:AF494)),0)</f>
        <v>0</v>
      </c>
      <c r="G494" s="1">
        <f t="shared" si="182"/>
        <v>2005</v>
      </c>
      <c r="H494" s="2">
        <f t="shared" si="183"/>
        <v>0.2533484963356078</v>
      </c>
      <c r="I494" s="2"/>
      <c r="J494" s="2">
        <f t="shared" si="184"/>
        <v>0.35822592873388931</v>
      </c>
      <c r="K494" s="2">
        <f t="shared" si="185"/>
        <v>0.61157442506949711</v>
      </c>
      <c r="L494" s="2">
        <f t="shared" si="186"/>
        <v>0</v>
      </c>
      <c r="M494" s="2">
        <f t="shared" si="187"/>
        <v>3.0199646196613528E-2</v>
      </c>
      <c r="N494" s="53">
        <v>2835</v>
      </c>
      <c r="O494" s="53">
        <v>4840</v>
      </c>
      <c r="P494" s="102"/>
      <c r="Q494" s="53">
        <v>107</v>
      </c>
      <c r="R494" s="53">
        <v>41</v>
      </c>
      <c r="Y494" s="53">
        <v>91</v>
      </c>
      <c r="Z494" s="53">
        <v>0</v>
      </c>
      <c r="AA494" s="53">
        <v>0</v>
      </c>
      <c r="AB494" s="53">
        <v>0</v>
      </c>
      <c r="AP494" s="7">
        <f>IF(Q494&gt;0,RANK(Q494,(N494:P494,Q494:AF494)),0)</f>
        <v>3</v>
      </c>
      <c r="AQ494" s="7">
        <f>IF(R494&gt;0,RANK(R494,(N494:P494,Q494:AF494)),0)</f>
        <v>5</v>
      </c>
      <c r="AR494" s="7">
        <f>IF(T494&gt;0,RANK(T494,(N494:P494,Q494:AF494)),0)</f>
        <v>0</v>
      </c>
      <c r="AS494" s="7">
        <f>IF(S494&gt;0,RANK(S494,(N494:P494,Q494:AF494)),0)</f>
        <v>0</v>
      </c>
      <c r="AT494" s="2">
        <f t="shared" si="188"/>
        <v>1.3520343694718221E-2</v>
      </c>
      <c r="AU494" s="2">
        <f t="shared" si="189"/>
        <v>5.1806924437705331E-3</v>
      </c>
      <c r="AV494" s="2">
        <f t="shared" si="190"/>
        <v>0</v>
      </c>
      <c r="AW494" s="2">
        <f t="shared" si="191"/>
        <v>0</v>
      </c>
      <c r="AY494" t="s">
        <v>203</v>
      </c>
      <c r="AZ494" t="s">
        <v>973</v>
      </c>
      <c r="BA494">
        <v>17</v>
      </c>
      <c r="BC494">
        <v>2</v>
      </c>
      <c r="BD494" s="91">
        <v>17</v>
      </c>
      <c r="BE494" s="93">
        <v>15</v>
      </c>
      <c r="BF494" s="96">
        <f t="shared" si="180"/>
        <v>17015</v>
      </c>
      <c r="BG494" s="96">
        <f t="shared" si="179"/>
        <v>17015</v>
      </c>
      <c r="BI494" s="7" t="s">
        <v>1447</v>
      </c>
      <c r="DB494" t="str">
        <f t="shared" si="192"/>
        <v>$vote_array[3][1][17015]=2835;</v>
      </c>
      <c r="DC494" t="str">
        <f t="shared" si="193"/>
        <v>$vote_array[3][2][17015]=4840;</v>
      </c>
      <c r="DD494" t="str">
        <f t="shared" si="194"/>
        <v/>
      </c>
      <c r="DE494" t="str">
        <f t="shared" si="195"/>
        <v>$vote_array[3][4][17015]=107;</v>
      </c>
      <c r="DF494" t="str">
        <f t="shared" si="196"/>
        <v>$vote_array[3][5][17015]=41;</v>
      </c>
      <c r="DG494" t="str">
        <f t="shared" si="197"/>
        <v/>
      </c>
      <c r="DH494" t="str">
        <f t="shared" si="198"/>
        <v/>
      </c>
      <c r="DI494" t="str">
        <f t="shared" si="199"/>
        <v/>
      </c>
      <c r="DJ494" t="str">
        <f t="shared" si="200"/>
        <v/>
      </c>
      <c r="DK494" t="str">
        <f t="shared" si="201"/>
        <v/>
      </c>
      <c r="DL494" t="str">
        <f t="shared" si="202"/>
        <v/>
      </c>
      <c r="DM494" t="str">
        <f t="shared" si="203"/>
        <v>$vote_array[3][12][17015]=91;</v>
      </c>
      <c r="DN494" t="str">
        <f t="shared" si="204"/>
        <v/>
      </c>
      <c r="DO494" t="str">
        <f t="shared" si="205"/>
        <v/>
      </c>
      <c r="DP494" t="str">
        <f t="shared" si="206"/>
        <v/>
      </c>
      <c r="DQ494" t="str">
        <f t="shared" si="207"/>
        <v/>
      </c>
      <c r="DR494" t="str">
        <f t="shared" si="208"/>
        <v/>
      </c>
      <c r="DS494" t="str">
        <f t="shared" si="209"/>
        <v/>
      </c>
    </row>
    <row r="495" spans="1:123" ht="14" hidden="1" customHeight="1" outlineLevel="1" x14ac:dyDescent="0.2">
      <c r="A495" t="s">
        <v>1200</v>
      </c>
      <c r="B495" t="s">
        <v>973</v>
      </c>
      <c r="C495" s="1">
        <f t="shared" si="181"/>
        <v>5231</v>
      </c>
      <c r="D495" s="7">
        <f>IF(N495&gt;0, RANK(N495,(N495:P495,Q495:AF495)),0)</f>
        <v>2</v>
      </c>
      <c r="E495" s="7">
        <f>IF(O495&gt;0,RANK(O495,(N495:P495,Q495:AF495)),0)</f>
        <v>1</v>
      </c>
      <c r="F495" s="7">
        <f>IF(P495&gt;0,RANK(P495,(N495:P495,Q495:AF495)),0)</f>
        <v>0</v>
      </c>
      <c r="G495" s="1">
        <f t="shared" si="182"/>
        <v>1398</v>
      </c>
      <c r="H495" s="2">
        <f t="shared" si="183"/>
        <v>0.26725291531255974</v>
      </c>
      <c r="I495" s="2"/>
      <c r="J495" s="2">
        <f t="shared" si="184"/>
        <v>0.35595488434333777</v>
      </c>
      <c r="K495" s="2">
        <f t="shared" si="185"/>
        <v>0.62320779965589757</v>
      </c>
      <c r="L495" s="2">
        <f t="shared" si="186"/>
        <v>0</v>
      </c>
      <c r="M495" s="2">
        <f t="shared" si="187"/>
        <v>2.0837316000764661E-2</v>
      </c>
      <c r="N495" s="53">
        <v>1862</v>
      </c>
      <c r="O495" s="53">
        <v>3260</v>
      </c>
      <c r="P495" s="102"/>
      <c r="Q495" s="53">
        <v>47</v>
      </c>
      <c r="R495" s="53">
        <v>34</v>
      </c>
      <c r="Y495" s="53">
        <v>28</v>
      </c>
      <c r="Z495" s="53">
        <v>0</v>
      </c>
      <c r="AA495" s="53">
        <v>0</v>
      </c>
      <c r="AB495" s="53">
        <v>0</v>
      </c>
      <c r="AP495" s="7">
        <f>IF(Q495&gt;0,RANK(Q495,(N495:P495,Q495:AF495)),0)</f>
        <v>3</v>
      </c>
      <c r="AQ495" s="7">
        <f>IF(R495&gt;0,RANK(R495,(N495:P495,Q495:AF495)),0)</f>
        <v>4</v>
      </c>
      <c r="AR495" s="7">
        <f>IF(T495&gt;0,RANK(T495,(N495:P495,Q495:AF495)),0)</f>
        <v>0</v>
      </c>
      <c r="AS495" s="7">
        <f>IF(S495&gt;0,RANK(S495,(N495:P495,Q495:AF495)),0)</f>
        <v>0</v>
      </c>
      <c r="AT495" s="2">
        <f t="shared" si="188"/>
        <v>8.9848977251003638E-3</v>
      </c>
      <c r="AU495" s="2">
        <f t="shared" si="189"/>
        <v>6.4997132479449439E-3</v>
      </c>
      <c r="AV495" s="2">
        <f t="shared" si="190"/>
        <v>0</v>
      </c>
      <c r="AW495" s="2">
        <f t="shared" si="191"/>
        <v>0</v>
      </c>
      <c r="AY495" t="s">
        <v>1200</v>
      </c>
      <c r="AZ495" t="s">
        <v>973</v>
      </c>
      <c r="BA495">
        <v>18</v>
      </c>
      <c r="BC495">
        <v>2</v>
      </c>
      <c r="BD495" s="91">
        <v>17</v>
      </c>
      <c r="BE495" s="93">
        <v>17</v>
      </c>
      <c r="BF495" s="96">
        <f t="shared" si="180"/>
        <v>17017</v>
      </c>
      <c r="BG495" s="96">
        <f t="shared" si="179"/>
        <v>17017</v>
      </c>
      <c r="BI495" s="7" t="s">
        <v>1447</v>
      </c>
      <c r="DB495" t="str">
        <f t="shared" si="192"/>
        <v>$vote_array[3][1][17017]=1862;</v>
      </c>
      <c r="DC495" t="str">
        <f t="shared" si="193"/>
        <v>$vote_array[3][2][17017]=3260;</v>
      </c>
      <c r="DD495" t="str">
        <f t="shared" si="194"/>
        <v/>
      </c>
      <c r="DE495" t="str">
        <f t="shared" si="195"/>
        <v>$vote_array[3][4][17017]=47;</v>
      </c>
      <c r="DF495" t="str">
        <f t="shared" si="196"/>
        <v>$vote_array[3][5][17017]=34;</v>
      </c>
      <c r="DG495" t="str">
        <f t="shared" si="197"/>
        <v/>
      </c>
      <c r="DH495" t="str">
        <f t="shared" si="198"/>
        <v/>
      </c>
      <c r="DI495" t="str">
        <f t="shared" si="199"/>
        <v/>
      </c>
      <c r="DJ495" t="str">
        <f t="shared" si="200"/>
        <v/>
      </c>
      <c r="DK495" t="str">
        <f t="shared" si="201"/>
        <v/>
      </c>
      <c r="DL495" t="str">
        <f t="shared" si="202"/>
        <v/>
      </c>
      <c r="DM495" t="str">
        <f t="shared" si="203"/>
        <v>$vote_array[3][12][17017]=28;</v>
      </c>
      <c r="DN495" t="str">
        <f t="shared" si="204"/>
        <v/>
      </c>
      <c r="DO495" t="str">
        <f t="shared" si="205"/>
        <v/>
      </c>
      <c r="DP495" t="str">
        <f t="shared" si="206"/>
        <v/>
      </c>
      <c r="DQ495" t="str">
        <f t="shared" si="207"/>
        <v/>
      </c>
      <c r="DR495" t="str">
        <f t="shared" si="208"/>
        <v/>
      </c>
      <c r="DS495" t="str">
        <f t="shared" si="209"/>
        <v/>
      </c>
    </row>
    <row r="496" spans="1:123" ht="14" hidden="1" customHeight="1" outlineLevel="1" x14ac:dyDescent="0.2">
      <c r="A496" t="s">
        <v>480</v>
      </c>
      <c r="B496" t="s">
        <v>973</v>
      </c>
      <c r="C496" s="1">
        <f t="shared" si="181"/>
        <v>94771</v>
      </c>
      <c r="D496" s="7">
        <f>IF(N496&gt;0, RANK(N496,(N496:P496,Q496:AF496)),0)</f>
        <v>1</v>
      </c>
      <c r="E496" s="7">
        <f>IF(O496&gt;0,RANK(O496,(N496:P496,Q496:AF496)),0)</f>
        <v>2</v>
      </c>
      <c r="F496" s="7">
        <f>IF(P496&gt;0,RANK(P496,(N496:P496,Q496:AF496)),0)</f>
        <v>0</v>
      </c>
      <c r="G496" s="1">
        <f t="shared" si="182"/>
        <v>19944</v>
      </c>
      <c r="H496" s="2">
        <f t="shared" si="183"/>
        <v>0.21044412320224543</v>
      </c>
      <c r="I496" s="2"/>
      <c r="J496" s="2">
        <f t="shared" si="184"/>
        <v>0.58266769370377014</v>
      </c>
      <c r="K496" s="2">
        <f t="shared" si="185"/>
        <v>0.37222357050152471</v>
      </c>
      <c r="L496" s="2">
        <f t="shared" si="186"/>
        <v>0</v>
      </c>
      <c r="M496" s="2">
        <f t="shared" si="187"/>
        <v>4.5108735794705146E-2</v>
      </c>
      <c r="N496" s="53">
        <v>55220</v>
      </c>
      <c r="O496" s="53">
        <v>35276</v>
      </c>
      <c r="P496" s="102"/>
      <c r="Q496" s="53">
        <v>1547</v>
      </c>
      <c r="R496" s="53">
        <v>1243</v>
      </c>
      <c r="Y496" s="53">
        <v>1485</v>
      </c>
      <c r="Z496" s="53">
        <v>0</v>
      </c>
      <c r="AA496" s="53">
        <v>0</v>
      </c>
      <c r="AB496" s="53">
        <v>0</v>
      </c>
      <c r="AP496" s="7">
        <f>IF(Q496&gt;0,RANK(Q496,(N496:P496,Q496:AF496)),0)</f>
        <v>3</v>
      </c>
      <c r="AQ496" s="7">
        <f>IF(R496&gt;0,RANK(R496,(N496:P496,Q496:AF496)),0)</f>
        <v>5</v>
      </c>
      <c r="AR496" s="7">
        <f>IF(T496&gt;0,RANK(T496,(N496:P496,Q496:AF496)),0)</f>
        <v>0</v>
      </c>
      <c r="AS496" s="7">
        <f>IF(S496&gt;0,RANK(S496,(N496:P496,Q496:AF496)),0)</f>
        <v>0</v>
      </c>
      <c r="AT496" s="2">
        <f t="shared" si="188"/>
        <v>1.632355889459856E-2</v>
      </c>
      <c r="AU496" s="2">
        <f t="shared" si="189"/>
        <v>1.3115826571419527E-2</v>
      </c>
      <c r="AV496" s="2">
        <f t="shared" si="190"/>
        <v>0</v>
      </c>
      <c r="AW496" s="2">
        <f t="shared" si="191"/>
        <v>0</v>
      </c>
      <c r="AY496" t="s">
        <v>480</v>
      </c>
      <c r="AZ496" t="s">
        <v>973</v>
      </c>
      <c r="BC496">
        <v>2</v>
      </c>
      <c r="BD496" s="91">
        <v>17</v>
      </c>
      <c r="BE496" s="93">
        <v>19</v>
      </c>
      <c r="BF496" s="96">
        <f t="shared" si="180"/>
        <v>17019</v>
      </c>
      <c r="BG496" s="96">
        <f t="shared" si="179"/>
        <v>17019</v>
      </c>
      <c r="BI496" s="7" t="s">
        <v>1447</v>
      </c>
      <c r="DB496" t="str">
        <f t="shared" si="192"/>
        <v>$vote_array[3][1][17019]=55220;</v>
      </c>
      <c r="DC496" t="str">
        <f t="shared" si="193"/>
        <v>$vote_array[3][2][17019]=35276;</v>
      </c>
      <c r="DD496" t="str">
        <f t="shared" si="194"/>
        <v/>
      </c>
      <c r="DE496" t="str">
        <f t="shared" si="195"/>
        <v>$vote_array[3][4][17019]=1547;</v>
      </c>
      <c r="DF496" t="str">
        <f t="shared" si="196"/>
        <v>$vote_array[3][5][17019]=1243;</v>
      </c>
      <c r="DG496" t="str">
        <f t="shared" si="197"/>
        <v/>
      </c>
      <c r="DH496" t="str">
        <f t="shared" si="198"/>
        <v/>
      </c>
      <c r="DI496" t="str">
        <f t="shared" si="199"/>
        <v/>
      </c>
      <c r="DJ496" t="str">
        <f t="shared" si="200"/>
        <v/>
      </c>
      <c r="DK496" t="str">
        <f t="shared" si="201"/>
        <v/>
      </c>
      <c r="DL496" t="str">
        <f t="shared" si="202"/>
        <v/>
      </c>
      <c r="DM496" t="str">
        <f t="shared" si="203"/>
        <v>$vote_array[3][12][17019]=1485;</v>
      </c>
      <c r="DN496" t="str">
        <f t="shared" si="204"/>
        <v/>
      </c>
      <c r="DO496" t="str">
        <f t="shared" si="205"/>
        <v/>
      </c>
      <c r="DP496" t="str">
        <f t="shared" si="206"/>
        <v/>
      </c>
      <c r="DQ496" t="str">
        <f t="shared" si="207"/>
        <v/>
      </c>
      <c r="DR496" t="str">
        <f t="shared" si="208"/>
        <v/>
      </c>
      <c r="DS496" t="str">
        <f t="shared" si="209"/>
        <v/>
      </c>
    </row>
    <row r="497" spans="1:123" ht="14" hidden="1" customHeight="1" outlineLevel="1" x14ac:dyDescent="0.2">
      <c r="A497" t="s">
        <v>1859</v>
      </c>
      <c r="B497" t="s">
        <v>973</v>
      </c>
      <c r="C497" s="1">
        <f t="shared" si="181"/>
        <v>15972</v>
      </c>
      <c r="D497" s="7">
        <f>IF(N497&gt;0, RANK(N497,(N497:P497,Q497:AF497)),0)</f>
        <v>2</v>
      </c>
      <c r="E497" s="7">
        <f>IF(O497&gt;0,RANK(O497,(N497:P497,Q497:AF497)),0)</f>
        <v>1</v>
      </c>
      <c r="F497" s="7">
        <f>IF(P497&gt;0,RANK(P497,(N497:P497,Q497:AF497)),0)</f>
        <v>0</v>
      </c>
      <c r="G497" s="1">
        <f t="shared" si="182"/>
        <v>5641</v>
      </c>
      <c r="H497" s="2">
        <f t="shared" si="183"/>
        <v>0.35318056599048336</v>
      </c>
      <c r="I497" s="2"/>
      <c r="J497" s="2">
        <f t="shared" si="184"/>
        <v>0.30515902829952418</v>
      </c>
      <c r="K497" s="2">
        <f t="shared" si="185"/>
        <v>0.65833959429000755</v>
      </c>
      <c r="L497" s="2">
        <f t="shared" si="186"/>
        <v>0</v>
      </c>
      <c r="M497" s="2">
        <f t="shared" si="187"/>
        <v>3.6501377410468216E-2</v>
      </c>
      <c r="N497" s="53">
        <v>4874</v>
      </c>
      <c r="O497" s="53">
        <v>10515</v>
      </c>
      <c r="P497" s="102"/>
      <c r="Q497" s="53">
        <v>219</v>
      </c>
      <c r="R497" s="53">
        <v>136</v>
      </c>
      <c r="Y497" s="53">
        <v>228</v>
      </c>
      <c r="Z497" s="53">
        <v>0</v>
      </c>
      <c r="AA497" s="53">
        <v>0</v>
      </c>
      <c r="AB497" s="53">
        <v>0</v>
      </c>
      <c r="AP497" s="7">
        <f>IF(Q497&gt;0,RANK(Q497,(N497:P497,Q497:AF497)),0)</f>
        <v>4</v>
      </c>
      <c r="AQ497" s="7">
        <f>IF(R497&gt;0,RANK(R497,(N497:P497,Q497:AF497)),0)</f>
        <v>5</v>
      </c>
      <c r="AR497" s="7">
        <f>IF(T497&gt;0,RANK(T497,(N497:P497,Q497:AF497)),0)</f>
        <v>0</v>
      </c>
      <c r="AS497" s="7">
        <f>IF(S497&gt;0,RANK(S497,(N497:P497,Q497:AF497)),0)</f>
        <v>0</v>
      </c>
      <c r="AT497" s="2">
        <f t="shared" si="188"/>
        <v>1.3711495116453793E-2</v>
      </c>
      <c r="AU497" s="2">
        <f t="shared" si="189"/>
        <v>8.5149010768845474E-3</v>
      </c>
      <c r="AV497" s="2">
        <f t="shared" si="190"/>
        <v>0</v>
      </c>
      <c r="AW497" s="2">
        <f t="shared" si="191"/>
        <v>0</v>
      </c>
      <c r="AY497" t="s">
        <v>1859</v>
      </c>
      <c r="AZ497" t="s">
        <v>973</v>
      </c>
      <c r="BA497">
        <v>13</v>
      </c>
      <c r="BC497">
        <v>2</v>
      </c>
      <c r="BD497" s="91">
        <v>17</v>
      </c>
      <c r="BE497" s="93">
        <v>21</v>
      </c>
      <c r="BF497" s="96">
        <f t="shared" si="180"/>
        <v>17021</v>
      </c>
      <c r="BG497" s="96">
        <f t="shared" si="179"/>
        <v>17021</v>
      </c>
      <c r="BI497" s="7" t="s">
        <v>1447</v>
      </c>
      <c r="DB497" t="str">
        <f t="shared" si="192"/>
        <v>$vote_array[3][1][17021]=4874;</v>
      </c>
      <c r="DC497" t="str">
        <f t="shared" si="193"/>
        <v>$vote_array[3][2][17021]=10515;</v>
      </c>
      <c r="DD497" t="str">
        <f t="shared" si="194"/>
        <v/>
      </c>
      <c r="DE497" t="str">
        <f t="shared" si="195"/>
        <v>$vote_array[3][4][17021]=219;</v>
      </c>
      <c r="DF497" t="str">
        <f t="shared" si="196"/>
        <v>$vote_array[3][5][17021]=136;</v>
      </c>
      <c r="DG497" t="str">
        <f t="shared" si="197"/>
        <v/>
      </c>
      <c r="DH497" t="str">
        <f t="shared" si="198"/>
        <v/>
      </c>
      <c r="DI497" t="str">
        <f t="shared" si="199"/>
        <v/>
      </c>
      <c r="DJ497" t="str">
        <f t="shared" si="200"/>
        <v/>
      </c>
      <c r="DK497" t="str">
        <f t="shared" si="201"/>
        <v/>
      </c>
      <c r="DL497" t="str">
        <f t="shared" si="202"/>
        <v/>
      </c>
      <c r="DM497" t="str">
        <f t="shared" si="203"/>
        <v>$vote_array[3][12][17021]=228;</v>
      </c>
      <c r="DN497" t="str">
        <f t="shared" si="204"/>
        <v/>
      </c>
      <c r="DO497" t="str">
        <f t="shared" si="205"/>
        <v/>
      </c>
      <c r="DP497" t="str">
        <f t="shared" si="206"/>
        <v/>
      </c>
      <c r="DQ497" t="str">
        <f t="shared" si="207"/>
        <v/>
      </c>
      <c r="DR497" t="str">
        <f t="shared" si="208"/>
        <v/>
      </c>
      <c r="DS497" t="str">
        <f t="shared" si="209"/>
        <v/>
      </c>
    </row>
    <row r="498" spans="1:123" ht="14" hidden="1" customHeight="1" outlineLevel="1" x14ac:dyDescent="0.2">
      <c r="A498" t="s">
        <v>719</v>
      </c>
      <c r="B498" t="s">
        <v>973</v>
      </c>
      <c r="C498" s="1">
        <f t="shared" si="181"/>
        <v>8248</v>
      </c>
      <c r="D498" s="7">
        <f>IF(N498&gt;0, RANK(N498,(N498:P498,Q498:AF498)),0)</f>
        <v>2</v>
      </c>
      <c r="E498" s="7">
        <f>IF(O498&gt;0,RANK(O498,(N498:P498,Q498:AF498)),0)</f>
        <v>1</v>
      </c>
      <c r="F498" s="7">
        <f>IF(P498&gt;0,RANK(P498,(N498:P498,Q498:AF498)),0)</f>
        <v>0</v>
      </c>
      <c r="G498" s="1">
        <f t="shared" si="182"/>
        <v>3857</v>
      </c>
      <c r="H498" s="2">
        <f t="shared" si="183"/>
        <v>0.46762851600387972</v>
      </c>
      <c r="I498" s="2"/>
      <c r="J498" s="2">
        <f t="shared" si="184"/>
        <v>0.25242483026188167</v>
      </c>
      <c r="K498" s="2">
        <f t="shared" si="185"/>
        <v>0.72005334626576145</v>
      </c>
      <c r="L498" s="2">
        <f t="shared" si="186"/>
        <v>0</v>
      </c>
      <c r="M498" s="2">
        <f t="shared" si="187"/>
        <v>2.7521823472356877E-2</v>
      </c>
      <c r="N498" s="53">
        <v>2082</v>
      </c>
      <c r="O498" s="53">
        <v>5939</v>
      </c>
      <c r="P498" s="102"/>
      <c r="Q498" s="53">
        <v>107</v>
      </c>
      <c r="R498" s="53">
        <v>52</v>
      </c>
      <c r="Y498" s="53">
        <v>68</v>
      </c>
      <c r="Z498" s="53">
        <v>0</v>
      </c>
      <c r="AA498" s="53">
        <v>0</v>
      </c>
      <c r="AB498" s="53">
        <v>0</v>
      </c>
      <c r="AP498" s="7">
        <f>IF(Q498&gt;0,RANK(Q498,(N498:P498,Q498:AF498)),0)</f>
        <v>3</v>
      </c>
      <c r="AQ498" s="7">
        <f>IF(R498&gt;0,RANK(R498,(N498:P498,Q498:AF498)),0)</f>
        <v>5</v>
      </c>
      <c r="AR498" s="7">
        <f>IF(T498&gt;0,RANK(T498,(N498:P498,Q498:AF498)),0)</f>
        <v>0</v>
      </c>
      <c r="AS498" s="7">
        <f>IF(S498&gt;0,RANK(S498,(N498:P498,Q498:AF498)),0)</f>
        <v>0</v>
      </c>
      <c r="AT498" s="2">
        <f t="shared" si="188"/>
        <v>1.2972841901066925E-2</v>
      </c>
      <c r="AU498" s="2">
        <f t="shared" si="189"/>
        <v>6.3045586808923373E-3</v>
      </c>
      <c r="AV498" s="2">
        <f t="shared" si="190"/>
        <v>0</v>
      </c>
      <c r="AW498" s="2">
        <f t="shared" si="191"/>
        <v>0</v>
      </c>
      <c r="AY498" t="s">
        <v>719</v>
      </c>
      <c r="AZ498" t="s">
        <v>973</v>
      </c>
      <c r="BA498">
        <v>15</v>
      </c>
      <c r="BC498">
        <v>2</v>
      </c>
      <c r="BD498" s="91">
        <v>17</v>
      </c>
      <c r="BE498" s="93">
        <v>23</v>
      </c>
      <c r="BF498" s="96">
        <f t="shared" si="180"/>
        <v>17023</v>
      </c>
      <c r="BG498" s="96">
        <f t="shared" si="179"/>
        <v>17023</v>
      </c>
      <c r="BI498" s="7" t="s">
        <v>1447</v>
      </c>
      <c r="DB498" t="str">
        <f t="shared" si="192"/>
        <v>$vote_array[3][1][17023]=2082;</v>
      </c>
      <c r="DC498" t="str">
        <f t="shared" si="193"/>
        <v>$vote_array[3][2][17023]=5939;</v>
      </c>
      <c r="DD498" t="str">
        <f t="shared" si="194"/>
        <v/>
      </c>
      <c r="DE498" t="str">
        <f t="shared" si="195"/>
        <v>$vote_array[3][4][17023]=107;</v>
      </c>
      <c r="DF498" t="str">
        <f t="shared" si="196"/>
        <v>$vote_array[3][5][17023]=52;</v>
      </c>
      <c r="DG498" t="str">
        <f t="shared" si="197"/>
        <v/>
      </c>
      <c r="DH498" t="str">
        <f t="shared" si="198"/>
        <v/>
      </c>
      <c r="DI498" t="str">
        <f t="shared" si="199"/>
        <v/>
      </c>
      <c r="DJ498" t="str">
        <f t="shared" si="200"/>
        <v/>
      </c>
      <c r="DK498" t="str">
        <f t="shared" si="201"/>
        <v/>
      </c>
      <c r="DL498" t="str">
        <f t="shared" si="202"/>
        <v/>
      </c>
      <c r="DM498" t="str">
        <f t="shared" si="203"/>
        <v>$vote_array[3][12][17023]=68;</v>
      </c>
      <c r="DN498" t="str">
        <f t="shared" si="204"/>
        <v/>
      </c>
      <c r="DO498" t="str">
        <f t="shared" si="205"/>
        <v/>
      </c>
      <c r="DP498" t="str">
        <f t="shared" si="206"/>
        <v/>
      </c>
      <c r="DQ498" t="str">
        <f t="shared" si="207"/>
        <v/>
      </c>
      <c r="DR498" t="str">
        <f t="shared" si="208"/>
        <v/>
      </c>
      <c r="DS498" t="str">
        <f t="shared" si="209"/>
        <v/>
      </c>
    </row>
    <row r="499" spans="1:123" ht="14" hidden="1" customHeight="1" outlineLevel="1" x14ac:dyDescent="0.2">
      <c r="A499" t="s">
        <v>1273</v>
      </c>
      <c r="B499" t="s">
        <v>973</v>
      </c>
      <c r="C499" s="1">
        <f t="shared" si="181"/>
        <v>6702</v>
      </c>
      <c r="D499" s="7">
        <f>IF(N499&gt;0, RANK(N499,(N499:P499,Q499:AF499)),0)</f>
        <v>2</v>
      </c>
      <c r="E499" s="7">
        <f>IF(O499&gt;0,RANK(O499,(N499:P499,Q499:AF499)),0)</f>
        <v>1</v>
      </c>
      <c r="F499" s="7">
        <f>IF(P499&gt;0,RANK(P499,(N499:P499,Q499:AF499)),0)</f>
        <v>0</v>
      </c>
      <c r="G499" s="1">
        <f t="shared" si="182"/>
        <v>3959</v>
      </c>
      <c r="H499" s="2">
        <f t="shared" si="183"/>
        <v>0.59071918830199943</v>
      </c>
      <c r="I499" s="2"/>
      <c r="J499" s="2">
        <f t="shared" si="184"/>
        <v>0.19322590271560727</v>
      </c>
      <c r="K499" s="2">
        <f t="shared" si="185"/>
        <v>0.78394509101760668</v>
      </c>
      <c r="L499" s="2">
        <f t="shared" si="186"/>
        <v>0</v>
      </c>
      <c r="M499" s="2">
        <f t="shared" si="187"/>
        <v>2.2829006266786078E-2</v>
      </c>
      <c r="N499" s="53">
        <v>1295</v>
      </c>
      <c r="O499" s="53">
        <v>5254</v>
      </c>
      <c r="P499" s="102"/>
      <c r="Q499" s="53">
        <v>78</v>
      </c>
      <c r="R499" s="53">
        <v>38</v>
      </c>
      <c r="Y499" s="53">
        <v>37</v>
      </c>
      <c r="Z499" s="53">
        <v>0</v>
      </c>
      <c r="AA499" s="53">
        <v>0</v>
      </c>
      <c r="AB499" s="53">
        <v>0</v>
      </c>
      <c r="AP499" s="7">
        <f>IF(Q499&gt;0,RANK(Q499,(N499:P499,Q499:AF499)),0)</f>
        <v>3</v>
      </c>
      <c r="AQ499" s="7">
        <f>IF(R499&gt;0,RANK(R499,(N499:P499,Q499:AF499)),0)</f>
        <v>4</v>
      </c>
      <c r="AR499" s="7">
        <f>IF(T499&gt;0,RANK(T499,(N499:P499,Q499:AF499)),0)</f>
        <v>0</v>
      </c>
      <c r="AS499" s="7">
        <f>IF(S499&gt;0,RANK(S499,(N499:P499,Q499:AF499)),0)</f>
        <v>0</v>
      </c>
      <c r="AT499" s="2">
        <f t="shared" si="188"/>
        <v>1.1638316920322292E-2</v>
      </c>
      <c r="AU499" s="2">
        <f t="shared" si="189"/>
        <v>5.6699492688749627E-3</v>
      </c>
      <c r="AV499" s="2">
        <f t="shared" si="190"/>
        <v>0</v>
      </c>
      <c r="AW499" s="2">
        <f t="shared" si="191"/>
        <v>0</v>
      </c>
      <c r="AY499" t="s">
        <v>1273</v>
      </c>
      <c r="AZ499" t="s">
        <v>973</v>
      </c>
      <c r="BA499">
        <v>15</v>
      </c>
      <c r="BC499">
        <v>2</v>
      </c>
      <c r="BD499" s="91">
        <v>17</v>
      </c>
      <c r="BE499" s="93">
        <v>25</v>
      </c>
      <c r="BF499" s="96">
        <f t="shared" si="180"/>
        <v>17025</v>
      </c>
      <c r="BG499" s="96">
        <f t="shared" si="179"/>
        <v>17025</v>
      </c>
      <c r="BI499" s="7" t="s">
        <v>1447</v>
      </c>
      <c r="DB499" t="str">
        <f t="shared" si="192"/>
        <v>$vote_array[3][1][17025]=1295;</v>
      </c>
      <c r="DC499" t="str">
        <f t="shared" si="193"/>
        <v>$vote_array[3][2][17025]=5254;</v>
      </c>
      <c r="DD499" t="str">
        <f t="shared" si="194"/>
        <v/>
      </c>
      <c r="DE499" t="str">
        <f t="shared" si="195"/>
        <v>$vote_array[3][4][17025]=78;</v>
      </c>
      <c r="DF499" t="str">
        <f t="shared" si="196"/>
        <v>$vote_array[3][5][17025]=38;</v>
      </c>
      <c r="DG499" t="str">
        <f t="shared" si="197"/>
        <v/>
      </c>
      <c r="DH499" t="str">
        <f t="shared" si="198"/>
        <v/>
      </c>
      <c r="DI499" t="str">
        <f t="shared" si="199"/>
        <v/>
      </c>
      <c r="DJ499" t="str">
        <f t="shared" si="200"/>
        <v/>
      </c>
      <c r="DK499" t="str">
        <f t="shared" si="201"/>
        <v/>
      </c>
      <c r="DL499" t="str">
        <f t="shared" si="202"/>
        <v/>
      </c>
      <c r="DM499" t="str">
        <f t="shared" si="203"/>
        <v>$vote_array[3][12][17025]=37;</v>
      </c>
      <c r="DN499" t="str">
        <f t="shared" si="204"/>
        <v/>
      </c>
      <c r="DO499" t="str">
        <f t="shared" si="205"/>
        <v/>
      </c>
      <c r="DP499" t="str">
        <f t="shared" si="206"/>
        <v/>
      </c>
      <c r="DQ499" t="str">
        <f t="shared" si="207"/>
        <v/>
      </c>
      <c r="DR499" t="str">
        <f t="shared" si="208"/>
        <v/>
      </c>
      <c r="DS499" t="str">
        <f t="shared" si="209"/>
        <v/>
      </c>
    </row>
    <row r="500" spans="1:123" ht="14" hidden="1" customHeight="1" outlineLevel="1" x14ac:dyDescent="0.2">
      <c r="A500" t="s">
        <v>111</v>
      </c>
      <c r="B500" t="s">
        <v>973</v>
      </c>
      <c r="C500" s="1">
        <f t="shared" si="181"/>
        <v>18990</v>
      </c>
      <c r="D500" s="7">
        <f>IF(N500&gt;0, RANK(N500,(N500:P500,Q500:AF500)),0)</f>
        <v>2</v>
      </c>
      <c r="E500" s="7">
        <f>IF(O500&gt;0,RANK(O500,(N500:P500,Q500:AF500)),0)</f>
        <v>1</v>
      </c>
      <c r="F500" s="7">
        <f>IF(P500&gt;0,RANK(P500,(N500:P500,Q500:AF500)),0)</f>
        <v>0</v>
      </c>
      <c r="G500" s="1">
        <f t="shared" si="182"/>
        <v>7833</v>
      </c>
      <c r="H500" s="2">
        <f t="shared" si="183"/>
        <v>0.41248025276461298</v>
      </c>
      <c r="I500" s="2"/>
      <c r="J500" s="2">
        <f t="shared" si="184"/>
        <v>0.28062137967351236</v>
      </c>
      <c r="K500" s="2">
        <f t="shared" si="185"/>
        <v>0.69310163243812528</v>
      </c>
      <c r="L500" s="2">
        <f t="shared" si="186"/>
        <v>0</v>
      </c>
      <c r="M500" s="2">
        <f t="shared" si="187"/>
        <v>2.6276987888362302E-2</v>
      </c>
      <c r="N500" s="53">
        <v>5329</v>
      </c>
      <c r="O500" s="53">
        <v>13162</v>
      </c>
      <c r="P500" s="102"/>
      <c r="Q500" s="53">
        <v>279</v>
      </c>
      <c r="R500" s="53">
        <v>106</v>
      </c>
      <c r="Y500" s="53">
        <v>114</v>
      </c>
      <c r="Z500" s="53">
        <v>0</v>
      </c>
      <c r="AA500" s="53">
        <v>0</v>
      </c>
      <c r="AB500" s="53">
        <v>0</v>
      </c>
      <c r="AP500" s="7">
        <f>IF(Q500&gt;0,RANK(Q500,(N500:P500,Q500:AF500)),0)</f>
        <v>3</v>
      </c>
      <c r="AQ500" s="7">
        <f>IF(R500&gt;0,RANK(R500,(N500:P500,Q500:AF500)),0)</f>
        <v>5</v>
      </c>
      <c r="AR500" s="7">
        <f>IF(T500&gt;0,RANK(T500,(N500:P500,Q500:AF500)),0)</f>
        <v>0</v>
      </c>
      <c r="AS500" s="7">
        <f>IF(S500&gt;0,RANK(S500,(N500:P500,Q500:AF500)),0)</f>
        <v>0</v>
      </c>
      <c r="AT500" s="2">
        <f t="shared" si="188"/>
        <v>1.4691943127962086E-2</v>
      </c>
      <c r="AU500" s="2">
        <f t="shared" si="189"/>
        <v>5.5818852027382836E-3</v>
      </c>
      <c r="AV500" s="2">
        <f t="shared" si="190"/>
        <v>0</v>
      </c>
      <c r="AW500" s="2">
        <f t="shared" si="191"/>
        <v>0</v>
      </c>
      <c r="AY500" t="s">
        <v>111</v>
      </c>
      <c r="AZ500" t="s">
        <v>973</v>
      </c>
      <c r="BA500">
        <v>15</v>
      </c>
      <c r="BC500">
        <v>2</v>
      </c>
      <c r="BD500" s="91">
        <v>17</v>
      </c>
      <c r="BE500" s="93">
        <v>27</v>
      </c>
      <c r="BF500" s="96">
        <f t="shared" si="180"/>
        <v>17027</v>
      </c>
      <c r="BG500" s="96">
        <f t="shared" si="179"/>
        <v>17027</v>
      </c>
      <c r="BI500" s="7" t="s">
        <v>1447</v>
      </c>
      <c r="DB500" t="str">
        <f t="shared" si="192"/>
        <v>$vote_array[3][1][17027]=5329;</v>
      </c>
      <c r="DC500" t="str">
        <f t="shared" si="193"/>
        <v>$vote_array[3][2][17027]=13162;</v>
      </c>
      <c r="DD500" t="str">
        <f t="shared" si="194"/>
        <v/>
      </c>
      <c r="DE500" t="str">
        <f t="shared" si="195"/>
        <v>$vote_array[3][4][17027]=279;</v>
      </c>
      <c r="DF500" t="str">
        <f t="shared" si="196"/>
        <v>$vote_array[3][5][17027]=106;</v>
      </c>
      <c r="DG500" t="str">
        <f t="shared" si="197"/>
        <v/>
      </c>
      <c r="DH500" t="str">
        <f t="shared" si="198"/>
        <v/>
      </c>
      <c r="DI500" t="str">
        <f t="shared" si="199"/>
        <v/>
      </c>
      <c r="DJ500" t="str">
        <f t="shared" si="200"/>
        <v/>
      </c>
      <c r="DK500" t="str">
        <f t="shared" si="201"/>
        <v/>
      </c>
      <c r="DL500" t="str">
        <f t="shared" si="202"/>
        <v/>
      </c>
      <c r="DM500" t="str">
        <f t="shared" si="203"/>
        <v>$vote_array[3][12][17027]=114;</v>
      </c>
      <c r="DN500" t="str">
        <f t="shared" si="204"/>
        <v/>
      </c>
      <c r="DO500" t="str">
        <f t="shared" si="205"/>
        <v/>
      </c>
      <c r="DP500" t="str">
        <f t="shared" si="206"/>
        <v/>
      </c>
      <c r="DQ500" t="str">
        <f t="shared" si="207"/>
        <v/>
      </c>
      <c r="DR500" t="str">
        <f t="shared" si="208"/>
        <v/>
      </c>
      <c r="DS500" t="str">
        <f t="shared" si="209"/>
        <v/>
      </c>
    </row>
    <row r="501" spans="1:123" ht="14" hidden="1" customHeight="1" outlineLevel="1" x14ac:dyDescent="0.2">
      <c r="A501" t="s">
        <v>2041</v>
      </c>
      <c r="B501" t="s">
        <v>973</v>
      </c>
      <c r="C501" s="1">
        <f t="shared" si="181"/>
        <v>22329</v>
      </c>
      <c r="D501" s="7">
        <f>IF(N501&gt;0, RANK(N501,(N501:P501,Q501:AF501)),0)</f>
        <v>2</v>
      </c>
      <c r="E501" s="7">
        <f>IF(O501&gt;0,RANK(O501,(N501:P501,Q501:AF501)),0)</f>
        <v>1</v>
      </c>
      <c r="F501" s="7">
        <f>IF(P501&gt;0,RANK(P501,(N501:P501,Q501:AF501)),0)</f>
        <v>0</v>
      </c>
      <c r="G501" s="1">
        <f t="shared" si="182"/>
        <v>5241</v>
      </c>
      <c r="H501" s="2">
        <f t="shared" si="183"/>
        <v>0.23471718393121052</v>
      </c>
      <c r="I501" s="2"/>
      <c r="J501" s="2">
        <f t="shared" si="184"/>
        <v>0.36445877558332213</v>
      </c>
      <c r="K501" s="2">
        <f t="shared" si="185"/>
        <v>0.59917595951453262</v>
      </c>
      <c r="L501" s="2">
        <f t="shared" si="186"/>
        <v>0</v>
      </c>
      <c r="M501" s="2">
        <f t="shared" si="187"/>
        <v>3.63652649021452E-2</v>
      </c>
      <c r="N501" s="53">
        <v>8138</v>
      </c>
      <c r="O501" s="53">
        <v>13379</v>
      </c>
      <c r="P501" s="102"/>
      <c r="Q501" s="53">
        <v>308</v>
      </c>
      <c r="R501" s="53">
        <v>239</v>
      </c>
      <c r="Y501" s="53">
        <v>265</v>
      </c>
      <c r="Z501" s="53">
        <v>0</v>
      </c>
      <c r="AA501" s="53">
        <v>0</v>
      </c>
      <c r="AB501" s="53">
        <v>0</v>
      </c>
      <c r="AP501" s="7">
        <f>IF(Q501&gt;0,RANK(Q501,(N501:P501,Q501:AF501)),0)</f>
        <v>3</v>
      </c>
      <c r="AQ501" s="7">
        <f>IF(R501&gt;0,RANK(R501,(N501:P501,Q501:AF501)),0)</f>
        <v>5</v>
      </c>
      <c r="AR501" s="7">
        <f>IF(T501&gt;0,RANK(T501,(N501:P501,Q501:AF501)),0)</f>
        <v>0</v>
      </c>
      <c r="AS501" s="7">
        <f>IF(S501&gt;0,RANK(S501,(N501:P501,Q501:AF501)),0)</f>
        <v>0</v>
      </c>
      <c r="AT501" s="2">
        <f t="shared" si="188"/>
        <v>1.3793721169779212E-2</v>
      </c>
      <c r="AU501" s="2">
        <f t="shared" si="189"/>
        <v>1.0703569349276725E-2</v>
      </c>
      <c r="AV501" s="2">
        <f t="shared" si="190"/>
        <v>0</v>
      </c>
      <c r="AW501" s="2">
        <f t="shared" si="191"/>
        <v>0</v>
      </c>
      <c r="AY501" t="s">
        <v>2041</v>
      </c>
      <c r="AZ501" t="s">
        <v>973</v>
      </c>
      <c r="BA501">
        <v>15</v>
      </c>
      <c r="BC501">
        <v>2</v>
      </c>
      <c r="BD501" s="91">
        <v>17</v>
      </c>
      <c r="BE501" s="93">
        <v>29</v>
      </c>
      <c r="BF501" s="96">
        <f t="shared" si="180"/>
        <v>17029</v>
      </c>
      <c r="BG501" s="96">
        <f t="shared" si="179"/>
        <v>17029</v>
      </c>
      <c r="BI501" s="7" t="s">
        <v>1447</v>
      </c>
      <c r="DB501" t="str">
        <f t="shared" si="192"/>
        <v>$vote_array[3][1][17029]=8138;</v>
      </c>
      <c r="DC501" t="str">
        <f t="shared" si="193"/>
        <v>$vote_array[3][2][17029]=13379;</v>
      </c>
      <c r="DD501" t="str">
        <f t="shared" si="194"/>
        <v/>
      </c>
      <c r="DE501" t="str">
        <f t="shared" si="195"/>
        <v>$vote_array[3][4][17029]=308;</v>
      </c>
      <c r="DF501" t="str">
        <f t="shared" si="196"/>
        <v>$vote_array[3][5][17029]=239;</v>
      </c>
      <c r="DG501" t="str">
        <f t="shared" si="197"/>
        <v/>
      </c>
      <c r="DH501" t="str">
        <f t="shared" si="198"/>
        <v/>
      </c>
      <c r="DI501" t="str">
        <f t="shared" si="199"/>
        <v/>
      </c>
      <c r="DJ501" t="str">
        <f t="shared" si="200"/>
        <v/>
      </c>
      <c r="DK501" t="str">
        <f t="shared" si="201"/>
        <v/>
      </c>
      <c r="DL501" t="str">
        <f t="shared" si="202"/>
        <v/>
      </c>
      <c r="DM501" t="str">
        <f t="shared" si="203"/>
        <v>$vote_array[3][12][17029]=265;</v>
      </c>
      <c r="DN501" t="str">
        <f t="shared" si="204"/>
        <v/>
      </c>
      <c r="DO501" t="str">
        <f t="shared" si="205"/>
        <v/>
      </c>
      <c r="DP501" t="str">
        <f t="shared" si="206"/>
        <v/>
      </c>
      <c r="DQ501" t="str">
        <f t="shared" si="207"/>
        <v/>
      </c>
      <c r="DR501" t="str">
        <f t="shared" si="208"/>
        <v/>
      </c>
      <c r="DS501" t="str">
        <f t="shared" si="209"/>
        <v/>
      </c>
    </row>
    <row r="502" spans="1:123" ht="14" hidden="1" customHeight="1" outlineLevel="1" x14ac:dyDescent="0.2">
      <c r="A502" t="s">
        <v>1878</v>
      </c>
      <c r="B502" t="s">
        <v>973</v>
      </c>
      <c r="C502" s="1">
        <f t="shared" si="181"/>
        <v>2289760</v>
      </c>
      <c r="D502" s="7">
        <f>IF(N502&gt;0, RANK(N502,(N502:P502,Q502:AF502)),0)</f>
        <v>1</v>
      </c>
      <c r="E502" s="7">
        <f>IF(O502&gt;0,RANK(O502,(N502:P502,Q502:AF502)),0)</f>
        <v>2</v>
      </c>
      <c r="F502" s="7">
        <f>IF(P502&gt;0,RANK(P502,(N502:P502,Q502:AF502)),0)</f>
        <v>0</v>
      </c>
      <c r="G502" s="1">
        <f t="shared" si="182"/>
        <v>1075651</v>
      </c>
      <c r="H502" s="2">
        <f t="shared" si="183"/>
        <v>0.46976582698623437</v>
      </c>
      <c r="I502" s="2"/>
      <c r="J502" s="2">
        <f t="shared" si="184"/>
        <v>0.68770744532178041</v>
      </c>
      <c r="K502" s="2">
        <f t="shared" si="185"/>
        <v>0.21794161833554609</v>
      </c>
      <c r="L502" s="2">
        <f t="shared" si="186"/>
        <v>0</v>
      </c>
      <c r="M502" s="2">
        <f t="shared" si="187"/>
        <v>9.4350936342673497E-2</v>
      </c>
      <c r="N502" s="53">
        <v>1574685</v>
      </c>
      <c r="O502" s="53">
        <v>499034</v>
      </c>
      <c r="P502" s="102"/>
      <c r="Q502" s="53">
        <v>22694</v>
      </c>
      <c r="R502" s="53">
        <v>25041</v>
      </c>
      <c r="Y502" s="53">
        <v>168295</v>
      </c>
      <c r="Z502" s="53">
        <v>1</v>
      </c>
      <c r="AA502" s="53">
        <v>0</v>
      </c>
      <c r="AB502" s="53">
        <v>10</v>
      </c>
      <c r="AP502" s="7">
        <f>IF(Q502&gt;0,RANK(Q502,(N502:P502,Q502:AF502)),0)</f>
        <v>5</v>
      </c>
      <c r="AQ502" s="7">
        <f>IF(R502&gt;0,RANK(R502,(N502:P502,Q502:AF502)),0)</f>
        <v>4</v>
      </c>
      <c r="AR502" s="7">
        <f>IF(T502&gt;0,RANK(T502,(N502:P502,Q502:AF502)),0)</f>
        <v>0</v>
      </c>
      <c r="AS502" s="7">
        <f>IF(S502&gt;0,RANK(S502,(N502:P502,Q502:AF502)),0)</f>
        <v>0</v>
      </c>
      <c r="AT502" s="2">
        <f t="shared" si="188"/>
        <v>9.9110823841800019E-3</v>
      </c>
      <c r="AU502" s="2">
        <f t="shared" si="189"/>
        <v>1.0936080637272029E-2</v>
      </c>
      <c r="AV502" s="2">
        <f t="shared" si="190"/>
        <v>0</v>
      </c>
      <c r="AW502" s="2">
        <f t="shared" si="191"/>
        <v>0</v>
      </c>
      <c r="AY502" t="s">
        <v>1878</v>
      </c>
      <c r="AZ502" t="s">
        <v>973</v>
      </c>
      <c r="BC502">
        <v>2</v>
      </c>
      <c r="BD502" s="91">
        <v>17</v>
      </c>
      <c r="BE502" s="93">
        <v>31</v>
      </c>
      <c r="BF502" s="96">
        <f t="shared" si="180"/>
        <v>17031</v>
      </c>
      <c r="BG502" s="96">
        <f t="shared" si="179"/>
        <v>17031</v>
      </c>
      <c r="BI502" s="7" t="s">
        <v>1447</v>
      </c>
      <c r="DB502" t="str">
        <f t="shared" si="192"/>
        <v>$vote_array[3][1][17031]=1574685;</v>
      </c>
      <c r="DC502" t="str">
        <f t="shared" si="193"/>
        <v>$vote_array[3][2][17031]=499034;</v>
      </c>
      <c r="DD502" t="str">
        <f t="shared" si="194"/>
        <v/>
      </c>
      <c r="DE502" t="str">
        <f t="shared" si="195"/>
        <v>$vote_array[3][4][17031]=22694;</v>
      </c>
      <c r="DF502" t="str">
        <f t="shared" si="196"/>
        <v>$vote_array[3][5][17031]=25041;</v>
      </c>
      <c r="DG502" t="str">
        <f t="shared" si="197"/>
        <v/>
      </c>
      <c r="DH502" t="str">
        <f t="shared" si="198"/>
        <v/>
      </c>
      <c r="DI502" t="str">
        <f t="shared" si="199"/>
        <v/>
      </c>
      <c r="DJ502" t="str">
        <f t="shared" si="200"/>
        <v/>
      </c>
      <c r="DK502" t="str">
        <f t="shared" si="201"/>
        <v/>
      </c>
      <c r="DL502" t="str">
        <f t="shared" si="202"/>
        <v/>
      </c>
      <c r="DM502" t="str">
        <f t="shared" si="203"/>
        <v>$vote_array[3][12][17031]=168295;</v>
      </c>
      <c r="DN502" t="str">
        <f t="shared" si="204"/>
        <v>$vote_array[3][13][17031]=1;</v>
      </c>
      <c r="DO502" t="str">
        <f t="shared" si="205"/>
        <v/>
      </c>
      <c r="DP502" t="str">
        <f t="shared" si="206"/>
        <v>$vote_array[3][15][17031]=10;</v>
      </c>
      <c r="DQ502" t="str">
        <f t="shared" si="207"/>
        <v/>
      </c>
      <c r="DR502" t="str">
        <f t="shared" si="208"/>
        <v/>
      </c>
      <c r="DS502" t="str">
        <f t="shared" si="209"/>
        <v/>
      </c>
    </row>
    <row r="503" spans="1:123" ht="14" hidden="1" customHeight="1" outlineLevel="1" x14ac:dyDescent="0.2">
      <c r="A503" t="s">
        <v>165</v>
      </c>
      <c r="B503" t="s">
        <v>973</v>
      </c>
      <c r="C503" s="1">
        <f t="shared" si="181"/>
        <v>9317</v>
      </c>
      <c r="D503" s="7">
        <f>IF(N503&gt;0, RANK(N503,(N503:P503,Q503:AF503)),0)</f>
        <v>2</v>
      </c>
      <c r="E503" s="7">
        <f>IF(O503&gt;0,RANK(O503,(N503:P503,Q503:AF503)),0)</f>
        <v>1</v>
      </c>
      <c r="F503" s="7">
        <f>IF(P503&gt;0,RANK(P503,(N503:P503,Q503:AF503)),0)</f>
        <v>0</v>
      </c>
      <c r="G503" s="1">
        <f t="shared" si="182"/>
        <v>4300</v>
      </c>
      <c r="H503" s="2">
        <f t="shared" si="183"/>
        <v>0.4615219491252549</v>
      </c>
      <c r="I503" s="2"/>
      <c r="J503" s="2">
        <f t="shared" si="184"/>
        <v>0.25587635504990874</v>
      </c>
      <c r="K503" s="2">
        <f t="shared" si="185"/>
        <v>0.7173983041751637</v>
      </c>
      <c r="L503" s="2">
        <f t="shared" si="186"/>
        <v>0</v>
      </c>
      <c r="M503" s="2">
        <f t="shared" si="187"/>
        <v>2.6725340774927497E-2</v>
      </c>
      <c r="N503" s="53">
        <v>2384</v>
      </c>
      <c r="O503" s="53">
        <v>6684</v>
      </c>
      <c r="P503" s="102"/>
      <c r="Q503" s="53">
        <v>122</v>
      </c>
      <c r="R503" s="53">
        <v>50</v>
      </c>
      <c r="Y503" s="53">
        <v>77</v>
      </c>
      <c r="Z503" s="53">
        <v>0</v>
      </c>
      <c r="AA503" s="53">
        <v>0</v>
      </c>
      <c r="AB503" s="53">
        <v>0</v>
      </c>
      <c r="AP503" s="7">
        <f>IF(Q503&gt;0,RANK(Q503,(N503:P503,Q503:AF503)),0)</f>
        <v>3</v>
      </c>
      <c r="AQ503" s="7">
        <f>IF(R503&gt;0,RANK(R503,(N503:P503,Q503:AF503)),0)</f>
        <v>5</v>
      </c>
      <c r="AR503" s="7">
        <f>IF(T503&gt;0,RANK(T503,(N503:P503,Q503:AF503)),0)</f>
        <v>0</v>
      </c>
      <c r="AS503" s="7">
        <f>IF(S503&gt;0,RANK(S503,(N503:P503,Q503:AF503)),0)</f>
        <v>0</v>
      </c>
      <c r="AT503" s="2">
        <f t="shared" si="188"/>
        <v>1.3094343672856069E-2</v>
      </c>
      <c r="AU503" s="2">
        <f t="shared" si="189"/>
        <v>5.3665342921541265E-3</v>
      </c>
      <c r="AV503" s="2">
        <f t="shared" si="190"/>
        <v>0</v>
      </c>
      <c r="AW503" s="2">
        <f t="shared" si="191"/>
        <v>0</v>
      </c>
      <c r="AY503" t="s">
        <v>165</v>
      </c>
      <c r="AZ503" t="s">
        <v>973</v>
      </c>
      <c r="BA503">
        <v>15</v>
      </c>
      <c r="BC503">
        <v>2</v>
      </c>
      <c r="BD503" s="91">
        <v>17</v>
      </c>
      <c r="BE503" s="93">
        <v>33</v>
      </c>
      <c r="BF503" s="96">
        <f t="shared" si="180"/>
        <v>17033</v>
      </c>
      <c r="BG503" s="96">
        <f t="shared" si="179"/>
        <v>17033</v>
      </c>
      <c r="BI503" s="7" t="s">
        <v>1447</v>
      </c>
      <c r="DB503" t="str">
        <f t="shared" si="192"/>
        <v>$vote_array[3][1][17033]=2384;</v>
      </c>
      <c r="DC503" t="str">
        <f t="shared" si="193"/>
        <v>$vote_array[3][2][17033]=6684;</v>
      </c>
      <c r="DD503" t="str">
        <f t="shared" si="194"/>
        <v/>
      </c>
      <c r="DE503" t="str">
        <f t="shared" si="195"/>
        <v>$vote_array[3][4][17033]=122;</v>
      </c>
      <c r="DF503" t="str">
        <f t="shared" si="196"/>
        <v>$vote_array[3][5][17033]=50;</v>
      </c>
      <c r="DG503" t="str">
        <f t="shared" si="197"/>
        <v/>
      </c>
      <c r="DH503" t="str">
        <f t="shared" si="198"/>
        <v/>
      </c>
      <c r="DI503" t="str">
        <f t="shared" si="199"/>
        <v/>
      </c>
      <c r="DJ503" t="str">
        <f t="shared" si="200"/>
        <v/>
      </c>
      <c r="DK503" t="str">
        <f t="shared" si="201"/>
        <v/>
      </c>
      <c r="DL503" t="str">
        <f t="shared" si="202"/>
        <v/>
      </c>
      <c r="DM503" t="str">
        <f t="shared" si="203"/>
        <v>$vote_array[3][12][17033]=77;</v>
      </c>
      <c r="DN503" t="str">
        <f t="shared" si="204"/>
        <v/>
      </c>
      <c r="DO503" t="str">
        <f t="shared" si="205"/>
        <v/>
      </c>
      <c r="DP503" t="str">
        <f t="shared" si="206"/>
        <v/>
      </c>
      <c r="DQ503" t="str">
        <f t="shared" si="207"/>
        <v/>
      </c>
      <c r="DR503" t="str">
        <f t="shared" si="208"/>
        <v/>
      </c>
      <c r="DS503" t="str">
        <f t="shared" si="209"/>
        <v/>
      </c>
    </row>
    <row r="504" spans="1:123" ht="14" hidden="1" customHeight="1" outlineLevel="1" x14ac:dyDescent="0.2">
      <c r="A504" t="s">
        <v>162</v>
      </c>
      <c r="B504" t="s">
        <v>973</v>
      </c>
      <c r="C504" s="1">
        <f t="shared" si="181"/>
        <v>5774</v>
      </c>
      <c r="D504" s="7">
        <f>IF(N504&gt;0, RANK(N504,(N504:P504,Q504:AF504)),0)</f>
        <v>2</v>
      </c>
      <c r="E504" s="7">
        <f>IF(O504&gt;0,RANK(O504,(N504:P504,Q504:AF504)),0)</f>
        <v>1</v>
      </c>
      <c r="F504" s="7">
        <f>IF(P504&gt;0,RANK(P504,(N504:P504,Q504:AF504)),0)</f>
        <v>0</v>
      </c>
      <c r="G504" s="1">
        <f t="shared" si="182"/>
        <v>2891</v>
      </c>
      <c r="H504" s="2">
        <f t="shared" si="183"/>
        <v>0.50069276065119506</v>
      </c>
      <c r="I504" s="2"/>
      <c r="J504" s="2">
        <f t="shared" si="184"/>
        <v>0.23501905091790787</v>
      </c>
      <c r="K504" s="2">
        <f t="shared" si="185"/>
        <v>0.73571181156910292</v>
      </c>
      <c r="L504" s="2">
        <f t="shared" si="186"/>
        <v>0</v>
      </c>
      <c r="M504" s="2">
        <f t="shared" si="187"/>
        <v>2.9269137512989207E-2</v>
      </c>
      <c r="N504" s="53">
        <v>1357</v>
      </c>
      <c r="O504" s="53">
        <v>4248</v>
      </c>
      <c r="P504" s="102"/>
      <c r="Q504" s="53">
        <v>77</v>
      </c>
      <c r="R504" s="53">
        <v>36</v>
      </c>
      <c r="Y504" s="53">
        <v>56</v>
      </c>
      <c r="Z504" s="53">
        <v>0</v>
      </c>
      <c r="AA504" s="53">
        <v>0</v>
      </c>
      <c r="AB504" s="53">
        <v>0</v>
      </c>
      <c r="AP504" s="7">
        <f>IF(Q504&gt;0,RANK(Q504,(N504:P504,Q504:AF504)),0)</f>
        <v>3</v>
      </c>
      <c r="AQ504" s="7">
        <f>IF(R504&gt;0,RANK(R504,(N504:P504,Q504:AF504)),0)</f>
        <v>5</v>
      </c>
      <c r="AR504" s="7">
        <f>IF(T504&gt;0,RANK(T504,(N504:P504,Q504:AF504)),0)</f>
        <v>0</v>
      </c>
      <c r="AS504" s="7">
        <f>IF(S504&gt;0,RANK(S504,(N504:P504,Q504:AF504)),0)</f>
        <v>0</v>
      </c>
      <c r="AT504" s="2">
        <f t="shared" si="188"/>
        <v>1.3335642535503983E-2</v>
      </c>
      <c r="AU504" s="2">
        <f t="shared" si="189"/>
        <v>6.2348458607551088E-3</v>
      </c>
      <c r="AV504" s="2">
        <f t="shared" si="190"/>
        <v>0</v>
      </c>
      <c r="AW504" s="2">
        <f t="shared" si="191"/>
        <v>0</v>
      </c>
      <c r="AY504" t="s">
        <v>162</v>
      </c>
      <c r="AZ504" t="s">
        <v>973</v>
      </c>
      <c r="BA504">
        <v>15</v>
      </c>
      <c r="BC504">
        <v>2</v>
      </c>
      <c r="BD504" s="91">
        <v>17</v>
      </c>
      <c r="BE504" s="93">
        <v>35</v>
      </c>
      <c r="BF504" s="96">
        <f t="shared" si="180"/>
        <v>17035</v>
      </c>
      <c r="BG504" s="96">
        <f t="shared" si="179"/>
        <v>17035</v>
      </c>
      <c r="BI504" s="7" t="s">
        <v>1447</v>
      </c>
      <c r="DB504" t="str">
        <f t="shared" si="192"/>
        <v>$vote_array[3][1][17035]=1357;</v>
      </c>
      <c r="DC504" t="str">
        <f t="shared" si="193"/>
        <v>$vote_array[3][2][17035]=4248;</v>
      </c>
      <c r="DD504" t="str">
        <f t="shared" si="194"/>
        <v/>
      </c>
      <c r="DE504" t="str">
        <f t="shared" si="195"/>
        <v>$vote_array[3][4][17035]=77;</v>
      </c>
      <c r="DF504" t="str">
        <f t="shared" si="196"/>
        <v>$vote_array[3][5][17035]=36;</v>
      </c>
      <c r="DG504" t="str">
        <f t="shared" si="197"/>
        <v/>
      </c>
      <c r="DH504" t="str">
        <f t="shared" si="198"/>
        <v/>
      </c>
      <c r="DI504" t="str">
        <f t="shared" si="199"/>
        <v/>
      </c>
      <c r="DJ504" t="str">
        <f t="shared" si="200"/>
        <v/>
      </c>
      <c r="DK504" t="str">
        <f t="shared" si="201"/>
        <v/>
      </c>
      <c r="DL504" t="str">
        <f t="shared" si="202"/>
        <v/>
      </c>
      <c r="DM504" t="str">
        <f t="shared" si="203"/>
        <v>$vote_array[3][12][17035]=56;</v>
      </c>
      <c r="DN504" t="str">
        <f t="shared" si="204"/>
        <v/>
      </c>
      <c r="DO504" t="str">
        <f t="shared" si="205"/>
        <v/>
      </c>
      <c r="DP504" t="str">
        <f t="shared" si="206"/>
        <v/>
      </c>
      <c r="DQ504" t="str">
        <f t="shared" si="207"/>
        <v/>
      </c>
      <c r="DR504" t="str">
        <f t="shared" si="208"/>
        <v/>
      </c>
      <c r="DS504" t="str">
        <f t="shared" si="209"/>
        <v/>
      </c>
    </row>
    <row r="505" spans="1:123" ht="14" hidden="1" customHeight="1" outlineLevel="1" x14ac:dyDescent="0.2">
      <c r="A505" t="s">
        <v>2017</v>
      </c>
      <c r="B505" t="s">
        <v>973</v>
      </c>
      <c r="C505" s="1">
        <f t="shared" si="181"/>
        <v>47476</v>
      </c>
      <c r="D505" s="7">
        <f>IF(N505&gt;0, RANK(N505,(N505:P505,Q505:AF505)),0)</f>
        <v>1</v>
      </c>
      <c r="E505" s="7">
        <f>IF(O505&gt;0,RANK(O505,(N505:P505,Q505:AF505)),0)</f>
        <v>2</v>
      </c>
      <c r="F505" s="7">
        <f>IF(P505&gt;0,RANK(P505,(N505:P505,Q505:AF505)),0)</f>
        <v>0</v>
      </c>
      <c r="G505" s="1">
        <f t="shared" si="182"/>
        <v>2225</v>
      </c>
      <c r="H505" s="2">
        <f t="shared" si="183"/>
        <v>4.6865784817592043E-2</v>
      </c>
      <c r="I505" s="2"/>
      <c r="J505" s="2">
        <f t="shared" si="184"/>
        <v>0.4933650686662735</v>
      </c>
      <c r="K505" s="2">
        <f t="shared" si="185"/>
        <v>0.44649928384868143</v>
      </c>
      <c r="L505" s="2">
        <f t="shared" si="186"/>
        <v>0</v>
      </c>
      <c r="M505" s="2">
        <f t="shared" si="187"/>
        <v>6.0135647485045074E-2</v>
      </c>
      <c r="N505" s="53">
        <v>23423</v>
      </c>
      <c r="O505" s="53">
        <v>21198</v>
      </c>
      <c r="P505" s="102"/>
      <c r="Q505" s="53">
        <v>911</v>
      </c>
      <c r="R505" s="53">
        <v>596</v>
      </c>
      <c r="Y505" s="53">
        <v>1348</v>
      </c>
      <c r="Z505" s="53">
        <v>0</v>
      </c>
      <c r="AA505" s="53">
        <v>0</v>
      </c>
      <c r="AB505" s="53">
        <v>0</v>
      </c>
      <c r="AP505" s="7">
        <f>IF(Q505&gt;0,RANK(Q505,(N505:P505,Q505:AF505)),0)</f>
        <v>4</v>
      </c>
      <c r="AQ505" s="7">
        <f>IF(R505&gt;0,RANK(R505,(N505:P505,Q505:AF505)),0)</f>
        <v>5</v>
      </c>
      <c r="AR505" s="7">
        <f>IF(T505&gt;0,RANK(T505,(N505:P505,Q505:AF505)),0)</f>
        <v>0</v>
      </c>
      <c r="AS505" s="7">
        <f>IF(S505&gt;0,RANK(S505,(N505:P505,Q505:AF505)),0)</f>
        <v>0</v>
      </c>
      <c r="AT505" s="2">
        <f t="shared" si="188"/>
        <v>1.9188642682618585E-2</v>
      </c>
      <c r="AU505" s="2">
        <f t="shared" si="189"/>
        <v>1.2553711348892072E-2</v>
      </c>
      <c r="AV505" s="2">
        <f t="shared" si="190"/>
        <v>0</v>
      </c>
      <c r="AW505" s="2">
        <f t="shared" si="191"/>
        <v>0</v>
      </c>
      <c r="AY505" t="s">
        <v>2017</v>
      </c>
      <c r="AZ505" t="s">
        <v>973</v>
      </c>
      <c r="BC505">
        <v>2</v>
      </c>
      <c r="BD505" s="91">
        <v>17</v>
      </c>
      <c r="BE505" s="93">
        <v>37</v>
      </c>
      <c r="BF505" s="96">
        <f t="shared" si="180"/>
        <v>17037</v>
      </c>
      <c r="BG505" s="96">
        <f t="shared" si="179"/>
        <v>17037</v>
      </c>
      <c r="BI505" s="7" t="s">
        <v>1447</v>
      </c>
      <c r="DB505" t="str">
        <f t="shared" si="192"/>
        <v>$vote_array[3][1][17037]=23423;</v>
      </c>
      <c r="DC505" t="str">
        <f t="shared" si="193"/>
        <v>$vote_array[3][2][17037]=21198;</v>
      </c>
      <c r="DD505" t="str">
        <f t="shared" si="194"/>
        <v/>
      </c>
      <c r="DE505" t="str">
        <f t="shared" si="195"/>
        <v>$vote_array[3][4][17037]=911;</v>
      </c>
      <c r="DF505" t="str">
        <f t="shared" si="196"/>
        <v>$vote_array[3][5][17037]=596;</v>
      </c>
      <c r="DG505" t="str">
        <f t="shared" si="197"/>
        <v/>
      </c>
      <c r="DH505" t="str">
        <f t="shared" si="198"/>
        <v/>
      </c>
      <c r="DI505" t="str">
        <f t="shared" si="199"/>
        <v/>
      </c>
      <c r="DJ505" t="str">
        <f t="shared" si="200"/>
        <v/>
      </c>
      <c r="DK505" t="str">
        <f t="shared" si="201"/>
        <v/>
      </c>
      <c r="DL505" t="str">
        <f t="shared" si="202"/>
        <v/>
      </c>
      <c r="DM505" t="str">
        <f t="shared" si="203"/>
        <v>$vote_array[3][12][17037]=1348;</v>
      </c>
      <c r="DN505" t="str">
        <f t="shared" si="204"/>
        <v/>
      </c>
      <c r="DO505" t="str">
        <f t="shared" si="205"/>
        <v/>
      </c>
      <c r="DP505" t="str">
        <f t="shared" si="206"/>
        <v/>
      </c>
      <c r="DQ505" t="str">
        <f t="shared" si="207"/>
        <v/>
      </c>
      <c r="DR505" t="str">
        <f t="shared" si="208"/>
        <v/>
      </c>
      <c r="DS505" t="str">
        <f t="shared" si="209"/>
        <v/>
      </c>
    </row>
    <row r="506" spans="1:123" ht="14" hidden="1" customHeight="1" outlineLevel="1" x14ac:dyDescent="0.2">
      <c r="A506" s="9" t="s">
        <v>200</v>
      </c>
      <c r="B506" t="s">
        <v>973</v>
      </c>
      <c r="C506" s="1">
        <f t="shared" si="181"/>
        <v>7900</v>
      </c>
      <c r="D506" s="7">
        <f>IF(N506&gt;0, RANK(N506,(N506:P506,Q506:AF506)),0)</f>
        <v>2</v>
      </c>
      <c r="E506" s="7">
        <f>IF(O506&gt;0,RANK(O506,(N506:P506,Q506:AF506)),0)</f>
        <v>1</v>
      </c>
      <c r="F506" s="7">
        <f>IF(P506&gt;0,RANK(P506,(N506:P506,Q506:AF506)),0)</f>
        <v>0</v>
      </c>
      <c r="G506" s="1">
        <f t="shared" si="182"/>
        <v>2689</v>
      </c>
      <c r="H506" s="2">
        <f t="shared" si="183"/>
        <v>0.34037974683544303</v>
      </c>
      <c r="I506" s="2"/>
      <c r="J506" s="2">
        <f t="shared" si="184"/>
        <v>0.310253164556962</v>
      </c>
      <c r="K506" s="2">
        <f t="shared" si="185"/>
        <v>0.65063291139240509</v>
      </c>
      <c r="L506" s="2">
        <f t="shared" si="186"/>
        <v>0</v>
      </c>
      <c r="M506" s="2">
        <f t="shared" si="187"/>
        <v>3.9113924050632964E-2</v>
      </c>
      <c r="N506" s="53">
        <v>2451</v>
      </c>
      <c r="O506" s="53">
        <v>5140</v>
      </c>
      <c r="P506" s="102"/>
      <c r="Q506" s="53">
        <v>171</v>
      </c>
      <c r="R506" s="53">
        <v>68</v>
      </c>
      <c r="Y506" s="53">
        <v>70</v>
      </c>
      <c r="Z506" s="53">
        <v>0</v>
      </c>
      <c r="AA506" s="53">
        <v>0</v>
      </c>
      <c r="AB506" s="53">
        <v>0</v>
      </c>
      <c r="AP506" s="7">
        <f>IF(Q506&gt;0,RANK(Q506,(N506:P506,Q506:AF506)),0)</f>
        <v>3</v>
      </c>
      <c r="AQ506" s="7">
        <f>IF(R506&gt;0,RANK(R506,(N506:P506,Q506:AF506)),0)</f>
        <v>5</v>
      </c>
      <c r="AR506" s="7">
        <f>IF(T506&gt;0,RANK(T506,(N506:P506,Q506:AF506)),0)</f>
        <v>0</v>
      </c>
      <c r="AS506" s="7">
        <f>IF(S506&gt;0,RANK(S506,(N506:P506,Q506:AF506)),0)</f>
        <v>0</v>
      </c>
      <c r="AT506" s="2">
        <f t="shared" si="188"/>
        <v>2.1645569620253165E-2</v>
      </c>
      <c r="AU506" s="2">
        <f t="shared" si="189"/>
        <v>8.6075949367088612E-3</v>
      </c>
      <c r="AV506" s="2">
        <f t="shared" si="190"/>
        <v>0</v>
      </c>
      <c r="AW506" s="2">
        <f t="shared" si="191"/>
        <v>0</v>
      </c>
      <c r="AY506" t="s">
        <v>200</v>
      </c>
      <c r="AZ506" t="s">
        <v>973</v>
      </c>
      <c r="BA506">
        <v>13</v>
      </c>
      <c r="BC506">
        <v>2</v>
      </c>
      <c r="BD506" s="91">
        <v>17</v>
      </c>
      <c r="BE506" s="93">
        <v>39</v>
      </c>
      <c r="BF506" s="96">
        <f t="shared" si="180"/>
        <v>17039</v>
      </c>
      <c r="BG506" s="96">
        <f t="shared" si="179"/>
        <v>17039</v>
      </c>
      <c r="BI506" s="7" t="s">
        <v>1447</v>
      </c>
      <c r="DB506" t="str">
        <f t="shared" si="192"/>
        <v>$vote_array[3][1][17039]=2451;</v>
      </c>
      <c r="DC506" t="str">
        <f t="shared" si="193"/>
        <v>$vote_array[3][2][17039]=5140;</v>
      </c>
      <c r="DD506" t="str">
        <f t="shared" si="194"/>
        <v/>
      </c>
      <c r="DE506" t="str">
        <f t="shared" si="195"/>
        <v>$vote_array[3][4][17039]=171;</v>
      </c>
      <c r="DF506" t="str">
        <f t="shared" si="196"/>
        <v>$vote_array[3][5][17039]=68;</v>
      </c>
      <c r="DG506" t="str">
        <f t="shared" si="197"/>
        <v/>
      </c>
      <c r="DH506" t="str">
        <f t="shared" si="198"/>
        <v/>
      </c>
      <c r="DI506" t="str">
        <f t="shared" si="199"/>
        <v/>
      </c>
      <c r="DJ506" t="str">
        <f t="shared" si="200"/>
        <v/>
      </c>
      <c r="DK506" t="str">
        <f t="shared" si="201"/>
        <v/>
      </c>
      <c r="DL506" t="str">
        <f t="shared" si="202"/>
        <v/>
      </c>
      <c r="DM506" t="str">
        <f t="shared" si="203"/>
        <v>$vote_array[3][12][17039]=70;</v>
      </c>
      <c r="DN506" t="str">
        <f t="shared" si="204"/>
        <v/>
      </c>
      <c r="DO506" t="str">
        <f t="shared" si="205"/>
        <v/>
      </c>
      <c r="DP506" t="str">
        <f t="shared" si="206"/>
        <v/>
      </c>
      <c r="DQ506" t="str">
        <f t="shared" si="207"/>
        <v/>
      </c>
      <c r="DR506" t="str">
        <f t="shared" si="208"/>
        <v/>
      </c>
      <c r="DS506" t="str">
        <f t="shared" si="209"/>
        <v/>
      </c>
    </row>
    <row r="507" spans="1:123" ht="14" hidden="1" customHeight="1" outlineLevel="1" x14ac:dyDescent="0.2">
      <c r="A507" t="s">
        <v>1822</v>
      </c>
      <c r="B507" t="s">
        <v>973</v>
      </c>
      <c r="C507" s="1">
        <f t="shared" si="181"/>
        <v>8629</v>
      </c>
      <c r="D507" s="7">
        <f>IF(N507&gt;0, RANK(N507,(N507:P507,Q507:AF507)),0)</f>
        <v>2</v>
      </c>
      <c r="E507" s="7">
        <f>IF(O507&gt;0,RANK(O507,(N507:P507,Q507:AF507)),0)</f>
        <v>1</v>
      </c>
      <c r="F507" s="7">
        <f>IF(P507&gt;0,RANK(P507,(N507:P507,Q507:AF507)),0)</f>
        <v>0</v>
      </c>
      <c r="G507" s="1">
        <f t="shared" si="182"/>
        <v>3370</v>
      </c>
      <c r="H507" s="2">
        <f t="shared" si="183"/>
        <v>0.39054351605052728</v>
      </c>
      <c r="I507" s="2"/>
      <c r="J507" s="2">
        <f t="shared" si="184"/>
        <v>0.2890253795341291</v>
      </c>
      <c r="K507" s="2">
        <f t="shared" si="185"/>
        <v>0.67956889558465639</v>
      </c>
      <c r="L507" s="2">
        <f t="shared" si="186"/>
        <v>0</v>
      </c>
      <c r="M507" s="2">
        <f t="shared" si="187"/>
        <v>3.1405724881214514E-2</v>
      </c>
      <c r="N507" s="53">
        <v>2494</v>
      </c>
      <c r="O507" s="53">
        <v>5864</v>
      </c>
      <c r="P507" s="102"/>
      <c r="Q507" s="53">
        <v>112</v>
      </c>
      <c r="R507" s="53">
        <v>83</v>
      </c>
      <c r="Y507" s="53">
        <v>76</v>
      </c>
      <c r="Z507" s="53">
        <v>0</v>
      </c>
      <c r="AA507" s="53">
        <v>0</v>
      </c>
      <c r="AB507" s="53">
        <v>0</v>
      </c>
      <c r="AP507" s="7">
        <f>IF(Q507&gt;0,RANK(Q507,(N507:P507,Q507:AF507)),0)</f>
        <v>3</v>
      </c>
      <c r="AQ507" s="7">
        <f>IF(R507&gt;0,RANK(R507,(N507:P507,Q507:AF507)),0)</f>
        <v>4</v>
      </c>
      <c r="AR507" s="7">
        <f>IF(T507&gt;0,RANK(T507,(N507:P507,Q507:AF507)),0)</f>
        <v>0</v>
      </c>
      <c r="AS507" s="7">
        <f>IF(S507&gt;0,RANK(S507,(N507:P507,Q507:AF507)),0)</f>
        <v>0</v>
      </c>
      <c r="AT507" s="2">
        <f t="shared" si="188"/>
        <v>1.297948777378607E-2</v>
      </c>
      <c r="AU507" s="2">
        <f t="shared" si="189"/>
        <v>9.6187275466450336E-3</v>
      </c>
      <c r="AV507" s="2">
        <f t="shared" si="190"/>
        <v>0</v>
      </c>
      <c r="AW507" s="2">
        <f t="shared" si="191"/>
        <v>0</v>
      </c>
      <c r="AY507" t="s">
        <v>1822</v>
      </c>
      <c r="AZ507" t="s">
        <v>973</v>
      </c>
      <c r="BA507">
        <v>15</v>
      </c>
      <c r="BC507">
        <v>2</v>
      </c>
      <c r="BD507" s="91">
        <v>17</v>
      </c>
      <c r="BE507" s="93">
        <v>41</v>
      </c>
      <c r="BF507" s="96">
        <f t="shared" si="180"/>
        <v>17041</v>
      </c>
      <c r="BG507" s="96">
        <f t="shared" si="179"/>
        <v>17041</v>
      </c>
      <c r="BI507" s="7" t="s">
        <v>1447</v>
      </c>
      <c r="DB507" t="str">
        <f t="shared" si="192"/>
        <v>$vote_array[3][1][17041]=2494;</v>
      </c>
      <c r="DC507" t="str">
        <f t="shared" si="193"/>
        <v>$vote_array[3][2][17041]=5864;</v>
      </c>
      <c r="DD507" t="str">
        <f t="shared" si="194"/>
        <v/>
      </c>
      <c r="DE507" t="str">
        <f t="shared" si="195"/>
        <v>$vote_array[3][4][17041]=112;</v>
      </c>
      <c r="DF507" t="str">
        <f t="shared" si="196"/>
        <v>$vote_array[3][5][17041]=83;</v>
      </c>
      <c r="DG507" t="str">
        <f t="shared" si="197"/>
        <v/>
      </c>
      <c r="DH507" t="str">
        <f t="shared" si="198"/>
        <v/>
      </c>
      <c r="DI507" t="str">
        <f t="shared" si="199"/>
        <v/>
      </c>
      <c r="DJ507" t="str">
        <f t="shared" si="200"/>
        <v/>
      </c>
      <c r="DK507" t="str">
        <f t="shared" si="201"/>
        <v/>
      </c>
      <c r="DL507" t="str">
        <f t="shared" si="202"/>
        <v/>
      </c>
      <c r="DM507" t="str">
        <f t="shared" si="203"/>
        <v>$vote_array[3][12][17041]=76;</v>
      </c>
      <c r="DN507" t="str">
        <f t="shared" si="204"/>
        <v/>
      </c>
      <c r="DO507" t="str">
        <f t="shared" si="205"/>
        <v/>
      </c>
      <c r="DP507" t="str">
        <f t="shared" si="206"/>
        <v/>
      </c>
      <c r="DQ507" t="str">
        <f t="shared" si="207"/>
        <v/>
      </c>
      <c r="DR507" t="str">
        <f t="shared" si="208"/>
        <v/>
      </c>
      <c r="DS507" t="str">
        <f t="shared" si="209"/>
        <v/>
      </c>
    </row>
    <row r="508" spans="1:123" ht="14" hidden="1" customHeight="1" outlineLevel="1" x14ac:dyDescent="0.2">
      <c r="A508" t="s">
        <v>2542</v>
      </c>
      <c r="B508" t="s">
        <v>973</v>
      </c>
      <c r="C508" s="1">
        <f t="shared" si="181"/>
        <v>483771</v>
      </c>
      <c r="D508" s="7">
        <f>IF(N508&gt;0, RANK(N508,(N508:P508,Q508:AF508)),0)</f>
        <v>1</v>
      </c>
      <c r="E508" s="7">
        <f>IF(O508&gt;0,RANK(O508,(N508:P508,Q508:AF508)),0)</f>
        <v>2</v>
      </c>
      <c r="F508" s="7">
        <f>IF(P508&gt;0,RANK(P508,(N508:P508,Q508:AF508)),0)</f>
        <v>0</v>
      </c>
      <c r="G508" s="1">
        <f t="shared" si="182"/>
        <v>68162</v>
      </c>
      <c r="H508" s="2">
        <f t="shared" si="183"/>
        <v>0.1408972427036759</v>
      </c>
      <c r="I508" s="2"/>
      <c r="J508" s="2">
        <f t="shared" si="184"/>
        <v>0.54761653757666329</v>
      </c>
      <c r="K508" s="2">
        <f t="shared" si="185"/>
        <v>0.40671929487298741</v>
      </c>
      <c r="L508" s="2">
        <f t="shared" si="186"/>
        <v>0</v>
      </c>
      <c r="M508" s="2">
        <f t="shared" si="187"/>
        <v>4.5664167550349299E-2</v>
      </c>
      <c r="N508" s="53">
        <v>264921</v>
      </c>
      <c r="O508" s="53">
        <v>196759</v>
      </c>
      <c r="P508" s="102"/>
      <c r="Q508" s="53">
        <v>5714</v>
      </c>
      <c r="R508" s="53">
        <v>4134</v>
      </c>
      <c r="Y508" s="53">
        <v>12241</v>
      </c>
      <c r="Z508" s="53">
        <v>0</v>
      </c>
      <c r="AA508" s="53">
        <v>2</v>
      </c>
      <c r="AB508" s="53">
        <v>0</v>
      </c>
      <c r="AP508" s="7">
        <f>IF(Q508&gt;0,RANK(Q508,(N508:P508,Q508:AF508)),0)</f>
        <v>4</v>
      </c>
      <c r="AQ508" s="7">
        <f>IF(R508&gt;0,RANK(R508,(N508:P508,Q508:AF508)),0)</f>
        <v>5</v>
      </c>
      <c r="AR508" s="7">
        <f>IF(T508&gt;0,RANK(T508,(N508:P508,Q508:AF508)),0)</f>
        <v>0</v>
      </c>
      <c r="AS508" s="7">
        <f>IF(S508&gt;0,RANK(S508,(N508:P508,Q508:AF508)),0)</f>
        <v>0</v>
      </c>
      <c r="AT508" s="2">
        <f t="shared" si="188"/>
        <v>1.1811373563111472E-2</v>
      </c>
      <c r="AU508" s="2">
        <f t="shared" si="189"/>
        <v>8.5453654725066198E-3</v>
      </c>
      <c r="AV508" s="2">
        <f t="shared" si="190"/>
        <v>0</v>
      </c>
      <c r="AW508" s="2">
        <f t="shared" si="191"/>
        <v>0</v>
      </c>
      <c r="AY508" t="s">
        <v>2542</v>
      </c>
      <c r="AZ508" t="s">
        <v>973</v>
      </c>
      <c r="BC508">
        <v>2</v>
      </c>
      <c r="BD508" s="91">
        <v>17</v>
      </c>
      <c r="BE508" s="93">
        <v>43</v>
      </c>
      <c r="BF508" s="96">
        <f t="shared" si="180"/>
        <v>17043</v>
      </c>
      <c r="BG508" s="96">
        <f t="shared" si="179"/>
        <v>17043</v>
      </c>
      <c r="BI508" s="7" t="s">
        <v>1447</v>
      </c>
      <c r="DB508" t="str">
        <f t="shared" si="192"/>
        <v>$vote_array[3][1][17043]=264921;</v>
      </c>
      <c r="DC508" t="str">
        <f t="shared" si="193"/>
        <v>$vote_array[3][2][17043]=196759;</v>
      </c>
      <c r="DD508" t="str">
        <f t="shared" si="194"/>
        <v/>
      </c>
      <c r="DE508" t="str">
        <f t="shared" si="195"/>
        <v>$vote_array[3][4][17043]=5714;</v>
      </c>
      <c r="DF508" t="str">
        <f t="shared" si="196"/>
        <v>$vote_array[3][5][17043]=4134;</v>
      </c>
      <c r="DG508" t="str">
        <f t="shared" si="197"/>
        <v/>
      </c>
      <c r="DH508" t="str">
        <f t="shared" si="198"/>
        <v/>
      </c>
      <c r="DI508" t="str">
        <f t="shared" si="199"/>
        <v/>
      </c>
      <c r="DJ508" t="str">
        <f t="shared" si="200"/>
        <v/>
      </c>
      <c r="DK508" t="str">
        <f t="shared" si="201"/>
        <v/>
      </c>
      <c r="DL508" t="str">
        <f t="shared" si="202"/>
        <v/>
      </c>
      <c r="DM508" t="str">
        <f t="shared" si="203"/>
        <v>$vote_array[3][12][17043]=12241;</v>
      </c>
      <c r="DN508" t="str">
        <f t="shared" si="204"/>
        <v/>
      </c>
      <c r="DO508" t="str">
        <f t="shared" si="205"/>
        <v>$vote_array[3][14][17043]=2;</v>
      </c>
      <c r="DP508" t="str">
        <f t="shared" si="206"/>
        <v/>
      </c>
      <c r="DQ508" t="str">
        <f t="shared" si="207"/>
        <v/>
      </c>
      <c r="DR508" t="str">
        <f t="shared" si="208"/>
        <v/>
      </c>
      <c r="DS508" t="str">
        <f t="shared" si="209"/>
        <v/>
      </c>
    </row>
    <row r="509" spans="1:123" ht="14" hidden="1" customHeight="1" outlineLevel="1" x14ac:dyDescent="0.2">
      <c r="A509" t="s">
        <v>2202</v>
      </c>
      <c r="B509" t="s">
        <v>973</v>
      </c>
      <c r="C509" s="1">
        <f t="shared" si="181"/>
        <v>8057</v>
      </c>
      <c r="D509" s="7">
        <f>IF(N509&gt;0, RANK(N509,(N509:P509,Q509:AF509)),0)</f>
        <v>2</v>
      </c>
      <c r="E509" s="7">
        <f>IF(O509&gt;0,RANK(O509,(N509:P509,Q509:AF509)),0)</f>
        <v>1</v>
      </c>
      <c r="F509" s="7">
        <f>IF(P509&gt;0,RANK(P509,(N509:P509,Q509:AF509)),0)</f>
        <v>0</v>
      </c>
      <c r="G509" s="1">
        <f t="shared" si="182"/>
        <v>3321</v>
      </c>
      <c r="H509" s="2">
        <f t="shared" si="183"/>
        <v>0.41218815936452774</v>
      </c>
      <c r="I509" s="2"/>
      <c r="J509" s="2">
        <f t="shared" si="184"/>
        <v>0.27888792354474368</v>
      </c>
      <c r="K509" s="2">
        <f t="shared" si="185"/>
        <v>0.69107608290927147</v>
      </c>
      <c r="L509" s="2">
        <f t="shared" si="186"/>
        <v>0</v>
      </c>
      <c r="M509" s="2">
        <f t="shared" si="187"/>
        <v>3.0035993545984851E-2</v>
      </c>
      <c r="N509" s="53">
        <v>2247</v>
      </c>
      <c r="O509" s="53">
        <v>5568</v>
      </c>
      <c r="P509" s="102"/>
      <c r="Q509" s="53">
        <v>100</v>
      </c>
      <c r="R509" s="53">
        <v>69</v>
      </c>
      <c r="Y509" s="53">
        <v>73</v>
      </c>
      <c r="Z509" s="53">
        <v>0</v>
      </c>
      <c r="AA509" s="53">
        <v>0</v>
      </c>
      <c r="AB509" s="53">
        <v>0</v>
      </c>
      <c r="AP509" s="7">
        <f>IF(Q509&gt;0,RANK(Q509,(N509:P509,Q509:AF509)),0)</f>
        <v>3</v>
      </c>
      <c r="AQ509" s="7">
        <f>IF(R509&gt;0,RANK(R509,(N509:P509,Q509:AF509)),0)</f>
        <v>5</v>
      </c>
      <c r="AR509" s="7">
        <f>IF(T509&gt;0,RANK(T509,(N509:P509,Q509:AF509)),0)</f>
        <v>0</v>
      </c>
      <c r="AS509" s="7">
        <f>IF(S509&gt;0,RANK(S509,(N509:P509,Q509:AF509)),0)</f>
        <v>0</v>
      </c>
      <c r="AT509" s="2">
        <f t="shared" si="188"/>
        <v>1.2411567580985479E-2</v>
      </c>
      <c r="AU509" s="2">
        <f t="shared" si="189"/>
        <v>8.5639816308799802E-3</v>
      </c>
      <c r="AV509" s="2">
        <f t="shared" si="190"/>
        <v>0</v>
      </c>
      <c r="AW509" s="2">
        <f t="shared" si="191"/>
        <v>0</v>
      </c>
      <c r="AY509" t="s">
        <v>2202</v>
      </c>
      <c r="AZ509" t="s">
        <v>973</v>
      </c>
      <c r="BA509">
        <v>15</v>
      </c>
      <c r="BC509">
        <v>2</v>
      </c>
      <c r="BD509" s="91">
        <v>17</v>
      </c>
      <c r="BE509" s="93">
        <v>45</v>
      </c>
      <c r="BF509" s="96">
        <f t="shared" si="180"/>
        <v>17045</v>
      </c>
      <c r="BG509" s="96">
        <f t="shared" si="179"/>
        <v>17045</v>
      </c>
      <c r="BI509" s="7" t="s">
        <v>1447</v>
      </c>
      <c r="DB509" t="str">
        <f t="shared" si="192"/>
        <v>$vote_array[3][1][17045]=2247;</v>
      </c>
      <c r="DC509" t="str">
        <f t="shared" si="193"/>
        <v>$vote_array[3][2][17045]=5568;</v>
      </c>
      <c r="DD509" t="str">
        <f t="shared" si="194"/>
        <v/>
      </c>
      <c r="DE509" t="str">
        <f t="shared" si="195"/>
        <v>$vote_array[3][4][17045]=100;</v>
      </c>
      <c r="DF509" t="str">
        <f t="shared" si="196"/>
        <v>$vote_array[3][5][17045]=69;</v>
      </c>
      <c r="DG509" t="str">
        <f t="shared" si="197"/>
        <v/>
      </c>
      <c r="DH509" t="str">
        <f t="shared" si="198"/>
        <v/>
      </c>
      <c r="DI509" t="str">
        <f t="shared" si="199"/>
        <v/>
      </c>
      <c r="DJ509" t="str">
        <f t="shared" si="200"/>
        <v/>
      </c>
      <c r="DK509" t="str">
        <f t="shared" si="201"/>
        <v/>
      </c>
      <c r="DL509" t="str">
        <f t="shared" si="202"/>
        <v/>
      </c>
      <c r="DM509" t="str">
        <f t="shared" si="203"/>
        <v>$vote_array[3][12][17045]=73;</v>
      </c>
      <c r="DN509" t="str">
        <f t="shared" si="204"/>
        <v/>
      </c>
      <c r="DO509" t="str">
        <f t="shared" si="205"/>
        <v/>
      </c>
      <c r="DP509" t="str">
        <f t="shared" si="206"/>
        <v/>
      </c>
      <c r="DQ509" t="str">
        <f t="shared" si="207"/>
        <v/>
      </c>
      <c r="DR509" t="str">
        <f t="shared" si="208"/>
        <v/>
      </c>
      <c r="DS509" t="str">
        <f t="shared" si="209"/>
        <v/>
      </c>
    </row>
    <row r="510" spans="1:123" ht="14" hidden="1" customHeight="1" outlineLevel="1" x14ac:dyDescent="0.2">
      <c r="A510" t="s">
        <v>1696</v>
      </c>
      <c r="B510" t="s">
        <v>973</v>
      </c>
      <c r="C510" s="1">
        <f t="shared" si="181"/>
        <v>3272</v>
      </c>
      <c r="D510" s="7">
        <f>IF(N510&gt;0, RANK(N510,(N510:P510,Q510:AF510)),0)</f>
        <v>2</v>
      </c>
      <c r="E510" s="7">
        <f>IF(O510&gt;0,RANK(O510,(N510:P510,Q510:AF510)),0)</f>
        <v>1</v>
      </c>
      <c r="F510" s="7">
        <f>IF(P510&gt;0,RANK(P510,(N510:P510,Q510:AF510)),0)</f>
        <v>0</v>
      </c>
      <c r="G510" s="1">
        <f t="shared" si="182"/>
        <v>2102</v>
      </c>
      <c r="H510" s="2">
        <f t="shared" si="183"/>
        <v>0.64242053789731046</v>
      </c>
      <c r="I510" s="2"/>
      <c r="J510" s="2">
        <f t="shared" si="184"/>
        <v>0.16992665036674817</v>
      </c>
      <c r="K510" s="2">
        <f t="shared" si="185"/>
        <v>0.81234718826405872</v>
      </c>
      <c r="L510" s="2">
        <f t="shared" si="186"/>
        <v>0</v>
      </c>
      <c r="M510" s="2">
        <f t="shared" si="187"/>
        <v>1.7726161369193139E-2</v>
      </c>
      <c r="N510" s="53">
        <v>556</v>
      </c>
      <c r="O510" s="53">
        <v>2658</v>
      </c>
      <c r="P510" s="102"/>
      <c r="Q510" s="53">
        <v>30</v>
      </c>
      <c r="R510" s="53">
        <v>9</v>
      </c>
      <c r="Y510" s="53">
        <v>19</v>
      </c>
      <c r="Z510" s="53">
        <v>0</v>
      </c>
      <c r="AA510" s="53">
        <v>0</v>
      </c>
      <c r="AB510" s="53">
        <v>0</v>
      </c>
      <c r="AP510" s="7">
        <f>IF(Q510&gt;0,RANK(Q510,(N510:P510,Q510:AF510)),0)</f>
        <v>3</v>
      </c>
      <c r="AQ510" s="7">
        <f>IF(R510&gt;0,RANK(R510,(N510:P510,Q510:AF510)),0)</f>
        <v>5</v>
      </c>
      <c r="AR510" s="7">
        <f>IF(T510&gt;0,RANK(T510,(N510:P510,Q510:AF510)),0)</f>
        <v>0</v>
      </c>
      <c r="AS510" s="7">
        <f>IF(S510&gt;0,RANK(S510,(N510:P510,Q510:AF510)),0)</f>
        <v>0</v>
      </c>
      <c r="AT510" s="2">
        <f t="shared" si="188"/>
        <v>9.1687041564792182E-3</v>
      </c>
      <c r="AU510" s="2">
        <f t="shared" si="189"/>
        <v>2.7506112469437654E-3</v>
      </c>
      <c r="AV510" s="2">
        <f t="shared" si="190"/>
        <v>0</v>
      </c>
      <c r="AW510" s="2">
        <f t="shared" si="191"/>
        <v>0</v>
      </c>
      <c r="AY510" t="s">
        <v>1696</v>
      </c>
      <c r="AZ510" t="s">
        <v>973</v>
      </c>
      <c r="BA510">
        <v>15</v>
      </c>
      <c r="BC510">
        <v>2</v>
      </c>
      <c r="BD510" s="91">
        <v>17</v>
      </c>
      <c r="BE510" s="93">
        <v>47</v>
      </c>
      <c r="BF510" s="96">
        <f t="shared" si="180"/>
        <v>17047</v>
      </c>
      <c r="BG510" s="96">
        <f t="shared" si="179"/>
        <v>17047</v>
      </c>
      <c r="BI510" s="7" t="s">
        <v>1447</v>
      </c>
      <c r="DB510" t="str">
        <f t="shared" si="192"/>
        <v>$vote_array[3][1][17047]=556;</v>
      </c>
      <c r="DC510" t="str">
        <f t="shared" si="193"/>
        <v>$vote_array[3][2][17047]=2658;</v>
      </c>
      <c r="DD510" t="str">
        <f t="shared" si="194"/>
        <v/>
      </c>
      <c r="DE510" t="str">
        <f t="shared" si="195"/>
        <v>$vote_array[3][4][17047]=30;</v>
      </c>
      <c r="DF510" t="str">
        <f t="shared" si="196"/>
        <v>$vote_array[3][5][17047]=9;</v>
      </c>
      <c r="DG510" t="str">
        <f t="shared" si="197"/>
        <v/>
      </c>
      <c r="DH510" t="str">
        <f t="shared" si="198"/>
        <v/>
      </c>
      <c r="DI510" t="str">
        <f t="shared" si="199"/>
        <v/>
      </c>
      <c r="DJ510" t="str">
        <f t="shared" si="200"/>
        <v/>
      </c>
      <c r="DK510" t="str">
        <f t="shared" si="201"/>
        <v/>
      </c>
      <c r="DL510" t="str">
        <f t="shared" si="202"/>
        <v/>
      </c>
      <c r="DM510" t="str">
        <f t="shared" si="203"/>
        <v>$vote_array[3][12][17047]=19;</v>
      </c>
      <c r="DN510" t="str">
        <f t="shared" si="204"/>
        <v/>
      </c>
      <c r="DO510" t="str">
        <f t="shared" si="205"/>
        <v/>
      </c>
      <c r="DP510" t="str">
        <f t="shared" si="206"/>
        <v/>
      </c>
      <c r="DQ510" t="str">
        <f t="shared" si="207"/>
        <v/>
      </c>
      <c r="DR510" t="str">
        <f t="shared" si="208"/>
        <v/>
      </c>
      <c r="DS510" t="str">
        <f t="shared" si="209"/>
        <v/>
      </c>
    </row>
    <row r="511" spans="1:123" ht="14" hidden="1" customHeight="1" outlineLevel="1" x14ac:dyDescent="0.2">
      <c r="A511" t="s">
        <v>1618</v>
      </c>
      <c r="B511" t="s">
        <v>973</v>
      </c>
      <c r="C511" s="1">
        <f t="shared" si="181"/>
        <v>18813</v>
      </c>
      <c r="D511" s="7">
        <f>IF(N511&gt;0, RANK(N511,(N511:P511,Q511:AF511)),0)</f>
        <v>2</v>
      </c>
      <c r="E511" s="7">
        <f>IF(O511&gt;0,RANK(O511,(N511:P511,Q511:AF511)),0)</f>
        <v>1</v>
      </c>
      <c r="F511" s="7">
        <f>IF(P511&gt;0,RANK(P511,(N511:P511,Q511:AF511)),0)</f>
        <v>0</v>
      </c>
      <c r="G511" s="1">
        <f t="shared" si="182"/>
        <v>10144</v>
      </c>
      <c r="H511" s="2">
        <f t="shared" si="183"/>
        <v>0.53920161590389626</v>
      </c>
      <c r="I511" s="2"/>
      <c r="J511" s="2">
        <f t="shared" si="184"/>
        <v>0.21942273959496092</v>
      </c>
      <c r="K511" s="2">
        <f t="shared" si="185"/>
        <v>0.75862435549885721</v>
      </c>
      <c r="L511" s="2">
        <f t="shared" si="186"/>
        <v>0</v>
      </c>
      <c r="M511" s="2">
        <f t="shared" si="187"/>
        <v>2.1952904906181847E-2</v>
      </c>
      <c r="N511" s="53">
        <v>4128</v>
      </c>
      <c r="O511" s="53">
        <v>14272</v>
      </c>
      <c r="P511" s="102"/>
      <c r="Q511" s="53">
        <v>213</v>
      </c>
      <c r="R511" s="53">
        <v>84</v>
      </c>
      <c r="Y511" s="53">
        <v>116</v>
      </c>
      <c r="Z511" s="53">
        <v>0</v>
      </c>
      <c r="AA511" s="53">
        <v>0</v>
      </c>
      <c r="AB511" s="53">
        <v>0</v>
      </c>
      <c r="AP511" s="7">
        <f>IF(Q511&gt;0,RANK(Q511,(N511:P511,Q511:AF511)),0)</f>
        <v>3</v>
      </c>
      <c r="AQ511" s="7">
        <f>IF(R511&gt;0,RANK(R511,(N511:P511,Q511:AF511)),0)</f>
        <v>5</v>
      </c>
      <c r="AR511" s="7">
        <f>IF(T511&gt;0,RANK(T511,(N511:P511,Q511:AF511)),0)</f>
        <v>0</v>
      </c>
      <c r="AS511" s="7">
        <f>IF(S511&gt;0,RANK(S511,(N511:P511,Q511:AF511)),0)</f>
        <v>0</v>
      </c>
      <c r="AT511" s="2">
        <f t="shared" si="188"/>
        <v>1.1321958220379525E-2</v>
      </c>
      <c r="AU511" s="2">
        <f t="shared" si="189"/>
        <v>4.4649976080369958E-3</v>
      </c>
      <c r="AV511" s="2">
        <f t="shared" si="190"/>
        <v>0</v>
      </c>
      <c r="AW511" s="2">
        <f t="shared" si="191"/>
        <v>0</v>
      </c>
      <c r="AY511" t="s">
        <v>1618</v>
      </c>
      <c r="AZ511" t="s">
        <v>973</v>
      </c>
      <c r="BA511">
        <v>15</v>
      </c>
      <c r="BC511">
        <v>2</v>
      </c>
      <c r="BD511" s="91">
        <v>17</v>
      </c>
      <c r="BE511" s="93">
        <v>49</v>
      </c>
      <c r="BF511" s="96">
        <f t="shared" si="180"/>
        <v>17049</v>
      </c>
      <c r="BG511" s="96">
        <f t="shared" si="179"/>
        <v>17049</v>
      </c>
      <c r="BI511" s="7" t="s">
        <v>1447</v>
      </c>
      <c r="DB511" t="str">
        <f t="shared" si="192"/>
        <v>$vote_array[3][1][17049]=4128;</v>
      </c>
      <c r="DC511" t="str">
        <f t="shared" si="193"/>
        <v>$vote_array[3][2][17049]=14272;</v>
      </c>
      <c r="DD511" t="str">
        <f t="shared" si="194"/>
        <v/>
      </c>
      <c r="DE511" t="str">
        <f t="shared" si="195"/>
        <v>$vote_array[3][4][17049]=213;</v>
      </c>
      <c r="DF511" t="str">
        <f t="shared" si="196"/>
        <v>$vote_array[3][5][17049]=84;</v>
      </c>
      <c r="DG511" t="str">
        <f t="shared" si="197"/>
        <v/>
      </c>
      <c r="DH511" t="str">
        <f t="shared" si="198"/>
        <v/>
      </c>
      <c r="DI511" t="str">
        <f t="shared" si="199"/>
        <v/>
      </c>
      <c r="DJ511" t="str">
        <f t="shared" si="200"/>
        <v/>
      </c>
      <c r="DK511" t="str">
        <f t="shared" si="201"/>
        <v/>
      </c>
      <c r="DL511" t="str">
        <f t="shared" si="202"/>
        <v/>
      </c>
      <c r="DM511" t="str">
        <f t="shared" si="203"/>
        <v>$vote_array[3][12][17049]=116;</v>
      </c>
      <c r="DN511" t="str">
        <f t="shared" si="204"/>
        <v/>
      </c>
      <c r="DO511" t="str">
        <f t="shared" si="205"/>
        <v/>
      </c>
      <c r="DP511" t="str">
        <f t="shared" si="206"/>
        <v/>
      </c>
      <c r="DQ511" t="str">
        <f t="shared" si="207"/>
        <v/>
      </c>
      <c r="DR511" t="str">
        <f t="shared" si="208"/>
        <v/>
      </c>
      <c r="DS511" t="str">
        <f t="shared" si="209"/>
        <v/>
      </c>
    </row>
    <row r="512" spans="1:123" ht="14" hidden="1" customHeight="1" outlineLevel="1" x14ac:dyDescent="0.2">
      <c r="A512" t="s">
        <v>1909</v>
      </c>
      <c r="B512" t="s">
        <v>973</v>
      </c>
      <c r="C512" s="1">
        <f t="shared" si="181"/>
        <v>9930</v>
      </c>
      <c r="D512" s="7">
        <f>IF(N512&gt;0, RANK(N512,(N512:P512,Q512:AF512)),0)</f>
        <v>2</v>
      </c>
      <c r="E512" s="7">
        <f>IF(O512&gt;0,RANK(O512,(N512:P512,Q512:AF512)),0)</f>
        <v>1</v>
      </c>
      <c r="F512" s="7">
        <f>IF(P512&gt;0,RANK(P512,(N512:P512,Q512:AF512)),0)</f>
        <v>0</v>
      </c>
      <c r="G512" s="1">
        <f t="shared" si="182"/>
        <v>5476</v>
      </c>
      <c r="H512" s="2">
        <f t="shared" si="183"/>
        <v>0.55146022155085594</v>
      </c>
      <c r="I512" s="2"/>
      <c r="J512" s="2">
        <f t="shared" si="184"/>
        <v>0.21278952668680765</v>
      </c>
      <c r="K512" s="2">
        <f t="shared" si="185"/>
        <v>0.76424974823766367</v>
      </c>
      <c r="L512" s="2">
        <f t="shared" si="186"/>
        <v>0</v>
      </c>
      <c r="M512" s="2">
        <f t="shared" si="187"/>
        <v>2.296072507552871E-2</v>
      </c>
      <c r="N512" s="53">
        <v>2113</v>
      </c>
      <c r="O512" s="53">
        <v>7589</v>
      </c>
      <c r="P512" s="102"/>
      <c r="Q512" s="53">
        <v>117</v>
      </c>
      <c r="R512" s="53">
        <v>66</v>
      </c>
      <c r="Y512" s="53">
        <v>45</v>
      </c>
      <c r="Z512" s="53">
        <v>0</v>
      </c>
      <c r="AA512" s="53">
        <v>0</v>
      </c>
      <c r="AB512" s="53">
        <v>0</v>
      </c>
      <c r="AP512" s="7">
        <f>IF(Q512&gt;0,RANK(Q512,(N512:P512,Q512:AF512)),0)</f>
        <v>3</v>
      </c>
      <c r="AQ512" s="7">
        <f>IF(R512&gt;0,RANK(R512,(N512:P512,Q512:AF512)),0)</f>
        <v>4</v>
      </c>
      <c r="AR512" s="7">
        <f>IF(T512&gt;0,RANK(T512,(N512:P512,Q512:AF512)),0)</f>
        <v>0</v>
      </c>
      <c r="AS512" s="7">
        <f>IF(S512&gt;0,RANK(S512,(N512:P512,Q512:AF512)),0)</f>
        <v>0</v>
      </c>
      <c r="AT512" s="2">
        <f t="shared" si="188"/>
        <v>1.1782477341389729E-2</v>
      </c>
      <c r="AU512" s="2">
        <f t="shared" si="189"/>
        <v>6.6465256797583082E-3</v>
      </c>
      <c r="AV512" s="2">
        <f t="shared" si="190"/>
        <v>0</v>
      </c>
      <c r="AW512" s="2">
        <f t="shared" si="191"/>
        <v>0</v>
      </c>
      <c r="AY512" t="s">
        <v>1909</v>
      </c>
      <c r="AZ512" t="s">
        <v>973</v>
      </c>
      <c r="BA512">
        <v>15</v>
      </c>
      <c r="BC512">
        <v>2</v>
      </c>
      <c r="BD512" s="91">
        <v>17</v>
      </c>
      <c r="BE512" s="93">
        <v>51</v>
      </c>
      <c r="BF512" s="96">
        <f t="shared" si="180"/>
        <v>17051</v>
      </c>
      <c r="BG512" s="96">
        <f t="shared" si="179"/>
        <v>17051</v>
      </c>
      <c r="BI512" s="7" t="s">
        <v>1447</v>
      </c>
      <c r="DB512" t="str">
        <f t="shared" si="192"/>
        <v>$vote_array[3][1][17051]=2113;</v>
      </c>
      <c r="DC512" t="str">
        <f t="shared" si="193"/>
        <v>$vote_array[3][2][17051]=7589;</v>
      </c>
      <c r="DD512" t="str">
        <f t="shared" si="194"/>
        <v/>
      </c>
      <c r="DE512" t="str">
        <f t="shared" si="195"/>
        <v>$vote_array[3][4][17051]=117;</v>
      </c>
      <c r="DF512" t="str">
        <f t="shared" si="196"/>
        <v>$vote_array[3][5][17051]=66;</v>
      </c>
      <c r="DG512" t="str">
        <f t="shared" si="197"/>
        <v/>
      </c>
      <c r="DH512" t="str">
        <f t="shared" si="198"/>
        <v/>
      </c>
      <c r="DI512" t="str">
        <f t="shared" si="199"/>
        <v/>
      </c>
      <c r="DJ512" t="str">
        <f t="shared" si="200"/>
        <v/>
      </c>
      <c r="DK512" t="str">
        <f t="shared" si="201"/>
        <v/>
      </c>
      <c r="DL512" t="str">
        <f t="shared" si="202"/>
        <v/>
      </c>
      <c r="DM512" t="str">
        <f t="shared" si="203"/>
        <v>$vote_array[3][12][17051]=45;</v>
      </c>
      <c r="DN512" t="str">
        <f t="shared" si="204"/>
        <v/>
      </c>
      <c r="DO512" t="str">
        <f t="shared" si="205"/>
        <v/>
      </c>
      <c r="DP512" t="str">
        <f t="shared" si="206"/>
        <v/>
      </c>
      <c r="DQ512" t="str">
        <f t="shared" si="207"/>
        <v/>
      </c>
      <c r="DR512" t="str">
        <f t="shared" si="208"/>
        <v/>
      </c>
      <c r="DS512" t="str">
        <f t="shared" si="209"/>
        <v/>
      </c>
    </row>
    <row r="513" spans="1:123" ht="14" hidden="1" customHeight="1" outlineLevel="1" x14ac:dyDescent="0.2">
      <c r="A513" t="s">
        <v>1122</v>
      </c>
      <c r="B513" t="s">
        <v>973</v>
      </c>
      <c r="C513" s="1">
        <f t="shared" si="181"/>
        <v>6876</v>
      </c>
      <c r="D513" s="7">
        <f>IF(N513&gt;0, RANK(N513,(N513:P513,Q513:AF513)),0)</f>
        <v>2</v>
      </c>
      <c r="E513" s="7">
        <f>IF(O513&gt;0,RANK(O513,(N513:P513,Q513:AF513)),0)</f>
        <v>1</v>
      </c>
      <c r="F513" s="7">
        <f>IF(P513&gt;0,RANK(P513,(N513:P513,Q513:AF513)),0)</f>
        <v>0</v>
      </c>
      <c r="G513" s="1">
        <f t="shared" si="182"/>
        <v>3107</v>
      </c>
      <c r="H513" s="2">
        <f t="shared" si="183"/>
        <v>0.45186154741128565</v>
      </c>
      <c r="I513" s="2"/>
      <c r="J513" s="2">
        <f t="shared" si="184"/>
        <v>0.25668993600930773</v>
      </c>
      <c r="K513" s="2">
        <f t="shared" si="185"/>
        <v>0.70855148342059338</v>
      </c>
      <c r="L513" s="2">
        <f t="shared" si="186"/>
        <v>0</v>
      </c>
      <c r="M513" s="2">
        <f t="shared" si="187"/>
        <v>3.475858057009884E-2</v>
      </c>
      <c r="N513" s="53">
        <v>1765</v>
      </c>
      <c r="O513" s="53">
        <v>4872</v>
      </c>
      <c r="P513" s="102"/>
      <c r="Q513" s="53">
        <v>87</v>
      </c>
      <c r="R513" s="53">
        <v>61</v>
      </c>
      <c r="Y513" s="53">
        <v>91</v>
      </c>
      <c r="Z513" s="53">
        <v>0</v>
      </c>
      <c r="AA513" s="53">
        <v>0</v>
      </c>
      <c r="AB513" s="53">
        <v>0</v>
      </c>
      <c r="AP513" s="7">
        <f>IF(Q513&gt;0,RANK(Q513,(N513:P513,Q513:AF513)),0)</f>
        <v>4</v>
      </c>
      <c r="AQ513" s="7">
        <f>IF(R513&gt;0,RANK(R513,(N513:P513,Q513:AF513)),0)</f>
        <v>5</v>
      </c>
      <c r="AR513" s="7">
        <f>IF(T513&gt;0,RANK(T513,(N513:P513,Q513:AF513)),0)</f>
        <v>0</v>
      </c>
      <c r="AS513" s="7">
        <f>IF(S513&gt;0,RANK(S513,(N513:P513,Q513:AF513)),0)</f>
        <v>0</v>
      </c>
      <c r="AT513" s="2">
        <f t="shared" si="188"/>
        <v>1.2652705061082025E-2</v>
      </c>
      <c r="AU513" s="2">
        <f t="shared" si="189"/>
        <v>8.8714368819080864E-3</v>
      </c>
      <c r="AV513" s="2">
        <f t="shared" si="190"/>
        <v>0</v>
      </c>
      <c r="AW513" s="2">
        <f t="shared" si="191"/>
        <v>0</v>
      </c>
      <c r="AY513" t="s">
        <v>1122</v>
      </c>
      <c r="AZ513" t="s">
        <v>973</v>
      </c>
      <c r="BC513">
        <v>2</v>
      </c>
      <c r="BD513" s="91">
        <v>17</v>
      </c>
      <c r="BE513" s="93">
        <v>53</v>
      </c>
      <c r="BF513" s="96">
        <f t="shared" si="180"/>
        <v>17053</v>
      </c>
      <c r="BG513" s="96">
        <f t="shared" si="179"/>
        <v>17053</v>
      </c>
      <c r="BI513" s="7" t="s">
        <v>1447</v>
      </c>
      <c r="DB513" t="str">
        <f t="shared" si="192"/>
        <v>$vote_array[3][1][17053]=1765;</v>
      </c>
      <c r="DC513" t="str">
        <f t="shared" si="193"/>
        <v>$vote_array[3][2][17053]=4872;</v>
      </c>
      <c r="DD513" t="str">
        <f t="shared" si="194"/>
        <v/>
      </c>
      <c r="DE513" t="str">
        <f t="shared" si="195"/>
        <v>$vote_array[3][4][17053]=87;</v>
      </c>
      <c r="DF513" t="str">
        <f t="shared" si="196"/>
        <v>$vote_array[3][5][17053]=61;</v>
      </c>
      <c r="DG513" t="str">
        <f t="shared" si="197"/>
        <v/>
      </c>
      <c r="DH513" t="str">
        <f t="shared" si="198"/>
        <v/>
      </c>
      <c r="DI513" t="str">
        <f t="shared" si="199"/>
        <v/>
      </c>
      <c r="DJ513" t="str">
        <f t="shared" si="200"/>
        <v/>
      </c>
      <c r="DK513" t="str">
        <f t="shared" si="201"/>
        <v/>
      </c>
      <c r="DL513" t="str">
        <f t="shared" si="202"/>
        <v/>
      </c>
      <c r="DM513" t="str">
        <f t="shared" si="203"/>
        <v>$vote_array[3][12][17053]=91;</v>
      </c>
      <c r="DN513" t="str">
        <f t="shared" si="204"/>
        <v/>
      </c>
      <c r="DO513" t="str">
        <f t="shared" si="205"/>
        <v/>
      </c>
      <c r="DP513" t="str">
        <f t="shared" si="206"/>
        <v/>
      </c>
      <c r="DQ513" t="str">
        <f t="shared" si="207"/>
        <v/>
      </c>
      <c r="DR513" t="str">
        <f t="shared" si="208"/>
        <v/>
      </c>
      <c r="DS513" t="str">
        <f t="shared" si="209"/>
        <v/>
      </c>
    </row>
    <row r="514" spans="1:123" ht="14" hidden="1" customHeight="1" outlineLevel="1" x14ac:dyDescent="0.2">
      <c r="A514" t="s">
        <v>2356</v>
      </c>
      <c r="B514" t="s">
        <v>973</v>
      </c>
      <c r="C514" s="1">
        <f t="shared" si="181"/>
        <v>18344</v>
      </c>
      <c r="D514" s="7">
        <f>IF(N514&gt;0, RANK(N514,(N514:P514,Q514:AF514)),0)</f>
        <v>2</v>
      </c>
      <c r="E514" s="7">
        <f>IF(O514&gt;0,RANK(O514,(N514:P514,Q514:AF514)),0)</f>
        <v>1</v>
      </c>
      <c r="F514" s="7">
        <f>IF(P514&gt;0,RANK(P514,(N514:P514,Q514:AF514)),0)</f>
        <v>0</v>
      </c>
      <c r="G514" s="1">
        <f t="shared" si="182"/>
        <v>6308</v>
      </c>
      <c r="H514" s="2">
        <f t="shared" si="183"/>
        <v>0.34387265590928912</v>
      </c>
      <c r="I514" s="2"/>
      <c r="J514" s="2">
        <f t="shared" si="184"/>
        <v>0.31672481465329261</v>
      </c>
      <c r="K514" s="2">
        <f t="shared" si="185"/>
        <v>0.66059747056258178</v>
      </c>
      <c r="L514" s="2">
        <f t="shared" si="186"/>
        <v>0</v>
      </c>
      <c r="M514" s="2">
        <f t="shared" si="187"/>
        <v>2.2677714784125613E-2</v>
      </c>
      <c r="N514" s="53">
        <v>5810</v>
      </c>
      <c r="O514" s="53">
        <v>12118</v>
      </c>
      <c r="P514" s="102"/>
      <c r="Q514" s="53">
        <v>182</v>
      </c>
      <c r="R514" s="53">
        <v>127</v>
      </c>
      <c r="Y514" s="53">
        <v>107</v>
      </c>
      <c r="Z514" s="53">
        <v>0</v>
      </c>
      <c r="AA514" s="53">
        <v>0</v>
      </c>
      <c r="AB514" s="53">
        <v>0</v>
      </c>
      <c r="AP514" s="7">
        <f>IF(Q514&gt;0,RANK(Q514,(N514:P514,Q514:AF514)),0)</f>
        <v>3</v>
      </c>
      <c r="AQ514" s="7">
        <f>IF(R514&gt;0,RANK(R514,(N514:P514,Q514:AF514)),0)</f>
        <v>4</v>
      </c>
      <c r="AR514" s="7">
        <f>IF(T514&gt;0,RANK(T514,(N514:P514,Q514:AF514)),0)</f>
        <v>0</v>
      </c>
      <c r="AS514" s="7">
        <f>IF(S514&gt;0,RANK(S514,(N514:P514,Q514:AF514)),0)</f>
        <v>0</v>
      </c>
      <c r="AT514" s="2">
        <f t="shared" si="188"/>
        <v>9.9215002180549506E-3</v>
      </c>
      <c r="AU514" s="2">
        <f t="shared" si="189"/>
        <v>6.9232446576537286E-3</v>
      </c>
      <c r="AV514" s="2">
        <f t="shared" si="190"/>
        <v>0</v>
      </c>
      <c r="AW514" s="2">
        <f t="shared" si="191"/>
        <v>0</v>
      </c>
      <c r="AY514" t="s">
        <v>2356</v>
      </c>
      <c r="AZ514" t="s">
        <v>973</v>
      </c>
      <c r="BA514">
        <v>12</v>
      </c>
      <c r="BC514">
        <v>2</v>
      </c>
      <c r="BD514" s="91">
        <v>17</v>
      </c>
      <c r="BE514" s="93">
        <v>55</v>
      </c>
      <c r="BF514" s="96">
        <f t="shared" si="180"/>
        <v>17055</v>
      </c>
      <c r="BG514" s="96">
        <f t="shared" si="179"/>
        <v>17055</v>
      </c>
      <c r="BI514" s="7" t="s">
        <v>1447</v>
      </c>
      <c r="DB514" t="str">
        <f t="shared" si="192"/>
        <v>$vote_array[3][1][17055]=5810;</v>
      </c>
      <c r="DC514" t="str">
        <f t="shared" si="193"/>
        <v>$vote_array[3][2][17055]=12118;</v>
      </c>
      <c r="DD514" t="str">
        <f t="shared" si="194"/>
        <v/>
      </c>
      <c r="DE514" t="str">
        <f t="shared" si="195"/>
        <v>$vote_array[3][4][17055]=182;</v>
      </c>
      <c r="DF514" t="str">
        <f t="shared" si="196"/>
        <v>$vote_array[3][5][17055]=127;</v>
      </c>
      <c r="DG514" t="str">
        <f t="shared" si="197"/>
        <v/>
      </c>
      <c r="DH514" t="str">
        <f t="shared" si="198"/>
        <v/>
      </c>
      <c r="DI514" t="str">
        <f t="shared" si="199"/>
        <v/>
      </c>
      <c r="DJ514" t="str">
        <f t="shared" si="200"/>
        <v/>
      </c>
      <c r="DK514" t="str">
        <f t="shared" si="201"/>
        <v/>
      </c>
      <c r="DL514" t="str">
        <f t="shared" si="202"/>
        <v/>
      </c>
      <c r="DM514" t="str">
        <f t="shared" si="203"/>
        <v>$vote_array[3][12][17055]=107;</v>
      </c>
      <c r="DN514" t="str">
        <f t="shared" si="204"/>
        <v/>
      </c>
      <c r="DO514" t="str">
        <f t="shared" si="205"/>
        <v/>
      </c>
      <c r="DP514" t="str">
        <f t="shared" si="206"/>
        <v/>
      </c>
      <c r="DQ514" t="str">
        <f t="shared" si="207"/>
        <v/>
      </c>
      <c r="DR514" t="str">
        <f t="shared" si="208"/>
        <v/>
      </c>
      <c r="DS514" t="str">
        <f t="shared" si="209"/>
        <v/>
      </c>
    </row>
    <row r="515" spans="1:123" ht="14" hidden="1" customHeight="1" outlineLevel="1" x14ac:dyDescent="0.2">
      <c r="A515" t="s">
        <v>866</v>
      </c>
      <c r="B515" t="s">
        <v>973</v>
      </c>
      <c r="C515" s="1">
        <f t="shared" si="181"/>
        <v>16467</v>
      </c>
      <c r="D515" s="7">
        <f>IF(N515&gt;0, RANK(N515,(N515:P515,Q515:AF515)),0)</f>
        <v>2</v>
      </c>
      <c r="E515" s="7">
        <f>IF(O515&gt;0,RANK(O515,(N515:P515,Q515:AF515)),0)</f>
        <v>1</v>
      </c>
      <c r="F515" s="7">
        <f>IF(P515&gt;0,RANK(P515,(N515:P515,Q515:AF515)),0)</f>
        <v>0</v>
      </c>
      <c r="G515" s="1">
        <f t="shared" si="182"/>
        <v>1690</v>
      </c>
      <c r="H515" s="2">
        <f t="shared" si="183"/>
        <v>0.10262950142709662</v>
      </c>
      <c r="I515" s="2"/>
      <c r="J515" s="2">
        <f t="shared" si="184"/>
        <v>0.43171190866581649</v>
      </c>
      <c r="K515" s="2">
        <f t="shared" si="185"/>
        <v>0.53434141009291314</v>
      </c>
      <c r="L515" s="2">
        <f t="shared" si="186"/>
        <v>0</v>
      </c>
      <c r="M515" s="2">
        <f t="shared" si="187"/>
        <v>3.3946681241270316E-2</v>
      </c>
      <c r="N515" s="53">
        <v>7109</v>
      </c>
      <c r="O515" s="53">
        <v>8799</v>
      </c>
      <c r="P515" s="102"/>
      <c r="Q515" s="53">
        <v>252</v>
      </c>
      <c r="R515" s="53">
        <v>153</v>
      </c>
      <c r="Y515" s="53">
        <v>154</v>
      </c>
      <c r="Z515" s="53">
        <v>0</v>
      </c>
      <c r="AA515" s="53">
        <v>0</v>
      </c>
      <c r="AB515" s="53">
        <v>0</v>
      </c>
      <c r="AP515" s="7">
        <f>IF(Q515&gt;0,RANK(Q515,(N515:P515,Q515:AF515)),0)</f>
        <v>3</v>
      </c>
      <c r="AQ515" s="7">
        <f>IF(R515&gt;0,RANK(R515,(N515:P515,Q515:AF515)),0)</f>
        <v>5</v>
      </c>
      <c r="AR515" s="7">
        <f>IF(T515&gt;0,RANK(T515,(N515:P515,Q515:AF515)),0)</f>
        <v>0</v>
      </c>
      <c r="AS515" s="7">
        <f>IF(S515&gt;0,RANK(S515,(N515:P515,Q515:AF515)),0)</f>
        <v>0</v>
      </c>
      <c r="AT515" s="2">
        <f t="shared" si="188"/>
        <v>1.5303333940608489E-2</v>
      </c>
      <c r="AU515" s="2">
        <f t="shared" si="189"/>
        <v>9.2913098925122978E-3</v>
      </c>
      <c r="AV515" s="2">
        <f t="shared" si="190"/>
        <v>0</v>
      </c>
      <c r="AW515" s="2">
        <f t="shared" si="191"/>
        <v>0</v>
      </c>
      <c r="AY515" t="s">
        <v>866</v>
      </c>
      <c r="AZ515" t="s">
        <v>973</v>
      </c>
      <c r="BA515">
        <v>17</v>
      </c>
      <c r="BC515">
        <v>2</v>
      </c>
      <c r="BD515" s="91">
        <v>17</v>
      </c>
      <c r="BE515" s="93">
        <v>57</v>
      </c>
      <c r="BF515" s="96">
        <f t="shared" si="180"/>
        <v>17057</v>
      </c>
      <c r="BG515" s="96">
        <f t="shared" si="179"/>
        <v>17057</v>
      </c>
      <c r="BI515" s="7" t="s">
        <v>1447</v>
      </c>
      <c r="DB515" t="str">
        <f t="shared" si="192"/>
        <v>$vote_array[3][1][17057]=7109;</v>
      </c>
      <c r="DC515" t="str">
        <f t="shared" si="193"/>
        <v>$vote_array[3][2][17057]=8799;</v>
      </c>
      <c r="DD515" t="str">
        <f t="shared" si="194"/>
        <v/>
      </c>
      <c r="DE515" t="str">
        <f t="shared" si="195"/>
        <v>$vote_array[3][4][17057]=252;</v>
      </c>
      <c r="DF515" t="str">
        <f t="shared" si="196"/>
        <v>$vote_array[3][5][17057]=153;</v>
      </c>
      <c r="DG515" t="str">
        <f t="shared" si="197"/>
        <v/>
      </c>
      <c r="DH515" t="str">
        <f t="shared" si="198"/>
        <v/>
      </c>
      <c r="DI515" t="str">
        <f t="shared" si="199"/>
        <v/>
      </c>
      <c r="DJ515" t="str">
        <f t="shared" si="200"/>
        <v/>
      </c>
      <c r="DK515" t="str">
        <f t="shared" si="201"/>
        <v/>
      </c>
      <c r="DL515" t="str">
        <f t="shared" si="202"/>
        <v/>
      </c>
      <c r="DM515" t="str">
        <f t="shared" si="203"/>
        <v>$vote_array[3][12][17057]=154;</v>
      </c>
      <c r="DN515" t="str">
        <f t="shared" si="204"/>
        <v/>
      </c>
      <c r="DO515" t="str">
        <f t="shared" si="205"/>
        <v/>
      </c>
      <c r="DP515" t="str">
        <f t="shared" si="206"/>
        <v/>
      </c>
      <c r="DQ515" t="str">
        <f t="shared" si="207"/>
        <v/>
      </c>
      <c r="DR515" t="str">
        <f t="shared" si="208"/>
        <v/>
      </c>
      <c r="DS515" t="str">
        <f t="shared" si="209"/>
        <v/>
      </c>
    </row>
    <row r="516" spans="1:123" ht="14" hidden="1" customHeight="1" outlineLevel="1" x14ac:dyDescent="0.2">
      <c r="A516" t="s">
        <v>1530</v>
      </c>
      <c r="B516" t="s">
        <v>973</v>
      </c>
      <c r="C516" s="1">
        <f t="shared" si="181"/>
        <v>2539</v>
      </c>
      <c r="D516" s="7">
        <f>IF(N516&gt;0, RANK(N516,(N516:P516,Q516:AF516)),0)</f>
        <v>2</v>
      </c>
      <c r="E516" s="7">
        <f>IF(O516&gt;0,RANK(O516,(N516:P516,Q516:AF516)),0)</f>
        <v>1</v>
      </c>
      <c r="F516" s="7">
        <f>IF(P516&gt;0,RANK(P516,(N516:P516,Q516:AF516)),0)</f>
        <v>0</v>
      </c>
      <c r="G516" s="1">
        <f t="shared" si="182"/>
        <v>813</v>
      </c>
      <c r="H516" s="2">
        <f t="shared" si="183"/>
        <v>0.32020480504135485</v>
      </c>
      <c r="I516" s="2"/>
      <c r="J516" s="2">
        <f t="shared" si="184"/>
        <v>0.32650649862150455</v>
      </c>
      <c r="K516" s="2">
        <f t="shared" si="185"/>
        <v>0.64671130366285934</v>
      </c>
      <c r="L516" s="2">
        <f t="shared" si="186"/>
        <v>0</v>
      </c>
      <c r="M516" s="2">
        <f t="shared" si="187"/>
        <v>2.6782197715636169E-2</v>
      </c>
      <c r="N516" s="53">
        <v>829</v>
      </c>
      <c r="O516" s="53">
        <v>1642</v>
      </c>
      <c r="P516" s="102"/>
      <c r="Q516" s="53">
        <v>23</v>
      </c>
      <c r="R516" s="53">
        <v>16</v>
      </c>
      <c r="Y516" s="53">
        <v>29</v>
      </c>
      <c r="Z516" s="53">
        <v>0</v>
      </c>
      <c r="AA516" s="53">
        <v>0</v>
      </c>
      <c r="AB516" s="53">
        <v>0</v>
      </c>
      <c r="AP516" s="7">
        <f>IF(Q516&gt;0,RANK(Q516,(N516:P516,Q516:AF516)),0)</f>
        <v>4</v>
      </c>
      <c r="AQ516" s="7">
        <f>IF(R516&gt;0,RANK(R516,(N516:P516,Q516:AF516)),0)</f>
        <v>5</v>
      </c>
      <c r="AR516" s="7">
        <f>IF(T516&gt;0,RANK(T516,(N516:P516,Q516:AF516)),0)</f>
        <v>0</v>
      </c>
      <c r="AS516" s="7">
        <f>IF(S516&gt;0,RANK(S516,(N516:P516,Q516:AF516)),0)</f>
        <v>0</v>
      </c>
      <c r="AT516" s="2">
        <f t="shared" si="188"/>
        <v>9.0586845214651445E-3</v>
      </c>
      <c r="AU516" s="2">
        <f t="shared" si="189"/>
        <v>6.301693580149665E-3</v>
      </c>
      <c r="AV516" s="2">
        <f t="shared" si="190"/>
        <v>0</v>
      </c>
      <c r="AW516" s="2">
        <f t="shared" si="191"/>
        <v>0</v>
      </c>
      <c r="AY516" t="s">
        <v>1530</v>
      </c>
      <c r="AZ516" t="s">
        <v>973</v>
      </c>
      <c r="BA516">
        <v>15</v>
      </c>
      <c r="BC516">
        <v>2</v>
      </c>
      <c r="BD516" s="91">
        <v>17</v>
      </c>
      <c r="BE516" s="93">
        <v>59</v>
      </c>
      <c r="BF516" s="96">
        <f t="shared" si="180"/>
        <v>17059</v>
      </c>
      <c r="BG516" s="96">
        <f t="shared" ref="BG516:BG579" si="210">BF516</f>
        <v>17059</v>
      </c>
      <c r="BI516" s="7" t="s">
        <v>1447</v>
      </c>
      <c r="DB516" t="str">
        <f t="shared" si="192"/>
        <v>$vote_array[3][1][17059]=829;</v>
      </c>
      <c r="DC516" t="str">
        <f t="shared" si="193"/>
        <v>$vote_array[3][2][17059]=1642;</v>
      </c>
      <c r="DD516" t="str">
        <f t="shared" si="194"/>
        <v/>
      </c>
      <c r="DE516" t="str">
        <f t="shared" si="195"/>
        <v>$vote_array[3][4][17059]=23;</v>
      </c>
      <c r="DF516" t="str">
        <f t="shared" si="196"/>
        <v>$vote_array[3][5][17059]=16;</v>
      </c>
      <c r="DG516" t="str">
        <f t="shared" si="197"/>
        <v/>
      </c>
      <c r="DH516" t="str">
        <f t="shared" si="198"/>
        <v/>
      </c>
      <c r="DI516" t="str">
        <f t="shared" si="199"/>
        <v/>
      </c>
      <c r="DJ516" t="str">
        <f t="shared" si="200"/>
        <v/>
      </c>
      <c r="DK516" t="str">
        <f t="shared" si="201"/>
        <v/>
      </c>
      <c r="DL516" t="str">
        <f t="shared" si="202"/>
        <v/>
      </c>
      <c r="DM516" t="str">
        <f t="shared" si="203"/>
        <v>$vote_array[3][12][17059]=29;</v>
      </c>
      <c r="DN516" t="str">
        <f t="shared" si="204"/>
        <v/>
      </c>
      <c r="DO516" t="str">
        <f t="shared" si="205"/>
        <v/>
      </c>
      <c r="DP516" t="str">
        <f t="shared" si="206"/>
        <v/>
      </c>
      <c r="DQ516" t="str">
        <f t="shared" si="207"/>
        <v/>
      </c>
      <c r="DR516" t="str">
        <f t="shared" si="208"/>
        <v/>
      </c>
      <c r="DS516" t="str">
        <f t="shared" si="209"/>
        <v/>
      </c>
    </row>
    <row r="517" spans="1:123" ht="14" hidden="1" customHeight="1" outlineLevel="1" x14ac:dyDescent="0.2">
      <c r="A517" t="s">
        <v>2168</v>
      </c>
      <c r="B517" t="s">
        <v>973</v>
      </c>
      <c r="C517" s="1">
        <f t="shared" si="181"/>
        <v>6053</v>
      </c>
      <c r="D517" s="7">
        <f>IF(N517&gt;0, RANK(N517,(N517:P517,Q517:AF517)),0)</f>
        <v>2</v>
      </c>
      <c r="E517" s="7">
        <f>IF(O517&gt;0,RANK(O517,(N517:P517,Q517:AF517)),0)</f>
        <v>1</v>
      </c>
      <c r="F517" s="7">
        <f>IF(P517&gt;0,RANK(P517,(N517:P517,Q517:AF517)),0)</f>
        <v>0</v>
      </c>
      <c r="G517" s="1">
        <f t="shared" si="182"/>
        <v>2467</v>
      </c>
      <c r="H517" s="2">
        <f t="shared" si="183"/>
        <v>0.40756649595242028</v>
      </c>
      <c r="I517" s="2"/>
      <c r="J517" s="2">
        <f t="shared" si="184"/>
        <v>0.28118288452007267</v>
      </c>
      <c r="K517" s="2">
        <f t="shared" si="185"/>
        <v>0.68874938047249301</v>
      </c>
      <c r="L517" s="2">
        <f t="shared" si="186"/>
        <v>0</v>
      </c>
      <c r="M517" s="2">
        <f t="shared" si="187"/>
        <v>3.0067735007434315E-2</v>
      </c>
      <c r="N517" s="53">
        <v>1702</v>
      </c>
      <c r="O517" s="53">
        <v>4169</v>
      </c>
      <c r="P517" s="102"/>
      <c r="Q517" s="53">
        <v>68</v>
      </c>
      <c r="R517" s="53">
        <v>65</v>
      </c>
      <c r="Y517" s="53">
        <v>49</v>
      </c>
      <c r="Z517" s="53">
        <v>0</v>
      </c>
      <c r="AA517" s="53">
        <v>0</v>
      </c>
      <c r="AB517" s="53">
        <v>0</v>
      </c>
      <c r="AP517" s="7">
        <f>IF(Q517&gt;0,RANK(Q517,(N517:P517,Q517:AF517)),0)</f>
        <v>3</v>
      </c>
      <c r="AQ517" s="7">
        <f>IF(R517&gt;0,RANK(R517,(N517:P517,Q517:AF517)),0)</f>
        <v>4</v>
      </c>
      <c r="AR517" s="7">
        <f>IF(T517&gt;0,RANK(T517,(N517:P517,Q517:AF517)),0)</f>
        <v>0</v>
      </c>
      <c r="AS517" s="7">
        <f>IF(S517&gt;0,RANK(S517,(N517:P517,Q517:AF517)),0)</f>
        <v>0</v>
      </c>
      <c r="AT517" s="2">
        <f t="shared" si="188"/>
        <v>1.1234098793986453E-2</v>
      </c>
      <c r="AU517" s="2">
        <f t="shared" si="189"/>
        <v>1.0738476788369403E-2</v>
      </c>
      <c r="AV517" s="2">
        <f t="shared" si="190"/>
        <v>0</v>
      </c>
      <c r="AW517" s="2">
        <f t="shared" si="191"/>
        <v>0</v>
      </c>
      <c r="AY517" t="s">
        <v>2168</v>
      </c>
      <c r="AZ517" t="s">
        <v>973</v>
      </c>
      <c r="BA517">
        <v>13</v>
      </c>
      <c r="BC517">
        <v>2</v>
      </c>
      <c r="BD517" s="91">
        <v>17</v>
      </c>
      <c r="BE517" s="93">
        <v>61</v>
      </c>
      <c r="BF517" s="96">
        <f t="shared" si="180"/>
        <v>17061</v>
      </c>
      <c r="BG517" s="96">
        <f t="shared" si="210"/>
        <v>17061</v>
      </c>
      <c r="BI517" s="7" t="s">
        <v>1447</v>
      </c>
      <c r="DB517" t="str">
        <f t="shared" si="192"/>
        <v>$vote_array[3][1][17061]=1702;</v>
      </c>
      <c r="DC517" t="str">
        <f t="shared" si="193"/>
        <v>$vote_array[3][2][17061]=4169;</v>
      </c>
      <c r="DD517" t="str">
        <f t="shared" si="194"/>
        <v/>
      </c>
      <c r="DE517" t="str">
        <f t="shared" si="195"/>
        <v>$vote_array[3][4][17061]=68;</v>
      </c>
      <c r="DF517" t="str">
        <f t="shared" si="196"/>
        <v>$vote_array[3][5][17061]=65;</v>
      </c>
      <c r="DG517" t="str">
        <f t="shared" si="197"/>
        <v/>
      </c>
      <c r="DH517" t="str">
        <f t="shared" si="198"/>
        <v/>
      </c>
      <c r="DI517" t="str">
        <f t="shared" si="199"/>
        <v/>
      </c>
      <c r="DJ517" t="str">
        <f t="shared" si="200"/>
        <v/>
      </c>
      <c r="DK517" t="str">
        <f t="shared" si="201"/>
        <v/>
      </c>
      <c r="DL517" t="str">
        <f t="shared" si="202"/>
        <v/>
      </c>
      <c r="DM517" t="str">
        <f t="shared" si="203"/>
        <v>$vote_array[3][12][17061]=49;</v>
      </c>
      <c r="DN517" t="str">
        <f t="shared" si="204"/>
        <v/>
      </c>
      <c r="DO517" t="str">
        <f t="shared" si="205"/>
        <v/>
      </c>
      <c r="DP517" t="str">
        <f t="shared" si="206"/>
        <v/>
      </c>
      <c r="DQ517" t="str">
        <f t="shared" si="207"/>
        <v/>
      </c>
      <c r="DR517" t="str">
        <f t="shared" si="208"/>
        <v/>
      </c>
      <c r="DS517" t="str">
        <f t="shared" si="209"/>
        <v/>
      </c>
    </row>
    <row r="518" spans="1:123" ht="14" hidden="1" customHeight="1" outlineLevel="1" x14ac:dyDescent="0.2">
      <c r="A518" t="s">
        <v>1498</v>
      </c>
      <c r="B518" t="s">
        <v>973</v>
      </c>
      <c r="C518" s="1">
        <f t="shared" si="181"/>
        <v>26299</v>
      </c>
      <c r="D518" s="7">
        <f>IF(N518&gt;0, RANK(N518,(N518:P518,Q518:AF518)),0)</f>
        <v>2</v>
      </c>
      <c r="E518" s="7">
        <f>IF(O518&gt;0,RANK(O518,(N518:P518,Q518:AF518)),0)</f>
        <v>1</v>
      </c>
      <c r="F518" s="7">
        <f>IF(P518&gt;0,RANK(P518,(N518:P518,Q518:AF518)),0)</f>
        <v>0</v>
      </c>
      <c r="G518" s="1">
        <f t="shared" si="182"/>
        <v>5239</v>
      </c>
      <c r="H518" s="2">
        <f t="shared" si="183"/>
        <v>0.19920909540286702</v>
      </c>
      <c r="I518" s="2"/>
      <c r="J518" s="2">
        <f t="shared" si="184"/>
        <v>0.37134491805772085</v>
      </c>
      <c r="K518" s="2">
        <f t="shared" si="185"/>
        <v>0.57055401346058787</v>
      </c>
      <c r="L518" s="2">
        <f t="shared" si="186"/>
        <v>0</v>
      </c>
      <c r="M518" s="2">
        <f t="shared" si="187"/>
        <v>5.8101068481691276E-2</v>
      </c>
      <c r="N518" s="53">
        <v>9766</v>
      </c>
      <c r="O518" s="53">
        <v>15005</v>
      </c>
      <c r="P518" s="102"/>
      <c r="Q518" s="53">
        <v>383</v>
      </c>
      <c r="R518" s="53">
        <v>258</v>
      </c>
      <c r="Y518" s="53">
        <v>887</v>
      </c>
      <c r="Z518" s="53">
        <v>0</v>
      </c>
      <c r="AA518" s="53">
        <v>0</v>
      </c>
      <c r="AB518" s="53">
        <v>0</v>
      </c>
      <c r="AP518" s="7">
        <f>IF(Q518&gt;0,RANK(Q518,(N518:P518,Q518:AF518)),0)</f>
        <v>4</v>
      </c>
      <c r="AQ518" s="7">
        <f>IF(R518&gt;0,RANK(R518,(N518:P518,Q518:AF518)),0)</f>
        <v>5</v>
      </c>
      <c r="AR518" s="7">
        <f>IF(T518&gt;0,RANK(T518,(N518:P518,Q518:AF518)),0)</f>
        <v>0</v>
      </c>
      <c r="AS518" s="7">
        <f>IF(S518&gt;0,RANK(S518,(N518:P518,Q518:AF518)),0)</f>
        <v>0</v>
      </c>
      <c r="AT518" s="2">
        <f t="shared" si="188"/>
        <v>1.4563291379900376E-2</v>
      </c>
      <c r="AU518" s="2">
        <f t="shared" si="189"/>
        <v>9.8102589452070416E-3</v>
      </c>
      <c r="AV518" s="2">
        <f t="shared" si="190"/>
        <v>0</v>
      </c>
      <c r="AW518" s="2">
        <f t="shared" si="191"/>
        <v>0</v>
      </c>
      <c r="AY518" t="s">
        <v>1498</v>
      </c>
      <c r="AZ518" t="s">
        <v>973</v>
      </c>
      <c r="BA518">
        <v>16</v>
      </c>
      <c r="BC518">
        <v>2</v>
      </c>
      <c r="BD518" s="91">
        <v>17</v>
      </c>
      <c r="BE518" s="93">
        <v>63</v>
      </c>
      <c r="BF518" s="96">
        <f t="shared" si="180"/>
        <v>17063</v>
      </c>
      <c r="BG518" s="96">
        <f t="shared" si="210"/>
        <v>17063</v>
      </c>
      <c r="BI518" s="7" t="s">
        <v>1447</v>
      </c>
      <c r="DB518" t="str">
        <f t="shared" si="192"/>
        <v>$vote_array[3][1][17063]=9766;</v>
      </c>
      <c r="DC518" t="str">
        <f t="shared" si="193"/>
        <v>$vote_array[3][2][17063]=15005;</v>
      </c>
      <c r="DD518" t="str">
        <f t="shared" si="194"/>
        <v/>
      </c>
      <c r="DE518" t="str">
        <f t="shared" si="195"/>
        <v>$vote_array[3][4][17063]=383;</v>
      </c>
      <c r="DF518" t="str">
        <f t="shared" si="196"/>
        <v>$vote_array[3][5][17063]=258;</v>
      </c>
      <c r="DG518" t="str">
        <f t="shared" si="197"/>
        <v/>
      </c>
      <c r="DH518" t="str">
        <f t="shared" si="198"/>
        <v/>
      </c>
      <c r="DI518" t="str">
        <f t="shared" si="199"/>
        <v/>
      </c>
      <c r="DJ518" t="str">
        <f t="shared" si="200"/>
        <v/>
      </c>
      <c r="DK518" t="str">
        <f t="shared" si="201"/>
        <v/>
      </c>
      <c r="DL518" t="str">
        <f t="shared" si="202"/>
        <v/>
      </c>
      <c r="DM518" t="str">
        <f t="shared" si="203"/>
        <v>$vote_array[3][12][17063]=887;</v>
      </c>
      <c r="DN518" t="str">
        <f t="shared" si="204"/>
        <v/>
      </c>
      <c r="DO518" t="str">
        <f t="shared" si="205"/>
        <v/>
      </c>
      <c r="DP518" t="str">
        <f t="shared" si="206"/>
        <v/>
      </c>
      <c r="DQ518" t="str">
        <f t="shared" si="207"/>
        <v/>
      </c>
      <c r="DR518" t="str">
        <f t="shared" si="208"/>
        <v/>
      </c>
      <c r="DS518" t="str">
        <f t="shared" si="209"/>
        <v/>
      </c>
    </row>
    <row r="519" spans="1:123" ht="14" hidden="1" customHeight="1" outlineLevel="1" x14ac:dyDescent="0.2">
      <c r="A519" t="s">
        <v>2255</v>
      </c>
      <c r="B519" t="s">
        <v>973</v>
      </c>
      <c r="C519" s="1">
        <f t="shared" ref="C519:C550" si="211">SUM(N519:AN519)</f>
        <v>4158</v>
      </c>
      <c r="D519" s="7">
        <f>IF(N519&gt;0, RANK(N519,(N519:P519,Q519:AF519)),0)</f>
        <v>2</v>
      </c>
      <c r="E519" s="7">
        <f>IF(O519&gt;0,RANK(O519,(N519:P519,Q519:AF519)),0)</f>
        <v>1</v>
      </c>
      <c r="F519" s="7">
        <f>IF(P519&gt;0,RANK(P519,(N519:P519,Q519:AF519)),0)</f>
        <v>0</v>
      </c>
      <c r="G519" s="1">
        <f t="shared" ref="G519:G550" si="212">IF(C519&gt;0,MAX(N519:P519)-LARGE(N519:P519,2),0)</f>
        <v>1819</v>
      </c>
      <c r="H519" s="2">
        <f t="shared" ref="H519:H550" si="213">IF(C519&gt;0,G519/C519,0)</f>
        <v>0.43746993746993745</v>
      </c>
      <c r="I519" s="2"/>
      <c r="J519" s="2">
        <f t="shared" ref="J519:J550" si="214">IF($C519=0,"-",N519/$C519)</f>
        <v>0.26743626743626742</v>
      </c>
      <c r="K519" s="2">
        <f t="shared" ref="K519:K550" si="215">IF($C519=0,"-",O519/$C519)</f>
        <v>0.70490620490620493</v>
      </c>
      <c r="L519" s="2">
        <f t="shared" ref="L519:L550" si="216">IF($C519=0,"-",P519/$C519)</f>
        <v>0</v>
      </c>
      <c r="M519" s="2">
        <f t="shared" ref="M519:M550" si="217">IF(C519=0,"-",(1-J519-K519-L519))</f>
        <v>2.7657527657527714E-2</v>
      </c>
      <c r="N519" s="53">
        <v>1112</v>
      </c>
      <c r="O519" s="53">
        <v>2931</v>
      </c>
      <c r="P519" s="102"/>
      <c r="Q519" s="53">
        <v>56</v>
      </c>
      <c r="R519" s="53">
        <v>33</v>
      </c>
      <c r="Y519" s="53">
        <v>26</v>
      </c>
      <c r="Z519" s="53">
        <v>0</v>
      </c>
      <c r="AA519" s="53">
        <v>0</v>
      </c>
      <c r="AB519" s="53">
        <v>0</v>
      </c>
      <c r="AP519" s="7">
        <f>IF(Q519&gt;0,RANK(Q519,(N519:P519,Q519:AF519)),0)</f>
        <v>3</v>
      </c>
      <c r="AQ519" s="7">
        <f>IF(R519&gt;0,RANK(R519,(N519:P519,Q519:AF519)),0)</f>
        <v>4</v>
      </c>
      <c r="AR519" s="7">
        <f>IF(T519&gt;0,RANK(T519,(N519:P519,Q519:AF519)),0)</f>
        <v>0</v>
      </c>
      <c r="AS519" s="7">
        <f>IF(S519&gt;0,RANK(S519,(N519:P519,Q519:AF519)),0)</f>
        <v>0</v>
      </c>
      <c r="AT519" s="2">
        <f t="shared" ref="AT519:AT550" si="218">IF($C519=0,"-",Q519/$C519)</f>
        <v>1.3468013468013467E-2</v>
      </c>
      <c r="AU519" s="2">
        <f t="shared" ref="AU519:AU550" si="219">IF($C519=0,"-",R519/$C519)</f>
        <v>7.9365079365079361E-3</v>
      </c>
      <c r="AV519" s="2">
        <f t="shared" ref="AV519:AV550" si="220">IF($C519=0,"-",T519/$C519)</f>
        <v>0</v>
      </c>
      <c r="AW519" s="2">
        <f t="shared" ref="AW519:AW550" si="221">IF($C519=0,"-",S519/$C519)</f>
        <v>0</v>
      </c>
      <c r="AY519" t="s">
        <v>2255</v>
      </c>
      <c r="AZ519" t="s">
        <v>973</v>
      </c>
      <c r="BA519">
        <v>15</v>
      </c>
      <c r="BC519">
        <v>2</v>
      </c>
      <c r="BD519" s="91">
        <v>17</v>
      </c>
      <c r="BE519" s="93">
        <v>65</v>
      </c>
      <c r="BF519" s="96">
        <f t="shared" si="180"/>
        <v>17065</v>
      </c>
      <c r="BG519" s="96">
        <f t="shared" si="210"/>
        <v>17065</v>
      </c>
      <c r="BI519" s="7" t="s">
        <v>1447</v>
      </c>
      <c r="DB519" t="str">
        <f t="shared" ref="DB519:DB550" si="222">IF(N519&gt;0,"$vote_array[3]["&amp;N$2&amp;"]["&amp;$BF519&amp;"]="&amp;N519&amp;";","")</f>
        <v>$vote_array[3][1][17065]=1112;</v>
      </c>
      <c r="DC519" t="str">
        <f t="shared" ref="DC519:DC550" si="223">IF(O519&gt;0,"$vote_array[3]["&amp;O$2&amp;"]["&amp;$BF519&amp;"]="&amp;O519&amp;";","")</f>
        <v>$vote_array[3][2][17065]=2931;</v>
      </c>
      <c r="DD519" t="str">
        <f t="shared" si="194"/>
        <v/>
      </c>
      <c r="DE519" t="str">
        <f t="shared" si="195"/>
        <v>$vote_array[3][4][17065]=56;</v>
      </c>
      <c r="DF519" t="str">
        <f t="shared" si="196"/>
        <v>$vote_array[3][5][17065]=33;</v>
      </c>
      <c r="DG519" t="str">
        <f t="shared" si="197"/>
        <v/>
      </c>
      <c r="DH519" t="str">
        <f t="shared" si="198"/>
        <v/>
      </c>
      <c r="DI519" t="str">
        <f t="shared" si="199"/>
        <v/>
      </c>
      <c r="DJ519" t="str">
        <f t="shared" si="200"/>
        <v/>
      </c>
      <c r="DK519" t="str">
        <f t="shared" si="201"/>
        <v/>
      </c>
      <c r="DL519" t="str">
        <f t="shared" si="202"/>
        <v/>
      </c>
      <c r="DM519" t="str">
        <f t="shared" si="203"/>
        <v>$vote_array[3][12][17065]=26;</v>
      </c>
      <c r="DN519" t="str">
        <f t="shared" si="204"/>
        <v/>
      </c>
      <c r="DO519" t="str">
        <f t="shared" si="205"/>
        <v/>
      </c>
      <c r="DP519" t="str">
        <f t="shared" si="206"/>
        <v/>
      </c>
      <c r="DQ519" t="str">
        <f t="shared" si="207"/>
        <v/>
      </c>
      <c r="DR519" t="str">
        <f t="shared" si="208"/>
        <v/>
      </c>
      <c r="DS519" t="str">
        <f t="shared" si="209"/>
        <v/>
      </c>
    </row>
    <row r="520" spans="1:123" ht="14" hidden="1" customHeight="1" outlineLevel="1" x14ac:dyDescent="0.2">
      <c r="A520" t="s">
        <v>12</v>
      </c>
      <c r="B520" t="s">
        <v>973</v>
      </c>
      <c r="C520" s="1">
        <f t="shared" si="211"/>
        <v>9232</v>
      </c>
      <c r="D520" s="7">
        <f>IF(N520&gt;0, RANK(N520,(N520:P520,Q520:AF520)),0)</f>
        <v>2</v>
      </c>
      <c r="E520" s="7">
        <f>IF(O520&gt;0,RANK(O520,(N520:P520,Q520:AF520)),0)</f>
        <v>1</v>
      </c>
      <c r="F520" s="7">
        <f>IF(P520&gt;0,RANK(P520,(N520:P520,Q520:AF520)),0)</f>
        <v>0</v>
      </c>
      <c r="G520" s="1">
        <f t="shared" si="212"/>
        <v>3968</v>
      </c>
      <c r="H520" s="2">
        <f t="shared" si="213"/>
        <v>0.42980935875216636</v>
      </c>
      <c r="I520" s="2"/>
      <c r="J520" s="2">
        <f t="shared" si="214"/>
        <v>0.27253032928942805</v>
      </c>
      <c r="K520" s="2">
        <f t="shared" si="215"/>
        <v>0.70233968804159441</v>
      </c>
      <c r="L520" s="2">
        <f t="shared" si="216"/>
        <v>0</v>
      </c>
      <c r="M520" s="2">
        <f t="shared" si="217"/>
        <v>2.512998266897748E-2</v>
      </c>
      <c r="N520" s="53">
        <v>2516</v>
      </c>
      <c r="O520" s="53">
        <v>6484</v>
      </c>
      <c r="P520" s="102"/>
      <c r="Q520" s="53">
        <v>131</v>
      </c>
      <c r="R520" s="53">
        <v>52</v>
      </c>
      <c r="Y520" s="53">
        <v>49</v>
      </c>
      <c r="Z520" s="53">
        <v>0</v>
      </c>
      <c r="AA520" s="53">
        <v>0</v>
      </c>
      <c r="AB520" s="53">
        <v>0</v>
      </c>
      <c r="AP520" s="7">
        <f>IF(Q520&gt;0,RANK(Q520,(N520:P520,Q520:AF520)),0)</f>
        <v>3</v>
      </c>
      <c r="AQ520" s="7">
        <f>IF(R520&gt;0,RANK(R520,(N520:P520,Q520:AF520)),0)</f>
        <v>4</v>
      </c>
      <c r="AR520" s="7">
        <f>IF(T520&gt;0,RANK(T520,(N520:P520,Q520:AF520)),0)</f>
        <v>0</v>
      </c>
      <c r="AS520" s="7">
        <f>IF(S520&gt;0,RANK(S520,(N520:P520,Q520:AF520)),0)</f>
        <v>0</v>
      </c>
      <c r="AT520" s="2">
        <f t="shared" si="218"/>
        <v>1.4189774696707106E-2</v>
      </c>
      <c r="AU520" s="2">
        <f t="shared" si="219"/>
        <v>5.6325823223570192E-3</v>
      </c>
      <c r="AV520" s="2">
        <f t="shared" si="220"/>
        <v>0</v>
      </c>
      <c r="AW520" s="2">
        <f t="shared" si="221"/>
        <v>0</v>
      </c>
      <c r="AY520" t="s">
        <v>12</v>
      </c>
      <c r="AZ520" t="s">
        <v>973</v>
      </c>
      <c r="BA520">
        <v>18</v>
      </c>
      <c r="BC520">
        <v>2</v>
      </c>
      <c r="BD520" s="91">
        <v>17</v>
      </c>
      <c r="BE520" s="93">
        <v>67</v>
      </c>
      <c r="BF520" s="96">
        <f t="shared" si="180"/>
        <v>17067</v>
      </c>
      <c r="BG520" s="96">
        <f t="shared" si="210"/>
        <v>17067</v>
      </c>
      <c r="BI520" s="7" t="s">
        <v>1447</v>
      </c>
      <c r="DB520" t="str">
        <f t="shared" si="222"/>
        <v>$vote_array[3][1][17067]=2516;</v>
      </c>
      <c r="DC520" t="str">
        <f t="shared" si="223"/>
        <v>$vote_array[3][2][17067]=6484;</v>
      </c>
      <c r="DD520" t="str">
        <f t="shared" si="194"/>
        <v/>
      </c>
      <c r="DE520" t="str">
        <f t="shared" si="195"/>
        <v>$vote_array[3][4][17067]=131;</v>
      </c>
      <c r="DF520" t="str">
        <f t="shared" si="196"/>
        <v>$vote_array[3][5][17067]=52;</v>
      </c>
      <c r="DG520" t="str">
        <f t="shared" si="197"/>
        <v/>
      </c>
      <c r="DH520" t="str">
        <f t="shared" si="198"/>
        <v/>
      </c>
      <c r="DI520" t="str">
        <f t="shared" si="199"/>
        <v/>
      </c>
      <c r="DJ520" t="str">
        <f t="shared" si="200"/>
        <v/>
      </c>
      <c r="DK520" t="str">
        <f t="shared" si="201"/>
        <v/>
      </c>
      <c r="DL520" t="str">
        <f t="shared" si="202"/>
        <v/>
      </c>
      <c r="DM520" t="str">
        <f t="shared" si="203"/>
        <v>$vote_array[3][12][17067]=49;</v>
      </c>
      <c r="DN520" t="str">
        <f t="shared" si="204"/>
        <v/>
      </c>
      <c r="DO520" t="str">
        <f t="shared" si="205"/>
        <v/>
      </c>
      <c r="DP520" t="str">
        <f t="shared" si="206"/>
        <v/>
      </c>
      <c r="DQ520" t="str">
        <f t="shared" si="207"/>
        <v/>
      </c>
      <c r="DR520" t="str">
        <f t="shared" si="208"/>
        <v/>
      </c>
      <c r="DS520" t="str">
        <f t="shared" si="209"/>
        <v/>
      </c>
    </row>
    <row r="521" spans="1:123" ht="14" hidden="1" customHeight="1" outlineLevel="1" x14ac:dyDescent="0.2">
      <c r="A521" t="s">
        <v>823</v>
      </c>
      <c r="B521" t="s">
        <v>973</v>
      </c>
      <c r="C521" s="1">
        <f t="shared" si="211"/>
        <v>2073</v>
      </c>
      <c r="D521" s="7">
        <f>IF(N521&gt;0, RANK(N521,(N521:P521,Q521:AF521)),0)</f>
        <v>2</v>
      </c>
      <c r="E521" s="7">
        <f>IF(O521&gt;0,RANK(O521,(N521:P521,Q521:AF521)),0)</f>
        <v>1</v>
      </c>
      <c r="F521" s="7">
        <f>IF(P521&gt;0,RANK(P521,(N521:P521,Q521:AF521)),0)</f>
        <v>0</v>
      </c>
      <c r="G521" s="1">
        <f t="shared" si="212"/>
        <v>840</v>
      </c>
      <c r="H521" s="2">
        <f t="shared" si="213"/>
        <v>0.40520984081041966</v>
      </c>
      <c r="I521" s="2"/>
      <c r="J521" s="2">
        <f t="shared" si="214"/>
        <v>0.28509406657018815</v>
      </c>
      <c r="K521" s="2">
        <f t="shared" si="215"/>
        <v>0.69030390738060776</v>
      </c>
      <c r="L521" s="2">
        <f t="shared" si="216"/>
        <v>0</v>
      </c>
      <c r="M521" s="2">
        <f t="shared" si="217"/>
        <v>2.4602026049204029E-2</v>
      </c>
      <c r="N521" s="53">
        <v>591</v>
      </c>
      <c r="O521" s="53">
        <v>1431</v>
      </c>
      <c r="P521" s="102"/>
      <c r="Q521" s="53">
        <v>18</v>
      </c>
      <c r="R521" s="53">
        <v>22</v>
      </c>
      <c r="Y521" s="53">
        <v>11</v>
      </c>
      <c r="Z521" s="53">
        <v>0</v>
      </c>
      <c r="AA521" s="53">
        <v>0</v>
      </c>
      <c r="AB521" s="53">
        <v>0</v>
      </c>
      <c r="AP521" s="7">
        <f>IF(Q521&gt;0,RANK(Q521,(N521:P521,Q521:AF521)),0)</f>
        <v>4</v>
      </c>
      <c r="AQ521" s="7">
        <f>IF(R521&gt;0,RANK(R521,(N521:P521,Q521:AF521)),0)</f>
        <v>3</v>
      </c>
      <c r="AR521" s="7">
        <f>IF(T521&gt;0,RANK(T521,(N521:P521,Q521:AF521)),0)</f>
        <v>0</v>
      </c>
      <c r="AS521" s="7">
        <f>IF(S521&gt;0,RANK(S521,(N521:P521,Q521:AF521)),0)</f>
        <v>0</v>
      </c>
      <c r="AT521" s="2">
        <f t="shared" si="218"/>
        <v>8.6830680173661367E-3</v>
      </c>
      <c r="AU521" s="2">
        <f t="shared" si="219"/>
        <v>1.0612638687891944E-2</v>
      </c>
      <c r="AV521" s="2">
        <f t="shared" si="220"/>
        <v>0</v>
      </c>
      <c r="AW521" s="2">
        <f t="shared" si="221"/>
        <v>0</v>
      </c>
      <c r="AY521" t="s">
        <v>823</v>
      </c>
      <c r="AZ521" t="s">
        <v>973</v>
      </c>
      <c r="BA521">
        <v>15</v>
      </c>
      <c r="BC521">
        <v>2</v>
      </c>
      <c r="BD521" s="91">
        <v>17</v>
      </c>
      <c r="BE521" s="93">
        <v>69</v>
      </c>
      <c r="BF521" s="96">
        <f t="shared" si="180"/>
        <v>17069</v>
      </c>
      <c r="BG521" s="96">
        <f t="shared" si="210"/>
        <v>17069</v>
      </c>
      <c r="BI521" s="7" t="s">
        <v>1447</v>
      </c>
      <c r="DB521" t="str">
        <f t="shared" si="222"/>
        <v>$vote_array[3][1][17069]=591;</v>
      </c>
      <c r="DC521" t="str">
        <f t="shared" si="223"/>
        <v>$vote_array[3][2][17069]=1431;</v>
      </c>
      <c r="DD521" t="str">
        <f t="shared" si="194"/>
        <v/>
      </c>
      <c r="DE521" t="str">
        <f t="shared" si="195"/>
        <v>$vote_array[3][4][17069]=18;</v>
      </c>
      <c r="DF521" t="str">
        <f t="shared" si="196"/>
        <v>$vote_array[3][5][17069]=22;</v>
      </c>
      <c r="DG521" t="str">
        <f t="shared" si="197"/>
        <v/>
      </c>
      <c r="DH521" t="str">
        <f t="shared" si="198"/>
        <v/>
      </c>
      <c r="DI521" t="str">
        <f t="shared" si="199"/>
        <v/>
      </c>
      <c r="DJ521" t="str">
        <f t="shared" si="200"/>
        <v/>
      </c>
      <c r="DK521" t="str">
        <f t="shared" si="201"/>
        <v/>
      </c>
      <c r="DL521" t="str">
        <f t="shared" si="202"/>
        <v/>
      </c>
      <c r="DM521" t="str">
        <f t="shared" si="203"/>
        <v>$vote_array[3][12][17069]=11;</v>
      </c>
      <c r="DN521" t="str">
        <f t="shared" si="204"/>
        <v/>
      </c>
      <c r="DO521" t="str">
        <f t="shared" si="205"/>
        <v/>
      </c>
      <c r="DP521" t="str">
        <f t="shared" si="206"/>
        <v/>
      </c>
      <c r="DQ521" t="str">
        <f t="shared" si="207"/>
        <v/>
      </c>
      <c r="DR521" t="str">
        <f t="shared" si="208"/>
        <v/>
      </c>
      <c r="DS521" t="str">
        <f t="shared" si="209"/>
        <v/>
      </c>
    </row>
    <row r="522" spans="1:123" ht="14" hidden="1" customHeight="1" outlineLevel="1" x14ac:dyDescent="0.2">
      <c r="A522" t="s">
        <v>2326</v>
      </c>
      <c r="B522" t="s">
        <v>973</v>
      </c>
      <c r="C522" s="1">
        <f t="shared" si="211"/>
        <v>3566</v>
      </c>
      <c r="D522" s="7">
        <f>IF(N522&gt;0, RANK(N522,(N522:P522,Q522:AF522)),0)</f>
        <v>2</v>
      </c>
      <c r="E522" s="7">
        <f>IF(O522&gt;0,RANK(O522,(N522:P522,Q522:AF522)),0)</f>
        <v>1</v>
      </c>
      <c r="F522" s="7">
        <f>IF(P522&gt;0,RANK(P522,(N522:P522,Q522:AF522)),0)</f>
        <v>0</v>
      </c>
      <c r="G522" s="1">
        <f t="shared" si="212"/>
        <v>879</v>
      </c>
      <c r="H522" s="2">
        <f t="shared" si="213"/>
        <v>0.24649467190128996</v>
      </c>
      <c r="I522" s="2"/>
      <c r="J522" s="2">
        <f t="shared" si="214"/>
        <v>0.36427369601794729</v>
      </c>
      <c r="K522" s="2">
        <f t="shared" si="215"/>
        <v>0.61076836791923728</v>
      </c>
      <c r="L522" s="2">
        <f t="shared" si="216"/>
        <v>0</v>
      </c>
      <c r="M522" s="2">
        <f t="shared" si="217"/>
        <v>2.4957936062815378E-2</v>
      </c>
      <c r="N522" s="53">
        <v>1299</v>
      </c>
      <c r="O522" s="53">
        <v>2178</v>
      </c>
      <c r="P522" s="102"/>
      <c r="Q522" s="53">
        <v>41</v>
      </c>
      <c r="R522" s="53">
        <v>20</v>
      </c>
      <c r="Y522" s="53">
        <v>28</v>
      </c>
      <c r="Z522" s="53">
        <v>0</v>
      </c>
      <c r="AA522" s="53">
        <v>0</v>
      </c>
      <c r="AB522" s="53">
        <v>0</v>
      </c>
      <c r="AP522" s="7">
        <f>IF(Q522&gt;0,RANK(Q522,(N522:P522,Q522:AF522)),0)</f>
        <v>3</v>
      </c>
      <c r="AQ522" s="7">
        <f>IF(R522&gt;0,RANK(R522,(N522:P522,Q522:AF522)),0)</f>
        <v>5</v>
      </c>
      <c r="AR522" s="7">
        <f>IF(T522&gt;0,RANK(T522,(N522:P522,Q522:AF522)),0)</f>
        <v>0</v>
      </c>
      <c r="AS522" s="7">
        <f>IF(S522&gt;0,RANK(S522,(N522:P522,Q522:AF522)),0)</f>
        <v>0</v>
      </c>
      <c r="AT522" s="2">
        <f t="shared" si="218"/>
        <v>1.1497476163768929E-2</v>
      </c>
      <c r="AU522" s="2">
        <f t="shared" si="219"/>
        <v>5.6085249579360631E-3</v>
      </c>
      <c r="AV522" s="2">
        <f t="shared" si="220"/>
        <v>0</v>
      </c>
      <c r="AW522" s="2">
        <f t="shared" si="221"/>
        <v>0</v>
      </c>
      <c r="AY522" t="s">
        <v>2326</v>
      </c>
      <c r="AZ522" t="s">
        <v>973</v>
      </c>
      <c r="BA522">
        <v>17</v>
      </c>
      <c r="BC522">
        <v>2</v>
      </c>
      <c r="BD522" s="91">
        <v>17</v>
      </c>
      <c r="BE522" s="93">
        <v>71</v>
      </c>
      <c r="BF522" s="96">
        <f t="shared" si="180"/>
        <v>17071</v>
      </c>
      <c r="BG522" s="96">
        <f t="shared" si="210"/>
        <v>17071</v>
      </c>
      <c r="BI522" s="7" t="s">
        <v>1447</v>
      </c>
      <c r="DB522" t="str">
        <f t="shared" si="222"/>
        <v>$vote_array[3][1][17071]=1299;</v>
      </c>
      <c r="DC522" t="str">
        <f t="shared" si="223"/>
        <v>$vote_array[3][2][17071]=2178;</v>
      </c>
      <c r="DD522" t="str">
        <f t="shared" si="194"/>
        <v/>
      </c>
      <c r="DE522" t="str">
        <f t="shared" si="195"/>
        <v>$vote_array[3][4][17071]=41;</v>
      </c>
      <c r="DF522" t="str">
        <f t="shared" si="196"/>
        <v>$vote_array[3][5][17071]=20;</v>
      </c>
      <c r="DG522" t="str">
        <f t="shared" si="197"/>
        <v/>
      </c>
      <c r="DH522" t="str">
        <f t="shared" si="198"/>
        <v/>
      </c>
      <c r="DI522" t="str">
        <f t="shared" si="199"/>
        <v/>
      </c>
      <c r="DJ522" t="str">
        <f t="shared" si="200"/>
        <v/>
      </c>
      <c r="DK522" t="str">
        <f t="shared" si="201"/>
        <v/>
      </c>
      <c r="DL522" t="str">
        <f t="shared" si="202"/>
        <v/>
      </c>
      <c r="DM522" t="str">
        <f t="shared" si="203"/>
        <v>$vote_array[3][12][17071]=28;</v>
      </c>
      <c r="DN522" t="str">
        <f t="shared" si="204"/>
        <v/>
      </c>
      <c r="DO522" t="str">
        <f t="shared" si="205"/>
        <v/>
      </c>
      <c r="DP522" t="str">
        <f t="shared" si="206"/>
        <v/>
      </c>
      <c r="DQ522" t="str">
        <f t="shared" si="207"/>
        <v/>
      </c>
      <c r="DR522" t="str">
        <f t="shared" si="208"/>
        <v/>
      </c>
      <c r="DS522" t="str">
        <f t="shared" si="209"/>
        <v/>
      </c>
    </row>
    <row r="523" spans="1:123" ht="14" hidden="1" customHeight="1" outlineLevel="1" x14ac:dyDescent="0.2">
      <c r="A523" t="s">
        <v>641</v>
      </c>
      <c r="B523" t="s">
        <v>973</v>
      </c>
      <c r="C523" s="1">
        <f t="shared" si="211"/>
        <v>25276</v>
      </c>
      <c r="D523" s="7">
        <f>IF(N523&gt;0, RANK(N523,(N523:P523,Q523:AF523)),0)</f>
        <v>2</v>
      </c>
      <c r="E523" s="7">
        <f>IF(O523&gt;0,RANK(O523,(N523:P523,Q523:AF523)),0)</f>
        <v>1</v>
      </c>
      <c r="F523" s="7">
        <f>IF(P523&gt;0,RANK(P523,(N523:P523,Q523:AF523)),0)</f>
        <v>0</v>
      </c>
      <c r="G523" s="1">
        <f t="shared" si="212"/>
        <v>4551</v>
      </c>
      <c r="H523" s="2">
        <f t="shared" si="213"/>
        <v>0.18005222345307803</v>
      </c>
      <c r="I523" s="2"/>
      <c r="J523" s="2">
        <f t="shared" si="214"/>
        <v>0.39579047317613547</v>
      </c>
      <c r="K523" s="2">
        <f t="shared" si="215"/>
        <v>0.5758426966292135</v>
      </c>
      <c r="L523" s="2">
        <f t="shared" si="216"/>
        <v>0</v>
      </c>
      <c r="M523" s="2">
        <f t="shared" si="217"/>
        <v>2.8366830194651027E-2</v>
      </c>
      <c r="N523" s="53">
        <v>10004</v>
      </c>
      <c r="O523" s="53">
        <v>14555</v>
      </c>
      <c r="P523" s="102"/>
      <c r="Q523" s="53">
        <v>353</v>
      </c>
      <c r="R523" s="53">
        <v>151</v>
      </c>
      <c r="Y523" s="53">
        <v>213</v>
      </c>
      <c r="Z523" s="53">
        <v>0</v>
      </c>
      <c r="AA523" s="53">
        <v>0</v>
      </c>
      <c r="AB523" s="53">
        <v>0</v>
      </c>
      <c r="AP523" s="7">
        <f>IF(Q523&gt;0,RANK(Q523,(N523:P523,Q523:AF523)),0)</f>
        <v>3</v>
      </c>
      <c r="AQ523" s="7">
        <f>IF(R523&gt;0,RANK(R523,(N523:P523,Q523:AF523)),0)</f>
        <v>5</v>
      </c>
      <c r="AR523" s="7">
        <f>IF(T523&gt;0,RANK(T523,(N523:P523,Q523:AF523)),0)</f>
        <v>0</v>
      </c>
      <c r="AS523" s="7">
        <f>IF(S523&gt;0,RANK(S523,(N523:P523,Q523:AF523)),0)</f>
        <v>0</v>
      </c>
      <c r="AT523" s="2">
        <f t="shared" si="218"/>
        <v>1.3965817376167115E-2</v>
      </c>
      <c r="AU523" s="2">
        <f t="shared" si="219"/>
        <v>5.974046526349106E-3</v>
      </c>
      <c r="AV523" s="2">
        <f t="shared" si="220"/>
        <v>0</v>
      </c>
      <c r="AW523" s="2">
        <f t="shared" si="221"/>
        <v>0</v>
      </c>
      <c r="AY523" t="s">
        <v>641</v>
      </c>
      <c r="AZ523" t="s">
        <v>973</v>
      </c>
      <c r="BA523">
        <v>17</v>
      </c>
      <c r="BC523">
        <v>2</v>
      </c>
      <c r="BD523" s="91">
        <v>17</v>
      </c>
      <c r="BE523" s="93">
        <v>73</v>
      </c>
      <c r="BF523" s="96">
        <f t="shared" si="180"/>
        <v>17073</v>
      </c>
      <c r="BG523" s="96">
        <f t="shared" si="210"/>
        <v>17073</v>
      </c>
      <c r="BI523" s="7" t="s">
        <v>1447</v>
      </c>
      <c r="DB523" t="str">
        <f t="shared" si="222"/>
        <v>$vote_array[3][1][17073]=10004;</v>
      </c>
      <c r="DC523" t="str">
        <f t="shared" si="223"/>
        <v>$vote_array[3][2][17073]=14555;</v>
      </c>
      <c r="DD523" t="str">
        <f t="shared" si="194"/>
        <v/>
      </c>
      <c r="DE523" t="str">
        <f t="shared" si="195"/>
        <v>$vote_array[3][4][17073]=353;</v>
      </c>
      <c r="DF523" t="str">
        <f t="shared" si="196"/>
        <v>$vote_array[3][5][17073]=151;</v>
      </c>
      <c r="DG523" t="str">
        <f t="shared" si="197"/>
        <v/>
      </c>
      <c r="DH523" t="str">
        <f t="shared" si="198"/>
        <v/>
      </c>
      <c r="DI523" t="str">
        <f t="shared" si="199"/>
        <v/>
      </c>
      <c r="DJ523" t="str">
        <f t="shared" si="200"/>
        <v/>
      </c>
      <c r="DK523" t="str">
        <f t="shared" si="201"/>
        <v/>
      </c>
      <c r="DL523" t="str">
        <f t="shared" si="202"/>
        <v/>
      </c>
      <c r="DM523" t="str">
        <f t="shared" si="203"/>
        <v>$vote_array[3][12][17073]=213;</v>
      </c>
      <c r="DN523" t="str">
        <f t="shared" si="204"/>
        <v/>
      </c>
      <c r="DO523" t="str">
        <f t="shared" si="205"/>
        <v/>
      </c>
      <c r="DP523" t="str">
        <f t="shared" si="206"/>
        <v/>
      </c>
      <c r="DQ523" t="str">
        <f t="shared" si="207"/>
        <v/>
      </c>
      <c r="DR523" t="str">
        <f t="shared" si="208"/>
        <v/>
      </c>
      <c r="DS523" t="str">
        <f t="shared" si="209"/>
        <v/>
      </c>
    </row>
    <row r="524" spans="1:123" ht="14" hidden="1" customHeight="1" outlineLevel="1" x14ac:dyDescent="0.2">
      <c r="A524" t="s">
        <v>1458</v>
      </c>
      <c r="B524" t="s">
        <v>973</v>
      </c>
      <c r="C524" s="1">
        <f t="shared" si="211"/>
        <v>13856</v>
      </c>
      <c r="D524" s="7">
        <f>IF(N524&gt;0, RANK(N524,(N524:P524,Q524:AF524)),0)</f>
        <v>2</v>
      </c>
      <c r="E524" s="7">
        <f>IF(O524&gt;0,RANK(O524,(N524:P524,Q524:AF524)),0)</f>
        <v>1</v>
      </c>
      <c r="F524" s="7">
        <f>IF(P524&gt;0,RANK(P524,(N524:P524,Q524:AF524)),0)</f>
        <v>0</v>
      </c>
      <c r="G524" s="1">
        <f t="shared" si="212"/>
        <v>7174</v>
      </c>
      <c r="H524" s="2">
        <f t="shared" si="213"/>
        <v>0.51775404157043881</v>
      </c>
      <c r="I524" s="2"/>
      <c r="J524" s="2">
        <f t="shared" si="214"/>
        <v>0.22192551963048499</v>
      </c>
      <c r="K524" s="2">
        <f t="shared" si="215"/>
        <v>0.73967956120092382</v>
      </c>
      <c r="L524" s="2">
        <f t="shared" si="216"/>
        <v>0</v>
      </c>
      <c r="M524" s="2">
        <f t="shared" si="217"/>
        <v>3.8394919168591168E-2</v>
      </c>
      <c r="N524" s="53">
        <v>3075</v>
      </c>
      <c r="O524" s="53">
        <v>10249</v>
      </c>
      <c r="P524" s="102"/>
      <c r="Q524" s="53">
        <v>153</v>
      </c>
      <c r="R524" s="53">
        <v>104</v>
      </c>
      <c r="Y524" s="53">
        <v>275</v>
      </c>
      <c r="Z524" s="53">
        <v>0</v>
      </c>
      <c r="AA524" s="53">
        <v>0</v>
      </c>
      <c r="AB524" s="53">
        <v>0</v>
      </c>
      <c r="AP524" s="7">
        <f>IF(Q524&gt;0,RANK(Q524,(N524:P524,Q524:AF524)),0)</f>
        <v>4</v>
      </c>
      <c r="AQ524" s="7">
        <f>IF(R524&gt;0,RANK(R524,(N524:P524,Q524:AF524)),0)</f>
        <v>5</v>
      </c>
      <c r="AR524" s="7">
        <f>IF(T524&gt;0,RANK(T524,(N524:P524,Q524:AF524)),0)</f>
        <v>0</v>
      </c>
      <c r="AS524" s="7">
        <f>IF(S524&gt;0,RANK(S524,(N524:P524,Q524:AF524)),0)</f>
        <v>0</v>
      </c>
      <c r="AT524" s="2">
        <f t="shared" si="218"/>
        <v>1.1042147806004619E-2</v>
      </c>
      <c r="AU524" s="2">
        <f t="shared" si="219"/>
        <v>7.5057736720554272E-3</v>
      </c>
      <c r="AV524" s="2">
        <f t="shared" si="220"/>
        <v>0</v>
      </c>
      <c r="AW524" s="2">
        <f t="shared" si="221"/>
        <v>0</v>
      </c>
      <c r="AY524" t="s">
        <v>1458</v>
      </c>
      <c r="AZ524" t="s">
        <v>973</v>
      </c>
      <c r="BA524">
        <v>16</v>
      </c>
      <c r="BC524">
        <v>2</v>
      </c>
      <c r="BD524" s="91">
        <v>17</v>
      </c>
      <c r="BE524" s="93">
        <v>75</v>
      </c>
      <c r="BF524" s="96">
        <f t="shared" si="180"/>
        <v>17075</v>
      </c>
      <c r="BG524" s="96">
        <f t="shared" si="210"/>
        <v>17075</v>
      </c>
      <c r="BI524" s="7" t="s">
        <v>1447</v>
      </c>
      <c r="DB524" t="str">
        <f t="shared" si="222"/>
        <v>$vote_array[3][1][17075]=3075;</v>
      </c>
      <c r="DC524" t="str">
        <f t="shared" si="223"/>
        <v>$vote_array[3][2][17075]=10249;</v>
      </c>
      <c r="DD524" t="str">
        <f t="shared" si="194"/>
        <v/>
      </c>
      <c r="DE524" t="str">
        <f t="shared" si="195"/>
        <v>$vote_array[3][4][17075]=153;</v>
      </c>
      <c r="DF524" t="str">
        <f t="shared" si="196"/>
        <v>$vote_array[3][5][17075]=104;</v>
      </c>
      <c r="DG524" t="str">
        <f t="shared" si="197"/>
        <v/>
      </c>
      <c r="DH524" t="str">
        <f t="shared" si="198"/>
        <v/>
      </c>
      <c r="DI524" t="str">
        <f t="shared" si="199"/>
        <v/>
      </c>
      <c r="DJ524" t="str">
        <f t="shared" si="200"/>
        <v/>
      </c>
      <c r="DK524" t="str">
        <f t="shared" si="201"/>
        <v/>
      </c>
      <c r="DL524" t="str">
        <f t="shared" si="202"/>
        <v/>
      </c>
      <c r="DM524" t="str">
        <f t="shared" si="203"/>
        <v>$vote_array[3][12][17075]=275;</v>
      </c>
      <c r="DN524" t="str">
        <f t="shared" si="204"/>
        <v/>
      </c>
      <c r="DO524" t="str">
        <f t="shared" si="205"/>
        <v/>
      </c>
      <c r="DP524" t="str">
        <f t="shared" si="206"/>
        <v/>
      </c>
      <c r="DQ524" t="str">
        <f t="shared" si="207"/>
        <v/>
      </c>
      <c r="DR524" t="str">
        <f t="shared" si="208"/>
        <v/>
      </c>
      <c r="DS524" t="str">
        <f t="shared" si="209"/>
        <v/>
      </c>
    </row>
    <row r="525" spans="1:123" ht="14" hidden="1" customHeight="1" outlineLevel="1" x14ac:dyDescent="0.2">
      <c r="A525" t="s">
        <v>2169</v>
      </c>
      <c r="B525" t="s">
        <v>973</v>
      </c>
      <c r="C525" s="1">
        <f t="shared" si="211"/>
        <v>22434</v>
      </c>
      <c r="D525" s="7">
        <f>IF(N525&gt;0, RANK(N525,(N525:P525,Q525:AF525)),0)</f>
        <v>1</v>
      </c>
      <c r="E525" s="7">
        <f>IF(O525&gt;0,RANK(O525,(N525:P525,Q525:AF525)),0)</f>
        <v>2</v>
      </c>
      <c r="F525" s="7">
        <f>IF(P525&gt;0,RANK(P525,(N525:P525,Q525:AF525)),0)</f>
        <v>0</v>
      </c>
      <c r="G525" s="1">
        <f t="shared" si="212"/>
        <v>1047</v>
      </c>
      <c r="H525" s="2">
        <f t="shared" si="213"/>
        <v>4.6670232682535437E-2</v>
      </c>
      <c r="I525" s="2"/>
      <c r="J525" s="2">
        <f t="shared" si="214"/>
        <v>0.50539359900151559</v>
      </c>
      <c r="K525" s="2">
        <f t="shared" si="215"/>
        <v>0.45872336631898014</v>
      </c>
      <c r="L525" s="2">
        <f t="shared" si="216"/>
        <v>0</v>
      </c>
      <c r="M525" s="2">
        <f t="shared" si="217"/>
        <v>3.5883034679504267E-2</v>
      </c>
      <c r="N525" s="53">
        <v>11338</v>
      </c>
      <c r="O525" s="53">
        <v>10291</v>
      </c>
      <c r="P525" s="102"/>
      <c r="Q525" s="53">
        <v>295</v>
      </c>
      <c r="R525" s="53">
        <v>367</v>
      </c>
      <c r="Y525" s="53">
        <v>143</v>
      </c>
      <c r="Z525" s="53">
        <v>0</v>
      </c>
      <c r="AA525" s="53">
        <v>0</v>
      </c>
      <c r="AB525" s="53">
        <v>0</v>
      </c>
      <c r="AP525" s="7">
        <f>IF(Q525&gt;0,RANK(Q525,(N525:P525,Q525:AF525)),0)</f>
        <v>4</v>
      </c>
      <c r="AQ525" s="7">
        <f>IF(R525&gt;0,RANK(R525,(N525:P525,Q525:AF525)),0)</f>
        <v>3</v>
      </c>
      <c r="AR525" s="7">
        <f>IF(T525&gt;0,RANK(T525,(N525:P525,Q525:AF525)),0)</f>
        <v>0</v>
      </c>
      <c r="AS525" s="7">
        <f>IF(S525&gt;0,RANK(S525,(N525:P525,Q525:AF525)),0)</f>
        <v>0</v>
      </c>
      <c r="AT525" s="2">
        <f t="shared" si="218"/>
        <v>1.3149683516091647E-2</v>
      </c>
      <c r="AU525" s="2">
        <f t="shared" si="219"/>
        <v>1.6359097797985202E-2</v>
      </c>
      <c r="AV525" s="2">
        <f t="shared" si="220"/>
        <v>0</v>
      </c>
      <c r="AW525" s="2">
        <f t="shared" si="221"/>
        <v>0</v>
      </c>
      <c r="AY525" t="s">
        <v>2169</v>
      </c>
      <c r="AZ525" t="s">
        <v>973</v>
      </c>
      <c r="BA525">
        <v>12</v>
      </c>
      <c r="BC525">
        <v>2</v>
      </c>
      <c r="BD525" s="91">
        <v>17</v>
      </c>
      <c r="BE525" s="93">
        <v>77</v>
      </c>
      <c r="BF525" s="96">
        <f t="shared" si="180"/>
        <v>17077</v>
      </c>
      <c r="BG525" s="96">
        <f t="shared" si="210"/>
        <v>17077</v>
      </c>
      <c r="BI525" s="7" t="s">
        <v>1447</v>
      </c>
      <c r="DB525" t="str">
        <f t="shared" si="222"/>
        <v>$vote_array[3][1][17077]=11338;</v>
      </c>
      <c r="DC525" t="str">
        <f t="shared" si="223"/>
        <v>$vote_array[3][2][17077]=10291;</v>
      </c>
      <c r="DD525" t="str">
        <f t="shared" si="194"/>
        <v/>
      </c>
      <c r="DE525" t="str">
        <f t="shared" si="195"/>
        <v>$vote_array[3][4][17077]=295;</v>
      </c>
      <c r="DF525" t="str">
        <f t="shared" si="196"/>
        <v>$vote_array[3][5][17077]=367;</v>
      </c>
      <c r="DG525" t="str">
        <f t="shared" si="197"/>
        <v/>
      </c>
      <c r="DH525" t="str">
        <f t="shared" si="198"/>
        <v/>
      </c>
      <c r="DI525" t="str">
        <f t="shared" si="199"/>
        <v/>
      </c>
      <c r="DJ525" t="str">
        <f t="shared" si="200"/>
        <v/>
      </c>
      <c r="DK525" t="str">
        <f t="shared" si="201"/>
        <v/>
      </c>
      <c r="DL525" t="str">
        <f t="shared" si="202"/>
        <v/>
      </c>
      <c r="DM525" t="str">
        <f t="shared" si="203"/>
        <v>$vote_array[3][12][17077]=143;</v>
      </c>
      <c r="DN525" t="str">
        <f t="shared" si="204"/>
        <v/>
      </c>
      <c r="DO525" t="str">
        <f t="shared" si="205"/>
        <v/>
      </c>
      <c r="DP525" t="str">
        <f t="shared" si="206"/>
        <v/>
      </c>
      <c r="DQ525" t="str">
        <f t="shared" si="207"/>
        <v/>
      </c>
      <c r="DR525" t="str">
        <f t="shared" si="208"/>
        <v/>
      </c>
      <c r="DS525" t="str">
        <f t="shared" si="209"/>
        <v/>
      </c>
    </row>
    <row r="526" spans="1:123" ht="14" hidden="1" customHeight="1" outlineLevel="1" x14ac:dyDescent="0.2">
      <c r="A526" t="s">
        <v>297</v>
      </c>
      <c r="B526" t="s">
        <v>973</v>
      </c>
      <c r="C526" s="1">
        <f t="shared" si="211"/>
        <v>5448</v>
      </c>
      <c r="D526" s="7">
        <f>IF(N526&gt;0, RANK(N526,(N526:P526,Q526:AF526)),0)</f>
        <v>2</v>
      </c>
      <c r="E526" s="7">
        <f>IF(O526&gt;0,RANK(O526,(N526:P526,Q526:AF526)),0)</f>
        <v>1</v>
      </c>
      <c r="F526" s="7">
        <f>IF(P526&gt;0,RANK(P526,(N526:P526,Q526:AF526)),0)</f>
        <v>0</v>
      </c>
      <c r="G526" s="1">
        <f t="shared" si="212"/>
        <v>2977</v>
      </c>
      <c r="H526" s="2">
        <f t="shared" si="213"/>
        <v>0.54643906020557997</v>
      </c>
      <c r="I526" s="2"/>
      <c r="J526" s="2">
        <f t="shared" si="214"/>
        <v>0.21659324522760645</v>
      </c>
      <c r="K526" s="2">
        <f t="shared" si="215"/>
        <v>0.76303230543318645</v>
      </c>
      <c r="L526" s="2">
        <f t="shared" si="216"/>
        <v>0</v>
      </c>
      <c r="M526" s="2">
        <f t="shared" si="217"/>
        <v>2.0374449339207068E-2</v>
      </c>
      <c r="N526" s="53">
        <v>1180</v>
      </c>
      <c r="O526" s="53">
        <v>4157</v>
      </c>
      <c r="P526" s="102"/>
      <c r="Q526" s="53">
        <v>56</v>
      </c>
      <c r="R526" s="53">
        <v>29</v>
      </c>
      <c r="Y526" s="53">
        <v>26</v>
      </c>
      <c r="Z526" s="53">
        <v>0</v>
      </c>
      <c r="AA526" s="53">
        <v>0</v>
      </c>
      <c r="AB526" s="53">
        <v>0</v>
      </c>
      <c r="AP526" s="7">
        <f>IF(Q526&gt;0,RANK(Q526,(N526:P526,Q526:AF526)),0)</f>
        <v>3</v>
      </c>
      <c r="AQ526" s="7">
        <f>IF(R526&gt;0,RANK(R526,(N526:P526,Q526:AF526)),0)</f>
        <v>4</v>
      </c>
      <c r="AR526" s="7">
        <f>IF(T526&gt;0,RANK(T526,(N526:P526,Q526:AF526)),0)</f>
        <v>0</v>
      </c>
      <c r="AS526" s="7">
        <f>IF(S526&gt;0,RANK(S526,(N526:P526,Q526:AF526)),0)</f>
        <v>0</v>
      </c>
      <c r="AT526" s="2">
        <f t="shared" si="218"/>
        <v>1.0279001468428781E-2</v>
      </c>
      <c r="AU526" s="2">
        <f t="shared" si="219"/>
        <v>5.3230543318649043E-3</v>
      </c>
      <c r="AV526" s="2">
        <f t="shared" si="220"/>
        <v>0</v>
      </c>
      <c r="AW526" s="2">
        <f t="shared" si="221"/>
        <v>0</v>
      </c>
      <c r="AY526" t="s">
        <v>297</v>
      </c>
      <c r="AZ526" t="s">
        <v>973</v>
      </c>
      <c r="BA526">
        <v>15</v>
      </c>
      <c r="BC526">
        <v>2</v>
      </c>
      <c r="BD526" s="91">
        <v>17</v>
      </c>
      <c r="BE526" s="93">
        <v>79</v>
      </c>
      <c r="BF526" s="96">
        <f t="shared" si="180"/>
        <v>17079</v>
      </c>
      <c r="BG526" s="96">
        <f t="shared" si="210"/>
        <v>17079</v>
      </c>
      <c r="BI526" s="7" t="s">
        <v>1447</v>
      </c>
      <c r="DB526" t="str">
        <f t="shared" si="222"/>
        <v>$vote_array[3][1][17079]=1180;</v>
      </c>
      <c r="DC526" t="str">
        <f t="shared" si="223"/>
        <v>$vote_array[3][2][17079]=4157;</v>
      </c>
      <c r="DD526" t="str">
        <f t="shared" si="194"/>
        <v/>
      </c>
      <c r="DE526" t="str">
        <f t="shared" si="195"/>
        <v>$vote_array[3][4][17079]=56;</v>
      </c>
      <c r="DF526" t="str">
        <f t="shared" si="196"/>
        <v>$vote_array[3][5][17079]=29;</v>
      </c>
      <c r="DG526" t="str">
        <f t="shared" si="197"/>
        <v/>
      </c>
      <c r="DH526" t="str">
        <f t="shared" si="198"/>
        <v/>
      </c>
      <c r="DI526" t="str">
        <f t="shared" si="199"/>
        <v/>
      </c>
      <c r="DJ526" t="str">
        <f t="shared" si="200"/>
        <v/>
      </c>
      <c r="DK526" t="str">
        <f t="shared" si="201"/>
        <v/>
      </c>
      <c r="DL526" t="str">
        <f t="shared" si="202"/>
        <v/>
      </c>
      <c r="DM526" t="str">
        <f t="shared" si="203"/>
        <v>$vote_array[3][12][17079]=26;</v>
      </c>
      <c r="DN526" t="str">
        <f t="shared" si="204"/>
        <v/>
      </c>
      <c r="DO526" t="str">
        <f t="shared" si="205"/>
        <v/>
      </c>
      <c r="DP526" t="str">
        <f t="shared" si="206"/>
        <v/>
      </c>
      <c r="DQ526" t="str">
        <f t="shared" si="207"/>
        <v/>
      </c>
      <c r="DR526" t="str">
        <f t="shared" si="208"/>
        <v/>
      </c>
      <c r="DS526" t="str">
        <f t="shared" si="209"/>
        <v/>
      </c>
    </row>
    <row r="527" spans="1:123" ht="14" hidden="1" customHeight="1" outlineLevel="1" x14ac:dyDescent="0.2">
      <c r="A527" t="s">
        <v>1259</v>
      </c>
      <c r="B527" t="s">
        <v>973</v>
      </c>
      <c r="C527" s="1">
        <f t="shared" si="211"/>
        <v>16983</v>
      </c>
      <c r="D527" s="7">
        <f>IF(N527&gt;0, RANK(N527,(N527:P527,Q527:AF527)),0)</f>
        <v>2</v>
      </c>
      <c r="E527" s="7">
        <f>IF(O527&gt;0,RANK(O527,(N527:P527,Q527:AF527)),0)</f>
        <v>1</v>
      </c>
      <c r="F527" s="7">
        <f>IF(P527&gt;0,RANK(P527,(N527:P527,Q527:AF527)),0)</f>
        <v>0</v>
      </c>
      <c r="G527" s="1">
        <f t="shared" si="212"/>
        <v>6300</v>
      </c>
      <c r="H527" s="2">
        <f t="shared" si="213"/>
        <v>0.37095919448860626</v>
      </c>
      <c r="I527" s="2"/>
      <c r="J527" s="2">
        <f t="shared" si="214"/>
        <v>0.30024141788847669</v>
      </c>
      <c r="K527" s="2">
        <f t="shared" si="215"/>
        <v>0.67120061237708295</v>
      </c>
      <c r="L527" s="2">
        <f t="shared" si="216"/>
        <v>0</v>
      </c>
      <c r="M527" s="2">
        <f t="shared" si="217"/>
        <v>2.8557969734440358E-2</v>
      </c>
      <c r="N527" s="53">
        <v>5099</v>
      </c>
      <c r="O527" s="53">
        <v>11399</v>
      </c>
      <c r="P527" s="102"/>
      <c r="Q527" s="53">
        <v>231</v>
      </c>
      <c r="R527" s="53">
        <v>143</v>
      </c>
      <c r="Y527" s="53">
        <v>111</v>
      </c>
      <c r="Z527" s="53">
        <v>0</v>
      </c>
      <c r="AA527" s="53">
        <v>0</v>
      </c>
      <c r="AB527" s="53">
        <v>0</v>
      </c>
      <c r="AP527" s="7">
        <f>IF(Q527&gt;0,RANK(Q527,(N527:P527,Q527:AF527)),0)</f>
        <v>3</v>
      </c>
      <c r="AQ527" s="7">
        <f>IF(R527&gt;0,RANK(R527,(N527:P527,Q527:AF527)),0)</f>
        <v>4</v>
      </c>
      <c r="AR527" s="7">
        <f>IF(T527&gt;0,RANK(T527,(N527:P527,Q527:AF527)),0)</f>
        <v>0</v>
      </c>
      <c r="AS527" s="7">
        <f>IF(S527&gt;0,RANK(S527,(N527:P527,Q527:AF527)),0)</f>
        <v>0</v>
      </c>
      <c r="AT527" s="2">
        <f t="shared" si="218"/>
        <v>1.3601837131248896E-2</v>
      </c>
      <c r="AU527" s="2">
        <f t="shared" si="219"/>
        <v>8.4201848907731261E-3</v>
      </c>
      <c r="AV527" s="2">
        <f t="shared" si="220"/>
        <v>0</v>
      </c>
      <c r="AW527" s="2">
        <f t="shared" si="221"/>
        <v>0</v>
      </c>
      <c r="AY527" t="s">
        <v>1259</v>
      </c>
      <c r="AZ527" t="s">
        <v>973</v>
      </c>
      <c r="BA527">
        <v>12</v>
      </c>
      <c r="BC527">
        <v>2</v>
      </c>
      <c r="BD527" s="91">
        <v>17</v>
      </c>
      <c r="BE527" s="93">
        <v>81</v>
      </c>
      <c r="BF527" s="96">
        <f t="shared" si="180"/>
        <v>17081</v>
      </c>
      <c r="BG527" s="96">
        <f t="shared" si="210"/>
        <v>17081</v>
      </c>
      <c r="BI527" s="7" t="s">
        <v>1447</v>
      </c>
      <c r="DB527" t="str">
        <f t="shared" si="222"/>
        <v>$vote_array[3][1][17081]=5099;</v>
      </c>
      <c r="DC527" t="str">
        <f t="shared" si="223"/>
        <v>$vote_array[3][2][17081]=11399;</v>
      </c>
      <c r="DD527" t="str">
        <f t="shared" si="194"/>
        <v/>
      </c>
      <c r="DE527" t="str">
        <f t="shared" si="195"/>
        <v>$vote_array[3][4][17081]=231;</v>
      </c>
      <c r="DF527" t="str">
        <f t="shared" si="196"/>
        <v>$vote_array[3][5][17081]=143;</v>
      </c>
      <c r="DG527" t="str">
        <f t="shared" si="197"/>
        <v/>
      </c>
      <c r="DH527" t="str">
        <f t="shared" si="198"/>
        <v/>
      </c>
      <c r="DI527" t="str">
        <f t="shared" si="199"/>
        <v/>
      </c>
      <c r="DJ527" t="str">
        <f t="shared" si="200"/>
        <v/>
      </c>
      <c r="DK527" t="str">
        <f t="shared" si="201"/>
        <v/>
      </c>
      <c r="DL527" t="str">
        <f t="shared" si="202"/>
        <v/>
      </c>
      <c r="DM527" t="str">
        <f t="shared" si="203"/>
        <v>$vote_array[3][12][17081]=111;</v>
      </c>
      <c r="DN527" t="str">
        <f t="shared" si="204"/>
        <v/>
      </c>
      <c r="DO527" t="str">
        <f t="shared" si="205"/>
        <v/>
      </c>
      <c r="DP527" t="str">
        <f t="shared" si="206"/>
        <v/>
      </c>
      <c r="DQ527" t="str">
        <f t="shared" si="207"/>
        <v/>
      </c>
      <c r="DR527" t="str">
        <f t="shared" si="208"/>
        <v/>
      </c>
      <c r="DS527" t="str">
        <f t="shared" si="209"/>
        <v/>
      </c>
    </row>
    <row r="528" spans="1:123" ht="14" hidden="1" customHeight="1" outlineLevel="1" x14ac:dyDescent="0.2">
      <c r="A528" t="s">
        <v>1046</v>
      </c>
      <c r="B528" t="s">
        <v>973</v>
      </c>
      <c r="C528" s="1">
        <f t="shared" si="211"/>
        <v>11644</v>
      </c>
      <c r="D528" s="7">
        <f>IF(N528&gt;0, RANK(N528,(N528:P528,Q528:AF528)),0)</f>
        <v>2</v>
      </c>
      <c r="E528" s="7">
        <f>IF(O528&gt;0,RANK(O528,(N528:P528,Q528:AF528)),0)</f>
        <v>1</v>
      </c>
      <c r="F528" s="7">
        <f>IF(P528&gt;0,RANK(P528,(N528:P528,Q528:AF528)),0)</f>
        <v>0</v>
      </c>
      <c r="G528" s="1">
        <f t="shared" si="212"/>
        <v>4372</v>
      </c>
      <c r="H528" s="2">
        <f t="shared" si="213"/>
        <v>0.37547234627275849</v>
      </c>
      <c r="I528" s="2"/>
      <c r="J528" s="2">
        <f t="shared" si="214"/>
        <v>0.29869460666437653</v>
      </c>
      <c r="K528" s="2">
        <f t="shared" si="215"/>
        <v>0.67416695293713502</v>
      </c>
      <c r="L528" s="2">
        <f t="shared" si="216"/>
        <v>0</v>
      </c>
      <c r="M528" s="2">
        <f t="shared" si="217"/>
        <v>2.713844039848845E-2</v>
      </c>
      <c r="N528" s="53">
        <v>3478</v>
      </c>
      <c r="O528" s="53">
        <v>7850</v>
      </c>
      <c r="P528" s="102"/>
      <c r="Q528" s="53">
        <v>170</v>
      </c>
      <c r="R528" s="53">
        <v>61</v>
      </c>
      <c r="Y528" s="53">
        <v>85</v>
      </c>
      <c r="Z528" s="53">
        <v>0</v>
      </c>
      <c r="AA528" s="53">
        <v>0</v>
      </c>
      <c r="AB528" s="53">
        <v>0</v>
      </c>
      <c r="AP528" s="7">
        <f>IF(Q528&gt;0,RANK(Q528,(N528:P528,Q528:AF528)),0)</f>
        <v>3</v>
      </c>
      <c r="AQ528" s="7">
        <f>IF(R528&gt;0,RANK(R528,(N528:P528,Q528:AF528)),0)</f>
        <v>5</v>
      </c>
      <c r="AR528" s="7">
        <f>IF(T528&gt;0,RANK(T528,(N528:P528,Q528:AF528)),0)</f>
        <v>0</v>
      </c>
      <c r="AS528" s="7">
        <f>IF(S528&gt;0,RANK(S528,(N528:P528,Q528:AF528)),0)</f>
        <v>0</v>
      </c>
      <c r="AT528" s="2">
        <f t="shared" si="218"/>
        <v>1.4599793885262797E-2</v>
      </c>
      <c r="AU528" s="2">
        <f t="shared" si="219"/>
        <v>5.2387495705942975E-3</v>
      </c>
      <c r="AV528" s="2">
        <f t="shared" si="220"/>
        <v>0</v>
      </c>
      <c r="AW528" s="2">
        <f t="shared" si="221"/>
        <v>0</v>
      </c>
      <c r="AY528" t="s">
        <v>1046</v>
      </c>
      <c r="AZ528" t="s">
        <v>973</v>
      </c>
      <c r="BA528">
        <v>13</v>
      </c>
      <c r="BC528">
        <v>2</v>
      </c>
      <c r="BD528" s="91">
        <v>17</v>
      </c>
      <c r="BE528" s="93">
        <v>83</v>
      </c>
      <c r="BF528" s="96">
        <f t="shared" si="180"/>
        <v>17083</v>
      </c>
      <c r="BG528" s="96">
        <f t="shared" si="210"/>
        <v>17083</v>
      </c>
      <c r="BI528" s="7" t="s">
        <v>1447</v>
      </c>
      <c r="DB528" t="str">
        <f t="shared" si="222"/>
        <v>$vote_array[3][1][17083]=3478;</v>
      </c>
      <c r="DC528" t="str">
        <f t="shared" si="223"/>
        <v>$vote_array[3][2][17083]=7850;</v>
      </c>
      <c r="DD528" t="str">
        <f t="shared" si="194"/>
        <v/>
      </c>
      <c r="DE528" t="str">
        <f t="shared" si="195"/>
        <v>$vote_array[3][4][17083]=170;</v>
      </c>
      <c r="DF528" t="str">
        <f t="shared" si="196"/>
        <v>$vote_array[3][5][17083]=61;</v>
      </c>
      <c r="DG528" t="str">
        <f t="shared" si="197"/>
        <v/>
      </c>
      <c r="DH528" t="str">
        <f t="shared" si="198"/>
        <v/>
      </c>
      <c r="DI528" t="str">
        <f t="shared" si="199"/>
        <v/>
      </c>
      <c r="DJ528" t="str">
        <f t="shared" si="200"/>
        <v/>
      </c>
      <c r="DK528" t="str">
        <f t="shared" si="201"/>
        <v/>
      </c>
      <c r="DL528" t="str">
        <f t="shared" si="202"/>
        <v/>
      </c>
      <c r="DM528" t="str">
        <f t="shared" si="203"/>
        <v>$vote_array[3][12][17083]=85;</v>
      </c>
      <c r="DN528" t="str">
        <f t="shared" si="204"/>
        <v/>
      </c>
      <c r="DO528" t="str">
        <f t="shared" si="205"/>
        <v/>
      </c>
      <c r="DP528" t="str">
        <f t="shared" si="206"/>
        <v/>
      </c>
      <c r="DQ528" t="str">
        <f t="shared" si="207"/>
        <v/>
      </c>
      <c r="DR528" t="str">
        <f t="shared" si="208"/>
        <v/>
      </c>
      <c r="DS528" t="str">
        <f t="shared" si="209"/>
        <v/>
      </c>
    </row>
    <row r="529" spans="1:123" ht="14" hidden="1" customHeight="1" outlineLevel="1" x14ac:dyDescent="0.2">
      <c r="A529" s="9" t="s">
        <v>2014</v>
      </c>
      <c r="B529" t="s">
        <v>973</v>
      </c>
      <c r="C529" s="1">
        <f t="shared" si="211"/>
        <v>12271</v>
      </c>
      <c r="D529" s="7">
        <f>IF(N529&gt;0, RANK(N529,(N529:P529,Q529:AF529)),0)</f>
        <v>2</v>
      </c>
      <c r="E529" s="7">
        <f>IF(O529&gt;0,RANK(O529,(N529:P529,Q529:AF529)),0)</f>
        <v>1</v>
      </c>
      <c r="F529" s="7">
        <f>IF(P529&gt;0,RANK(P529,(N529:P529,Q529:AF529)),0)</f>
        <v>0</v>
      </c>
      <c r="G529" s="1">
        <f t="shared" si="212"/>
        <v>1795</v>
      </c>
      <c r="H529" s="2">
        <f t="shared" si="213"/>
        <v>0.14627984679325237</v>
      </c>
      <c r="I529" s="2"/>
      <c r="J529" s="2">
        <f t="shared" si="214"/>
        <v>0.41243582430119796</v>
      </c>
      <c r="K529" s="2">
        <f t="shared" si="215"/>
        <v>0.55871567109445031</v>
      </c>
      <c r="L529" s="2">
        <f t="shared" si="216"/>
        <v>0</v>
      </c>
      <c r="M529" s="2">
        <f t="shared" si="217"/>
        <v>2.8848504604351732E-2</v>
      </c>
      <c r="N529" s="53">
        <v>5061</v>
      </c>
      <c r="O529" s="53">
        <v>6856</v>
      </c>
      <c r="P529" s="102"/>
      <c r="Q529" s="53">
        <v>150</v>
      </c>
      <c r="R529" s="53">
        <v>108</v>
      </c>
      <c r="Y529" s="53">
        <v>96</v>
      </c>
      <c r="Z529" s="53">
        <v>0</v>
      </c>
      <c r="AA529" s="53">
        <v>0</v>
      </c>
      <c r="AB529" s="53">
        <v>0</v>
      </c>
      <c r="AP529" s="7">
        <f>IF(Q529&gt;0,RANK(Q529,(N529:P529,Q529:AF529)),0)</f>
        <v>3</v>
      </c>
      <c r="AQ529" s="7">
        <f>IF(R529&gt;0,RANK(R529,(N529:P529,Q529:AF529)),0)</f>
        <v>4</v>
      </c>
      <c r="AR529" s="7">
        <f>IF(T529&gt;0,RANK(T529,(N529:P529,Q529:AF529)),0)</f>
        <v>0</v>
      </c>
      <c r="AS529" s="7">
        <f>IF(S529&gt;0,RANK(S529,(N529:P529,Q529:AF529)),0)</f>
        <v>0</v>
      </c>
      <c r="AT529" s="2">
        <f t="shared" si="218"/>
        <v>1.2223942628962595E-2</v>
      </c>
      <c r="AU529" s="2">
        <f t="shared" si="219"/>
        <v>8.8012386928530677E-3</v>
      </c>
      <c r="AV529" s="2">
        <f t="shared" si="220"/>
        <v>0</v>
      </c>
      <c r="AW529" s="2">
        <f t="shared" si="221"/>
        <v>0</v>
      </c>
      <c r="AY529" t="s">
        <v>2014</v>
      </c>
      <c r="AZ529" t="s">
        <v>973</v>
      </c>
      <c r="BA529">
        <v>17</v>
      </c>
      <c r="BC529">
        <v>2</v>
      </c>
      <c r="BD529" s="91">
        <v>17</v>
      </c>
      <c r="BE529" s="93">
        <v>85</v>
      </c>
      <c r="BF529" s="96">
        <f t="shared" si="180"/>
        <v>17085</v>
      </c>
      <c r="BG529" s="96">
        <f t="shared" si="210"/>
        <v>17085</v>
      </c>
      <c r="BI529" s="7" t="s">
        <v>1447</v>
      </c>
      <c r="DB529" t="str">
        <f t="shared" si="222"/>
        <v>$vote_array[3][1][17085]=5061;</v>
      </c>
      <c r="DC529" t="str">
        <f t="shared" si="223"/>
        <v>$vote_array[3][2][17085]=6856;</v>
      </c>
      <c r="DD529" t="str">
        <f t="shared" si="194"/>
        <v/>
      </c>
      <c r="DE529" t="str">
        <f t="shared" si="195"/>
        <v>$vote_array[3][4][17085]=150;</v>
      </c>
      <c r="DF529" t="str">
        <f t="shared" si="196"/>
        <v>$vote_array[3][5][17085]=108;</v>
      </c>
      <c r="DG529" t="str">
        <f t="shared" si="197"/>
        <v/>
      </c>
      <c r="DH529" t="str">
        <f t="shared" si="198"/>
        <v/>
      </c>
      <c r="DI529" t="str">
        <f t="shared" si="199"/>
        <v/>
      </c>
      <c r="DJ529" t="str">
        <f t="shared" si="200"/>
        <v/>
      </c>
      <c r="DK529" t="str">
        <f t="shared" si="201"/>
        <v/>
      </c>
      <c r="DL529" t="str">
        <f t="shared" si="202"/>
        <v/>
      </c>
      <c r="DM529" t="str">
        <f t="shared" si="203"/>
        <v>$vote_array[3][12][17085]=96;</v>
      </c>
      <c r="DN529" t="str">
        <f t="shared" si="204"/>
        <v/>
      </c>
      <c r="DO529" t="str">
        <f t="shared" si="205"/>
        <v/>
      </c>
      <c r="DP529" t="str">
        <f t="shared" si="206"/>
        <v/>
      </c>
      <c r="DQ529" t="str">
        <f t="shared" si="207"/>
        <v/>
      </c>
      <c r="DR529" t="str">
        <f t="shared" si="208"/>
        <v/>
      </c>
      <c r="DS529" t="str">
        <f t="shared" si="209"/>
        <v/>
      </c>
    </row>
    <row r="530" spans="1:123" ht="14" hidden="1" customHeight="1" outlineLevel="1" x14ac:dyDescent="0.2">
      <c r="A530" t="s">
        <v>2393</v>
      </c>
      <c r="B530" t="s">
        <v>973</v>
      </c>
      <c r="C530" s="1">
        <f t="shared" si="211"/>
        <v>6333</v>
      </c>
      <c r="D530" s="7">
        <f>IF(N530&gt;0, RANK(N530,(N530:P530,Q530:AF530)),0)</f>
        <v>2</v>
      </c>
      <c r="E530" s="7">
        <f>IF(O530&gt;0,RANK(O530,(N530:P530,Q530:AF530)),0)</f>
        <v>1</v>
      </c>
      <c r="F530" s="7">
        <f>IF(P530&gt;0,RANK(P530,(N530:P530,Q530:AF530)),0)</f>
        <v>0</v>
      </c>
      <c r="G530" s="1">
        <f t="shared" si="212"/>
        <v>3067</v>
      </c>
      <c r="H530" s="2">
        <f t="shared" si="213"/>
        <v>0.48428864677088268</v>
      </c>
      <c r="I530" s="2"/>
      <c r="J530" s="2">
        <f t="shared" si="214"/>
        <v>0.24617085109742617</v>
      </c>
      <c r="K530" s="2">
        <f t="shared" si="215"/>
        <v>0.73045949786830888</v>
      </c>
      <c r="L530" s="2">
        <f t="shared" si="216"/>
        <v>0</v>
      </c>
      <c r="M530" s="2">
        <f t="shared" si="217"/>
        <v>2.3369651034264916E-2</v>
      </c>
      <c r="N530" s="53">
        <v>1559</v>
      </c>
      <c r="O530" s="53">
        <v>4626</v>
      </c>
      <c r="P530" s="102"/>
      <c r="Q530" s="53">
        <v>49</v>
      </c>
      <c r="R530" s="53">
        <v>50</v>
      </c>
      <c r="Y530" s="53">
        <v>49</v>
      </c>
      <c r="Z530" s="53">
        <v>0</v>
      </c>
      <c r="AA530" s="53">
        <v>0</v>
      </c>
      <c r="AB530" s="53">
        <v>0</v>
      </c>
      <c r="AP530" s="7">
        <f>IF(Q530&gt;0,RANK(Q530,(N530:P530,Q530:AF530)),0)</f>
        <v>4</v>
      </c>
      <c r="AQ530" s="7">
        <f>IF(R530&gt;0,RANK(R530,(N530:P530,Q530:AF530)),0)</f>
        <v>3</v>
      </c>
      <c r="AR530" s="7">
        <f>IF(T530&gt;0,RANK(T530,(N530:P530,Q530:AF530)),0)</f>
        <v>0</v>
      </c>
      <c r="AS530" s="7">
        <f>IF(S530&gt;0,RANK(S530,(N530:P530,Q530:AF530)),0)</f>
        <v>0</v>
      </c>
      <c r="AT530" s="2">
        <f t="shared" si="218"/>
        <v>7.7372493289120476E-3</v>
      </c>
      <c r="AU530" s="2">
        <f t="shared" si="219"/>
        <v>7.8951523764408654E-3</v>
      </c>
      <c r="AV530" s="2">
        <f t="shared" si="220"/>
        <v>0</v>
      </c>
      <c r="AW530" s="2">
        <f t="shared" si="221"/>
        <v>0</v>
      </c>
      <c r="AY530" t="s">
        <v>2393</v>
      </c>
      <c r="AZ530" t="s">
        <v>973</v>
      </c>
      <c r="BA530">
        <v>15</v>
      </c>
      <c r="BC530">
        <v>2</v>
      </c>
      <c r="BD530" s="91">
        <v>17</v>
      </c>
      <c r="BE530" s="93">
        <v>87</v>
      </c>
      <c r="BF530" s="96">
        <f t="shared" si="180"/>
        <v>17087</v>
      </c>
      <c r="BG530" s="96">
        <f t="shared" si="210"/>
        <v>17087</v>
      </c>
      <c r="BI530" s="7" t="s">
        <v>1447</v>
      </c>
      <c r="DB530" t="str">
        <f t="shared" si="222"/>
        <v>$vote_array[3][1][17087]=1559;</v>
      </c>
      <c r="DC530" t="str">
        <f t="shared" si="223"/>
        <v>$vote_array[3][2][17087]=4626;</v>
      </c>
      <c r="DD530" t="str">
        <f t="shared" si="194"/>
        <v/>
      </c>
      <c r="DE530" t="str">
        <f t="shared" si="195"/>
        <v>$vote_array[3][4][17087]=49;</v>
      </c>
      <c r="DF530" t="str">
        <f t="shared" si="196"/>
        <v>$vote_array[3][5][17087]=50;</v>
      </c>
      <c r="DG530" t="str">
        <f t="shared" si="197"/>
        <v/>
      </c>
      <c r="DH530" t="str">
        <f t="shared" si="198"/>
        <v/>
      </c>
      <c r="DI530" t="str">
        <f t="shared" si="199"/>
        <v/>
      </c>
      <c r="DJ530" t="str">
        <f t="shared" si="200"/>
        <v/>
      </c>
      <c r="DK530" t="str">
        <f t="shared" si="201"/>
        <v/>
      </c>
      <c r="DL530" t="str">
        <f t="shared" si="202"/>
        <v/>
      </c>
      <c r="DM530" t="str">
        <f t="shared" si="203"/>
        <v>$vote_array[3][12][17087]=49;</v>
      </c>
      <c r="DN530" t="str">
        <f t="shared" si="204"/>
        <v/>
      </c>
      <c r="DO530" t="str">
        <f t="shared" si="205"/>
        <v/>
      </c>
      <c r="DP530" t="str">
        <f t="shared" si="206"/>
        <v/>
      </c>
      <c r="DQ530" t="str">
        <f t="shared" si="207"/>
        <v/>
      </c>
      <c r="DR530" t="str">
        <f t="shared" si="208"/>
        <v/>
      </c>
      <c r="DS530" t="str">
        <f t="shared" si="209"/>
        <v/>
      </c>
    </row>
    <row r="531" spans="1:123" ht="14" hidden="1" customHeight="1" outlineLevel="1" x14ac:dyDescent="0.2">
      <c r="A531" t="s">
        <v>2023</v>
      </c>
      <c r="B531" t="s">
        <v>973</v>
      </c>
      <c r="C531" s="1">
        <f t="shared" si="211"/>
        <v>230012</v>
      </c>
      <c r="D531" s="7">
        <f>IF(N531&gt;0, RANK(N531,(N531:P531,Q531:AF531)),0)</f>
        <v>1</v>
      </c>
      <c r="E531" s="7">
        <f>IF(O531&gt;0,RANK(O531,(N531:P531,Q531:AF531)),0)</f>
        <v>2</v>
      </c>
      <c r="F531" s="7">
        <f>IF(P531&gt;0,RANK(P531,(N531:P531,Q531:AF531)),0)</f>
        <v>0</v>
      </c>
      <c r="G531" s="1">
        <f t="shared" si="212"/>
        <v>26357</v>
      </c>
      <c r="H531" s="2">
        <f t="shared" si="213"/>
        <v>0.11458967358224788</v>
      </c>
      <c r="I531" s="2"/>
      <c r="J531" s="2">
        <f t="shared" si="214"/>
        <v>0.53313305392762111</v>
      </c>
      <c r="K531" s="2">
        <f t="shared" si="215"/>
        <v>0.41854338034537331</v>
      </c>
      <c r="L531" s="2">
        <f t="shared" si="216"/>
        <v>0</v>
      </c>
      <c r="M531" s="2">
        <f t="shared" si="217"/>
        <v>4.832356572700558E-2</v>
      </c>
      <c r="N531" s="53">
        <v>122627</v>
      </c>
      <c r="O531" s="53">
        <v>96270</v>
      </c>
      <c r="P531" s="102"/>
      <c r="Q531" s="53">
        <v>3004</v>
      </c>
      <c r="R531" s="53">
        <v>1943</v>
      </c>
      <c r="Y531" s="53">
        <v>6168</v>
      </c>
      <c r="Z531" s="53">
        <v>0</v>
      </c>
      <c r="AA531" s="53">
        <v>0</v>
      </c>
      <c r="AB531" s="53">
        <v>0</v>
      </c>
      <c r="AP531" s="7">
        <f>IF(Q531&gt;0,RANK(Q531,(N531:P531,Q531:AF531)),0)</f>
        <v>4</v>
      </c>
      <c r="AQ531" s="7">
        <f>IF(R531&gt;0,RANK(R531,(N531:P531,Q531:AF531)),0)</f>
        <v>5</v>
      </c>
      <c r="AR531" s="7">
        <f>IF(T531&gt;0,RANK(T531,(N531:P531,Q531:AF531)),0)</f>
        <v>0</v>
      </c>
      <c r="AS531" s="7">
        <f>IF(S531&gt;0,RANK(S531,(N531:P531,Q531:AF531)),0)</f>
        <v>0</v>
      </c>
      <c r="AT531" s="2">
        <f t="shared" si="218"/>
        <v>1.3060188164095786E-2</v>
      </c>
      <c r="AU531" s="2">
        <f t="shared" si="219"/>
        <v>8.4473853538076273E-3</v>
      </c>
      <c r="AV531" s="2">
        <f t="shared" si="220"/>
        <v>0</v>
      </c>
      <c r="AW531" s="2">
        <f t="shared" si="221"/>
        <v>0</v>
      </c>
      <c r="AY531" t="s">
        <v>2023</v>
      </c>
      <c r="AZ531" t="s">
        <v>973</v>
      </c>
      <c r="BC531">
        <v>2</v>
      </c>
      <c r="BD531" s="91">
        <v>17</v>
      </c>
      <c r="BE531" s="93">
        <v>89</v>
      </c>
      <c r="BF531" s="96">
        <f t="shared" si="180"/>
        <v>17089</v>
      </c>
      <c r="BG531" s="96">
        <f t="shared" si="210"/>
        <v>17089</v>
      </c>
      <c r="BI531" s="7" t="s">
        <v>1447</v>
      </c>
      <c r="DB531" t="str">
        <f t="shared" si="222"/>
        <v>$vote_array[3][1][17089]=122627;</v>
      </c>
      <c r="DC531" t="str">
        <f t="shared" si="223"/>
        <v>$vote_array[3][2][17089]=96270;</v>
      </c>
      <c r="DD531" t="str">
        <f t="shared" si="194"/>
        <v/>
      </c>
      <c r="DE531" t="str">
        <f t="shared" si="195"/>
        <v>$vote_array[3][4][17089]=3004;</v>
      </c>
      <c r="DF531" t="str">
        <f t="shared" si="196"/>
        <v>$vote_array[3][5][17089]=1943;</v>
      </c>
      <c r="DG531" t="str">
        <f t="shared" si="197"/>
        <v/>
      </c>
      <c r="DH531" t="str">
        <f t="shared" si="198"/>
        <v/>
      </c>
      <c r="DI531" t="str">
        <f t="shared" si="199"/>
        <v/>
      </c>
      <c r="DJ531" t="str">
        <f t="shared" si="200"/>
        <v/>
      </c>
      <c r="DK531" t="str">
        <f t="shared" si="201"/>
        <v/>
      </c>
      <c r="DL531" t="str">
        <f t="shared" si="202"/>
        <v/>
      </c>
      <c r="DM531" t="str">
        <f t="shared" si="203"/>
        <v>$vote_array[3][12][17089]=6168;</v>
      </c>
      <c r="DN531" t="str">
        <f t="shared" si="204"/>
        <v/>
      </c>
      <c r="DO531" t="str">
        <f t="shared" si="205"/>
        <v/>
      </c>
      <c r="DP531" t="str">
        <f t="shared" si="206"/>
        <v/>
      </c>
      <c r="DQ531" t="str">
        <f t="shared" si="207"/>
        <v/>
      </c>
      <c r="DR531" t="str">
        <f t="shared" si="208"/>
        <v/>
      </c>
      <c r="DS531" t="str">
        <f t="shared" si="209"/>
        <v/>
      </c>
    </row>
    <row r="532" spans="1:123" ht="14" hidden="1" customHeight="1" outlineLevel="1" x14ac:dyDescent="0.2">
      <c r="A532" t="s">
        <v>2096</v>
      </c>
      <c r="B532" t="s">
        <v>973</v>
      </c>
      <c r="C532" s="1">
        <f t="shared" si="211"/>
        <v>49440</v>
      </c>
      <c r="D532" s="7">
        <f>IF(N532&gt;0, RANK(N532,(N532:P532,Q532:AF532)),0)</f>
        <v>2</v>
      </c>
      <c r="E532" s="7">
        <f>IF(O532&gt;0,RANK(O532,(N532:P532,Q532:AF532)),0)</f>
        <v>1</v>
      </c>
      <c r="F532" s="7">
        <f>IF(P532&gt;0,RANK(P532,(N532:P532,Q532:AF532)),0)</f>
        <v>0</v>
      </c>
      <c r="G532" s="1">
        <f t="shared" si="212"/>
        <v>6751</v>
      </c>
      <c r="H532" s="2">
        <f t="shared" si="213"/>
        <v>0.13654935275080907</v>
      </c>
      <c r="I532" s="2"/>
      <c r="J532" s="2">
        <f t="shared" si="214"/>
        <v>0.39955501618122979</v>
      </c>
      <c r="K532" s="2">
        <f t="shared" si="215"/>
        <v>0.53610436893203883</v>
      </c>
      <c r="L532" s="2">
        <f t="shared" si="216"/>
        <v>0</v>
      </c>
      <c r="M532" s="2">
        <f t="shared" si="217"/>
        <v>6.4340614886731373E-2</v>
      </c>
      <c r="N532" s="53">
        <v>19754</v>
      </c>
      <c r="O532" s="53">
        <v>26505</v>
      </c>
      <c r="P532" s="102"/>
      <c r="Q532" s="53">
        <v>967</v>
      </c>
      <c r="R532" s="53">
        <v>363</v>
      </c>
      <c r="Y532" s="53">
        <v>1851</v>
      </c>
      <c r="Z532" s="53">
        <v>0</v>
      </c>
      <c r="AA532" s="53">
        <v>0</v>
      </c>
      <c r="AB532" s="53">
        <v>0</v>
      </c>
      <c r="AP532" s="7">
        <f>IF(Q532&gt;0,RANK(Q532,(N532:P532,Q532:AF532)),0)</f>
        <v>4</v>
      </c>
      <c r="AQ532" s="7">
        <f>IF(R532&gt;0,RANK(R532,(N532:P532,Q532:AF532)),0)</f>
        <v>5</v>
      </c>
      <c r="AR532" s="7">
        <f>IF(T532&gt;0,RANK(T532,(N532:P532,Q532:AF532)),0)</f>
        <v>0</v>
      </c>
      <c r="AS532" s="7">
        <f>IF(S532&gt;0,RANK(S532,(N532:P532,Q532:AF532)),0)</f>
        <v>0</v>
      </c>
      <c r="AT532" s="2">
        <f t="shared" si="218"/>
        <v>1.9559061488673139E-2</v>
      </c>
      <c r="AU532" s="2">
        <f t="shared" si="219"/>
        <v>7.3422330097087382E-3</v>
      </c>
      <c r="AV532" s="2">
        <f t="shared" si="220"/>
        <v>0</v>
      </c>
      <c r="AW532" s="2">
        <f t="shared" si="221"/>
        <v>0</v>
      </c>
      <c r="AY532" t="s">
        <v>2096</v>
      </c>
      <c r="AZ532" t="s">
        <v>973</v>
      </c>
      <c r="BA532">
        <v>2</v>
      </c>
      <c r="BC532">
        <v>2</v>
      </c>
      <c r="BD532" s="91">
        <v>17</v>
      </c>
      <c r="BE532" s="93">
        <v>91</v>
      </c>
      <c r="BF532" s="96">
        <f t="shared" ref="BF532:BF588" si="224">1000*BD532+BE532</f>
        <v>17091</v>
      </c>
      <c r="BG532" s="96">
        <f t="shared" si="210"/>
        <v>17091</v>
      </c>
      <c r="BI532" s="7" t="s">
        <v>1447</v>
      </c>
      <c r="DB532" t="str">
        <f t="shared" si="222"/>
        <v>$vote_array[3][1][17091]=19754;</v>
      </c>
      <c r="DC532" t="str">
        <f t="shared" si="223"/>
        <v>$vote_array[3][2][17091]=26505;</v>
      </c>
      <c r="DD532" t="str">
        <f t="shared" si="194"/>
        <v/>
      </c>
      <c r="DE532" t="str">
        <f t="shared" si="195"/>
        <v>$vote_array[3][4][17091]=967;</v>
      </c>
      <c r="DF532" t="str">
        <f t="shared" si="196"/>
        <v>$vote_array[3][5][17091]=363;</v>
      </c>
      <c r="DG532" t="str">
        <f t="shared" si="197"/>
        <v/>
      </c>
      <c r="DH532" t="str">
        <f t="shared" si="198"/>
        <v/>
      </c>
      <c r="DI532" t="str">
        <f t="shared" si="199"/>
        <v/>
      </c>
      <c r="DJ532" t="str">
        <f t="shared" si="200"/>
        <v/>
      </c>
      <c r="DK532" t="str">
        <f t="shared" si="201"/>
        <v/>
      </c>
      <c r="DL532" t="str">
        <f t="shared" si="202"/>
        <v/>
      </c>
      <c r="DM532" t="str">
        <f t="shared" si="203"/>
        <v>$vote_array[3][12][17091]=1851;</v>
      </c>
      <c r="DN532" t="str">
        <f t="shared" si="204"/>
        <v/>
      </c>
      <c r="DO532" t="str">
        <f t="shared" si="205"/>
        <v/>
      </c>
      <c r="DP532" t="str">
        <f t="shared" si="206"/>
        <v/>
      </c>
      <c r="DQ532" t="str">
        <f t="shared" si="207"/>
        <v/>
      </c>
      <c r="DR532" t="str">
        <f t="shared" si="208"/>
        <v/>
      </c>
      <c r="DS532" t="str">
        <f t="shared" si="209"/>
        <v/>
      </c>
    </row>
    <row r="533" spans="1:123" ht="14" hidden="1" customHeight="1" outlineLevel="1" x14ac:dyDescent="0.2">
      <c r="A533" t="s">
        <v>2442</v>
      </c>
      <c r="B533" t="s">
        <v>973</v>
      </c>
      <c r="C533" s="1">
        <f t="shared" si="211"/>
        <v>63346</v>
      </c>
      <c r="D533" s="7">
        <f>IF(N533&gt;0, RANK(N533,(N533:P533,Q533:AF533)),0)</f>
        <v>1</v>
      </c>
      <c r="E533" s="7">
        <f>IF(O533&gt;0,RANK(O533,(N533:P533,Q533:AF533)),0)</f>
        <v>2</v>
      </c>
      <c r="F533" s="7">
        <f>IF(P533&gt;0,RANK(P533,(N533:P533,Q533:AF533)),0)</f>
        <v>0</v>
      </c>
      <c r="G533" s="1">
        <f t="shared" si="212"/>
        <v>2265</v>
      </c>
      <c r="H533" s="2">
        <f t="shared" si="213"/>
        <v>3.5756006693398165E-2</v>
      </c>
      <c r="I533" s="2"/>
      <c r="J533" s="2">
        <f t="shared" si="214"/>
        <v>0.49024405645186753</v>
      </c>
      <c r="K533" s="2">
        <f t="shared" si="215"/>
        <v>0.45448804975846935</v>
      </c>
      <c r="L533" s="2">
        <f t="shared" si="216"/>
        <v>0</v>
      </c>
      <c r="M533" s="2">
        <f t="shared" si="217"/>
        <v>5.5267893789663125E-2</v>
      </c>
      <c r="N533" s="53">
        <v>31055</v>
      </c>
      <c r="O533" s="53">
        <v>28790</v>
      </c>
      <c r="P533" s="102"/>
      <c r="Q533" s="53">
        <v>898</v>
      </c>
      <c r="R533" s="53">
        <v>587</v>
      </c>
      <c r="Y533" s="53">
        <v>2016</v>
      </c>
      <c r="Z533" s="53">
        <v>0</v>
      </c>
      <c r="AA533" s="53">
        <v>0</v>
      </c>
      <c r="AB533" s="53">
        <v>0</v>
      </c>
      <c r="AP533" s="7">
        <f>IF(Q533&gt;0,RANK(Q533,(N533:P533,Q533:AF533)),0)</f>
        <v>4</v>
      </c>
      <c r="AQ533" s="7">
        <f>IF(R533&gt;0,RANK(R533,(N533:P533,Q533:AF533)),0)</f>
        <v>5</v>
      </c>
      <c r="AR533" s="7">
        <f>IF(T533&gt;0,RANK(T533,(N533:P533,Q533:AF533)),0)</f>
        <v>0</v>
      </c>
      <c r="AS533" s="7">
        <f>IF(S533&gt;0,RANK(S533,(N533:P533,Q533:AF533)),0)</f>
        <v>0</v>
      </c>
      <c r="AT533" s="2">
        <f t="shared" si="218"/>
        <v>1.4176112145991853E-2</v>
      </c>
      <c r="AU533" s="2">
        <f t="shared" si="219"/>
        <v>9.2665677390837628E-3</v>
      </c>
      <c r="AV533" s="2">
        <f t="shared" si="220"/>
        <v>0</v>
      </c>
      <c r="AW533" s="2">
        <f t="shared" si="221"/>
        <v>0</v>
      </c>
      <c r="AY533" t="s">
        <v>2442</v>
      </c>
      <c r="AZ533" t="s">
        <v>973</v>
      </c>
      <c r="BC533">
        <v>2</v>
      </c>
      <c r="BD533" s="91">
        <v>17</v>
      </c>
      <c r="BE533" s="93">
        <v>93</v>
      </c>
      <c r="BF533" s="96">
        <f t="shared" si="224"/>
        <v>17093</v>
      </c>
      <c r="BG533" s="96">
        <f t="shared" si="210"/>
        <v>17093</v>
      </c>
      <c r="BI533" s="7" t="s">
        <v>1447</v>
      </c>
      <c r="DB533" t="str">
        <f t="shared" si="222"/>
        <v>$vote_array[3][1][17093]=31055;</v>
      </c>
      <c r="DC533" t="str">
        <f t="shared" si="223"/>
        <v>$vote_array[3][2][17093]=28790;</v>
      </c>
      <c r="DD533" t="str">
        <f t="shared" si="194"/>
        <v/>
      </c>
      <c r="DE533" t="str">
        <f t="shared" si="195"/>
        <v>$vote_array[3][4][17093]=898;</v>
      </c>
      <c r="DF533" t="str">
        <f t="shared" si="196"/>
        <v>$vote_array[3][5][17093]=587;</v>
      </c>
      <c r="DG533" t="str">
        <f t="shared" si="197"/>
        <v/>
      </c>
      <c r="DH533" t="str">
        <f t="shared" si="198"/>
        <v/>
      </c>
      <c r="DI533" t="str">
        <f t="shared" si="199"/>
        <v/>
      </c>
      <c r="DJ533" t="str">
        <f t="shared" si="200"/>
        <v/>
      </c>
      <c r="DK533" t="str">
        <f t="shared" si="201"/>
        <v/>
      </c>
      <c r="DL533" t="str">
        <f t="shared" si="202"/>
        <v/>
      </c>
      <c r="DM533" t="str">
        <f t="shared" si="203"/>
        <v>$vote_array[3][12][17093]=2016;</v>
      </c>
      <c r="DN533" t="str">
        <f t="shared" si="204"/>
        <v/>
      </c>
      <c r="DO533" t="str">
        <f t="shared" si="205"/>
        <v/>
      </c>
      <c r="DP533" t="str">
        <f t="shared" si="206"/>
        <v/>
      </c>
      <c r="DQ533" t="str">
        <f t="shared" si="207"/>
        <v/>
      </c>
      <c r="DR533" t="str">
        <f t="shared" si="208"/>
        <v/>
      </c>
      <c r="DS533" t="str">
        <f t="shared" si="209"/>
        <v/>
      </c>
    </row>
    <row r="534" spans="1:123" ht="14" hidden="1" customHeight="1" outlineLevel="1" x14ac:dyDescent="0.2">
      <c r="A534" t="s">
        <v>2487</v>
      </c>
      <c r="B534" t="s">
        <v>973</v>
      </c>
      <c r="C534" s="1">
        <f t="shared" si="211"/>
        <v>22846</v>
      </c>
      <c r="D534" s="7">
        <f>IF(N534&gt;0, RANK(N534,(N534:P534,Q534:AF534)),0)</f>
        <v>2</v>
      </c>
      <c r="E534" s="7">
        <f>IF(O534&gt;0,RANK(O534,(N534:P534,Q534:AF534)),0)</f>
        <v>1</v>
      </c>
      <c r="F534" s="7">
        <f>IF(P534&gt;0,RANK(P534,(N534:P534,Q534:AF534)),0)</f>
        <v>0</v>
      </c>
      <c r="G534" s="1">
        <f t="shared" si="212"/>
        <v>529</v>
      </c>
      <c r="H534" s="2">
        <f t="shared" si="213"/>
        <v>2.3155038081064519E-2</v>
      </c>
      <c r="I534" s="2"/>
      <c r="J534" s="2">
        <f t="shared" si="214"/>
        <v>0.47360588286789812</v>
      </c>
      <c r="K534" s="2">
        <f t="shared" si="215"/>
        <v>0.49676092094896263</v>
      </c>
      <c r="L534" s="2">
        <f t="shared" si="216"/>
        <v>0</v>
      </c>
      <c r="M534" s="2">
        <f t="shared" si="217"/>
        <v>2.9633196183139199E-2</v>
      </c>
      <c r="N534" s="53">
        <v>10820</v>
      </c>
      <c r="O534" s="53">
        <v>11349</v>
      </c>
      <c r="P534" s="102"/>
      <c r="Q534" s="53">
        <v>301</v>
      </c>
      <c r="R534" s="53">
        <v>204</v>
      </c>
      <c r="Y534" s="53">
        <v>172</v>
      </c>
      <c r="Z534" s="53">
        <v>0</v>
      </c>
      <c r="AA534" s="53">
        <v>0</v>
      </c>
      <c r="AB534" s="53">
        <v>0</v>
      </c>
      <c r="AP534" s="7">
        <f>IF(Q534&gt;0,RANK(Q534,(N534:P534,Q534:AF534)),0)</f>
        <v>3</v>
      </c>
      <c r="AQ534" s="7">
        <f>IF(R534&gt;0,RANK(R534,(N534:P534,Q534:AF534)),0)</f>
        <v>4</v>
      </c>
      <c r="AR534" s="7">
        <f>IF(T534&gt;0,RANK(T534,(N534:P534,Q534:AF534)),0)</f>
        <v>0</v>
      </c>
      <c r="AS534" s="7">
        <f>IF(S534&gt;0,RANK(S534,(N534:P534,Q534:AF534)),0)</f>
        <v>0</v>
      </c>
      <c r="AT534" s="2">
        <f t="shared" si="218"/>
        <v>1.3175172896787183E-2</v>
      </c>
      <c r="AU534" s="2">
        <f t="shared" si="219"/>
        <v>8.9293530596165627E-3</v>
      </c>
      <c r="AV534" s="2">
        <f t="shared" si="220"/>
        <v>0</v>
      </c>
      <c r="AW534" s="2">
        <f t="shared" si="221"/>
        <v>0</v>
      </c>
      <c r="AY534" t="s">
        <v>2487</v>
      </c>
      <c r="AZ534" t="s">
        <v>973</v>
      </c>
      <c r="BA534">
        <v>17</v>
      </c>
      <c r="BC534">
        <v>2</v>
      </c>
      <c r="BD534" s="91">
        <v>17</v>
      </c>
      <c r="BE534" s="93">
        <v>95</v>
      </c>
      <c r="BF534" s="96">
        <f t="shared" si="224"/>
        <v>17095</v>
      </c>
      <c r="BG534" s="96">
        <f t="shared" si="210"/>
        <v>17095</v>
      </c>
      <c r="BI534" s="7" t="s">
        <v>1447</v>
      </c>
      <c r="DB534" t="str">
        <f t="shared" si="222"/>
        <v>$vote_array[3][1][17095]=10820;</v>
      </c>
      <c r="DC534" t="str">
        <f t="shared" si="223"/>
        <v>$vote_array[3][2][17095]=11349;</v>
      </c>
      <c r="DD534" t="str">
        <f t="shared" si="194"/>
        <v/>
      </c>
      <c r="DE534" t="str">
        <f t="shared" si="195"/>
        <v>$vote_array[3][4][17095]=301;</v>
      </c>
      <c r="DF534" t="str">
        <f t="shared" si="196"/>
        <v>$vote_array[3][5][17095]=204;</v>
      </c>
      <c r="DG534" t="str">
        <f t="shared" si="197"/>
        <v/>
      </c>
      <c r="DH534" t="str">
        <f t="shared" si="198"/>
        <v/>
      </c>
      <c r="DI534" t="str">
        <f t="shared" si="199"/>
        <v/>
      </c>
      <c r="DJ534" t="str">
        <f t="shared" si="200"/>
        <v/>
      </c>
      <c r="DK534" t="str">
        <f t="shared" si="201"/>
        <v/>
      </c>
      <c r="DL534" t="str">
        <f t="shared" si="202"/>
        <v/>
      </c>
      <c r="DM534" t="str">
        <f t="shared" si="203"/>
        <v>$vote_array[3][12][17095]=172;</v>
      </c>
      <c r="DN534" t="str">
        <f t="shared" si="204"/>
        <v/>
      </c>
      <c r="DO534" t="str">
        <f t="shared" si="205"/>
        <v/>
      </c>
      <c r="DP534" t="str">
        <f t="shared" si="206"/>
        <v/>
      </c>
      <c r="DQ534" t="str">
        <f t="shared" si="207"/>
        <v/>
      </c>
      <c r="DR534" t="str">
        <f t="shared" si="208"/>
        <v/>
      </c>
      <c r="DS534" t="str">
        <f t="shared" si="209"/>
        <v/>
      </c>
    </row>
    <row r="535" spans="1:123" ht="14" hidden="1" customHeight="1" outlineLevel="1" x14ac:dyDescent="0.2">
      <c r="A535" t="s">
        <v>30</v>
      </c>
      <c r="B535" t="s">
        <v>973</v>
      </c>
      <c r="C535" s="1">
        <f t="shared" si="211"/>
        <v>332290</v>
      </c>
      <c r="D535" s="7">
        <f>IF(N535&gt;0, RANK(N535,(N535:P535,Q535:AF535)),0)</f>
        <v>1</v>
      </c>
      <c r="E535" s="7">
        <f>IF(O535&gt;0,RANK(O535,(N535:P535,Q535:AF535)),0)</f>
        <v>2</v>
      </c>
      <c r="F535" s="7">
        <f>IF(P535&gt;0,RANK(P535,(N535:P535,Q535:AF535)),0)</f>
        <v>0</v>
      </c>
      <c r="G535" s="1">
        <f t="shared" si="212"/>
        <v>56286</v>
      </c>
      <c r="H535" s="2">
        <f t="shared" si="213"/>
        <v>0.16938818501910982</v>
      </c>
      <c r="I535" s="2"/>
      <c r="J535" s="2">
        <f t="shared" si="214"/>
        <v>0.56465737759186252</v>
      </c>
      <c r="K535" s="2">
        <f t="shared" si="215"/>
        <v>0.39526919257275273</v>
      </c>
      <c r="L535" s="2">
        <f t="shared" si="216"/>
        <v>0</v>
      </c>
      <c r="M535" s="2">
        <f t="shared" si="217"/>
        <v>4.0073429835384755E-2</v>
      </c>
      <c r="N535" s="53">
        <v>187630</v>
      </c>
      <c r="O535" s="53">
        <v>131344</v>
      </c>
      <c r="P535" s="102"/>
      <c r="Q535" s="53">
        <v>3657</v>
      </c>
      <c r="R535" s="53">
        <v>2327</v>
      </c>
      <c r="Y535" s="53">
        <v>7330</v>
      </c>
      <c r="Z535" s="53">
        <v>2</v>
      </c>
      <c r="AA535" s="53">
        <v>0</v>
      </c>
      <c r="AB535" s="53">
        <v>0</v>
      </c>
      <c r="AP535" s="7">
        <f>IF(Q535&gt;0,RANK(Q535,(N535:P535,Q535:AF535)),0)</f>
        <v>4</v>
      </c>
      <c r="AQ535" s="7">
        <f>IF(R535&gt;0,RANK(R535,(N535:P535,Q535:AF535)),0)</f>
        <v>5</v>
      </c>
      <c r="AR535" s="7">
        <f>IF(T535&gt;0,RANK(T535,(N535:P535,Q535:AF535)),0)</f>
        <v>0</v>
      </c>
      <c r="AS535" s="7">
        <f>IF(S535&gt;0,RANK(S535,(N535:P535,Q535:AF535)),0)</f>
        <v>0</v>
      </c>
      <c r="AT535" s="2">
        <f t="shared" si="218"/>
        <v>1.1005447049264197E-2</v>
      </c>
      <c r="AU535" s="2">
        <f t="shared" si="219"/>
        <v>7.0029191368984924E-3</v>
      </c>
      <c r="AV535" s="2">
        <f t="shared" si="220"/>
        <v>0</v>
      </c>
      <c r="AW535" s="2">
        <f t="shared" si="221"/>
        <v>0</v>
      </c>
      <c r="AY535" t="s">
        <v>30</v>
      </c>
      <c r="AZ535" t="s">
        <v>973</v>
      </c>
      <c r="BC535">
        <v>2</v>
      </c>
      <c r="BD535" s="91">
        <v>17</v>
      </c>
      <c r="BE535" s="93">
        <v>97</v>
      </c>
      <c r="BF535" s="96">
        <f t="shared" si="224"/>
        <v>17097</v>
      </c>
      <c r="BG535" s="96">
        <f t="shared" si="210"/>
        <v>17097</v>
      </c>
      <c r="BI535" s="7" t="s">
        <v>1447</v>
      </c>
      <c r="DB535" t="str">
        <f t="shared" si="222"/>
        <v>$vote_array[3][1][17097]=187630;</v>
      </c>
      <c r="DC535" t="str">
        <f t="shared" si="223"/>
        <v>$vote_array[3][2][17097]=131344;</v>
      </c>
      <c r="DD535" t="str">
        <f t="shared" si="194"/>
        <v/>
      </c>
      <c r="DE535" t="str">
        <f t="shared" si="195"/>
        <v>$vote_array[3][4][17097]=3657;</v>
      </c>
      <c r="DF535" t="str">
        <f t="shared" si="196"/>
        <v>$vote_array[3][5][17097]=2327;</v>
      </c>
      <c r="DG535" t="str">
        <f t="shared" si="197"/>
        <v/>
      </c>
      <c r="DH535" t="str">
        <f t="shared" si="198"/>
        <v/>
      </c>
      <c r="DI535" t="str">
        <f t="shared" si="199"/>
        <v/>
      </c>
      <c r="DJ535" t="str">
        <f t="shared" si="200"/>
        <v/>
      </c>
      <c r="DK535" t="str">
        <f t="shared" si="201"/>
        <v/>
      </c>
      <c r="DL535" t="str">
        <f t="shared" si="202"/>
        <v/>
      </c>
      <c r="DM535" t="str">
        <f t="shared" si="203"/>
        <v>$vote_array[3][12][17097]=7330;</v>
      </c>
      <c r="DN535" t="str">
        <f t="shared" si="204"/>
        <v>$vote_array[3][13][17097]=2;</v>
      </c>
      <c r="DO535" t="str">
        <f t="shared" si="205"/>
        <v/>
      </c>
      <c r="DP535" t="str">
        <f t="shared" si="206"/>
        <v/>
      </c>
      <c r="DQ535" t="str">
        <f t="shared" si="207"/>
        <v/>
      </c>
      <c r="DR535" t="str">
        <f t="shared" si="208"/>
        <v/>
      </c>
      <c r="DS535" t="str">
        <f t="shared" si="209"/>
        <v/>
      </c>
    </row>
    <row r="536" spans="1:123" ht="14" hidden="1" customHeight="1" outlineLevel="1" x14ac:dyDescent="0.2">
      <c r="A536" t="s">
        <v>1208</v>
      </c>
      <c r="B536" t="s">
        <v>973</v>
      </c>
      <c r="C536" s="1">
        <f t="shared" si="211"/>
        <v>52850</v>
      </c>
      <c r="D536" s="7">
        <f>IF(N536&gt;0, RANK(N536,(N536:P536,Q536:AF536)),0)</f>
        <v>2</v>
      </c>
      <c r="E536" s="7">
        <f>IF(O536&gt;0,RANK(O536,(N536:P536,Q536:AF536)),0)</f>
        <v>1</v>
      </c>
      <c r="F536" s="7">
        <f>IF(P536&gt;0,RANK(P536,(N536:P536,Q536:AF536)),0)</f>
        <v>0</v>
      </c>
      <c r="G536" s="1">
        <f t="shared" si="212"/>
        <v>4586</v>
      </c>
      <c r="H536" s="2">
        <f t="shared" si="213"/>
        <v>8.6773888363292334E-2</v>
      </c>
      <c r="I536" s="2"/>
      <c r="J536" s="2">
        <f t="shared" si="214"/>
        <v>0.43237464522232733</v>
      </c>
      <c r="K536" s="2">
        <f t="shared" si="215"/>
        <v>0.51914853358561963</v>
      </c>
      <c r="L536" s="2">
        <f t="shared" si="216"/>
        <v>0</v>
      </c>
      <c r="M536" s="2">
        <f t="shared" si="217"/>
        <v>4.8476821192052988E-2</v>
      </c>
      <c r="N536" s="53">
        <v>22851</v>
      </c>
      <c r="O536" s="53">
        <v>27437</v>
      </c>
      <c r="P536" s="102"/>
      <c r="Q536" s="53">
        <v>720</v>
      </c>
      <c r="R536" s="53">
        <v>400</v>
      </c>
      <c r="Y536" s="53">
        <v>1442</v>
      </c>
      <c r="Z536" s="53">
        <v>0</v>
      </c>
      <c r="AA536" s="53">
        <v>0</v>
      </c>
      <c r="AB536" s="53">
        <v>0</v>
      </c>
      <c r="AP536" s="7">
        <f>IF(Q536&gt;0,RANK(Q536,(N536:P536,Q536:AF536)),0)</f>
        <v>4</v>
      </c>
      <c r="AQ536" s="7">
        <f>IF(R536&gt;0,RANK(R536,(N536:P536,Q536:AF536)),0)</f>
        <v>5</v>
      </c>
      <c r="AR536" s="7">
        <f>IF(T536&gt;0,RANK(T536,(N536:P536,Q536:AF536)),0)</f>
        <v>0</v>
      </c>
      <c r="AS536" s="7">
        <f>IF(S536&gt;0,RANK(S536,(N536:P536,Q536:AF536)),0)</f>
        <v>0</v>
      </c>
      <c r="AT536" s="2">
        <f t="shared" si="218"/>
        <v>1.3623462630085147E-2</v>
      </c>
      <c r="AU536" s="2">
        <f t="shared" si="219"/>
        <v>7.5685903500473037E-3</v>
      </c>
      <c r="AV536" s="2">
        <f t="shared" si="220"/>
        <v>0</v>
      </c>
      <c r="AW536" s="2">
        <f t="shared" si="221"/>
        <v>0</v>
      </c>
      <c r="AY536" t="s">
        <v>1208</v>
      </c>
      <c r="AZ536" t="s">
        <v>973</v>
      </c>
      <c r="BA536">
        <v>16</v>
      </c>
      <c r="BC536">
        <v>2</v>
      </c>
      <c r="BD536" s="91">
        <v>17</v>
      </c>
      <c r="BE536" s="93">
        <v>99</v>
      </c>
      <c r="BF536" s="96">
        <f t="shared" si="224"/>
        <v>17099</v>
      </c>
      <c r="BG536" s="96">
        <f t="shared" si="210"/>
        <v>17099</v>
      </c>
      <c r="BI536" s="7" t="s">
        <v>1447</v>
      </c>
      <c r="DB536" t="str">
        <f t="shared" si="222"/>
        <v>$vote_array[3][1][17099]=22851;</v>
      </c>
      <c r="DC536" t="str">
        <f t="shared" si="223"/>
        <v>$vote_array[3][2][17099]=27437;</v>
      </c>
      <c r="DD536" t="str">
        <f t="shared" si="194"/>
        <v/>
      </c>
      <c r="DE536" t="str">
        <f t="shared" si="195"/>
        <v>$vote_array[3][4][17099]=720;</v>
      </c>
      <c r="DF536" t="str">
        <f t="shared" si="196"/>
        <v>$vote_array[3][5][17099]=400;</v>
      </c>
      <c r="DG536" t="str">
        <f t="shared" si="197"/>
        <v/>
      </c>
      <c r="DH536" t="str">
        <f t="shared" si="198"/>
        <v/>
      </c>
      <c r="DI536" t="str">
        <f t="shared" si="199"/>
        <v/>
      </c>
      <c r="DJ536" t="str">
        <f t="shared" si="200"/>
        <v/>
      </c>
      <c r="DK536" t="str">
        <f t="shared" si="201"/>
        <v/>
      </c>
      <c r="DL536" t="str">
        <f t="shared" si="202"/>
        <v/>
      </c>
      <c r="DM536" t="str">
        <f t="shared" si="203"/>
        <v>$vote_array[3][12][17099]=1442;</v>
      </c>
      <c r="DN536" t="str">
        <f t="shared" si="204"/>
        <v/>
      </c>
      <c r="DO536" t="str">
        <f t="shared" si="205"/>
        <v/>
      </c>
      <c r="DP536" t="str">
        <f t="shared" si="206"/>
        <v/>
      </c>
      <c r="DQ536" t="str">
        <f t="shared" si="207"/>
        <v/>
      </c>
      <c r="DR536" t="str">
        <f t="shared" si="208"/>
        <v/>
      </c>
      <c r="DS536" t="str">
        <f t="shared" si="209"/>
        <v/>
      </c>
    </row>
    <row r="537" spans="1:123" ht="14" hidden="1" customHeight="1" outlineLevel="1" x14ac:dyDescent="0.2">
      <c r="A537" t="s">
        <v>512</v>
      </c>
      <c r="B537" t="s">
        <v>973</v>
      </c>
      <c r="C537" s="1">
        <f t="shared" si="211"/>
        <v>6251</v>
      </c>
      <c r="D537" s="7">
        <f>IF(N537&gt;0, RANK(N537,(N537:P537,Q537:AF537)),0)</f>
        <v>2</v>
      </c>
      <c r="E537" s="7">
        <f>IF(O537&gt;0,RANK(O537,(N537:P537,Q537:AF537)),0)</f>
        <v>1</v>
      </c>
      <c r="F537" s="7">
        <f>IF(P537&gt;0,RANK(P537,(N537:P537,Q537:AF537)),0)</f>
        <v>0</v>
      </c>
      <c r="G537" s="1">
        <f t="shared" si="212"/>
        <v>2929</v>
      </c>
      <c r="H537" s="2">
        <f t="shared" si="213"/>
        <v>0.46856502959526475</v>
      </c>
      <c r="I537" s="2"/>
      <c r="J537" s="2">
        <f t="shared" si="214"/>
        <v>0.25131978883378658</v>
      </c>
      <c r="K537" s="2">
        <f t="shared" si="215"/>
        <v>0.71988481842905139</v>
      </c>
      <c r="L537" s="2">
        <f t="shared" si="216"/>
        <v>0</v>
      </c>
      <c r="M537" s="2">
        <f t="shared" si="217"/>
        <v>2.8795392737162029E-2</v>
      </c>
      <c r="N537" s="53">
        <v>1571</v>
      </c>
      <c r="O537" s="53">
        <v>4500</v>
      </c>
      <c r="P537" s="102"/>
      <c r="Q537" s="53">
        <v>92</v>
      </c>
      <c r="R537" s="53">
        <v>39</v>
      </c>
      <c r="Y537" s="53">
        <v>49</v>
      </c>
      <c r="Z537" s="53">
        <v>0</v>
      </c>
      <c r="AA537" s="53">
        <v>0</v>
      </c>
      <c r="AB537" s="53">
        <v>0</v>
      </c>
      <c r="AP537" s="7">
        <f>IF(Q537&gt;0,RANK(Q537,(N537:P537,Q537:AF537)),0)</f>
        <v>3</v>
      </c>
      <c r="AQ537" s="7">
        <f>IF(R537&gt;0,RANK(R537,(N537:P537,Q537:AF537)),0)</f>
        <v>5</v>
      </c>
      <c r="AR537" s="7">
        <f>IF(T537&gt;0,RANK(T537,(N537:P537,Q537:AF537)),0)</f>
        <v>0</v>
      </c>
      <c r="AS537" s="7">
        <f>IF(S537&gt;0,RANK(S537,(N537:P537,Q537:AF537)),0)</f>
        <v>0</v>
      </c>
      <c r="AT537" s="2">
        <f t="shared" si="218"/>
        <v>1.4717645176771717E-2</v>
      </c>
      <c r="AU537" s="2">
        <f t="shared" si="219"/>
        <v>6.2390017597184454E-3</v>
      </c>
      <c r="AV537" s="2">
        <f t="shared" si="220"/>
        <v>0</v>
      </c>
      <c r="AW537" s="2">
        <f t="shared" si="221"/>
        <v>0</v>
      </c>
      <c r="AY537" t="s">
        <v>512</v>
      </c>
      <c r="AZ537" t="s">
        <v>973</v>
      </c>
      <c r="BA537">
        <v>15</v>
      </c>
      <c r="BC537">
        <v>2</v>
      </c>
      <c r="BD537" s="91">
        <v>17</v>
      </c>
      <c r="BE537" s="93">
        <v>101</v>
      </c>
      <c r="BF537" s="96">
        <f t="shared" si="224"/>
        <v>17101</v>
      </c>
      <c r="BG537" s="96">
        <f t="shared" si="210"/>
        <v>17101</v>
      </c>
      <c r="BI537" s="7" t="s">
        <v>1447</v>
      </c>
      <c r="DB537" t="str">
        <f t="shared" si="222"/>
        <v>$vote_array[3][1][17101]=1571;</v>
      </c>
      <c r="DC537" t="str">
        <f t="shared" si="223"/>
        <v>$vote_array[3][2][17101]=4500;</v>
      </c>
      <c r="DD537" t="str">
        <f t="shared" si="194"/>
        <v/>
      </c>
      <c r="DE537" t="str">
        <f t="shared" si="195"/>
        <v>$vote_array[3][4][17101]=92;</v>
      </c>
      <c r="DF537" t="str">
        <f t="shared" si="196"/>
        <v>$vote_array[3][5][17101]=39;</v>
      </c>
      <c r="DG537" t="str">
        <f t="shared" si="197"/>
        <v/>
      </c>
      <c r="DH537" t="str">
        <f t="shared" si="198"/>
        <v/>
      </c>
      <c r="DI537" t="str">
        <f t="shared" si="199"/>
        <v/>
      </c>
      <c r="DJ537" t="str">
        <f t="shared" si="200"/>
        <v/>
      </c>
      <c r="DK537" t="str">
        <f t="shared" si="201"/>
        <v/>
      </c>
      <c r="DL537" t="str">
        <f t="shared" si="202"/>
        <v/>
      </c>
      <c r="DM537" t="str">
        <f t="shared" si="203"/>
        <v>$vote_array[3][12][17101]=49;</v>
      </c>
      <c r="DN537" t="str">
        <f t="shared" si="204"/>
        <v/>
      </c>
      <c r="DO537" t="str">
        <f t="shared" si="205"/>
        <v/>
      </c>
      <c r="DP537" t="str">
        <f t="shared" si="206"/>
        <v/>
      </c>
      <c r="DQ537" t="str">
        <f t="shared" si="207"/>
        <v/>
      </c>
      <c r="DR537" t="str">
        <f t="shared" si="208"/>
        <v/>
      </c>
      <c r="DS537" t="str">
        <f t="shared" si="209"/>
        <v/>
      </c>
    </row>
    <row r="538" spans="1:123" ht="14" hidden="1" customHeight="1" outlineLevel="1" x14ac:dyDescent="0.2">
      <c r="A538" t="s">
        <v>1563</v>
      </c>
      <c r="B538" t="s">
        <v>973</v>
      </c>
      <c r="C538" s="1">
        <f t="shared" si="211"/>
        <v>16200</v>
      </c>
      <c r="D538" s="7">
        <f>IF(N538&gt;0, RANK(N538,(N538:P538,Q538:AF538)),0)</f>
        <v>2</v>
      </c>
      <c r="E538" s="7">
        <f>IF(O538&gt;0,RANK(O538,(N538:P538,Q538:AF538)),0)</f>
        <v>1</v>
      </c>
      <c r="F538" s="7">
        <f>IF(P538&gt;0,RANK(P538,(N538:P538,Q538:AF538)),0)</f>
        <v>0</v>
      </c>
      <c r="G538" s="1">
        <f t="shared" si="212"/>
        <v>2742</v>
      </c>
      <c r="H538" s="2">
        <f t="shared" si="213"/>
        <v>0.16925925925925925</v>
      </c>
      <c r="I538" s="2"/>
      <c r="J538" s="2">
        <f t="shared" si="214"/>
        <v>0.39790123456790122</v>
      </c>
      <c r="K538" s="2">
        <f t="shared" si="215"/>
        <v>0.56716049382716049</v>
      </c>
      <c r="L538" s="2">
        <f t="shared" si="216"/>
        <v>0</v>
      </c>
      <c r="M538" s="2">
        <f t="shared" si="217"/>
        <v>3.4938271604938342E-2</v>
      </c>
      <c r="N538" s="53">
        <v>6446</v>
      </c>
      <c r="O538" s="53">
        <v>9188</v>
      </c>
      <c r="P538" s="102"/>
      <c r="Q538" s="53">
        <v>209</v>
      </c>
      <c r="R538" s="53">
        <v>142</v>
      </c>
      <c r="Y538" s="53">
        <v>214</v>
      </c>
      <c r="Z538" s="53">
        <v>1</v>
      </c>
      <c r="AA538" s="53">
        <v>0</v>
      </c>
      <c r="AB538" s="53">
        <v>0</v>
      </c>
      <c r="AP538" s="7">
        <f>IF(Q538&gt;0,RANK(Q538,(N538:P538,Q538:AF538)),0)</f>
        <v>4</v>
      </c>
      <c r="AQ538" s="7">
        <f>IF(R538&gt;0,RANK(R538,(N538:P538,Q538:AF538)),0)</f>
        <v>5</v>
      </c>
      <c r="AR538" s="7">
        <f>IF(T538&gt;0,RANK(T538,(N538:P538,Q538:AF538)),0)</f>
        <v>0</v>
      </c>
      <c r="AS538" s="7">
        <f>IF(S538&gt;0,RANK(S538,(N538:P538,Q538:AF538)),0)</f>
        <v>0</v>
      </c>
      <c r="AT538" s="2">
        <f t="shared" si="218"/>
        <v>1.2901234567901234E-2</v>
      </c>
      <c r="AU538" s="2">
        <f t="shared" si="219"/>
        <v>8.7654320987654317E-3</v>
      </c>
      <c r="AV538" s="2">
        <f t="shared" si="220"/>
        <v>0</v>
      </c>
      <c r="AW538" s="2">
        <f t="shared" si="221"/>
        <v>0</v>
      </c>
      <c r="AY538" t="s">
        <v>1563</v>
      </c>
      <c r="AZ538" t="s">
        <v>973</v>
      </c>
      <c r="BA538">
        <v>16</v>
      </c>
      <c r="BC538">
        <v>2</v>
      </c>
      <c r="BD538" s="91">
        <v>17</v>
      </c>
      <c r="BE538" s="93">
        <v>103</v>
      </c>
      <c r="BF538" s="96">
        <f t="shared" si="224"/>
        <v>17103</v>
      </c>
      <c r="BG538" s="96">
        <f t="shared" si="210"/>
        <v>17103</v>
      </c>
      <c r="BI538" s="7" t="s">
        <v>1447</v>
      </c>
      <c r="DB538" t="str">
        <f t="shared" si="222"/>
        <v>$vote_array[3][1][17103]=6446;</v>
      </c>
      <c r="DC538" t="str">
        <f t="shared" si="223"/>
        <v>$vote_array[3][2][17103]=9188;</v>
      </c>
      <c r="DD538" t="str">
        <f t="shared" si="194"/>
        <v/>
      </c>
      <c r="DE538" t="str">
        <f t="shared" si="195"/>
        <v>$vote_array[3][4][17103]=209;</v>
      </c>
      <c r="DF538" t="str">
        <f t="shared" si="196"/>
        <v>$vote_array[3][5][17103]=142;</v>
      </c>
      <c r="DG538" t="str">
        <f t="shared" si="197"/>
        <v/>
      </c>
      <c r="DH538" t="str">
        <f t="shared" si="198"/>
        <v/>
      </c>
      <c r="DI538" t="str">
        <f t="shared" si="199"/>
        <v/>
      </c>
      <c r="DJ538" t="str">
        <f t="shared" si="200"/>
        <v/>
      </c>
      <c r="DK538" t="str">
        <f t="shared" si="201"/>
        <v/>
      </c>
      <c r="DL538" t="str">
        <f t="shared" si="202"/>
        <v/>
      </c>
      <c r="DM538" t="str">
        <f t="shared" si="203"/>
        <v>$vote_array[3][12][17103]=214;</v>
      </c>
      <c r="DN538" t="str">
        <f t="shared" si="204"/>
        <v>$vote_array[3][13][17103]=1;</v>
      </c>
      <c r="DO538" t="str">
        <f t="shared" si="205"/>
        <v/>
      </c>
      <c r="DP538" t="str">
        <f t="shared" si="206"/>
        <v/>
      </c>
      <c r="DQ538" t="str">
        <f t="shared" si="207"/>
        <v/>
      </c>
      <c r="DR538" t="str">
        <f t="shared" si="208"/>
        <v/>
      </c>
      <c r="DS538" t="str">
        <f t="shared" si="209"/>
        <v/>
      </c>
    </row>
    <row r="539" spans="1:123" ht="14" hidden="1" customHeight="1" outlineLevel="1" x14ac:dyDescent="0.2">
      <c r="A539" t="s">
        <v>1260</v>
      </c>
      <c r="B539" t="s">
        <v>973</v>
      </c>
      <c r="C539" s="1">
        <f t="shared" si="211"/>
        <v>16933</v>
      </c>
      <c r="D539" s="7">
        <f>IF(N539&gt;0, RANK(N539,(N539:P539,Q539:AF539)),0)</f>
        <v>2</v>
      </c>
      <c r="E539" s="7">
        <f>IF(O539&gt;0,RANK(O539,(N539:P539,Q539:AF539)),0)</f>
        <v>1</v>
      </c>
      <c r="F539" s="7">
        <f>IF(P539&gt;0,RANK(P539,(N539:P539,Q539:AF539)),0)</f>
        <v>0</v>
      </c>
      <c r="G539" s="1">
        <f t="shared" si="212"/>
        <v>6289</v>
      </c>
      <c r="H539" s="2">
        <f t="shared" si="213"/>
        <v>0.37140494891631726</v>
      </c>
      <c r="I539" s="2"/>
      <c r="J539" s="2">
        <f t="shared" si="214"/>
        <v>0.2934506584775291</v>
      </c>
      <c r="K539" s="2">
        <f t="shared" si="215"/>
        <v>0.6648556073938463</v>
      </c>
      <c r="L539" s="2">
        <f t="shared" si="216"/>
        <v>0</v>
      </c>
      <c r="M539" s="2">
        <f t="shared" si="217"/>
        <v>4.1693734128624538E-2</v>
      </c>
      <c r="N539" s="53">
        <v>4969</v>
      </c>
      <c r="O539" s="53">
        <v>11258</v>
      </c>
      <c r="P539" s="102"/>
      <c r="Q539" s="53">
        <v>264</v>
      </c>
      <c r="R539" s="53">
        <v>132</v>
      </c>
      <c r="Y539" s="53">
        <v>310</v>
      </c>
      <c r="Z539" s="53">
        <v>0</v>
      </c>
      <c r="AA539" s="53">
        <v>0</v>
      </c>
      <c r="AB539" s="53">
        <v>0</v>
      </c>
      <c r="AP539" s="7">
        <f>IF(Q539&gt;0,RANK(Q539,(N539:P539,Q539:AF539)),0)</f>
        <v>4</v>
      </c>
      <c r="AQ539" s="7">
        <f>IF(R539&gt;0,RANK(R539,(N539:P539,Q539:AF539)),0)</f>
        <v>5</v>
      </c>
      <c r="AR539" s="7">
        <f>IF(T539&gt;0,RANK(T539,(N539:P539,Q539:AF539)),0)</f>
        <v>0</v>
      </c>
      <c r="AS539" s="7">
        <f>IF(S539&gt;0,RANK(S539,(N539:P539,Q539:AF539)),0)</f>
        <v>0</v>
      </c>
      <c r="AT539" s="2">
        <f t="shared" si="218"/>
        <v>1.5590858087757634E-2</v>
      </c>
      <c r="AU539" s="2">
        <f t="shared" si="219"/>
        <v>7.7954290438788168E-3</v>
      </c>
      <c r="AV539" s="2">
        <f t="shared" si="220"/>
        <v>0</v>
      </c>
      <c r="AW539" s="2">
        <f t="shared" si="221"/>
        <v>0</v>
      </c>
      <c r="AY539" t="s">
        <v>1260</v>
      </c>
      <c r="AZ539" t="s">
        <v>973</v>
      </c>
      <c r="BA539">
        <v>16</v>
      </c>
      <c r="BC539">
        <v>2</v>
      </c>
      <c r="BD539" s="91">
        <v>17</v>
      </c>
      <c r="BE539" s="93">
        <v>105</v>
      </c>
      <c r="BF539" s="96">
        <f t="shared" si="224"/>
        <v>17105</v>
      </c>
      <c r="BG539" s="96">
        <f t="shared" si="210"/>
        <v>17105</v>
      </c>
      <c r="BI539" s="7" t="s">
        <v>1447</v>
      </c>
      <c r="DB539" t="str">
        <f t="shared" si="222"/>
        <v>$vote_array[3][1][17105]=4969;</v>
      </c>
      <c r="DC539" t="str">
        <f t="shared" si="223"/>
        <v>$vote_array[3][2][17105]=11258;</v>
      </c>
      <c r="DD539" t="str">
        <f t="shared" si="194"/>
        <v/>
      </c>
      <c r="DE539" t="str">
        <f t="shared" si="195"/>
        <v>$vote_array[3][4][17105]=264;</v>
      </c>
      <c r="DF539" t="str">
        <f t="shared" si="196"/>
        <v>$vote_array[3][5][17105]=132;</v>
      </c>
      <c r="DG539" t="str">
        <f t="shared" si="197"/>
        <v/>
      </c>
      <c r="DH539" t="str">
        <f t="shared" si="198"/>
        <v/>
      </c>
      <c r="DI539" t="str">
        <f t="shared" si="199"/>
        <v/>
      </c>
      <c r="DJ539" t="str">
        <f t="shared" si="200"/>
        <v/>
      </c>
      <c r="DK539" t="str">
        <f t="shared" si="201"/>
        <v/>
      </c>
      <c r="DL539" t="str">
        <f t="shared" si="202"/>
        <v/>
      </c>
      <c r="DM539" t="str">
        <f t="shared" si="203"/>
        <v>$vote_array[3][12][17105]=310;</v>
      </c>
      <c r="DN539" t="str">
        <f t="shared" si="204"/>
        <v/>
      </c>
      <c r="DO539" t="str">
        <f t="shared" si="205"/>
        <v/>
      </c>
      <c r="DP539" t="str">
        <f t="shared" si="206"/>
        <v/>
      </c>
      <c r="DQ539" t="str">
        <f t="shared" si="207"/>
        <v/>
      </c>
      <c r="DR539" t="str">
        <f t="shared" si="208"/>
        <v/>
      </c>
      <c r="DS539" t="str">
        <f t="shared" si="209"/>
        <v/>
      </c>
    </row>
    <row r="540" spans="1:123" ht="14" hidden="1" customHeight="1" outlineLevel="1" x14ac:dyDescent="0.2">
      <c r="A540" t="s">
        <v>1916</v>
      </c>
      <c r="B540" t="s">
        <v>973</v>
      </c>
      <c r="C540" s="1">
        <f t="shared" si="211"/>
        <v>13145</v>
      </c>
      <c r="D540" s="7">
        <f>IF(N540&gt;0, RANK(N540,(N540:P540,Q540:AF540)),0)</f>
        <v>2</v>
      </c>
      <c r="E540" s="7">
        <f>IF(O540&gt;0,RANK(O540,(N540:P540,Q540:AF540)),0)</f>
        <v>1</v>
      </c>
      <c r="F540" s="7">
        <f>IF(P540&gt;0,RANK(P540,(N540:P540,Q540:AF540)),0)</f>
        <v>0</v>
      </c>
      <c r="G540" s="1">
        <f t="shared" si="212"/>
        <v>3985</v>
      </c>
      <c r="H540" s="2">
        <f t="shared" si="213"/>
        <v>0.30315709395207302</v>
      </c>
      <c r="I540" s="2"/>
      <c r="J540" s="2">
        <f t="shared" si="214"/>
        <v>0.3321414986686953</v>
      </c>
      <c r="K540" s="2">
        <f t="shared" si="215"/>
        <v>0.63529859262076838</v>
      </c>
      <c r="L540" s="2">
        <f t="shared" si="216"/>
        <v>0</v>
      </c>
      <c r="M540" s="2">
        <f t="shared" si="217"/>
        <v>3.2559908710536378E-2</v>
      </c>
      <c r="N540" s="53">
        <v>4366</v>
      </c>
      <c r="O540" s="53">
        <v>8351</v>
      </c>
      <c r="P540" s="102"/>
      <c r="Q540" s="53">
        <v>203</v>
      </c>
      <c r="R540" s="53">
        <v>103</v>
      </c>
      <c r="Y540" s="53">
        <v>122</v>
      </c>
      <c r="Z540" s="53">
        <v>0</v>
      </c>
      <c r="AA540" s="53">
        <v>0</v>
      </c>
      <c r="AB540" s="53">
        <v>0</v>
      </c>
      <c r="AP540" s="7">
        <f>IF(Q540&gt;0,RANK(Q540,(N540:P540,Q540:AF540)),0)</f>
        <v>3</v>
      </c>
      <c r="AQ540" s="7">
        <f>IF(R540&gt;0,RANK(R540,(N540:P540,Q540:AF540)),0)</f>
        <v>5</v>
      </c>
      <c r="AR540" s="7">
        <f>IF(T540&gt;0,RANK(T540,(N540:P540,Q540:AF540)),0)</f>
        <v>0</v>
      </c>
      <c r="AS540" s="7">
        <f>IF(S540&gt;0,RANK(S540,(N540:P540,Q540:AF540)),0)</f>
        <v>0</v>
      </c>
      <c r="AT540" s="2">
        <f t="shared" si="218"/>
        <v>1.5443134271586154E-2</v>
      </c>
      <c r="AU540" s="2">
        <f t="shared" si="219"/>
        <v>7.8356789653860788E-3</v>
      </c>
      <c r="AV540" s="2">
        <f t="shared" si="220"/>
        <v>0</v>
      </c>
      <c r="AW540" s="2">
        <f t="shared" si="221"/>
        <v>0</v>
      </c>
      <c r="AY540" t="s">
        <v>1916</v>
      </c>
      <c r="AZ540" t="s">
        <v>973</v>
      </c>
      <c r="BA540">
        <v>18</v>
      </c>
      <c r="BC540">
        <v>2</v>
      </c>
      <c r="BD540" s="91">
        <v>17</v>
      </c>
      <c r="BE540" s="93">
        <v>107</v>
      </c>
      <c r="BF540" s="96">
        <f t="shared" si="224"/>
        <v>17107</v>
      </c>
      <c r="BG540" s="96">
        <f t="shared" si="210"/>
        <v>17107</v>
      </c>
      <c r="BI540" s="7" t="s">
        <v>1447</v>
      </c>
      <c r="DB540" t="str">
        <f t="shared" si="222"/>
        <v>$vote_array[3][1][17107]=4366;</v>
      </c>
      <c r="DC540" t="str">
        <f t="shared" si="223"/>
        <v>$vote_array[3][2][17107]=8351;</v>
      </c>
      <c r="DD540" t="str">
        <f t="shared" si="194"/>
        <v/>
      </c>
      <c r="DE540" t="str">
        <f t="shared" si="195"/>
        <v>$vote_array[3][4][17107]=203;</v>
      </c>
      <c r="DF540" t="str">
        <f t="shared" si="196"/>
        <v>$vote_array[3][5][17107]=103;</v>
      </c>
      <c r="DG540" t="str">
        <f t="shared" si="197"/>
        <v/>
      </c>
      <c r="DH540" t="str">
        <f t="shared" si="198"/>
        <v/>
      </c>
      <c r="DI540" t="str">
        <f t="shared" si="199"/>
        <v/>
      </c>
      <c r="DJ540" t="str">
        <f t="shared" si="200"/>
        <v/>
      </c>
      <c r="DK540" t="str">
        <f t="shared" si="201"/>
        <v/>
      </c>
      <c r="DL540" t="str">
        <f t="shared" si="202"/>
        <v/>
      </c>
      <c r="DM540" t="str">
        <f t="shared" si="203"/>
        <v>$vote_array[3][12][17107]=122;</v>
      </c>
      <c r="DN540" t="str">
        <f t="shared" si="204"/>
        <v/>
      </c>
      <c r="DO540" t="str">
        <f t="shared" si="205"/>
        <v/>
      </c>
      <c r="DP540" t="str">
        <f t="shared" si="206"/>
        <v/>
      </c>
      <c r="DQ540" t="str">
        <f t="shared" si="207"/>
        <v/>
      </c>
      <c r="DR540" t="str">
        <f t="shared" si="208"/>
        <v/>
      </c>
      <c r="DS540" t="str">
        <f t="shared" si="209"/>
        <v/>
      </c>
    </row>
    <row r="541" spans="1:123" ht="14" hidden="1" customHeight="1" outlineLevel="1" x14ac:dyDescent="0.2">
      <c r="A541" t="s">
        <v>29</v>
      </c>
      <c r="B541" t="s">
        <v>973</v>
      </c>
      <c r="C541" s="1">
        <f t="shared" si="211"/>
        <v>12148</v>
      </c>
      <c r="D541" s="7">
        <f>IF(N541&gt;0, RANK(N541,(N541:P541,Q541:AF541)),0)</f>
        <v>2</v>
      </c>
      <c r="E541" s="7">
        <f>IF(O541&gt;0,RANK(O541,(N541:P541,Q541:AF541)),0)</f>
        <v>1</v>
      </c>
      <c r="F541" s="7">
        <f>IF(P541&gt;0,RANK(P541,(N541:P541,Q541:AF541)),0)</f>
        <v>0</v>
      </c>
      <c r="G541" s="1">
        <f t="shared" si="212"/>
        <v>1584</v>
      </c>
      <c r="H541" s="2">
        <f t="shared" si="213"/>
        <v>0.13039183404675667</v>
      </c>
      <c r="I541" s="2"/>
      <c r="J541" s="2">
        <f t="shared" si="214"/>
        <v>0.41899901218307539</v>
      </c>
      <c r="K541" s="2">
        <f t="shared" si="215"/>
        <v>0.54939084622983203</v>
      </c>
      <c r="L541" s="2">
        <f t="shared" si="216"/>
        <v>0</v>
      </c>
      <c r="M541" s="2">
        <f t="shared" si="217"/>
        <v>3.1610141587092633E-2</v>
      </c>
      <c r="N541" s="53">
        <v>5090</v>
      </c>
      <c r="O541" s="53">
        <v>6674</v>
      </c>
      <c r="P541" s="102"/>
      <c r="Q541" s="53">
        <v>188</v>
      </c>
      <c r="R541" s="53">
        <v>108</v>
      </c>
      <c r="Y541" s="53">
        <v>88</v>
      </c>
      <c r="Z541" s="53">
        <v>0</v>
      </c>
      <c r="AA541" s="53">
        <v>0</v>
      </c>
      <c r="AB541" s="53">
        <v>0</v>
      </c>
      <c r="AP541" s="7">
        <f>IF(Q541&gt;0,RANK(Q541,(N541:P541,Q541:AF541)),0)</f>
        <v>3</v>
      </c>
      <c r="AQ541" s="7">
        <f>IF(R541&gt;0,RANK(R541,(N541:P541,Q541:AF541)),0)</f>
        <v>4</v>
      </c>
      <c r="AR541" s="7">
        <f>IF(T541&gt;0,RANK(T541,(N541:P541,Q541:AF541)),0)</f>
        <v>0</v>
      </c>
      <c r="AS541" s="7">
        <f>IF(S541&gt;0,RANK(S541,(N541:P541,Q541:AF541)),0)</f>
        <v>0</v>
      </c>
      <c r="AT541" s="2">
        <f t="shared" si="218"/>
        <v>1.5475798485347383E-2</v>
      </c>
      <c r="AU541" s="2">
        <f t="shared" si="219"/>
        <v>8.8903523213697735E-3</v>
      </c>
      <c r="AV541" s="2">
        <f t="shared" si="220"/>
        <v>0</v>
      </c>
      <c r="AW541" s="2">
        <f t="shared" si="221"/>
        <v>0</v>
      </c>
      <c r="AY541" t="s">
        <v>29</v>
      </c>
      <c r="AZ541" t="s">
        <v>973</v>
      </c>
      <c r="BA541">
        <v>18</v>
      </c>
      <c r="BC541">
        <v>2</v>
      </c>
      <c r="BD541" s="91">
        <v>17</v>
      </c>
      <c r="BE541" s="93">
        <v>109</v>
      </c>
      <c r="BF541" s="96">
        <f t="shared" si="224"/>
        <v>17109</v>
      </c>
      <c r="BG541" s="96">
        <f t="shared" si="210"/>
        <v>17109</v>
      </c>
      <c r="BI541" s="7" t="s">
        <v>1447</v>
      </c>
      <c r="DB541" t="str">
        <f t="shared" si="222"/>
        <v>$vote_array[3][1][17109]=5090;</v>
      </c>
      <c r="DC541" t="str">
        <f t="shared" si="223"/>
        <v>$vote_array[3][2][17109]=6674;</v>
      </c>
      <c r="DD541" t="str">
        <f t="shared" si="194"/>
        <v/>
      </c>
      <c r="DE541" t="str">
        <f t="shared" si="195"/>
        <v>$vote_array[3][4][17109]=188;</v>
      </c>
      <c r="DF541" t="str">
        <f t="shared" si="196"/>
        <v>$vote_array[3][5][17109]=108;</v>
      </c>
      <c r="DG541" t="str">
        <f t="shared" si="197"/>
        <v/>
      </c>
      <c r="DH541" t="str">
        <f t="shared" si="198"/>
        <v/>
      </c>
      <c r="DI541" t="str">
        <f t="shared" si="199"/>
        <v/>
      </c>
      <c r="DJ541" t="str">
        <f t="shared" si="200"/>
        <v/>
      </c>
      <c r="DK541" t="str">
        <f t="shared" si="201"/>
        <v/>
      </c>
      <c r="DL541" t="str">
        <f t="shared" si="202"/>
        <v/>
      </c>
      <c r="DM541" t="str">
        <f t="shared" si="203"/>
        <v>$vote_array[3][12][17109]=88;</v>
      </c>
      <c r="DN541" t="str">
        <f t="shared" si="204"/>
        <v/>
      </c>
      <c r="DO541" t="str">
        <f t="shared" si="205"/>
        <v/>
      </c>
      <c r="DP541" t="str">
        <f t="shared" si="206"/>
        <v/>
      </c>
      <c r="DQ541" t="str">
        <f t="shared" si="207"/>
        <v/>
      </c>
      <c r="DR541" t="str">
        <f t="shared" si="208"/>
        <v/>
      </c>
      <c r="DS541" t="str">
        <f t="shared" si="209"/>
        <v/>
      </c>
    </row>
    <row r="542" spans="1:123" ht="14" hidden="1" customHeight="1" outlineLevel="1" x14ac:dyDescent="0.2">
      <c r="A542" t="s">
        <v>283</v>
      </c>
      <c r="B542" t="s">
        <v>973</v>
      </c>
      <c r="C542" s="1">
        <f t="shared" si="211"/>
        <v>162730</v>
      </c>
      <c r="D542" s="7">
        <f>IF(N542&gt;0, RANK(N542,(N542:P542,Q542:AF542)),0)</f>
        <v>2</v>
      </c>
      <c r="E542" s="7">
        <f>IF(O542&gt;0,RANK(O542,(N542:P542,Q542:AF542)),0)</f>
        <v>1</v>
      </c>
      <c r="F542" s="7">
        <f>IF(P542&gt;0,RANK(P542,(N542:P542,Q542:AF542)),0)</f>
        <v>0</v>
      </c>
      <c r="G542" s="1">
        <f t="shared" si="212"/>
        <v>6637</v>
      </c>
      <c r="H542" s="2">
        <f t="shared" si="213"/>
        <v>4.0785349966201687E-2</v>
      </c>
      <c r="I542" s="2"/>
      <c r="J542" s="2">
        <f t="shared" si="214"/>
        <v>0.4535303877588644</v>
      </c>
      <c r="K542" s="2">
        <f t="shared" si="215"/>
        <v>0.49431573772506604</v>
      </c>
      <c r="L542" s="2">
        <f t="shared" si="216"/>
        <v>0</v>
      </c>
      <c r="M542" s="2">
        <f t="shared" si="217"/>
        <v>5.215387451606962E-2</v>
      </c>
      <c r="N542" s="53">
        <v>73803</v>
      </c>
      <c r="O542" s="53">
        <v>80440</v>
      </c>
      <c r="P542" s="102"/>
      <c r="Q542" s="53">
        <v>3550</v>
      </c>
      <c r="R542" s="53">
        <v>1393</v>
      </c>
      <c r="Y542" s="53">
        <v>3543</v>
      </c>
      <c r="Z542" s="53">
        <v>1</v>
      </c>
      <c r="AA542" s="53">
        <v>0</v>
      </c>
      <c r="AB542" s="53">
        <v>0</v>
      </c>
      <c r="AP542" s="7">
        <f>IF(Q542&gt;0,RANK(Q542,(N542:P542,Q542:AF542)),0)</f>
        <v>3</v>
      </c>
      <c r="AQ542" s="7">
        <f>IF(R542&gt;0,RANK(R542,(N542:P542,Q542:AF542)),0)</f>
        <v>5</v>
      </c>
      <c r="AR542" s="7">
        <f>IF(T542&gt;0,RANK(T542,(N542:P542,Q542:AF542)),0)</f>
        <v>0</v>
      </c>
      <c r="AS542" s="7">
        <f>IF(S542&gt;0,RANK(S542,(N542:P542,Q542:AF542)),0)</f>
        <v>0</v>
      </c>
      <c r="AT542" s="2">
        <f t="shared" si="218"/>
        <v>2.1815276838935662E-2</v>
      </c>
      <c r="AU542" s="2">
        <f t="shared" si="219"/>
        <v>8.5601917286302464E-3</v>
      </c>
      <c r="AV542" s="2">
        <f t="shared" si="220"/>
        <v>0</v>
      </c>
      <c r="AW542" s="2">
        <f t="shared" si="221"/>
        <v>0</v>
      </c>
      <c r="AY542" t="s">
        <v>283</v>
      </c>
      <c r="AZ542" t="s">
        <v>973</v>
      </c>
      <c r="BC542">
        <v>2</v>
      </c>
      <c r="BD542" s="91">
        <v>17</v>
      </c>
      <c r="BE542" s="93">
        <v>111</v>
      </c>
      <c r="BF542" s="96">
        <f t="shared" si="224"/>
        <v>17111</v>
      </c>
      <c r="BG542" s="96">
        <f t="shared" si="210"/>
        <v>17111</v>
      </c>
      <c r="BI542" s="7" t="s">
        <v>1447</v>
      </c>
      <c r="DB542" t="str">
        <f t="shared" si="222"/>
        <v>$vote_array[3][1][17111]=73803;</v>
      </c>
      <c r="DC542" t="str">
        <f t="shared" si="223"/>
        <v>$vote_array[3][2][17111]=80440;</v>
      </c>
      <c r="DD542" t="str">
        <f t="shared" si="194"/>
        <v/>
      </c>
      <c r="DE542" t="str">
        <f t="shared" si="195"/>
        <v>$vote_array[3][4][17111]=3550;</v>
      </c>
      <c r="DF542" t="str">
        <f t="shared" si="196"/>
        <v>$vote_array[3][5][17111]=1393;</v>
      </c>
      <c r="DG542" t="str">
        <f t="shared" si="197"/>
        <v/>
      </c>
      <c r="DH542" t="str">
        <f t="shared" si="198"/>
        <v/>
      </c>
      <c r="DI542" t="str">
        <f t="shared" si="199"/>
        <v/>
      </c>
      <c r="DJ542" t="str">
        <f t="shared" si="200"/>
        <v/>
      </c>
      <c r="DK542" t="str">
        <f t="shared" si="201"/>
        <v/>
      </c>
      <c r="DL542" t="str">
        <f t="shared" si="202"/>
        <v/>
      </c>
      <c r="DM542" t="str">
        <f t="shared" si="203"/>
        <v>$vote_array[3][12][17111]=3543;</v>
      </c>
      <c r="DN542" t="str">
        <f t="shared" si="204"/>
        <v>$vote_array[3][13][17111]=1;</v>
      </c>
      <c r="DO542" t="str">
        <f t="shared" si="205"/>
        <v/>
      </c>
      <c r="DP542" t="str">
        <f t="shared" si="206"/>
        <v/>
      </c>
      <c r="DQ542" t="str">
        <f t="shared" si="207"/>
        <v/>
      </c>
      <c r="DR542" t="str">
        <f t="shared" si="208"/>
        <v/>
      </c>
      <c r="DS542" t="str">
        <f t="shared" si="209"/>
        <v/>
      </c>
    </row>
    <row r="543" spans="1:123" ht="14" hidden="1" customHeight="1" outlineLevel="1" x14ac:dyDescent="0.2">
      <c r="A543" t="s">
        <v>2143</v>
      </c>
      <c r="B543" t="s">
        <v>973</v>
      </c>
      <c r="C543" s="1">
        <f t="shared" si="211"/>
        <v>86511</v>
      </c>
      <c r="D543" s="7">
        <f>IF(N543&gt;0, RANK(N543,(N543:P543,Q543:AF543)),0)</f>
        <v>1</v>
      </c>
      <c r="E543" s="7">
        <f>IF(O543&gt;0,RANK(O543,(N543:P543,Q543:AF543)),0)</f>
        <v>2</v>
      </c>
      <c r="F543" s="7">
        <f>IF(P543&gt;0,RANK(P543,(N543:P543,Q543:AF543)),0)</f>
        <v>0</v>
      </c>
      <c r="G543" s="1">
        <f t="shared" si="212"/>
        <v>542</v>
      </c>
      <c r="H543" s="2">
        <f t="shared" si="213"/>
        <v>6.2650992359353144E-3</v>
      </c>
      <c r="I543" s="2"/>
      <c r="J543" s="2">
        <f t="shared" si="214"/>
        <v>0.48027418478574979</v>
      </c>
      <c r="K543" s="2">
        <f t="shared" si="215"/>
        <v>0.47400908554981447</v>
      </c>
      <c r="L543" s="2">
        <f t="shared" si="216"/>
        <v>0</v>
      </c>
      <c r="M543" s="2">
        <f t="shared" si="217"/>
        <v>4.571672966443574E-2</v>
      </c>
      <c r="N543" s="53">
        <v>41549</v>
      </c>
      <c r="O543" s="53">
        <v>41007</v>
      </c>
      <c r="P543" s="102"/>
      <c r="Q543" s="53">
        <v>2123</v>
      </c>
      <c r="R543" s="53">
        <v>974</v>
      </c>
      <c r="Y543" s="53">
        <v>858</v>
      </c>
      <c r="Z543" s="53">
        <v>0</v>
      </c>
      <c r="AA543" s="53">
        <v>0</v>
      </c>
      <c r="AB543" s="53">
        <v>0</v>
      </c>
      <c r="AP543" s="7">
        <f>IF(Q543&gt;0,RANK(Q543,(N543:P543,Q543:AF543)),0)</f>
        <v>3</v>
      </c>
      <c r="AQ543" s="7">
        <f>IF(R543&gt;0,RANK(R543,(N543:P543,Q543:AF543)),0)</f>
        <v>4</v>
      </c>
      <c r="AR543" s="7">
        <f>IF(T543&gt;0,RANK(T543,(N543:P543,Q543:AF543)),0)</f>
        <v>0</v>
      </c>
      <c r="AS543" s="7">
        <f>IF(S543&gt;0,RANK(S543,(N543:P543,Q543:AF543)),0)</f>
        <v>0</v>
      </c>
      <c r="AT543" s="2">
        <f t="shared" si="218"/>
        <v>2.454023187802707E-2</v>
      </c>
      <c r="AU543" s="2">
        <f t="shared" si="219"/>
        <v>1.1258683866791507E-2</v>
      </c>
      <c r="AV543" s="2">
        <f t="shared" si="220"/>
        <v>0</v>
      </c>
      <c r="AW543" s="2">
        <f t="shared" si="221"/>
        <v>0</v>
      </c>
      <c r="AY543" t="s">
        <v>2143</v>
      </c>
      <c r="AZ543" t="s">
        <v>973</v>
      </c>
      <c r="BC543">
        <v>2</v>
      </c>
      <c r="BD543" s="91">
        <v>17</v>
      </c>
      <c r="BE543" s="93">
        <v>113</v>
      </c>
      <c r="BF543" s="96">
        <f t="shared" si="224"/>
        <v>17113</v>
      </c>
      <c r="BG543" s="96">
        <f t="shared" si="210"/>
        <v>17113</v>
      </c>
      <c r="BI543" s="7" t="s">
        <v>1447</v>
      </c>
      <c r="DB543" t="str">
        <f t="shared" si="222"/>
        <v>$vote_array[3][1][17113]=41549;</v>
      </c>
      <c r="DC543" t="str">
        <f t="shared" si="223"/>
        <v>$vote_array[3][2][17113]=41007;</v>
      </c>
      <c r="DD543" t="str">
        <f t="shared" si="194"/>
        <v/>
      </c>
      <c r="DE543" t="str">
        <f t="shared" si="195"/>
        <v>$vote_array[3][4][17113]=2123;</v>
      </c>
      <c r="DF543" t="str">
        <f t="shared" si="196"/>
        <v>$vote_array[3][5][17113]=974;</v>
      </c>
      <c r="DG543" t="str">
        <f t="shared" si="197"/>
        <v/>
      </c>
      <c r="DH543" t="str">
        <f t="shared" si="198"/>
        <v/>
      </c>
      <c r="DI543" t="str">
        <f t="shared" si="199"/>
        <v/>
      </c>
      <c r="DJ543" t="str">
        <f t="shared" si="200"/>
        <v/>
      </c>
      <c r="DK543" t="str">
        <f t="shared" si="201"/>
        <v/>
      </c>
      <c r="DL543" t="str">
        <f t="shared" si="202"/>
        <v/>
      </c>
      <c r="DM543" t="str">
        <f t="shared" si="203"/>
        <v>$vote_array[3][12][17113]=858;</v>
      </c>
      <c r="DN543" t="str">
        <f t="shared" si="204"/>
        <v/>
      </c>
      <c r="DO543" t="str">
        <f t="shared" si="205"/>
        <v/>
      </c>
      <c r="DP543" t="str">
        <f t="shared" si="206"/>
        <v/>
      </c>
      <c r="DQ543" t="str">
        <f t="shared" si="207"/>
        <v/>
      </c>
      <c r="DR543" t="str">
        <f t="shared" si="208"/>
        <v/>
      </c>
      <c r="DS543" t="str">
        <f t="shared" si="209"/>
        <v/>
      </c>
    </row>
    <row r="544" spans="1:123" ht="14" hidden="1" customHeight="1" outlineLevel="1" x14ac:dyDescent="0.2">
      <c r="A544" t="s">
        <v>824</v>
      </c>
      <c r="B544" t="s">
        <v>973</v>
      </c>
      <c r="C544" s="1">
        <f t="shared" si="211"/>
        <v>48949</v>
      </c>
      <c r="D544" s="7">
        <f>IF(N544&gt;0, RANK(N544,(N544:P544,Q544:AF544)),0)</f>
        <v>2</v>
      </c>
      <c r="E544" s="7">
        <f>IF(O544&gt;0,RANK(O544,(N544:P544,Q544:AF544)),0)</f>
        <v>1</v>
      </c>
      <c r="F544" s="7">
        <f>IF(P544&gt;0,RANK(P544,(N544:P544,Q544:AF544)),0)</f>
        <v>0</v>
      </c>
      <c r="G544" s="1">
        <f t="shared" si="212"/>
        <v>6945</v>
      </c>
      <c r="H544" s="2">
        <f t="shared" si="213"/>
        <v>0.14188236736194815</v>
      </c>
      <c r="I544" s="2"/>
      <c r="J544" s="2">
        <f t="shared" si="214"/>
        <v>0.41118306809127869</v>
      </c>
      <c r="K544" s="2">
        <f t="shared" si="215"/>
        <v>0.55306543545322684</v>
      </c>
      <c r="L544" s="2">
        <f t="shared" si="216"/>
        <v>0</v>
      </c>
      <c r="M544" s="2">
        <f t="shared" si="217"/>
        <v>3.5751496455494469E-2</v>
      </c>
      <c r="N544" s="53">
        <v>20127</v>
      </c>
      <c r="O544" s="53">
        <v>27072</v>
      </c>
      <c r="P544" s="102"/>
      <c r="Q544" s="53">
        <v>743</v>
      </c>
      <c r="R544" s="53">
        <v>410</v>
      </c>
      <c r="Y544" s="53">
        <v>597</v>
      </c>
      <c r="Z544" s="53">
        <v>0</v>
      </c>
      <c r="AA544" s="53">
        <v>0</v>
      </c>
      <c r="AB544" s="53">
        <v>0</v>
      </c>
      <c r="AP544" s="7">
        <f>IF(Q544&gt;0,RANK(Q544,(N544:P544,Q544:AF544)),0)</f>
        <v>3</v>
      </c>
      <c r="AQ544" s="7">
        <f>IF(R544&gt;0,RANK(R544,(N544:P544,Q544:AF544)),0)</f>
        <v>5</v>
      </c>
      <c r="AR544" s="7">
        <f>IF(T544&gt;0,RANK(T544,(N544:P544,Q544:AF544)),0)</f>
        <v>0</v>
      </c>
      <c r="AS544" s="7">
        <f>IF(S544&gt;0,RANK(S544,(N544:P544,Q544:AF544)),0)</f>
        <v>0</v>
      </c>
      <c r="AT544" s="2">
        <f t="shared" si="218"/>
        <v>1.5179063923675662E-2</v>
      </c>
      <c r="AU544" s="2">
        <f t="shared" si="219"/>
        <v>8.376064883858711E-3</v>
      </c>
      <c r="AV544" s="2">
        <f t="shared" si="220"/>
        <v>0</v>
      </c>
      <c r="AW544" s="2">
        <f t="shared" si="221"/>
        <v>0</v>
      </c>
      <c r="AY544" t="s">
        <v>824</v>
      </c>
      <c r="AZ544" t="s">
        <v>973</v>
      </c>
      <c r="BA544">
        <v>13</v>
      </c>
      <c r="BC544">
        <v>2</v>
      </c>
      <c r="BD544" s="91">
        <v>17</v>
      </c>
      <c r="BE544" s="93">
        <v>115</v>
      </c>
      <c r="BF544" s="96">
        <f t="shared" si="224"/>
        <v>17115</v>
      </c>
      <c r="BG544" s="96">
        <f t="shared" si="210"/>
        <v>17115</v>
      </c>
      <c r="BI544" s="7" t="s">
        <v>1447</v>
      </c>
      <c r="DB544" t="str">
        <f t="shared" si="222"/>
        <v>$vote_array[3][1][17115]=20127;</v>
      </c>
      <c r="DC544" t="str">
        <f t="shared" si="223"/>
        <v>$vote_array[3][2][17115]=27072;</v>
      </c>
      <c r="DD544" t="str">
        <f t="shared" si="194"/>
        <v/>
      </c>
      <c r="DE544" t="str">
        <f t="shared" si="195"/>
        <v>$vote_array[3][4][17115]=743;</v>
      </c>
      <c r="DF544" t="str">
        <f t="shared" si="196"/>
        <v>$vote_array[3][5][17115]=410;</v>
      </c>
      <c r="DG544" t="str">
        <f t="shared" si="197"/>
        <v/>
      </c>
      <c r="DH544" t="str">
        <f t="shared" si="198"/>
        <v/>
      </c>
      <c r="DI544" t="str">
        <f t="shared" si="199"/>
        <v/>
      </c>
      <c r="DJ544" t="str">
        <f t="shared" si="200"/>
        <v/>
      </c>
      <c r="DK544" t="str">
        <f t="shared" si="201"/>
        <v/>
      </c>
      <c r="DL544" t="str">
        <f t="shared" si="202"/>
        <v/>
      </c>
      <c r="DM544" t="str">
        <f t="shared" si="203"/>
        <v>$vote_array[3][12][17115]=597;</v>
      </c>
      <c r="DN544" t="str">
        <f t="shared" si="204"/>
        <v/>
      </c>
      <c r="DO544" t="str">
        <f t="shared" si="205"/>
        <v/>
      </c>
      <c r="DP544" t="str">
        <f t="shared" si="206"/>
        <v/>
      </c>
      <c r="DQ544" t="str">
        <f t="shared" si="207"/>
        <v/>
      </c>
      <c r="DR544" t="str">
        <f t="shared" si="208"/>
        <v/>
      </c>
      <c r="DS544" t="str">
        <f t="shared" si="209"/>
        <v/>
      </c>
    </row>
    <row r="545" spans="1:123" ht="14" hidden="1" customHeight="1" outlineLevel="1" x14ac:dyDescent="0.2">
      <c r="A545" t="s">
        <v>1918</v>
      </c>
      <c r="B545" t="s">
        <v>973</v>
      </c>
      <c r="C545" s="1">
        <f t="shared" si="211"/>
        <v>23674</v>
      </c>
      <c r="D545" s="7">
        <f>IF(N545&gt;0, RANK(N545,(N545:P545,Q545:AF545)),0)</f>
        <v>2</v>
      </c>
      <c r="E545" s="7">
        <f>IF(O545&gt;0,RANK(O545,(N545:P545,Q545:AF545)),0)</f>
        <v>1</v>
      </c>
      <c r="F545" s="7">
        <f>IF(P545&gt;0,RANK(P545,(N545:P545,Q545:AF545)),0)</f>
        <v>0</v>
      </c>
      <c r="G545" s="1">
        <f t="shared" si="212"/>
        <v>6221</v>
      </c>
      <c r="H545" s="2">
        <f t="shared" si="213"/>
        <v>0.26277773084396383</v>
      </c>
      <c r="I545" s="2"/>
      <c r="J545" s="2">
        <f t="shared" si="214"/>
        <v>0.3520317648052716</v>
      </c>
      <c r="K545" s="2">
        <f t="shared" si="215"/>
        <v>0.61480949564923548</v>
      </c>
      <c r="L545" s="2">
        <f t="shared" si="216"/>
        <v>0</v>
      </c>
      <c r="M545" s="2">
        <f t="shared" si="217"/>
        <v>3.3158739545492977E-2</v>
      </c>
      <c r="N545" s="53">
        <v>8334</v>
      </c>
      <c r="O545" s="53">
        <v>14555</v>
      </c>
      <c r="P545" s="102"/>
      <c r="Q545" s="53">
        <v>398</v>
      </c>
      <c r="R545" s="53">
        <v>194</v>
      </c>
      <c r="Y545" s="53">
        <v>193</v>
      </c>
      <c r="Z545" s="53">
        <v>0</v>
      </c>
      <c r="AA545" s="53">
        <v>0</v>
      </c>
      <c r="AB545" s="53">
        <v>0</v>
      </c>
      <c r="AP545" s="7">
        <f>IF(Q545&gt;0,RANK(Q545,(N545:P545,Q545:AF545)),0)</f>
        <v>3</v>
      </c>
      <c r="AQ545" s="7">
        <f>IF(R545&gt;0,RANK(R545,(N545:P545,Q545:AF545)),0)</f>
        <v>4</v>
      </c>
      <c r="AR545" s="7">
        <f>IF(T545&gt;0,RANK(T545,(N545:P545,Q545:AF545)),0)</f>
        <v>0</v>
      </c>
      <c r="AS545" s="7">
        <f>IF(S545&gt;0,RANK(S545,(N545:P545,Q545:AF545)),0)</f>
        <v>0</v>
      </c>
      <c r="AT545" s="2">
        <f t="shared" si="218"/>
        <v>1.6811692151727634E-2</v>
      </c>
      <c r="AU545" s="2">
        <f t="shared" si="219"/>
        <v>8.1946439131536705E-3</v>
      </c>
      <c r="AV545" s="2">
        <f t="shared" si="220"/>
        <v>0</v>
      </c>
      <c r="AW545" s="2">
        <f t="shared" si="221"/>
        <v>0</v>
      </c>
      <c r="AY545" t="s">
        <v>1918</v>
      </c>
      <c r="AZ545" t="s">
        <v>973</v>
      </c>
      <c r="BA545">
        <v>13</v>
      </c>
      <c r="BC545">
        <v>2</v>
      </c>
      <c r="BD545" s="91">
        <v>17</v>
      </c>
      <c r="BE545" s="93">
        <v>117</v>
      </c>
      <c r="BF545" s="96">
        <f t="shared" si="224"/>
        <v>17117</v>
      </c>
      <c r="BG545" s="96">
        <f t="shared" si="210"/>
        <v>17117</v>
      </c>
      <c r="BI545" s="7" t="s">
        <v>1447</v>
      </c>
      <c r="DB545" t="str">
        <f t="shared" si="222"/>
        <v>$vote_array[3][1][17117]=8334;</v>
      </c>
      <c r="DC545" t="str">
        <f t="shared" si="223"/>
        <v>$vote_array[3][2][17117]=14555;</v>
      </c>
      <c r="DD545" t="str">
        <f t="shared" si="194"/>
        <v/>
      </c>
      <c r="DE545" t="str">
        <f t="shared" si="195"/>
        <v>$vote_array[3][4][17117]=398;</v>
      </c>
      <c r="DF545" t="str">
        <f t="shared" si="196"/>
        <v>$vote_array[3][5][17117]=194;</v>
      </c>
      <c r="DG545" t="str">
        <f t="shared" si="197"/>
        <v/>
      </c>
      <c r="DH545" t="str">
        <f t="shared" si="198"/>
        <v/>
      </c>
      <c r="DI545" t="str">
        <f t="shared" si="199"/>
        <v/>
      </c>
      <c r="DJ545" t="str">
        <f t="shared" si="200"/>
        <v/>
      </c>
      <c r="DK545" t="str">
        <f t="shared" si="201"/>
        <v/>
      </c>
      <c r="DL545" t="str">
        <f t="shared" si="202"/>
        <v/>
      </c>
      <c r="DM545" t="str">
        <f t="shared" si="203"/>
        <v>$vote_array[3][12][17117]=193;</v>
      </c>
      <c r="DN545" t="str">
        <f t="shared" si="204"/>
        <v/>
      </c>
      <c r="DO545" t="str">
        <f t="shared" si="205"/>
        <v/>
      </c>
      <c r="DP545" t="str">
        <f t="shared" si="206"/>
        <v/>
      </c>
      <c r="DQ545" t="str">
        <f t="shared" si="207"/>
        <v/>
      </c>
      <c r="DR545" t="str">
        <f t="shared" si="208"/>
        <v/>
      </c>
      <c r="DS545" t="str">
        <f t="shared" si="209"/>
        <v/>
      </c>
    </row>
    <row r="546" spans="1:123" ht="14" hidden="1" customHeight="1" outlineLevel="1" x14ac:dyDescent="0.2">
      <c r="A546" t="s">
        <v>579</v>
      </c>
      <c r="B546" t="s">
        <v>973</v>
      </c>
      <c r="C546" s="1">
        <f t="shared" si="211"/>
        <v>135488</v>
      </c>
      <c r="D546" s="7">
        <f>IF(N546&gt;0, RANK(N546,(N546:P546,Q546:AF546)),0)</f>
        <v>2</v>
      </c>
      <c r="E546" s="7">
        <f>IF(O546&gt;0,RANK(O546,(N546:P546,Q546:AF546)),0)</f>
        <v>1</v>
      </c>
      <c r="F546" s="7">
        <f>IF(P546&gt;0,RANK(P546,(N546:P546,Q546:AF546)),0)</f>
        <v>0</v>
      </c>
      <c r="G546" s="1">
        <f t="shared" si="212"/>
        <v>12480</v>
      </c>
      <c r="H546" s="2">
        <f t="shared" si="213"/>
        <v>9.2111478507321681E-2</v>
      </c>
      <c r="I546" s="2"/>
      <c r="J546" s="2">
        <f t="shared" si="214"/>
        <v>0.43677668871043929</v>
      </c>
      <c r="K546" s="2">
        <f t="shared" si="215"/>
        <v>0.528888167217761</v>
      </c>
      <c r="L546" s="2">
        <f t="shared" si="216"/>
        <v>0</v>
      </c>
      <c r="M546" s="2">
        <f t="shared" si="217"/>
        <v>3.4335144071799717E-2</v>
      </c>
      <c r="N546" s="53">
        <v>59178</v>
      </c>
      <c r="O546" s="53">
        <v>71658</v>
      </c>
      <c r="P546" s="102"/>
      <c r="Q546" s="53">
        <v>2253</v>
      </c>
      <c r="R546" s="53">
        <v>1293</v>
      </c>
      <c r="Y546" s="53">
        <v>1106</v>
      </c>
      <c r="Z546" s="53">
        <v>0</v>
      </c>
      <c r="AA546" s="53">
        <v>0</v>
      </c>
      <c r="AB546" s="53">
        <v>0</v>
      </c>
      <c r="AP546" s="7">
        <f>IF(Q546&gt;0,RANK(Q546,(N546:P546,Q546:AF546)),0)</f>
        <v>3</v>
      </c>
      <c r="AQ546" s="7">
        <f>IF(R546&gt;0,RANK(R546,(N546:P546,Q546:AF546)),0)</f>
        <v>4</v>
      </c>
      <c r="AR546" s="7">
        <f>IF(T546&gt;0,RANK(T546,(N546:P546,Q546:AF546)),0)</f>
        <v>0</v>
      </c>
      <c r="AS546" s="7">
        <f>IF(S546&gt;0,RANK(S546,(N546:P546,Q546:AF546)),0)</f>
        <v>0</v>
      </c>
      <c r="AT546" s="2">
        <f t="shared" si="218"/>
        <v>1.6628778932451582E-2</v>
      </c>
      <c r="AU546" s="2">
        <f t="shared" si="219"/>
        <v>9.5432805857345298E-3</v>
      </c>
      <c r="AV546" s="2">
        <f t="shared" si="220"/>
        <v>0</v>
      </c>
      <c r="AW546" s="2">
        <f t="shared" si="221"/>
        <v>0</v>
      </c>
      <c r="AY546" t="s">
        <v>579</v>
      </c>
      <c r="AZ546" t="s">
        <v>973</v>
      </c>
      <c r="BC546">
        <v>2</v>
      </c>
      <c r="BD546" s="91">
        <v>17</v>
      </c>
      <c r="BE546" s="93">
        <v>119</v>
      </c>
      <c r="BF546" s="96">
        <f t="shared" si="224"/>
        <v>17119</v>
      </c>
      <c r="BG546" s="96">
        <f t="shared" si="210"/>
        <v>17119</v>
      </c>
      <c r="BI546" s="7" t="s">
        <v>1447</v>
      </c>
      <c r="DB546" t="str">
        <f t="shared" si="222"/>
        <v>$vote_array[3][1][17119]=59178;</v>
      </c>
      <c r="DC546" t="str">
        <f t="shared" si="223"/>
        <v>$vote_array[3][2][17119]=71658;</v>
      </c>
      <c r="DD546" t="str">
        <f t="shared" si="194"/>
        <v/>
      </c>
      <c r="DE546" t="str">
        <f t="shared" si="195"/>
        <v>$vote_array[3][4][17119]=2253;</v>
      </c>
      <c r="DF546" t="str">
        <f t="shared" si="196"/>
        <v>$vote_array[3][5][17119]=1293;</v>
      </c>
      <c r="DG546" t="str">
        <f t="shared" si="197"/>
        <v/>
      </c>
      <c r="DH546" t="str">
        <f t="shared" si="198"/>
        <v/>
      </c>
      <c r="DI546" t="str">
        <f t="shared" si="199"/>
        <v/>
      </c>
      <c r="DJ546" t="str">
        <f t="shared" si="200"/>
        <v/>
      </c>
      <c r="DK546" t="str">
        <f t="shared" si="201"/>
        <v/>
      </c>
      <c r="DL546" t="str">
        <f t="shared" si="202"/>
        <v/>
      </c>
      <c r="DM546" t="str">
        <f t="shared" si="203"/>
        <v>$vote_array[3][12][17119]=1106;</v>
      </c>
      <c r="DN546" t="str">
        <f t="shared" si="204"/>
        <v/>
      </c>
      <c r="DO546" t="str">
        <f t="shared" si="205"/>
        <v/>
      </c>
      <c r="DP546" t="str">
        <f t="shared" si="206"/>
        <v/>
      </c>
      <c r="DQ546" t="str">
        <f t="shared" si="207"/>
        <v/>
      </c>
      <c r="DR546" t="str">
        <f t="shared" si="208"/>
        <v/>
      </c>
      <c r="DS546" t="str">
        <f t="shared" si="209"/>
        <v/>
      </c>
    </row>
    <row r="547" spans="1:123" ht="14" hidden="1" customHeight="1" outlineLevel="1" x14ac:dyDescent="0.2">
      <c r="A547" t="s">
        <v>2269</v>
      </c>
      <c r="B547" t="s">
        <v>973</v>
      </c>
      <c r="C547" s="1">
        <f t="shared" si="211"/>
        <v>17254</v>
      </c>
      <c r="D547" s="7">
        <f>IF(N547&gt;0, RANK(N547,(N547:P547,Q547:AF547)),0)</f>
        <v>2</v>
      </c>
      <c r="E547" s="7">
        <f>IF(O547&gt;0,RANK(O547,(N547:P547,Q547:AF547)),0)</f>
        <v>1</v>
      </c>
      <c r="F547" s="7">
        <f>IF(P547&gt;0,RANK(P547,(N547:P547,Q547:AF547)),0)</f>
        <v>0</v>
      </c>
      <c r="G547" s="1">
        <f t="shared" si="212"/>
        <v>6596</v>
      </c>
      <c r="H547" s="2">
        <f t="shared" si="213"/>
        <v>0.38228816506317376</v>
      </c>
      <c r="I547" s="2"/>
      <c r="J547" s="2">
        <f t="shared" si="214"/>
        <v>0.29685869943201576</v>
      </c>
      <c r="K547" s="2">
        <f t="shared" si="215"/>
        <v>0.67914686449518957</v>
      </c>
      <c r="L547" s="2">
        <f t="shared" si="216"/>
        <v>0</v>
      </c>
      <c r="M547" s="2">
        <f t="shared" si="217"/>
        <v>2.3994436072794723E-2</v>
      </c>
      <c r="N547" s="53">
        <v>5122</v>
      </c>
      <c r="O547" s="53">
        <v>11718</v>
      </c>
      <c r="P547" s="102"/>
      <c r="Q547" s="53">
        <v>198</v>
      </c>
      <c r="R547" s="53">
        <v>126</v>
      </c>
      <c r="Y547" s="53">
        <v>90</v>
      </c>
      <c r="Z547" s="53">
        <v>0</v>
      </c>
      <c r="AA547" s="53">
        <v>0</v>
      </c>
      <c r="AB547" s="53">
        <v>0</v>
      </c>
      <c r="AP547" s="7">
        <f>IF(Q547&gt;0,RANK(Q547,(N547:P547,Q547:AF547)),0)</f>
        <v>3</v>
      </c>
      <c r="AQ547" s="7">
        <f>IF(R547&gt;0,RANK(R547,(N547:P547,Q547:AF547)),0)</f>
        <v>4</v>
      </c>
      <c r="AR547" s="7">
        <f>IF(T547&gt;0,RANK(T547,(N547:P547,Q547:AF547)),0)</f>
        <v>0</v>
      </c>
      <c r="AS547" s="7">
        <f>IF(S547&gt;0,RANK(S547,(N547:P547,Q547:AF547)),0)</f>
        <v>0</v>
      </c>
      <c r="AT547" s="2">
        <f t="shared" si="218"/>
        <v>1.147559986090182E-2</v>
      </c>
      <c r="AU547" s="2">
        <f t="shared" si="219"/>
        <v>7.3026544569375221E-3</v>
      </c>
      <c r="AV547" s="2">
        <f t="shared" si="220"/>
        <v>0</v>
      </c>
      <c r="AW547" s="2">
        <f t="shared" si="221"/>
        <v>0</v>
      </c>
      <c r="AY547" t="s">
        <v>2269</v>
      </c>
      <c r="AZ547" t="s">
        <v>973</v>
      </c>
      <c r="BA547">
        <v>15</v>
      </c>
      <c r="BC547">
        <v>2</v>
      </c>
      <c r="BD547" s="91">
        <v>17</v>
      </c>
      <c r="BE547" s="93">
        <v>121</v>
      </c>
      <c r="BF547" s="96">
        <f t="shared" si="224"/>
        <v>17121</v>
      </c>
      <c r="BG547" s="96">
        <f t="shared" si="210"/>
        <v>17121</v>
      </c>
      <c r="BI547" s="7" t="s">
        <v>1447</v>
      </c>
      <c r="DB547" t="str">
        <f t="shared" si="222"/>
        <v>$vote_array[3][1][17121]=5122;</v>
      </c>
      <c r="DC547" t="str">
        <f t="shared" si="223"/>
        <v>$vote_array[3][2][17121]=11718;</v>
      </c>
      <c r="DD547" t="str">
        <f t="shared" si="194"/>
        <v/>
      </c>
      <c r="DE547" t="str">
        <f t="shared" si="195"/>
        <v>$vote_array[3][4][17121]=198;</v>
      </c>
      <c r="DF547" t="str">
        <f t="shared" si="196"/>
        <v>$vote_array[3][5][17121]=126;</v>
      </c>
      <c r="DG547" t="str">
        <f t="shared" si="197"/>
        <v/>
      </c>
      <c r="DH547" t="str">
        <f t="shared" si="198"/>
        <v/>
      </c>
      <c r="DI547" t="str">
        <f t="shared" si="199"/>
        <v/>
      </c>
      <c r="DJ547" t="str">
        <f t="shared" si="200"/>
        <v/>
      </c>
      <c r="DK547" t="str">
        <f t="shared" si="201"/>
        <v/>
      </c>
      <c r="DL547" t="str">
        <f t="shared" si="202"/>
        <v/>
      </c>
      <c r="DM547" t="str">
        <f t="shared" si="203"/>
        <v>$vote_array[3][12][17121]=90;</v>
      </c>
      <c r="DN547" t="str">
        <f t="shared" si="204"/>
        <v/>
      </c>
      <c r="DO547" t="str">
        <f t="shared" si="205"/>
        <v/>
      </c>
      <c r="DP547" t="str">
        <f t="shared" si="206"/>
        <v/>
      </c>
      <c r="DQ547" t="str">
        <f t="shared" si="207"/>
        <v/>
      </c>
      <c r="DR547" t="str">
        <f t="shared" si="208"/>
        <v/>
      </c>
      <c r="DS547" t="str">
        <f t="shared" si="209"/>
        <v/>
      </c>
    </row>
    <row r="548" spans="1:123" ht="14" hidden="1" customHeight="1" outlineLevel="1" x14ac:dyDescent="0.2">
      <c r="A548" t="s">
        <v>957</v>
      </c>
      <c r="B548" t="s">
        <v>973</v>
      </c>
      <c r="C548" s="1">
        <f t="shared" si="211"/>
        <v>6189</v>
      </c>
      <c r="D548" s="7">
        <f>IF(N548&gt;0, RANK(N548,(N548:P548,Q548:AF548)),0)</f>
        <v>2</v>
      </c>
      <c r="E548" s="7">
        <f>IF(O548&gt;0,RANK(O548,(N548:P548,Q548:AF548)),0)</f>
        <v>1</v>
      </c>
      <c r="F548" s="7">
        <f>IF(P548&gt;0,RANK(P548,(N548:P548,Q548:AF548)),0)</f>
        <v>0</v>
      </c>
      <c r="G548" s="1">
        <f t="shared" si="212"/>
        <v>1930</v>
      </c>
      <c r="H548" s="2">
        <f t="shared" si="213"/>
        <v>0.31184359347228957</v>
      </c>
      <c r="I548" s="2"/>
      <c r="J548" s="2">
        <f t="shared" si="214"/>
        <v>0.32751656164162224</v>
      </c>
      <c r="K548" s="2">
        <f t="shared" si="215"/>
        <v>0.63936015511391175</v>
      </c>
      <c r="L548" s="2">
        <f t="shared" si="216"/>
        <v>0</v>
      </c>
      <c r="M548" s="2">
        <f t="shared" si="217"/>
        <v>3.3123283244466006E-2</v>
      </c>
      <c r="N548" s="53">
        <v>2027</v>
      </c>
      <c r="O548" s="53">
        <v>3957</v>
      </c>
      <c r="P548" s="102"/>
      <c r="Q548" s="53">
        <v>96</v>
      </c>
      <c r="R548" s="53">
        <v>39</v>
      </c>
      <c r="Y548" s="53">
        <v>70</v>
      </c>
      <c r="Z548" s="53">
        <v>0</v>
      </c>
      <c r="AA548" s="53">
        <v>0</v>
      </c>
      <c r="AB548" s="53">
        <v>0</v>
      </c>
      <c r="AP548" s="7">
        <f>IF(Q548&gt;0,RANK(Q548,(N548:P548,Q548:AF548)),0)</f>
        <v>3</v>
      </c>
      <c r="AQ548" s="7">
        <f>IF(R548&gt;0,RANK(R548,(N548:P548,Q548:AF548)),0)</f>
        <v>5</v>
      </c>
      <c r="AR548" s="7">
        <f>IF(T548&gt;0,RANK(T548,(N548:P548,Q548:AF548)),0)</f>
        <v>0</v>
      </c>
      <c r="AS548" s="7">
        <f>IF(S548&gt;0,RANK(S548,(N548:P548,Q548:AF548)),0)</f>
        <v>0</v>
      </c>
      <c r="AT548" s="2">
        <f t="shared" si="218"/>
        <v>1.5511391177896268E-2</v>
      </c>
      <c r="AU548" s="2">
        <f t="shared" si="219"/>
        <v>6.3015026660203583E-3</v>
      </c>
      <c r="AV548" s="2">
        <f t="shared" si="220"/>
        <v>0</v>
      </c>
      <c r="AW548" s="2">
        <f t="shared" si="221"/>
        <v>0</v>
      </c>
      <c r="AY548" t="s">
        <v>957</v>
      </c>
      <c r="AZ548" t="s">
        <v>973</v>
      </c>
      <c r="BA548">
        <v>18</v>
      </c>
      <c r="BC548">
        <v>2</v>
      </c>
      <c r="BD548" s="91">
        <v>17</v>
      </c>
      <c r="BE548" s="93">
        <v>123</v>
      </c>
      <c r="BF548" s="96">
        <f t="shared" si="224"/>
        <v>17123</v>
      </c>
      <c r="BG548" s="96">
        <f t="shared" si="210"/>
        <v>17123</v>
      </c>
      <c r="BI548" s="7" t="s">
        <v>1447</v>
      </c>
      <c r="DB548" t="str">
        <f t="shared" si="222"/>
        <v>$vote_array[3][1][17123]=2027;</v>
      </c>
      <c r="DC548" t="str">
        <f t="shared" si="223"/>
        <v>$vote_array[3][2][17123]=3957;</v>
      </c>
      <c r="DD548" t="str">
        <f t="shared" si="194"/>
        <v/>
      </c>
      <c r="DE548" t="str">
        <f t="shared" si="195"/>
        <v>$vote_array[3][4][17123]=96;</v>
      </c>
      <c r="DF548" t="str">
        <f t="shared" si="196"/>
        <v>$vote_array[3][5][17123]=39;</v>
      </c>
      <c r="DG548" t="str">
        <f t="shared" si="197"/>
        <v/>
      </c>
      <c r="DH548" t="str">
        <f t="shared" si="198"/>
        <v/>
      </c>
      <c r="DI548" t="str">
        <f t="shared" si="199"/>
        <v/>
      </c>
      <c r="DJ548" t="str">
        <f t="shared" si="200"/>
        <v/>
      </c>
      <c r="DK548" t="str">
        <f t="shared" si="201"/>
        <v/>
      </c>
      <c r="DL548" t="str">
        <f t="shared" si="202"/>
        <v/>
      </c>
      <c r="DM548" t="str">
        <f t="shared" si="203"/>
        <v>$vote_array[3][12][17123]=70;</v>
      </c>
      <c r="DN548" t="str">
        <f t="shared" si="204"/>
        <v/>
      </c>
      <c r="DO548" t="str">
        <f t="shared" si="205"/>
        <v/>
      </c>
      <c r="DP548" t="str">
        <f t="shared" si="206"/>
        <v/>
      </c>
      <c r="DQ548" t="str">
        <f t="shared" si="207"/>
        <v/>
      </c>
      <c r="DR548" t="str">
        <f t="shared" si="208"/>
        <v/>
      </c>
      <c r="DS548" t="str">
        <f t="shared" si="209"/>
        <v/>
      </c>
    </row>
    <row r="549" spans="1:123" ht="14" hidden="1" customHeight="1" outlineLevel="1" x14ac:dyDescent="0.2">
      <c r="A549" t="s">
        <v>810</v>
      </c>
      <c r="B549" t="s">
        <v>973</v>
      </c>
      <c r="C549" s="1">
        <f t="shared" si="211"/>
        <v>6665</v>
      </c>
      <c r="D549" s="7">
        <f>IF(N549&gt;0, RANK(N549,(N549:P549,Q549:AF549)),0)</f>
        <v>2</v>
      </c>
      <c r="E549" s="7">
        <f>IF(O549&gt;0,RANK(O549,(N549:P549,Q549:AF549)),0)</f>
        <v>1</v>
      </c>
      <c r="F549" s="7">
        <f>IF(P549&gt;0,RANK(P549,(N549:P549,Q549:AF549)),0)</f>
        <v>0</v>
      </c>
      <c r="G549" s="1">
        <f t="shared" si="212"/>
        <v>1688</v>
      </c>
      <c r="H549" s="2">
        <f t="shared" si="213"/>
        <v>0.25326331582895723</v>
      </c>
      <c r="I549" s="2"/>
      <c r="J549" s="2">
        <f t="shared" si="214"/>
        <v>0.35813953488372091</v>
      </c>
      <c r="K549" s="2">
        <f t="shared" si="215"/>
        <v>0.61140285071267819</v>
      </c>
      <c r="L549" s="2">
        <f t="shared" si="216"/>
        <v>0</v>
      </c>
      <c r="M549" s="2">
        <f t="shared" si="217"/>
        <v>3.0457614403600952E-2</v>
      </c>
      <c r="N549" s="53">
        <v>2387</v>
      </c>
      <c r="O549" s="53">
        <v>4075</v>
      </c>
      <c r="P549" s="102"/>
      <c r="Q549" s="53">
        <v>101</v>
      </c>
      <c r="R549" s="53">
        <v>54</v>
      </c>
      <c r="Y549" s="53">
        <v>48</v>
      </c>
      <c r="Z549" s="53">
        <v>0</v>
      </c>
      <c r="AA549" s="53">
        <v>0</v>
      </c>
      <c r="AB549" s="53">
        <v>0</v>
      </c>
      <c r="AP549" s="7">
        <f>IF(Q549&gt;0,RANK(Q549,(N549:P549,Q549:AF549)),0)</f>
        <v>3</v>
      </c>
      <c r="AQ549" s="7">
        <f>IF(R549&gt;0,RANK(R549,(N549:P549,Q549:AF549)),0)</f>
        <v>4</v>
      </c>
      <c r="AR549" s="7">
        <f>IF(T549&gt;0,RANK(T549,(N549:P549,Q549:AF549)),0)</f>
        <v>0</v>
      </c>
      <c r="AS549" s="7">
        <f>IF(S549&gt;0,RANK(S549,(N549:P549,Q549:AF549)),0)</f>
        <v>0</v>
      </c>
      <c r="AT549" s="2">
        <f t="shared" si="218"/>
        <v>1.5153788447111778E-2</v>
      </c>
      <c r="AU549" s="2">
        <f t="shared" si="219"/>
        <v>8.102025506376594E-3</v>
      </c>
      <c r="AV549" s="2">
        <f t="shared" si="220"/>
        <v>0</v>
      </c>
      <c r="AW549" s="2">
        <f t="shared" si="221"/>
        <v>0</v>
      </c>
      <c r="AY549" t="s">
        <v>810</v>
      </c>
      <c r="AZ549" t="s">
        <v>973</v>
      </c>
      <c r="BA549">
        <v>18</v>
      </c>
      <c r="BC549">
        <v>2</v>
      </c>
      <c r="BD549" s="91">
        <v>17</v>
      </c>
      <c r="BE549" s="93">
        <v>125</v>
      </c>
      <c r="BF549" s="96">
        <f t="shared" si="224"/>
        <v>17125</v>
      </c>
      <c r="BG549" s="96">
        <f t="shared" si="210"/>
        <v>17125</v>
      </c>
      <c r="BI549" s="7" t="s">
        <v>1447</v>
      </c>
      <c r="DB549" t="str">
        <f t="shared" si="222"/>
        <v>$vote_array[3][1][17125]=2387;</v>
      </c>
      <c r="DC549" t="str">
        <f t="shared" si="223"/>
        <v>$vote_array[3][2][17125]=4075;</v>
      </c>
      <c r="DD549" t="str">
        <f t="shared" si="194"/>
        <v/>
      </c>
      <c r="DE549" t="str">
        <f t="shared" si="195"/>
        <v>$vote_array[3][4][17125]=101;</v>
      </c>
      <c r="DF549" t="str">
        <f t="shared" si="196"/>
        <v>$vote_array[3][5][17125]=54;</v>
      </c>
      <c r="DG549" t="str">
        <f t="shared" si="197"/>
        <v/>
      </c>
      <c r="DH549" t="str">
        <f t="shared" si="198"/>
        <v/>
      </c>
      <c r="DI549" t="str">
        <f t="shared" si="199"/>
        <v/>
      </c>
      <c r="DJ549" t="str">
        <f t="shared" si="200"/>
        <v/>
      </c>
      <c r="DK549" t="str">
        <f t="shared" si="201"/>
        <v/>
      </c>
      <c r="DL549" t="str">
        <f t="shared" si="202"/>
        <v/>
      </c>
      <c r="DM549" t="str">
        <f t="shared" si="203"/>
        <v>$vote_array[3][12][17125]=48;</v>
      </c>
      <c r="DN549" t="str">
        <f t="shared" si="204"/>
        <v/>
      </c>
      <c r="DO549" t="str">
        <f t="shared" si="205"/>
        <v/>
      </c>
      <c r="DP549" t="str">
        <f t="shared" si="206"/>
        <v/>
      </c>
      <c r="DQ549" t="str">
        <f t="shared" si="207"/>
        <v/>
      </c>
      <c r="DR549" t="str">
        <f t="shared" si="208"/>
        <v/>
      </c>
      <c r="DS549" t="str">
        <f t="shared" si="209"/>
        <v/>
      </c>
    </row>
    <row r="550" spans="1:123" ht="14" hidden="1" customHeight="1" outlineLevel="1" x14ac:dyDescent="0.2">
      <c r="A550" t="s">
        <v>1919</v>
      </c>
      <c r="B550" t="s">
        <v>973</v>
      </c>
      <c r="C550" s="1">
        <f t="shared" si="211"/>
        <v>6710</v>
      </c>
      <c r="D550" s="7">
        <f>IF(N550&gt;0, RANK(N550,(N550:P550,Q550:AF550)),0)</f>
        <v>2</v>
      </c>
      <c r="E550" s="7">
        <f>IF(O550&gt;0,RANK(O550,(N550:P550,Q550:AF550)),0)</f>
        <v>1</v>
      </c>
      <c r="F550" s="7">
        <f>IF(P550&gt;0,RANK(P550,(N550:P550,Q550:AF550)),0)</f>
        <v>0</v>
      </c>
      <c r="G550" s="1">
        <f t="shared" si="212"/>
        <v>2855</v>
      </c>
      <c r="H550" s="2">
        <f t="shared" si="213"/>
        <v>0.4254843517138599</v>
      </c>
      <c r="I550" s="2"/>
      <c r="J550" s="2">
        <f t="shared" si="214"/>
        <v>0.27675111773472427</v>
      </c>
      <c r="K550" s="2">
        <f t="shared" si="215"/>
        <v>0.70223546944858417</v>
      </c>
      <c r="L550" s="2">
        <f t="shared" si="216"/>
        <v>0</v>
      </c>
      <c r="M550" s="2">
        <f t="shared" si="217"/>
        <v>2.1013412816691557E-2</v>
      </c>
      <c r="N550" s="53">
        <v>1857</v>
      </c>
      <c r="O550" s="53">
        <v>4712</v>
      </c>
      <c r="P550" s="102"/>
      <c r="Q550" s="53">
        <v>70</v>
      </c>
      <c r="R550" s="53">
        <v>31</v>
      </c>
      <c r="Y550" s="53">
        <v>40</v>
      </c>
      <c r="Z550" s="53">
        <v>0</v>
      </c>
      <c r="AA550" s="53">
        <v>0</v>
      </c>
      <c r="AB550" s="53">
        <v>0</v>
      </c>
      <c r="AP550" s="7">
        <f>IF(Q550&gt;0,RANK(Q550,(N550:P550,Q550:AF550)),0)</f>
        <v>3</v>
      </c>
      <c r="AQ550" s="7">
        <f>IF(R550&gt;0,RANK(R550,(N550:P550,Q550:AF550)),0)</f>
        <v>5</v>
      </c>
      <c r="AR550" s="7">
        <f>IF(T550&gt;0,RANK(T550,(N550:P550,Q550:AF550)),0)</f>
        <v>0</v>
      </c>
      <c r="AS550" s="7">
        <f>IF(S550&gt;0,RANK(S550,(N550:P550,Q550:AF550)),0)</f>
        <v>0</v>
      </c>
      <c r="AT550" s="2">
        <f t="shared" si="218"/>
        <v>1.0432190760059613E-2</v>
      </c>
      <c r="AU550" s="2">
        <f t="shared" si="219"/>
        <v>4.619970193740686E-3</v>
      </c>
      <c r="AV550" s="2">
        <f t="shared" si="220"/>
        <v>0</v>
      </c>
      <c r="AW550" s="2">
        <f t="shared" si="221"/>
        <v>0</v>
      </c>
      <c r="AY550" t="s">
        <v>1919</v>
      </c>
      <c r="AZ550" t="s">
        <v>973</v>
      </c>
      <c r="BA550">
        <v>15</v>
      </c>
      <c r="BC550">
        <v>2</v>
      </c>
      <c r="BD550" s="91">
        <v>17</v>
      </c>
      <c r="BE550" s="93">
        <v>127</v>
      </c>
      <c r="BF550" s="96">
        <f t="shared" si="224"/>
        <v>17127</v>
      </c>
      <c r="BG550" s="96">
        <f t="shared" si="210"/>
        <v>17127</v>
      </c>
      <c r="BI550" s="7" t="s">
        <v>1447</v>
      </c>
      <c r="DB550" t="str">
        <f t="shared" si="222"/>
        <v>$vote_array[3][1][17127]=1857;</v>
      </c>
      <c r="DC550" t="str">
        <f t="shared" si="223"/>
        <v>$vote_array[3][2][17127]=4712;</v>
      </c>
      <c r="DD550" t="str">
        <f t="shared" si="194"/>
        <v/>
      </c>
      <c r="DE550" t="str">
        <f t="shared" si="195"/>
        <v>$vote_array[3][4][17127]=70;</v>
      </c>
      <c r="DF550" t="str">
        <f t="shared" si="196"/>
        <v>$vote_array[3][5][17127]=31;</v>
      </c>
      <c r="DG550" t="str">
        <f t="shared" si="197"/>
        <v/>
      </c>
      <c r="DH550" t="str">
        <f t="shared" si="198"/>
        <v/>
      </c>
      <c r="DI550" t="str">
        <f t="shared" si="199"/>
        <v/>
      </c>
      <c r="DJ550" t="str">
        <f t="shared" si="200"/>
        <v/>
      </c>
      <c r="DK550" t="str">
        <f t="shared" si="201"/>
        <v/>
      </c>
      <c r="DL550" t="str">
        <f t="shared" si="202"/>
        <v/>
      </c>
      <c r="DM550" t="str">
        <f t="shared" si="203"/>
        <v>$vote_array[3][12][17127]=40;</v>
      </c>
      <c r="DN550" t="str">
        <f t="shared" si="204"/>
        <v/>
      </c>
      <c r="DO550" t="str">
        <f t="shared" si="205"/>
        <v/>
      </c>
      <c r="DP550" t="str">
        <f t="shared" si="206"/>
        <v/>
      </c>
      <c r="DQ550" t="str">
        <f t="shared" si="207"/>
        <v/>
      </c>
      <c r="DR550" t="str">
        <f t="shared" si="208"/>
        <v/>
      </c>
      <c r="DS550" t="str">
        <f t="shared" si="209"/>
        <v/>
      </c>
    </row>
    <row r="551" spans="1:123" ht="14" hidden="1" customHeight="1" outlineLevel="1" x14ac:dyDescent="0.2">
      <c r="A551" t="s">
        <v>538</v>
      </c>
      <c r="B551" t="s">
        <v>973</v>
      </c>
      <c r="C551" s="1">
        <f t="shared" ref="C551:C582" si="225">SUM(N551:AN551)</f>
        <v>6845</v>
      </c>
      <c r="D551" s="7">
        <f>IF(N551&gt;0, RANK(N551,(N551:P551,Q551:AF551)),0)</f>
        <v>2</v>
      </c>
      <c r="E551" s="7">
        <f>IF(O551&gt;0,RANK(O551,(N551:P551,Q551:AF551)),0)</f>
        <v>1</v>
      </c>
      <c r="F551" s="7">
        <f>IF(P551&gt;0,RANK(P551,(N551:P551,Q551:AF551)),0)</f>
        <v>0</v>
      </c>
      <c r="G551" s="1">
        <f t="shared" ref="G551:G582" si="226">IF(C551&gt;0,MAX(N551:P551)-LARGE(N551:P551,2),0)</f>
        <v>2511</v>
      </c>
      <c r="H551" s="2">
        <f t="shared" ref="H551:H582" si="227">IF(C551&gt;0,G551/C551,0)</f>
        <v>0.36683710737764791</v>
      </c>
      <c r="I551" s="2"/>
      <c r="J551" s="2">
        <f t="shared" ref="J551:J582" si="228">IF($C551=0,"-",N551/$C551)</f>
        <v>0.30606281957633308</v>
      </c>
      <c r="K551" s="2">
        <f t="shared" ref="K551:K582" si="229">IF($C551=0,"-",O551/$C551)</f>
        <v>0.67289992695398104</v>
      </c>
      <c r="L551" s="2">
        <f t="shared" ref="L551:L582" si="230">IF($C551=0,"-",P551/$C551)</f>
        <v>0</v>
      </c>
      <c r="M551" s="2">
        <f t="shared" ref="M551:M582" si="231">IF(C551=0,"-",(1-J551-K551-L551))</f>
        <v>2.1037253469685879E-2</v>
      </c>
      <c r="N551" s="53">
        <v>2095</v>
      </c>
      <c r="O551" s="53">
        <v>4606</v>
      </c>
      <c r="P551" s="102"/>
      <c r="Q551" s="53">
        <v>61</v>
      </c>
      <c r="R551" s="53">
        <v>48</v>
      </c>
      <c r="Y551" s="53">
        <v>35</v>
      </c>
      <c r="Z551" s="53">
        <v>0</v>
      </c>
      <c r="AA551" s="53">
        <v>0</v>
      </c>
      <c r="AB551" s="53">
        <v>0</v>
      </c>
      <c r="AP551" s="7">
        <f>IF(Q551&gt;0,RANK(Q551,(N551:P551,Q551:AF551)),0)</f>
        <v>3</v>
      </c>
      <c r="AQ551" s="7">
        <f>IF(R551&gt;0,RANK(R551,(N551:P551,Q551:AF551)),0)</f>
        <v>4</v>
      </c>
      <c r="AR551" s="7">
        <f>IF(T551&gt;0,RANK(T551,(N551:P551,Q551:AF551)),0)</f>
        <v>0</v>
      </c>
      <c r="AS551" s="7">
        <f>IF(S551&gt;0,RANK(S551,(N551:P551,Q551:AF551)),0)</f>
        <v>0</v>
      </c>
      <c r="AT551" s="2">
        <f t="shared" ref="AT551:AT582" si="232">IF($C551=0,"-",Q551/$C551)</f>
        <v>8.911614317019723E-3</v>
      </c>
      <c r="AU551" s="2">
        <f t="shared" ref="AU551:AU582" si="233">IF($C551=0,"-",R551/$C551)</f>
        <v>7.0124178232286337E-3</v>
      </c>
      <c r="AV551" s="2">
        <f t="shared" ref="AV551:AV582" si="234">IF($C551=0,"-",T551/$C551)</f>
        <v>0</v>
      </c>
      <c r="AW551" s="2">
        <f t="shared" ref="AW551:AW582" si="235">IF($C551=0,"-",S551/$C551)</f>
        <v>0</v>
      </c>
      <c r="AY551" t="s">
        <v>538</v>
      </c>
      <c r="AZ551" t="s">
        <v>973</v>
      </c>
      <c r="BA551">
        <v>18</v>
      </c>
      <c r="BC551">
        <v>2</v>
      </c>
      <c r="BD551" s="91">
        <v>17</v>
      </c>
      <c r="BE551" s="93">
        <v>129</v>
      </c>
      <c r="BF551" s="96">
        <f t="shared" si="224"/>
        <v>17129</v>
      </c>
      <c r="BG551" s="96">
        <f t="shared" si="210"/>
        <v>17129</v>
      </c>
      <c r="BI551" s="7" t="s">
        <v>1447</v>
      </c>
      <c r="DB551" t="str">
        <f t="shared" ref="DB551:DB582" si="236">IF(N551&gt;0,"$vote_array[3]["&amp;N$2&amp;"]["&amp;$BF551&amp;"]="&amp;N551&amp;";","")</f>
        <v>$vote_array[3][1][17129]=2095;</v>
      </c>
      <c r="DC551" t="str">
        <f t="shared" ref="DC551:DC582" si="237">IF(O551&gt;0,"$vote_array[3]["&amp;O$2&amp;"]["&amp;$BF551&amp;"]="&amp;O551&amp;";","")</f>
        <v>$vote_array[3][2][17129]=4606;</v>
      </c>
      <c r="DD551" t="str">
        <f t="shared" ref="DD551:DD588" si="238">IF(P551&gt;0,"$vote_array[3]["&amp;P$2&amp;"]["&amp;$BF551&amp;"]="&amp;P551&amp;";","")</f>
        <v/>
      </c>
      <c r="DE551" t="str">
        <f t="shared" ref="DE551:DE588" si="239">IF(Q551&gt;0,"$vote_array[3]["&amp;Q$2&amp;"]["&amp;$BF551&amp;"]="&amp;Q551&amp;";","")</f>
        <v>$vote_array[3][4][17129]=61;</v>
      </c>
      <c r="DF551" t="str">
        <f t="shared" ref="DF551:DF588" si="240">IF(R551&gt;0,"$vote_array[3]["&amp;R$2&amp;"]["&amp;$BF551&amp;"]="&amp;R551&amp;";","")</f>
        <v>$vote_array[3][5][17129]=48;</v>
      </c>
      <c r="DG551" t="str">
        <f t="shared" ref="DG551:DG588" si="241">IF(S551&gt;0,"$vote_array[3]["&amp;S$2&amp;"]["&amp;$BF551&amp;"]="&amp;S551&amp;";","")</f>
        <v/>
      </c>
      <c r="DH551" t="str">
        <f t="shared" ref="DH551:DH588" si="242">IF(T551&gt;0,"$vote_array[3]["&amp;T$2&amp;"]["&amp;$BF551&amp;"]="&amp;T551&amp;";","")</f>
        <v/>
      </c>
      <c r="DI551" t="str">
        <f t="shared" ref="DI551:DI588" si="243">IF(U551&gt;0,"$vote_array[3]["&amp;U$2&amp;"]["&amp;$BF551&amp;"]="&amp;U551&amp;";","")</f>
        <v/>
      </c>
      <c r="DJ551" t="str">
        <f t="shared" ref="DJ551:DJ588" si="244">IF(V551&gt;0,"$vote_array[3]["&amp;V$2&amp;"]["&amp;$BF551&amp;"]="&amp;V551&amp;";","")</f>
        <v/>
      </c>
      <c r="DK551" t="str">
        <f t="shared" ref="DK551:DK588" si="245">IF(W551&gt;0,"$vote_array[3]["&amp;W$2&amp;"]["&amp;$BF551&amp;"]="&amp;W551&amp;";","")</f>
        <v/>
      </c>
      <c r="DL551" t="str">
        <f t="shared" ref="DL551:DL588" si="246">IF(X551&gt;0,"$vote_array[3]["&amp;X$2&amp;"]["&amp;$BF551&amp;"]="&amp;X551&amp;";","")</f>
        <v/>
      </c>
      <c r="DM551" t="str">
        <f t="shared" ref="DM551:DM588" si="247">IF(Y551&gt;0,"$vote_array[3]["&amp;Y$2&amp;"]["&amp;$BF551&amp;"]="&amp;Y551&amp;";","")</f>
        <v>$vote_array[3][12][17129]=35;</v>
      </c>
      <c r="DN551" t="str">
        <f t="shared" ref="DN551:DN588" si="248">IF(Z551&gt;0,"$vote_array[3]["&amp;Z$2&amp;"]["&amp;$BF551&amp;"]="&amp;Z551&amp;";","")</f>
        <v/>
      </c>
      <c r="DO551" t="str">
        <f t="shared" ref="DO551:DO588" si="249">IF(AA551&gt;0,"$vote_array[3]["&amp;AA$2&amp;"]["&amp;$BF551&amp;"]="&amp;AA551&amp;";","")</f>
        <v/>
      </c>
      <c r="DP551" t="str">
        <f t="shared" ref="DP551:DP588" si="250">IF(AB551&gt;0,"$vote_array[3]["&amp;AB$2&amp;"]["&amp;$BF551&amp;"]="&amp;AB551&amp;";","")</f>
        <v/>
      </c>
      <c r="DQ551" t="str">
        <f t="shared" ref="DQ551:DQ588" si="251">IF(AC551&gt;0,"$vote_array[3]["&amp;AC$2&amp;"]["&amp;$BF551&amp;"]="&amp;AC551&amp;";","")</f>
        <v/>
      </c>
      <c r="DR551" t="str">
        <f t="shared" ref="DR551:DR588" si="252">IF(AD551&gt;0,"$vote_array[3]["&amp;AD$2&amp;"]["&amp;$BF551&amp;"]="&amp;AD551&amp;";","")</f>
        <v/>
      </c>
      <c r="DS551" t="str">
        <f t="shared" ref="DS551:DS588" si="253">IF(AE551&gt;0,"$vote_array[3]["&amp;AE$2&amp;"]["&amp;$BF551&amp;"]="&amp;AE551&amp;";","")</f>
        <v/>
      </c>
    </row>
    <row r="552" spans="1:123" ht="14" hidden="1" customHeight="1" outlineLevel="1" x14ac:dyDescent="0.2">
      <c r="A552" t="s">
        <v>2476</v>
      </c>
      <c r="B552" t="s">
        <v>973</v>
      </c>
      <c r="C552" s="1">
        <f t="shared" si="225"/>
        <v>8744</v>
      </c>
      <c r="D552" s="7">
        <f>IF(N552&gt;0, RANK(N552,(N552:P552,Q552:AF552)),0)</f>
        <v>2</v>
      </c>
      <c r="E552" s="7">
        <f>IF(O552&gt;0,RANK(O552,(N552:P552,Q552:AF552)),0)</f>
        <v>1</v>
      </c>
      <c r="F552" s="7">
        <f>IF(P552&gt;0,RANK(P552,(N552:P552,Q552:AF552)),0)</f>
        <v>0</v>
      </c>
      <c r="G552" s="1">
        <f t="shared" si="226"/>
        <v>1648</v>
      </c>
      <c r="H552" s="2">
        <f t="shared" si="227"/>
        <v>0.18847209515096067</v>
      </c>
      <c r="I552" s="2"/>
      <c r="J552" s="2">
        <f t="shared" si="228"/>
        <v>0.39112534309240621</v>
      </c>
      <c r="K552" s="2">
        <f t="shared" si="229"/>
        <v>0.57959743824336685</v>
      </c>
      <c r="L552" s="2">
        <f t="shared" si="230"/>
        <v>0</v>
      </c>
      <c r="M552" s="2">
        <f t="shared" si="231"/>
        <v>2.9277218664226945E-2</v>
      </c>
      <c r="N552" s="53">
        <v>3420</v>
      </c>
      <c r="O552" s="53">
        <v>5068</v>
      </c>
      <c r="P552" s="102"/>
      <c r="Q552" s="53">
        <v>133</v>
      </c>
      <c r="R552" s="53">
        <v>52</v>
      </c>
      <c r="Y552" s="53">
        <v>71</v>
      </c>
      <c r="Z552" s="53">
        <v>0</v>
      </c>
      <c r="AA552" s="53">
        <v>0</v>
      </c>
      <c r="AB552" s="53">
        <v>0</v>
      </c>
      <c r="AP552" s="7">
        <f>IF(Q552&gt;0,RANK(Q552,(N552:P552,Q552:AF552)),0)</f>
        <v>3</v>
      </c>
      <c r="AQ552" s="7">
        <f>IF(R552&gt;0,RANK(R552,(N552:P552,Q552:AF552)),0)</f>
        <v>5</v>
      </c>
      <c r="AR552" s="7">
        <f>IF(T552&gt;0,RANK(T552,(N552:P552,Q552:AF552)),0)</f>
        <v>0</v>
      </c>
      <c r="AS552" s="7">
        <f>IF(S552&gt;0,RANK(S552,(N552:P552,Q552:AF552)),0)</f>
        <v>0</v>
      </c>
      <c r="AT552" s="2">
        <f t="shared" si="232"/>
        <v>1.5210430009149132E-2</v>
      </c>
      <c r="AU552" s="2">
        <f t="shared" si="233"/>
        <v>5.9469350411710887E-3</v>
      </c>
      <c r="AV552" s="2">
        <f t="shared" si="234"/>
        <v>0</v>
      </c>
      <c r="AW552" s="2">
        <f t="shared" si="235"/>
        <v>0</v>
      </c>
      <c r="AY552" t="s">
        <v>2476</v>
      </c>
      <c r="AZ552" t="s">
        <v>973</v>
      </c>
      <c r="BA552">
        <v>17</v>
      </c>
      <c r="BC552">
        <v>2</v>
      </c>
      <c r="BD552" s="91">
        <v>17</v>
      </c>
      <c r="BE552" s="93">
        <v>131</v>
      </c>
      <c r="BF552" s="96">
        <f t="shared" si="224"/>
        <v>17131</v>
      </c>
      <c r="BG552" s="96">
        <f t="shared" si="210"/>
        <v>17131</v>
      </c>
      <c r="BI552" s="7" t="s">
        <v>1447</v>
      </c>
      <c r="DB552" t="str">
        <f t="shared" si="236"/>
        <v>$vote_array[3][1][17131]=3420;</v>
      </c>
      <c r="DC552" t="str">
        <f t="shared" si="237"/>
        <v>$vote_array[3][2][17131]=5068;</v>
      </c>
      <c r="DD552" t="str">
        <f t="shared" si="238"/>
        <v/>
      </c>
      <c r="DE552" t="str">
        <f t="shared" si="239"/>
        <v>$vote_array[3][4][17131]=133;</v>
      </c>
      <c r="DF552" t="str">
        <f t="shared" si="240"/>
        <v>$vote_array[3][5][17131]=52;</v>
      </c>
      <c r="DG552" t="str">
        <f t="shared" si="241"/>
        <v/>
      </c>
      <c r="DH552" t="str">
        <f t="shared" si="242"/>
        <v/>
      </c>
      <c r="DI552" t="str">
        <f t="shared" si="243"/>
        <v/>
      </c>
      <c r="DJ552" t="str">
        <f t="shared" si="244"/>
        <v/>
      </c>
      <c r="DK552" t="str">
        <f t="shared" si="245"/>
        <v/>
      </c>
      <c r="DL552" t="str">
        <f t="shared" si="246"/>
        <v/>
      </c>
      <c r="DM552" t="str">
        <f t="shared" si="247"/>
        <v>$vote_array[3][12][17131]=71;</v>
      </c>
      <c r="DN552" t="str">
        <f t="shared" si="248"/>
        <v/>
      </c>
      <c r="DO552" t="str">
        <f t="shared" si="249"/>
        <v/>
      </c>
      <c r="DP552" t="str">
        <f t="shared" si="250"/>
        <v/>
      </c>
      <c r="DQ552" t="str">
        <f t="shared" si="251"/>
        <v/>
      </c>
      <c r="DR552" t="str">
        <f t="shared" si="252"/>
        <v/>
      </c>
      <c r="DS552" t="str">
        <f t="shared" si="253"/>
        <v/>
      </c>
    </row>
    <row r="553" spans="1:123" ht="14" hidden="1" customHeight="1" outlineLevel="1" x14ac:dyDescent="0.2">
      <c r="A553" t="s">
        <v>2525</v>
      </c>
      <c r="B553" t="s">
        <v>973</v>
      </c>
      <c r="C553" s="1">
        <f t="shared" si="225"/>
        <v>21015</v>
      </c>
      <c r="D553" s="7">
        <f>IF(N553&gt;0, RANK(N553,(N553:P553,Q553:AF553)),0)</f>
        <v>2</v>
      </c>
      <c r="E553" s="7">
        <f>IF(O553&gt;0,RANK(O553,(N553:P553,Q553:AF553)),0)</f>
        <v>1</v>
      </c>
      <c r="F553" s="7">
        <f>IF(P553&gt;0,RANK(P553,(N553:P553,Q553:AF553)),0)</f>
        <v>0</v>
      </c>
      <c r="G553" s="1">
        <f t="shared" si="226"/>
        <v>7088</v>
      </c>
      <c r="H553" s="2">
        <f t="shared" si="227"/>
        <v>0.33728289317154414</v>
      </c>
      <c r="I553" s="2"/>
      <c r="J553" s="2">
        <f t="shared" si="228"/>
        <v>0.31962883654532476</v>
      </c>
      <c r="K553" s="2">
        <f t="shared" si="229"/>
        <v>0.65691172971686895</v>
      </c>
      <c r="L553" s="2">
        <f t="shared" si="230"/>
        <v>0</v>
      </c>
      <c r="M553" s="2">
        <f t="shared" si="231"/>
        <v>2.3459433737806235E-2</v>
      </c>
      <c r="N553" s="53">
        <v>6717</v>
      </c>
      <c r="O553" s="53">
        <v>13805</v>
      </c>
      <c r="P553" s="102"/>
      <c r="Q553" s="53">
        <v>257</v>
      </c>
      <c r="R553" s="53">
        <v>141</v>
      </c>
      <c r="Y553" s="53">
        <v>95</v>
      </c>
      <c r="Z553" s="53">
        <v>0</v>
      </c>
      <c r="AA553" s="53">
        <v>0</v>
      </c>
      <c r="AB553" s="53">
        <v>0</v>
      </c>
      <c r="AP553" s="7">
        <f>IF(Q553&gt;0,RANK(Q553,(N553:P553,Q553:AF553)),0)</f>
        <v>3</v>
      </c>
      <c r="AQ553" s="7">
        <f>IF(R553&gt;0,RANK(R553,(N553:P553,Q553:AF553)),0)</f>
        <v>4</v>
      </c>
      <c r="AR553" s="7">
        <f>IF(T553&gt;0,RANK(T553,(N553:P553,Q553:AF553)),0)</f>
        <v>0</v>
      </c>
      <c r="AS553" s="7">
        <f>IF(S553&gt;0,RANK(S553,(N553:P553,Q553:AF553)),0)</f>
        <v>0</v>
      </c>
      <c r="AT553" s="2">
        <f t="shared" si="232"/>
        <v>1.2229359980965977E-2</v>
      </c>
      <c r="AU553" s="2">
        <f t="shared" si="233"/>
        <v>6.7094932191291935E-3</v>
      </c>
      <c r="AV553" s="2">
        <f t="shared" si="234"/>
        <v>0</v>
      </c>
      <c r="AW553" s="2">
        <f t="shared" si="235"/>
        <v>0</v>
      </c>
      <c r="AY553" t="s">
        <v>2525</v>
      </c>
      <c r="AZ553" t="s">
        <v>973</v>
      </c>
      <c r="BA553">
        <v>12</v>
      </c>
      <c r="BC553">
        <v>2</v>
      </c>
      <c r="BD553" s="91">
        <v>17</v>
      </c>
      <c r="BE553" s="93">
        <v>133</v>
      </c>
      <c r="BF553" s="96">
        <f t="shared" si="224"/>
        <v>17133</v>
      </c>
      <c r="BG553" s="96">
        <f t="shared" si="210"/>
        <v>17133</v>
      </c>
      <c r="BI553" s="7" t="s">
        <v>1447</v>
      </c>
      <c r="DB553" t="str">
        <f t="shared" si="236"/>
        <v>$vote_array[3][1][17133]=6717;</v>
      </c>
      <c r="DC553" t="str">
        <f t="shared" si="237"/>
        <v>$vote_array[3][2][17133]=13805;</v>
      </c>
      <c r="DD553" t="str">
        <f t="shared" si="238"/>
        <v/>
      </c>
      <c r="DE553" t="str">
        <f t="shared" si="239"/>
        <v>$vote_array[3][4][17133]=257;</v>
      </c>
      <c r="DF553" t="str">
        <f t="shared" si="240"/>
        <v>$vote_array[3][5][17133]=141;</v>
      </c>
      <c r="DG553" t="str">
        <f t="shared" si="241"/>
        <v/>
      </c>
      <c r="DH553" t="str">
        <f t="shared" si="242"/>
        <v/>
      </c>
      <c r="DI553" t="str">
        <f t="shared" si="243"/>
        <v/>
      </c>
      <c r="DJ553" t="str">
        <f t="shared" si="244"/>
        <v/>
      </c>
      <c r="DK553" t="str">
        <f t="shared" si="245"/>
        <v/>
      </c>
      <c r="DL553" t="str">
        <f t="shared" si="246"/>
        <v/>
      </c>
      <c r="DM553" t="str">
        <f t="shared" si="247"/>
        <v>$vote_array[3][12][17133]=95;</v>
      </c>
      <c r="DN553" t="str">
        <f t="shared" si="248"/>
        <v/>
      </c>
      <c r="DO553" t="str">
        <f t="shared" si="249"/>
        <v/>
      </c>
      <c r="DP553" t="str">
        <f t="shared" si="250"/>
        <v/>
      </c>
      <c r="DQ553" t="str">
        <f t="shared" si="251"/>
        <v/>
      </c>
      <c r="DR553" t="str">
        <f t="shared" si="252"/>
        <v/>
      </c>
      <c r="DS553" t="str">
        <f t="shared" si="253"/>
        <v/>
      </c>
    </row>
    <row r="554" spans="1:123" ht="14" hidden="1" customHeight="1" outlineLevel="1" x14ac:dyDescent="0.2">
      <c r="A554" t="s">
        <v>727</v>
      </c>
      <c r="B554" t="s">
        <v>973</v>
      </c>
      <c r="C554" s="1">
        <f t="shared" si="225"/>
        <v>13439</v>
      </c>
      <c r="D554" s="7">
        <f>IF(N554&gt;0, RANK(N554,(N554:P554,Q554:AF554)),0)</f>
        <v>2</v>
      </c>
      <c r="E554" s="7">
        <f>IF(O554&gt;0,RANK(O554,(N554:P554,Q554:AF554)),0)</f>
        <v>1</v>
      </c>
      <c r="F554" s="7">
        <f>IF(P554&gt;0,RANK(P554,(N554:P554,Q554:AF554)),0)</f>
        <v>0</v>
      </c>
      <c r="G554" s="1">
        <f t="shared" si="226"/>
        <v>4445</v>
      </c>
      <c r="H554" s="2">
        <f t="shared" si="227"/>
        <v>0.33075377632264308</v>
      </c>
      <c r="I554" s="2"/>
      <c r="J554" s="2">
        <f t="shared" si="228"/>
        <v>0.31944341096807799</v>
      </c>
      <c r="K554" s="2">
        <f t="shared" si="229"/>
        <v>0.65019718729072107</v>
      </c>
      <c r="L554" s="2">
        <f t="shared" si="230"/>
        <v>0</v>
      </c>
      <c r="M554" s="2">
        <f t="shared" si="231"/>
        <v>3.0359401741200998E-2</v>
      </c>
      <c r="N554" s="53">
        <v>4293</v>
      </c>
      <c r="O554" s="53">
        <v>8738</v>
      </c>
      <c r="P554" s="102"/>
      <c r="Q554" s="53">
        <v>191</v>
      </c>
      <c r="R554" s="53">
        <v>105</v>
      </c>
      <c r="Y554" s="53">
        <v>112</v>
      </c>
      <c r="Z554" s="53">
        <v>0</v>
      </c>
      <c r="AA554" s="53">
        <v>0</v>
      </c>
      <c r="AB554" s="53">
        <v>0</v>
      </c>
      <c r="AP554" s="7">
        <f>IF(Q554&gt;0,RANK(Q554,(N554:P554,Q554:AF554)),0)</f>
        <v>3</v>
      </c>
      <c r="AQ554" s="7">
        <f>IF(R554&gt;0,RANK(R554,(N554:P554,Q554:AF554)),0)</f>
        <v>5</v>
      </c>
      <c r="AR554" s="7">
        <f>IF(T554&gt;0,RANK(T554,(N554:P554,Q554:AF554)),0)</f>
        <v>0</v>
      </c>
      <c r="AS554" s="7">
        <f>IF(S554&gt;0,RANK(S554,(N554:P554,Q554:AF554)),0)</f>
        <v>0</v>
      </c>
      <c r="AT554" s="2">
        <f t="shared" si="232"/>
        <v>1.4212366991591636E-2</v>
      </c>
      <c r="AU554" s="2">
        <f t="shared" si="233"/>
        <v>7.8130813304561359E-3</v>
      </c>
      <c r="AV554" s="2">
        <f t="shared" si="234"/>
        <v>0</v>
      </c>
      <c r="AW554" s="2">
        <f t="shared" si="235"/>
        <v>0</v>
      </c>
      <c r="AY554" t="s">
        <v>727</v>
      </c>
      <c r="AZ554" t="s">
        <v>973</v>
      </c>
      <c r="BA554">
        <v>13</v>
      </c>
      <c r="BC554">
        <v>2</v>
      </c>
      <c r="BD554" s="91">
        <v>17</v>
      </c>
      <c r="BE554" s="93">
        <v>135</v>
      </c>
      <c r="BF554" s="96">
        <f t="shared" si="224"/>
        <v>17135</v>
      </c>
      <c r="BG554" s="96">
        <f t="shared" si="210"/>
        <v>17135</v>
      </c>
      <c r="BI554" s="7" t="s">
        <v>1447</v>
      </c>
      <c r="DB554" t="str">
        <f t="shared" si="236"/>
        <v>$vote_array[3][1][17135]=4293;</v>
      </c>
      <c r="DC554" t="str">
        <f t="shared" si="237"/>
        <v>$vote_array[3][2][17135]=8738;</v>
      </c>
      <c r="DD554" t="str">
        <f t="shared" si="238"/>
        <v/>
      </c>
      <c r="DE554" t="str">
        <f t="shared" si="239"/>
        <v>$vote_array[3][4][17135]=191;</v>
      </c>
      <c r="DF554" t="str">
        <f t="shared" si="240"/>
        <v>$vote_array[3][5][17135]=105;</v>
      </c>
      <c r="DG554" t="str">
        <f t="shared" si="241"/>
        <v/>
      </c>
      <c r="DH554" t="str">
        <f t="shared" si="242"/>
        <v/>
      </c>
      <c r="DI554" t="str">
        <f t="shared" si="243"/>
        <v/>
      </c>
      <c r="DJ554" t="str">
        <f t="shared" si="244"/>
        <v/>
      </c>
      <c r="DK554" t="str">
        <f t="shared" si="245"/>
        <v/>
      </c>
      <c r="DL554" t="str">
        <f t="shared" si="246"/>
        <v/>
      </c>
      <c r="DM554" t="str">
        <f t="shared" si="247"/>
        <v>$vote_array[3][12][17135]=112;</v>
      </c>
      <c r="DN554" t="str">
        <f t="shared" si="248"/>
        <v/>
      </c>
      <c r="DO554" t="str">
        <f t="shared" si="249"/>
        <v/>
      </c>
      <c r="DP554" t="str">
        <f t="shared" si="250"/>
        <v/>
      </c>
      <c r="DQ554" t="str">
        <f t="shared" si="251"/>
        <v/>
      </c>
      <c r="DR554" t="str">
        <f t="shared" si="252"/>
        <v/>
      </c>
      <c r="DS554" t="str">
        <f t="shared" si="253"/>
        <v/>
      </c>
    </row>
    <row r="555" spans="1:123" ht="14" hidden="1" customHeight="1" outlineLevel="1" x14ac:dyDescent="0.2">
      <c r="A555" t="s">
        <v>2166</v>
      </c>
      <c r="B555" t="s">
        <v>973</v>
      </c>
      <c r="C555" s="1">
        <f t="shared" si="225"/>
        <v>15155</v>
      </c>
      <c r="D555" s="7">
        <f>IF(N555&gt;0, RANK(N555,(N555:P555,Q555:AF555)),0)</f>
        <v>2</v>
      </c>
      <c r="E555" s="7">
        <f>IF(O555&gt;0,RANK(O555,(N555:P555,Q555:AF555)),0)</f>
        <v>1</v>
      </c>
      <c r="F555" s="7">
        <f>IF(P555&gt;0,RANK(P555,(N555:P555,Q555:AF555)),0)</f>
        <v>0</v>
      </c>
      <c r="G555" s="1">
        <f t="shared" si="226"/>
        <v>3665</v>
      </c>
      <c r="H555" s="2">
        <f t="shared" si="227"/>
        <v>0.24183437809303859</v>
      </c>
      <c r="I555" s="2"/>
      <c r="J555" s="2">
        <f t="shared" si="228"/>
        <v>0.36608380072583308</v>
      </c>
      <c r="K555" s="2">
        <f t="shared" si="229"/>
        <v>0.60791817881887167</v>
      </c>
      <c r="L555" s="2">
        <f t="shared" si="230"/>
        <v>0</v>
      </c>
      <c r="M555" s="2">
        <f t="shared" si="231"/>
        <v>2.5998020455295201E-2</v>
      </c>
      <c r="N555" s="53">
        <v>5548</v>
      </c>
      <c r="O555" s="53">
        <v>9213</v>
      </c>
      <c r="P555" s="102"/>
      <c r="Q555" s="53">
        <v>189</v>
      </c>
      <c r="R555" s="53">
        <v>104</v>
      </c>
      <c r="Y555" s="53">
        <v>101</v>
      </c>
      <c r="Z555" s="53">
        <v>0</v>
      </c>
      <c r="AA555" s="53">
        <v>0</v>
      </c>
      <c r="AB555" s="53">
        <v>0</v>
      </c>
      <c r="AP555" s="7">
        <f>IF(Q555&gt;0,RANK(Q555,(N555:P555,Q555:AF555)),0)</f>
        <v>3</v>
      </c>
      <c r="AQ555" s="7">
        <f>IF(R555&gt;0,RANK(R555,(N555:P555,Q555:AF555)),0)</f>
        <v>4</v>
      </c>
      <c r="AR555" s="7">
        <f>IF(T555&gt;0,RANK(T555,(N555:P555,Q555:AF555)),0)</f>
        <v>0</v>
      </c>
      <c r="AS555" s="7">
        <f>IF(S555&gt;0,RANK(S555,(N555:P555,Q555:AF555)),0)</f>
        <v>0</v>
      </c>
      <c r="AT555" s="2">
        <f t="shared" si="232"/>
        <v>1.2471131639722863E-2</v>
      </c>
      <c r="AU555" s="2">
        <f t="shared" si="233"/>
        <v>6.8624216430221048E-3</v>
      </c>
      <c r="AV555" s="2">
        <f t="shared" si="234"/>
        <v>0</v>
      </c>
      <c r="AW555" s="2">
        <f t="shared" si="235"/>
        <v>0</v>
      </c>
      <c r="AY555" t="s">
        <v>2166</v>
      </c>
      <c r="AZ555" t="s">
        <v>973</v>
      </c>
      <c r="BA555">
        <v>18</v>
      </c>
      <c r="BC555">
        <v>2</v>
      </c>
      <c r="BD555" s="91">
        <v>17</v>
      </c>
      <c r="BE555" s="93">
        <v>137</v>
      </c>
      <c r="BF555" s="96">
        <f t="shared" si="224"/>
        <v>17137</v>
      </c>
      <c r="BG555" s="96">
        <f t="shared" si="210"/>
        <v>17137</v>
      </c>
      <c r="BI555" s="7" t="s">
        <v>1447</v>
      </c>
      <c r="DB555" t="str">
        <f t="shared" si="236"/>
        <v>$vote_array[3][1][17137]=5548;</v>
      </c>
      <c r="DC555" t="str">
        <f t="shared" si="237"/>
        <v>$vote_array[3][2][17137]=9213;</v>
      </c>
      <c r="DD555" t="str">
        <f t="shared" si="238"/>
        <v/>
      </c>
      <c r="DE555" t="str">
        <f t="shared" si="239"/>
        <v>$vote_array[3][4][17137]=189;</v>
      </c>
      <c r="DF555" t="str">
        <f t="shared" si="240"/>
        <v>$vote_array[3][5][17137]=104;</v>
      </c>
      <c r="DG555" t="str">
        <f t="shared" si="241"/>
        <v/>
      </c>
      <c r="DH555" t="str">
        <f t="shared" si="242"/>
        <v/>
      </c>
      <c r="DI555" t="str">
        <f t="shared" si="243"/>
        <v/>
      </c>
      <c r="DJ555" t="str">
        <f t="shared" si="244"/>
        <v/>
      </c>
      <c r="DK555" t="str">
        <f t="shared" si="245"/>
        <v/>
      </c>
      <c r="DL555" t="str">
        <f t="shared" si="246"/>
        <v/>
      </c>
      <c r="DM555" t="str">
        <f t="shared" si="247"/>
        <v>$vote_array[3][12][17137]=101;</v>
      </c>
      <c r="DN555" t="str">
        <f t="shared" si="248"/>
        <v/>
      </c>
      <c r="DO555" t="str">
        <f t="shared" si="249"/>
        <v/>
      </c>
      <c r="DP555" t="str">
        <f t="shared" si="250"/>
        <v/>
      </c>
      <c r="DQ555" t="str">
        <f t="shared" si="251"/>
        <v/>
      </c>
      <c r="DR555" t="str">
        <f t="shared" si="252"/>
        <v/>
      </c>
      <c r="DS555" t="str">
        <f t="shared" si="253"/>
        <v/>
      </c>
    </row>
    <row r="556" spans="1:123" ht="14" hidden="1" customHeight="1" outlineLevel="1" x14ac:dyDescent="0.2">
      <c r="A556" t="s">
        <v>1472</v>
      </c>
      <c r="B556" t="s">
        <v>973</v>
      </c>
      <c r="C556" s="1">
        <f t="shared" si="225"/>
        <v>6676</v>
      </c>
      <c r="D556" s="7">
        <f>IF(N556&gt;0, RANK(N556,(N556:P556,Q556:AF556)),0)</f>
        <v>2</v>
      </c>
      <c r="E556" s="7">
        <f>IF(O556&gt;0,RANK(O556,(N556:P556,Q556:AF556)),0)</f>
        <v>1</v>
      </c>
      <c r="F556" s="7">
        <f>IF(P556&gt;0,RANK(P556,(N556:P556,Q556:AF556)),0)</f>
        <v>0</v>
      </c>
      <c r="G556" s="1">
        <f t="shared" si="226"/>
        <v>2834</v>
      </c>
      <c r="H556" s="2">
        <f t="shared" si="227"/>
        <v>0.4245056920311564</v>
      </c>
      <c r="I556" s="2"/>
      <c r="J556" s="2">
        <f t="shared" si="228"/>
        <v>0.2720191731575794</v>
      </c>
      <c r="K556" s="2">
        <f t="shared" si="229"/>
        <v>0.6965248651887358</v>
      </c>
      <c r="L556" s="2">
        <f t="shared" si="230"/>
        <v>0</v>
      </c>
      <c r="M556" s="2">
        <f t="shared" si="231"/>
        <v>3.1455961653684805E-2</v>
      </c>
      <c r="N556" s="53">
        <v>1816</v>
      </c>
      <c r="O556" s="53">
        <v>4650</v>
      </c>
      <c r="P556" s="102"/>
      <c r="Q556" s="53">
        <v>98</v>
      </c>
      <c r="R556" s="53">
        <v>47</v>
      </c>
      <c r="Y556" s="53">
        <v>65</v>
      </c>
      <c r="Z556" s="53">
        <v>0</v>
      </c>
      <c r="AA556" s="53">
        <v>0</v>
      </c>
      <c r="AB556" s="53">
        <v>0</v>
      </c>
      <c r="AP556" s="7">
        <f>IF(Q556&gt;0,RANK(Q556,(N556:P556,Q556:AF556)),0)</f>
        <v>3</v>
      </c>
      <c r="AQ556" s="7">
        <f>IF(R556&gt;0,RANK(R556,(N556:P556,Q556:AF556)),0)</f>
        <v>5</v>
      </c>
      <c r="AR556" s="7">
        <f>IF(T556&gt;0,RANK(T556,(N556:P556,Q556:AF556)),0)</f>
        <v>0</v>
      </c>
      <c r="AS556" s="7">
        <f>IF(S556&gt;0,RANK(S556,(N556:P556,Q556:AF556)),0)</f>
        <v>0</v>
      </c>
      <c r="AT556" s="2">
        <f t="shared" si="232"/>
        <v>1.4679448771719592E-2</v>
      </c>
      <c r="AU556" s="2">
        <f t="shared" si="233"/>
        <v>7.0401437986818451E-3</v>
      </c>
      <c r="AV556" s="2">
        <f t="shared" si="234"/>
        <v>0</v>
      </c>
      <c r="AW556" s="2">
        <f t="shared" si="235"/>
        <v>0</v>
      </c>
      <c r="AY556" t="s">
        <v>1472</v>
      </c>
      <c r="AZ556" t="s">
        <v>973</v>
      </c>
      <c r="BA556">
        <v>15</v>
      </c>
      <c r="BC556">
        <v>2</v>
      </c>
      <c r="BD556" s="91">
        <v>17</v>
      </c>
      <c r="BE556" s="93">
        <v>139</v>
      </c>
      <c r="BF556" s="96">
        <f t="shared" si="224"/>
        <v>17139</v>
      </c>
      <c r="BG556" s="96">
        <f t="shared" si="210"/>
        <v>17139</v>
      </c>
      <c r="BI556" s="7" t="s">
        <v>1447</v>
      </c>
      <c r="DB556" t="str">
        <f t="shared" si="236"/>
        <v>$vote_array[3][1][17139]=1816;</v>
      </c>
      <c r="DC556" t="str">
        <f t="shared" si="237"/>
        <v>$vote_array[3][2][17139]=4650;</v>
      </c>
      <c r="DD556" t="str">
        <f t="shared" si="238"/>
        <v/>
      </c>
      <c r="DE556" t="str">
        <f t="shared" si="239"/>
        <v>$vote_array[3][4][17139]=98;</v>
      </c>
      <c r="DF556" t="str">
        <f t="shared" si="240"/>
        <v>$vote_array[3][5][17139]=47;</v>
      </c>
      <c r="DG556" t="str">
        <f t="shared" si="241"/>
        <v/>
      </c>
      <c r="DH556" t="str">
        <f t="shared" si="242"/>
        <v/>
      </c>
      <c r="DI556" t="str">
        <f t="shared" si="243"/>
        <v/>
      </c>
      <c r="DJ556" t="str">
        <f t="shared" si="244"/>
        <v/>
      </c>
      <c r="DK556" t="str">
        <f t="shared" si="245"/>
        <v/>
      </c>
      <c r="DL556" t="str">
        <f t="shared" si="246"/>
        <v/>
      </c>
      <c r="DM556" t="str">
        <f t="shared" si="247"/>
        <v>$vote_array[3][12][17139]=65;</v>
      </c>
      <c r="DN556" t="str">
        <f t="shared" si="248"/>
        <v/>
      </c>
      <c r="DO556" t="str">
        <f t="shared" si="249"/>
        <v/>
      </c>
      <c r="DP556" t="str">
        <f t="shared" si="250"/>
        <v/>
      </c>
      <c r="DQ556" t="str">
        <f t="shared" si="251"/>
        <v/>
      </c>
      <c r="DR556" t="str">
        <f t="shared" si="252"/>
        <v/>
      </c>
      <c r="DS556" t="str">
        <f t="shared" si="253"/>
        <v/>
      </c>
    </row>
    <row r="557" spans="1:123" ht="14" hidden="1" customHeight="1" outlineLevel="1" x14ac:dyDescent="0.2">
      <c r="A557" t="s">
        <v>1181</v>
      </c>
      <c r="B557" t="s">
        <v>973</v>
      </c>
      <c r="C557" s="1">
        <f t="shared" si="225"/>
        <v>26054</v>
      </c>
      <c r="D557" s="7">
        <f>IF(N557&gt;0, RANK(N557,(N557:P557,Q557:AF557)),0)</f>
        <v>2</v>
      </c>
      <c r="E557" s="7">
        <f>IF(O557&gt;0,RANK(O557,(N557:P557,Q557:AF557)),0)</f>
        <v>1</v>
      </c>
      <c r="F557" s="7">
        <f>IF(P557&gt;0,RANK(P557,(N557:P557,Q557:AF557)),0)</f>
        <v>0</v>
      </c>
      <c r="G557" s="1">
        <f t="shared" si="226"/>
        <v>6028</v>
      </c>
      <c r="H557" s="2">
        <f t="shared" si="227"/>
        <v>0.23136562523988638</v>
      </c>
      <c r="I557" s="2"/>
      <c r="J557" s="2">
        <f t="shared" si="228"/>
        <v>0.36432025792584632</v>
      </c>
      <c r="K557" s="2">
        <f t="shared" si="229"/>
        <v>0.59568588316573268</v>
      </c>
      <c r="L557" s="2">
        <f t="shared" si="230"/>
        <v>0</v>
      </c>
      <c r="M557" s="2">
        <f t="shared" si="231"/>
        <v>3.9993858908420998E-2</v>
      </c>
      <c r="N557" s="53">
        <v>9492</v>
      </c>
      <c r="O557" s="53">
        <v>15520</v>
      </c>
      <c r="P557" s="102"/>
      <c r="Q557" s="53">
        <v>448</v>
      </c>
      <c r="R557" s="53">
        <v>227</v>
      </c>
      <c r="Y557" s="53">
        <v>367</v>
      </c>
      <c r="Z557" s="53">
        <v>0</v>
      </c>
      <c r="AA557" s="53">
        <v>0</v>
      </c>
      <c r="AB557" s="53">
        <v>0</v>
      </c>
      <c r="AP557" s="7">
        <f>IF(Q557&gt;0,RANK(Q557,(N557:P557,Q557:AF557)),0)</f>
        <v>3</v>
      </c>
      <c r="AQ557" s="7">
        <f>IF(R557&gt;0,RANK(R557,(N557:P557,Q557:AF557)),0)</f>
        <v>5</v>
      </c>
      <c r="AR557" s="7">
        <f>IF(T557&gt;0,RANK(T557,(N557:P557,Q557:AF557)),0)</f>
        <v>0</v>
      </c>
      <c r="AS557" s="7">
        <f>IF(S557&gt;0,RANK(S557,(N557:P557,Q557:AF557)),0)</f>
        <v>0</v>
      </c>
      <c r="AT557" s="2">
        <f t="shared" si="232"/>
        <v>1.7195056421278884E-2</v>
      </c>
      <c r="AU557" s="2">
        <f t="shared" si="233"/>
        <v>8.7126736777462192E-3</v>
      </c>
      <c r="AV557" s="2">
        <f t="shared" si="234"/>
        <v>0</v>
      </c>
      <c r="AW557" s="2">
        <f t="shared" si="235"/>
        <v>0</v>
      </c>
      <c r="AY557" t="s">
        <v>1181</v>
      </c>
      <c r="AZ557" t="s">
        <v>973</v>
      </c>
      <c r="BA557">
        <v>16</v>
      </c>
      <c r="BC557">
        <v>2</v>
      </c>
      <c r="BD557" s="91">
        <v>17</v>
      </c>
      <c r="BE557" s="93">
        <v>141</v>
      </c>
      <c r="BF557" s="96">
        <f t="shared" si="224"/>
        <v>17141</v>
      </c>
      <c r="BG557" s="96">
        <f t="shared" si="210"/>
        <v>17141</v>
      </c>
      <c r="BI557" s="7" t="s">
        <v>1447</v>
      </c>
      <c r="DB557" t="str">
        <f t="shared" si="236"/>
        <v>$vote_array[3][1][17141]=9492;</v>
      </c>
      <c r="DC557" t="str">
        <f t="shared" si="237"/>
        <v>$vote_array[3][2][17141]=15520;</v>
      </c>
      <c r="DD557" t="str">
        <f t="shared" si="238"/>
        <v/>
      </c>
      <c r="DE557" t="str">
        <f t="shared" si="239"/>
        <v>$vote_array[3][4][17141]=448;</v>
      </c>
      <c r="DF557" t="str">
        <f t="shared" si="240"/>
        <v>$vote_array[3][5][17141]=227;</v>
      </c>
      <c r="DG557" t="str">
        <f t="shared" si="241"/>
        <v/>
      </c>
      <c r="DH557" t="str">
        <f t="shared" si="242"/>
        <v/>
      </c>
      <c r="DI557" t="str">
        <f t="shared" si="243"/>
        <v/>
      </c>
      <c r="DJ557" t="str">
        <f t="shared" si="244"/>
        <v/>
      </c>
      <c r="DK557" t="str">
        <f t="shared" si="245"/>
        <v/>
      </c>
      <c r="DL557" t="str">
        <f t="shared" si="246"/>
        <v/>
      </c>
      <c r="DM557" t="str">
        <f t="shared" si="247"/>
        <v>$vote_array[3][12][17141]=367;</v>
      </c>
      <c r="DN557" t="str">
        <f t="shared" si="248"/>
        <v/>
      </c>
      <c r="DO557" t="str">
        <f t="shared" si="249"/>
        <v/>
      </c>
      <c r="DP557" t="str">
        <f t="shared" si="250"/>
        <v/>
      </c>
      <c r="DQ557" t="str">
        <f t="shared" si="251"/>
        <v/>
      </c>
      <c r="DR557" t="str">
        <f t="shared" si="252"/>
        <v/>
      </c>
      <c r="DS557" t="str">
        <f t="shared" si="253"/>
        <v/>
      </c>
    </row>
    <row r="558" spans="1:123" ht="14" hidden="1" customHeight="1" outlineLevel="1" x14ac:dyDescent="0.2">
      <c r="A558" t="s">
        <v>1228</v>
      </c>
      <c r="B558" t="s">
        <v>973</v>
      </c>
      <c r="C558" s="1">
        <f t="shared" si="225"/>
        <v>83633</v>
      </c>
      <c r="D558" s="7">
        <f>IF(N558&gt;0, RANK(N558,(N558:P558,Q558:AF558)),0)</f>
        <v>1</v>
      </c>
      <c r="E558" s="7">
        <f>IF(O558&gt;0,RANK(O558,(N558:P558,Q558:AF558)),0)</f>
        <v>2</v>
      </c>
      <c r="F558" s="7">
        <f>IF(P558&gt;0,RANK(P558,(N558:P558,Q558:AF558)),0)</f>
        <v>0</v>
      </c>
      <c r="G558" s="1">
        <f t="shared" si="226"/>
        <v>5546</v>
      </c>
      <c r="H558" s="2">
        <f t="shared" si="227"/>
        <v>6.6313536522664501E-2</v>
      </c>
      <c r="I558" s="2"/>
      <c r="J558" s="2">
        <f t="shared" si="228"/>
        <v>0.51284779931366808</v>
      </c>
      <c r="K558" s="2">
        <f t="shared" si="229"/>
        <v>0.44653426279100356</v>
      </c>
      <c r="L558" s="2">
        <f t="shared" si="230"/>
        <v>0</v>
      </c>
      <c r="M558" s="2">
        <f t="shared" si="231"/>
        <v>4.061793789532836E-2</v>
      </c>
      <c r="N558" s="53">
        <v>42891</v>
      </c>
      <c r="O558" s="53">
        <v>37345</v>
      </c>
      <c r="P558" s="102"/>
      <c r="Q558" s="53">
        <v>1914</v>
      </c>
      <c r="R558" s="53">
        <v>816</v>
      </c>
      <c r="Y558" s="53">
        <v>667</v>
      </c>
      <c r="Z558" s="53">
        <v>0</v>
      </c>
      <c r="AA558" s="53">
        <v>0</v>
      </c>
      <c r="AB558" s="53">
        <v>0</v>
      </c>
      <c r="AP558" s="7">
        <f>IF(Q558&gt;0,RANK(Q558,(N558:P558,Q558:AF558)),0)</f>
        <v>3</v>
      </c>
      <c r="AQ558" s="7">
        <f>IF(R558&gt;0,RANK(R558,(N558:P558,Q558:AF558)),0)</f>
        <v>4</v>
      </c>
      <c r="AR558" s="7">
        <f>IF(T558&gt;0,RANK(T558,(N558:P558,Q558:AF558)),0)</f>
        <v>0</v>
      </c>
      <c r="AS558" s="7">
        <f>IF(S558&gt;0,RANK(S558,(N558:P558,Q558:AF558)),0)</f>
        <v>0</v>
      </c>
      <c r="AT558" s="2">
        <f t="shared" si="232"/>
        <v>2.2885703011968961E-2</v>
      </c>
      <c r="AU558" s="2">
        <f t="shared" si="233"/>
        <v>9.7569141367641957E-3</v>
      </c>
      <c r="AV558" s="2">
        <f t="shared" si="234"/>
        <v>0</v>
      </c>
      <c r="AW558" s="2">
        <f t="shared" si="235"/>
        <v>0</v>
      </c>
      <c r="AY558" t="s">
        <v>1228</v>
      </c>
      <c r="AZ558" t="s">
        <v>973</v>
      </c>
      <c r="BC558">
        <v>2</v>
      </c>
      <c r="BD558" s="91">
        <v>17</v>
      </c>
      <c r="BE558" s="93">
        <v>143</v>
      </c>
      <c r="BF558" s="96">
        <f t="shared" si="224"/>
        <v>17143</v>
      </c>
      <c r="BG558" s="96">
        <f t="shared" si="210"/>
        <v>17143</v>
      </c>
      <c r="BI558" s="7" t="s">
        <v>1447</v>
      </c>
      <c r="DB558" t="str">
        <f t="shared" si="236"/>
        <v>$vote_array[3][1][17143]=42891;</v>
      </c>
      <c r="DC558" t="str">
        <f t="shared" si="237"/>
        <v>$vote_array[3][2][17143]=37345;</v>
      </c>
      <c r="DD558" t="str">
        <f t="shared" si="238"/>
        <v/>
      </c>
      <c r="DE558" t="str">
        <f t="shared" si="239"/>
        <v>$vote_array[3][4][17143]=1914;</v>
      </c>
      <c r="DF558" t="str">
        <f t="shared" si="240"/>
        <v>$vote_array[3][5][17143]=816;</v>
      </c>
      <c r="DG558" t="str">
        <f t="shared" si="241"/>
        <v/>
      </c>
      <c r="DH558" t="str">
        <f t="shared" si="242"/>
        <v/>
      </c>
      <c r="DI558" t="str">
        <f t="shared" si="243"/>
        <v/>
      </c>
      <c r="DJ558" t="str">
        <f t="shared" si="244"/>
        <v/>
      </c>
      <c r="DK558" t="str">
        <f t="shared" si="245"/>
        <v/>
      </c>
      <c r="DL558" t="str">
        <f t="shared" si="246"/>
        <v/>
      </c>
      <c r="DM558" t="str">
        <f t="shared" si="247"/>
        <v>$vote_array[3][12][17143]=667;</v>
      </c>
      <c r="DN558" t="str">
        <f t="shared" si="248"/>
        <v/>
      </c>
      <c r="DO558" t="str">
        <f t="shared" si="249"/>
        <v/>
      </c>
      <c r="DP558" t="str">
        <f t="shared" si="250"/>
        <v/>
      </c>
      <c r="DQ558" t="str">
        <f t="shared" si="251"/>
        <v/>
      </c>
      <c r="DR558" t="str">
        <f t="shared" si="252"/>
        <v/>
      </c>
      <c r="DS558" t="str">
        <f t="shared" si="253"/>
        <v/>
      </c>
    </row>
    <row r="559" spans="1:123" ht="14" hidden="1" customHeight="1" outlineLevel="1" x14ac:dyDescent="0.2">
      <c r="A559" t="s">
        <v>943</v>
      </c>
      <c r="B559" t="s">
        <v>973</v>
      </c>
      <c r="C559" s="1">
        <f t="shared" si="225"/>
        <v>9901</v>
      </c>
      <c r="D559" s="7">
        <f>IF(N559&gt;0, RANK(N559,(N559:P559,Q559:AF559)),0)</f>
        <v>2</v>
      </c>
      <c r="E559" s="7">
        <f>IF(O559&gt;0,RANK(O559,(N559:P559,Q559:AF559)),0)</f>
        <v>1</v>
      </c>
      <c r="F559" s="7">
        <f>IF(P559&gt;0,RANK(P559,(N559:P559,Q559:AF559)),0)</f>
        <v>0</v>
      </c>
      <c r="G559" s="1">
        <f t="shared" si="226"/>
        <v>3149</v>
      </c>
      <c r="H559" s="2">
        <f t="shared" si="227"/>
        <v>0.31804868195131802</v>
      </c>
      <c r="I559" s="2"/>
      <c r="J559" s="2">
        <f t="shared" si="228"/>
        <v>0.33006766993233005</v>
      </c>
      <c r="K559" s="2">
        <f t="shared" si="229"/>
        <v>0.64811635188364813</v>
      </c>
      <c r="L559" s="2">
        <f t="shared" si="230"/>
        <v>0</v>
      </c>
      <c r="M559" s="2">
        <f t="shared" si="231"/>
        <v>2.1815978184021811E-2</v>
      </c>
      <c r="N559" s="53">
        <v>3268</v>
      </c>
      <c r="O559" s="53">
        <v>6417</v>
      </c>
      <c r="P559" s="102"/>
      <c r="Q559" s="53">
        <v>87</v>
      </c>
      <c r="R559" s="53">
        <v>66</v>
      </c>
      <c r="Y559" s="53">
        <v>63</v>
      </c>
      <c r="Z559" s="53">
        <v>0</v>
      </c>
      <c r="AA559" s="53">
        <v>0</v>
      </c>
      <c r="AB559" s="53">
        <v>0</v>
      </c>
      <c r="AP559" s="7">
        <f>IF(Q559&gt;0,RANK(Q559,(N559:P559,Q559:AF559)),0)</f>
        <v>3</v>
      </c>
      <c r="AQ559" s="7">
        <f>IF(R559&gt;0,RANK(R559,(N559:P559,Q559:AF559)),0)</f>
        <v>4</v>
      </c>
      <c r="AR559" s="7">
        <f>IF(T559&gt;0,RANK(T559,(N559:P559,Q559:AF559)),0)</f>
        <v>0</v>
      </c>
      <c r="AS559" s="7">
        <f>IF(S559&gt;0,RANK(S559,(N559:P559,Q559:AF559)),0)</f>
        <v>0</v>
      </c>
      <c r="AT559" s="2">
        <f t="shared" si="232"/>
        <v>8.7869912130087869E-3</v>
      </c>
      <c r="AU559" s="2">
        <f t="shared" si="233"/>
        <v>6.6659933340066663E-3</v>
      </c>
      <c r="AV559" s="2">
        <f t="shared" si="234"/>
        <v>0</v>
      </c>
      <c r="AW559" s="2">
        <f t="shared" si="235"/>
        <v>0</v>
      </c>
      <c r="AY559" t="s">
        <v>943</v>
      </c>
      <c r="AZ559" t="s">
        <v>973</v>
      </c>
      <c r="BA559">
        <v>12</v>
      </c>
      <c r="BC559">
        <v>2</v>
      </c>
      <c r="BD559" s="91">
        <v>17</v>
      </c>
      <c r="BE559" s="93">
        <v>145</v>
      </c>
      <c r="BF559" s="96">
        <f t="shared" si="224"/>
        <v>17145</v>
      </c>
      <c r="BG559" s="96">
        <f t="shared" si="210"/>
        <v>17145</v>
      </c>
      <c r="BI559" s="7" t="s">
        <v>1447</v>
      </c>
      <c r="DB559" t="str">
        <f t="shared" si="236"/>
        <v>$vote_array[3][1][17145]=3268;</v>
      </c>
      <c r="DC559" t="str">
        <f t="shared" si="237"/>
        <v>$vote_array[3][2][17145]=6417;</v>
      </c>
      <c r="DD559" t="str">
        <f t="shared" si="238"/>
        <v/>
      </c>
      <c r="DE559" t="str">
        <f t="shared" si="239"/>
        <v>$vote_array[3][4][17145]=87;</v>
      </c>
      <c r="DF559" t="str">
        <f t="shared" si="240"/>
        <v>$vote_array[3][5][17145]=66;</v>
      </c>
      <c r="DG559" t="str">
        <f t="shared" si="241"/>
        <v/>
      </c>
      <c r="DH559" t="str">
        <f t="shared" si="242"/>
        <v/>
      </c>
      <c r="DI559" t="str">
        <f t="shared" si="243"/>
        <v/>
      </c>
      <c r="DJ559" t="str">
        <f t="shared" si="244"/>
        <v/>
      </c>
      <c r="DK559" t="str">
        <f t="shared" si="245"/>
        <v/>
      </c>
      <c r="DL559" t="str">
        <f t="shared" si="246"/>
        <v/>
      </c>
      <c r="DM559" t="str">
        <f t="shared" si="247"/>
        <v>$vote_array[3][12][17145]=63;</v>
      </c>
      <c r="DN559" t="str">
        <f t="shared" si="248"/>
        <v/>
      </c>
      <c r="DO559" t="str">
        <f t="shared" si="249"/>
        <v/>
      </c>
      <c r="DP559" t="str">
        <f t="shared" si="250"/>
        <v/>
      </c>
      <c r="DQ559" t="str">
        <f t="shared" si="251"/>
        <v/>
      </c>
      <c r="DR559" t="str">
        <f t="shared" si="252"/>
        <v/>
      </c>
      <c r="DS559" t="str">
        <f t="shared" si="253"/>
        <v/>
      </c>
    </row>
    <row r="560" spans="1:123" ht="14" hidden="1" customHeight="1" outlineLevel="1" x14ac:dyDescent="0.2">
      <c r="A560" t="s">
        <v>2387</v>
      </c>
      <c r="B560" t="s">
        <v>973</v>
      </c>
      <c r="C560" s="1">
        <f t="shared" si="225"/>
        <v>9758</v>
      </c>
      <c r="D560" s="7">
        <f>IF(N560&gt;0, RANK(N560,(N560:P560,Q560:AF560)),0)</f>
        <v>2</v>
      </c>
      <c r="E560" s="7">
        <f>IF(O560&gt;0,RANK(O560,(N560:P560,Q560:AF560)),0)</f>
        <v>1</v>
      </c>
      <c r="F560" s="7">
        <f>IF(P560&gt;0,RANK(P560,(N560:P560,Q560:AF560)),0)</f>
        <v>0</v>
      </c>
      <c r="G560" s="1">
        <f t="shared" si="226"/>
        <v>2597</v>
      </c>
      <c r="H560" s="2">
        <f t="shared" si="227"/>
        <v>0.26614060258249639</v>
      </c>
      <c r="I560" s="2"/>
      <c r="J560" s="2">
        <f t="shared" si="228"/>
        <v>0.34914941586390652</v>
      </c>
      <c r="K560" s="2">
        <f t="shared" si="229"/>
        <v>0.61529001844640296</v>
      </c>
      <c r="L560" s="2">
        <f t="shared" si="230"/>
        <v>0</v>
      </c>
      <c r="M560" s="2">
        <f t="shared" si="231"/>
        <v>3.556056568969046E-2</v>
      </c>
      <c r="N560" s="53">
        <v>3407</v>
      </c>
      <c r="O560" s="53">
        <v>6004</v>
      </c>
      <c r="P560" s="102"/>
      <c r="Q560" s="53">
        <v>157</v>
      </c>
      <c r="R560" s="53">
        <v>69</v>
      </c>
      <c r="Y560" s="53">
        <v>121</v>
      </c>
      <c r="Z560" s="53">
        <v>0</v>
      </c>
      <c r="AA560" s="53">
        <v>0</v>
      </c>
      <c r="AB560" s="53">
        <v>0</v>
      </c>
      <c r="AP560" s="7">
        <f>IF(Q560&gt;0,RANK(Q560,(N560:P560,Q560:AF560)),0)</f>
        <v>3</v>
      </c>
      <c r="AQ560" s="7">
        <f>IF(R560&gt;0,RANK(R560,(N560:P560,Q560:AF560)),0)</f>
        <v>5</v>
      </c>
      <c r="AR560" s="7">
        <f>IF(T560&gt;0,RANK(T560,(N560:P560,Q560:AF560)),0)</f>
        <v>0</v>
      </c>
      <c r="AS560" s="7">
        <f>IF(S560&gt;0,RANK(S560,(N560:P560,Q560:AF560)),0)</f>
        <v>0</v>
      </c>
      <c r="AT560" s="2">
        <f t="shared" si="232"/>
        <v>1.6089362574298011E-2</v>
      </c>
      <c r="AU560" s="2">
        <f t="shared" si="233"/>
        <v>7.071121131379381E-3</v>
      </c>
      <c r="AV560" s="2">
        <f t="shared" si="234"/>
        <v>0</v>
      </c>
      <c r="AW560" s="2">
        <f t="shared" si="235"/>
        <v>0</v>
      </c>
      <c r="AY560" t="s">
        <v>2387</v>
      </c>
      <c r="AZ560" t="s">
        <v>973</v>
      </c>
      <c r="BA560">
        <v>13</v>
      </c>
      <c r="BC560">
        <v>2</v>
      </c>
      <c r="BD560" s="91">
        <v>17</v>
      </c>
      <c r="BE560" s="93">
        <v>147</v>
      </c>
      <c r="BF560" s="96">
        <f t="shared" si="224"/>
        <v>17147</v>
      </c>
      <c r="BG560" s="96">
        <f t="shared" si="210"/>
        <v>17147</v>
      </c>
      <c r="BI560" s="7" t="s">
        <v>1447</v>
      </c>
      <c r="DB560" t="str">
        <f t="shared" si="236"/>
        <v>$vote_array[3][1][17147]=3407;</v>
      </c>
      <c r="DC560" t="str">
        <f t="shared" si="237"/>
        <v>$vote_array[3][2][17147]=6004;</v>
      </c>
      <c r="DD560" t="str">
        <f t="shared" si="238"/>
        <v/>
      </c>
      <c r="DE560" t="str">
        <f t="shared" si="239"/>
        <v>$vote_array[3][4][17147]=157;</v>
      </c>
      <c r="DF560" t="str">
        <f t="shared" si="240"/>
        <v>$vote_array[3][5][17147]=69;</v>
      </c>
      <c r="DG560" t="str">
        <f t="shared" si="241"/>
        <v/>
      </c>
      <c r="DH560" t="str">
        <f t="shared" si="242"/>
        <v/>
      </c>
      <c r="DI560" t="str">
        <f t="shared" si="243"/>
        <v/>
      </c>
      <c r="DJ560" t="str">
        <f t="shared" si="244"/>
        <v/>
      </c>
      <c r="DK560" t="str">
        <f t="shared" si="245"/>
        <v/>
      </c>
      <c r="DL560" t="str">
        <f t="shared" si="246"/>
        <v/>
      </c>
      <c r="DM560" t="str">
        <f t="shared" si="247"/>
        <v>$vote_array[3][12][17147]=121;</v>
      </c>
      <c r="DN560" t="str">
        <f t="shared" si="248"/>
        <v/>
      </c>
      <c r="DO560" t="str">
        <f t="shared" si="249"/>
        <v/>
      </c>
      <c r="DP560" t="str">
        <f t="shared" si="250"/>
        <v/>
      </c>
      <c r="DQ560" t="str">
        <f t="shared" si="251"/>
        <v/>
      </c>
      <c r="DR560" t="str">
        <f t="shared" si="252"/>
        <v/>
      </c>
      <c r="DS560" t="str">
        <f t="shared" si="253"/>
        <v/>
      </c>
    </row>
    <row r="561" spans="1:123" ht="14" hidden="1" customHeight="1" outlineLevel="1" x14ac:dyDescent="0.2">
      <c r="A561" t="s">
        <v>348</v>
      </c>
      <c r="B561" t="s">
        <v>973</v>
      </c>
      <c r="C561" s="1">
        <f t="shared" si="225"/>
        <v>7815</v>
      </c>
      <c r="D561" s="7">
        <f>IF(N561&gt;0, RANK(N561,(N561:P561,Q561:AF561)),0)</f>
        <v>2</v>
      </c>
      <c r="E561" s="7">
        <f>IF(O561&gt;0,RANK(O561,(N561:P561,Q561:AF561)),0)</f>
        <v>1</v>
      </c>
      <c r="F561" s="7">
        <f>IF(P561&gt;0,RANK(P561,(N561:P561,Q561:AF561)),0)</f>
        <v>0</v>
      </c>
      <c r="G561" s="1">
        <f t="shared" si="226"/>
        <v>3948</v>
      </c>
      <c r="H561" s="2">
        <f t="shared" si="227"/>
        <v>0.50518234165067177</v>
      </c>
      <c r="I561" s="2"/>
      <c r="J561" s="2">
        <f t="shared" si="228"/>
        <v>0.23506078055022392</v>
      </c>
      <c r="K561" s="2">
        <f t="shared" si="229"/>
        <v>0.74024312220089572</v>
      </c>
      <c r="L561" s="2">
        <f t="shared" si="230"/>
        <v>0</v>
      </c>
      <c r="M561" s="2">
        <f t="shared" si="231"/>
        <v>2.4696097248880333E-2</v>
      </c>
      <c r="N561" s="53">
        <v>1837</v>
      </c>
      <c r="O561" s="53">
        <v>5785</v>
      </c>
      <c r="P561" s="102"/>
      <c r="Q561" s="53">
        <v>102</v>
      </c>
      <c r="R561" s="53">
        <v>39</v>
      </c>
      <c r="Y561" s="53">
        <v>52</v>
      </c>
      <c r="Z561" s="53">
        <v>0</v>
      </c>
      <c r="AA561" s="53">
        <v>0</v>
      </c>
      <c r="AB561" s="53">
        <v>0</v>
      </c>
      <c r="AP561" s="7">
        <f>IF(Q561&gt;0,RANK(Q561,(N561:P561,Q561:AF561)),0)</f>
        <v>3</v>
      </c>
      <c r="AQ561" s="7">
        <f>IF(R561&gt;0,RANK(R561,(N561:P561,Q561:AF561)),0)</f>
        <v>5</v>
      </c>
      <c r="AR561" s="7">
        <f>IF(T561&gt;0,RANK(T561,(N561:P561,Q561:AF561)),0)</f>
        <v>0</v>
      </c>
      <c r="AS561" s="7">
        <f>IF(S561&gt;0,RANK(S561,(N561:P561,Q561:AF561)),0)</f>
        <v>0</v>
      </c>
      <c r="AT561" s="2">
        <f t="shared" si="232"/>
        <v>1.3051823416506719E-2</v>
      </c>
      <c r="AU561" s="2">
        <f t="shared" si="233"/>
        <v>4.9904030710172746E-3</v>
      </c>
      <c r="AV561" s="2">
        <f t="shared" si="234"/>
        <v>0</v>
      </c>
      <c r="AW561" s="2">
        <f t="shared" si="235"/>
        <v>0</v>
      </c>
      <c r="AY561" t="s">
        <v>348</v>
      </c>
      <c r="AZ561" t="s">
        <v>973</v>
      </c>
      <c r="BA561">
        <v>18</v>
      </c>
      <c r="BC561">
        <v>2</v>
      </c>
      <c r="BD561" s="91">
        <v>17</v>
      </c>
      <c r="BE561" s="93">
        <v>149</v>
      </c>
      <c r="BF561" s="96">
        <f t="shared" si="224"/>
        <v>17149</v>
      </c>
      <c r="BG561" s="96">
        <f t="shared" si="210"/>
        <v>17149</v>
      </c>
      <c r="BI561" s="7" t="s">
        <v>1447</v>
      </c>
      <c r="DB561" t="str">
        <f t="shared" si="236"/>
        <v>$vote_array[3][1][17149]=1837;</v>
      </c>
      <c r="DC561" t="str">
        <f t="shared" si="237"/>
        <v>$vote_array[3][2][17149]=5785;</v>
      </c>
      <c r="DD561" t="str">
        <f t="shared" si="238"/>
        <v/>
      </c>
      <c r="DE561" t="str">
        <f t="shared" si="239"/>
        <v>$vote_array[3][4][17149]=102;</v>
      </c>
      <c r="DF561" t="str">
        <f t="shared" si="240"/>
        <v>$vote_array[3][5][17149]=39;</v>
      </c>
      <c r="DG561" t="str">
        <f t="shared" si="241"/>
        <v/>
      </c>
      <c r="DH561" t="str">
        <f t="shared" si="242"/>
        <v/>
      </c>
      <c r="DI561" t="str">
        <f t="shared" si="243"/>
        <v/>
      </c>
      <c r="DJ561" t="str">
        <f t="shared" si="244"/>
        <v/>
      </c>
      <c r="DK561" t="str">
        <f t="shared" si="245"/>
        <v/>
      </c>
      <c r="DL561" t="str">
        <f t="shared" si="246"/>
        <v/>
      </c>
      <c r="DM561" t="str">
        <f t="shared" si="247"/>
        <v>$vote_array[3][12][17149]=52;</v>
      </c>
      <c r="DN561" t="str">
        <f t="shared" si="248"/>
        <v/>
      </c>
      <c r="DO561" t="str">
        <f t="shared" si="249"/>
        <v/>
      </c>
      <c r="DP561" t="str">
        <f t="shared" si="250"/>
        <v/>
      </c>
      <c r="DQ561" t="str">
        <f t="shared" si="251"/>
        <v/>
      </c>
      <c r="DR561" t="str">
        <f t="shared" si="252"/>
        <v/>
      </c>
      <c r="DS561" t="str">
        <f t="shared" si="253"/>
        <v/>
      </c>
    </row>
    <row r="562" spans="1:123" ht="14" hidden="1" customHeight="1" outlineLevel="1" x14ac:dyDescent="0.2">
      <c r="A562" t="s">
        <v>355</v>
      </c>
      <c r="B562" t="s">
        <v>973</v>
      </c>
      <c r="C562" s="1">
        <f t="shared" si="225"/>
        <v>2128</v>
      </c>
      <c r="D562" s="7">
        <f>IF(N562&gt;0, RANK(N562,(N562:P562,Q562:AF562)),0)</f>
        <v>2</v>
      </c>
      <c r="E562" s="7">
        <f>IF(O562&gt;0,RANK(O562,(N562:P562,Q562:AF562)),0)</f>
        <v>1</v>
      </c>
      <c r="F562" s="7">
        <f>IF(P562&gt;0,RANK(P562,(N562:P562,Q562:AF562)),0)</f>
        <v>0</v>
      </c>
      <c r="G562" s="1">
        <f t="shared" si="226"/>
        <v>1053</v>
      </c>
      <c r="H562" s="2">
        <f t="shared" si="227"/>
        <v>0.49483082706766918</v>
      </c>
      <c r="I562" s="2"/>
      <c r="J562" s="2">
        <f t="shared" si="228"/>
        <v>0.24436090225563908</v>
      </c>
      <c r="K562" s="2">
        <f t="shared" si="229"/>
        <v>0.73919172932330823</v>
      </c>
      <c r="L562" s="2">
        <f t="shared" si="230"/>
        <v>0</v>
      </c>
      <c r="M562" s="2">
        <f t="shared" si="231"/>
        <v>1.6447368421052655E-2</v>
      </c>
      <c r="N562" s="53">
        <v>520</v>
      </c>
      <c r="O562" s="53">
        <v>1573</v>
      </c>
      <c r="P562" s="102"/>
      <c r="Q562" s="53">
        <v>14</v>
      </c>
      <c r="R562" s="53">
        <v>7</v>
      </c>
      <c r="Y562" s="53">
        <v>14</v>
      </c>
      <c r="Z562" s="53">
        <v>0</v>
      </c>
      <c r="AA562" s="53">
        <v>0</v>
      </c>
      <c r="AB562" s="53">
        <v>0</v>
      </c>
      <c r="AP562" s="7">
        <f>IF(Q562&gt;0,RANK(Q562,(N562:P562,Q562:AF562)),0)</f>
        <v>3</v>
      </c>
      <c r="AQ562" s="7">
        <f>IF(R562&gt;0,RANK(R562,(N562:P562,Q562:AF562)),0)</f>
        <v>5</v>
      </c>
      <c r="AR562" s="7">
        <f>IF(T562&gt;0,RANK(T562,(N562:P562,Q562:AF562)),0)</f>
        <v>0</v>
      </c>
      <c r="AS562" s="7">
        <f>IF(S562&gt;0,RANK(S562,(N562:P562,Q562:AF562)),0)</f>
        <v>0</v>
      </c>
      <c r="AT562" s="2">
        <f t="shared" si="232"/>
        <v>6.5789473684210523E-3</v>
      </c>
      <c r="AU562" s="2">
        <f t="shared" si="233"/>
        <v>3.2894736842105261E-3</v>
      </c>
      <c r="AV562" s="2">
        <f t="shared" si="234"/>
        <v>0</v>
      </c>
      <c r="AW562" s="2">
        <f t="shared" si="235"/>
        <v>0</v>
      </c>
      <c r="AY562" t="s">
        <v>355</v>
      </c>
      <c r="AZ562" t="s">
        <v>973</v>
      </c>
      <c r="BA562">
        <v>15</v>
      </c>
      <c r="BC562">
        <v>2</v>
      </c>
      <c r="BD562" s="91">
        <v>17</v>
      </c>
      <c r="BE562" s="93">
        <v>151</v>
      </c>
      <c r="BF562" s="96">
        <f t="shared" si="224"/>
        <v>17151</v>
      </c>
      <c r="BG562" s="96">
        <f t="shared" si="210"/>
        <v>17151</v>
      </c>
      <c r="BI562" s="7" t="s">
        <v>1447</v>
      </c>
      <c r="DB562" t="str">
        <f t="shared" si="236"/>
        <v>$vote_array[3][1][17151]=520;</v>
      </c>
      <c r="DC562" t="str">
        <f t="shared" si="237"/>
        <v>$vote_array[3][2][17151]=1573;</v>
      </c>
      <c r="DD562" t="str">
        <f t="shared" si="238"/>
        <v/>
      </c>
      <c r="DE562" t="str">
        <f t="shared" si="239"/>
        <v>$vote_array[3][4][17151]=14;</v>
      </c>
      <c r="DF562" t="str">
        <f t="shared" si="240"/>
        <v>$vote_array[3][5][17151]=7;</v>
      </c>
      <c r="DG562" t="str">
        <f t="shared" si="241"/>
        <v/>
      </c>
      <c r="DH562" t="str">
        <f t="shared" si="242"/>
        <v/>
      </c>
      <c r="DI562" t="str">
        <f t="shared" si="243"/>
        <v/>
      </c>
      <c r="DJ562" t="str">
        <f t="shared" si="244"/>
        <v/>
      </c>
      <c r="DK562" t="str">
        <f t="shared" si="245"/>
        <v/>
      </c>
      <c r="DL562" t="str">
        <f t="shared" si="246"/>
        <v/>
      </c>
      <c r="DM562" t="str">
        <f t="shared" si="247"/>
        <v>$vote_array[3][12][17151]=14;</v>
      </c>
      <c r="DN562" t="str">
        <f t="shared" si="248"/>
        <v/>
      </c>
      <c r="DO562" t="str">
        <f t="shared" si="249"/>
        <v/>
      </c>
      <c r="DP562" t="str">
        <f t="shared" si="250"/>
        <v/>
      </c>
      <c r="DQ562" t="str">
        <f t="shared" si="251"/>
        <v/>
      </c>
      <c r="DR562" t="str">
        <f t="shared" si="252"/>
        <v/>
      </c>
      <c r="DS562" t="str">
        <f t="shared" si="253"/>
        <v/>
      </c>
    </row>
    <row r="563" spans="1:123" ht="14" hidden="1" customHeight="1" outlineLevel="1" x14ac:dyDescent="0.2">
      <c r="A563" t="s">
        <v>983</v>
      </c>
      <c r="B563" t="s">
        <v>973</v>
      </c>
      <c r="C563" s="1">
        <f t="shared" si="225"/>
        <v>2576</v>
      </c>
      <c r="D563" s="7">
        <f>IF(N563&gt;0, RANK(N563,(N563:P563,Q563:AF563)),0)</f>
        <v>2</v>
      </c>
      <c r="E563" s="7">
        <f>IF(O563&gt;0,RANK(O563,(N563:P563,Q563:AF563)),0)</f>
        <v>1</v>
      </c>
      <c r="F563" s="7">
        <f>IF(P563&gt;0,RANK(P563,(N563:P563,Q563:AF563)),0)</f>
        <v>0</v>
      </c>
      <c r="G563" s="1">
        <f t="shared" si="226"/>
        <v>400</v>
      </c>
      <c r="H563" s="2">
        <f t="shared" si="227"/>
        <v>0.15527950310559005</v>
      </c>
      <c r="I563" s="2"/>
      <c r="J563" s="2">
        <f t="shared" si="228"/>
        <v>0.41381987577639751</v>
      </c>
      <c r="K563" s="2">
        <f t="shared" si="229"/>
        <v>0.56909937888198758</v>
      </c>
      <c r="L563" s="2">
        <f t="shared" si="230"/>
        <v>0</v>
      </c>
      <c r="M563" s="2">
        <f t="shared" si="231"/>
        <v>1.7080745341614856E-2</v>
      </c>
      <c r="N563" s="53">
        <v>1066</v>
      </c>
      <c r="O563" s="53">
        <v>1466</v>
      </c>
      <c r="P563" s="102"/>
      <c r="Q563" s="53">
        <v>8</v>
      </c>
      <c r="R563" s="53">
        <v>13</v>
      </c>
      <c r="Y563" s="53">
        <v>23</v>
      </c>
      <c r="Z563" s="53">
        <v>0</v>
      </c>
      <c r="AA563" s="53">
        <v>0</v>
      </c>
      <c r="AB563" s="53">
        <v>0</v>
      </c>
      <c r="AP563" s="7">
        <f>IF(Q563&gt;0,RANK(Q563,(N563:P563,Q563:AF563)),0)</f>
        <v>5</v>
      </c>
      <c r="AQ563" s="7">
        <f>IF(R563&gt;0,RANK(R563,(N563:P563,Q563:AF563)),0)</f>
        <v>4</v>
      </c>
      <c r="AR563" s="7">
        <f>IF(T563&gt;0,RANK(T563,(N563:P563,Q563:AF563)),0)</f>
        <v>0</v>
      </c>
      <c r="AS563" s="7">
        <f>IF(S563&gt;0,RANK(S563,(N563:P563,Q563:AF563)),0)</f>
        <v>0</v>
      </c>
      <c r="AT563" s="2">
        <f t="shared" si="232"/>
        <v>3.105590062111801E-3</v>
      </c>
      <c r="AU563" s="2">
        <f t="shared" si="233"/>
        <v>5.046583850931677E-3</v>
      </c>
      <c r="AV563" s="2">
        <f t="shared" si="234"/>
        <v>0</v>
      </c>
      <c r="AW563" s="2">
        <f t="shared" si="235"/>
        <v>0</v>
      </c>
      <c r="AY563" t="s">
        <v>983</v>
      </c>
      <c r="AZ563" t="s">
        <v>973</v>
      </c>
      <c r="BA563">
        <v>12</v>
      </c>
      <c r="BC563">
        <v>2</v>
      </c>
      <c r="BD563" s="91">
        <v>17</v>
      </c>
      <c r="BE563" s="93">
        <v>153</v>
      </c>
      <c r="BF563" s="96">
        <f t="shared" si="224"/>
        <v>17153</v>
      </c>
      <c r="BG563" s="96">
        <f t="shared" si="210"/>
        <v>17153</v>
      </c>
      <c r="BI563" s="7" t="s">
        <v>1447</v>
      </c>
      <c r="DB563" t="str">
        <f t="shared" si="236"/>
        <v>$vote_array[3][1][17153]=1066;</v>
      </c>
      <c r="DC563" t="str">
        <f t="shared" si="237"/>
        <v>$vote_array[3][2][17153]=1466;</v>
      </c>
      <c r="DD563" t="str">
        <f t="shared" si="238"/>
        <v/>
      </c>
      <c r="DE563" t="str">
        <f t="shared" si="239"/>
        <v>$vote_array[3][4][17153]=8;</v>
      </c>
      <c r="DF563" t="str">
        <f t="shared" si="240"/>
        <v>$vote_array[3][5][17153]=13;</v>
      </c>
      <c r="DG563" t="str">
        <f t="shared" si="241"/>
        <v/>
      </c>
      <c r="DH563" t="str">
        <f t="shared" si="242"/>
        <v/>
      </c>
      <c r="DI563" t="str">
        <f t="shared" si="243"/>
        <v/>
      </c>
      <c r="DJ563" t="str">
        <f t="shared" si="244"/>
        <v/>
      </c>
      <c r="DK563" t="str">
        <f t="shared" si="245"/>
        <v/>
      </c>
      <c r="DL563" t="str">
        <f t="shared" si="246"/>
        <v/>
      </c>
      <c r="DM563" t="str">
        <f t="shared" si="247"/>
        <v>$vote_array[3][12][17153]=23;</v>
      </c>
      <c r="DN563" t="str">
        <f t="shared" si="248"/>
        <v/>
      </c>
      <c r="DO563" t="str">
        <f t="shared" si="249"/>
        <v/>
      </c>
      <c r="DP563" t="str">
        <f t="shared" si="250"/>
        <v/>
      </c>
      <c r="DQ563" t="str">
        <f t="shared" si="251"/>
        <v/>
      </c>
      <c r="DR563" t="str">
        <f t="shared" si="252"/>
        <v/>
      </c>
      <c r="DS563" t="str">
        <f t="shared" si="253"/>
        <v/>
      </c>
    </row>
    <row r="564" spans="1:123" ht="14" hidden="1" customHeight="1" outlineLevel="1" x14ac:dyDescent="0.2">
      <c r="A564" t="s">
        <v>2484</v>
      </c>
      <c r="B564" t="s">
        <v>973</v>
      </c>
      <c r="C564" s="1">
        <f t="shared" si="225"/>
        <v>3297</v>
      </c>
      <c r="D564" s="7">
        <f>IF(N564&gt;0, RANK(N564,(N564:P564,Q564:AF564)),0)</f>
        <v>2</v>
      </c>
      <c r="E564" s="7">
        <f>IF(O564&gt;0,RANK(O564,(N564:P564,Q564:AF564)),0)</f>
        <v>1</v>
      </c>
      <c r="F564" s="7">
        <f>IF(P564&gt;0,RANK(P564,(N564:P564,Q564:AF564)),0)</f>
        <v>0</v>
      </c>
      <c r="G564" s="1">
        <f t="shared" si="226"/>
        <v>247</v>
      </c>
      <c r="H564" s="2">
        <f t="shared" si="227"/>
        <v>7.4916590840157712E-2</v>
      </c>
      <c r="I564" s="2"/>
      <c r="J564" s="2">
        <f t="shared" si="228"/>
        <v>0.44252350621777375</v>
      </c>
      <c r="K564" s="2">
        <f t="shared" si="229"/>
        <v>0.51744009705793148</v>
      </c>
      <c r="L564" s="2">
        <f t="shared" si="230"/>
        <v>0</v>
      </c>
      <c r="M564" s="2">
        <f t="shared" si="231"/>
        <v>4.003639672429482E-2</v>
      </c>
      <c r="N564" s="53">
        <v>1459</v>
      </c>
      <c r="O564" s="53">
        <v>1706</v>
      </c>
      <c r="P564" s="102"/>
      <c r="Q564" s="53">
        <v>40</v>
      </c>
      <c r="R564" s="53">
        <v>28</v>
      </c>
      <c r="Y564" s="53">
        <v>64</v>
      </c>
      <c r="Z564" s="53">
        <v>0</v>
      </c>
      <c r="AA564" s="53">
        <v>0</v>
      </c>
      <c r="AB564" s="53">
        <v>0</v>
      </c>
      <c r="AP564" s="7">
        <f>IF(Q564&gt;0,RANK(Q564,(N564:P564,Q564:AF564)),0)</f>
        <v>4</v>
      </c>
      <c r="AQ564" s="7">
        <f>IF(R564&gt;0,RANK(R564,(N564:P564,Q564:AF564)),0)</f>
        <v>5</v>
      </c>
      <c r="AR564" s="7">
        <f>IF(T564&gt;0,RANK(T564,(N564:P564,Q564:AF564)),0)</f>
        <v>0</v>
      </c>
      <c r="AS564" s="7">
        <f>IF(S564&gt;0,RANK(S564,(N564:P564,Q564:AF564)),0)</f>
        <v>0</v>
      </c>
      <c r="AT564" s="2">
        <f t="shared" si="232"/>
        <v>1.2132241431604488E-2</v>
      </c>
      <c r="AU564" s="2">
        <f t="shared" si="233"/>
        <v>8.4925690021231421E-3</v>
      </c>
      <c r="AV564" s="2">
        <f t="shared" si="234"/>
        <v>0</v>
      </c>
      <c r="AW564" s="2">
        <f t="shared" si="235"/>
        <v>0</v>
      </c>
      <c r="AY564" t="s">
        <v>2484</v>
      </c>
      <c r="AZ564" t="s">
        <v>973</v>
      </c>
      <c r="BA564">
        <v>16</v>
      </c>
      <c r="BC564">
        <v>2</v>
      </c>
      <c r="BD564" s="91">
        <v>17</v>
      </c>
      <c r="BE564" s="93">
        <v>155</v>
      </c>
      <c r="BF564" s="96">
        <f t="shared" si="224"/>
        <v>17155</v>
      </c>
      <c r="BG564" s="96">
        <f t="shared" si="210"/>
        <v>17155</v>
      </c>
      <c r="BI564" s="7" t="s">
        <v>1447</v>
      </c>
      <c r="DB564" t="str">
        <f t="shared" si="236"/>
        <v>$vote_array[3][1][17155]=1459;</v>
      </c>
      <c r="DC564" t="str">
        <f t="shared" si="237"/>
        <v>$vote_array[3][2][17155]=1706;</v>
      </c>
      <c r="DD564" t="str">
        <f t="shared" si="238"/>
        <v/>
      </c>
      <c r="DE564" t="str">
        <f t="shared" si="239"/>
        <v>$vote_array[3][4][17155]=40;</v>
      </c>
      <c r="DF564" t="str">
        <f t="shared" si="240"/>
        <v>$vote_array[3][5][17155]=28;</v>
      </c>
      <c r="DG564" t="str">
        <f t="shared" si="241"/>
        <v/>
      </c>
      <c r="DH564" t="str">
        <f t="shared" si="242"/>
        <v/>
      </c>
      <c r="DI564" t="str">
        <f t="shared" si="243"/>
        <v/>
      </c>
      <c r="DJ564" t="str">
        <f t="shared" si="244"/>
        <v/>
      </c>
      <c r="DK564" t="str">
        <f t="shared" si="245"/>
        <v/>
      </c>
      <c r="DL564" t="str">
        <f t="shared" si="246"/>
        <v/>
      </c>
      <c r="DM564" t="str">
        <f t="shared" si="247"/>
        <v>$vote_array[3][12][17155]=64;</v>
      </c>
      <c r="DN564" t="str">
        <f t="shared" si="248"/>
        <v/>
      </c>
      <c r="DO564" t="str">
        <f t="shared" si="249"/>
        <v/>
      </c>
      <c r="DP564" t="str">
        <f t="shared" si="250"/>
        <v/>
      </c>
      <c r="DQ564" t="str">
        <f t="shared" si="251"/>
        <v/>
      </c>
      <c r="DR564" t="str">
        <f t="shared" si="252"/>
        <v/>
      </c>
      <c r="DS564" t="str">
        <f t="shared" si="253"/>
        <v/>
      </c>
    </row>
    <row r="565" spans="1:123" ht="14" hidden="1" customHeight="1" outlineLevel="1" x14ac:dyDescent="0.2">
      <c r="A565" t="s">
        <v>1157</v>
      </c>
      <c r="B565" t="s">
        <v>973</v>
      </c>
      <c r="C565" s="1">
        <f t="shared" si="225"/>
        <v>14671</v>
      </c>
      <c r="D565" s="7">
        <f>IF(N565&gt;0, RANK(N565,(N565:P565,Q565:AF565)),0)</f>
        <v>2</v>
      </c>
      <c r="E565" s="7">
        <f>IF(O565&gt;0,RANK(O565,(N565:P565,Q565:AF565)),0)</f>
        <v>1</v>
      </c>
      <c r="F565" s="7">
        <f>IF(P565&gt;0,RANK(P565,(N565:P565,Q565:AF565)),0)</f>
        <v>0</v>
      </c>
      <c r="G565" s="1">
        <f t="shared" si="226"/>
        <v>5096</v>
      </c>
      <c r="H565" s="2">
        <f t="shared" si="227"/>
        <v>0.34735191875127802</v>
      </c>
      <c r="I565" s="2"/>
      <c r="J565" s="2">
        <f t="shared" si="228"/>
        <v>0.31661100129507191</v>
      </c>
      <c r="K565" s="2">
        <f t="shared" si="229"/>
        <v>0.66396292004634994</v>
      </c>
      <c r="L565" s="2">
        <f t="shared" si="230"/>
        <v>0</v>
      </c>
      <c r="M565" s="2">
        <f t="shared" si="231"/>
        <v>1.942607865857815E-2</v>
      </c>
      <c r="N565" s="53">
        <v>4645</v>
      </c>
      <c r="O565" s="53">
        <v>9741</v>
      </c>
      <c r="P565" s="102"/>
      <c r="Q565" s="53">
        <v>129</v>
      </c>
      <c r="R565" s="53">
        <v>79</v>
      </c>
      <c r="Y565" s="53">
        <v>77</v>
      </c>
      <c r="Z565" s="53">
        <v>0</v>
      </c>
      <c r="AA565" s="53">
        <v>0</v>
      </c>
      <c r="AB565" s="53">
        <v>0</v>
      </c>
      <c r="AP565" s="7">
        <f>IF(Q565&gt;0,RANK(Q565,(N565:P565,Q565:AF565)),0)</f>
        <v>3</v>
      </c>
      <c r="AQ565" s="7">
        <f>IF(R565&gt;0,RANK(R565,(N565:P565,Q565:AF565)),0)</f>
        <v>4</v>
      </c>
      <c r="AR565" s="7">
        <f>IF(T565&gt;0,RANK(T565,(N565:P565,Q565:AF565)),0)</f>
        <v>0</v>
      </c>
      <c r="AS565" s="7">
        <f>IF(S565&gt;0,RANK(S565,(N565:P565,Q565:AF565)),0)</f>
        <v>0</v>
      </c>
      <c r="AT565" s="2">
        <f t="shared" si="232"/>
        <v>8.7928566559880034E-3</v>
      </c>
      <c r="AU565" s="2">
        <f t="shared" si="233"/>
        <v>5.3847726807988551E-3</v>
      </c>
      <c r="AV565" s="2">
        <f t="shared" si="234"/>
        <v>0</v>
      </c>
      <c r="AW565" s="2">
        <f t="shared" si="235"/>
        <v>0</v>
      </c>
      <c r="AY565" t="s">
        <v>1157</v>
      </c>
      <c r="AZ565" t="s">
        <v>973</v>
      </c>
      <c r="BA565">
        <v>12</v>
      </c>
      <c r="BC565">
        <v>2</v>
      </c>
      <c r="BD565" s="91">
        <v>17</v>
      </c>
      <c r="BE565" s="93">
        <v>157</v>
      </c>
      <c r="BF565" s="96">
        <f t="shared" si="224"/>
        <v>17157</v>
      </c>
      <c r="BG565" s="96">
        <f t="shared" si="210"/>
        <v>17157</v>
      </c>
      <c r="BI565" s="7" t="s">
        <v>1447</v>
      </c>
      <c r="DB565" t="str">
        <f t="shared" si="236"/>
        <v>$vote_array[3][1][17157]=4645;</v>
      </c>
      <c r="DC565" t="str">
        <f t="shared" si="237"/>
        <v>$vote_array[3][2][17157]=9741;</v>
      </c>
      <c r="DD565" t="str">
        <f t="shared" si="238"/>
        <v/>
      </c>
      <c r="DE565" t="str">
        <f t="shared" si="239"/>
        <v>$vote_array[3][4][17157]=129;</v>
      </c>
      <c r="DF565" t="str">
        <f t="shared" si="240"/>
        <v>$vote_array[3][5][17157]=79;</v>
      </c>
      <c r="DG565" t="str">
        <f t="shared" si="241"/>
        <v/>
      </c>
      <c r="DH565" t="str">
        <f t="shared" si="242"/>
        <v/>
      </c>
      <c r="DI565" t="str">
        <f t="shared" si="243"/>
        <v/>
      </c>
      <c r="DJ565" t="str">
        <f t="shared" si="244"/>
        <v/>
      </c>
      <c r="DK565" t="str">
        <f t="shared" si="245"/>
        <v/>
      </c>
      <c r="DL565" t="str">
        <f t="shared" si="246"/>
        <v/>
      </c>
      <c r="DM565" t="str">
        <f t="shared" si="247"/>
        <v>$vote_array[3][12][17157]=77;</v>
      </c>
      <c r="DN565" t="str">
        <f t="shared" si="248"/>
        <v/>
      </c>
      <c r="DO565" t="str">
        <f t="shared" si="249"/>
        <v/>
      </c>
      <c r="DP565" t="str">
        <f t="shared" si="250"/>
        <v/>
      </c>
      <c r="DQ565" t="str">
        <f t="shared" si="251"/>
        <v/>
      </c>
      <c r="DR565" t="str">
        <f t="shared" si="252"/>
        <v/>
      </c>
      <c r="DS565" t="str">
        <f t="shared" si="253"/>
        <v/>
      </c>
    </row>
    <row r="566" spans="1:123" ht="14" hidden="1" customHeight="1" outlineLevel="1" x14ac:dyDescent="0.2">
      <c r="A566" t="s">
        <v>2445</v>
      </c>
      <c r="B566" t="s">
        <v>973</v>
      </c>
      <c r="C566" s="1">
        <f t="shared" si="225"/>
        <v>7913</v>
      </c>
      <c r="D566" s="7">
        <f>IF(N566&gt;0, RANK(N566,(N566:P566,Q566:AF566)),0)</f>
        <v>2</v>
      </c>
      <c r="E566" s="7">
        <f>IF(O566&gt;0,RANK(O566,(N566:P566,Q566:AF566)),0)</f>
        <v>1</v>
      </c>
      <c r="F566" s="7">
        <f>IF(P566&gt;0,RANK(P566,(N566:P566,Q566:AF566)),0)</f>
        <v>0</v>
      </c>
      <c r="G566" s="1">
        <f t="shared" si="226"/>
        <v>3845</v>
      </c>
      <c r="H566" s="2">
        <f t="shared" si="227"/>
        <v>0.48590926323771011</v>
      </c>
      <c r="I566" s="2"/>
      <c r="J566" s="2">
        <f t="shared" si="228"/>
        <v>0.2441551876658663</v>
      </c>
      <c r="K566" s="2">
        <f t="shared" si="229"/>
        <v>0.73006445090357641</v>
      </c>
      <c r="L566" s="2">
        <f t="shared" si="230"/>
        <v>0</v>
      </c>
      <c r="M566" s="2">
        <f t="shared" si="231"/>
        <v>2.5780361430557286E-2</v>
      </c>
      <c r="N566" s="53">
        <v>1932</v>
      </c>
      <c r="O566" s="53">
        <v>5777</v>
      </c>
      <c r="P566" s="102"/>
      <c r="Q566" s="53">
        <v>116</v>
      </c>
      <c r="R566" s="53">
        <v>34</v>
      </c>
      <c r="Y566" s="53">
        <v>54</v>
      </c>
      <c r="Z566" s="53">
        <v>0</v>
      </c>
      <c r="AA566" s="53">
        <v>0</v>
      </c>
      <c r="AB566" s="53">
        <v>0</v>
      </c>
      <c r="AP566" s="7">
        <f>IF(Q566&gt;0,RANK(Q566,(N566:P566,Q566:AF566)),0)</f>
        <v>3</v>
      </c>
      <c r="AQ566" s="7">
        <f>IF(R566&gt;0,RANK(R566,(N566:P566,Q566:AF566)),0)</f>
        <v>5</v>
      </c>
      <c r="AR566" s="7">
        <f>IF(T566&gt;0,RANK(T566,(N566:P566,Q566:AF566)),0)</f>
        <v>0</v>
      </c>
      <c r="AS566" s="7">
        <f>IF(S566&gt;0,RANK(S566,(N566:P566,Q566:AF566)),0)</f>
        <v>0</v>
      </c>
      <c r="AT566" s="2">
        <f t="shared" si="232"/>
        <v>1.465942120561102E-2</v>
      </c>
      <c r="AU566" s="2">
        <f t="shared" si="233"/>
        <v>4.296726905092885E-3</v>
      </c>
      <c r="AV566" s="2">
        <f t="shared" si="234"/>
        <v>0</v>
      </c>
      <c r="AW566" s="2">
        <f t="shared" si="235"/>
        <v>0</v>
      </c>
      <c r="AY566" t="s">
        <v>2445</v>
      </c>
      <c r="AZ566" t="s">
        <v>973</v>
      </c>
      <c r="BA566">
        <v>15</v>
      </c>
      <c r="BC566">
        <v>2</v>
      </c>
      <c r="BD566" s="91">
        <v>17</v>
      </c>
      <c r="BE566" s="93">
        <v>159</v>
      </c>
      <c r="BF566" s="96">
        <f t="shared" si="224"/>
        <v>17159</v>
      </c>
      <c r="BG566" s="96">
        <f t="shared" si="210"/>
        <v>17159</v>
      </c>
      <c r="BI566" s="7" t="s">
        <v>1447</v>
      </c>
      <c r="DB566" t="str">
        <f t="shared" si="236"/>
        <v>$vote_array[3][1][17159]=1932;</v>
      </c>
      <c r="DC566" t="str">
        <f t="shared" si="237"/>
        <v>$vote_array[3][2][17159]=5777;</v>
      </c>
      <c r="DD566" t="str">
        <f t="shared" si="238"/>
        <v/>
      </c>
      <c r="DE566" t="str">
        <f t="shared" si="239"/>
        <v>$vote_array[3][4][17159]=116;</v>
      </c>
      <c r="DF566" t="str">
        <f t="shared" si="240"/>
        <v>$vote_array[3][5][17159]=34;</v>
      </c>
      <c r="DG566" t="str">
        <f t="shared" si="241"/>
        <v/>
      </c>
      <c r="DH566" t="str">
        <f t="shared" si="242"/>
        <v/>
      </c>
      <c r="DI566" t="str">
        <f t="shared" si="243"/>
        <v/>
      </c>
      <c r="DJ566" t="str">
        <f t="shared" si="244"/>
        <v/>
      </c>
      <c r="DK566" t="str">
        <f t="shared" si="245"/>
        <v/>
      </c>
      <c r="DL566" t="str">
        <f t="shared" si="246"/>
        <v/>
      </c>
      <c r="DM566" t="str">
        <f t="shared" si="247"/>
        <v>$vote_array[3][12][17159]=54;</v>
      </c>
      <c r="DN566" t="str">
        <f t="shared" si="248"/>
        <v/>
      </c>
      <c r="DO566" t="str">
        <f t="shared" si="249"/>
        <v/>
      </c>
      <c r="DP566" t="str">
        <f t="shared" si="250"/>
        <v/>
      </c>
      <c r="DQ566" t="str">
        <f t="shared" si="251"/>
        <v/>
      </c>
      <c r="DR566" t="str">
        <f t="shared" si="252"/>
        <v/>
      </c>
      <c r="DS566" t="str">
        <f t="shared" si="253"/>
        <v/>
      </c>
    </row>
    <row r="567" spans="1:123" ht="14" hidden="1" customHeight="1" outlineLevel="1" x14ac:dyDescent="0.2">
      <c r="A567" t="s">
        <v>1031</v>
      </c>
      <c r="B567" t="s">
        <v>973</v>
      </c>
      <c r="C567" s="1">
        <f t="shared" si="225"/>
        <v>66163</v>
      </c>
      <c r="D567" s="7">
        <f>IF(N567&gt;0, RANK(N567,(N567:P567,Q567:AF567)),0)</f>
        <v>1</v>
      </c>
      <c r="E567" s="7">
        <f>IF(O567&gt;0,RANK(O567,(N567:P567,Q567:AF567)),0)</f>
        <v>2</v>
      </c>
      <c r="F567" s="7">
        <f>IF(P567&gt;0,RANK(P567,(N567:P567,Q567:AF567)),0)</f>
        <v>0</v>
      </c>
      <c r="G567" s="1">
        <f t="shared" si="226"/>
        <v>8788</v>
      </c>
      <c r="H567" s="2">
        <f t="shared" si="227"/>
        <v>0.13282348140199204</v>
      </c>
      <c r="I567" s="2"/>
      <c r="J567" s="2">
        <f t="shared" si="228"/>
        <v>0.55156205129755298</v>
      </c>
      <c r="K567" s="2">
        <f t="shared" si="229"/>
        <v>0.41873856989556096</v>
      </c>
      <c r="L567" s="2">
        <f t="shared" si="230"/>
        <v>0</v>
      </c>
      <c r="M567" s="2">
        <f t="shared" si="231"/>
        <v>2.9699378806886056E-2</v>
      </c>
      <c r="N567" s="53">
        <v>36493</v>
      </c>
      <c r="O567" s="53">
        <v>27705</v>
      </c>
      <c r="P567" s="102"/>
      <c r="Q567" s="53">
        <v>963</v>
      </c>
      <c r="R567" s="53">
        <v>548</v>
      </c>
      <c r="Y567" s="53">
        <v>454</v>
      </c>
      <c r="Z567" s="53">
        <v>0</v>
      </c>
      <c r="AA567" s="53">
        <v>0</v>
      </c>
      <c r="AB567" s="53">
        <v>0</v>
      </c>
      <c r="AP567" s="7">
        <f>IF(Q567&gt;0,RANK(Q567,(N567:P567,Q567:AF567)),0)</f>
        <v>3</v>
      </c>
      <c r="AQ567" s="7">
        <f>IF(R567&gt;0,RANK(R567,(N567:P567,Q567:AF567)),0)</f>
        <v>4</v>
      </c>
      <c r="AR567" s="7">
        <f>IF(T567&gt;0,RANK(T567,(N567:P567,Q567:AF567)),0)</f>
        <v>0</v>
      </c>
      <c r="AS567" s="7">
        <f>IF(S567&gt;0,RANK(S567,(N567:P567,Q567:AF567)),0)</f>
        <v>0</v>
      </c>
      <c r="AT567" s="2">
        <f t="shared" si="232"/>
        <v>1.4554962743527348E-2</v>
      </c>
      <c r="AU567" s="2">
        <f t="shared" si="233"/>
        <v>8.2825748530145245E-3</v>
      </c>
      <c r="AV567" s="2">
        <f t="shared" si="234"/>
        <v>0</v>
      </c>
      <c r="AW567" s="2">
        <f t="shared" si="235"/>
        <v>0</v>
      </c>
      <c r="AY567" t="s">
        <v>1031</v>
      </c>
      <c r="AZ567" t="s">
        <v>973</v>
      </c>
      <c r="BA567">
        <v>17</v>
      </c>
      <c r="BC567">
        <v>2</v>
      </c>
      <c r="BD567" s="91">
        <v>17</v>
      </c>
      <c r="BE567" s="93">
        <v>161</v>
      </c>
      <c r="BF567" s="96">
        <f t="shared" si="224"/>
        <v>17161</v>
      </c>
      <c r="BG567" s="96">
        <f t="shared" si="210"/>
        <v>17161</v>
      </c>
      <c r="BI567" s="7" t="s">
        <v>1447</v>
      </c>
      <c r="DB567" t="str">
        <f t="shared" si="236"/>
        <v>$vote_array[3][1][17161]=36493;</v>
      </c>
      <c r="DC567" t="str">
        <f t="shared" si="237"/>
        <v>$vote_array[3][2][17161]=27705;</v>
      </c>
      <c r="DD567" t="str">
        <f t="shared" si="238"/>
        <v/>
      </c>
      <c r="DE567" t="str">
        <f t="shared" si="239"/>
        <v>$vote_array[3][4][17161]=963;</v>
      </c>
      <c r="DF567" t="str">
        <f t="shared" si="240"/>
        <v>$vote_array[3][5][17161]=548;</v>
      </c>
      <c r="DG567" t="str">
        <f t="shared" si="241"/>
        <v/>
      </c>
      <c r="DH567" t="str">
        <f t="shared" si="242"/>
        <v/>
      </c>
      <c r="DI567" t="str">
        <f t="shared" si="243"/>
        <v/>
      </c>
      <c r="DJ567" t="str">
        <f t="shared" si="244"/>
        <v/>
      </c>
      <c r="DK567" t="str">
        <f t="shared" si="245"/>
        <v/>
      </c>
      <c r="DL567" t="str">
        <f t="shared" si="246"/>
        <v/>
      </c>
      <c r="DM567" t="str">
        <f t="shared" si="247"/>
        <v>$vote_array[3][12][17161]=454;</v>
      </c>
      <c r="DN567" t="str">
        <f t="shared" si="248"/>
        <v/>
      </c>
      <c r="DO567" t="str">
        <f t="shared" si="249"/>
        <v/>
      </c>
      <c r="DP567" t="str">
        <f t="shared" si="250"/>
        <v/>
      </c>
      <c r="DQ567" t="str">
        <f t="shared" si="251"/>
        <v/>
      </c>
      <c r="DR567" t="str">
        <f t="shared" si="252"/>
        <v/>
      </c>
      <c r="DS567" t="str">
        <f t="shared" si="253"/>
        <v/>
      </c>
    </row>
    <row r="568" spans="1:123" ht="14" hidden="1" customHeight="1" outlineLevel="1" x14ac:dyDescent="0.2">
      <c r="A568" t="s">
        <v>329</v>
      </c>
      <c r="B568" t="s">
        <v>973</v>
      </c>
      <c r="C568" s="1">
        <f t="shared" si="225"/>
        <v>126941</v>
      </c>
      <c r="D568" s="7">
        <f>IF(N568&gt;0, RANK(N568,(N568:P568,Q568:AF568)),0)</f>
        <v>1</v>
      </c>
      <c r="E568" s="7">
        <f>IF(O568&gt;0,RANK(O568,(N568:P568,Q568:AF568)),0)</f>
        <v>2</v>
      </c>
      <c r="F568" s="7">
        <f>IF(P568&gt;0,RANK(P568,(N568:P568,Q568:AF568)),0)</f>
        <v>0</v>
      </c>
      <c r="G568" s="1">
        <f t="shared" si="226"/>
        <v>10903</v>
      </c>
      <c r="H568" s="2">
        <f t="shared" si="227"/>
        <v>8.589029549160633E-2</v>
      </c>
      <c r="I568" s="2"/>
      <c r="J568" s="2">
        <f t="shared" si="228"/>
        <v>0.5262365981046313</v>
      </c>
      <c r="K568" s="2">
        <f t="shared" si="229"/>
        <v>0.44034630261302493</v>
      </c>
      <c r="L568" s="2">
        <f t="shared" si="230"/>
        <v>0</v>
      </c>
      <c r="M568" s="2">
        <f t="shared" si="231"/>
        <v>3.3417099282343765E-2</v>
      </c>
      <c r="N568" s="53">
        <v>66801</v>
      </c>
      <c r="O568" s="53">
        <v>55898</v>
      </c>
      <c r="P568" s="102"/>
      <c r="Q568" s="53">
        <v>1832</v>
      </c>
      <c r="R568" s="53">
        <v>1189</v>
      </c>
      <c r="Y568" s="53">
        <v>1221</v>
      </c>
      <c r="Z568" s="53">
        <v>0</v>
      </c>
      <c r="AA568" s="53">
        <v>0</v>
      </c>
      <c r="AB568" s="53">
        <v>0</v>
      </c>
      <c r="AP568" s="7">
        <f>IF(Q568&gt;0,RANK(Q568,(N568:P568,Q568:AF568)),0)</f>
        <v>3</v>
      </c>
      <c r="AQ568" s="7">
        <f>IF(R568&gt;0,RANK(R568,(N568:P568,Q568:AF568)),0)</f>
        <v>5</v>
      </c>
      <c r="AR568" s="7">
        <f>IF(T568&gt;0,RANK(T568,(N568:P568,Q568:AF568)),0)</f>
        <v>0</v>
      </c>
      <c r="AS568" s="7">
        <f>IF(S568&gt;0,RANK(S568,(N568:P568,Q568:AF568)),0)</f>
        <v>0</v>
      </c>
      <c r="AT568" s="2">
        <f t="shared" si="232"/>
        <v>1.44319014345247E-2</v>
      </c>
      <c r="AU568" s="2">
        <f t="shared" si="233"/>
        <v>9.3665561166211067E-3</v>
      </c>
      <c r="AV568" s="2">
        <f t="shared" si="234"/>
        <v>0</v>
      </c>
      <c r="AW568" s="2">
        <f t="shared" si="235"/>
        <v>0</v>
      </c>
      <c r="AY568" t="s">
        <v>329</v>
      </c>
      <c r="AZ568" t="s">
        <v>973</v>
      </c>
      <c r="BA568">
        <v>12</v>
      </c>
      <c r="BC568">
        <v>2</v>
      </c>
      <c r="BD568" s="91">
        <v>17</v>
      </c>
      <c r="BE568" s="93">
        <v>163</v>
      </c>
      <c r="BF568" s="96">
        <f t="shared" si="224"/>
        <v>17163</v>
      </c>
      <c r="BG568" s="96">
        <f t="shared" si="210"/>
        <v>17163</v>
      </c>
      <c r="BI568" s="7" t="s">
        <v>1447</v>
      </c>
      <c r="DB568" t="str">
        <f t="shared" si="236"/>
        <v>$vote_array[3][1][17163]=66801;</v>
      </c>
      <c r="DC568" t="str">
        <f t="shared" si="237"/>
        <v>$vote_array[3][2][17163]=55898;</v>
      </c>
      <c r="DD568" t="str">
        <f t="shared" si="238"/>
        <v/>
      </c>
      <c r="DE568" t="str">
        <f t="shared" si="239"/>
        <v>$vote_array[3][4][17163]=1832;</v>
      </c>
      <c r="DF568" t="str">
        <f t="shared" si="240"/>
        <v>$vote_array[3][5][17163]=1189;</v>
      </c>
      <c r="DG568" t="str">
        <f t="shared" si="241"/>
        <v/>
      </c>
      <c r="DH568" t="str">
        <f t="shared" si="242"/>
        <v/>
      </c>
      <c r="DI568" t="str">
        <f t="shared" si="243"/>
        <v/>
      </c>
      <c r="DJ568" t="str">
        <f t="shared" si="244"/>
        <v/>
      </c>
      <c r="DK568" t="str">
        <f t="shared" si="245"/>
        <v/>
      </c>
      <c r="DL568" t="str">
        <f t="shared" si="246"/>
        <v/>
      </c>
      <c r="DM568" t="str">
        <f t="shared" si="247"/>
        <v>$vote_array[3][12][17163]=1221;</v>
      </c>
      <c r="DN568" t="str">
        <f t="shared" si="248"/>
        <v/>
      </c>
      <c r="DO568" t="str">
        <f t="shared" si="249"/>
        <v/>
      </c>
      <c r="DP568" t="str">
        <f t="shared" si="250"/>
        <v/>
      </c>
      <c r="DQ568" t="str">
        <f t="shared" si="251"/>
        <v/>
      </c>
      <c r="DR568" t="str">
        <f t="shared" si="252"/>
        <v/>
      </c>
      <c r="DS568" t="str">
        <f t="shared" si="253"/>
        <v/>
      </c>
    </row>
    <row r="569" spans="1:123" ht="14" hidden="1" customHeight="1" outlineLevel="1" x14ac:dyDescent="0.2">
      <c r="A569" t="s">
        <v>1055</v>
      </c>
      <c r="B569" t="s">
        <v>973</v>
      </c>
      <c r="C569" s="1">
        <f t="shared" si="225"/>
        <v>10793</v>
      </c>
      <c r="D569" s="7">
        <f>IF(N569&gt;0, RANK(N569,(N569:P569,Q569:AF569)),0)</f>
        <v>2</v>
      </c>
      <c r="E569" s="7">
        <f>IF(O569&gt;0,RANK(O569,(N569:P569,Q569:AF569)),0)</f>
        <v>1</v>
      </c>
      <c r="F569" s="7">
        <f>IF(P569&gt;0,RANK(P569,(N569:P569,Q569:AF569)),0)</f>
        <v>0</v>
      </c>
      <c r="G569" s="1">
        <f t="shared" si="226"/>
        <v>4021</v>
      </c>
      <c r="H569" s="2">
        <f t="shared" si="227"/>
        <v>0.37255628648197908</v>
      </c>
      <c r="I569" s="2"/>
      <c r="J569" s="2">
        <f t="shared" si="228"/>
        <v>0.30075048642638746</v>
      </c>
      <c r="K569" s="2">
        <f t="shared" si="229"/>
        <v>0.67330677290836649</v>
      </c>
      <c r="L569" s="2">
        <f t="shared" si="230"/>
        <v>0</v>
      </c>
      <c r="M569" s="2">
        <f t="shared" si="231"/>
        <v>2.5942740665246045E-2</v>
      </c>
      <c r="N569" s="53">
        <v>3246</v>
      </c>
      <c r="O569" s="53">
        <v>7267</v>
      </c>
      <c r="P569" s="102"/>
      <c r="Q569" s="53">
        <v>145</v>
      </c>
      <c r="R569" s="53">
        <v>60</v>
      </c>
      <c r="Y569" s="53">
        <v>75</v>
      </c>
      <c r="Z569" s="53">
        <v>0</v>
      </c>
      <c r="AA569" s="53">
        <v>0</v>
      </c>
      <c r="AB569" s="53">
        <v>0</v>
      </c>
      <c r="AP569" s="7">
        <f>IF(Q569&gt;0,RANK(Q569,(N569:P569,Q569:AF569)),0)</f>
        <v>3</v>
      </c>
      <c r="AQ569" s="7">
        <f>IF(R569&gt;0,RANK(R569,(N569:P569,Q569:AF569)),0)</f>
        <v>5</v>
      </c>
      <c r="AR569" s="7">
        <f>IF(T569&gt;0,RANK(T569,(N569:P569,Q569:AF569)),0)</f>
        <v>0</v>
      </c>
      <c r="AS569" s="7">
        <f>IF(S569&gt;0,RANK(S569,(N569:P569,Q569:AF569)),0)</f>
        <v>0</v>
      </c>
      <c r="AT569" s="2">
        <f t="shared" si="232"/>
        <v>1.3434633558788104E-2</v>
      </c>
      <c r="AU569" s="2">
        <f t="shared" si="233"/>
        <v>5.5591587139812845E-3</v>
      </c>
      <c r="AV569" s="2">
        <f t="shared" si="234"/>
        <v>0</v>
      </c>
      <c r="AW569" s="2">
        <f t="shared" si="235"/>
        <v>0</v>
      </c>
      <c r="AY569" t="s">
        <v>1055</v>
      </c>
      <c r="AZ569" t="s">
        <v>973</v>
      </c>
      <c r="BA569">
        <v>15</v>
      </c>
      <c r="BC569">
        <v>2</v>
      </c>
      <c r="BD569" s="91">
        <v>17</v>
      </c>
      <c r="BE569" s="93">
        <v>165</v>
      </c>
      <c r="BF569" s="96">
        <f t="shared" si="224"/>
        <v>17165</v>
      </c>
      <c r="BG569" s="96">
        <f t="shared" si="210"/>
        <v>17165</v>
      </c>
      <c r="BI569" s="7" t="s">
        <v>1447</v>
      </c>
      <c r="DB569" t="str">
        <f t="shared" si="236"/>
        <v>$vote_array[3][1][17165]=3246;</v>
      </c>
      <c r="DC569" t="str">
        <f t="shared" si="237"/>
        <v>$vote_array[3][2][17165]=7267;</v>
      </c>
      <c r="DD569" t="str">
        <f t="shared" si="238"/>
        <v/>
      </c>
      <c r="DE569" t="str">
        <f t="shared" si="239"/>
        <v>$vote_array[3][4][17165]=145;</v>
      </c>
      <c r="DF569" t="str">
        <f t="shared" si="240"/>
        <v>$vote_array[3][5][17165]=60;</v>
      </c>
      <c r="DG569" t="str">
        <f t="shared" si="241"/>
        <v/>
      </c>
      <c r="DH569" t="str">
        <f t="shared" si="242"/>
        <v/>
      </c>
      <c r="DI569" t="str">
        <f t="shared" si="243"/>
        <v/>
      </c>
      <c r="DJ569" t="str">
        <f t="shared" si="244"/>
        <v/>
      </c>
      <c r="DK569" t="str">
        <f t="shared" si="245"/>
        <v/>
      </c>
      <c r="DL569" t="str">
        <f t="shared" si="246"/>
        <v/>
      </c>
      <c r="DM569" t="str">
        <f t="shared" si="247"/>
        <v>$vote_array[3][12][17165]=75;</v>
      </c>
      <c r="DN569" t="str">
        <f t="shared" si="248"/>
        <v/>
      </c>
      <c r="DO569" t="str">
        <f t="shared" si="249"/>
        <v/>
      </c>
      <c r="DP569" t="str">
        <f t="shared" si="250"/>
        <v/>
      </c>
      <c r="DQ569" t="str">
        <f t="shared" si="251"/>
        <v/>
      </c>
      <c r="DR569" t="str">
        <f t="shared" si="252"/>
        <v/>
      </c>
      <c r="DS569" t="str">
        <f t="shared" si="253"/>
        <v/>
      </c>
    </row>
    <row r="570" spans="1:123" ht="14" hidden="1" customHeight="1" outlineLevel="1" x14ac:dyDescent="0.2">
      <c r="A570" t="s">
        <v>2095</v>
      </c>
      <c r="B570" t="s">
        <v>973</v>
      </c>
      <c r="C570" s="1">
        <f t="shared" si="225"/>
        <v>104322</v>
      </c>
      <c r="D570" s="7">
        <f>IF(N570&gt;0, RANK(N570,(N570:P570,Q570:AF570)),0)</f>
        <v>2</v>
      </c>
      <c r="E570" s="7">
        <f>IF(O570&gt;0,RANK(O570,(N570:P570,Q570:AF570)),0)</f>
        <v>1</v>
      </c>
      <c r="F570" s="7">
        <f>IF(P570&gt;0,RANK(P570,(N570:P570,Q570:AF570)),0)</f>
        <v>0</v>
      </c>
      <c r="G570" s="1">
        <f t="shared" si="226"/>
        <v>3600</v>
      </c>
      <c r="H570" s="2">
        <f t="shared" si="227"/>
        <v>3.4508540863863804E-2</v>
      </c>
      <c r="I570" s="2"/>
      <c r="J570" s="2">
        <f t="shared" si="228"/>
        <v>0.46714020053296523</v>
      </c>
      <c r="K570" s="2">
        <f t="shared" si="229"/>
        <v>0.50164874139682902</v>
      </c>
      <c r="L570" s="2">
        <f t="shared" si="230"/>
        <v>0</v>
      </c>
      <c r="M570" s="2">
        <f t="shared" si="231"/>
        <v>3.1211058070205744E-2</v>
      </c>
      <c r="N570" s="53">
        <v>48733</v>
      </c>
      <c r="O570" s="53">
        <v>52333</v>
      </c>
      <c r="P570" s="102"/>
      <c r="Q570" s="53">
        <v>1337</v>
      </c>
      <c r="R570" s="53">
        <v>985</v>
      </c>
      <c r="Y570" s="53">
        <v>933</v>
      </c>
      <c r="Z570" s="53">
        <v>1</v>
      </c>
      <c r="AA570" s="53">
        <v>0</v>
      </c>
      <c r="AB570" s="53">
        <v>0</v>
      </c>
      <c r="AP570" s="7">
        <f>IF(Q570&gt;0,RANK(Q570,(N570:P570,Q570:AF570)),0)</f>
        <v>3</v>
      </c>
      <c r="AQ570" s="7">
        <f>IF(R570&gt;0,RANK(R570,(N570:P570,Q570:AF570)),0)</f>
        <v>4</v>
      </c>
      <c r="AR570" s="7">
        <f>IF(T570&gt;0,RANK(T570,(N570:P570,Q570:AF570)),0)</f>
        <v>0</v>
      </c>
      <c r="AS570" s="7">
        <f>IF(S570&gt;0,RANK(S570,(N570:P570,Q570:AF570)),0)</f>
        <v>0</v>
      </c>
      <c r="AT570" s="2">
        <f t="shared" si="232"/>
        <v>1.2816088648607197E-2</v>
      </c>
      <c r="AU570" s="2">
        <f t="shared" si="233"/>
        <v>9.4419202085849578E-3</v>
      </c>
      <c r="AV570" s="2">
        <f t="shared" si="234"/>
        <v>0</v>
      </c>
      <c r="AW570" s="2">
        <f t="shared" si="235"/>
        <v>0</v>
      </c>
      <c r="AY570" t="s">
        <v>2095</v>
      </c>
      <c r="AZ570" t="s">
        <v>973</v>
      </c>
      <c r="BC570">
        <v>2</v>
      </c>
      <c r="BD570" s="91">
        <v>17</v>
      </c>
      <c r="BE570" s="93">
        <v>167</v>
      </c>
      <c r="BF570" s="96">
        <f t="shared" si="224"/>
        <v>17167</v>
      </c>
      <c r="BG570" s="96">
        <f t="shared" si="210"/>
        <v>17167</v>
      </c>
      <c r="BI570" s="7" t="s">
        <v>1447</v>
      </c>
      <c r="DB570" t="str">
        <f t="shared" si="236"/>
        <v>$vote_array[3][1][17167]=48733;</v>
      </c>
      <c r="DC570" t="str">
        <f t="shared" si="237"/>
        <v>$vote_array[3][2][17167]=52333;</v>
      </c>
      <c r="DD570" t="str">
        <f t="shared" si="238"/>
        <v/>
      </c>
      <c r="DE570" t="str">
        <f t="shared" si="239"/>
        <v>$vote_array[3][4][17167]=1337;</v>
      </c>
      <c r="DF570" t="str">
        <f t="shared" si="240"/>
        <v>$vote_array[3][5][17167]=985;</v>
      </c>
      <c r="DG570" t="str">
        <f t="shared" si="241"/>
        <v/>
      </c>
      <c r="DH570" t="str">
        <f t="shared" si="242"/>
        <v/>
      </c>
      <c r="DI570" t="str">
        <f t="shared" si="243"/>
        <v/>
      </c>
      <c r="DJ570" t="str">
        <f t="shared" si="244"/>
        <v/>
      </c>
      <c r="DK570" t="str">
        <f t="shared" si="245"/>
        <v/>
      </c>
      <c r="DL570" t="str">
        <f t="shared" si="246"/>
        <v/>
      </c>
      <c r="DM570" t="str">
        <f t="shared" si="247"/>
        <v>$vote_array[3][12][17167]=933;</v>
      </c>
      <c r="DN570" t="str">
        <f t="shared" si="248"/>
        <v>$vote_array[3][13][17167]=1;</v>
      </c>
      <c r="DO570" t="str">
        <f t="shared" si="249"/>
        <v/>
      </c>
      <c r="DP570" t="str">
        <f t="shared" si="250"/>
        <v/>
      </c>
      <c r="DQ570" t="str">
        <f t="shared" si="251"/>
        <v/>
      </c>
      <c r="DR570" t="str">
        <f t="shared" si="252"/>
        <v/>
      </c>
      <c r="DS570" t="str">
        <f t="shared" si="253"/>
        <v/>
      </c>
    </row>
    <row r="571" spans="1:123" ht="14" hidden="1" customHeight="1" outlineLevel="1" x14ac:dyDescent="0.2">
      <c r="A571" t="s">
        <v>1805</v>
      </c>
      <c r="B571" t="s">
        <v>973</v>
      </c>
      <c r="C571" s="1">
        <f t="shared" si="225"/>
        <v>3846</v>
      </c>
      <c r="D571" s="7">
        <f>IF(N571&gt;0, RANK(N571,(N571:P571,Q571:AF571)),0)</f>
        <v>2</v>
      </c>
      <c r="E571" s="7">
        <f>IF(O571&gt;0,RANK(O571,(N571:P571,Q571:AF571)),0)</f>
        <v>1</v>
      </c>
      <c r="F571" s="7">
        <f>IF(P571&gt;0,RANK(P571,(N571:P571,Q571:AF571)),0)</f>
        <v>0</v>
      </c>
      <c r="G571" s="1">
        <f t="shared" si="226"/>
        <v>1165</v>
      </c>
      <c r="H571" s="2">
        <f t="shared" si="227"/>
        <v>0.30291211648465938</v>
      </c>
      <c r="I571" s="2"/>
      <c r="J571" s="2">
        <f t="shared" si="228"/>
        <v>0.33359334373374933</v>
      </c>
      <c r="K571" s="2">
        <f t="shared" si="229"/>
        <v>0.6365054602184087</v>
      </c>
      <c r="L571" s="2">
        <f t="shared" si="230"/>
        <v>0</v>
      </c>
      <c r="M571" s="2">
        <f t="shared" si="231"/>
        <v>2.9901196047842027E-2</v>
      </c>
      <c r="N571" s="53">
        <v>1283</v>
      </c>
      <c r="O571" s="53">
        <v>2448</v>
      </c>
      <c r="P571" s="102"/>
      <c r="Q571" s="53">
        <v>62</v>
      </c>
      <c r="R571" s="53">
        <v>21</v>
      </c>
      <c r="Y571" s="53">
        <v>32</v>
      </c>
      <c r="Z571" s="53">
        <v>0</v>
      </c>
      <c r="AA571" s="53">
        <v>0</v>
      </c>
      <c r="AB571" s="53">
        <v>0</v>
      </c>
      <c r="AP571" s="7">
        <f>IF(Q571&gt;0,RANK(Q571,(N571:P571,Q571:AF571)),0)</f>
        <v>3</v>
      </c>
      <c r="AQ571" s="7">
        <f>IF(R571&gt;0,RANK(R571,(N571:P571,Q571:AF571)),0)</f>
        <v>5</v>
      </c>
      <c r="AR571" s="7">
        <f>IF(T571&gt;0,RANK(T571,(N571:P571,Q571:AF571)),0)</f>
        <v>0</v>
      </c>
      <c r="AS571" s="7">
        <f>IF(S571&gt;0,RANK(S571,(N571:P571,Q571:AF571)),0)</f>
        <v>0</v>
      </c>
      <c r="AT571" s="2">
        <f t="shared" si="232"/>
        <v>1.6120644825793031E-2</v>
      </c>
      <c r="AU571" s="2">
        <f t="shared" si="233"/>
        <v>5.4602184087363496E-3</v>
      </c>
      <c r="AV571" s="2">
        <f t="shared" si="234"/>
        <v>0</v>
      </c>
      <c r="AW571" s="2">
        <f t="shared" si="235"/>
        <v>0</v>
      </c>
      <c r="AY571" t="s">
        <v>1805</v>
      </c>
      <c r="AZ571" t="s">
        <v>973</v>
      </c>
      <c r="BA571">
        <v>18</v>
      </c>
      <c r="BC571">
        <v>2</v>
      </c>
      <c r="BD571" s="91">
        <v>17</v>
      </c>
      <c r="BE571" s="93">
        <v>169</v>
      </c>
      <c r="BF571" s="96">
        <f t="shared" si="224"/>
        <v>17169</v>
      </c>
      <c r="BG571" s="96">
        <f t="shared" si="210"/>
        <v>17169</v>
      </c>
      <c r="BI571" s="7" t="s">
        <v>1447</v>
      </c>
      <c r="DB571" t="str">
        <f t="shared" si="236"/>
        <v>$vote_array[3][1][17169]=1283;</v>
      </c>
      <c r="DC571" t="str">
        <f t="shared" si="237"/>
        <v>$vote_array[3][2][17169]=2448;</v>
      </c>
      <c r="DD571" t="str">
        <f t="shared" si="238"/>
        <v/>
      </c>
      <c r="DE571" t="str">
        <f t="shared" si="239"/>
        <v>$vote_array[3][4][17169]=62;</v>
      </c>
      <c r="DF571" t="str">
        <f t="shared" si="240"/>
        <v>$vote_array[3][5][17169]=21;</v>
      </c>
      <c r="DG571" t="str">
        <f t="shared" si="241"/>
        <v/>
      </c>
      <c r="DH571" t="str">
        <f t="shared" si="242"/>
        <v/>
      </c>
      <c r="DI571" t="str">
        <f t="shared" si="243"/>
        <v/>
      </c>
      <c r="DJ571" t="str">
        <f t="shared" si="244"/>
        <v/>
      </c>
      <c r="DK571" t="str">
        <f t="shared" si="245"/>
        <v/>
      </c>
      <c r="DL571" t="str">
        <f t="shared" si="246"/>
        <v/>
      </c>
      <c r="DM571" t="str">
        <f t="shared" si="247"/>
        <v>$vote_array[3][12][17169]=32;</v>
      </c>
      <c r="DN571" t="str">
        <f t="shared" si="248"/>
        <v/>
      </c>
      <c r="DO571" t="str">
        <f t="shared" si="249"/>
        <v/>
      </c>
      <c r="DP571" t="str">
        <f t="shared" si="250"/>
        <v/>
      </c>
      <c r="DQ571" t="str">
        <f t="shared" si="251"/>
        <v/>
      </c>
      <c r="DR571" t="str">
        <f t="shared" si="252"/>
        <v/>
      </c>
      <c r="DS571" t="str">
        <f t="shared" si="253"/>
        <v/>
      </c>
    </row>
    <row r="572" spans="1:123" ht="14" hidden="1" customHeight="1" outlineLevel="1" x14ac:dyDescent="0.2">
      <c r="A572" t="s">
        <v>1917</v>
      </c>
      <c r="B572" t="s">
        <v>973</v>
      </c>
      <c r="C572" s="1">
        <f t="shared" si="225"/>
        <v>2681</v>
      </c>
      <c r="D572" s="7">
        <f>IF(N572&gt;0, RANK(N572,(N572:P572,Q572:AF572)),0)</f>
        <v>2</v>
      </c>
      <c r="E572" s="7">
        <f>IF(O572&gt;0,RANK(O572,(N572:P572,Q572:AF572)),0)</f>
        <v>1</v>
      </c>
      <c r="F572" s="7">
        <f>IF(P572&gt;0,RANK(P572,(N572:P572,Q572:AF572)),0)</f>
        <v>0</v>
      </c>
      <c r="G572" s="1">
        <f t="shared" si="226"/>
        <v>1225</v>
      </c>
      <c r="H572" s="2">
        <f t="shared" si="227"/>
        <v>0.45691906005221933</v>
      </c>
      <c r="I572" s="2"/>
      <c r="J572" s="2">
        <f t="shared" si="228"/>
        <v>0.26296158149944049</v>
      </c>
      <c r="K572" s="2">
        <f t="shared" si="229"/>
        <v>0.71988064155165987</v>
      </c>
      <c r="L572" s="2">
        <f t="shared" si="230"/>
        <v>0</v>
      </c>
      <c r="M572" s="2">
        <f t="shared" si="231"/>
        <v>1.7157776948899639E-2</v>
      </c>
      <c r="N572" s="53">
        <v>705</v>
      </c>
      <c r="O572" s="53">
        <v>1930</v>
      </c>
      <c r="P572" s="102"/>
      <c r="Q572" s="53">
        <v>21</v>
      </c>
      <c r="R572" s="53">
        <v>12</v>
      </c>
      <c r="Y572" s="53">
        <v>13</v>
      </c>
      <c r="Z572" s="53">
        <v>0</v>
      </c>
      <c r="AA572" s="53">
        <v>0</v>
      </c>
      <c r="AB572" s="53">
        <v>0</v>
      </c>
      <c r="AP572" s="7">
        <f>IF(Q572&gt;0,RANK(Q572,(N572:P572,Q572:AF572)),0)</f>
        <v>3</v>
      </c>
      <c r="AQ572" s="7">
        <f>IF(R572&gt;0,RANK(R572,(N572:P572,Q572:AF572)),0)</f>
        <v>5</v>
      </c>
      <c r="AR572" s="7">
        <f>IF(T572&gt;0,RANK(T572,(N572:P572,Q572:AF572)),0)</f>
        <v>0</v>
      </c>
      <c r="AS572" s="7">
        <f>IF(S572&gt;0,RANK(S572,(N572:P572,Q572:AF572)),0)</f>
        <v>0</v>
      </c>
      <c r="AT572" s="2">
        <f t="shared" si="232"/>
        <v>7.832898172323759E-3</v>
      </c>
      <c r="AU572" s="2">
        <f t="shared" si="233"/>
        <v>4.475941812756434E-3</v>
      </c>
      <c r="AV572" s="2">
        <f t="shared" si="234"/>
        <v>0</v>
      </c>
      <c r="AW572" s="2">
        <f t="shared" si="235"/>
        <v>0</v>
      </c>
      <c r="AY572" t="s">
        <v>1917</v>
      </c>
      <c r="AZ572" t="s">
        <v>973</v>
      </c>
      <c r="BA572">
        <v>18</v>
      </c>
      <c r="BC572">
        <v>2</v>
      </c>
      <c r="BD572" s="91">
        <v>17</v>
      </c>
      <c r="BE572" s="93">
        <v>171</v>
      </c>
      <c r="BF572" s="96">
        <f t="shared" si="224"/>
        <v>17171</v>
      </c>
      <c r="BG572" s="96">
        <f t="shared" si="210"/>
        <v>17171</v>
      </c>
      <c r="BI572" s="7" t="s">
        <v>1447</v>
      </c>
      <c r="DB572" t="str">
        <f t="shared" si="236"/>
        <v>$vote_array[3][1][17171]=705;</v>
      </c>
      <c r="DC572" t="str">
        <f t="shared" si="237"/>
        <v>$vote_array[3][2][17171]=1930;</v>
      </c>
      <c r="DD572" t="str">
        <f t="shared" si="238"/>
        <v/>
      </c>
      <c r="DE572" t="str">
        <f t="shared" si="239"/>
        <v>$vote_array[3][4][17171]=21;</v>
      </c>
      <c r="DF572" t="str">
        <f t="shared" si="240"/>
        <v>$vote_array[3][5][17171]=12;</v>
      </c>
      <c r="DG572" t="str">
        <f t="shared" si="241"/>
        <v/>
      </c>
      <c r="DH572" t="str">
        <f t="shared" si="242"/>
        <v/>
      </c>
      <c r="DI572" t="str">
        <f t="shared" si="243"/>
        <v/>
      </c>
      <c r="DJ572" t="str">
        <f t="shared" si="244"/>
        <v/>
      </c>
      <c r="DK572" t="str">
        <f t="shared" si="245"/>
        <v/>
      </c>
      <c r="DL572" t="str">
        <f t="shared" si="246"/>
        <v/>
      </c>
      <c r="DM572" t="str">
        <f t="shared" si="247"/>
        <v>$vote_array[3][12][17171]=13;</v>
      </c>
      <c r="DN572" t="str">
        <f t="shared" si="248"/>
        <v/>
      </c>
      <c r="DO572" t="str">
        <f t="shared" si="249"/>
        <v/>
      </c>
      <c r="DP572" t="str">
        <f t="shared" si="250"/>
        <v/>
      </c>
      <c r="DQ572" t="str">
        <f t="shared" si="251"/>
        <v/>
      </c>
      <c r="DR572" t="str">
        <f t="shared" si="252"/>
        <v/>
      </c>
      <c r="DS572" t="str">
        <f t="shared" si="253"/>
        <v/>
      </c>
    </row>
    <row r="573" spans="1:123" ht="14" hidden="1" customHeight="1" outlineLevel="1" x14ac:dyDescent="0.2">
      <c r="A573" t="s">
        <v>413</v>
      </c>
      <c r="B573" t="s">
        <v>973</v>
      </c>
      <c r="C573" s="1">
        <f t="shared" si="225"/>
        <v>11945</v>
      </c>
      <c r="D573" s="7">
        <f>IF(N573&gt;0, RANK(N573,(N573:P573,Q573:AF573)),0)</f>
        <v>2</v>
      </c>
      <c r="E573" s="7">
        <f>IF(O573&gt;0,RANK(O573,(N573:P573,Q573:AF573)),0)</f>
        <v>1</v>
      </c>
      <c r="F573" s="7">
        <f>IF(P573&gt;0,RANK(P573,(N573:P573,Q573:AF573)),0)</f>
        <v>0</v>
      </c>
      <c r="G573" s="1">
        <f t="shared" si="226"/>
        <v>5777</v>
      </c>
      <c r="H573" s="2">
        <f t="shared" si="227"/>
        <v>0.48363331938049392</v>
      </c>
      <c r="I573" s="2"/>
      <c r="J573" s="2">
        <f t="shared" si="228"/>
        <v>0.24453746337379656</v>
      </c>
      <c r="K573" s="2">
        <f t="shared" si="229"/>
        <v>0.72817078275429048</v>
      </c>
      <c r="L573" s="2">
        <f t="shared" si="230"/>
        <v>0</v>
      </c>
      <c r="M573" s="2">
        <f t="shared" si="231"/>
        <v>2.729175387191296E-2</v>
      </c>
      <c r="N573" s="53">
        <v>2921</v>
      </c>
      <c r="O573" s="53">
        <v>8698</v>
      </c>
      <c r="P573" s="102"/>
      <c r="Q573" s="53">
        <v>125</v>
      </c>
      <c r="R573" s="53">
        <v>101</v>
      </c>
      <c r="Y573" s="53">
        <v>100</v>
      </c>
      <c r="Z573" s="53">
        <v>0</v>
      </c>
      <c r="AA573" s="53">
        <v>0</v>
      </c>
      <c r="AB573" s="53">
        <v>0</v>
      </c>
      <c r="AP573" s="7">
        <f>IF(Q573&gt;0,RANK(Q573,(N573:P573,Q573:AF573)),0)</f>
        <v>3</v>
      </c>
      <c r="AQ573" s="7">
        <f>IF(R573&gt;0,RANK(R573,(N573:P573,Q573:AF573)),0)</f>
        <v>4</v>
      </c>
      <c r="AR573" s="7">
        <f>IF(T573&gt;0,RANK(T573,(N573:P573,Q573:AF573)),0)</f>
        <v>0</v>
      </c>
      <c r="AS573" s="7">
        <f>IF(S573&gt;0,RANK(S573,(N573:P573,Q573:AF573)),0)</f>
        <v>0</v>
      </c>
      <c r="AT573" s="2">
        <f t="shared" si="232"/>
        <v>1.0464629552113856E-2</v>
      </c>
      <c r="AU573" s="2">
        <f t="shared" si="233"/>
        <v>8.4554206781079951E-3</v>
      </c>
      <c r="AV573" s="2">
        <f t="shared" si="234"/>
        <v>0</v>
      </c>
      <c r="AW573" s="2">
        <f t="shared" si="235"/>
        <v>0</v>
      </c>
      <c r="AY573" t="s">
        <v>413</v>
      </c>
      <c r="AZ573" t="s">
        <v>973</v>
      </c>
      <c r="BA573">
        <v>15</v>
      </c>
      <c r="BC573">
        <v>2</v>
      </c>
      <c r="BD573" s="91">
        <v>17</v>
      </c>
      <c r="BE573" s="93">
        <v>173</v>
      </c>
      <c r="BF573" s="96">
        <f t="shared" si="224"/>
        <v>17173</v>
      </c>
      <c r="BG573" s="96">
        <f t="shared" si="210"/>
        <v>17173</v>
      </c>
      <c r="BI573" s="7" t="s">
        <v>1447</v>
      </c>
      <c r="DB573" t="str">
        <f t="shared" si="236"/>
        <v>$vote_array[3][1][17173]=2921;</v>
      </c>
      <c r="DC573" t="str">
        <f t="shared" si="237"/>
        <v>$vote_array[3][2][17173]=8698;</v>
      </c>
      <c r="DD573" t="str">
        <f t="shared" si="238"/>
        <v/>
      </c>
      <c r="DE573" t="str">
        <f t="shared" si="239"/>
        <v>$vote_array[3][4][17173]=125;</v>
      </c>
      <c r="DF573" t="str">
        <f t="shared" si="240"/>
        <v>$vote_array[3][5][17173]=101;</v>
      </c>
      <c r="DG573" t="str">
        <f t="shared" si="241"/>
        <v/>
      </c>
      <c r="DH573" t="str">
        <f t="shared" si="242"/>
        <v/>
      </c>
      <c r="DI573" t="str">
        <f t="shared" si="243"/>
        <v/>
      </c>
      <c r="DJ573" t="str">
        <f t="shared" si="244"/>
        <v/>
      </c>
      <c r="DK573" t="str">
        <f t="shared" si="245"/>
        <v/>
      </c>
      <c r="DL573" t="str">
        <f t="shared" si="246"/>
        <v/>
      </c>
      <c r="DM573" t="str">
        <f t="shared" si="247"/>
        <v>$vote_array[3][12][17173]=100;</v>
      </c>
      <c r="DN573" t="str">
        <f t="shared" si="248"/>
        <v/>
      </c>
      <c r="DO573" t="str">
        <f t="shared" si="249"/>
        <v/>
      </c>
      <c r="DP573" t="str">
        <f t="shared" si="250"/>
        <v/>
      </c>
      <c r="DQ573" t="str">
        <f t="shared" si="251"/>
        <v/>
      </c>
      <c r="DR573" t="str">
        <f t="shared" si="252"/>
        <v/>
      </c>
      <c r="DS573" t="str">
        <f t="shared" si="253"/>
        <v/>
      </c>
    </row>
    <row r="574" spans="1:123" ht="14" hidden="1" customHeight="1" outlineLevel="1" x14ac:dyDescent="0.2">
      <c r="A574" t="s">
        <v>2250</v>
      </c>
      <c r="B574" t="s">
        <v>973</v>
      </c>
      <c r="C574" s="1">
        <f t="shared" si="225"/>
        <v>2827</v>
      </c>
      <c r="D574" s="7">
        <f>IF(N574&gt;0, RANK(N574,(N574:P574,Q574:AF574)),0)</f>
        <v>2</v>
      </c>
      <c r="E574" s="7">
        <f>IF(O574&gt;0,RANK(O574,(N574:P574,Q574:AF574)),0)</f>
        <v>1</v>
      </c>
      <c r="F574" s="7">
        <f>IF(P574&gt;0,RANK(P574,(N574:P574,Q574:AF574)),0)</f>
        <v>0</v>
      </c>
      <c r="G574" s="1">
        <f t="shared" si="226"/>
        <v>1051</v>
      </c>
      <c r="H574" s="2">
        <f t="shared" si="227"/>
        <v>0.3717721966749204</v>
      </c>
      <c r="I574" s="2"/>
      <c r="J574" s="2">
        <f t="shared" si="228"/>
        <v>0.29819596745666782</v>
      </c>
      <c r="K574" s="2">
        <f t="shared" si="229"/>
        <v>0.66996816413158822</v>
      </c>
      <c r="L574" s="2">
        <f t="shared" si="230"/>
        <v>0</v>
      </c>
      <c r="M574" s="2">
        <f t="shared" si="231"/>
        <v>3.1835868411743906E-2</v>
      </c>
      <c r="N574" s="53">
        <v>843</v>
      </c>
      <c r="O574" s="53">
        <v>1894</v>
      </c>
      <c r="P574" s="102"/>
      <c r="Q574" s="53">
        <v>46</v>
      </c>
      <c r="R574" s="53">
        <v>24</v>
      </c>
      <c r="Y574" s="53">
        <v>20</v>
      </c>
      <c r="Z574" s="53">
        <v>0</v>
      </c>
      <c r="AA574" s="53">
        <v>0</v>
      </c>
      <c r="AB574" s="53">
        <v>0</v>
      </c>
      <c r="AP574" s="7">
        <f>IF(Q574&gt;0,RANK(Q574,(N574:P574,Q574:AF574)),0)</f>
        <v>3</v>
      </c>
      <c r="AQ574" s="7">
        <f>IF(R574&gt;0,RANK(R574,(N574:P574,Q574:AF574)),0)</f>
        <v>4</v>
      </c>
      <c r="AR574" s="7">
        <f>IF(T574&gt;0,RANK(T574,(N574:P574,Q574:AF574)),0)</f>
        <v>0</v>
      </c>
      <c r="AS574" s="7">
        <f>IF(S574&gt;0,RANK(S574,(N574:P574,Q574:AF574)),0)</f>
        <v>0</v>
      </c>
      <c r="AT574" s="2">
        <f t="shared" si="232"/>
        <v>1.6271666077113549E-2</v>
      </c>
      <c r="AU574" s="2">
        <f t="shared" si="233"/>
        <v>8.4895649097983736E-3</v>
      </c>
      <c r="AV574" s="2">
        <f t="shared" si="234"/>
        <v>0</v>
      </c>
      <c r="AW574" s="2">
        <f t="shared" si="235"/>
        <v>0</v>
      </c>
      <c r="AY574" t="s">
        <v>2250</v>
      </c>
      <c r="AZ574" t="s">
        <v>973</v>
      </c>
      <c r="BC574">
        <v>2</v>
      </c>
      <c r="BD574" s="91">
        <v>17</v>
      </c>
      <c r="BE574" s="93">
        <v>175</v>
      </c>
      <c r="BF574" s="96">
        <f t="shared" si="224"/>
        <v>17175</v>
      </c>
      <c r="BG574" s="96">
        <f t="shared" si="210"/>
        <v>17175</v>
      </c>
      <c r="BI574" s="7" t="s">
        <v>1447</v>
      </c>
      <c r="DB574" t="str">
        <f t="shared" si="236"/>
        <v>$vote_array[3][1][17175]=843;</v>
      </c>
      <c r="DC574" t="str">
        <f t="shared" si="237"/>
        <v>$vote_array[3][2][17175]=1894;</v>
      </c>
      <c r="DD574" t="str">
        <f t="shared" si="238"/>
        <v/>
      </c>
      <c r="DE574" t="str">
        <f t="shared" si="239"/>
        <v>$vote_array[3][4][17175]=46;</v>
      </c>
      <c r="DF574" t="str">
        <f t="shared" si="240"/>
        <v>$vote_array[3][5][17175]=24;</v>
      </c>
      <c r="DG574" t="str">
        <f t="shared" si="241"/>
        <v/>
      </c>
      <c r="DH574" t="str">
        <f t="shared" si="242"/>
        <v/>
      </c>
      <c r="DI574" t="str">
        <f t="shared" si="243"/>
        <v/>
      </c>
      <c r="DJ574" t="str">
        <f t="shared" si="244"/>
        <v/>
      </c>
      <c r="DK574" t="str">
        <f t="shared" si="245"/>
        <v/>
      </c>
      <c r="DL574" t="str">
        <f t="shared" si="246"/>
        <v/>
      </c>
      <c r="DM574" t="str">
        <f t="shared" si="247"/>
        <v>$vote_array[3][12][17175]=20;</v>
      </c>
      <c r="DN574" t="str">
        <f t="shared" si="248"/>
        <v/>
      </c>
      <c r="DO574" t="str">
        <f t="shared" si="249"/>
        <v/>
      </c>
      <c r="DP574" t="str">
        <f t="shared" si="250"/>
        <v/>
      </c>
      <c r="DQ574" t="str">
        <f t="shared" si="251"/>
        <v/>
      </c>
      <c r="DR574" t="str">
        <f t="shared" si="252"/>
        <v/>
      </c>
      <c r="DS574" t="str">
        <f t="shared" si="253"/>
        <v/>
      </c>
    </row>
    <row r="575" spans="1:123" ht="14" hidden="1" customHeight="1" outlineLevel="1" x14ac:dyDescent="0.2">
      <c r="A575" t="s">
        <v>251</v>
      </c>
      <c r="B575" t="s">
        <v>973</v>
      </c>
      <c r="C575" s="1">
        <f t="shared" si="225"/>
        <v>21798</v>
      </c>
      <c r="D575" s="7">
        <f>IF(N575&gt;0, RANK(N575,(N575:P575,Q575:AF575)),0)</f>
        <v>2</v>
      </c>
      <c r="E575" s="7">
        <f>IF(O575&gt;0,RANK(O575,(N575:P575,Q575:AF575)),0)</f>
        <v>1</v>
      </c>
      <c r="F575" s="7">
        <f>IF(P575&gt;0,RANK(P575,(N575:P575,Q575:AF575)),0)</f>
        <v>0</v>
      </c>
      <c r="G575" s="1">
        <f t="shared" si="226"/>
        <v>2911</v>
      </c>
      <c r="H575" s="2">
        <f t="shared" si="227"/>
        <v>0.13354436186806129</v>
      </c>
      <c r="I575" s="2"/>
      <c r="J575" s="2">
        <f t="shared" si="228"/>
        <v>0.41485457381411139</v>
      </c>
      <c r="K575" s="2">
        <f t="shared" si="229"/>
        <v>0.54839893568217268</v>
      </c>
      <c r="L575" s="2">
        <f t="shared" si="230"/>
        <v>0</v>
      </c>
      <c r="M575" s="2">
        <f t="shared" si="231"/>
        <v>3.6746490503715923E-2</v>
      </c>
      <c r="N575" s="53">
        <v>9043</v>
      </c>
      <c r="O575" s="53">
        <v>11954</v>
      </c>
      <c r="P575" s="102"/>
      <c r="Q575" s="53">
        <v>336</v>
      </c>
      <c r="R575" s="53">
        <v>171</v>
      </c>
      <c r="Y575" s="53">
        <v>294</v>
      </c>
      <c r="Z575" s="53">
        <v>0</v>
      </c>
      <c r="AA575" s="53">
        <v>0</v>
      </c>
      <c r="AB575" s="53">
        <v>0</v>
      </c>
      <c r="AP575" s="7">
        <f>IF(Q575&gt;0,RANK(Q575,(N575:P575,Q575:AF575)),0)</f>
        <v>3</v>
      </c>
      <c r="AQ575" s="7">
        <f>IF(R575&gt;0,RANK(R575,(N575:P575,Q575:AF575)),0)</f>
        <v>5</v>
      </c>
      <c r="AR575" s="7">
        <f>IF(T575&gt;0,RANK(T575,(N575:P575,Q575:AF575)),0)</f>
        <v>0</v>
      </c>
      <c r="AS575" s="7">
        <f>IF(S575&gt;0,RANK(S575,(N575:P575,Q575:AF575)),0)</f>
        <v>0</v>
      </c>
      <c r="AT575" s="2">
        <f t="shared" si="232"/>
        <v>1.5414258188824663E-2</v>
      </c>
      <c r="AU575" s="2">
        <f t="shared" si="233"/>
        <v>7.8447563996696945E-3</v>
      </c>
      <c r="AV575" s="2">
        <f t="shared" si="234"/>
        <v>0</v>
      </c>
      <c r="AW575" s="2">
        <f t="shared" si="235"/>
        <v>0</v>
      </c>
      <c r="AY575" t="s">
        <v>251</v>
      </c>
      <c r="AZ575" t="s">
        <v>973</v>
      </c>
      <c r="BA575">
        <v>17</v>
      </c>
      <c r="BC575">
        <v>2</v>
      </c>
      <c r="BD575" s="91">
        <v>17</v>
      </c>
      <c r="BE575" s="93">
        <v>177</v>
      </c>
      <c r="BF575" s="96">
        <f t="shared" si="224"/>
        <v>17177</v>
      </c>
      <c r="BG575" s="96">
        <f t="shared" si="210"/>
        <v>17177</v>
      </c>
      <c r="BI575" s="7" t="s">
        <v>1447</v>
      </c>
      <c r="DB575" t="str">
        <f t="shared" si="236"/>
        <v>$vote_array[3][1][17177]=9043;</v>
      </c>
      <c r="DC575" t="str">
        <f t="shared" si="237"/>
        <v>$vote_array[3][2][17177]=11954;</v>
      </c>
      <c r="DD575" t="str">
        <f t="shared" si="238"/>
        <v/>
      </c>
      <c r="DE575" t="str">
        <f t="shared" si="239"/>
        <v>$vote_array[3][4][17177]=336;</v>
      </c>
      <c r="DF575" t="str">
        <f t="shared" si="240"/>
        <v>$vote_array[3][5][17177]=171;</v>
      </c>
      <c r="DG575" t="str">
        <f t="shared" si="241"/>
        <v/>
      </c>
      <c r="DH575" t="str">
        <f t="shared" si="242"/>
        <v/>
      </c>
      <c r="DI575" t="str">
        <f t="shared" si="243"/>
        <v/>
      </c>
      <c r="DJ575" t="str">
        <f t="shared" si="244"/>
        <v/>
      </c>
      <c r="DK575" t="str">
        <f t="shared" si="245"/>
        <v/>
      </c>
      <c r="DL575" t="str">
        <f t="shared" si="246"/>
        <v/>
      </c>
      <c r="DM575" t="str">
        <f t="shared" si="247"/>
        <v>$vote_array[3][12][17177]=294;</v>
      </c>
      <c r="DN575" t="str">
        <f t="shared" si="248"/>
        <v/>
      </c>
      <c r="DO575" t="str">
        <f t="shared" si="249"/>
        <v/>
      </c>
      <c r="DP575" t="str">
        <f t="shared" si="250"/>
        <v/>
      </c>
      <c r="DQ575" t="str">
        <f t="shared" si="251"/>
        <v/>
      </c>
      <c r="DR575" t="str">
        <f t="shared" si="252"/>
        <v/>
      </c>
      <c r="DS575" t="str">
        <f t="shared" si="253"/>
        <v/>
      </c>
    </row>
    <row r="576" spans="1:123" ht="14" hidden="1" customHeight="1" outlineLevel="1" x14ac:dyDescent="0.2">
      <c r="A576" t="s">
        <v>997</v>
      </c>
      <c r="B576" t="s">
        <v>973</v>
      </c>
      <c r="C576" s="1">
        <f t="shared" si="225"/>
        <v>68437</v>
      </c>
      <c r="D576" s="7">
        <f>IF(N576&gt;0, RANK(N576,(N576:P576,Q576:AF576)),0)</f>
        <v>2</v>
      </c>
      <c r="E576" s="7">
        <f>IF(O576&gt;0,RANK(O576,(N576:P576,Q576:AF576)),0)</f>
        <v>1</v>
      </c>
      <c r="F576" s="7">
        <f>IF(P576&gt;0,RANK(P576,(N576:P576,Q576:AF576)),0)</f>
        <v>0</v>
      </c>
      <c r="G576" s="1">
        <f t="shared" si="226"/>
        <v>15049</v>
      </c>
      <c r="H576" s="2">
        <f t="shared" si="227"/>
        <v>0.21989567047065184</v>
      </c>
      <c r="I576" s="2"/>
      <c r="J576" s="2">
        <f t="shared" si="228"/>
        <v>0.37085202448967663</v>
      </c>
      <c r="K576" s="2">
        <f t="shared" si="229"/>
        <v>0.59074769496032853</v>
      </c>
      <c r="L576" s="2">
        <f t="shared" si="230"/>
        <v>0</v>
      </c>
      <c r="M576" s="2">
        <f t="shared" si="231"/>
        <v>3.8400280549994781E-2</v>
      </c>
      <c r="N576" s="53">
        <v>25380</v>
      </c>
      <c r="O576" s="53">
        <v>40429</v>
      </c>
      <c r="P576" s="102"/>
      <c r="Q576" s="53">
        <v>1557</v>
      </c>
      <c r="R576" s="53">
        <v>604</v>
      </c>
      <c r="Y576" s="53">
        <v>467</v>
      </c>
      <c r="Z576" s="53">
        <v>0</v>
      </c>
      <c r="AA576" s="53">
        <v>0</v>
      </c>
      <c r="AB576" s="53">
        <v>0</v>
      </c>
      <c r="AP576" s="7">
        <f>IF(Q576&gt;0,RANK(Q576,(N576:P576,Q576:AF576)),0)</f>
        <v>3</v>
      </c>
      <c r="AQ576" s="7">
        <f>IF(R576&gt;0,RANK(R576,(N576:P576,Q576:AF576)),0)</f>
        <v>4</v>
      </c>
      <c r="AR576" s="7">
        <f>IF(T576&gt;0,RANK(T576,(N576:P576,Q576:AF576)),0)</f>
        <v>0</v>
      </c>
      <c r="AS576" s="7">
        <f>IF(S576&gt;0,RANK(S576,(N576:P576,Q576:AF576)),0)</f>
        <v>0</v>
      </c>
      <c r="AT576" s="2">
        <f t="shared" si="232"/>
        <v>2.2750851147770944E-2</v>
      </c>
      <c r="AU576" s="2">
        <f t="shared" si="233"/>
        <v>8.8256352557826902E-3</v>
      </c>
      <c r="AV576" s="2">
        <f t="shared" si="234"/>
        <v>0</v>
      </c>
      <c r="AW576" s="2">
        <f t="shared" si="235"/>
        <v>0</v>
      </c>
      <c r="AY576" t="s">
        <v>997</v>
      </c>
      <c r="AZ576" t="s">
        <v>973</v>
      </c>
      <c r="BC576">
        <v>2</v>
      </c>
      <c r="BD576" s="91">
        <v>17</v>
      </c>
      <c r="BE576" s="93">
        <v>179</v>
      </c>
      <c r="BF576" s="96">
        <f t="shared" si="224"/>
        <v>17179</v>
      </c>
      <c r="BG576" s="96">
        <f t="shared" si="210"/>
        <v>17179</v>
      </c>
      <c r="BI576" s="7" t="s">
        <v>1447</v>
      </c>
      <c r="DB576" t="str">
        <f t="shared" si="236"/>
        <v>$vote_array[3][1][17179]=25380;</v>
      </c>
      <c r="DC576" t="str">
        <f t="shared" si="237"/>
        <v>$vote_array[3][2][17179]=40429;</v>
      </c>
      <c r="DD576" t="str">
        <f t="shared" si="238"/>
        <v/>
      </c>
      <c r="DE576" t="str">
        <f t="shared" si="239"/>
        <v>$vote_array[3][4][17179]=1557;</v>
      </c>
      <c r="DF576" t="str">
        <f t="shared" si="240"/>
        <v>$vote_array[3][5][17179]=604;</v>
      </c>
      <c r="DG576" t="str">
        <f t="shared" si="241"/>
        <v/>
      </c>
      <c r="DH576" t="str">
        <f t="shared" si="242"/>
        <v/>
      </c>
      <c r="DI576" t="str">
        <f t="shared" si="243"/>
        <v/>
      </c>
      <c r="DJ576" t="str">
        <f t="shared" si="244"/>
        <v/>
      </c>
      <c r="DK576" t="str">
        <f t="shared" si="245"/>
        <v/>
      </c>
      <c r="DL576" t="str">
        <f t="shared" si="246"/>
        <v/>
      </c>
      <c r="DM576" t="str">
        <f t="shared" si="247"/>
        <v>$vote_array[3][12][17179]=467;</v>
      </c>
      <c r="DN576" t="str">
        <f t="shared" si="248"/>
        <v/>
      </c>
      <c r="DO576" t="str">
        <f t="shared" si="249"/>
        <v/>
      </c>
      <c r="DP576" t="str">
        <f t="shared" si="250"/>
        <v/>
      </c>
      <c r="DQ576" t="str">
        <f t="shared" si="251"/>
        <v/>
      </c>
      <c r="DR576" t="str">
        <f t="shared" si="252"/>
        <v/>
      </c>
      <c r="DS576" t="str">
        <f t="shared" si="253"/>
        <v/>
      </c>
    </row>
    <row r="577" spans="1:123" ht="14" hidden="1" customHeight="1" outlineLevel="1" x14ac:dyDescent="0.2">
      <c r="A577" t="s">
        <v>527</v>
      </c>
      <c r="B577" t="s">
        <v>973</v>
      </c>
      <c r="C577" s="1">
        <f t="shared" si="225"/>
        <v>8797</v>
      </c>
      <c r="D577" s="7">
        <f>IF(N577&gt;0, RANK(N577,(N577:P577,Q577:AF577)),0)</f>
        <v>2</v>
      </c>
      <c r="E577" s="7">
        <f>IF(O577&gt;0,RANK(O577,(N577:P577,Q577:AF577)),0)</f>
        <v>1</v>
      </c>
      <c r="F577" s="7">
        <f>IF(P577&gt;0,RANK(P577,(N577:P577,Q577:AF577)),0)</f>
        <v>0</v>
      </c>
      <c r="G577" s="1">
        <f t="shared" si="226"/>
        <v>2363</v>
      </c>
      <c r="H577" s="2">
        <f t="shared" si="227"/>
        <v>0.26861430032965783</v>
      </c>
      <c r="I577" s="2"/>
      <c r="J577" s="2">
        <f t="shared" si="228"/>
        <v>0.3526202114357167</v>
      </c>
      <c r="K577" s="2">
        <f t="shared" si="229"/>
        <v>0.62123451176537459</v>
      </c>
      <c r="L577" s="2">
        <f t="shared" si="230"/>
        <v>0</v>
      </c>
      <c r="M577" s="2">
        <f t="shared" si="231"/>
        <v>2.6145276798908768E-2</v>
      </c>
      <c r="N577" s="53">
        <v>3102</v>
      </c>
      <c r="O577" s="53">
        <v>5465</v>
      </c>
      <c r="P577" s="102"/>
      <c r="Q577" s="53">
        <v>92</v>
      </c>
      <c r="R577" s="53">
        <v>87</v>
      </c>
      <c r="Y577" s="53">
        <v>51</v>
      </c>
      <c r="Z577" s="53">
        <v>0</v>
      </c>
      <c r="AA577" s="53">
        <v>0</v>
      </c>
      <c r="AB577" s="53">
        <v>0</v>
      </c>
      <c r="AP577" s="7">
        <f>IF(Q577&gt;0,RANK(Q577,(N577:P577,Q577:AF577)),0)</f>
        <v>3</v>
      </c>
      <c r="AQ577" s="7">
        <f>IF(R577&gt;0,RANK(R577,(N577:P577,Q577:AF577)),0)</f>
        <v>4</v>
      </c>
      <c r="AR577" s="7">
        <f>IF(T577&gt;0,RANK(T577,(N577:P577,Q577:AF577)),0)</f>
        <v>0</v>
      </c>
      <c r="AS577" s="7">
        <f>IF(S577&gt;0,RANK(S577,(N577:P577,Q577:AF577)),0)</f>
        <v>0</v>
      </c>
      <c r="AT577" s="2">
        <f t="shared" si="232"/>
        <v>1.0458110719563488E-2</v>
      </c>
      <c r="AU577" s="2">
        <f t="shared" si="233"/>
        <v>9.8897351369785155E-3</v>
      </c>
      <c r="AV577" s="2">
        <f t="shared" si="234"/>
        <v>0</v>
      </c>
      <c r="AW577" s="2">
        <f t="shared" si="235"/>
        <v>0</v>
      </c>
      <c r="AY577" t="s">
        <v>527</v>
      </c>
      <c r="AZ577" t="s">
        <v>973</v>
      </c>
      <c r="BA577">
        <v>12</v>
      </c>
      <c r="BC577">
        <v>2</v>
      </c>
      <c r="BD577" s="91">
        <v>17</v>
      </c>
      <c r="BE577" s="93">
        <v>181</v>
      </c>
      <c r="BF577" s="96">
        <f t="shared" si="224"/>
        <v>17181</v>
      </c>
      <c r="BG577" s="96">
        <f t="shared" si="210"/>
        <v>17181</v>
      </c>
      <c r="BI577" s="7" t="s">
        <v>1447</v>
      </c>
      <c r="DB577" t="str">
        <f t="shared" si="236"/>
        <v>$vote_array[3][1][17181]=3102;</v>
      </c>
      <c r="DC577" t="str">
        <f t="shared" si="237"/>
        <v>$vote_array[3][2][17181]=5465;</v>
      </c>
      <c r="DD577" t="str">
        <f t="shared" si="238"/>
        <v/>
      </c>
      <c r="DE577" t="str">
        <f t="shared" si="239"/>
        <v>$vote_array[3][4][17181]=92;</v>
      </c>
      <c r="DF577" t="str">
        <f t="shared" si="240"/>
        <v>$vote_array[3][5][17181]=87;</v>
      </c>
      <c r="DG577" t="str">
        <f t="shared" si="241"/>
        <v/>
      </c>
      <c r="DH577" t="str">
        <f t="shared" si="242"/>
        <v/>
      </c>
      <c r="DI577" t="str">
        <f t="shared" si="243"/>
        <v/>
      </c>
      <c r="DJ577" t="str">
        <f t="shared" si="244"/>
        <v/>
      </c>
      <c r="DK577" t="str">
        <f t="shared" si="245"/>
        <v/>
      </c>
      <c r="DL577" t="str">
        <f t="shared" si="246"/>
        <v/>
      </c>
      <c r="DM577" t="str">
        <f t="shared" si="247"/>
        <v>$vote_array[3][12][17181]=51;</v>
      </c>
      <c r="DN577" t="str">
        <f t="shared" si="248"/>
        <v/>
      </c>
      <c r="DO577" t="str">
        <f t="shared" si="249"/>
        <v/>
      </c>
      <c r="DP577" t="str">
        <f t="shared" si="250"/>
        <v/>
      </c>
      <c r="DQ577" t="str">
        <f t="shared" si="251"/>
        <v/>
      </c>
      <c r="DR577" t="str">
        <f t="shared" si="252"/>
        <v/>
      </c>
      <c r="DS577" t="str">
        <f t="shared" si="253"/>
        <v/>
      </c>
    </row>
    <row r="578" spans="1:123" ht="14" hidden="1" customHeight="1" outlineLevel="1" x14ac:dyDescent="0.2">
      <c r="A578" t="s">
        <v>1990</v>
      </c>
      <c r="B578" t="s">
        <v>973</v>
      </c>
      <c r="C578" s="1">
        <f t="shared" si="225"/>
        <v>31325</v>
      </c>
      <c r="D578" s="7">
        <f>IF(N578&gt;0, RANK(N578,(N578:P578,Q578:AF578)),0)</f>
        <v>2</v>
      </c>
      <c r="E578" s="7">
        <f>IF(O578&gt;0,RANK(O578,(N578:P578,Q578:AF578)),0)</f>
        <v>1</v>
      </c>
      <c r="F578" s="7">
        <f>IF(P578&gt;0,RANK(P578,(N578:P578,Q578:AF578)),0)</f>
        <v>0</v>
      </c>
      <c r="G578" s="1">
        <f t="shared" si="226"/>
        <v>7376</v>
      </c>
      <c r="H578" s="2">
        <f t="shared" si="227"/>
        <v>0.23546687948922584</v>
      </c>
      <c r="I578" s="2"/>
      <c r="J578" s="2">
        <f t="shared" si="228"/>
        <v>0.36312849162011174</v>
      </c>
      <c r="K578" s="2">
        <f t="shared" si="229"/>
        <v>0.59859537110933758</v>
      </c>
      <c r="L578" s="2">
        <f t="shared" si="230"/>
        <v>0</v>
      </c>
      <c r="M578" s="2">
        <f t="shared" si="231"/>
        <v>3.8276137270550681E-2</v>
      </c>
      <c r="N578" s="53">
        <v>11375</v>
      </c>
      <c r="O578" s="53">
        <v>18751</v>
      </c>
      <c r="P578" s="102"/>
      <c r="Q578" s="53">
        <v>388</v>
      </c>
      <c r="R578" s="53">
        <v>318</v>
      </c>
      <c r="Y578" s="53">
        <v>493</v>
      </c>
      <c r="Z578" s="53">
        <v>0</v>
      </c>
      <c r="AA578" s="53">
        <v>0</v>
      </c>
      <c r="AB578" s="53">
        <v>0</v>
      </c>
      <c r="AP578" s="7">
        <f>IF(Q578&gt;0,RANK(Q578,(N578:P578,Q578:AF578)),0)</f>
        <v>4</v>
      </c>
      <c r="AQ578" s="7">
        <f>IF(R578&gt;0,RANK(R578,(N578:P578,Q578:AF578)),0)</f>
        <v>5</v>
      </c>
      <c r="AR578" s="7">
        <f>IF(T578&gt;0,RANK(T578,(N578:P578,Q578:AF578)),0)</f>
        <v>0</v>
      </c>
      <c r="AS578" s="7">
        <f>IF(S578&gt;0,RANK(S578,(N578:P578,Q578:AF578)),0)</f>
        <v>0</v>
      </c>
      <c r="AT578" s="2">
        <f t="shared" si="232"/>
        <v>1.2386272944932162E-2</v>
      </c>
      <c r="AU578" s="2">
        <f t="shared" si="233"/>
        <v>1.0151636073423783E-2</v>
      </c>
      <c r="AV578" s="2">
        <f t="shared" si="234"/>
        <v>0</v>
      </c>
      <c r="AW578" s="2">
        <f t="shared" si="235"/>
        <v>0</v>
      </c>
      <c r="AY578" t="s">
        <v>1990</v>
      </c>
      <c r="AZ578" t="s">
        <v>973</v>
      </c>
      <c r="BA578">
        <v>15</v>
      </c>
      <c r="BC578">
        <v>2</v>
      </c>
      <c r="BD578" s="91">
        <v>17</v>
      </c>
      <c r="BE578" s="93">
        <v>183</v>
      </c>
      <c r="BF578" s="96">
        <f t="shared" si="224"/>
        <v>17183</v>
      </c>
      <c r="BG578" s="96">
        <f t="shared" si="210"/>
        <v>17183</v>
      </c>
      <c r="BI578" s="7" t="s">
        <v>1447</v>
      </c>
      <c r="DB578" t="str">
        <f t="shared" si="236"/>
        <v>$vote_array[3][1][17183]=11375;</v>
      </c>
      <c r="DC578" t="str">
        <f t="shared" si="237"/>
        <v>$vote_array[3][2][17183]=18751;</v>
      </c>
      <c r="DD578" t="str">
        <f t="shared" si="238"/>
        <v/>
      </c>
      <c r="DE578" t="str">
        <f t="shared" si="239"/>
        <v>$vote_array[3][4][17183]=388;</v>
      </c>
      <c r="DF578" t="str">
        <f t="shared" si="240"/>
        <v>$vote_array[3][5][17183]=318;</v>
      </c>
      <c r="DG578" t="str">
        <f t="shared" si="241"/>
        <v/>
      </c>
      <c r="DH578" t="str">
        <f t="shared" si="242"/>
        <v/>
      </c>
      <c r="DI578" t="str">
        <f t="shared" si="243"/>
        <v/>
      </c>
      <c r="DJ578" t="str">
        <f t="shared" si="244"/>
        <v/>
      </c>
      <c r="DK578" t="str">
        <f t="shared" si="245"/>
        <v/>
      </c>
      <c r="DL578" t="str">
        <f t="shared" si="246"/>
        <v/>
      </c>
      <c r="DM578" t="str">
        <f t="shared" si="247"/>
        <v>$vote_array[3][12][17183]=493;</v>
      </c>
      <c r="DN578" t="str">
        <f t="shared" si="248"/>
        <v/>
      </c>
      <c r="DO578" t="str">
        <f t="shared" si="249"/>
        <v/>
      </c>
      <c r="DP578" t="str">
        <f t="shared" si="250"/>
        <v/>
      </c>
      <c r="DQ578" t="str">
        <f t="shared" si="251"/>
        <v/>
      </c>
      <c r="DR578" t="str">
        <f t="shared" si="252"/>
        <v/>
      </c>
      <c r="DS578" t="str">
        <f t="shared" si="253"/>
        <v/>
      </c>
    </row>
    <row r="579" spans="1:123" ht="14" hidden="1" customHeight="1" outlineLevel="1" x14ac:dyDescent="0.2">
      <c r="A579" t="s">
        <v>1050</v>
      </c>
      <c r="B579" t="s">
        <v>973</v>
      </c>
      <c r="C579" s="1">
        <f t="shared" si="225"/>
        <v>5487</v>
      </c>
      <c r="D579" s="7">
        <f>IF(N579&gt;0, RANK(N579,(N579:P579,Q579:AF579)),0)</f>
        <v>2</v>
      </c>
      <c r="E579" s="7">
        <f>IF(O579&gt;0,RANK(O579,(N579:P579,Q579:AF579)),0)</f>
        <v>1</v>
      </c>
      <c r="F579" s="7">
        <f>IF(P579&gt;0,RANK(P579,(N579:P579,Q579:AF579)),0)</f>
        <v>0</v>
      </c>
      <c r="G579" s="1">
        <f t="shared" si="226"/>
        <v>2802</v>
      </c>
      <c r="H579" s="2">
        <f t="shared" si="227"/>
        <v>0.51066156369600879</v>
      </c>
      <c r="I579" s="2"/>
      <c r="J579" s="2">
        <f t="shared" si="228"/>
        <v>0.23254966283943868</v>
      </c>
      <c r="K579" s="2">
        <f t="shared" si="229"/>
        <v>0.74321122653544747</v>
      </c>
      <c r="L579" s="2">
        <f t="shared" si="230"/>
        <v>0</v>
      </c>
      <c r="M579" s="2">
        <f t="shared" si="231"/>
        <v>2.4239110625113858E-2</v>
      </c>
      <c r="N579" s="53">
        <v>1276</v>
      </c>
      <c r="O579" s="53">
        <v>4078</v>
      </c>
      <c r="P579" s="102"/>
      <c r="Q579" s="53">
        <v>84</v>
      </c>
      <c r="R579" s="53">
        <v>20</v>
      </c>
      <c r="Y579" s="53">
        <v>29</v>
      </c>
      <c r="Z579" s="53">
        <v>0</v>
      </c>
      <c r="AA579" s="53">
        <v>0</v>
      </c>
      <c r="AB579" s="53">
        <v>0</v>
      </c>
      <c r="AP579" s="7">
        <f>IF(Q579&gt;0,RANK(Q579,(N579:P579,Q579:AF579)),0)</f>
        <v>3</v>
      </c>
      <c r="AQ579" s="7">
        <f>IF(R579&gt;0,RANK(R579,(N579:P579,Q579:AF579)),0)</f>
        <v>5</v>
      </c>
      <c r="AR579" s="7">
        <f>IF(T579&gt;0,RANK(T579,(N579:P579,Q579:AF579)),0)</f>
        <v>0</v>
      </c>
      <c r="AS579" s="7">
        <f>IF(S579&gt;0,RANK(S579,(N579:P579,Q579:AF579)),0)</f>
        <v>0</v>
      </c>
      <c r="AT579" s="2">
        <f t="shared" si="232"/>
        <v>1.530891197375615E-2</v>
      </c>
      <c r="AU579" s="2">
        <f t="shared" si="233"/>
        <v>3.6449790413705121E-3</v>
      </c>
      <c r="AV579" s="2">
        <f t="shared" si="234"/>
        <v>0</v>
      </c>
      <c r="AW579" s="2">
        <f t="shared" si="235"/>
        <v>0</v>
      </c>
      <c r="AY579" t="s">
        <v>1050</v>
      </c>
      <c r="AZ579" t="s">
        <v>973</v>
      </c>
      <c r="BA579">
        <v>15</v>
      </c>
      <c r="BC579">
        <v>2</v>
      </c>
      <c r="BD579" s="91">
        <v>17</v>
      </c>
      <c r="BE579" s="93">
        <v>185</v>
      </c>
      <c r="BF579" s="96">
        <f t="shared" si="224"/>
        <v>17185</v>
      </c>
      <c r="BG579" s="96">
        <f t="shared" si="210"/>
        <v>17185</v>
      </c>
      <c r="BI579" s="7" t="s">
        <v>1447</v>
      </c>
      <c r="DB579" t="str">
        <f t="shared" si="236"/>
        <v>$vote_array[3][1][17185]=1276;</v>
      </c>
      <c r="DC579" t="str">
        <f t="shared" si="237"/>
        <v>$vote_array[3][2][17185]=4078;</v>
      </c>
      <c r="DD579" t="str">
        <f t="shared" si="238"/>
        <v/>
      </c>
      <c r="DE579" t="str">
        <f t="shared" si="239"/>
        <v>$vote_array[3][4][17185]=84;</v>
      </c>
      <c r="DF579" t="str">
        <f t="shared" si="240"/>
        <v>$vote_array[3][5][17185]=20;</v>
      </c>
      <c r="DG579" t="str">
        <f t="shared" si="241"/>
        <v/>
      </c>
      <c r="DH579" t="str">
        <f t="shared" si="242"/>
        <v/>
      </c>
      <c r="DI579" t="str">
        <f t="shared" si="243"/>
        <v/>
      </c>
      <c r="DJ579" t="str">
        <f t="shared" si="244"/>
        <v/>
      </c>
      <c r="DK579" t="str">
        <f t="shared" si="245"/>
        <v/>
      </c>
      <c r="DL579" t="str">
        <f t="shared" si="246"/>
        <v/>
      </c>
      <c r="DM579" t="str">
        <f t="shared" si="247"/>
        <v>$vote_array[3][12][17185]=29;</v>
      </c>
      <c r="DN579" t="str">
        <f t="shared" si="248"/>
        <v/>
      </c>
      <c r="DO579" t="str">
        <f t="shared" si="249"/>
        <v/>
      </c>
      <c r="DP579" t="str">
        <f t="shared" si="250"/>
        <v/>
      </c>
      <c r="DQ579" t="str">
        <f t="shared" si="251"/>
        <v/>
      </c>
      <c r="DR579" t="str">
        <f t="shared" si="252"/>
        <v/>
      </c>
      <c r="DS579" t="str">
        <f t="shared" si="253"/>
        <v/>
      </c>
    </row>
    <row r="580" spans="1:123" ht="14" hidden="1" customHeight="1" outlineLevel="1" x14ac:dyDescent="0.2">
      <c r="A580" t="s">
        <v>1665</v>
      </c>
      <c r="B580" t="s">
        <v>973</v>
      </c>
      <c r="C580" s="1">
        <f t="shared" si="225"/>
        <v>7797</v>
      </c>
      <c r="D580" s="7">
        <f>IF(N580&gt;0, RANK(N580,(N580:P580,Q580:AF580)),0)</f>
        <v>2</v>
      </c>
      <c r="E580" s="7">
        <f>IF(O580&gt;0,RANK(O580,(N580:P580,Q580:AF580)),0)</f>
        <v>1</v>
      </c>
      <c r="F580" s="7">
        <f>IF(P580&gt;0,RANK(P580,(N580:P580,Q580:AF580)),0)</f>
        <v>0</v>
      </c>
      <c r="G580" s="1">
        <f t="shared" si="226"/>
        <v>1503</v>
      </c>
      <c r="H580" s="2">
        <f t="shared" si="227"/>
        <v>0.19276644863409004</v>
      </c>
      <c r="I580" s="2"/>
      <c r="J580" s="2">
        <f t="shared" si="228"/>
        <v>0.39104783891240219</v>
      </c>
      <c r="K580" s="2">
        <f t="shared" si="229"/>
        <v>0.58381428754649223</v>
      </c>
      <c r="L580" s="2">
        <f t="shared" si="230"/>
        <v>0</v>
      </c>
      <c r="M580" s="2">
        <f t="shared" si="231"/>
        <v>2.5137873541105638E-2</v>
      </c>
      <c r="N580" s="53">
        <v>3049</v>
      </c>
      <c r="O580" s="53">
        <v>4552</v>
      </c>
      <c r="P580" s="102"/>
      <c r="Q580" s="53">
        <v>96</v>
      </c>
      <c r="R580" s="53">
        <v>47</v>
      </c>
      <c r="Y580" s="53">
        <v>53</v>
      </c>
      <c r="Z580" s="53">
        <v>0</v>
      </c>
      <c r="AA580" s="53">
        <v>0</v>
      </c>
      <c r="AB580" s="53">
        <v>0</v>
      </c>
      <c r="AP580" s="7">
        <f>IF(Q580&gt;0,RANK(Q580,(N580:P580,Q580:AF580)),0)</f>
        <v>3</v>
      </c>
      <c r="AQ580" s="7">
        <f>IF(R580&gt;0,RANK(R580,(N580:P580,Q580:AF580)),0)</f>
        <v>5</v>
      </c>
      <c r="AR580" s="7">
        <f>IF(T580&gt;0,RANK(T580,(N580:P580,Q580:AF580)),0)</f>
        <v>0</v>
      </c>
      <c r="AS580" s="7">
        <f>IF(S580&gt;0,RANK(S580,(N580:P580,Q580:AF580)),0)</f>
        <v>0</v>
      </c>
      <c r="AT580" s="2">
        <f t="shared" si="232"/>
        <v>1.2312427856868027E-2</v>
      </c>
      <c r="AU580" s="2">
        <f t="shared" si="233"/>
        <v>6.0279594715916375E-3</v>
      </c>
      <c r="AV580" s="2">
        <f t="shared" si="234"/>
        <v>0</v>
      </c>
      <c r="AW580" s="2">
        <f t="shared" si="235"/>
        <v>0</v>
      </c>
      <c r="AY580" t="s">
        <v>1665</v>
      </c>
      <c r="AZ580" t="s">
        <v>973</v>
      </c>
      <c r="BA580">
        <v>17</v>
      </c>
      <c r="BC580">
        <v>2</v>
      </c>
      <c r="BD580" s="91">
        <v>17</v>
      </c>
      <c r="BE580" s="93">
        <v>187</v>
      </c>
      <c r="BF580" s="96">
        <f t="shared" si="224"/>
        <v>17187</v>
      </c>
      <c r="BG580" s="96">
        <f t="shared" ref="BG580:BG643" si="254">BF580</f>
        <v>17187</v>
      </c>
      <c r="BI580" s="7" t="s">
        <v>1447</v>
      </c>
      <c r="DB580" t="str">
        <f t="shared" si="236"/>
        <v>$vote_array[3][1][17187]=3049;</v>
      </c>
      <c r="DC580" t="str">
        <f t="shared" si="237"/>
        <v>$vote_array[3][2][17187]=4552;</v>
      </c>
      <c r="DD580" t="str">
        <f t="shared" si="238"/>
        <v/>
      </c>
      <c r="DE580" t="str">
        <f t="shared" si="239"/>
        <v>$vote_array[3][4][17187]=96;</v>
      </c>
      <c r="DF580" t="str">
        <f t="shared" si="240"/>
        <v>$vote_array[3][5][17187]=47;</v>
      </c>
      <c r="DG580" t="str">
        <f t="shared" si="241"/>
        <v/>
      </c>
      <c r="DH580" t="str">
        <f t="shared" si="242"/>
        <v/>
      </c>
      <c r="DI580" t="str">
        <f t="shared" si="243"/>
        <v/>
      </c>
      <c r="DJ580" t="str">
        <f t="shared" si="244"/>
        <v/>
      </c>
      <c r="DK580" t="str">
        <f t="shared" si="245"/>
        <v/>
      </c>
      <c r="DL580" t="str">
        <f t="shared" si="246"/>
        <v/>
      </c>
      <c r="DM580" t="str">
        <f t="shared" si="247"/>
        <v>$vote_array[3][12][17187]=53;</v>
      </c>
      <c r="DN580" t="str">
        <f t="shared" si="248"/>
        <v/>
      </c>
      <c r="DO580" t="str">
        <f t="shared" si="249"/>
        <v/>
      </c>
      <c r="DP580" t="str">
        <f t="shared" si="250"/>
        <v/>
      </c>
      <c r="DQ580" t="str">
        <f t="shared" si="251"/>
        <v/>
      </c>
      <c r="DR580" t="str">
        <f t="shared" si="252"/>
        <v/>
      </c>
      <c r="DS580" t="str">
        <f t="shared" si="253"/>
        <v/>
      </c>
    </row>
    <row r="581" spans="1:123" ht="14" hidden="1" customHeight="1" outlineLevel="1" x14ac:dyDescent="0.2">
      <c r="A581" t="s">
        <v>1845</v>
      </c>
      <c r="B581" t="s">
        <v>973</v>
      </c>
      <c r="C581" s="1">
        <f t="shared" si="225"/>
        <v>7766</v>
      </c>
      <c r="D581" s="7">
        <f>IF(N581&gt;0, RANK(N581,(N581:P581,Q581:AF581)),0)</f>
        <v>2</v>
      </c>
      <c r="E581" s="7">
        <f>IF(O581&gt;0,RANK(O581,(N581:P581,Q581:AF581)),0)</f>
        <v>1</v>
      </c>
      <c r="F581" s="7">
        <f>IF(P581&gt;0,RANK(P581,(N581:P581,Q581:AF581)),0)</f>
        <v>0</v>
      </c>
      <c r="G581" s="1">
        <f t="shared" si="226"/>
        <v>3757</v>
      </c>
      <c r="H581" s="2">
        <f t="shared" si="227"/>
        <v>0.48377543136749934</v>
      </c>
      <c r="I581" s="2"/>
      <c r="J581" s="2">
        <f t="shared" si="228"/>
        <v>0.24645892351274787</v>
      </c>
      <c r="K581" s="2">
        <f t="shared" si="229"/>
        <v>0.73023435488024724</v>
      </c>
      <c r="L581" s="2">
        <f t="shared" si="230"/>
        <v>0</v>
      </c>
      <c r="M581" s="2">
        <f t="shared" si="231"/>
        <v>2.3306721607004866E-2</v>
      </c>
      <c r="N581" s="53">
        <v>1914</v>
      </c>
      <c r="O581" s="53">
        <v>5671</v>
      </c>
      <c r="P581" s="102"/>
      <c r="Q581" s="53">
        <v>92</v>
      </c>
      <c r="R581" s="53">
        <v>36</v>
      </c>
      <c r="Y581" s="53">
        <v>53</v>
      </c>
      <c r="Z581" s="53">
        <v>0</v>
      </c>
      <c r="AA581" s="53">
        <v>0</v>
      </c>
      <c r="AB581" s="53">
        <v>0</v>
      </c>
      <c r="AP581" s="7">
        <f>IF(Q581&gt;0,RANK(Q581,(N581:P581,Q581:AF581)),0)</f>
        <v>3</v>
      </c>
      <c r="AQ581" s="7">
        <f>IF(R581&gt;0,RANK(R581,(N581:P581,Q581:AF581)),0)</f>
        <v>5</v>
      </c>
      <c r="AR581" s="7">
        <f>IF(T581&gt;0,RANK(T581,(N581:P581,Q581:AF581)),0)</f>
        <v>0</v>
      </c>
      <c r="AS581" s="7">
        <f>IF(S581&gt;0,RANK(S581,(N581:P581,Q581:AF581)),0)</f>
        <v>0</v>
      </c>
      <c r="AT581" s="2">
        <f t="shared" si="232"/>
        <v>1.1846510430079836E-2</v>
      </c>
      <c r="AU581" s="2">
        <f t="shared" si="233"/>
        <v>4.6355910378573272E-3</v>
      </c>
      <c r="AV581" s="2">
        <f t="shared" si="234"/>
        <v>0</v>
      </c>
      <c r="AW581" s="2">
        <f t="shared" si="235"/>
        <v>0</v>
      </c>
      <c r="AY581" t="s">
        <v>1845</v>
      </c>
      <c r="AZ581" t="s">
        <v>973</v>
      </c>
      <c r="BA581">
        <v>15</v>
      </c>
      <c r="BC581">
        <v>2</v>
      </c>
      <c r="BD581" s="91">
        <v>17</v>
      </c>
      <c r="BE581" s="93">
        <v>189</v>
      </c>
      <c r="BF581" s="96">
        <f t="shared" si="224"/>
        <v>17189</v>
      </c>
      <c r="BG581" s="96">
        <f t="shared" si="254"/>
        <v>17189</v>
      </c>
      <c r="BI581" s="7" t="s">
        <v>1447</v>
      </c>
      <c r="DB581" t="str">
        <f t="shared" si="236"/>
        <v>$vote_array[3][1][17189]=1914;</v>
      </c>
      <c r="DC581" t="str">
        <f t="shared" si="237"/>
        <v>$vote_array[3][2][17189]=5671;</v>
      </c>
      <c r="DD581" t="str">
        <f t="shared" si="238"/>
        <v/>
      </c>
      <c r="DE581" t="str">
        <f t="shared" si="239"/>
        <v>$vote_array[3][4][17189]=92;</v>
      </c>
      <c r="DF581" t="str">
        <f t="shared" si="240"/>
        <v>$vote_array[3][5][17189]=36;</v>
      </c>
      <c r="DG581" t="str">
        <f t="shared" si="241"/>
        <v/>
      </c>
      <c r="DH581" t="str">
        <f t="shared" si="242"/>
        <v/>
      </c>
      <c r="DI581" t="str">
        <f t="shared" si="243"/>
        <v/>
      </c>
      <c r="DJ581" t="str">
        <f t="shared" si="244"/>
        <v/>
      </c>
      <c r="DK581" t="str">
        <f t="shared" si="245"/>
        <v/>
      </c>
      <c r="DL581" t="str">
        <f t="shared" si="246"/>
        <v/>
      </c>
      <c r="DM581" t="str">
        <f t="shared" si="247"/>
        <v>$vote_array[3][12][17189]=53;</v>
      </c>
      <c r="DN581" t="str">
        <f t="shared" si="248"/>
        <v/>
      </c>
      <c r="DO581" t="str">
        <f t="shared" si="249"/>
        <v/>
      </c>
      <c r="DP581" t="str">
        <f t="shared" si="250"/>
        <v/>
      </c>
      <c r="DQ581" t="str">
        <f t="shared" si="251"/>
        <v/>
      </c>
      <c r="DR581" t="str">
        <f t="shared" si="252"/>
        <v/>
      </c>
      <c r="DS581" t="str">
        <f t="shared" si="253"/>
        <v/>
      </c>
    </row>
    <row r="582" spans="1:123" ht="14" hidden="1" customHeight="1" outlineLevel="1" x14ac:dyDescent="0.2">
      <c r="A582" t="s">
        <v>1199</v>
      </c>
      <c r="B582" t="s">
        <v>973</v>
      </c>
      <c r="C582" s="1">
        <f t="shared" si="225"/>
        <v>8307</v>
      </c>
      <c r="D582" s="7">
        <f>IF(N582&gt;0, RANK(N582,(N582:P582,Q582:AF582)),0)</f>
        <v>2</v>
      </c>
      <c r="E582" s="7">
        <f>IF(O582&gt;0,RANK(O582,(N582:P582,Q582:AF582)),0)</f>
        <v>1</v>
      </c>
      <c r="F582" s="7">
        <f>IF(P582&gt;0,RANK(P582,(N582:P582,Q582:AF582)),0)</f>
        <v>0</v>
      </c>
      <c r="G582" s="1">
        <f t="shared" si="226"/>
        <v>5307</v>
      </c>
      <c r="H582" s="2">
        <f t="shared" si="227"/>
        <v>0.63885879378837129</v>
      </c>
      <c r="I582" s="2"/>
      <c r="J582" s="2">
        <f t="shared" si="228"/>
        <v>0.16865294330083064</v>
      </c>
      <c r="K582" s="2">
        <f t="shared" si="229"/>
        <v>0.80751173708920188</v>
      </c>
      <c r="L582" s="2">
        <f t="shared" si="230"/>
        <v>0</v>
      </c>
      <c r="M582" s="2">
        <f t="shared" si="231"/>
        <v>2.3835319609967542E-2</v>
      </c>
      <c r="N582" s="53">
        <v>1401</v>
      </c>
      <c r="O582" s="53">
        <v>6708</v>
      </c>
      <c r="P582" s="102"/>
      <c r="Q582" s="53">
        <v>94</v>
      </c>
      <c r="R582" s="53">
        <v>51</v>
      </c>
      <c r="Y582" s="53">
        <v>53</v>
      </c>
      <c r="Z582" s="53">
        <v>0</v>
      </c>
      <c r="AA582" s="53">
        <v>0</v>
      </c>
      <c r="AB582" s="53">
        <v>0</v>
      </c>
      <c r="AP582" s="7">
        <f>IF(Q582&gt;0,RANK(Q582,(N582:P582,Q582:AF582)),0)</f>
        <v>3</v>
      </c>
      <c r="AQ582" s="7">
        <f>IF(R582&gt;0,RANK(R582,(N582:P582,Q582:AF582)),0)</f>
        <v>5</v>
      </c>
      <c r="AR582" s="7">
        <f>IF(T582&gt;0,RANK(T582,(N582:P582,Q582:AF582)),0)</f>
        <v>0</v>
      </c>
      <c r="AS582" s="7">
        <f>IF(S582&gt;0,RANK(S582,(N582:P582,Q582:AF582)),0)</f>
        <v>0</v>
      </c>
      <c r="AT582" s="2">
        <f t="shared" si="232"/>
        <v>1.1315757794631034E-2</v>
      </c>
      <c r="AU582" s="2">
        <f t="shared" si="233"/>
        <v>6.1394005055976884E-3</v>
      </c>
      <c r="AV582" s="2">
        <f t="shared" si="234"/>
        <v>0</v>
      </c>
      <c r="AW582" s="2">
        <f t="shared" si="235"/>
        <v>0</v>
      </c>
      <c r="AY582" t="s">
        <v>1199</v>
      </c>
      <c r="AZ582" t="s">
        <v>973</v>
      </c>
      <c r="BA582">
        <v>15</v>
      </c>
      <c r="BC582">
        <v>2</v>
      </c>
      <c r="BD582" s="91">
        <v>17</v>
      </c>
      <c r="BE582" s="93">
        <v>191</v>
      </c>
      <c r="BF582" s="96">
        <f t="shared" si="224"/>
        <v>17191</v>
      </c>
      <c r="BG582" s="96">
        <f t="shared" si="254"/>
        <v>17191</v>
      </c>
      <c r="BI582" s="7" t="s">
        <v>1447</v>
      </c>
      <c r="DB582" t="str">
        <f t="shared" si="236"/>
        <v>$vote_array[3][1][17191]=1401;</v>
      </c>
      <c r="DC582" t="str">
        <f t="shared" si="237"/>
        <v>$vote_array[3][2][17191]=6708;</v>
      </c>
      <c r="DD582" t="str">
        <f t="shared" si="238"/>
        <v/>
      </c>
      <c r="DE582" t="str">
        <f t="shared" si="239"/>
        <v>$vote_array[3][4][17191]=94;</v>
      </c>
      <c r="DF582" t="str">
        <f t="shared" si="240"/>
        <v>$vote_array[3][5][17191]=51;</v>
      </c>
      <c r="DG582" t="str">
        <f t="shared" si="241"/>
        <v/>
      </c>
      <c r="DH582" t="str">
        <f t="shared" si="242"/>
        <v/>
      </c>
      <c r="DI582" t="str">
        <f t="shared" si="243"/>
        <v/>
      </c>
      <c r="DJ582" t="str">
        <f t="shared" si="244"/>
        <v/>
      </c>
      <c r="DK582" t="str">
        <f t="shared" si="245"/>
        <v/>
      </c>
      <c r="DL582" t="str">
        <f t="shared" si="246"/>
        <v/>
      </c>
      <c r="DM582" t="str">
        <f t="shared" si="247"/>
        <v>$vote_array[3][12][17191]=53;</v>
      </c>
      <c r="DN582" t="str">
        <f t="shared" si="248"/>
        <v/>
      </c>
      <c r="DO582" t="str">
        <f t="shared" si="249"/>
        <v/>
      </c>
      <c r="DP582" t="str">
        <f t="shared" si="250"/>
        <v/>
      </c>
      <c r="DQ582" t="str">
        <f t="shared" si="251"/>
        <v/>
      </c>
      <c r="DR582" t="str">
        <f t="shared" si="252"/>
        <v/>
      </c>
      <c r="DS582" t="str">
        <f t="shared" si="253"/>
        <v/>
      </c>
    </row>
    <row r="583" spans="1:123" ht="14" hidden="1" customHeight="1" outlineLevel="1" x14ac:dyDescent="0.2">
      <c r="A583" t="s">
        <v>792</v>
      </c>
      <c r="B583" t="s">
        <v>973</v>
      </c>
      <c r="C583" s="1">
        <f t="shared" ref="C583:C589" si="255">SUM(N583:AN583)</f>
        <v>7269</v>
      </c>
      <c r="D583" s="7">
        <f>IF(N583&gt;0, RANK(N583,(N583:P583,Q583:AF583)),0)</f>
        <v>2</v>
      </c>
      <c r="E583" s="7">
        <f>IF(O583&gt;0,RANK(O583,(N583:P583,Q583:AF583)),0)</f>
        <v>1</v>
      </c>
      <c r="F583" s="7">
        <f>IF(P583&gt;0,RANK(P583,(N583:P583,Q583:AF583)),0)</f>
        <v>0</v>
      </c>
      <c r="G583" s="1">
        <f t="shared" ref="G583:G589" si="256">IF(C583&gt;0,MAX(N583:P583)-LARGE(N583:P583,2),0)</f>
        <v>3714</v>
      </c>
      <c r="H583" s="2">
        <f t="shared" ref="H583:H589" si="257">IF(C583&gt;0,G583/C583,0)</f>
        <v>0.51093685513825837</v>
      </c>
      <c r="I583" s="2"/>
      <c r="J583" s="2">
        <f t="shared" ref="J583:J589" si="258">IF($C583=0,"-",N583/$C583)</f>
        <v>0.23194387123400742</v>
      </c>
      <c r="K583" s="2">
        <f t="shared" ref="K583:K589" si="259">IF($C583=0,"-",O583/$C583)</f>
        <v>0.74288072637226577</v>
      </c>
      <c r="L583" s="2">
        <f t="shared" ref="L583:L589" si="260">IF($C583=0,"-",P583/$C583)</f>
        <v>0</v>
      </c>
      <c r="M583" s="2">
        <f t="shared" ref="M583:M589" si="261">IF(C583=0,"-",(1-J583-K583-L583))</f>
        <v>2.5175402393726842E-2</v>
      </c>
      <c r="N583" s="53">
        <v>1686</v>
      </c>
      <c r="O583" s="53">
        <v>5400</v>
      </c>
      <c r="P583" s="102"/>
      <c r="Q583" s="53">
        <v>88</v>
      </c>
      <c r="R583" s="53">
        <v>44</v>
      </c>
      <c r="Y583" s="53">
        <v>51</v>
      </c>
      <c r="Z583" s="53">
        <v>0</v>
      </c>
      <c r="AA583" s="53">
        <v>0</v>
      </c>
      <c r="AB583" s="53">
        <v>0</v>
      </c>
      <c r="AP583" s="7">
        <f>IF(Q583&gt;0,RANK(Q583,(N583:P583,Q583:AF583)),0)</f>
        <v>3</v>
      </c>
      <c r="AQ583" s="7">
        <f>IF(R583&gt;0,RANK(R583,(N583:P583,Q583:AF583)),0)</f>
        <v>5</v>
      </c>
      <c r="AR583" s="7">
        <f>IF(T583&gt;0,RANK(T583,(N583:P583,Q583:AF583)),0)</f>
        <v>0</v>
      </c>
      <c r="AS583" s="7">
        <f>IF(S583&gt;0,RANK(S583,(N583:P583,Q583:AF583)),0)</f>
        <v>0</v>
      </c>
      <c r="AT583" s="2">
        <f t="shared" ref="AT583:AT589" si="262">IF($C583=0,"-",Q583/$C583)</f>
        <v>1.2106204429770256E-2</v>
      </c>
      <c r="AU583" s="2">
        <f t="shared" ref="AU583:AU589" si="263">IF($C583=0,"-",R583/$C583)</f>
        <v>6.0531022148851282E-3</v>
      </c>
      <c r="AV583" s="2">
        <f t="shared" ref="AV583:AV589" si="264">IF($C583=0,"-",T583/$C583)</f>
        <v>0</v>
      </c>
      <c r="AW583" s="2">
        <f t="shared" ref="AW583:AW589" si="265">IF($C583=0,"-",S583/$C583)</f>
        <v>0</v>
      </c>
      <c r="AY583" t="s">
        <v>792</v>
      </c>
      <c r="AZ583" t="s">
        <v>973</v>
      </c>
      <c r="BA583">
        <v>15</v>
      </c>
      <c r="BC583">
        <v>2</v>
      </c>
      <c r="BD583" s="91">
        <v>17</v>
      </c>
      <c r="BE583" s="93">
        <v>193</v>
      </c>
      <c r="BF583" s="96">
        <f t="shared" si="224"/>
        <v>17193</v>
      </c>
      <c r="BG583" s="96">
        <f t="shared" si="254"/>
        <v>17193</v>
      </c>
      <c r="BI583" s="7" t="s">
        <v>1447</v>
      </c>
      <c r="DB583" t="str">
        <f t="shared" ref="DB583:DB588" si="266">IF(N583&gt;0,"$vote_array[3]["&amp;N$2&amp;"]["&amp;$BF583&amp;"]="&amp;N583&amp;";","")</f>
        <v>$vote_array[3][1][17193]=1686;</v>
      </c>
      <c r="DC583" t="str">
        <f t="shared" ref="DC583:DC588" si="267">IF(O583&gt;0,"$vote_array[3]["&amp;O$2&amp;"]["&amp;$BF583&amp;"]="&amp;O583&amp;";","")</f>
        <v>$vote_array[3][2][17193]=5400;</v>
      </c>
      <c r="DD583" t="str">
        <f t="shared" si="238"/>
        <v/>
      </c>
      <c r="DE583" t="str">
        <f t="shared" si="239"/>
        <v>$vote_array[3][4][17193]=88;</v>
      </c>
      <c r="DF583" t="str">
        <f t="shared" si="240"/>
        <v>$vote_array[3][5][17193]=44;</v>
      </c>
      <c r="DG583" t="str">
        <f t="shared" si="241"/>
        <v/>
      </c>
      <c r="DH583" t="str">
        <f t="shared" si="242"/>
        <v/>
      </c>
      <c r="DI583" t="str">
        <f t="shared" si="243"/>
        <v/>
      </c>
      <c r="DJ583" t="str">
        <f t="shared" si="244"/>
        <v/>
      </c>
      <c r="DK583" t="str">
        <f t="shared" si="245"/>
        <v/>
      </c>
      <c r="DL583" t="str">
        <f t="shared" si="246"/>
        <v/>
      </c>
      <c r="DM583" t="str">
        <f t="shared" si="247"/>
        <v>$vote_array[3][12][17193]=51;</v>
      </c>
      <c r="DN583" t="str">
        <f t="shared" si="248"/>
        <v/>
      </c>
      <c r="DO583" t="str">
        <f t="shared" si="249"/>
        <v/>
      </c>
      <c r="DP583" t="str">
        <f t="shared" si="250"/>
        <v/>
      </c>
      <c r="DQ583" t="str">
        <f t="shared" si="251"/>
        <v/>
      </c>
      <c r="DR583" t="str">
        <f t="shared" si="252"/>
        <v/>
      </c>
      <c r="DS583" t="str">
        <f t="shared" si="253"/>
        <v/>
      </c>
    </row>
    <row r="584" spans="1:123" ht="14" hidden="1" customHeight="1" outlineLevel="1" x14ac:dyDescent="0.2">
      <c r="A584" t="s">
        <v>2488</v>
      </c>
      <c r="B584" t="s">
        <v>973</v>
      </c>
      <c r="C584" s="1">
        <f t="shared" si="255"/>
        <v>26992</v>
      </c>
      <c r="D584" s="7">
        <f>IF(N584&gt;0, RANK(N584,(N584:P584,Q584:AF584)),0)</f>
        <v>2</v>
      </c>
      <c r="E584" s="7">
        <f>IF(O584&gt;0,RANK(O584,(N584:P584,Q584:AF584)),0)</f>
        <v>1</v>
      </c>
      <c r="F584" s="7">
        <f>IF(P584&gt;0,RANK(P584,(N584:P584,Q584:AF584)),0)</f>
        <v>0</v>
      </c>
      <c r="G584" s="1">
        <f t="shared" si="256"/>
        <v>1000</v>
      </c>
      <c r="H584" s="2">
        <f t="shared" si="257"/>
        <v>3.7048014226437463E-2</v>
      </c>
      <c r="I584" s="2"/>
      <c r="J584" s="2">
        <f t="shared" si="258"/>
        <v>0.46317427385892118</v>
      </c>
      <c r="K584" s="2">
        <f t="shared" si="259"/>
        <v>0.50022228808535862</v>
      </c>
      <c r="L584" s="2">
        <f t="shared" si="260"/>
        <v>0</v>
      </c>
      <c r="M584" s="2">
        <f t="shared" si="261"/>
        <v>3.6603438055720194E-2</v>
      </c>
      <c r="N584" s="53">
        <v>12502</v>
      </c>
      <c r="O584" s="53">
        <v>13502</v>
      </c>
      <c r="P584" s="102"/>
      <c r="Q584" s="53">
        <v>414</v>
      </c>
      <c r="R584" s="53">
        <v>262</v>
      </c>
      <c r="Y584" s="53">
        <v>312</v>
      </c>
      <c r="Z584" s="53">
        <v>0</v>
      </c>
      <c r="AA584" s="53">
        <v>0</v>
      </c>
      <c r="AB584" s="53">
        <v>0</v>
      </c>
      <c r="AP584" s="7">
        <f>IF(Q584&gt;0,RANK(Q584,(N584:P584,Q584:AF584)),0)</f>
        <v>3</v>
      </c>
      <c r="AQ584" s="7">
        <f>IF(R584&gt;0,RANK(R584,(N584:P584,Q584:AF584)),0)</f>
        <v>5</v>
      </c>
      <c r="AR584" s="7">
        <f>IF(T584&gt;0,RANK(T584,(N584:P584,Q584:AF584)),0)</f>
        <v>0</v>
      </c>
      <c r="AS584" s="7">
        <f>IF(S584&gt;0,RANK(S584,(N584:P584,Q584:AF584)),0)</f>
        <v>0</v>
      </c>
      <c r="AT584" s="2">
        <f t="shared" si="262"/>
        <v>1.5337877889745109E-2</v>
      </c>
      <c r="AU584" s="2">
        <f t="shared" si="263"/>
        <v>9.7065797273266155E-3</v>
      </c>
      <c r="AV584" s="2">
        <f t="shared" si="264"/>
        <v>0</v>
      </c>
      <c r="AW584" s="2">
        <f t="shared" si="265"/>
        <v>0</v>
      </c>
      <c r="AY584" t="s">
        <v>2488</v>
      </c>
      <c r="AZ584" t="s">
        <v>973</v>
      </c>
      <c r="BA584">
        <v>17</v>
      </c>
      <c r="BC584">
        <v>2</v>
      </c>
      <c r="BD584" s="91">
        <v>17</v>
      </c>
      <c r="BE584" s="93">
        <v>195</v>
      </c>
      <c r="BF584" s="96">
        <f t="shared" si="224"/>
        <v>17195</v>
      </c>
      <c r="BG584" s="96">
        <f t="shared" si="254"/>
        <v>17195</v>
      </c>
      <c r="BI584" s="7" t="s">
        <v>1447</v>
      </c>
      <c r="DB584" t="str">
        <f t="shared" si="266"/>
        <v>$vote_array[3][1][17195]=12502;</v>
      </c>
      <c r="DC584" t="str">
        <f t="shared" si="267"/>
        <v>$vote_array[3][2][17195]=13502;</v>
      </c>
      <c r="DD584" t="str">
        <f t="shared" si="238"/>
        <v/>
      </c>
      <c r="DE584" t="str">
        <f t="shared" si="239"/>
        <v>$vote_array[3][4][17195]=414;</v>
      </c>
      <c r="DF584" t="str">
        <f t="shared" si="240"/>
        <v>$vote_array[3][5][17195]=262;</v>
      </c>
      <c r="DG584" t="str">
        <f t="shared" si="241"/>
        <v/>
      </c>
      <c r="DH584" t="str">
        <f t="shared" si="242"/>
        <v/>
      </c>
      <c r="DI584" t="str">
        <f t="shared" si="243"/>
        <v/>
      </c>
      <c r="DJ584" t="str">
        <f t="shared" si="244"/>
        <v/>
      </c>
      <c r="DK584" t="str">
        <f t="shared" si="245"/>
        <v/>
      </c>
      <c r="DL584" t="str">
        <f t="shared" si="246"/>
        <v/>
      </c>
      <c r="DM584" t="str">
        <f t="shared" si="247"/>
        <v>$vote_array[3][12][17195]=312;</v>
      </c>
      <c r="DN584" t="str">
        <f t="shared" si="248"/>
        <v/>
      </c>
      <c r="DO584" t="str">
        <f t="shared" si="249"/>
        <v/>
      </c>
      <c r="DP584" t="str">
        <f t="shared" si="250"/>
        <v/>
      </c>
      <c r="DQ584" t="str">
        <f t="shared" si="251"/>
        <v/>
      </c>
      <c r="DR584" t="str">
        <f t="shared" si="252"/>
        <v/>
      </c>
      <c r="DS584" t="str">
        <f t="shared" si="253"/>
        <v/>
      </c>
    </row>
    <row r="585" spans="1:123" ht="14" hidden="1" customHeight="1" outlineLevel="1" x14ac:dyDescent="0.2">
      <c r="A585" t="s">
        <v>1641</v>
      </c>
      <c r="B585" t="s">
        <v>973</v>
      </c>
      <c r="C585" s="1">
        <f t="shared" si="255"/>
        <v>341858</v>
      </c>
      <c r="D585" s="7">
        <f>IF(N585&gt;0, RANK(N585,(N585:P585,Q585:AF585)),0)</f>
        <v>1</v>
      </c>
      <c r="E585" s="7">
        <f>IF(O585&gt;0,RANK(O585,(N585:P585,Q585:AF585)),0)</f>
        <v>2</v>
      </c>
      <c r="F585" s="7">
        <f>IF(P585&gt;0,RANK(P585,(N585:P585,Q585:AF585)),0)</f>
        <v>0</v>
      </c>
      <c r="G585" s="1">
        <f t="shared" si="256"/>
        <v>30273</v>
      </c>
      <c r="H585" s="2">
        <f t="shared" si="257"/>
        <v>8.8554312024290788E-2</v>
      </c>
      <c r="I585" s="2"/>
      <c r="J585" s="2">
        <f t="shared" si="258"/>
        <v>0.5121687952307683</v>
      </c>
      <c r="K585" s="2">
        <f t="shared" si="259"/>
        <v>0.42361448320647754</v>
      </c>
      <c r="L585" s="2">
        <f t="shared" si="260"/>
        <v>0</v>
      </c>
      <c r="M585" s="2">
        <f t="shared" si="261"/>
        <v>6.4216721562754153E-2</v>
      </c>
      <c r="N585" s="53">
        <v>175089</v>
      </c>
      <c r="O585" s="53">
        <v>144816</v>
      </c>
      <c r="P585" s="102"/>
      <c r="Q585" s="53">
        <v>4378</v>
      </c>
      <c r="R585" s="53">
        <v>2990</v>
      </c>
      <c r="Y585" s="53">
        <v>14585</v>
      </c>
      <c r="Z585" s="53">
        <v>0</v>
      </c>
      <c r="AA585" s="53">
        <v>0</v>
      </c>
      <c r="AB585" s="53">
        <v>0</v>
      </c>
      <c r="AP585" s="7">
        <f>IF(Q585&gt;0,RANK(Q585,(N585:P585,Q585:AF585)),0)</f>
        <v>4</v>
      </c>
      <c r="AQ585" s="7">
        <f>IF(R585&gt;0,RANK(R585,(N585:P585,Q585:AF585)),0)</f>
        <v>5</v>
      </c>
      <c r="AR585" s="7">
        <f>IF(T585&gt;0,RANK(T585,(N585:P585,Q585:AF585)),0)</f>
        <v>0</v>
      </c>
      <c r="AS585" s="7">
        <f>IF(S585&gt;0,RANK(S585,(N585:P585,Q585:AF585)),0)</f>
        <v>0</v>
      </c>
      <c r="AT585" s="2">
        <f t="shared" si="262"/>
        <v>1.2806486903919171E-2</v>
      </c>
      <c r="AU585" s="2">
        <f t="shared" si="263"/>
        <v>8.7463215721147371E-3</v>
      </c>
      <c r="AV585" s="2">
        <f t="shared" si="264"/>
        <v>0</v>
      </c>
      <c r="AW585" s="2">
        <f t="shared" si="265"/>
        <v>0</v>
      </c>
      <c r="AY585" t="s">
        <v>1641</v>
      </c>
      <c r="AZ585" t="s">
        <v>973</v>
      </c>
      <c r="BC585">
        <v>2</v>
      </c>
      <c r="BD585" s="91">
        <v>17</v>
      </c>
      <c r="BE585" s="93">
        <v>197</v>
      </c>
      <c r="BF585" s="96">
        <f t="shared" si="224"/>
        <v>17197</v>
      </c>
      <c r="BG585" s="96">
        <f t="shared" si="254"/>
        <v>17197</v>
      </c>
      <c r="BI585" s="7" t="s">
        <v>1447</v>
      </c>
      <c r="DB585" t="str">
        <f t="shared" si="266"/>
        <v>$vote_array[3][1][17197]=175089;</v>
      </c>
      <c r="DC585" t="str">
        <f t="shared" si="267"/>
        <v>$vote_array[3][2][17197]=144816;</v>
      </c>
      <c r="DD585" t="str">
        <f t="shared" si="238"/>
        <v/>
      </c>
      <c r="DE585" t="str">
        <f t="shared" si="239"/>
        <v>$vote_array[3][4][17197]=4378;</v>
      </c>
      <c r="DF585" t="str">
        <f t="shared" si="240"/>
        <v>$vote_array[3][5][17197]=2990;</v>
      </c>
      <c r="DG585" t="str">
        <f t="shared" si="241"/>
        <v/>
      </c>
      <c r="DH585" t="str">
        <f t="shared" si="242"/>
        <v/>
      </c>
      <c r="DI585" t="str">
        <f t="shared" si="243"/>
        <v/>
      </c>
      <c r="DJ585" t="str">
        <f t="shared" si="244"/>
        <v/>
      </c>
      <c r="DK585" t="str">
        <f t="shared" si="245"/>
        <v/>
      </c>
      <c r="DL585" t="str">
        <f t="shared" si="246"/>
        <v/>
      </c>
      <c r="DM585" t="str">
        <f t="shared" si="247"/>
        <v>$vote_array[3][12][17197]=14585;</v>
      </c>
      <c r="DN585" t="str">
        <f t="shared" si="248"/>
        <v/>
      </c>
      <c r="DO585" t="str">
        <f t="shared" si="249"/>
        <v/>
      </c>
      <c r="DP585" t="str">
        <f t="shared" si="250"/>
        <v/>
      </c>
      <c r="DQ585" t="str">
        <f t="shared" si="251"/>
        <v/>
      </c>
      <c r="DR585" t="str">
        <f t="shared" si="252"/>
        <v/>
      </c>
      <c r="DS585" t="str">
        <f t="shared" si="253"/>
        <v/>
      </c>
    </row>
    <row r="586" spans="1:123" ht="14" hidden="1" customHeight="1" outlineLevel="1" x14ac:dyDescent="0.2">
      <c r="A586" t="s">
        <v>750</v>
      </c>
      <c r="B586" t="s">
        <v>973</v>
      </c>
      <c r="C586" s="1">
        <f t="shared" si="255"/>
        <v>33116</v>
      </c>
      <c r="D586" s="7">
        <f>IF(N586&gt;0, RANK(N586,(N586:P586,Q586:AF586)),0)</f>
        <v>2</v>
      </c>
      <c r="E586" s="7">
        <f>IF(O586&gt;0,RANK(O586,(N586:P586,Q586:AF586)),0)</f>
        <v>1</v>
      </c>
      <c r="F586" s="7">
        <f>IF(P586&gt;0,RANK(P586,(N586:P586,Q586:AF586)),0)</f>
        <v>0</v>
      </c>
      <c r="G586" s="1">
        <f t="shared" si="256"/>
        <v>9206</v>
      </c>
      <c r="H586" s="2">
        <f t="shared" si="257"/>
        <v>0.27799251117284696</v>
      </c>
      <c r="I586" s="2"/>
      <c r="J586" s="2">
        <f t="shared" si="258"/>
        <v>0.34644884647904334</v>
      </c>
      <c r="K586" s="2">
        <f t="shared" si="259"/>
        <v>0.62444135765189035</v>
      </c>
      <c r="L586" s="2">
        <f t="shared" si="260"/>
        <v>0</v>
      </c>
      <c r="M586" s="2">
        <f t="shared" si="261"/>
        <v>2.9109795869066257E-2</v>
      </c>
      <c r="N586" s="53">
        <v>11473</v>
      </c>
      <c r="O586" s="53">
        <v>20679</v>
      </c>
      <c r="P586" s="102"/>
      <c r="Q586" s="53">
        <v>418</v>
      </c>
      <c r="R586" s="53">
        <v>271</v>
      </c>
      <c r="Y586" s="53">
        <v>275</v>
      </c>
      <c r="Z586" s="53">
        <v>0</v>
      </c>
      <c r="AA586" s="53">
        <v>0</v>
      </c>
      <c r="AB586" s="53">
        <v>0</v>
      </c>
      <c r="AP586" s="7">
        <f>IF(Q586&gt;0,RANK(Q586,(N586:P586,Q586:AF586)),0)</f>
        <v>3</v>
      </c>
      <c r="AQ586" s="7">
        <f>IF(R586&gt;0,RANK(R586,(N586:P586,Q586:AF586)),0)</f>
        <v>5</v>
      </c>
      <c r="AR586" s="7">
        <f>IF(T586&gt;0,RANK(T586,(N586:P586,Q586:AF586)),0)</f>
        <v>0</v>
      </c>
      <c r="AS586" s="7">
        <f>IF(S586&gt;0,RANK(S586,(N586:P586,Q586:AF586)),0)</f>
        <v>0</v>
      </c>
      <c r="AT586" s="2">
        <f t="shared" si="262"/>
        <v>1.2622297378910496E-2</v>
      </c>
      <c r="AU586" s="2">
        <f t="shared" si="263"/>
        <v>8.1833554777146992E-3</v>
      </c>
      <c r="AV586" s="2">
        <f t="shared" si="264"/>
        <v>0</v>
      </c>
      <c r="AW586" s="2">
        <f t="shared" si="265"/>
        <v>0</v>
      </c>
      <c r="AY586" t="s">
        <v>750</v>
      </c>
      <c r="AZ586" t="s">
        <v>973</v>
      </c>
      <c r="BA586">
        <v>12</v>
      </c>
      <c r="BC586">
        <v>2</v>
      </c>
      <c r="BD586" s="91">
        <v>17</v>
      </c>
      <c r="BE586" s="93">
        <v>199</v>
      </c>
      <c r="BF586" s="96">
        <f t="shared" si="224"/>
        <v>17199</v>
      </c>
      <c r="BG586" s="96">
        <f t="shared" si="254"/>
        <v>17199</v>
      </c>
      <c r="BI586" s="7" t="s">
        <v>1447</v>
      </c>
      <c r="DB586" t="str">
        <f t="shared" si="266"/>
        <v>$vote_array[3][1][17199]=11473;</v>
      </c>
      <c r="DC586" t="str">
        <f t="shared" si="267"/>
        <v>$vote_array[3][2][17199]=20679;</v>
      </c>
      <c r="DD586" t="str">
        <f t="shared" si="238"/>
        <v/>
      </c>
      <c r="DE586" t="str">
        <f t="shared" si="239"/>
        <v>$vote_array[3][4][17199]=418;</v>
      </c>
      <c r="DF586" t="str">
        <f t="shared" si="240"/>
        <v>$vote_array[3][5][17199]=271;</v>
      </c>
      <c r="DG586" t="str">
        <f t="shared" si="241"/>
        <v/>
      </c>
      <c r="DH586" t="str">
        <f t="shared" si="242"/>
        <v/>
      </c>
      <c r="DI586" t="str">
        <f t="shared" si="243"/>
        <v/>
      </c>
      <c r="DJ586" t="str">
        <f t="shared" si="244"/>
        <v/>
      </c>
      <c r="DK586" t="str">
        <f t="shared" si="245"/>
        <v/>
      </c>
      <c r="DL586" t="str">
        <f t="shared" si="246"/>
        <v/>
      </c>
      <c r="DM586" t="str">
        <f t="shared" si="247"/>
        <v>$vote_array[3][12][17199]=275;</v>
      </c>
      <c r="DN586" t="str">
        <f t="shared" si="248"/>
        <v/>
      </c>
      <c r="DO586" t="str">
        <f t="shared" si="249"/>
        <v/>
      </c>
      <c r="DP586" t="str">
        <f t="shared" si="250"/>
        <v/>
      </c>
      <c r="DQ586" t="str">
        <f t="shared" si="251"/>
        <v/>
      </c>
      <c r="DR586" t="str">
        <f t="shared" si="252"/>
        <v/>
      </c>
      <c r="DS586" t="str">
        <f t="shared" si="253"/>
        <v/>
      </c>
    </row>
    <row r="587" spans="1:123" ht="14" hidden="1" customHeight="1" outlineLevel="1" x14ac:dyDescent="0.2">
      <c r="A587" t="s">
        <v>2191</v>
      </c>
      <c r="B587" t="s">
        <v>973</v>
      </c>
      <c r="C587" s="1">
        <f t="shared" si="255"/>
        <v>126388</v>
      </c>
      <c r="D587" s="7">
        <f>IF(N587&gt;0, RANK(N587,(N587:P587,Q587:AF587)),0)</f>
        <v>1</v>
      </c>
      <c r="E587" s="7">
        <f>IF(O587&gt;0,RANK(O587,(N587:P587,Q587:AF587)),0)</f>
        <v>2</v>
      </c>
      <c r="F587" s="7">
        <f>IF(P587&gt;0,RANK(P587,(N587:P587,Q587:AF587)),0)</f>
        <v>0</v>
      </c>
      <c r="G587" s="1">
        <f t="shared" si="256"/>
        <v>709</v>
      </c>
      <c r="H587" s="2">
        <f t="shared" si="257"/>
        <v>5.6097097825742953E-3</v>
      </c>
      <c r="I587" s="2"/>
      <c r="J587" s="2">
        <f t="shared" si="258"/>
        <v>0.48408076716143938</v>
      </c>
      <c r="K587" s="2">
        <f t="shared" si="259"/>
        <v>0.47847105737886508</v>
      </c>
      <c r="L587" s="2">
        <f t="shared" si="260"/>
        <v>0</v>
      </c>
      <c r="M587" s="2">
        <f t="shared" si="261"/>
        <v>3.7448175459695587E-2</v>
      </c>
      <c r="N587" s="53">
        <v>61182</v>
      </c>
      <c r="O587" s="53">
        <v>60473</v>
      </c>
      <c r="P587" s="102"/>
      <c r="Q587" s="53">
        <v>1799</v>
      </c>
      <c r="R587" s="53">
        <v>1392</v>
      </c>
      <c r="Y587" s="53">
        <v>1542</v>
      </c>
      <c r="Z587" s="53">
        <v>0</v>
      </c>
      <c r="AA587" s="53">
        <v>0</v>
      </c>
      <c r="AB587" s="53">
        <v>0</v>
      </c>
      <c r="AP587" s="7">
        <f>IF(Q587&gt;0,RANK(Q587,(N587:P587,Q587:AF587)),0)</f>
        <v>3</v>
      </c>
      <c r="AQ587" s="7">
        <f>IF(R587&gt;0,RANK(R587,(N587:P587,Q587:AF587)),0)</f>
        <v>5</v>
      </c>
      <c r="AR587" s="7">
        <f>IF(T587&gt;0,RANK(T587,(N587:P587,Q587:AF587)),0)</f>
        <v>0</v>
      </c>
      <c r="AS587" s="7">
        <f>IF(S587&gt;0,RANK(S587,(N587:P587,Q587:AF587)),0)</f>
        <v>0</v>
      </c>
      <c r="AT587" s="2">
        <f t="shared" si="262"/>
        <v>1.4233946260720954E-2</v>
      </c>
      <c r="AU587" s="2">
        <f t="shared" si="263"/>
        <v>1.101370383264234E-2</v>
      </c>
      <c r="AV587" s="2">
        <f t="shared" si="264"/>
        <v>0</v>
      </c>
      <c r="AW587" s="2">
        <f t="shared" si="265"/>
        <v>0</v>
      </c>
      <c r="AY587" t="s">
        <v>2191</v>
      </c>
      <c r="AZ587" t="s">
        <v>973</v>
      </c>
      <c r="BC587">
        <v>2</v>
      </c>
      <c r="BD587" s="91">
        <v>17</v>
      </c>
      <c r="BE587" s="93">
        <v>201</v>
      </c>
      <c r="BF587" s="96">
        <f t="shared" si="224"/>
        <v>17201</v>
      </c>
      <c r="BG587" s="96">
        <f t="shared" si="254"/>
        <v>17201</v>
      </c>
      <c r="BI587" s="7" t="s">
        <v>1447</v>
      </c>
      <c r="DB587" t="str">
        <f t="shared" si="266"/>
        <v>$vote_array[3][1][17201]=61182;</v>
      </c>
      <c r="DC587" t="str">
        <f t="shared" si="267"/>
        <v>$vote_array[3][2][17201]=60473;</v>
      </c>
      <c r="DD587" t="str">
        <f t="shared" si="238"/>
        <v/>
      </c>
      <c r="DE587" t="str">
        <f t="shared" si="239"/>
        <v>$vote_array[3][4][17201]=1799;</v>
      </c>
      <c r="DF587" t="str">
        <f t="shared" si="240"/>
        <v>$vote_array[3][5][17201]=1392;</v>
      </c>
      <c r="DG587" t="str">
        <f t="shared" si="241"/>
        <v/>
      </c>
      <c r="DH587" t="str">
        <f t="shared" si="242"/>
        <v/>
      </c>
      <c r="DI587" t="str">
        <f t="shared" si="243"/>
        <v/>
      </c>
      <c r="DJ587" t="str">
        <f t="shared" si="244"/>
        <v/>
      </c>
      <c r="DK587" t="str">
        <f t="shared" si="245"/>
        <v/>
      </c>
      <c r="DL587" t="str">
        <f t="shared" si="246"/>
        <v/>
      </c>
      <c r="DM587" t="str">
        <f t="shared" si="247"/>
        <v>$vote_array[3][12][17201]=1542;</v>
      </c>
      <c r="DN587" t="str">
        <f t="shared" si="248"/>
        <v/>
      </c>
      <c r="DO587" t="str">
        <f t="shared" si="249"/>
        <v/>
      </c>
      <c r="DP587" t="str">
        <f t="shared" si="250"/>
        <v/>
      </c>
      <c r="DQ587" t="str">
        <f t="shared" si="251"/>
        <v/>
      </c>
      <c r="DR587" t="str">
        <f t="shared" si="252"/>
        <v/>
      </c>
      <c r="DS587" t="str">
        <f t="shared" si="253"/>
        <v/>
      </c>
    </row>
    <row r="588" spans="1:123" ht="14" hidden="1" customHeight="1" outlineLevel="1" x14ac:dyDescent="0.2">
      <c r="A588" t="s">
        <v>2098</v>
      </c>
      <c r="B588" t="s">
        <v>973</v>
      </c>
      <c r="C588" s="1">
        <f t="shared" si="255"/>
        <v>21137</v>
      </c>
      <c r="D588" s="7">
        <f>IF(N588&gt;0, RANK(N588,(N588:P588,Q588:AF588)),0)</f>
        <v>2</v>
      </c>
      <c r="E588" s="7">
        <f>IF(O588&gt;0,RANK(O588,(N588:P588,Q588:AF588)),0)</f>
        <v>1</v>
      </c>
      <c r="F588" s="7">
        <f>IF(P588&gt;0,RANK(P588,(N588:P588,Q588:AF588)),0)</f>
        <v>0</v>
      </c>
      <c r="G588" s="1">
        <f t="shared" si="256"/>
        <v>7898</v>
      </c>
      <c r="H588" s="2">
        <f t="shared" si="257"/>
        <v>0.37365756729904909</v>
      </c>
      <c r="I588" s="2"/>
      <c r="J588" s="2">
        <f t="shared" si="258"/>
        <v>0.29692009272839098</v>
      </c>
      <c r="K588" s="2">
        <f t="shared" si="259"/>
        <v>0.67057766002744001</v>
      </c>
      <c r="L588" s="2">
        <f t="shared" si="260"/>
        <v>0</v>
      </c>
      <c r="M588" s="2">
        <f t="shared" si="261"/>
        <v>3.2502247244168947E-2</v>
      </c>
      <c r="N588" s="53">
        <v>6276</v>
      </c>
      <c r="O588" s="53">
        <v>14174</v>
      </c>
      <c r="P588" s="102"/>
      <c r="Q588" s="53">
        <v>373</v>
      </c>
      <c r="R588" s="53">
        <v>145</v>
      </c>
      <c r="Y588" s="53">
        <v>169</v>
      </c>
      <c r="Z588" s="53">
        <v>0</v>
      </c>
      <c r="AA588" s="53">
        <v>0</v>
      </c>
      <c r="AB588" s="53">
        <v>0</v>
      </c>
      <c r="AP588" s="7">
        <f>IF(Q588&gt;0,RANK(Q588,(N588:P588,Q588:AF588)),0)</f>
        <v>3</v>
      </c>
      <c r="AQ588" s="7">
        <f>IF(R588&gt;0,RANK(R588,(N588:P588,Q588:AF588)),0)</f>
        <v>5</v>
      </c>
      <c r="AR588" s="7">
        <f>IF(T588&gt;0,RANK(T588,(N588:P588,Q588:AF588)),0)</f>
        <v>0</v>
      </c>
      <c r="AS588" s="7">
        <f>IF(S588&gt;0,RANK(S588,(N588:P588,Q588:AF588)),0)</f>
        <v>0</v>
      </c>
      <c r="AT588" s="2">
        <f t="shared" si="262"/>
        <v>1.7646780527037897E-2</v>
      </c>
      <c r="AU588" s="2">
        <f t="shared" si="263"/>
        <v>6.8600085158726405E-3</v>
      </c>
      <c r="AV588" s="2">
        <f t="shared" si="264"/>
        <v>0</v>
      </c>
      <c r="AW588" s="2">
        <f t="shared" si="265"/>
        <v>0</v>
      </c>
      <c r="AY588" t="s">
        <v>2098</v>
      </c>
      <c r="AZ588" t="s">
        <v>973</v>
      </c>
      <c r="BA588">
        <v>18</v>
      </c>
      <c r="BC588">
        <v>2</v>
      </c>
      <c r="BD588" s="91">
        <v>17</v>
      </c>
      <c r="BE588" s="93">
        <v>203</v>
      </c>
      <c r="BF588" s="96">
        <f t="shared" si="224"/>
        <v>17203</v>
      </c>
      <c r="BG588" s="96">
        <f t="shared" si="254"/>
        <v>17203</v>
      </c>
      <c r="BI588" s="7" t="s">
        <v>1447</v>
      </c>
      <c r="DB588" t="str">
        <f t="shared" si="266"/>
        <v>$vote_array[3][1][17203]=6276;</v>
      </c>
      <c r="DC588" t="str">
        <f t="shared" si="267"/>
        <v>$vote_array[3][2][17203]=14174;</v>
      </c>
      <c r="DD588" t="str">
        <f t="shared" si="238"/>
        <v/>
      </c>
      <c r="DE588" t="str">
        <f t="shared" si="239"/>
        <v>$vote_array[3][4][17203]=373;</v>
      </c>
      <c r="DF588" t="str">
        <f t="shared" si="240"/>
        <v>$vote_array[3][5][17203]=145;</v>
      </c>
      <c r="DG588" t="str">
        <f t="shared" si="241"/>
        <v/>
      </c>
      <c r="DH588" t="str">
        <f t="shared" si="242"/>
        <v/>
      </c>
      <c r="DI588" t="str">
        <f t="shared" si="243"/>
        <v/>
      </c>
      <c r="DJ588" t="str">
        <f t="shared" si="244"/>
        <v/>
      </c>
      <c r="DK588" t="str">
        <f t="shared" si="245"/>
        <v/>
      </c>
      <c r="DL588" t="str">
        <f t="shared" si="246"/>
        <v/>
      </c>
      <c r="DM588" t="str">
        <f t="shared" si="247"/>
        <v>$vote_array[3][12][17203]=169;</v>
      </c>
      <c r="DN588" t="str">
        <f t="shared" si="248"/>
        <v/>
      </c>
      <c r="DO588" t="str">
        <f t="shared" si="249"/>
        <v/>
      </c>
      <c r="DP588" t="str">
        <f t="shared" si="250"/>
        <v/>
      </c>
      <c r="DQ588" t="str">
        <f t="shared" si="251"/>
        <v/>
      </c>
      <c r="DR588" t="str">
        <f t="shared" si="252"/>
        <v/>
      </c>
      <c r="DS588" t="str">
        <f t="shared" si="253"/>
        <v/>
      </c>
    </row>
    <row r="589" spans="1:123" ht="14" customHeight="1" collapsed="1" x14ac:dyDescent="0.2">
      <c r="A589" t="s">
        <v>2458</v>
      </c>
      <c r="B589" t="s">
        <v>2397</v>
      </c>
      <c r="C589" s="1">
        <f t="shared" si="255"/>
        <v>5968901</v>
      </c>
      <c r="D589" s="7">
        <f>IF(N589&gt;0, RANK(N589,(N589:P589,Q589:AF589)),0)</f>
        <v>1</v>
      </c>
      <c r="E589" s="7">
        <f>IF(O589&gt;0,RANK(O589,(N589:P589,Q589:AF589)),0)</f>
        <v>2</v>
      </c>
      <c r="F589" s="7">
        <f>IF(P589&gt;0,RANK(P589,(N589:P589,Q589:AF589)),0)</f>
        <v>0</v>
      </c>
      <c r="G589" s="1">
        <f t="shared" si="256"/>
        <v>959060</v>
      </c>
      <c r="H589" s="2">
        <f t="shared" si="257"/>
        <v>0.16067614456999707</v>
      </c>
      <c r="I589" s="2"/>
      <c r="J589" s="2">
        <f t="shared" si="258"/>
        <v>0.54933563146716624</v>
      </c>
      <c r="K589" s="2">
        <f t="shared" si="259"/>
        <v>0.38865948689716917</v>
      </c>
      <c r="L589" s="2">
        <f t="shared" si="260"/>
        <v>0</v>
      </c>
      <c r="M589" s="2">
        <f t="shared" si="261"/>
        <v>6.2004881635664588E-2</v>
      </c>
      <c r="N589" s="102">
        <f>SUM(N487:N588)</f>
        <v>3278930</v>
      </c>
      <c r="O589" s="102">
        <f>SUM(O487:O588)</f>
        <v>2319870</v>
      </c>
      <c r="P589" s="102"/>
      <c r="Q589" s="102">
        <f>SUM(Q487:Q588)</f>
        <v>75673</v>
      </c>
      <c r="R589" s="102">
        <f>SUM(R487:R588)</f>
        <v>56711</v>
      </c>
      <c r="S589" s="102"/>
      <c r="X589" s="102"/>
      <c r="Y589" s="102">
        <f>SUM(Y487:Y588)</f>
        <v>237699</v>
      </c>
      <c r="Z589" s="102">
        <f>SUM(Z487:Z588)</f>
        <v>6</v>
      </c>
      <c r="AA589" s="102">
        <f>SUM(AA487:AA588)</f>
        <v>2</v>
      </c>
      <c r="AB589" s="102">
        <f>SUM(AB487:AB588)</f>
        <v>10</v>
      </c>
      <c r="AP589" s="7">
        <f>IF(Q589&gt;0,RANK(Q589,(N589:P589,Q589:AF589)),0)</f>
        <v>4</v>
      </c>
      <c r="AQ589" s="7">
        <f>IF(R589&gt;0,RANK(R589,(N589:P589,Q589:AF589)),0)</f>
        <v>5</v>
      </c>
      <c r="AR589" s="7">
        <f>IF(T589&gt;0,RANK(T589,(N589:P589,Q589:AF589)),0)</f>
        <v>0</v>
      </c>
      <c r="AS589" s="7">
        <f>IF(S589&gt;0,RANK(S589,(N589:P589,Q589:AF589)),0)</f>
        <v>0</v>
      </c>
      <c r="AT589" s="2">
        <f t="shared" si="262"/>
        <v>1.2677878222473449E-2</v>
      </c>
      <c r="AU589" s="2">
        <f t="shared" si="263"/>
        <v>9.5010790093519731E-3</v>
      </c>
      <c r="AV589" s="2">
        <f t="shared" si="264"/>
        <v>0</v>
      </c>
      <c r="AW589" s="2">
        <f t="shared" si="265"/>
        <v>0</v>
      </c>
      <c r="AY589" t="s">
        <v>2458</v>
      </c>
      <c r="AZ589" t="s">
        <v>2397</v>
      </c>
      <c r="BA589" t="s">
        <v>2903</v>
      </c>
      <c r="BC589">
        <v>2</v>
      </c>
      <c r="BD589" s="91">
        <v>17</v>
      </c>
      <c r="BE589" s="93"/>
      <c r="BF589" s="91">
        <v>17</v>
      </c>
      <c r="BG589" s="91">
        <f t="shared" si="254"/>
        <v>17</v>
      </c>
      <c r="BI589" s="7" t="s">
        <v>2154</v>
      </c>
    </row>
    <row r="590" spans="1:123" ht="14" customHeight="1" x14ac:dyDescent="0.2">
      <c r="C590" s="1"/>
      <c r="E590" s="7"/>
      <c r="F590" s="7"/>
      <c r="I590" s="2"/>
      <c r="P590" s="102"/>
      <c r="Q590" s="102"/>
      <c r="AP590" s="7"/>
      <c r="AQ590" s="7"/>
      <c r="AR590" s="7"/>
      <c r="AS590" s="7"/>
      <c r="BA590" t="s">
        <v>2903</v>
      </c>
      <c r="BD590" s="91"/>
      <c r="BE590" s="93"/>
      <c r="BF590" s="96"/>
      <c r="BG590" s="96"/>
    </row>
    <row r="591" spans="1:123" ht="14" hidden="1" customHeight="1" outlineLevel="1" x14ac:dyDescent="0.2">
      <c r="A591" t="s">
        <v>2309</v>
      </c>
      <c r="B591" t="s">
        <v>1938</v>
      </c>
      <c r="C591" s="1">
        <f t="shared" ref="C591:C622" si="268">SUM(N591:AN591)</f>
        <v>4144</v>
      </c>
      <c r="D591" s="7">
        <f>IF(N591&gt;0, RANK(N591,(N591:P591,Q591:AF591)),0)</f>
        <v>2</v>
      </c>
      <c r="E591" s="7">
        <f>IF(O591&gt;0,RANK(O591,(N591:P591,Q591:AF591)),0)</f>
        <v>1</v>
      </c>
      <c r="F591" s="7">
        <f>IF(P591&gt;0,RANK(P591,(N591:P591,Q591:AF591)),0)</f>
        <v>4</v>
      </c>
      <c r="G591" s="1">
        <f t="shared" ref="G591:G622" si="269">IF(C591&gt;0,MAX(N591:P591)-LARGE(N591:P591,2),0)</f>
        <v>1602</v>
      </c>
      <c r="H591" s="2">
        <f t="shared" ref="H591:H622" si="270">IF(C591&gt;0,G591/C591,0)</f>
        <v>0.38658301158301156</v>
      </c>
      <c r="I591" s="2"/>
      <c r="J591" s="2">
        <f t="shared" ref="J591:J622" si="271">IF($C591=0,"-",N591/$C591)</f>
        <v>0.29126447876447875</v>
      </c>
      <c r="K591" s="2">
        <f t="shared" ref="K591:K622" si="272">IF($C591=0,"-",O591/$C591)</f>
        <v>0.67784749034749037</v>
      </c>
      <c r="L591" s="2">
        <f t="shared" ref="L591:L622" si="273">IF($C591=0,"-",P591/$C591)</f>
        <v>8.6872586872586872E-3</v>
      </c>
      <c r="M591" s="2">
        <f t="shared" ref="M591:M622" si="274">IF(C591=0,"-",(1-J591-K591-L591))</f>
        <v>2.220077220077225E-2</v>
      </c>
      <c r="N591" s="53">
        <v>1207</v>
      </c>
      <c r="O591" s="53">
        <v>2809</v>
      </c>
      <c r="P591" s="102">
        <v>36</v>
      </c>
      <c r="Q591" s="102">
        <v>89</v>
      </c>
      <c r="X591" s="53">
        <v>3</v>
      </c>
      <c r="AP591" s="7">
        <f>IF(Q591&gt;0,RANK(Q591,(N591:P591,Q591:AF591)),0)</f>
        <v>3</v>
      </c>
      <c r="AQ591" s="7">
        <f>IF(R591&gt;0,RANK(R591,(N591:P591,Q591:AF591)),0)</f>
        <v>0</v>
      </c>
      <c r="AR591" s="7">
        <f>IF(T591&gt;0,RANK(T591,(N591:P591,Q591:AF591)),0)</f>
        <v>0</v>
      </c>
      <c r="AS591" s="7">
        <f>IF(S591&gt;0,RANK(S591,(N591:P591,Q591:AF591)),0)</f>
        <v>0</v>
      </c>
      <c r="AT591" s="2">
        <f t="shared" ref="AT591:AT622" si="275">IF($C591=0,"-",Q591/$C591)</f>
        <v>2.1476833976833976E-2</v>
      </c>
      <c r="AU591" s="2">
        <f t="shared" ref="AU591:AU622" si="276">IF($C591=0,"-",R591/$C591)</f>
        <v>0</v>
      </c>
      <c r="AV591" s="2">
        <f t="shared" ref="AV591:AV622" si="277">IF($C591=0,"-",T591/$C591)</f>
        <v>0</v>
      </c>
      <c r="AW591" s="2">
        <f t="shared" ref="AW591:AW622" si="278">IF($C591=0,"-",S591/$C591)</f>
        <v>0</v>
      </c>
      <c r="AY591" t="s">
        <v>2309</v>
      </c>
      <c r="AZ591" t="s">
        <v>1938</v>
      </c>
      <c r="BA591">
        <v>3</v>
      </c>
      <c r="BC591">
        <v>2</v>
      </c>
      <c r="BD591" s="91">
        <v>19</v>
      </c>
      <c r="BE591" s="93">
        <v>1</v>
      </c>
      <c r="BF591" s="96">
        <f t="shared" ref="BF591:BF629" si="279">1000*BD591+BE591</f>
        <v>19001</v>
      </c>
      <c r="BG591" s="96">
        <f t="shared" si="254"/>
        <v>19001</v>
      </c>
      <c r="BI591" s="7" t="s">
        <v>1447</v>
      </c>
      <c r="BJ591" s="1">
        <v>54</v>
      </c>
      <c r="BK591" s="1">
        <v>7</v>
      </c>
    </row>
    <row r="592" spans="1:123" ht="14" hidden="1" customHeight="1" outlineLevel="1" x14ac:dyDescent="0.2">
      <c r="A592" t="s">
        <v>1140</v>
      </c>
      <c r="B592" t="s">
        <v>1938</v>
      </c>
      <c r="C592" s="1">
        <f t="shared" si="268"/>
        <v>2159</v>
      </c>
      <c r="D592" s="7">
        <f>IF(N592&gt;0, RANK(N592,(N592:P592,Q592:AF592)),0)</f>
        <v>2</v>
      </c>
      <c r="E592" s="7">
        <f>IF(O592&gt;0,RANK(O592,(N592:P592,Q592:AF592)),0)</f>
        <v>1</v>
      </c>
      <c r="F592" s="7">
        <f>IF(P592&gt;0,RANK(P592,(N592:P592,Q592:AF592)),0)</f>
        <v>4</v>
      </c>
      <c r="G592" s="1">
        <f t="shared" si="269"/>
        <v>903</v>
      </c>
      <c r="H592" s="2">
        <f t="shared" si="270"/>
        <v>0.41824918943955536</v>
      </c>
      <c r="I592" s="2"/>
      <c r="J592" s="2">
        <f t="shared" si="271"/>
        <v>0.27512737378415936</v>
      </c>
      <c r="K592" s="2">
        <f t="shared" si="272"/>
        <v>0.69337656322371466</v>
      </c>
      <c r="L592" s="2">
        <f t="shared" si="273"/>
        <v>8.8003705419175543E-3</v>
      </c>
      <c r="M592" s="2">
        <f t="shared" si="274"/>
        <v>2.2695692450208485E-2</v>
      </c>
      <c r="N592" s="53">
        <v>594</v>
      </c>
      <c r="O592" s="53">
        <v>1497</v>
      </c>
      <c r="P592" s="102">
        <v>19</v>
      </c>
      <c r="Q592" s="102">
        <v>46</v>
      </c>
      <c r="X592" s="53">
        <v>3</v>
      </c>
      <c r="AP592" s="7">
        <f>IF(Q592&gt;0,RANK(Q592,(N592:P592,Q592:AF592)),0)</f>
        <v>3</v>
      </c>
      <c r="AQ592" s="7">
        <f>IF(R592&gt;0,RANK(R592,(N592:P592,Q592:AF592)),0)</f>
        <v>0</v>
      </c>
      <c r="AR592" s="7">
        <f>IF(T592&gt;0,RANK(T592,(N592:P592,Q592:AF592)),0)</f>
        <v>0</v>
      </c>
      <c r="AS592" s="7">
        <f>IF(S592&gt;0,RANK(S592,(N592:P592,Q592:AF592)),0)</f>
        <v>0</v>
      </c>
      <c r="AT592" s="2">
        <f t="shared" si="275"/>
        <v>2.1306160259379342E-2</v>
      </c>
      <c r="AU592" s="2">
        <f t="shared" si="276"/>
        <v>0</v>
      </c>
      <c r="AV592" s="2">
        <f t="shared" si="277"/>
        <v>0</v>
      </c>
      <c r="AW592" s="2">
        <f t="shared" si="278"/>
        <v>0</v>
      </c>
      <c r="AY592" t="s">
        <v>1140</v>
      </c>
      <c r="AZ592" t="s">
        <v>1938</v>
      </c>
      <c r="BA592">
        <v>3</v>
      </c>
      <c r="BC592">
        <v>2</v>
      </c>
      <c r="BD592" s="91">
        <v>19</v>
      </c>
      <c r="BE592" s="93">
        <v>3</v>
      </c>
      <c r="BF592" s="96">
        <f t="shared" si="279"/>
        <v>19003</v>
      </c>
      <c r="BG592" s="96">
        <f t="shared" si="254"/>
        <v>19003</v>
      </c>
      <c r="BI592" s="7" t="s">
        <v>1447</v>
      </c>
      <c r="BJ592" s="1">
        <v>14</v>
      </c>
      <c r="BK592" s="1">
        <v>1</v>
      </c>
    </row>
    <row r="593" spans="1:63" ht="14" hidden="1" customHeight="1" outlineLevel="1" x14ac:dyDescent="0.2">
      <c r="A593" t="s">
        <v>331</v>
      </c>
      <c r="B593" t="s">
        <v>1938</v>
      </c>
      <c r="C593" s="1">
        <f t="shared" si="268"/>
        <v>7336</v>
      </c>
      <c r="D593" s="7">
        <f>IF(N593&gt;0, RANK(N593,(N593:P593,Q593:AF593)),0)</f>
        <v>2</v>
      </c>
      <c r="E593" s="7">
        <f>IF(O593&gt;0,RANK(O593,(N593:P593,Q593:AF593)),0)</f>
        <v>1</v>
      </c>
      <c r="F593" s="7">
        <f>IF(P593&gt;0,RANK(P593,(N593:P593,Q593:AF593)),0)</f>
        <v>4</v>
      </c>
      <c r="G593" s="1">
        <f t="shared" si="269"/>
        <v>1876</v>
      </c>
      <c r="H593" s="2">
        <f t="shared" si="270"/>
        <v>0.25572519083969464</v>
      </c>
      <c r="I593" s="2"/>
      <c r="J593" s="2">
        <f t="shared" si="271"/>
        <v>0.35468920392584513</v>
      </c>
      <c r="K593" s="2">
        <f t="shared" si="272"/>
        <v>0.61041439476553983</v>
      </c>
      <c r="L593" s="2">
        <f t="shared" si="273"/>
        <v>1.0905125408942203E-2</v>
      </c>
      <c r="M593" s="2">
        <f t="shared" si="274"/>
        <v>2.3991275899672843E-2</v>
      </c>
      <c r="N593" s="53">
        <v>2602</v>
      </c>
      <c r="O593" s="53">
        <v>4478</v>
      </c>
      <c r="P593" s="102">
        <v>80</v>
      </c>
      <c r="Q593" s="102">
        <v>175</v>
      </c>
      <c r="X593" s="53">
        <v>1</v>
      </c>
      <c r="AP593" s="7">
        <f>IF(Q593&gt;0,RANK(Q593,(N593:P593,Q593:AF593)),0)</f>
        <v>3</v>
      </c>
      <c r="AQ593" s="7">
        <f>IF(R593&gt;0,RANK(R593,(N593:P593,Q593:AF593)),0)</f>
        <v>0</v>
      </c>
      <c r="AR593" s="7">
        <f>IF(T593&gt;0,RANK(T593,(N593:P593,Q593:AF593)),0)</f>
        <v>0</v>
      </c>
      <c r="AS593" s="7">
        <f>IF(S593&gt;0,RANK(S593,(N593:P593,Q593:AF593)),0)</f>
        <v>0</v>
      </c>
      <c r="AT593" s="2">
        <f t="shared" si="275"/>
        <v>2.385496183206107E-2</v>
      </c>
      <c r="AU593" s="2">
        <f t="shared" si="276"/>
        <v>0</v>
      </c>
      <c r="AV593" s="2">
        <f t="shared" si="277"/>
        <v>0</v>
      </c>
      <c r="AW593" s="2">
        <f t="shared" si="278"/>
        <v>0</v>
      </c>
      <c r="AY593" t="s">
        <v>331</v>
      </c>
      <c r="AZ593" t="s">
        <v>1938</v>
      </c>
      <c r="BA593">
        <v>1</v>
      </c>
      <c r="BC593">
        <v>2</v>
      </c>
      <c r="BD593" s="91">
        <v>19</v>
      </c>
      <c r="BE593" s="93">
        <v>5</v>
      </c>
      <c r="BF593" s="96">
        <f t="shared" si="279"/>
        <v>19005</v>
      </c>
      <c r="BG593" s="96">
        <f t="shared" si="254"/>
        <v>19005</v>
      </c>
      <c r="BI593" s="7" t="s">
        <v>1447</v>
      </c>
      <c r="BJ593" s="1">
        <v>141</v>
      </c>
      <c r="BK593" s="1">
        <v>2</v>
      </c>
    </row>
    <row r="594" spans="1:63" ht="14" hidden="1" customHeight="1" outlineLevel="1" x14ac:dyDescent="0.2">
      <c r="A594" t="s">
        <v>1847</v>
      </c>
      <c r="B594" t="s">
        <v>1938</v>
      </c>
      <c r="C594" s="1">
        <f t="shared" si="268"/>
        <v>6386</v>
      </c>
      <c r="D594" s="7">
        <f>IF(N594&gt;0, RANK(N594,(N594:P594,Q594:AF594)),0)</f>
        <v>2</v>
      </c>
      <c r="E594" s="7">
        <f>IF(O594&gt;0,RANK(O594,(N594:P594,Q594:AF594)),0)</f>
        <v>1</v>
      </c>
      <c r="F594" s="7">
        <f>IF(P594&gt;0,RANK(P594,(N594:P594,Q594:AF594)),0)</f>
        <v>4</v>
      </c>
      <c r="G594" s="1">
        <f t="shared" si="269"/>
        <v>2233</v>
      </c>
      <c r="H594" s="2">
        <f t="shared" si="270"/>
        <v>0.34967115565299089</v>
      </c>
      <c r="I594" s="2"/>
      <c r="J594" s="2">
        <f t="shared" si="271"/>
        <v>0.30629502035703099</v>
      </c>
      <c r="K594" s="2">
        <f t="shared" si="272"/>
        <v>0.65596617601002194</v>
      </c>
      <c r="L594" s="2">
        <f t="shared" si="273"/>
        <v>1.1118070779830879E-2</v>
      </c>
      <c r="M594" s="2">
        <f t="shared" si="274"/>
        <v>2.6620732853116245E-2</v>
      </c>
      <c r="N594" s="53">
        <v>1956</v>
      </c>
      <c r="O594" s="53">
        <v>4189</v>
      </c>
      <c r="P594" s="102">
        <v>71</v>
      </c>
      <c r="Q594" s="102">
        <v>168</v>
      </c>
      <c r="X594" s="53">
        <v>2</v>
      </c>
      <c r="AP594" s="7">
        <f>IF(Q594&gt;0,RANK(Q594,(N594:P594,Q594:AF594)),0)</f>
        <v>3</v>
      </c>
      <c r="AQ594" s="7">
        <f>IF(R594&gt;0,RANK(R594,(N594:P594,Q594:AF594)),0)</f>
        <v>0</v>
      </c>
      <c r="AR594" s="7">
        <f>IF(T594&gt;0,RANK(T594,(N594:P594,Q594:AF594)),0)</f>
        <v>0</v>
      </c>
      <c r="AS594" s="7">
        <f>IF(S594&gt;0,RANK(S594,(N594:P594,Q594:AF594)),0)</f>
        <v>0</v>
      </c>
      <c r="AT594" s="2">
        <f t="shared" si="275"/>
        <v>2.630754776072659E-2</v>
      </c>
      <c r="AU594" s="2">
        <f t="shared" si="276"/>
        <v>0</v>
      </c>
      <c r="AV594" s="2">
        <f t="shared" si="277"/>
        <v>0</v>
      </c>
      <c r="AW594" s="2">
        <f t="shared" si="278"/>
        <v>0</v>
      </c>
      <c r="AY594" t="s">
        <v>1847</v>
      </c>
      <c r="AZ594" t="s">
        <v>1938</v>
      </c>
      <c r="BA594">
        <v>2</v>
      </c>
      <c r="BC594">
        <v>2</v>
      </c>
      <c r="BD594" s="91">
        <v>19</v>
      </c>
      <c r="BE594" s="93">
        <v>7</v>
      </c>
      <c r="BF594" s="96">
        <f t="shared" si="279"/>
        <v>19007</v>
      </c>
      <c r="BG594" s="96">
        <f t="shared" si="254"/>
        <v>19007</v>
      </c>
      <c r="BI594" s="7" t="s">
        <v>1447</v>
      </c>
      <c r="BJ594" s="1">
        <v>161</v>
      </c>
      <c r="BK594" s="1">
        <v>6</v>
      </c>
    </row>
    <row r="595" spans="1:63" ht="14" hidden="1" customHeight="1" outlineLevel="1" x14ac:dyDescent="0.2">
      <c r="A595" t="s">
        <v>676</v>
      </c>
      <c r="B595" t="s">
        <v>1938</v>
      </c>
      <c r="C595" s="1">
        <f t="shared" si="268"/>
        <v>3372</v>
      </c>
      <c r="D595" s="7">
        <f>IF(N595&gt;0, RANK(N595,(N595:P595,Q595:AF595)),0)</f>
        <v>2</v>
      </c>
      <c r="E595" s="7">
        <f>IF(O595&gt;0,RANK(O595,(N595:P595,Q595:AF595)),0)</f>
        <v>1</v>
      </c>
      <c r="F595" s="7">
        <f>IF(P595&gt;0,RANK(P595,(N595:P595,Q595:AF595)),0)</f>
        <v>4</v>
      </c>
      <c r="G595" s="1">
        <f t="shared" si="269"/>
        <v>1096</v>
      </c>
      <c r="H595" s="2">
        <f t="shared" si="270"/>
        <v>0.32502965599051009</v>
      </c>
      <c r="I595" s="2"/>
      <c r="J595" s="2">
        <f t="shared" si="271"/>
        <v>0.32384341637010677</v>
      </c>
      <c r="K595" s="2">
        <f t="shared" si="272"/>
        <v>0.64887307236061686</v>
      </c>
      <c r="L595" s="2">
        <f t="shared" si="273"/>
        <v>6.2277580071174376E-3</v>
      </c>
      <c r="M595" s="2">
        <f t="shared" si="274"/>
        <v>2.1055753262158979E-2</v>
      </c>
      <c r="N595" s="53">
        <v>1092</v>
      </c>
      <c r="O595" s="53">
        <v>2188</v>
      </c>
      <c r="P595" s="102">
        <v>21</v>
      </c>
      <c r="Q595" s="102">
        <v>70</v>
      </c>
      <c r="X595" s="53">
        <v>1</v>
      </c>
      <c r="AP595" s="7">
        <f>IF(Q595&gt;0,RANK(Q595,(N595:P595,Q595:AF595)),0)</f>
        <v>3</v>
      </c>
      <c r="AQ595" s="7">
        <f>IF(R595&gt;0,RANK(R595,(N595:P595,Q595:AF595)),0)</f>
        <v>0</v>
      </c>
      <c r="AR595" s="7">
        <f>IF(T595&gt;0,RANK(T595,(N595:P595,Q595:AF595)),0)</f>
        <v>0</v>
      </c>
      <c r="AS595" s="7">
        <f>IF(S595&gt;0,RANK(S595,(N595:P595,Q595:AF595)),0)</f>
        <v>0</v>
      </c>
      <c r="AT595" s="2">
        <f t="shared" si="275"/>
        <v>2.0759193357058125E-2</v>
      </c>
      <c r="AU595" s="2">
        <f t="shared" si="276"/>
        <v>0</v>
      </c>
      <c r="AV595" s="2">
        <f t="shared" si="277"/>
        <v>0</v>
      </c>
      <c r="AW595" s="2">
        <f t="shared" si="278"/>
        <v>0</v>
      </c>
      <c r="AY595" t="s">
        <v>676</v>
      </c>
      <c r="AZ595" t="s">
        <v>1938</v>
      </c>
      <c r="BA595">
        <v>4</v>
      </c>
      <c r="BC595">
        <v>2</v>
      </c>
      <c r="BD595" s="91">
        <v>19</v>
      </c>
      <c r="BE595" s="93">
        <v>9</v>
      </c>
      <c r="BF595" s="96">
        <f t="shared" si="279"/>
        <v>19009</v>
      </c>
      <c r="BG595" s="96">
        <f t="shared" si="254"/>
        <v>19009</v>
      </c>
      <c r="BI595" s="7" t="s">
        <v>1447</v>
      </c>
      <c r="BJ595" s="1">
        <v>80</v>
      </c>
      <c r="BK595" s="1">
        <v>3</v>
      </c>
    </row>
    <row r="596" spans="1:63" ht="14" hidden="1" customHeight="1" outlineLevel="1" x14ac:dyDescent="0.2">
      <c r="A596" t="s">
        <v>774</v>
      </c>
      <c r="B596" t="s">
        <v>1938</v>
      </c>
      <c r="C596" s="1">
        <f t="shared" si="268"/>
        <v>14492</v>
      </c>
      <c r="D596" s="7">
        <f>IF(N596&gt;0, RANK(N596,(N596:P596,Q596:AF596)),0)</f>
        <v>2</v>
      </c>
      <c r="E596" s="7">
        <f>IF(O596&gt;0,RANK(O596,(N596:P596,Q596:AF596)),0)</f>
        <v>1</v>
      </c>
      <c r="F596" s="7">
        <f>IF(P596&gt;0,RANK(P596,(N596:P596,Q596:AF596)),0)</f>
        <v>4</v>
      </c>
      <c r="G596" s="1">
        <f t="shared" si="269"/>
        <v>3628</v>
      </c>
      <c r="H596" s="2">
        <f t="shared" si="270"/>
        <v>0.25034501794093295</v>
      </c>
      <c r="I596" s="2"/>
      <c r="J596" s="2">
        <f t="shared" si="271"/>
        <v>0.35895666574661883</v>
      </c>
      <c r="K596" s="2">
        <f t="shared" si="272"/>
        <v>0.60930168368755178</v>
      </c>
      <c r="L596" s="2">
        <f t="shared" si="273"/>
        <v>8.2804305823902837E-3</v>
      </c>
      <c r="M596" s="2">
        <f t="shared" si="274"/>
        <v>2.3461219983439165E-2</v>
      </c>
      <c r="N596" s="53">
        <v>5202</v>
      </c>
      <c r="O596" s="53">
        <v>8830</v>
      </c>
      <c r="P596" s="102">
        <v>120</v>
      </c>
      <c r="Q596" s="102">
        <v>331</v>
      </c>
      <c r="X596" s="53">
        <v>9</v>
      </c>
      <c r="AP596" s="7">
        <f>IF(Q596&gt;0,RANK(Q596,(N596:P596,Q596:AF596)),0)</f>
        <v>3</v>
      </c>
      <c r="AQ596" s="7">
        <f>IF(R596&gt;0,RANK(R596,(N596:P596,Q596:AF596)),0)</f>
        <v>0</v>
      </c>
      <c r="AR596" s="7">
        <f>IF(T596&gt;0,RANK(T596,(N596:P596,Q596:AF596)),0)</f>
        <v>0</v>
      </c>
      <c r="AS596" s="7">
        <f>IF(S596&gt;0,RANK(S596,(N596:P596,Q596:AF596)),0)</f>
        <v>0</v>
      </c>
      <c r="AT596" s="2">
        <f t="shared" si="275"/>
        <v>2.2840187689759869E-2</v>
      </c>
      <c r="AU596" s="2">
        <f t="shared" si="276"/>
        <v>0</v>
      </c>
      <c r="AV596" s="2">
        <f t="shared" si="277"/>
        <v>0</v>
      </c>
      <c r="AW596" s="2">
        <f t="shared" si="278"/>
        <v>0</v>
      </c>
      <c r="AY596" t="s">
        <v>774</v>
      </c>
      <c r="AZ596" t="s">
        <v>1938</v>
      </c>
      <c r="BA596">
        <v>1</v>
      </c>
      <c r="BC596">
        <v>2</v>
      </c>
      <c r="BD596" s="91">
        <v>19</v>
      </c>
      <c r="BE596" s="93">
        <v>11</v>
      </c>
      <c r="BF596" s="96">
        <f t="shared" si="279"/>
        <v>19011</v>
      </c>
      <c r="BG596" s="96">
        <f t="shared" si="254"/>
        <v>19011</v>
      </c>
      <c r="BI596" s="7" t="s">
        <v>1447</v>
      </c>
      <c r="BJ596" s="1">
        <v>237</v>
      </c>
      <c r="BK596" s="1">
        <v>7</v>
      </c>
    </row>
    <row r="597" spans="1:63" ht="14" hidden="1" customHeight="1" outlineLevel="1" x14ac:dyDescent="0.2">
      <c r="A597" t="s">
        <v>984</v>
      </c>
      <c r="B597" t="s">
        <v>1938</v>
      </c>
      <c r="C597" s="1">
        <f t="shared" si="268"/>
        <v>66013</v>
      </c>
      <c r="D597" s="7">
        <f>IF(N597&gt;0, RANK(N597,(N597:P597,Q597:AF597)),0)</f>
        <v>1</v>
      </c>
      <c r="E597" s="7">
        <f>IF(O597&gt;0,RANK(O597,(N597:P597,Q597:AF597)),0)</f>
        <v>2</v>
      </c>
      <c r="F597" s="7">
        <f>IF(P597&gt;0,RANK(P597,(N597:P597,Q597:AF597)),0)</f>
        <v>4</v>
      </c>
      <c r="G597" s="1">
        <f t="shared" si="269"/>
        <v>5741</v>
      </c>
      <c r="H597" s="2">
        <f t="shared" si="270"/>
        <v>8.6967718479693396E-2</v>
      </c>
      <c r="I597" s="2"/>
      <c r="J597" s="2">
        <f t="shared" si="271"/>
        <v>0.52963810158605118</v>
      </c>
      <c r="K597" s="2">
        <f t="shared" si="272"/>
        <v>0.44267038310635781</v>
      </c>
      <c r="L597" s="2">
        <f t="shared" si="273"/>
        <v>7.4227803614439576E-3</v>
      </c>
      <c r="M597" s="2">
        <f t="shared" si="274"/>
        <v>2.026873494614705E-2</v>
      </c>
      <c r="N597" s="53">
        <v>34963</v>
      </c>
      <c r="O597" s="53">
        <v>29222</v>
      </c>
      <c r="P597" s="102">
        <v>490</v>
      </c>
      <c r="Q597" s="102">
        <v>1301</v>
      </c>
      <c r="X597" s="53">
        <v>37</v>
      </c>
      <c r="AP597" s="7">
        <f>IF(Q597&gt;0,RANK(Q597,(N597:P597,Q597:AF597)),0)</f>
        <v>3</v>
      </c>
      <c r="AQ597" s="7">
        <f>IF(R597&gt;0,RANK(R597,(N597:P597,Q597:AF597)),0)</f>
        <v>0</v>
      </c>
      <c r="AR597" s="7">
        <f>IF(T597&gt;0,RANK(T597,(N597:P597,Q597:AF597)),0)</f>
        <v>0</v>
      </c>
      <c r="AS597" s="7">
        <f>IF(S597&gt;0,RANK(S597,(N597:P597,Q597:AF597)),0)</f>
        <v>0</v>
      </c>
      <c r="AT597" s="2">
        <f t="shared" si="275"/>
        <v>1.9708239286201204E-2</v>
      </c>
      <c r="AU597" s="2">
        <f t="shared" si="276"/>
        <v>0</v>
      </c>
      <c r="AV597" s="2">
        <f t="shared" si="277"/>
        <v>0</v>
      </c>
      <c r="AW597" s="2">
        <f t="shared" si="278"/>
        <v>0</v>
      </c>
      <c r="AY597" t="s">
        <v>984</v>
      </c>
      <c r="AZ597" t="s">
        <v>1938</v>
      </c>
      <c r="BA597">
        <v>1</v>
      </c>
      <c r="BC597">
        <v>2</v>
      </c>
      <c r="BD597" s="91">
        <v>19</v>
      </c>
      <c r="BE597" s="93">
        <v>13</v>
      </c>
      <c r="BF597" s="96">
        <f t="shared" si="279"/>
        <v>19013</v>
      </c>
      <c r="BG597" s="96">
        <f t="shared" si="254"/>
        <v>19013</v>
      </c>
      <c r="BI597" s="7" t="s">
        <v>1447</v>
      </c>
      <c r="BJ597" s="1">
        <v>900</v>
      </c>
      <c r="BK597" s="1">
        <v>57</v>
      </c>
    </row>
    <row r="598" spans="1:63" ht="14" hidden="1" customHeight="1" outlineLevel="1" x14ac:dyDescent="0.2">
      <c r="A598" t="s">
        <v>1308</v>
      </c>
      <c r="B598" t="s">
        <v>1938</v>
      </c>
      <c r="C598" s="1">
        <f t="shared" si="268"/>
        <v>15190</v>
      </c>
      <c r="D598" s="7">
        <f>IF(N598&gt;0, RANK(N598,(N598:P598,Q598:AF598)),0)</f>
        <v>2</v>
      </c>
      <c r="E598" s="7">
        <f>IF(O598&gt;0,RANK(O598,(N598:P598,Q598:AF598)),0)</f>
        <v>1</v>
      </c>
      <c r="F598" s="7">
        <f>IF(P598&gt;0,RANK(P598,(N598:P598,Q598:AF598)),0)</f>
        <v>4</v>
      </c>
      <c r="G598" s="1">
        <f t="shared" si="269"/>
        <v>1999</v>
      </c>
      <c r="H598" s="2">
        <f t="shared" si="270"/>
        <v>0.1315997366688611</v>
      </c>
      <c r="I598" s="2"/>
      <c r="J598" s="2">
        <f t="shared" si="271"/>
        <v>0.41579986833443056</v>
      </c>
      <c r="K598" s="2">
        <f t="shared" si="272"/>
        <v>0.54739960500329166</v>
      </c>
      <c r="L598" s="2">
        <f t="shared" si="273"/>
        <v>1.0994075049374588E-2</v>
      </c>
      <c r="M598" s="2">
        <f t="shared" si="274"/>
        <v>2.5806451612903146E-2</v>
      </c>
      <c r="N598" s="53">
        <v>6316</v>
      </c>
      <c r="O598" s="53">
        <v>8315</v>
      </c>
      <c r="P598" s="102">
        <v>167</v>
      </c>
      <c r="Q598" s="102">
        <v>385</v>
      </c>
      <c r="X598" s="53">
        <v>7</v>
      </c>
      <c r="AP598" s="7">
        <f>IF(Q598&gt;0,RANK(Q598,(N598:P598,Q598:AF598)),0)</f>
        <v>3</v>
      </c>
      <c r="AQ598" s="7">
        <f>IF(R598&gt;0,RANK(R598,(N598:P598,Q598:AF598)),0)</f>
        <v>0</v>
      </c>
      <c r="AR598" s="7">
        <f>IF(T598&gt;0,RANK(T598,(N598:P598,Q598:AF598)),0)</f>
        <v>0</v>
      </c>
      <c r="AS598" s="7">
        <f>IF(S598&gt;0,RANK(S598,(N598:P598,Q598:AF598)),0)</f>
        <v>0</v>
      </c>
      <c r="AT598" s="2">
        <f t="shared" si="275"/>
        <v>2.5345622119815669E-2</v>
      </c>
      <c r="AU598" s="2">
        <f t="shared" si="276"/>
        <v>0</v>
      </c>
      <c r="AV598" s="2">
        <f t="shared" si="277"/>
        <v>0</v>
      </c>
      <c r="AW598" s="2">
        <f t="shared" si="278"/>
        <v>0</v>
      </c>
      <c r="AY598" t="s">
        <v>1308</v>
      </c>
      <c r="AZ598" t="s">
        <v>1938</v>
      </c>
      <c r="BA598">
        <v>4</v>
      </c>
      <c r="BC598">
        <v>2</v>
      </c>
      <c r="BD598" s="91">
        <v>19</v>
      </c>
      <c r="BE598" s="93">
        <v>15</v>
      </c>
      <c r="BF598" s="96">
        <f t="shared" si="279"/>
        <v>19015</v>
      </c>
      <c r="BG598" s="96">
        <f t="shared" si="254"/>
        <v>19015</v>
      </c>
      <c r="BI598" s="7" t="s">
        <v>1447</v>
      </c>
      <c r="BJ598" s="1">
        <v>217</v>
      </c>
      <c r="BK598" s="1">
        <v>16</v>
      </c>
    </row>
    <row r="599" spans="1:63" ht="14" hidden="1" customHeight="1" outlineLevel="1" x14ac:dyDescent="0.2">
      <c r="A599" t="s">
        <v>1409</v>
      </c>
      <c r="B599" t="s">
        <v>1938</v>
      </c>
      <c r="C599" s="1">
        <f t="shared" si="268"/>
        <v>14450</v>
      </c>
      <c r="D599" s="7">
        <f>IF(N599&gt;0, RANK(N599,(N599:P599,Q599:AF599)),0)</f>
        <v>2</v>
      </c>
      <c r="E599" s="7">
        <f>IF(O599&gt;0,RANK(O599,(N599:P599,Q599:AF599)),0)</f>
        <v>1</v>
      </c>
      <c r="F599" s="7">
        <f>IF(P599&gt;0,RANK(P599,(N599:P599,Q599:AF599)),0)</f>
        <v>4</v>
      </c>
      <c r="G599" s="1">
        <f t="shared" si="269"/>
        <v>2285</v>
      </c>
      <c r="H599" s="2">
        <f t="shared" si="270"/>
        <v>0.15813148788927336</v>
      </c>
      <c r="I599" s="2"/>
      <c r="J599" s="2">
        <f t="shared" si="271"/>
        <v>0.40906574394463668</v>
      </c>
      <c r="K599" s="2">
        <f t="shared" si="272"/>
        <v>0.56719723183391002</v>
      </c>
      <c r="L599" s="2">
        <f t="shared" si="273"/>
        <v>5.8131487889273355E-3</v>
      </c>
      <c r="M599" s="2">
        <f t="shared" si="274"/>
        <v>1.7923875432525958E-2</v>
      </c>
      <c r="N599" s="53">
        <v>5911</v>
      </c>
      <c r="O599" s="53">
        <v>8196</v>
      </c>
      <c r="P599" s="102">
        <v>84</v>
      </c>
      <c r="Q599" s="102">
        <v>254</v>
      </c>
      <c r="X599" s="53">
        <v>5</v>
      </c>
      <c r="AP599" s="7">
        <f>IF(Q599&gt;0,RANK(Q599,(N599:P599,Q599:AF599)),0)</f>
        <v>3</v>
      </c>
      <c r="AQ599" s="7">
        <f>IF(R599&gt;0,RANK(R599,(N599:P599,Q599:AF599)),0)</f>
        <v>0</v>
      </c>
      <c r="AR599" s="7">
        <f>IF(T599&gt;0,RANK(T599,(N599:P599,Q599:AF599)),0)</f>
        <v>0</v>
      </c>
      <c r="AS599" s="7">
        <f>IF(S599&gt;0,RANK(S599,(N599:P599,Q599:AF599)),0)</f>
        <v>0</v>
      </c>
      <c r="AT599" s="2">
        <f t="shared" si="275"/>
        <v>1.7577854671280278E-2</v>
      </c>
      <c r="AU599" s="2">
        <f t="shared" si="276"/>
        <v>0</v>
      </c>
      <c r="AV599" s="2">
        <f t="shared" si="277"/>
        <v>0</v>
      </c>
      <c r="AW599" s="2">
        <f t="shared" si="278"/>
        <v>0</v>
      </c>
      <c r="AY599" t="s">
        <v>1409</v>
      </c>
      <c r="AZ599" t="s">
        <v>1938</v>
      </c>
      <c r="BA599">
        <v>1</v>
      </c>
      <c r="BC599">
        <v>2</v>
      </c>
      <c r="BD599" s="91">
        <v>19</v>
      </c>
      <c r="BE599" s="93">
        <v>17</v>
      </c>
      <c r="BF599" s="96">
        <f t="shared" si="279"/>
        <v>19017</v>
      </c>
      <c r="BG599" s="96">
        <f t="shared" si="254"/>
        <v>19017</v>
      </c>
      <c r="BI599" s="7" t="s">
        <v>1447</v>
      </c>
      <c r="BJ599" s="1">
        <v>173</v>
      </c>
      <c r="BK599" s="1">
        <v>4</v>
      </c>
    </row>
    <row r="600" spans="1:63" ht="14" hidden="1" customHeight="1" outlineLevel="1" x14ac:dyDescent="0.2">
      <c r="A600" t="s">
        <v>1000</v>
      </c>
      <c r="B600" t="s">
        <v>1938</v>
      </c>
      <c r="C600" s="1">
        <f t="shared" si="268"/>
        <v>10704</v>
      </c>
      <c r="D600" s="7">
        <f>IF(N600&gt;0, RANK(N600,(N600:P600,Q600:AF600)),0)</f>
        <v>2</v>
      </c>
      <c r="E600" s="7">
        <f>IF(O600&gt;0,RANK(O600,(N600:P600,Q600:AF600)),0)</f>
        <v>1</v>
      </c>
      <c r="F600" s="7">
        <f>IF(P600&gt;0,RANK(P600,(N600:P600,Q600:AF600)),0)</f>
        <v>4</v>
      </c>
      <c r="G600" s="1">
        <f t="shared" si="269"/>
        <v>1771</v>
      </c>
      <c r="H600" s="2">
        <f t="shared" si="270"/>
        <v>0.16545216741405083</v>
      </c>
      <c r="I600" s="2"/>
      <c r="J600" s="2">
        <f t="shared" si="271"/>
        <v>0.40097159940209265</v>
      </c>
      <c r="K600" s="2">
        <f t="shared" si="272"/>
        <v>0.56642376681614348</v>
      </c>
      <c r="L600" s="2">
        <f t="shared" si="273"/>
        <v>8.9686098654708519E-3</v>
      </c>
      <c r="M600" s="2">
        <f t="shared" si="274"/>
        <v>2.3636023916293075E-2</v>
      </c>
      <c r="N600" s="53">
        <v>4292</v>
      </c>
      <c r="O600" s="53">
        <v>6063</v>
      </c>
      <c r="P600" s="102">
        <v>96</v>
      </c>
      <c r="Q600" s="102">
        <v>248</v>
      </c>
      <c r="X600" s="53">
        <v>5</v>
      </c>
      <c r="AP600" s="7">
        <f>IF(Q600&gt;0,RANK(Q600,(N600:P600,Q600:AF600)),0)</f>
        <v>3</v>
      </c>
      <c r="AQ600" s="7">
        <f>IF(R600&gt;0,RANK(R600,(N600:P600,Q600:AF600)),0)</f>
        <v>0</v>
      </c>
      <c r="AR600" s="7">
        <f>IF(T600&gt;0,RANK(T600,(N600:P600,Q600:AF600)),0)</f>
        <v>0</v>
      </c>
      <c r="AS600" s="7">
        <f>IF(S600&gt;0,RANK(S600,(N600:P600,Q600:AF600)),0)</f>
        <v>0</v>
      </c>
      <c r="AT600" s="2">
        <f t="shared" si="275"/>
        <v>2.3168908819133034E-2</v>
      </c>
      <c r="AU600" s="2">
        <f t="shared" si="276"/>
        <v>0</v>
      </c>
      <c r="AV600" s="2">
        <f t="shared" si="277"/>
        <v>0</v>
      </c>
      <c r="AW600" s="2">
        <f t="shared" si="278"/>
        <v>0</v>
      </c>
      <c r="AY600" t="s">
        <v>1000</v>
      </c>
      <c r="AZ600" t="s">
        <v>1938</v>
      </c>
      <c r="BA600">
        <v>1</v>
      </c>
      <c r="BC600">
        <v>2</v>
      </c>
      <c r="BD600" s="91">
        <v>19</v>
      </c>
      <c r="BE600" s="93">
        <v>19</v>
      </c>
      <c r="BF600" s="96">
        <f t="shared" si="279"/>
        <v>19019</v>
      </c>
      <c r="BG600" s="96">
        <f t="shared" si="254"/>
        <v>19019</v>
      </c>
      <c r="BI600" s="7" t="s">
        <v>1447</v>
      </c>
      <c r="BJ600" s="1">
        <v>172</v>
      </c>
      <c r="BK600" s="1">
        <v>3</v>
      </c>
    </row>
    <row r="601" spans="1:63" ht="14" hidden="1" customHeight="1" outlineLevel="1" x14ac:dyDescent="0.2">
      <c r="A601" t="s">
        <v>2042</v>
      </c>
      <c r="B601" t="s">
        <v>1938</v>
      </c>
      <c r="C601" s="1">
        <f t="shared" si="268"/>
        <v>7994</v>
      </c>
      <c r="D601" s="7">
        <f>IF(N601&gt;0, RANK(N601,(N601:P601,Q601:AF601)),0)</f>
        <v>2</v>
      </c>
      <c r="E601" s="7">
        <f>IF(O601&gt;0,RANK(O601,(N601:P601,Q601:AF601)),0)</f>
        <v>1</v>
      </c>
      <c r="F601" s="7">
        <f>IF(P601&gt;0,RANK(P601,(N601:P601,Q601:AF601)),0)</f>
        <v>4</v>
      </c>
      <c r="G601" s="1">
        <f t="shared" si="269"/>
        <v>1702</v>
      </c>
      <c r="H601" s="2">
        <f t="shared" si="270"/>
        <v>0.21290968226169626</v>
      </c>
      <c r="I601" s="2"/>
      <c r="J601" s="2">
        <f t="shared" si="271"/>
        <v>0.37803352514385791</v>
      </c>
      <c r="K601" s="2">
        <f t="shared" si="272"/>
        <v>0.59094320740555417</v>
      </c>
      <c r="L601" s="2">
        <f t="shared" si="273"/>
        <v>9.3820365273955472E-3</v>
      </c>
      <c r="M601" s="2">
        <f t="shared" si="274"/>
        <v>2.1641230923192374E-2</v>
      </c>
      <c r="N601" s="53">
        <v>3022</v>
      </c>
      <c r="O601" s="53">
        <v>4724</v>
      </c>
      <c r="P601" s="102">
        <v>75</v>
      </c>
      <c r="Q601" s="102">
        <v>166</v>
      </c>
      <c r="X601" s="53">
        <v>7</v>
      </c>
      <c r="AP601" s="7">
        <f>IF(Q601&gt;0,RANK(Q601,(N601:P601,Q601:AF601)),0)</f>
        <v>3</v>
      </c>
      <c r="AQ601" s="7">
        <f>IF(R601&gt;0,RANK(R601,(N601:P601,Q601:AF601)),0)</f>
        <v>0</v>
      </c>
      <c r="AR601" s="7">
        <f>IF(T601&gt;0,RANK(T601,(N601:P601,Q601:AF601)),0)</f>
        <v>0</v>
      </c>
      <c r="AS601" s="7">
        <f>IF(S601&gt;0,RANK(S601,(N601:P601,Q601:AF601)),0)</f>
        <v>0</v>
      </c>
      <c r="AT601" s="2">
        <f t="shared" si="275"/>
        <v>2.0765574180635477E-2</v>
      </c>
      <c r="AU601" s="2">
        <f t="shared" si="276"/>
        <v>0</v>
      </c>
      <c r="AV601" s="2">
        <f t="shared" si="277"/>
        <v>0</v>
      </c>
      <c r="AW601" s="2">
        <f t="shared" si="278"/>
        <v>0</v>
      </c>
      <c r="AY601" t="s">
        <v>2042</v>
      </c>
      <c r="AZ601" t="s">
        <v>1938</v>
      </c>
      <c r="BA601">
        <v>4</v>
      </c>
      <c r="BC601">
        <v>2</v>
      </c>
      <c r="BD601" s="91">
        <v>19</v>
      </c>
      <c r="BE601" s="93">
        <v>21</v>
      </c>
      <c r="BF601" s="96">
        <f t="shared" si="279"/>
        <v>19021</v>
      </c>
      <c r="BG601" s="96">
        <f t="shared" si="254"/>
        <v>19021</v>
      </c>
      <c r="BI601" s="7" t="s">
        <v>1447</v>
      </c>
      <c r="BJ601" s="1">
        <v>266</v>
      </c>
      <c r="BK601" s="1">
        <v>6</v>
      </c>
    </row>
    <row r="602" spans="1:63" ht="14" hidden="1" customHeight="1" outlineLevel="1" x14ac:dyDescent="0.2">
      <c r="A602" t="s">
        <v>1587</v>
      </c>
      <c r="B602" t="s">
        <v>1938</v>
      </c>
      <c r="C602" s="1">
        <f t="shared" si="268"/>
        <v>8009</v>
      </c>
      <c r="D602" s="7">
        <f>IF(N602&gt;0, RANK(N602,(N602:P602,Q602:AF602)),0)</f>
        <v>2</v>
      </c>
      <c r="E602" s="7">
        <f>IF(O602&gt;0,RANK(O602,(N602:P602,Q602:AF602)),0)</f>
        <v>1</v>
      </c>
      <c r="F602" s="7">
        <f>IF(P602&gt;0,RANK(P602,(N602:P602,Q602:AF602)),0)</f>
        <v>4</v>
      </c>
      <c r="G602" s="1">
        <f t="shared" si="269"/>
        <v>2817</v>
      </c>
      <c r="H602" s="2">
        <f t="shared" si="270"/>
        <v>0.35172930453240103</v>
      </c>
      <c r="I602" s="2"/>
      <c r="J602" s="2">
        <f t="shared" si="271"/>
        <v>0.30890248470470721</v>
      </c>
      <c r="K602" s="2">
        <f t="shared" si="272"/>
        <v>0.6606317892371083</v>
      </c>
      <c r="L602" s="2">
        <f t="shared" si="273"/>
        <v>8.6153077787489082E-3</v>
      </c>
      <c r="M602" s="2">
        <f t="shared" si="274"/>
        <v>2.185041827943552E-2</v>
      </c>
      <c r="N602" s="53">
        <v>2474</v>
      </c>
      <c r="O602" s="53">
        <v>5291</v>
      </c>
      <c r="P602" s="102">
        <v>69</v>
      </c>
      <c r="Q602" s="102">
        <v>173</v>
      </c>
      <c r="X602" s="53">
        <v>2</v>
      </c>
      <c r="AP602" s="7">
        <f>IF(Q602&gt;0,RANK(Q602,(N602:P602,Q602:AF602)),0)</f>
        <v>3</v>
      </c>
      <c r="AQ602" s="7">
        <f>IF(R602&gt;0,RANK(R602,(N602:P602,Q602:AF602)),0)</f>
        <v>0</v>
      </c>
      <c r="AR602" s="7">
        <f>IF(T602&gt;0,RANK(T602,(N602:P602,Q602:AF602)),0)</f>
        <v>0</v>
      </c>
      <c r="AS602" s="7">
        <f>IF(S602&gt;0,RANK(S602,(N602:P602,Q602:AF602)),0)</f>
        <v>0</v>
      </c>
      <c r="AT602" s="2">
        <f t="shared" si="275"/>
        <v>2.1600699213384943E-2</v>
      </c>
      <c r="AU602" s="2">
        <f t="shared" si="276"/>
        <v>0</v>
      </c>
      <c r="AV602" s="2">
        <f t="shared" si="277"/>
        <v>0</v>
      </c>
      <c r="AW602" s="2">
        <f t="shared" si="278"/>
        <v>0</v>
      </c>
      <c r="AY602" t="s">
        <v>1587</v>
      </c>
      <c r="AZ602" t="s">
        <v>1938</v>
      </c>
      <c r="BA602">
        <v>4</v>
      </c>
      <c r="BC602">
        <v>2</v>
      </c>
      <c r="BD602" s="91">
        <v>19</v>
      </c>
      <c r="BE602" s="93">
        <v>23</v>
      </c>
      <c r="BF602" s="96">
        <f t="shared" si="279"/>
        <v>19023</v>
      </c>
      <c r="BG602" s="96">
        <f t="shared" si="254"/>
        <v>19023</v>
      </c>
      <c r="BI602" s="7" t="s">
        <v>1447</v>
      </c>
      <c r="BJ602" s="1">
        <v>124</v>
      </c>
      <c r="BK602" s="1">
        <v>3</v>
      </c>
    </row>
    <row r="603" spans="1:63" ht="14" hidden="1" customHeight="1" outlineLevel="1" x14ac:dyDescent="0.2">
      <c r="A603" t="s">
        <v>1139</v>
      </c>
      <c r="B603" t="s">
        <v>1938</v>
      </c>
      <c r="C603" s="1">
        <f t="shared" si="268"/>
        <v>5212</v>
      </c>
      <c r="D603" s="7">
        <f>IF(N603&gt;0, RANK(N603,(N603:P603,Q603:AF603)),0)</f>
        <v>2</v>
      </c>
      <c r="E603" s="7">
        <f>IF(O603&gt;0,RANK(O603,(N603:P603,Q603:AF603)),0)</f>
        <v>1</v>
      </c>
      <c r="F603" s="7">
        <f>IF(P603&gt;0,RANK(P603,(N603:P603,Q603:AF603)),0)</f>
        <v>4</v>
      </c>
      <c r="G603" s="1">
        <f t="shared" si="269"/>
        <v>1982</v>
      </c>
      <c r="H603" s="2">
        <f t="shared" si="270"/>
        <v>0.38027628549501152</v>
      </c>
      <c r="I603" s="2"/>
      <c r="J603" s="2">
        <f t="shared" si="271"/>
        <v>0.29374520337682269</v>
      </c>
      <c r="K603" s="2">
        <f t="shared" si="272"/>
        <v>0.67402148887183422</v>
      </c>
      <c r="L603" s="2">
        <f t="shared" si="273"/>
        <v>6.1396776669224865E-3</v>
      </c>
      <c r="M603" s="2">
        <f t="shared" si="274"/>
        <v>2.6093630084420658E-2</v>
      </c>
      <c r="N603" s="53">
        <v>1531</v>
      </c>
      <c r="O603" s="53">
        <v>3513</v>
      </c>
      <c r="P603" s="102">
        <v>32</v>
      </c>
      <c r="Q603" s="102">
        <v>129</v>
      </c>
      <c r="X603" s="53">
        <v>7</v>
      </c>
      <c r="AP603" s="7">
        <f>IF(Q603&gt;0,RANK(Q603,(N603:P603,Q603:AF603)),0)</f>
        <v>3</v>
      </c>
      <c r="AQ603" s="7">
        <f>IF(R603&gt;0,RANK(R603,(N603:P603,Q603:AF603)),0)</f>
        <v>0</v>
      </c>
      <c r="AR603" s="7">
        <f>IF(T603&gt;0,RANK(T603,(N603:P603,Q603:AF603)),0)</f>
        <v>0</v>
      </c>
      <c r="AS603" s="7">
        <f>IF(S603&gt;0,RANK(S603,(N603:P603,Q603:AF603)),0)</f>
        <v>0</v>
      </c>
      <c r="AT603" s="2">
        <f t="shared" si="275"/>
        <v>2.4750575594781273E-2</v>
      </c>
      <c r="AU603" s="2">
        <f t="shared" si="276"/>
        <v>0</v>
      </c>
      <c r="AV603" s="2">
        <f t="shared" si="277"/>
        <v>0</v>
      </c>
      <c r="AW603" s="2">
        <f t="shared" si="278"/>
        <v>0</v>
      </c>
      <c r="AY603" t="s">
        <v>1139</v>
      </c>
      <c r="AZ603" t="s">
        <v>1938</v>
      </c>
      <c r="BA603">
        <v>4</v>
      </c>
      <c r="BC603">
        <v>2</v>
      </c>
      <c r="BD603" s="91">
        <v>19</v>
      </c>
      <c r="BE603" s="93">
        <v>25</v>
      </c>
      <c r="BF603" s="96">
        <f t="shared" si="279"/>
        <v>19025</v>
      </c>
      <c r="BG603" s="96">
        <f t="shared" si="254"/>
        <v>19025</v>
      </c>
      <c r="BI603" s="7" t="s">
        <v>1447</v>
      </c>
      <c r="BJ603" s="1">
        <v>72</v>
      </c>
      <c r="BK603" s="1">
        <v>2</v>
      </c>
    </row>
    <row r="604" spans="1:63" ht="14" hidden="1" customHeight="1" outlineLevel="1" x14ac:dyDescent="0.2">
      <c r="A604" t="s">
        <v>203</v>
      </c>
      <c r="B604" t="s">
        <v>1938</v>
      </c>
      <c r="C604" s="1">
        <f t="shared" si="268"/>
        <v>11162</v>
      </c>
      <c r="D604" s="7">
        <f>IF(N604&gt;0, RANK(N604,(N604:P604,Q604:AF604)),0)</f>
        <v>2</v>
      </c>
      <c r="E604" s="7">
        <f>IF(O604&gt;0,RANK(O604,(N604:P604,Q604:AF604)),0)</f>
        <v>1</v>
      </c>
      <c r="F604" s="7">
        <f>IF(P604&gt;0,RANK(P604,(N604:P604,Q604:AF604)),0)</f>
        <v>4</v>
      </c>
      <c r="G604" s="1">
        <f t="shared" si="269"/>
        <v>3665</v>
      </c>
      <c r="H604" s="2">
        <f t="shared" si="270"/>
        <v>0.3283461745206952</v>
      </c>
      <c r="I604" s="2"/>
      <c r="J604" s="2">
        <f t="shared" si="271"/>
        <v>0.32073105178283462</v>
      </c>
      <c r="K604" s="2">
        <f t="shared" si="272"/>
        <v>0.64907722630352982</v>
      </c>
      <c r="L604" s="2">
        <f t="shared" si="273"/>
        <v>8.6006092098190288E-3</v>
      </c>
      <c r="M604" s="2">
        <f t="shared" si="274"/>
        <v>2.1591112703816587E-2</v>
      </c>
      <c r="N604" s="53">
        <v>3580</v>
      </c>
      <c r="O604" s="53">
        <v>7245</v>
      </c>
      <c r="P604" s="102">
        <v>96</v>
      </c>
      <c r="Q604" s="102">
        <v>230</v>
      </c>
      <c r="X604" s="53">
        <v>11</v>
      </c>
      <c r="AP604" s="7">
        <f>IF(Q604&gt;0,RANK(Q604,(N604:P604,Q604:AF604)),0)</f>
        <v>3</v>
      </c>
      <c r="AQ604" s="7">
        <f>IF(R604&gt;0,RANK(R604,(N604:P604,Q604:AF604)),0)</f>
        <v>0</v>
      </c>
      <c r="AR604" s="7">
        <f>IF(T604&gt;0,RANK(T604,(N604:P604,Q604:AF604)),0)</f>
        <v>0</v>
      </c>
      <c r="AS604" s="7">
        <f>IF(S604&gt;0,RANK(S604,(N604:P604,Q604:AF604)),0)</f>
        <v>0</v>
      </c>
      <c r="AT604" s="2">
        <f t="shared" si="275"/>
        <v>2.060562623185809E-2</v>
      </c>
      <c r="AU604" s="2">
        <f t="shared" si="276"/>
        <v>0</v>
      </c>
      <c r="AV604" s="2">
        <f t="shared" si="277"/>
        <v>0</v>
      </c>
      <c r="AW604" s="2">
        <f t="shared" si="278"/>
        <v>0</v>
      </c>
      <c r="AY604" t="s">
        <v>203</v>
      </c>
      <c r="AZ604" t="s">
        <v>1938</v>
      </c>
      <c r="BA604">
        <v>4</v>
      </c>
      <c r="BC604">
        <v>2</v>
      </c>
      <c r="BD604" s="91">
        <v>19</v>
      </c>
      <c r="BE604" s="93">
        <v>27</v>
      </c>
      <c r="BF604" s="96">
        <f t="shared" si="279"/>
        <v>19027</v>
      </c>
      <c r="BG604" s="96">
        <f t="shared" si="254"/>
        <v>19027</v>
      </c>
      <c r="BI604" s="7" t="s">
        <v>1447</v>
      </c>
      <c r="BJ604" s="1">
        <v>256</v>
      </c>
      <c r="BK604" s="1">
        <v>3</v>
      </c>
    </row>
    <row r="605" spans="1:63" ht="14" hidden="1" customHeight="1" outlineLevel="1" x14ac:dyDescent="0.2">
      <c r="A605" t="s">
        <v>1200</v>
      </c>
      <c r="B605" t="s">
        <v>1938</v>
      </c>
      <c r="C605" s="1">
        <f t="shared" si="268"/>
        <v>7165</v>
      </c>
      <c r="D605" s="7">
        <f>IF(N605&gt;0, RANK(N605,(N605:P605,Q605:AF605)),0)</f>
        <v>2</v>
      </c>
      <c r="E605" s="7">
        <f>IF(O605&gt;0,RANK(O605,(N605:P605,Q605:AF605)),0)</f>
        <v>1</v>
      </c>
      <c r="F605" s="7">
        <f>IF(P605&gt;0,RANK(P605,(N605:P605,Q605:AF605)),0)</f>
        <v>4</v>
      </c>
      <c r="G605" s="1">
        <f t="shared" si="269"/>
        <v>2466</v>
      </c>
      <c r="H605" s="2">
        <f t="shared" si="270"/>
        <v>0.34417306350314025</v>
      </c>
      <c r="I605" s="2"/>
      <c r="J605" s="2">
        <f t="shared" si="271"/>
        <v>0.31528262386601535</v>
      </c>
      <c r="K605" s="2">
        <f t="shared" si="272"/>
        <v>0.65945568736915561</v>
      </c>
      <c r="L605" s="2">
        <f t="shared" si="273"/>
        <v>7.536636427076064E-3</v>
      </c>
      <c r="M605" s="2">
        <f t="shared" si="274"/>
        <v>1.7725052337752973E-2</v>
      </c>
      <c r="N605" s="53">
        <v>2259</v>
      </c>
      <c r="O605" s="53">
        <v>4725</v>
      </c>
      <c r="P605" s="102">
        <v>54</v>
      </c>
      <c r="Q605" s="102">
        <v>120</v>
      </c>
      <c r="X605" s="53">
        <v>7</v>
      </c>
      <c r="AP605" s="7">
        <f>IF(Q605&gt;0,RANK(Q605,(N605:P605,Q605:AF605)),0)</f>
        <v>3</v>
      </c>
      <c r="AQ605" s="7">
        <f>IF(R605&gt;0,RANK(R605,(N605:P605,Q605:AF605)),0)</f>
        <v>0</v>
      </c>
      <c r="AR605" s="7">
        <f>IF(T605&gt;0,RANK(T605,(N605:P605,Q605:AF605)),0)</f>
        <v>0</v>
      </c>
      <c r="AS605" s="7">
        <f>IF(S605&gt;0,RANK(S605,(N605:P605,Q605:AF605)),0)</f>
        <v>0</v>
      </c>
      <c r="AT605" s="2">
        <f t="shared" si="275"/>
        <v>1.6748080949057921E-2</v>
      </c>
      <c r="AU605" s="2">
        <f t="shared" si="276"/>
        <v>0</v>
      </c>
      <c r="AV605" s="2">
        <f t="shared" si="277"/>
        <v>0</v>
      </c>
      <c r="AW605" s="2">
        <f t="shared" si="278"/>
        <v>0</v>
      </c>
      <c r="AY605" t="s">
        <v>1200</v>
      </c>
      <c r="AZ605" t="s">
        <v>1938</v>
      </c>
      <c r="BA605">
        <v>3</v>
      </c>
      <c r="BC605">
        <v>2</v>
      </c>
      <c r="BD605" s="91">
        <v>19</v>
      </c>
      <c r="BE605" s="93">
        <v>29</v>
      </c>
      <c r="BF605" s="96">
        <f t="shared" si="279"/>
        <v>19029</v>
      </c>
      <c r="BG605" s="96">
        <f t="shared" si="254"/>
        <v>19029</v>
      </c>
      <c r="BI605" s="7" t="s">
        <v>1447</v>
      </c>
      <c r="BJ605" s="1">
        <v>173</v>
      </c>
      <c r="BK605" s="1">
        <v>2</v>
      </c>
    </row>
    <row r="606" spans="1:63" ht="14" hidden="1" customHeight="1" outlineLevel="1" x14ac:dyDescent="0.2">
      <c r="A606" t="s">
        <v>2174</v>
      </c>
      <c r="B606" t="s">
        <v>1938</v>
      </c>
      <c r="C606" s="1">
        <f t="shared" si="268"/>
        <v>10541</v>
      </c>
      <c r="D606" s="7">
        <f>IF(N606&gt;0, RANK(N606,(N606:P606,Q606:AF606)),0)</f>
        <v>2</v>
      </c>
      <c r="E606" s="7">
        <f>IF(O606&gt;0,RANK(O606,(N606:P606,Q606:AF606)),0)</f>
        <v>1</v>
      </c>
      <c r="F606" s="7">
        <f>IF(P606&gt;0,RANK(P606,(N606:P606,Q606:AF606)),0)</f>
        <v>4</v>
      </c>
      <c r="G606" s="1">
        <f t="shared" si="269"/>
        <v>1635</v>
      </c>
      <c r="H606" s="2">
        <f t="shared" si="270"/>
        <v>0.155108623470259</v>
      </c>
      <c r="I606" s="2"/>
      <c r="J606" s="2">
        <f t="shared" si="271"/>
        <v>0.4079309363438004</v>
      </c>
      <c r="K606" s="2">
        <f t="shared" si="272"/>
        <v>0.5630395598140594</v>
      </c>
      <c r="L606" s="2">
        <f t="shared" si="273"/>
        <v>7.0202068114979602E-3</v>
      </c>
      <c r="M606" s="2">
        <f t="shared" si="274"/>
        <v>2.2009297030642243E-2</v>
      </c>
      <c r="N606" s="53">
        <v>4300</v>
      </c>
      <c r="O606" s="53">
        <v>5935</v>
      </c>
      <c r="P606" s="102">
        <v>74</v>
      </c>
      <c r="Q606" s="102">
        <v>226</v>
      </c>
      <c r="X606" s="53">
        <v>6</v>
      </c>
      <c r="AP606" s="7">
        <f>IF(Q606&gt;0,RANK(Q606,(N606:P606,Q606:AF606)),0)</f>
        <v>3</v>
      </c>
      <c r="AQ606" s="7">
        <f>IF(R606&gt;0,RANK(R606,(N606:P606,Q606:AF606)),0)</f>
        <v>0</v>
      </c>
      <c r="AR606" s="7">
        <f>IF(T606&gt;0,RANK(T606,(N606:P606,Q606:AF606)),0)</f>
        <v>0</v>
      </c>
      <c r="AS606" s="7">
        <f>IF(S606&gt;0,RANK(S606,(N606:P606,Q606:AF606)),0)</f>
        <v>0</v>
      </c>
      <c r="AT606" s="2">
        <f t="shared" si="275"/>
        <v>2.1440091072953232E-2</v>
      </c>
      <c r="AU606" s="2">
        <f t="shared" si="276"/>
        <v>0</v>
      </c>
      <c r="AV606" s="2">
        <f t="shared" si="277"/>
        <v>0</v>
      </c>
      <c r="AW606" s="2">
        <f t="shared" si="278"/>
        <v>0</v>
      </c>
      <c r="AY606" t="s">
        <v>2174</v>
      </c>
      <c r="AZ606" t="s">
        <v>1938</v>
      </c>
      <c r="BA606">
        <v>2</v>
      </c>
      <c r="BC606">
        <v>2</v>
      </c>
      <c r="BD606" s="91">
        <v>19</v>
      </c>
      <c r="BE606" s="93">
        <v>31</v>
      </c>
      <c r="BF606" s="96">
        <f t="shared" si="279"/>
        <v>19031</v>
      </c>
      <c r="BG606" s="96">
        <f t="shared" si="254"/>
        <v>19031</v>
      </c>
      <c r="BI606" s="7" t="s">
        <v>1447</v>
      </c>
      <c r="BJ606" s="1">
        <v>209</v>
      </c>
      <c r="BK606" s="1">
        <v>12</v>
      </c>
    </row>
    <row r="607" spans="1:63" ht="14" hidden="1" customHeight="1" outlineLevel="1" x14ac:dyDescent="0.2">
      <c r="A607" t="s">
        <v>1408</v>
      </c>
      <c r="B607" t="s">
        <v>1938</v>
      </c>
      <c r="C607" s="1">
        <f t="shared" si="268"/>
        <v>23530</v>
      </c>
      <c r="D607" s="7">
        <f>IF(N607&gt;0, RANK(N607,(N607:P607,Q607:AF607)),0)</f>
        <v>1</v>
      </c>
      <c r="E607" s="7">
        <f>IF(O607&gt;0,RANK(O607,(N607:P607,Q607:AF607)),0)</f>
        <v>2</v>
      </c>
      <c r="F607" s="7">
        <f>IF(P607&gt;0,RANK(P607,(N607:P607,Q607:AF607)),0)</f>
        <v>4</v>
      </c>
      <c r="G607" s="1">
        <f t="shared" si="269"/>
        <v>195</v>
      </c>
      <c r="H607" s="2">
        <f t="shared" si="270"/>
        <v>8.2872928176795577E-3</v>
      </c>
      <c r="I607" s="2"/>
      <c r="J607" s="2">
        <f t="shared" si="271"/>
        <v>0.4901827454313642</v>
      </c>
      <c r="K607" s="2">
        <f t="shared" si="272"/>
        <v>0.48189545261368466</v>
      </c>
      <c r="L607" s="2">
        <f t="shared" si="273"/>
        <v>8.9672758181045479E-3</v>
      </c>
      <c r="M607" s="2">
        <f t="shared" si="274"/>
        <v>1.8954526136846596E-2</v>
      </c>
      <c r="N607" s="53">
        <v>11534</v>
      </c>
      <c r="O607" s="53">
        <v>11339</v>
      </c>
      <c r="P607" s="102">
        <v>211</v>
      </c>
      <c r="Q607" s="102">
        <v>430</v>
      </c>
      <c r="X607" s="53">
        <v>16</v>
      </c>
      <c r="AP607" s="7">
        <f>IF(Q607&gt;0,RANK(Q607,(N607:P607,Q607:AF607)),0)</f>
        <v>3</v>
      </c>
      <c r="AQ607" s="7">
        <f>IF(R607&gt;0,RANK(R607,(N607:P607,Q607:AF607)),0)</f>
        <v>0</v>
      </c>
      <c r="AR607" s="7">
        <f>IF(T607&gt;0,RANK(T607,(N607:P607,Q607:AF607)),0)</f>
        <v>0</v>
      </c>
      <c r="AS607" s="7">
        <f>IF(S607&gt;0,RANK(S607,(N607:P607,Q607:AF607)),0)</f>
        <v>0</v>
      </c>
      <c r="AT607" s="2">
        <f t="shared" si="275"/>
        <v>1.827454313642159E-2</v>
      </c>
      <c r="AU607" s="2">
        <f t="shared" si="276"/>
        <v>0</v>
      </c>
      <c r="AV607" s="2">
        <f t="shared" si="277"/>
        <v>0</v>
      </c>
      <c r="AW607" s="2">
        <f t="shared" si="278"/>
        <v>0</v>
      </c>
      <c r="AY607" t="s">
        <v>1408</v>
      </c>
      <c r="AZ607" t="s">
        <v>1938</v>
      </c>
      <c r="BA607">
        <v>4</v>
      </c>
      <c r="BC607">
        <v>2</v>
      </c>
      <c r="BD607" s="91">
        <v>19</v>
      </c>
      <c r="BE607" s="93">
        <v>33</v>
      </c>
      <c r="BF607" s="96">
        <f t="shared" si="279"/>
        <v>19033</v>
      </c>
      <c r="BG607" s="96">
        <f t="shared" si="254"/>
        <v>19033</v>
      </c>
      <c r="BI607" s="7" t="s">
        <v>1447</v>
      </c>
      <c r="BJ607" s="1">
        <v>389</v>
      </c>
      <c r="BK607" s="1">
        <v>8</v>
      </c>
    </row>
    <row r="608" spans="1:63" ht="14" hidden="1" customHeight="1" outlineLevel="1" x14ac:dyDescent="0.2">
      <c r="A608" t="s">
        <v>1172</v>
      </c>
      <c r="B608" t="s">
        <v>1938</v>
      </c>
      <c r="C608" s="1">
        <f t="shared" si="268"/>
        <v>6425</v>
      </c>
      <c r="D608" s="7">
        <f>IF(N608&gt;0, RANK(N608,(N608:P608,Q608:AF608)),0)</f>
        <v>2</v>
      </c>
      <c r="E608" s="7">
        <f>IF(O608&gt;0,RANK(O608,(N608:P608,Q608:AF608)),0)</f>
        <v>1</v>
      </c>
      <c r="F608" s="7">
        <f>IF(P608&gt;0,RANK(P608,(N608:P608,Q608:AF608)),0)</f>
        <v>4</v>
      </c>
      <c r="G608" s="1">
        <f t="shared" si="269"/>
        <v>2212</v>
      </c>
      <c r="H608" s="2">
        <f t="shared" si="270"/>
        <v>0.34428015564202336</v>
      </c>
      <c r="I608" s="2"/>
      <c r="J608" s="2">
        <f t="shared" si="271"/>
        <v>0.31159533073929963</v>
      </c>
      <c r="K608" s="2">
        <f t="shared" si="272"/>
        <v>0.65587548638132298</v>
      </c>
      <c r="L608" s="2">
        <f t="shared" si="273"/>
        <v>1.0428015564202335E-2</v>
      </c>
      <c r="M608" s="2">
        <f t="shared" si="274"/>
        <v>2.2101167315175113E-2</v>
      </c>
      <c r="N608" s="53">
        <v>2002</v>
      </c>
      <c r="O608" s="53">
        <v>4214</v>
      </c>
      <c r="P608" s="102">
        <v>67</v>
      </c>
      <c r="Q608" s="102">
        <v>138</v>
      </c>
      <c r="X608" s="53">
        <v>4</v>
      </c>
      <c r="AP608" s="7">
        <f>IF(Q608&gt;0,RANK(Q608,(N608:P608,Q608:AF608)),0)</f>
        <v>3</v>
      </c>
      <c r="AQ608" s="7">
        <f>IF(R608&gt;0,RANK(R608,(N608:P608,Q608:AF608)),0)</f>
        <v>0</v>
      </c>
      <c r="AR608" s="7">
        <f>IF(T608&gt;0,RANK(T608,(N608:P608,Q608:AF608)),0)</f>
        <v>0</v>
      </c>
      <c r="AS608" s="7">
        <f>IF(S608&gt;0,RANK(S608,(N608:P608,Q608:AF608)),0)</f>
        <v>0</v>
      </c>
      <c r="AT608" s="2">
        <f t="shared" si="275"/>
        <v>2.1478599221789883E-2</v>
      </c>
      <c r="AU608" s="2">
        <f t="shared" si="276"/>
        <v>0</v>
      </c>
      <c r="AV608" s="2">
        <f t="shared" si="277"/>
        <v>0</v>
      </c>
      <c r="AW608" s="2">
        <f t="shared" si="278"/>
        <v>0</v>
      </c>
      <c r="AY608" t="s">
        <v>1172</v>
      </c>
      <c r="AZ608" t="s">
        <v>1938</v>
      </c>
      <c r="BA608">
        <v>4</v>
      </c>
      <c r="BC608">
        <v>2</v>
      </c>
      <c r="BD608" s="91">
        <v>19</v>
      </c>
      <c r="BE608" s="93">
        <v>35</v>
      </c>
      <c r="BF608" s="96">
        <f t="shared" si="279"/>
        <v>19035</v>
      </c>
      <c r="BG608" s="96">
        <f t="shared" si="254"/>
        <v>19035</v>
      </c>
      <c r="BI608" s="7" t="s">
        <v>1447</v>
      </c>
      <c r="BJ608" s="1">
        <v>113</v>
      </c>
      <c r="BK608" s="1">
        <v>4</v>
      </c>
    </row>
    <row r="609" spans="1:63" ht="14" hidden="1" customHeight="1" outlineLevel="1" x14ac:dyDescent="0.2">
      <c r="A609" t="s">
        <v>1453</v>
      </c>
      <c r="B609" t="s">
        <v>1938</v>
      </c>
      <c r="C609" s="1">
        <f t="shared" si="268"/>
        <v>6580</v>
      </c>
      <c r="D609" s="7">
        <f>IF(N609&gt;0, RANK(N609,(N609:P609,Q609:AF609)),0)</f>
        <v>2</v>
      </c>
      <c r="E609" s="7">
        <f>IF(O609&gt;0,RANK(O609,(N609:P609,Q609:AF609)),0)</f>
        <v>1</v>
      </c>
      <c r="F609" s="7">
        <f>IF(P609&gt;0,RANK(P609,(N609:P609,Q609:AF609)),0)</f>
        <v>4</v>
      </c>
      <c r="G609" s="1">
        <f t="shared" si="269"/>
        <v>1700</v>
      </c>
      <c r="H609" s="2">
        <f t="shared" si="270"/>
        <v>0.25835866261398177</v>
      </c>
      <c r="I609" s="2"/>
      <c r="J609" s="2">
        <f t="shared" si="271"/>
        <v>0.35319148936170214</v>
      </c>
      <c r="K609" s="2">
        <f t="shared" si="272"/>
        <v>0.61155015197568385</v>
      </c>
      <c r="L609" s="2">
        <f t="shared" si="273"/>
        <v>1.0790273556231003E-2</v>
      </c>
      <c r="M609" s="2">
        <f t="shared" si="274"/>
        <v>2.4468085106383063E-2</v>
      </c>
      <c r="N609" s="53">
        <v>2324</v>
      </c>
      <c r="O609" s="53">
        <v>4024</v>
      </c>
      <c r="P609" s="102">
        <v>71</v>
      </c>
      <c r="Q609" s="102">
        <v>159</v>
      </c>
      <c r="X609" s="53">
        <v>2</v>
      </c>
      <c r="AP609" s="7">
        <f>IF(Q609&gt;0,RANK(Q609,(N609:P609,Q609:AF609)),0)</f>
        <v>3</v>
      </c>
      <c r="AQ609" s="7">
        <f>IF(R609&gt;0,RANK(R609,(N609:P609,Q609:AF609)),0)</f>
        <v>0</v>
      </c>
      <c r="AR609" s="7">
        <f>IF(T609&gt;0,RANK(T609,(N609:P609,Q609:AF609)),0)</f>
        <v>0</v>
      </c>
      <c r="AS609" s="7">
        <f>IF(S609&gt;0,RANK(S609,(N609:P609,Q609:AF609)),0)</f>
        <v>0</v>
      </c>
      <c r="AT609" s="2">
        <f t="shared" si="275"/>
        <v>2.4164133738601823E-2</v>
      </c>
      <c r="AU609" s="2">
        <f t="shared" si="276"/>
        <v>0</v>
      </c>
      <c r="AV609" s="2">
        <f t="shared" si="277"/>
        <v>0</v>
      </c>
      <c r="AW609" s="2">
        <f t="shared" si="278"/>
        <v>0</v>
      </c>
      <c r="AY609" t="s">
        <v>1453</v>
      </c>
      <c r="AZ609" t="s">
        <v>1938</v>
      </c>
      <c r="BA609">
        <v>4</v>
      </c>
      <c r="BC609">
        <v>2</v>
      </c>
      <c r="BD609" s="91">
        <v>19</v>
      </c>
      <c r="BE609" s="93">
        <v>37</v>
      </c>
      <c r="BF609" s="96">
        <f t="shared" si="279"/>
        <v>19037</v>
      </c>
      <c r="BG609" s="96">
        <f t="shared" si="254"/>
        <v>19037</v>
      </c>
      <c r="BI609" s="7" t="s">
        <v>1447</v>
      </c>
      <c r="BJ609" s="1">
        <v>94</v>
      </c>
      <c r="BK609" s="1">
        <v>2</v>
      </c>
    </row>
    <row r="610" spans="1:63" ht="14" hidden="1" customHeight="1" outlineLevel="1" x14ac:dyDescent="0.2">
      <c r="A610" t="s">
        <v>1272</v>
      </c>
      <c r="B610" t="s">
        <v>1938</v>
      </c>
      <c r="C610" s="1">
        <f t="shared" si="268"/>
        <v>4609</v>
      </c>
      <c r="D610" s="7">
        <f>IF(N610&gt;0, RANK(N610,(N610:P610,Q610:AF610)),0)</f>
        <v>2</v>
      </c>
      <c r="E610" s="7">
        <f>IF(O610&gt;0,RANK(O610,(N610:P610,Q610:AF610)),0)</f>
        <v>1</v>
      </c>
      <c r="F610" s="7">
        <f>IF(P610&gt;0,RANK(P610,(N610:P610,Q610:AF610)),0)</f>
        <v>4</v>
      </c>
      <c r="G610" s="1">
        <f t="shared" si="269"/>
        <v>1386</v>
      </c>
      <c r="H610" s="2">
        <f t="shared" si="270"/>
        <v>0.30071599045346065</v>
      </c>
      <c r="I610" s="2"/>
      <c r="J610" s="2">
        <f t="shared" si="271"/>
        <v>0.32978954220004342</v>
      </c>
      <c r="K610" s="2">
        <f t="shared" si="272"/>
        <v>0.63050553265350406</v>
      </c>
      <c r="L610" s="2">
        <f t="shared" si="273"/>
        <v>1.3018008244738555E-2</v>
      </c>
      <c r="M610" s="2">
        <f t="shared" si="274"/>
        <v>2.6686916901713965E-2</v>
      </c>
      <c r="N610" s="53">
        <v>1520</v>
      </c>
      <c r="O610" s="53">
        <v>2906</v>
      </c>
      <c r="P610" s="102">
        <v>60</v>
      </c>
      <c r="Q610" s="102">
        <v>119</v>
      </c>
      <c r="X610" s="53">
        <v>4</v>
      </c>
      <c r="AP610" s="7">
        <f>IF(Q610&gt;0,RANK(Q610,(N610:P610,Q610:AF610)),0)</f>
        <v>3</v>
      </c>
      <c r="AQ610" s="7">
        <f>IF(R610&gt;0,RANK(R610,(N610:P610,Q610:AF610)),0)</f>
        <v>0</v>
      </c>
      <c r="AR610" s="7">
        <f>IF(T610&gt;0,RANK(T610,(N610:P610,Q610:AF610)),0)</f>
        <v>0</v>
      </c>
      <c r="AS610" s="7">
        <f>IF(S610&gt;0,RANK(S610,(N610:P610,Q610:AF610)),0)</f>
        <v>0</v>
      </c>
      <c r="AT610" s="2">
        <f t="shared" si="275"/>
        <v>2.5819049685398134E-2</v>
      </c>
      <c r="AU610" s="2">
        <f t="shared" si="276"/>
        <v>0</v>
      </c>
      <c r="AV610" s="2">
        <f t="shared" si="277"/>
        <v>0</v>
      </c>
      <c r="AW610" s="2">
        <f t="shared" si="278"/>
        <v>0</v>
      </c>
      <c r="AY610" t="s">
        <v>1272</v>
      </c>
      <c r="AZ610" t="s">
        <v>1938</v>
      </c>
      <c r="BA610">
        <v>2</v>
      </c>
      <c r="BC610">
        <v>2</v>
      </c>
      <c r="BD610" s="91">
        <v>19</v>
      </c>
      <c r="BE610" s="93">
        <v>39</v>
      </c>
      <c r="BF610" s="96">
        <f t="shared" si="279"/>
        <v>19039</v>
      </c>
      <c r="BG610" s="96">
        <f t="shared" si="254"/>
        <v>19039</v>
      </c>
      <c r="BI610" s="7" t="s">
        <v>1447</v>
      </c>
      <c r="BJ610" s="1">
        <v>89</v>
      </c>
      <c r="BK610" s="1">
        <v>0</v>
      </c>
    </row>
    <row r="611" spans="1:63" ht="14" hidden="1" customHeight="1" outlineLevel="1" x14ac:dyDescent="0.2">
      <c r="A611" t="s">
        <v>1273</v>
      </c>
      <c r="B611" t="s">
        <v>1938</v>
      </c>
      <c r="C611" s="1">
        <f t="shared" si="268"/>
        <v>8868</v>
      </c>
      <c r="D611" s="7">
        <f>IF(N611&gt;0, RANK(N611,(N611:P611,Q611:AF611)),0)</f>
        <v>2</v>
      </c>
      <c r="E611" s="7">
        <f>IF(O611&gt;0,RANK(O611,(N611:P611,Q611:AF611)),0)</f>
        <v>1</v>
      </c>
      <c r="F611" s="7">
        <f>IF(P611&gt;0,RANK(P611,(N611:P611,Q611:AF611)),0)</f>
        <v>4</v>
      </c>
      <c r="G611" s="1">
        <f t="shared" si="269"/>
        <v>2855</v>
      </c>
      <c r="H611" s="2">
        <f t="shared" si="270"/>
        <v>0.32194406856111862</v>
      </c>
      <c r="I611" s="2"/>
      <c r="J611" s="2">
        <f t="shared" si="271"/>
        <v>0.32262065854758681</v>
      </c>
      <c r="K611" s="2">
        <f t="shared" si="272"/>
        <v>0.64456472710870549</v>
      </c>
      <c r="L611" s="2">
        <f t="shared" si="273"/>
        <v>1.0036084799278304E-2</v>
      </c>
      <c r="M611" s="2">
        <f t="shared" si="274"/>
        <v>2.2778529544429389E-2</v>
      </c>
      <c r="N611" s="53">
        <v>2861</v>
      </c>
      <c r="O611" s="53">
        <v>5716</v>
      </c>
      <c r="P611" s="102">
        <v>89</v>
      </c>
      <c r="Q611" s="102">
        <v>193</v>
      </c>
      <c r="X611" s="53">
        <v>9</v>
      </c>
      <c r="AP611" s="7">
        <f>IF(Q611&gt;0,RANK(Q611,(N611:P611,Q611:AF611)),0)</f>
        <v>3</v>
      </c>
      <c r="AQ611" s="7">
        <f>IF(R611&gt;0,RANK(R611,(N611:P611,Q611:AF611)),0)</f>
        <v>0</v>
      </c>
      <c r="AR611" s="7">
        <f>IF(T611&gt;0,RANK(T611,(N611:P611,Q611:AF611)),0)</f>
        <v>0</v>
      </c>
      <c r="AS611" s="7">
        <f>IF(S611&gt;0,RANK(S611,(N611:P611,Q611:AF611)),0)</f>
        <v>0</v>
      </c>
      <c r="AT611" s="2">
        <f t="shared" si="275"/>
        <v>2.1763644564727107E-2</v>
      </c>
      <c r="AU611" s="2">
        <f t="shared" si="276"/>
        <v>0</v>
      </c>
      <c r="AV611" s="2">
        <f t="shared" si="277"/>
        <v>0</v>
      </c>
      <c r="AW611" s="2">
        <f t="shared" si="278"/>
        <v>0</v>
      </c>
      <c r="AY611" t="s">
        <v>1273</v>
      </c>
      <c r="AZ611" t="s">
        <v>1938</v>
      </c>
      <c r="BA611">
        <v>4</v>
      </c>
      <c r="BC611">
        <v>2</v>
      </c>
      <c r="BD611" s="91">
        <v>19</v>
      </c>
      <c r="BE611" s="93">
        <v>41</v>
      </c>
      <c r="BF611" s="96">
        <f t="shared" si="279"/>
        <v>19041</v>
      </c>
      <c r="BG611" s="96">
        <f t="shared" si="254"/>
        <v>19041</v>
      </c>
      <c r="BI611" s="7" t="s">
        <v>1447</v>
      </c>
      <c r="BJ611" s="1">
        <v>140</v>
      </c>
      <c r="BK611" s="1">
        <v>5</v>
      </c>
    </row>
    <row r="612" spans="1:63" ht="14" hidden="1" customHeight="1" outlineLevel="1" x14ac:dyDescent="0.2">
      <c r="A612" t="s">
        <v>1421</v>
      </c>
      <c r="B612" t="s">
        <v>1938</v>
      </c>
      <c r="C612" s="1">
        <f t="shared" si="268"/>
        <v>9524</v>
      </c>
      <c r="D612" s="7">
        <f>IF(N612&gt;0, RANK(N612,(N612:P612,Q612:AF612)),0)</f>
        <v>2</v>
      </c>
      <c r="E612" s="7">
        <f>IF(O612&gt;0,RANK(O612,(N612:P612,Q612:AF612)),0)</f>
        <v>1</v>
      </c>
      <c r="F612" s="7">
        <f>IF(P612&gt;0,RANK(P612,(N612:P612,Q612:AF612)),0)</f>
        <v>4</v>
      </c>
      <c r="G612" s="1">
        <f t="shared" si="269"/>
        <v>2411</v>
      </c>
      <c r="H612" s="2">
        <f t="shared" si="270"/>
        <v>0.25314993700125998</v>
      </c>
      <c r="I612" s="2"/>
      <c r="J612" s="2">
        <f t="shared" si="271"/>
        <v>0.36056278874422509</v>
      </c>
      <c r="K612" s="2">
        <f t="shared" si="272"/>
        <v>0.61371272574548508</v>
      </c>
      <c r="L612" s="2">
        <f t="shared" si="273"/>
        <v>8.6098278034439316E-3</v>
      </c>
      <c r="M612" s="2">
        <f t="shared" si="274"/>
        <v>1.71146577068459E-2</v>
      </c>
      <c r="N612" s="53">
        <v>3434</v>
      </c>
      <c r="O612" s="53">
        <v>5845</v>
      </c>
      <c r="P612" s="102">
        <v>82</v>
      </c>
      <c r="Q612" s="102">
        <v>157</v>
      </c>
      <c r="X612" s="53">
        <v>6</v>
      </c>
      <c r="AP612" s="7">
        <f>IF(Q612&gt;0,RANK(Q612,(N612:P612,Q612:AF612)),0)</f>
        <v>3</v>
      </c>
      <c r="AQ612" s="7">
        <f>IF(R612&gt;0,RANK(R612,(N612:P612,Q612:AF612)),0)</f>
        <v>0</v>
      </c>
      <c r="AR612" s="7">
        <f>IF(T612&gt;0,RANK(T612,(N612:P612,Q612:AF612)),0)</f>
        <v>0</v>
      </c>
      <c r="AS612" s="7">
        <f>IF(S612&gt;0,RANK(S612,(N612:P612,Q612:AF612)),0)</f>
        <v>0</v>
      </c>
      <c r="AT612" s="2">
        <f t="shared" si="275"/>
        <v>1.6484670306593868E-2</v>
      </c>
      <c r="AU612" s="2">
        <f t="shared" si="276"/>
        <v>0</v>
      </c>
      <c r="AV612" s="2">
        <f t="shared" si="277"/>
        <v>0</v>
      </c>
      <c r="AW612" s="2">
        <f t="shared" si="278"/>
        <v>0</v>
      </c>
      <c r="AY612" t="s">
        <v>1421</v>
      </c>
      <c r="AZ612" t="s">
        <v>1938</v>
      </c>
      <c r="BA612">
        <v>1</v>
      </c>
      <c r="BC612">
        <v>2</v>
      </c>
      <c r="BD612" s="91">
        <v>19</v>
      </c>
      <c r="BE612" s="93">
        <v>43</v>
      </c>
      <c r="BF612" s="96">
        <f t="shared" si="279"/>
        <v>19043</v>
      </c>
      <c r="BG612" s="96">
        <f t="shared" si="254"/>
        <v>19043</v>
      </c>
      <c r="BI612" s="7" t="s">
        <v>1447</v>
      </c>
      <c r="BJ612" s="1">
        <v>110</v>
      </c>
      <c r="BK612" s="1">
        <v>4</v>
      </c>
    </row>
    <row r="613" spans="1:63" ht="14" hidden="1" customHeight="1" outlineLevel="1" x14ac:dyDescent="0.2">
      <c r="A613" t="s">
        <v>111</v>
      </c>
      <c r="B613" t="s">
        <v>1938</v>
      </c>
      <c r="C613" s="1">
        <f t="shared" si="268"/>
        <v>24351</v>
      </c>
      <c r="D613" s="7">
        <f>IF(N613&gt;0, RANK(N613,(N613:P613,Q613:AF613)),0)</f>
        <v>2</v>
      </c>
      <c r="E613" s="7">
        <f>IF(O613&gt;0,RANK(O613,(N613:P613,Q613:AF613)),0)</f>
        <v>1</v>
      </c>
      <c r="F613" s="7">
        <f>IF(P613&gt;0,RANK(P613,(N613:P613,Q613:AF613)),0)</f>
        <v>4</v>
      </c>
      <c r="G613" s="1">
        <f t="shared" si="269"/>
        <v>1617</v>
      </c>
      <c r="H613" s="2">
        <f t="shared" si="270"/>
        <v>6.6403843784649502E-2</v>
      </c>
      <c r="I613" s="2"/>
      <c r="J613" s="2">
        <f t="shared" si="271"/>
        <v>0.44934499609872286</v>
      </c>
      <c r="K613" s="2">
        <f t="shared" si="272"/>
        <v>0.51574883988337239</v>
      </c>
      <c r="L613" s="2">
        <f t="shared" si="273"/>
        <v>8.2132150630364262E-3</v>
      </c>
      <c r="M613" s="2">
        <f t="shared" si="274"/>
        <v>2.669294895486838E-2</v>
      </c>
      <c r="N613" s="53">
        <v>10942</v>
      </c>
      <c r="O613" s="53">
        <v>12559</v>
      </c>
      <c r="P613" s="102">
        <v>200</v>
      </c>
      <c r="Q613" s="102">
        <v>635</v>
      </c>
      <c r="X613" s="53">
        <v>15</v>
      </c>
      <c r="AP613" s="7">
        <f>IF(Q613&gt;0,RANK(Q613,(N613:P613,Q613:AF613)),0)</f>
        <v>3</v>
      </c>
      <c r="AQ613" s="7">
        <f>IF(R613&gt;0,RANK(R613,(N613:P613,Q613:AF613)),0)</f>
        <v>0</v>
      </c>
      <c r="AR613" s="7">
        <f>IF(T613&gt;0,RANK(T613,(N613:P613,Q613:AF613)),0)</f>
        <v>0</v>
      </c>
      <c r="AS613" s="7">
        <f>IF(S613&gt;0,RANK(S613,(N613:P613,Q613:AF613)),0)</f>
        <v>0</v>
      </c>
      <c r="AT613" s="2">
        <f t="shared" si="275"/>
        <v>2.6076957825140652E-2</v>
      </c>
      <c r="AU613" s="2">
        <f t="shared" si="276"/>
        <v>0</v>
      </c>
      <c r="AV613" s="2">
        <f t="shared" si="277"/>
        <v>0</v>
      </c>
      <c r="AW613" s="2">
        <f t="shared" si="278"/>
        <v>0</v>
      </c>
      <c r="AY613" t="s">
        <v>111</v>
      </c>
      <c r="AZ613" t="s">
        <v>1938</v>
      </c>
      <c r="BA613">
        <v>2</v>
      </c>
      <c r="BC613">
        <v>2</v>
      </c>
      <c r="BD613" s="91">
        <v>19</v>
      </c>
      <c r="BE613" s="93">
        <v>45</v>
      </c>
      <c r="BF613" s="96">
        <f t="shared" si="279"/>
        <v>19045</v>
      </c>
      <c r="BG613" s="96">
        <f t="shared" si="254"/>
        <v>19045</v>
      </c>
      <c r="BI613" s="7" t="s">
        <v>1447</v>
      </c>
      <c r="BJ613" s="1">
        <v>446</v>
      </c>
      <c r="BK613" s="1">
        <v>14</v>
      </c>
    </row>
    <row r="614" spans="1:63" ht="14" hidden="1" customHeight="1" outlineLevel="1" x14ac:dyDescent="0.2">
      <c r="A614" t="s">
        <v>165</v>
      </c>
      <c r="B614" t="s">
        <v>1938</v>
      </c>
      <c r="C614" s="1">
        <f t="shared" si="268"/>
        <v>7009</v>
      </c>
      <c r="D614" s="7">
        <f>IF(N614&gt;0, RANK(N614,(N614:P614,Q614:AF614)),0)</f>
        <v>2</v>
      </c>
      <c r="E614" s="7">
        <f>IF(O614&gt;0,RANK(O614,(N614:P614,Q614:AF614)),0)</f>
        <v>1</v>
      </c>
      <c r="F614" s="7">
        <f>IF(P614&gt;0,RANK(P614,(N614:P614,Q614:AF614)),0)</f>
        <v>4</v>
      </c>
      <c r="G614" s="1">
        <f t="shared" si="269"/>
        <v>2088</v>
      </c>
      <c r="H614" s="2">
        <f t="shared" si="270"/>
        <v>0.29790269653302898</v>
      </c>
      <c r="I614" s="2"/>
      <c r="J614" s="2">
        <f t="shared" si="271"/>
        <v>0.33328577543158794</v>
      </c>
      <c r="K614" s="2">
        <f t="shared" si="272"/>
        <v>0.63118847196461692</v>
      </c>
      <c r="L614" s="2">
        <f t="shared" si="273"/>
        <v>1.1413896418889999E-2</v>
      </c>
      <c r="M614" s="2">
        <f t="shared" si="274"/>
        <v>2.4111856184905203E-2</v>
      </c>
      <c r="N614" s="53">
        <v>2336</v>
      </c>
      <c r="O614" s="53">
        <v>4424</v>
      </c>
      <c r="P614" s="102">
        <v>80</v>
      </c>
      <c r="Q614" s="102">
        <v>160</v>
      </c>
      <c r="X614" s="53">
        <v>9</v>
      </c>
      <c r="AP614" s="7">
        <f>IF(Q614&gt;0,RANK(Q614,(N614:P614,Q614:AF614)),0)</f>
        <v>3</v>
      </c>
      <c r="AQ614" s="7">
        <f>IF(R614&gt;0,RANK(R614,(N614:P614,Q614:AF614)),0)</f>
        <v>0</v>
      </c>
      <c r="AR614" s="7">
        <f>IF(T614&gt;0,RANK(T614,(N614:P614,Q614:AF614)),0)</f>
        <v>0</v>
      </c>
      <c r="AS614" s="7">
        <f>IF(S614&gt;0,RANK(S614,(N614:P614,Q614:AF614)),0)</f>
        <v>0</v>
      </c>
      <c r="AT614" s="2">
        <f t="shared" si="275"/>
        <v>2.2827792837779998E-2</v>
      </c>
      <c r="AU614" s="2">
        <f t="shared" si="276"/>
        <v>0</v>
      </c>
      <c r="AV614" s="2">
        <f t="shared" si="277"/>
        <v>0</v>
      </c>
      <c r="AW614" s="2">
        <f t="shared" si="278"/>
        <v>0</v>
      </c>
      <c r="AY614" t="s">
        <v>165</v>
      </c>
      <c r="AZ614" t="s">
        <v>1938</v>
      </c>
      <c r="BA614">
        <v>4</v>
      </c>
      <c r="BC614">
        <v>2</v>
      </c>
      <c r="BD614" s="91">
        <v>19</v>
      </c>
      <c r="BE614" s="93">
        <v>47</v>
      </c>
      <c r="BF614" s="96">
        <f t="shared" si="279"/>
        <v>19047</v>
      </c>
      <c r="BG614" s="96">
        <f t="shared" si="254"/>
        <v>19047</v>
      </c>
      <c r="BI614" s="7" t="s">
        <v>1447</v>
      </c>
      <c r="BJ614" s="1">
        <v>204</v>
      </c>
      <c r="BK614" s="1">
        <v>11</v>
      </c>
    </row>
    <row r="615" spans="1:63" ht="14" hidden="1" customHeight="1" outlineLevel="1" x14ac:dyDescent="0.2">
      <c r="A615" t="s">
        <v>2016</v>
      </c>
      <c r="B615" t="s">
        <v>1938</v>
      </c>
      <c r="C615" s="1">
        <f t="shared" si="268"/>
        <v>55574</v>
      </c>
      <c r="D615" s="7">
        <f>IF(N615&gt;0, RANK(N615,(N615:P615,Q615:AF615)),0)</f>
        <v>2</v>
      </c>
      <c r="E615" s="7">
        <f>IF(O615&gt;0,RANK(O615,(N615:P615,Q615:AF615)),0)</f>
        <v>1</v>
      </c>
      <c r="F615" s="7">
        <f>IF(P615&gt;0,RANK(P615,(N615:P615,Q615:AF615)),0)</f>
        <v>4</v>
      </c>
      <c r="G615" s="1">
        <f t="shared" si="269"/>
        <v>3300</v>
      </c>
      <c r="H615" s="2">
        <f t="shared" si="270"/>
        <v>5.9380285745132613E-2</v>
      </c>
      <c r="I615" s="2"/>
      <c r="J615" s="2">
        <f t="shared" si="271"/>
        <v>0.4575340986792385</v>
      </c>
      <c r="K615" s="2">
        <f t="shared" si="272"/>
        <v>0.5169143844243711</v>
      </c>
      <c r="L615" s="2">
        <f t="shared" si="273"/>
        <v>6.8557238996653112E-3</v>
      </c>
      <c r="M615" s="2">
        <f t="shared" si="274"/>
        <v>1.8695792996725146E-2</v>
      </c>
      <c r="N615" s="53">
        <v>25427</v>
      </c>
      <c r="O615" s="53">
        <v>28727</v>
      </c>
      <c r="P615" s="102">
        <v>381</v>
      </c>
      <c r="Q615" s="102">
        <v>1006</v>
      </c>
      <c r="X615" s="53">
        <v>33</v>
      </c>
      <c r="AP615" s="7">
        <f>IF(Q615&gt;0,RANK(Q615,(N615:P615,Q615:AF615)),0)</f>
        <v>3</v>
      </c>
      <c r="AQ615" s="7">
        <f>IF(R615&gt;0,RANK(R615,(N615:P615,Q615:AF615)),0)</f>
        <v>0</v>
      </c>
      <c r="AR615" s="7">
        <f>IF(T615&gt;0,RANK(T615,(N615:P615,Q615:AF615)),0)</f>
        <v>0</v>
      </c>
      <c r="AS615" s="7">
        <f>IF(S615&gt;0,RANK(S615,(N615:P615,Q615:AF615)),0)</f>
        <v>0</v>
      </c>
      <c r="AT615" s="2">
        <f t="shared" si="275"/>
        <v>1.8101990139273761E-2</v>
      </c>
      <c r="AU615" s="2">
        <f t="shared" si="276"/>
        <v>0</v>
      </c>
      <c r="AV615" s="2">
        <f t="shared" si="277"/>
        <v>0</v>
      </c>
      <c r="AW615" s="2">
        <f t="shared" si="278"/>
        <v>0</v>
      </c>
      <c r="AY615" t="s">
        <v>2016</v>
      </c>
      <c r="AZ615" t="s">
        <v>1938</v>
      </c>
      <c r="BA615">
        <v>3</v>
      </c>
      <c r="BC615">
        <v>2</v>
      </c>
      <c r="BD615" s="91">
        <v>19</v>
      </c>
      <c r="BE615" s="93">
        <v>49</v>
      </c>
      <c r="BF615" s="96">
        <f t="shared" si="279"/>
        <v>19049</v>
      </c>
      <c r="BG615" s="96">
        <f t="shared" si="254"/>
        <v>19049</v>
      </c>
      <c r="BI615" s="7" t="s">
        <v>1447</v>
      </c>
      <c r="BJ615" s="1">
        <v>673</v>
      </c>
      <c r="BK615" s="1">
        <v>21</v>
      </c>
    </row>
    <row r="616" spans="1:63" ht="14" hidden="1" customHeight="1" outlineLevel="1" x14ac:dyDescent="0.2">
      <c r="A616" t="s">
        <v>2440</v>
      </c>
      <c r="B616" t="s">
        <v>1938</v>
      </c>
      <c r="C616" s="1">
        <f t="shared" si="268"/>
        <v>4041</v>
      </c>
      <c r="D616" s="7">
        <f>IF(N616&gt;0, RANK(N616,(N616:P616,Q616:AF616)),0)</f>
        <v>2</v>
      </c>
      <c r="E616" s="7">
        <f>IF(O616&gt;0,RANK(O616,(N616:P616,Q616:AF616)),0)</f>
        <v>1</v>
      </c>
      <c r="F616" s="7">
        <f>IF(P616&gt;0,RANK(P616,(N616:P616,Q616:AF616)),0)</f>
        <v>4</v>
      </c>
      <c r="G616" s="1">
        <f t="shared" si="269"/>
        <v>1561</v>
      </c>
      <c r="H616" s="2">
        <f t="shared" si="270"/>
        <v>0.38629052214798315</v>
      </c>
      <c r="I616" s="2"/>
      <c r="J616" s="2">
        <f t="shared" si="271"/>
        <v>0.28878990348923533</v>
      </c>
      <c r="K616" s="2">
        <f t="shared" si="272"/>
        <v>0.67508042563721848</v>
      </c>
      <c r="L616" s="2">
        <f t="shared" si="273"/>
        <v>7.9188319722840878E-3</v>
      </c>
      <c r="M616" s="2">
        <f t="shared" si="274"/>
        <v>2.8210838901262039E-2</v>
      </c>
      <c r="N616" s="53">
        <v>1167</v>
      </c>
      <c r="O616" s="53">
        <v>2728</v>
      </c>
      <c r="P616" s="102">
        <v>32</v>
      </c>
      <c r="Q616" s="102">
        <v>112</v>
      </c>
      <c r="X616" s="53">
        <v>2</v>
      </c>
      <c r="AP616" s="7">
        <f>IF(Q616&gt;0,RANK(Q616,(N616:P616,Q616:AF616)),0)</f>
        <v>3</v>
      </c>
      <c r="AQ616" s="7">
        <f>IF(R616&gt;0,RANK(R616,(N616:P616,Q616:AF616)),0)</f>
        <v>0</v>
      </c>
      <c r="AR616" s="7">
        <f>IF(T616&gt;0,RANK(T616,(N616:P616,Q616:AF616)),0)</f>
        <v>0</v>
      </c>
      <c r="AS616" s="7">
        <f>IF(S616&gt;0,RANK(S616,(N616:P616,Q616:AF616)),0)</f>
        <v>0</v>
      </c>
      <c r="AT616" s="2">
        <f t="shared" si="275"/>
        <v>2.7715911902994307E-2</v>
      </c>
      <c r="AU616" s="2">
        <f t="shared" si="276"/>
        <v>0</v>
      </c>
      <c r="AV616" s="2">
        <f t="shared" si="277"/>
        <v>0</v>
      </c>
      <c r="AW616" s="2">
        <f t="shared" si="278"/>
        <v>0</v>
      </c>
      <c r="AY616" t="s">
        <v>2440</v>
      </c>
      <c r="AZ616" t="s">
        <v>1938</v>
      </c>
      <c r="BA616">
        <v>2</v>
      </c>
      <c r="BC616">
        <v>2</v>
      </c>
      <c r="BD616" s="91">
        <v>19</v>
      </c>
      <c r="BE616" s="93">
        <v>51</v>
      </c>
      <c r="BF616" s="96">
        <f t="shared" si="279"/>
        <v>19051</v>
      </c>
      <c r="BG616" s="96">
        <f t="shared" si="254"/>
        <v>19051</v>
      </c>
      <c r="BI616" s="7" t="s">
        <v>1447</v>
      </c>
      <c r="BJ616" s="1">
        <v>91</v>
      </c>
      <c r="BK616" s="1">
        <v>1</v>
      </c>
    </row>
    <row r="617" spans="1:63" ht="14" hidden="1" customHeight="1" outlineLevel="1" x14ac:dyDescent="0.2">
      <c r="A617" t="s">
        <v>1293</v>
      </c>
      <c r="B617" t="s">
        <v>1938</v>
      </c>
      <c r="C617" s="1">
        <f t="shared" si="268"/>
        <v>3740</v>
      </c>
      <c r="D617" s="7">
        <f>IF(N617&gt;0, RANK(N617,(N617:P617,Q617:AF617)),0)</f>
        <v>2</v>
      </c>
      <c r="E617" s="7">
        <f>IF(O617&gt;0,RANK(O617,(N617:P617,Q617:AF617)),0)</f>
        <v>1</v>
      </c>
      <c r="F617" s="7">
        <f>IF(P617&gt;0,RANK(P617,(N617:P617,Q617:AF617)),0)</f>
        <v>4</v>
      </c>
      <c r="G617" s="1">
        <f t="shared" si="269"/>
        <v>1274</v>
      </c>
      <c r="H617" s="2">
        <f t="shared" si="270"/>
        <v>0.34064171122994652</v>
      </c>
      <c r="I617" s="2"/>
      <c r="J617" s="2">
        <f t="shared" si="271"/>
        <v>0.31149732620320858</v>
      </c>
      <c r="K617" s="2">
        <f t="shared" si="272"/>
        <v>0.65213903743315504</v>
      </c>
      <c r="L617" s="2">
        <f t="shared" si="273"/>
        <v>1.1497326203208556E-2</v>
      </c>
      <c r="M617" s="2">
        <f t="shared" si="274"/>
        <v>2.4866310160427819E-2</v>
      </c>
      <c r="N617" s="53">
        <v>1165</v>
      </c>
      <c r="O617" s="53">
        <v>2439</v>
      </c>
      <c r="P617" s="102">
        <v>43</v>
      </c>
      <c r="Q617" s="102">
        <v>90</v>
      </c>
      <c r="X617" s="53">
        <v>3</v>
      </c>
      <c r="AP617" s="7">
        <f>IF(Q617&gt;0,RANK(Q617,(N617:P617,Q617:AF617)),0)</f>
        <v>3</v>
      </c>
      <c r="AQ617" s="7">
        <f>IF(R617&gt;0,RANK(R617,(N617:P617,Q617:AF617)),0)</f>
        <v>0</v>
      </c>
      <c r="AR617" s="7">
        <f>IF(T617&gt;0,RANK(T617,(N617:P617,Q617:AF617)),0)</f>
        <v>0</v>
      </c>
      <c r="AS617" s="7">
        <f>IF(S617&gt;0,RANK(S617,(N617:P617,Q617:AF617)),0)</f>
        <v>0</v>
      </c>
      <c r="AT617" s="2">
        <f t="shared" si="275"/>
        <v>2.4064171122994651E-2</v>
      </c>
      <c r="AU617" s="2">
        <f t="shared" si="276"/>
        <v>0</v>
      </c>
      <c r="AV617" s="2">
        <f t="shared" si="277"/>
        <v>0</v>
      </c>
      <c r="AW617" s="2">
        <f t="shared" si="278"/>
        <v>0</v>
      </c>
      <c r="AY617" t="s">
        <v>1293</v>
      </c>
      <c r="AZ617" t="s">
        <v>1938</v>
      </c>
      <c r="BA617">
        <v>2</v>
      </c>
      <c r="BC617">
        <v>2</v>
      </c>
      <c r="BD617" s="91">
        <v>19</v>
      </c>
      <c r="BE617" s="93">
        <v>53</v>
      </c>
      <c r="BF617" s="96">
        <f t="shared" si="279"/>
        <v>19053</v>
      </c>
      <c r="BG617" s="96">
        <f t="shared" si="254"/>
        <v>19053</v>
      </c>
      <c r="BI617" s="7" t="s">
        <v>1447</v>
      </c>
      <c r="BJ617" s="1">
        <v>86</v>
      </c>
      <c r="BK617" s="1">
        <v>1</v>
      </c>
    </row>
    <row r="618" spans="1:63" ht="14" hidden="1" customHeight="1" outlineLevel="1" x14ac:dyDescent="0.2">
      <c r="A618" t="s">
        <v>1456</v>
      </c>
      <c r="B618" t="s">
        <v>1938</v>
      </c>
      <c r="C618" s="1">
        <f t="shared" si="268"/>
        <v>9936</v>
      </c>
      <c r="D618" s="7">
        <f>IF(N618&gt;0, RANK(N618,(N618:P618,Q618:AF618)),0)</f>
        <v>2</v>
      </c>
      <c r="E618" s="7">
        <f>IF(O618&gt;0,RANK(O618,(N618:P618,Q618:AF618)),0)</f>
        <v>1</v>
      </c>
      <c r="F618" s="7">
        <f>IF(P618&gt;0,RANK(P618,(N618:P618,Q618:AF618)),0)</f>
        <v>4</v>
      </c>
      <c r="G618" s="1">
        <f t="shared" si="269"/>
        <v>3219</v>
      </c>
      <c r="H618" s="2">
        <f t="shared" si="270"/>
        <v>0.32397342995169082</v>
      </c>
      <c r="I618" s="2"/>
      <c r="J618" s="2">
        <f t="shared" si="271"/>
        <v>0.32558373590982287</v>
      </c>
      <c r="K618" s="2">
        <f t="shared" si="272"/>
        <v>0.64955716586151369</v>
      </c>
      <c r="L618" s="2">
        <f t="shared" si="273"/>
        <v>7.1457326892109497E-3</v>
      </c>
      <c r="M618" s="2">
        <f t="shared" si="274"/>
        <v>1.771336553945255E-2</v>
      </c>
      <c r="N618" s="53">
        <v>3235</v>
      </c>
      <c r="O618" s="53">
        <v>6454</v>
      </c>
      <c r="P618" s="102">
        <v>71</v>
      </c>
      <c r="Q618" s="102">
        <v>172</v>
      </c>
      <c r="X618" s="53">
        <v>4</v>
      </c>
      <c r="AP618" s="7">
        <f>IF(Q618&gt;0,RANK(Q618,(N618:P618,Q618:AF618)),0)</f>
        <v>3</v>
      </c>
      <c r="AQ618" s="7">
        <f>IF(R618&gt;0,RANK(R618,(N618:P618,Q618:AF618)),0)</f>
        <v>0</v>
      </c>
      <c r="AR618" s="7">
        <f>IF(T618&gt;0,RANK(T618,(N618:P618,Q618:AF618)),0)</f>
        <v>0</v>
      </c>
      <c r="AS618" s="7">
        <f>IF(S618&gt;0,RANK(S618,(N618:P618,Q618:AF618)),0)</f>
        <v>0</v>
      </c>
      <c r="AT618" s="2">
        <f t="shared" si="275"/>
        <v>1.7310789049919485E-2</v>
      </c>
      <c r="AU618" s="2">
        <f t="shared" si="276"/>
        <v>0</v>
      </c>
      <c r="AV618" s="2">
        <f t="shared" si="277"/>
        <v>0</v>
      </c>
      <c r="AW618" s="2">
        <f t="shared" si="278"/>
        <v>0</v>
      </c>
      <c r="AY618" t="s">
        <v>1456</v>
      </c>
      <c r="AZ618" t="s">
        <v>1938</v>
      </c>
      <c r="BA618">
        <v>1</v>
      </c>
      <c r="BC618">
        <v>2</v>
      </c>
      <c r="BD618" s="91">
        <v>19</v>
      </c>
      <c r="BE618" s="93">
        <v>55</v>
      </c>
      <c r="BF618" s="96">
        <f t="shared" si="279"/>
        <v>19055</v>
      </c>
      <c r="BG618" s="96">
        <f t="shared" si="254"/>
        <v>19055</v>
      </c>
      <c r="BI618" s="7" t="s">
        <v>1447</v>
      </c>
      <c r="BJ618" s="1">
        <v>130</v>
      </c>
      <c r="BK618" s="1">
        <v>2</v>
      </c>
    </row>
    <row r="619" spans="1:63" ht="14" hidden="1" customHeight="1" outlineLevel="1" x14ac:dyDescent="0.2">
      <c r="A619" t="s">
        <v>1688</v>
      </c>
      <c r="B619" t="s">
        <v>1938</v>
      </c>
      <c r="C619" s="1">
        <f t="shared" si="268"/>
        <v>19616</v>
      </c>
      <c r="D619" s="7">
        <f>IF(N619&gt;0, RANK(N619,(N619:P619,Q619:AF619)),0)</f>
        <v>2</v>
      </c>
      <c r="E619" s="7">
        <f>IF(O619&gt;0,RANK(O619,(N619:P619,Q619:AF619)),0)</f>
        <v>1</v>
      </c>
      <c r="F619" s="7">
        <f>IF(P619&gt;0,RANK(P619,(N619:P619,Q619:AF619)),0)</f>
        <v>4</v>
      </c>
      <c r="G619" s="1">
        <f t="shared" si="269"/>
        <v>172</v>
      </c>
      <c r="H619" s="2">
        <f t="shared" si="270"/>
        <v>8.7683523654159875E-3</v>
      </c>
      <c r="I619" s="2"/>
      <c r="J619" s="2">
        <f t="shared" si="271"/>
        <v>0.47389885807504079</v>
      </c>
      <c r="K619" s="2">
        <f t="shared" si="272"/>
        <v>0.4826672104404568</v>
      </c>
      <c r="L619" s="2">
        <f t="shared" si="273"/>
        <v>1.1827079934747145E-2</v>
      </c>
      <c r="M619" s="2">
        <f t="shared" si="274"/>
        <v>3.160685154975533E-2</v>
      </c>
      <c r="N619" s="53">
        <v>9296</v>
      </c>
      <c r="O619" s="53">
        <v>9468</v>
      </c>
      <c r="P619" s="102">
        <v>232</v>
      </c>
      <c r="Q619" s="102">
        <v>591</v>
      </c>
      <c r="X619" s="53">
        <v>29</v>
      </c>
      <c r="AP619" s="7">
        <f>IF(Q619&gt;0,RANK(Q619,(N619:P619,Q619:AF619)),0)</f>
        <v>3</v>
      </c>
      <c r="AQ619" s="7">
        <f>IF(R619&gt;0,RANK(R619,(N619:P619,Q619:AF619)),0)</f>
        <v>0</v>
      </c>
      <c r="AR619" s="7">
        <f>IF(T619&gt;0,RANK(T619,(N619:P619,Q619:AF619)),0)</f>
        <v>0</v>
      </c>
      <c r="AS619" s="7">
        <f>IF(S619&gt;0,RANK(S619,(N619:P619,Q619:AF619)),0)</f>
        <v>0</v>
      </c>
      <c r="AT619" s="2">
        <f t="shared" si="275"/>
        <v>3.0128466557911907E-2</v>
      </c>
      <c r="AU619" s="2">
        <f t="shared" si="276"/>
        <v>0</v>
      </c>
      <c r="AV619" s="2">
        <f t="shared" si="277"/>
        <v>0</v>
      </c>
      <c r="AW619" s="2">
        <f t="shared" si="278"/>
        <v>0</v>
      </c>
      <c r="AY619" t="s">
        <v>1688</v>
      </c>
      <c r="AZ619" t="s">
        <v>1938</v>
      </c>
      <c r="BA619">
        <v>2</v>
      </c>
      <c r="BC619">
        <v>2</v>
      </c>
      <c r="BD619" s="91">
        <v>19</v>
      </c>
      <c r="BE619" s="93">
        <v>57</v>
      </c>
      <c r="BF619" s="96">
        <f t="shared" si="279"/>
        <v>19057</v>
      </c>
      <c r="BG619" s="96">
        <f t="shared" si="254"/>
        <v>19057</v>
      </c>
      <c r="BI619" s="7" t="s">
        <v>1447</v>
      </c>
      <c r="BJ619" s="1">
        <v>456</v>
      </c>
      <c r="BK619" s="1">
        <v>10</v>
      </c>
    </row>
    <row r="620" spans="1:63" ht="14" hidden="1" customHeight="1" outlineLevel="1" x14ac:dyDescent="0.2">
      <c r="A620" t="s">
        <v>370</v>
      </c>
      <c r="B620" t="s">
        <v>1938</v>
      </c>
      <c r="C620" s="1">
        <f t="shared" si="268"/>
        <v>11184</v>
      </c>
      <c r="D620" s="7">
        <f>IF(N620&gt;0, RANK(N620,(N620:P620,Q620:AF620)),0)</f>
        <v>2</v>
      </c>
      <c r="E620" s="7">
        <f>IF(O620&gt;0,RANK(O620,(N620:P620,Q620:AF620)),0)</f>
        <v>1</v>
      </c>
      <c r="F620" s="7">
        <f>IF(P620&gt;0,RANK(P620,(N620:P620,Q620:AF620)),0)</f>
        <v>4</v>
      </c>
      <c r="G620" s="1">
        <f t="shared" si="269"/>
        <v>3358</v>
      </c>
      <c r="H620" s="2">
        <f t="shared" si="270"/>
        <v>0.30025035765379116</v>
      </c>
      <c r="I620" s="2"/>
      <c r="J620" s="2">
        <f t="shared" si="271"/>
        <v>0.33896638054363376</v>
      </c>
      <c r="K620" s="2">
        <f t="shared" si="272"/>
        <v>0.63921673819742486</v>
      </c>
      <c r="L620" s="2">
        <f t="shared" si="273"/>
        <v>5.9012875536480691E-3</v>
      </c>
      <c r="M620" s="2">
        <f t="shared" si="274"/>
        <v>1.5915593705293253E-2</v>
      </c>
      <c r="N620" s="53">
        <v>3791</v>
      </c>
      <c r="O620" s="53">
        <v>7149</v>
      </c>
      <c r="P620" s="102">
        <v>66</v>
      </c>
      <c r="Q620" s="102">
        <v>174</v>
      </c>
      <c r="X620" s="53">
        <v>4</v>
      </c>
      <c r="AP620" s="7">
        <f>IF(Q620&gt;0,RANK(Q620,(N620:P620,Q620:AF620)),0)</f>
        <v>3</v>
      </c>
      <c r="AQ620" s="7">
        <f>IF(R620&gt;0,RANK(R620,(N620:P620,Q620:AF620)),0)</f>
        <v>0</v>
      </c>
      <c r="AR620" s="7">
        <f>IF(T620&gt;0,RANK(T620,(N620:P620,Q620:AF620)),0)</f>
        <v>0</v>
      </c>
      <c r="AS620" s="7">
        <f>IF(S620&gt;0,RANK(S620,(N620:P620,Q620:AF620)),0)</f>
        <v>0</v>
      </c>
      <c r="AT620" s="2">
        <f t="shared" si="275"/>
        <v>1.5557939914163091E-2</v>
      </c>
      <c r="AU620" s="2">
        <f t="shared" si="276"/>
        <v>0</v>
      </c>
      <c r="AV620" s="2">
        <f t="shared" si="277"/>
        <v>0</v>
      </c>
      <c r="AW620" s="2">
        <f t="shared" si="278"/>
        <v>0</v>
      </c>
      <c r="AY620" t="s">
        <v>370</v>
      </c>
      <c r="AZ620" t="s">
        <v>1938</v>
      </c>
      <c r="BA620">
        <v>4</v>
      </c>
      <c r="BC620">
        <v>2</v>
      </c>
      <c r="BD620" s="91">
        <v>19</v>
      </c>
      <c r="BE620" s="93">
        <v>59</v>
      </c>
      <c r="BF620" s="96">
        <f t="shared" si="279"/>
        <v>19059</v>
      </c>
      <c r="BG620" s="96">
        <f t="shared" si="254"/>
        <v>19059</v>
      </c>
      <c r="BI620" s="7" t="s">
        <v>1447</v>
      </c>
      <c r="BJ620" s="1">
        <v>116</v>
      </c>
      <c r="BK620" s="1">
        <v>6</v>
      </c>
    </row>
    <row r="621" spans="1:63" ht="14" hidden="1" customHeight="1" outlineLevel="1" x14ac:dyDescent="0.2">
      <c r="A621" t="s">
        <v>351</v>
      </c>
      <c r="B621" t="s">
        <v>1938</v>
      </c>
      <c r="C621" s="1">
        <f t="shared" si="268"/>
        <v>53080</v>
      </c>
      <c r="D621" s="7">
        <f>IF(N621&gt;0, RANK(N621,(N621:P621,Q621:AF621)),0)</f>
        <v>2</v>
      </c>
      <c r="E621" s="7">
        <f>IF(O621&gt;0,RANK(O621,(N621:P621,Q621:AF621)),0)</f>
        <v>1</v>
      </c>
      <c r="F621" s="7">
        <f>IF(P621&gt;0,RANK(P621,(N621:P621,Q621:AF621)),0)</f>
        <v>4</v>
      </c>
      <c r="G621" s="1">
        <f t="shared" si="269"/>
        <v>601</v>
      </c>
      <c r="H621" s="2">
        <f t="shared" si="270"/>
        <v>1.1322532027128861E-2</v>
      </c>
      <c r="I621" s="2"/>
      <c r="J621" s="2">
        <f t="shared" si="271"/>
        <v>0.47914468726450643</v>
      </c>
      <c r="K621" s="2">
        <f t="shared" si="272"/>
        <v>0.49046721929163528</v>
      </c>
      <c r="L621" s="2">
        <f t="shared" si="273"/>
        <v>8.0633006782215525E-3</v>
      </c>
      <c r="M621" s="2">
        <f t="shared" si="274"/>
        <v>2.2324792765636738E-2</v>
      </c>
      <c r="N621" s="53">
        <v>25433</v>
      </c>
      <c r="O621" s="53">
        <v>26034</v>
      </c>
      <c r="P621" s="102">
        <v>428</v>
      </c>
      <c r="Q621" s="102">
        <v>1148</v>
      </c>
      <c r="X621" s="53">
        <v>37</v>
      </c>
      <c r="AP621" s="7">
        <f>IF(Q621&gt;0,RANK(Q621,(N621:P621,Q621:AF621)),0)</f>
        <v>3</v>
      </c>
      <c r="AQ621" s="7">
        <f>IF(R621&gt;0,RANK(R621,(N621:P621,Q621:AF621)),0)</f>
        <v>0</v>
      </c>
      <c r="AR621" s="7">
        <f>IF(T621&gt;0,RANK(T621,(N621:P621,Q621:AF621)),0)</f>
        <v>0</v>
      </c>
      <c r="AS621" s="7">
        <f>IF(S621&gt;0,RANK(S621,(N621:P621,Q621:AF621)),0)</f>
        <v>0</v>
      </c>
      <c r="AT621" s="2">
        <f t="shared" si="275"/>
        <v>2.1627731725697062E-2</v>
      </c>
      <c r="AU621" s="2">
        <f t="shared" si="276"/>
        <v>0</v>
      </c>
      <c r="AV621" s="2">
        <f t="shared" si="277"/>
        <v>0</v>
      </c>
      <c r="AW621" s="2">
        <f t="shared" si="278"/>
        <v>0</v>
      </c>
      <c r="AY621" t="s">
        <v>351</v>
      </c>
      <c r="AZ621" t="s">
        <v>1938</v>
      </c>
      <c r="BA621">
        <v>1</v>
      </c>
      <c r="BC621">
        <v>2</v>
      </c>
      <c r="BD621" s="91">
        <v>19</v>
      </c>
      <c r="BE621" s="93">
        <v>61</v>
      </c>
      <c r="BF621" s="96">
        <f t="shared" si="279"/>
        <v>19061</v>
      </c>
      <c r="BG621" s="96">
        <f t="shared" si="254"/>
        <v>19061</v>
      </c>
      <c r="BI621" s="7" t="s">
        <v>1447</v>
      </c>
      <c r="BJ621" s="1">
        <v>1090</v>
      </c>
      <c r="BK621" s="1">
        <v>15</v>
      </c>
    </row>
    <row r="622" spans="1:63" ht="14" hidden="1" customHeight="1" outlineLevel="1" x14ac:dyDescent="0.2">
      <c r="A622" t="s">
        <v>1249</v>
      </c>
      <c r="B622" t="s">
        <v>1938</v>
      </c>
      <c r="C622" s="1">
        <f t="shared" si="268"/>
        <v>4797</v>
      </c>
      <c r="D622" s="7">
        <f>IF(N622&gt;0, RANK(N622,(N622:P622,Q622:AF622)),0)</f>
        <v>2</v>
      </c>
      <c r="E622" s="7">
        <f>IF(O622&gt;0,RANK(O622,(N622:P622,Q622:AF622)),0)</f>
        <v>1</v>
      </c>
      <c r="F622" s="7">
        <f>IF(P622&gt;0,RANK(P622,(N622:P622,Q622:AF622)),0)</f>
        <v>4</v>
      </c>
      <c r="G622" s="1">
        <f t="shared" si="269"/>
        <v>1328</v>
      </c>
      <c r="H622" s="2">
        <f t="shared" si="270"/>
        <v>0.2768396914738378</v>
      </c>
      <c r="I622" s="2"/>
      <c r="J622" s="2">
        <f t="shared" si="271"/>
        <v>0.34125495101104858</v>
      </c>
      <c r="K622" s="2">
        <f t="shared" si="272"/>
        <v>0.61809464248488644</v>
      </c>
      <c r="L622" s="2">
        <f t="shared" si="273"/>
        <v>9.7977902855951645E-3</v>
      </c>
      <c r="M622" s="2">
        <f t="shared" si="274"/>
        <v>3.0852616218469874E-2</v>
      </c>
      <c r="N622" s="53">
        <v>1637</v>
      </c>
      <c r="O622" s="53">
        <v>2965</v>
      </c>
      <c r="P622" s="102">
        <v>47</v>
      </c>
      <c r="Q622" s="102">
        <v>147</v>
      </c>
      <c r="X622" s="53">
        <v>1</v>
      </c>
      <c r="AP622" s="7">
        <f>IF(Q622&gt;0,RANK(Q622,(N622:P622,Q622:AF622)),0)</f>
        <v>3</v>
      </c>
      <c r="AQ622" s="7">
        <f>IF(R622&gt;0,RANK(R622,(N622:P622,Q622:AF622)),0)</f>
        <v>0</v>
      </c>
      <c r="AR622" s="7">
        <f>IF(T622&gt;0,RANK(T622,(N622:P622,Q622:AF622)),0)</f>
        <v>0</v>
      </c>
      <c r="AS622" s="7">
        <f>IF(S622&gt;0,RANK(S622,(N622:P622,Q622:AF622)),0)</f>
        <v>0</v>
      </c>
      <c r="AT622" s="2">
        <f t="shared" si="275"/>
        <v>3.0644152595372107E-2</v>
      </c>
      <c r="AU622" s="2">
        <f t="shared" si="276"/>
        <v>0</v>
      </c>
      <c r="AV622" s="2">
        <f t="shared" si="277"/>
        <v>0</v>
      </c>
      <c r="AW622" s="2">
        <f t="shared" si="278"/>
        <v>0</v>
      </c>
      <c r="AY622" t="s">
        <v>1249</v>
      </c>
      <c r="AZ622" t="s">
        <v>1938</v>
      </c>
      <c r="BA622">
        <v>4</v>
      </c>
      <c r="BC622">
        <v>2</v>
      </c>
      <c r="BD622" s="91">
        <v>19</v>
      </c>
      <c r="BE622" s="93">
        <v>63</v>
      </c>
      <c r="BF622" s="96">
        <f t="shared" si="279"/>
        <v>19063</v>
      </c>
      <c r="BG622" s="96">
        <f t="shared" si="254"/>
        <v>19063</v>
      </c>
      <c r="BI622" s="7" t="s">
        <v>1447</v>
      </c>
      <c r="BJ622" s="1">
        <v>87</v>
      </c>
      <c r="BK622" s="1">
        <v>1</v>
      </c>
    </row>
    <row r="623" spans="1:63" ht="14" hidden="1" customHeight="1" outlineLevel="1" x14ac:dyDescent="0.2">
      <c r="A623" t="s">
        <v>1909</v>
      </c>
      <c r="B623" t="s">
        <v>1938</v>
      </c>
      <c r="C623" s="1">
        <f t="shared" ref="C623:C654" si="280">SUM(N623:AN623)</f>
        <v>10102</v>
      </c>
      <c r="D623" s="7">
        <f>IF(N623&gt;0, RANK(N623,(N623:P623,Q623:AF623)),0)</f>
        <v>2</v>
      </c>
      <c r="E623" s="7">
        <f>IF(O623&gt;0,RANK(O623,(N623:P623,Q623:AF623)),0)</f>
        <v>1</v>
      </c>
      <c r="F623" s="7">
        <f>IF(P623&gt;0,RANK(P623,(N623:P623,Q623:AF623)),0)</f>
        <v>4</v>
      </c>
      <c r="G623" s="1">
        <f t="shared" ref="G623:G654" si="281">IF(C623&gt;0,MAX(N623:P623)-LARGE(N623:P623,2),0)</f>
        <v>1953</v>
      </c>
      <c r="H623" s="2">
        <f t="shared" ref="H623:H654" si="282">IF(C623&gt;0,G623/C623,0)</f>
        <v>0.19332805385072263</v>
      </c>
      <c r="I623" s="2"/>
      <c r="J623" s="2">
        <f t="shared" ref="J623:J654" si="283">IF($C623=0,"-",N623/$C623)</f>
        <v>0.38725004949514946</v>
      </c>
      <c r="K623" s="2">
        <f t="shared" ref="K623:K654" si="284">IF($C623=0,"-",O623/$C623)</f>
        <v>0.58057810334587212</v>
      </c>
      <c r="L623" s="2">
        <f t="shared" ref="L623:L654" si="285">IF($C623=0,"-",P623/$C623)</f>
        <v>8.8101366066125515E-3</v>
      </c>
      <c r="M623" s="2">
        <f t="shared" ref="M623:M654" si="286">IF(C623=0,"-",(1-J623-K623-L623))</f>
        <v>2.3361710552365921E-2</v>
      </c>
      <c r="N623" s="53">
        <v>3912</v>
      </c>
      <c r="O623" s="53">
        <v>5865</v>
      </c>
      <c r="P623" s="102">
        <v>89</v>
      </c>
      <c r="Q623" s="102">
        <v>229</v>
      </c>
      <c r="X623" s="53">
        <v>7</v>
      </c>
      <c r="AP623" s="7">
        <f>IF(Q623&gt;0,RANK(Q623,(N623:P623,Q623:AF623)),0)</f>
        <v>3</v>
      </c>
      <c r="AQ623" s="7">
        <f>IF(R623&gt;0,RANK(R623,(N623:P623,Q623:AF623)),0)</f>
        <v>0</v>
      </c>
      <c r="AR623" s="7">
        <f>IF(T623&gt;0,RANK(T623,(N623:P623,Q623:AF623)),0)</f>
        <v>0</v>
      </c>
      <c r="AS623" s="7">
        <f>IF(S623&gt;0,RANK(S623,(N623:P623,Q623:AF623)),0)</f>
        <v>0</v>
      </c>
      <c r="AT623" s="2">
        <f t="shared" ref="AT623:AT654" si="287">IF($C623=0,"-",Q623/$C623)</f>
        <v>2.2668778459710947E-2</v>
      </c>
      <c r="AU623" s="2">
        <f t="shared" ref="AU623:AU654" si="288">IF($C623=0,"-",R623/$C623)</f>
        <v>0</v>
      </c>
      <c r="AV623" s="2">
        <f t="shared" ref="AV623:AV654" si="289">IF($C623=0,"-",T623/$C623)</f>
        <v>0</v>
      </c>
      <c r="AW623" s="2">
        <f t="shared" ref="AW623:AW654" si="290">IF($C623=0,"-",S623/$C623)</f>
        <v>0</v>
      </c>
      <c r="AY623" t="s">
        <v>1909</v>
      </c>
      <c r="AZ623" t="s">
        <v>1938</v>
      </c>
      <c r="BA623">
        <v>1</v>
      </c>
      <c r="BC623">
        <v>2</v>
      </c>
      <c r="BD623" s="91">
        <v>19</v>
      </c>
      <c r="BE623" s="93">
        <v>65</v>
      </c>
      <c r="BF623" s="96">
        <f t="shared" si="279"/>
        <v>19065</v>
      </c>
      <c r="BG623" s="96">
        <f t="shared" si="254"/>
        <v>19065</v>
      </c>
      <c r="BI623" s="7" t="s">
        <v>1447</v>
      </c>
      <c r="BJ623" s="1">
        <v>145</v>
      </c>
      <c r="BK623" s="1">
        <v>2</v>
      </c>
    </row>
    <row r="624" spans="1:63" ht="14" hidden="1" customHeight="1" outlineLevel="1" x14ac:dyDescent="0.2">
      <c r="A624" t="s">
        <v>1658</v>
      </c>
      <c r="B624" t="s">
        <v>1938</v>
      </c>
      <c r="C624" s="1">
        <f t="shared" si="280"/>
        <v>7972</v>
      </c>
      <c r="D624" s="7">
        <f>IF(N624&gt;0, RANK(N624,(N624:P624,Q624:AF624)),0)</f>
        <v>2</v>
      </c>
      <c r="E624" s="7">
        <f>IF(O624&gt;0,RANK(O624,(N624:P624,Q624:AF624)),0)</f>
        <v>1</v>
      </c>
      <c r="F624" s="7">
        <f>IF(P624&gt;0,RANK(P624,(N624:P624,Q624:AF624)),0)</f>
        <v>4</v>
      </c>
      <c r="G624" s="1">
        <f t="shared" si="281"/>
        <v>683</v>
      </c>
      <c r="H624" s="2">
        <f t="shared" si="282"/>
        <v>8.5674862017059705E-2</v>
      </c>
      <c r="I624" s="2"/>
      <c r="J624" s="2">
        <f t="shared" si="283"/>
        <v>0.43878575012543902</v>
      </c>
      <c r="K624" s="2">
        <f t="shared" si="284"/>
        <v>0.52446061214249873</v>
      </c>
      <c r="L624" s="2">
        <f t="shared" si="285"/>
        <v>1.2293025589563472E-2</v>
      </c>
      <c r="M624" s="2">
        <f t="shared" si="286"/>
        <v>2.4460612142498721E-2</v>
      </c>
      <c r="N624" s="53">
        <v>3498</v>
      </c>
      <c r="O624" s="53">
        <v>4181</v>
      </c>
      <c r="P624" s="102">
        <v>98</v>
      </c>
      <c r="Q624" s="102">
        <v>187</v>
      </c>
      <c r="X624" s="53">
        <v>8</v>
      </c>
      <c r="AP624" s="7">
        <f>IF(Q624&gt;0,RANK(Q624,(N624:P624,Q624:AF624)),0)</f>
        <v>3</v>
      </c>
      <c r="AQ624" s="7">
        <f>IF(R624&gt;0,RANK(R624,(N624:P624,Q624:AF624)),0)</f>
        <v>0</v>
      </c>
      <c r="AR624" s="7">
        <f>IF(T624&gt;0,RANK(T624,(N624:P624,Q624:AF624)),0)</f>
        <v>0</v>
      </c>
      <c r="AS624" s="7">
        <f>IF(S624&gt;0,RANK(S624,(N624:P624,Q624:AF624)),0)</f>
        <v>0</v>
      </c>
      <c r="AT624" s="2">
        <f t="shared" si="287"/>
        <v>2.3457099849473157E-2</v>
      </c>
      <c r="AU624" s="2">
        <f t="shared" si="288"/>
        <v>0</v>
      </c>
      <c r="AV624" s="2">
        <f t="shared" si="289"/>
        <v>0</v>
      </c>
      <c r="AW624" s="2">
        <f t="shared" si="290"/>
        <v>0</v>
      </c>
      <c r="AY624" t="s">
        <v>1658</v>
      </c>
      <c r="AZ624" t="s">
        <v>1938</v>
      </c>
      <c r="BA624">
        <v>4</v>
      </c>
      <c r="BC624">
        <v>2</v>
      </c>
      <c r="BD624" s="91">
        <v>19</v>
      </c>
      <c r="BE624" s="93">
        <v>67</v>
      </c>
      <c r="BF624" s="96">
        <f t="shared" si="279"/>
        <v>19067</v>
      </c>
      <c r="BG624" s="96">
        <f t="shared" si="254"/>
        <v>19067</v>
      </c>
      <c r="BI624" s="7" t="s">
        <v>1447</v>
      </c>
      <c r="BJ624" s="1">
        <v>106</v>
      </c>
      <c r="BK624" s="1">
        <v>3</v>
      </c>
    </row>
    <row r="625" spans="1:63" ht="14" hidden="1" customHeight="1" outlineLevel="1" x14ac:dyDescent="0.2">
      <c r="A625" t="s">
        <v>2356</v>
      </c>
      <c r="B625" t="s">
        <v>1938</v>
      </c>
      <c r="C625" s="1">
        <f t="shared" si="280"/>
        <v>5066</v>
      </c>
      <c r="D625" s="7">
        <f>IF(N625&gt;0, RANK(N625,(N625:P625,Q625:AF625)),0)</f>
        <v>2</v>
      </c>
      <c r="E625" s="7">
        <f>IF(O625&gt;0,RANK(O625,(N625:P625,Q625:AF625)),0)</f>
        <v>1</v>
      </c>
      <c r="F625" s="7">
        <f>IF(P625&gt;0,RANK(P625,(N625:P625,Q625:AF625)),0)</f>
        <v>4</v>
      </c>
      <c r="G625" s="1">
        <f t="shared" si="281"/>
        <v>1631</v>
      </c>
      <c r="H625" s="2">
        <f t="shared" si="282"/>
        <v>0.3219502566127122</v>
      </c>
      <c r="I625" s="2"/>
      <c r="J625" s="2">
        <f t="shared" si="283"/>
        <v>0.3235294117647059</v>
      </c>
      <c r="K625" s="2">
        <f t="shared" si="284"/>
        <v>0.6454796683774181</v>
      </c>
      <c r="L625" s="2">
        <f t="shared" si="285"/>
        <v>9.8697196999605209E-3</v>
      </c>
      <c r="M625" s="2">
        <f t="shared" si="286"/>
        <v>2.1121200157915535E-2</v>
      </c>
      <c r="N625" s="53">
        <v>1639</v>
      </c>
      <c r="O625" s="53">
        <v>3270</v>
      </c>
      <c r="P625" s="102">
        <v>50</v>
      </c>
      <c r="Q625" s="102">
        <v>100</v>
      </c>
      <c r="X625" s="53">
        <v>7</v>
      </c>
      <c r="AP625" s="7">
        <f>IF(Q625&gt;0,RANK(Q625,(N625:P625,Q625:AF625)),0)</f>
        <v>3</v>
      </c>
      <c r="AQ625" s="7">
        <f>IF(R625&gt;0,RANK(R625,(N625:P625,Q625:AF625)),0)</f>
        <v>0</v>
      </c>
      <c r="AR625" s="7">
        <f>IF(T625&gt;0,RANK(T625,(N625:P625,Q625:AF625)),0)</f>
        <v>0</v>
      </c>
      <c r="AS625" s="7">
        <f>IF(S625&gt;0,RANK(S625,(N625:P625,Q625:AF625)),0)</f>
        <v>0</v>
      </c>
      <c r="AT625" s="2">
        <f t="shared" si="287"/>
        <v>1.9739439399921042E-2</v>
      </c>
      <c r="AU625" s="2">
        <f t="shared" si="288"/>
        <v>0</v>
      </c>
      <c r="AV625" s="2">
        <f t="shared" si="289"/>
        <v>0</v>
      </c>
      <c r="AW625" s="2">
        <f t="shared" si="290"/>
        <v>0</v>
      </c>
      <c r="AY625" t="s">
        <v>2356</v>
      </c>
      <c r="AZ625" t="s">
        <v>1938</v>
      </c>
      <c r="BA625">
        <v>4</v>
      </c>
      <c r="BC625">
        <v>2</v>
      </c>
      <c r="BD625" s="91">
        <v>19</v>
      </c>
      <c r="BE625" s="93">
        <v>69</v>
      </c>
      <c r="BF625" s="96">
        <f t="shared" si="279"/>
        <v>19069</v>
      </c>
      <c r="BG625" s="96">
        <f t="shared" si="254"/>
        <v>19069</v>
      </c>
      <c r="BI625" s="7" t="s">
        <v>1447</v>
      </c>
      <c r="BJ625" s="1">
        <v>110</v>
      </c>
      <c r="BK625" s="1">
        <v>2</v>
      </c>
    </row>
    <row r="626" spans="1:63" ht="14" hidden="1" customHeight="1" outlineLevel="1" x14ac:dyDescent="0.2">
      <c r="A626" t="s">
        <v>1252</v>
      </c>
      <c r="B626" t="s">
        <v>1938</v>
      </c>
      <c r="C626" s="1">
        <f t="shared" si="280"/>
        <v>3808</v>
      </c>
      <c r="D626" s="7">
        <f>IF(N626&gt;0, RANK(N626,(N626:P626,Q626:AF626)),0)</f>
        <v>2</v>
      </c>
      <c r="E626" s="7">
        <f>IF(O626&gt;0,RANK(O626,(N626:P626,Q626:AF626)),0)</f>
        <v>1</v>
      </c>
      <c r="F626" s="7">
        <f>IF(P626&gt;0,RANK(P626,(N626:P626,Q626:AF626)),0)</f>
        <v>4</v>
      </c>
      <c r="G626" s="1">
        <f t="shared" si="281"/>
        <v>1464</v>
      </c>
      <c r="H626" s="2">
        <f t="shared" si="282"/>
        <v>0.38445378151260506</v>
      </c>
      <c r="I626" s="2"/>
      <c r="J626" s="2">
        <f t="shared" si="283"/>
        <v>0.28860294117647056</v>
      </c>
      <c r="K626" s="2">
        <f t="shared" si="284"/>
        <v>0.67305672268907568</v>
      </c>
      <c r="L626" s="2">
        <f t="shared" si="285"/>
        <v>1.4705882352941176E-2</v>
      </c>
      <c r="M626" s="2">
        <f t="shared" si="286"/>
        <v>2.363445378151258E-2</v>
      </c>
      <c r="N626" s="53">
        <v>1099</v>
      </c>
      <c r="O626" s="53">
        <v>2563</v>
      </c>
      <c r="P626" s="102">
        <v>56</v>
      </c>
      <c r="Q626" s="102">
        <v>89</v>
      </c>
      <c r="X626" s="53">
        <v>1</v>
      </c>
      <c r="AP626" s="7">
        <f>IF(Q626&gt;0,RANK(Q626,(N626:P626,Q626:AF626)),0)</f>
        <v>3</v>
      </c>
      <c r="AQ626" s="7">
        <f>IF(R626&gt;0,RANK(R626,(N626:P626,Q626:AF626)),0)</f>
        <v>0</v>
      </c>
      <c r="AR626" s="7">
        <f>IF(T626&gt;0,RANK(T626,(N626:P626,Q626:AF626)),0)</f>
        <v>0</v>
      </c>
      <c r="AS626" s="7">
        <f>IF(S626&gt;0,RANK(S626,(N626:P626,Q626:AF626)),0)</f>
        <v>0</v>
      </c>
      <c r="AT626" s="2">
        <f t="shared" si="287"/>
        <v>2.3371848739495799E-2</v>
      </c>
      <c r="AU626" s="2">
        <f t="shared" si="288"/>
        <v>0</v>
      </c>
      <c r="AV626" s="2">
        <f t="shared" si="289"/>
        <v>0</v>
      </c>
      <c r="AW626" s="2">
        <f t="shared" si="290"/>
        <v>0</v>
      </c>
      <c r="AY626" t="s">
        <v>1252</v>
      </c>
      <c r="AZ626" t="s">
        <v>1938</v>
      </c>
      <c r="BA626">
        <v>3</v>
      </c>
      <c r="BC626">
        <v>2</v>
      </c>
      <c r="BD626" s="91">
        <v>19</v>
      </c>
      <c r="BE626" s="93">
        <v>71</v>
      </c>
      <c r="BF626" s="96">
        <f t="shared" si="279"/>
        <v>19071</v>
      </c>
      <c r="BG626" s="96">
        <f t="shared" si="254"/>
        <v>19071</v>
      </c>
      <c r="BI626" s="7" t="s">
        <v>1447</v>
      </c>
      <c r="BJ626" s="1">
        <v>80</v>
      </c>
      <c r="BK626" s="1">
        <v>1</v>
      </c>
    </row>
    <row r="627" spans="1:63" ht="14" hidden="1" customHeight="1" outlineLevel="1" x14ac:dyDescent="0.2">
      <c r="A627" t="s">
        <v>2168</v>
      </c>
      <c r="B627" t="s">
        <v>1938</v>
      </c>
      <c r="C627" s="1">
        <f t="shared" si="280"/>
        <v>4992</v>
      </c>
      <c r="D627" s="7">
        <f>IF(N627&gt;0, RANK(N627,(N627:P627,Q627:AF627)),0)</f>
        <v>2</v>
      </c>
      <c r="E627" s="7">
        <f>IF(O627&gt;0,RANK(O627,(N627:P627,Q627:AF627)),0)</f>
        <v>1</v>
      </c>
      <c r="F627" s="7">
        <f>IF(P627&gt;0,RANK(P627,(N627:P627,Q627:AF627)),0)</f>
        <v>4</v>
      </c>
      <c r="G627" s="1">
        <f t="shared" si="281"/>
        <v>1279</v>
      </c>
      <c r="H627" s="2">
        <f t="shared" si="282"/>
        <v>0.2562099358974359</v>
      </c>
      <c r="I627" s="2"/>
      <c r="J627" s="2">
        <f t="shared" si="283"/>
        <v>0.35737179487179488</v>
      </c>
      <c r="K627" s="2">
        <f t="shared" si="284"/>
        <v>0.61358173076923073</v>
      </c>
      <c r="L627" s="2">
        <f t="shared" si="285"/>
        <v>7.8125E-3</v>
      </c>
      <c r="M627" s="2">
        <f t="shared" si="286"/>
        <v>2.1233974358974339E-2</v>
      </c>
      <c r="N627" s="53">
        <v>1784</v>
      </c>
      <c r="O627" s="53">
        <v>3063</v>
      </c>
      <c r="P627" s="102">
        <v>39</v>
      </c>
      <c r="Q627" s="102">
        <v>104</v>
      </c>
      <c r="X627" s="53">
        <v>2</v>
      </c>
      <c r="AP627" s="7">
        <f>IF(Q627&gt;0,RANK(Q627,(N627:P627,Q627:AF627)),0)</f>
        <v>3</v>
      </c>
      <c r="AQ627" s="7">
        <f>IF(R627&gt;0,RANK(R627,(N627:P627,Q627:AF627)),0)</f>
        <v>0</v>
      </c>
      <c r="AR627" s="7">
        <f>IF(T627&gt;0,RANK(T627,(N627:P627,Q627:AF627)),0)</f>
        <v>0</v>
      </c>
      <c r="AS627" s="7">
        <f>IF(S627&gt;0,RANK(S627,(N627:P627,Q627:AF627)),0)</f>
        <v>0</v>
      </c>
      <c r="AT627" s="2">
        <f t="shared" si="287"/>
        <v>2.0833333333333332E-2</v>
      </c>
      <c r="AU627" s="2">
        <f t="shared" si="288"/>
        <v>0</v>
      </c>
      <c r="AV627" s="2">
        <f t="shared" si="289"/>
        <v>0</v>
      </c>
      <c r="AW627" s="2">
        <f t="shared" si="290"/>
        <v>0</v>
      </c>
      <c r="AY627" t="s">
        <v>2168</v>
      </c>
      <c r="AZ627" t="s">
        <v>1938</v>
      </c>
      <c r="BA627">
        <v>4</v>
      </c>
      <c r="BC627">
        <v>2</v>
      </c>
      <c r="BD627" s="91">
        <v>19</v>
      </c>
      <c r="BE627" s="93">
        <v>73</v>
      </c>
      <c r="BF627" s="96">
        <f t="shared" si="279"/>
        <v>19073</v>
      </c>
      <c r="BG627" s="96">
        <f t="shared" si="254"/>
        <v>19073</v>
      </c>
      <c r="BI627" s="7" t="s">
        <v>1447</v>
      </c>
      <c r="BJ627" s="1">
        <v>89</v>
      </c>
      <c r="BK627" s="1">
        <v>3</v>
      </c>
    </row>
    <row r="628" spans="1:63" ht="14" hidden="1" customHeight="1" outlineLevel="1" x14ac:dyDescent="0.2">
      <c r="A628" t="s">
        <v>1498</v>
      </c>
      <c r="B628" t="s">
        <v>1938</v>
      </c>
      <c r="C628" s="1">
        <f t="shared" si="280"/>
        <v>7217</v>
      </c>
      <c r="D628" s="7">
        <f>IF(N628&gt;0, RANK(N628,(N628:P628,Q628:AF628)),0)</f>
        <v>2</v>
      </c>
      <c r="E628" s="7">
        <f>IF(O628&gt;0,RANK(O628,(N628:P628,Q628:AF628)),0)</f>
        <v>1</v>
      </c>
      <c r="F628" s="7">
        <f>IF(P628&gt;0,RANK(P628,(N628:P628,Q628:AF628)),0)</f>
        <v>4</v>
      </c>
      <c r="G628" s="1">
        <f t="shared" si="281"/>
        <v>2780</v>
      </c>
      <c r="H628" s="2">
        <f t="shared" si="282"/>
        <v>0.38520160731605929</v>
      </c>
      <c r="I628" s="2"/>
      <c r="J628" s="2">
        <f t="shared" si="283"/>
        <v>0.2937508660108078</v>
      </c>
      <c r="K628" s="2">
        <f t="shared" si="284"/>
        <v>0.67895247332686715</v>
      </c>
      <c r="L628" s="2">
        <f t="shared" si="285"/>
        <v>5.2653457115144795E-3</v>
      </c>
      <c r="M628" s="2">
        <f t="shared" si="286"/>
        <v>2.2031314950810576E-2</v>
      </c>
      <c r="N628" s="53">
        <v>2120</v>
      </c>
      <c r="O628" s="53">
        <v>4900</v>
      </c>
      <c r="P628" s="102">
        <v>38</v>
      </c>
      <c r="Q628" s="102">
        <v>154</v>
      </c>
      <c r="X628" s="53">
        <v>5</v>
      </c>
      <c r="AP628" s="7">
        <f>IF(Q628&gt;0,RANK(Q628,(N628:P628,Q628:AF628)),0)</f>
        <v>3</v>
      </c>
      <c r="AQ628" s="7">
        <f>IF(R628&gt;0,RANK(R628,(N628:P628,Q628:AF628)),0)</f>
        <v>0</v>
      </c>
      <c r="AR628" s="7">
        <f>IF(T628&gt;0,RANK(T628,(N628:P628,Q628:AF628)),0)</f>
        <v>0</v>
      </c>
      <c r="AS628" s="7">
        <f>IF(S628&gt;0,RANK(S628,(N628:P628,Q628:AF628)),0)</f>
        <v>0</v>
      </c>
      <c r="AT628" s="2">
        <f t="shared" si="287"/>
        <v>2.133850630455868E-2</v>
      </c>
      <c r="AU628" s="2">
        <f t="shared" si="288"/>
        <v>0</v>
      </c>
      <c r="AV628" s="2">
        <f t="shared" si="289"/>
        <v>0</v>
      </c>
      <c r="AW628" s="2">
        <f t="shared" si="290"/>
        <v>0</v>
      </c>
      <c r="AY628" t="s">
        <v>1498</v>
      </c>
      <c r="AZ628" t="s">
        <v>1938</v>
      </c>
      <c r="BA628">
        <v>4</v>
      </c>
      <c r="BC628">
        <v>2</v>
      </c>
      <c r="BD628" s="91">
        <v>19</v>
      </c>
      <c r="BE628" s="93">
        <v>75</v>
      </c>
      <c r="BF628" s="96">
        <f t="shared" si="279"/>
        <v>19075</v>
      </c>
      <c r="BG628" s="96">
        <f t="shared" si="254"/>
        <v>19075</v>
      </c>
      <c r="BI628" s="7" t="s">
        <v>1447</v>
      </c>
      <c r="BJ628" s="1">
        <v>92</v>
      </c>
      <c r="BK628" s="1">
        <v>4</v>
      </c>
    </row>
    <row r="629" spans="1:63" ht="14" hidden="1" customHeight="1" outlineLevel="1" x14ac:dyDescent="0.2">
      <c r="A629" t="s">
        <v>2184</v>
      </c>
      <c r="B629" t="s">
        <v>1938</v>
      </c>
      <c r="C629" s="1">
        <f t="shared" si="280"/>
        <v>6326</v>
      </c>
      <c r="D629" s="7">
        <f>IF(N629&gt;0, RANK(N629,(N629:P629,Q629:AF629)),0)</f>
        <v>2</v>
      </c>
      <c r="E629" s="7">
        <f>IF(O629&gt;0,RANK(O629,(N629:P629,Q629:AF629)),0)</f>
        <v>1</v>
      </c>
      <c r="F629" s="7">
        <f>IF(P629&gt;0,RANK(P629,(N629:P629,Q629:AF629)),0)</f>
        <v>4</v>
      </c>
      <c r="G629" s="1">
        <f t="shared" si="281"/>
        <v>2103</v>
      </c>
      <c r="H629" s="2">
        <f t="shared" si="282"/>
        <v>0.33243755927916535</v>
      </c>
      <c r="I629" s="2"/>
      <c r="J629" s="2">
        <f t="shared" si="283"/>
        <v>0.31615554852987671</v>
      </c>
      <c r="K629" s="2">
        <f t="shared" si="284"/>
        <v>0.648593107809042</v>
      </c>
      <c r="L629" s="2">
        <f t="shared" si="285"/>
        <v>8.8523553588365483E-3</v>
      </c>
      <c r="M629" s="2">
        <f t="shared" si="286"/>
        <v>2.6398988302244741E-2</v>
      </c>
      <c r="N629" s="53">
        <v>2000</v>
      </c>
      <c r="O629" s="53">
        <v>4103</v>
      </c>
      <c r="P629" s="102">
        <v>56</v>
      </c>
      <c r="Q629" s="102">
        <v>162</v>
      </c>
      <c r="X629" s="53">
        <v>5</v>
      </c>
      <c r="AP629" s="7">
        <f>IF(Q629&gt;0,RANK(Q629,(N629:P629,Q629:AF629)),0)</f>
        <v>3</v>
      </c>
      <c r="AQ629" s="7">
        <f>IF(R629&gt;0,RANK(R629,(N629:P629,Q629:AF629)),0)</f>
        <v>0</v>
      </c>
      <c r="AR629" s="7">
        <f>IF(T629&gt;0,RANK(T629,(N629:P629,Q629:AF629)),0)</f>
        <v>0</v>
      </c>
      <c r="AS629" s="7">
        <f>IF(S629&gt;0,RANK(S629,(N629:P629,Q629:AF629)),0)</f>
        <v>0</v>
      </c>
      <c r="AT629" s="2">
        <f t="shared" si="287"/>
        <v>2.5608599430920014E-2</v>
      </c>
      <c r="AU629" s="2">
        <f t="shared" si="288"/>
        <v>0</v>
      </c>
      <c r="AV629" s="2">
        <f t="shared" si="289"/>
        <v>0</v>
      </c>
      <c r="AW629" s="2">
        <f t="shared" si="290"/>
        <v>0</v>
      </c>
      <c r="AY629" t="s">
        <v>2184</v>
      </c>
      <c r="AZ629" t="s">
        <v>1938</v>
      </c>
      <c r="BA629">
        <v>3</v>
      </c>
      <c r="BC629">
        <v>2</v>
      </c>
      <c r="BD629" s="91">
        <v>19</v>
      </c>
      <c r="BE629" s="93">
        <v>77</v>
      </c>
      <c r="BF629" s="96">
        <f t="shared" si="279"/>
        <v>19077</v>
      </c>
      <c r="BG629" s="96">
        <f t="shared" si="254"/>
        <v>19077</v>
      </c>
      <c r="BI629" s="7" t="s">
        <v>1447</v>
      </c>
      <c r="BJ629" s="1">
        <v>73</v>
      </c>
      <c r="BK629" s="1">
        <v>1</v>
      </c>
    </row>
    <row r="630" spans="1:63" ht="14" hidden="1" customHeight="1" outlineLevel="1" x14ac:dyDescent="0.2">
      <c r="A630" t="s">
        <v>2255</v>
      </c>
      <c r="B630" t="s">
        <v>1938</v>
      </c>
      <c r="C630" s="1">
        <f t="shared" si="280"/>
        <v>7875</v>
      </c>
      <c r="D630" s="7">
        <f>IF(N630&gt;0, RANK(N630,(N630:P630,Q630:AF630)),0)</f>
        <v>2</v>
      </c>
      <c r="E630" s="7">
        <f>IF(O630&gt;0,RANK(O630,(N630:P630,Q630:AF630)),0)</f>
        <v>1</v>
      </c>
      <c r="F630" s="7">
        <f>IF(P630&gt;0,RANK(P630,(N630:P630,Q630:AF630)),0)</f>
        <v>4</v>
      </c>
      <c r="G630" s="1">
        <f t="shared" si="281"/>
        <v>1766</v>
      </c>
      <c r="H630" s="2">
        <f t="shared" si="282"/>
        <v>0.22425396825396826</v>
      </c>
      <c r="I630" s="2"/>
      <c r="J630" s="2">
        <f t="shared" si="283"/>
        <v>0.3699047619047619</v>
      </c>
      <c r="K630" s="2">
        <f t="shared" si="284"/>
        <v>0.59415873015873011</v>
      </c>
      <c r="L630" s="2">
        <f t="shared" si="285"/>
        <v>1.0666666666666666E-2</v>
      </c>
      <c r="M630" s="2">
        <f t="shared" si="286"/>
        <v>2.5269841269841269E-2</v>
      </c>
      <c r="N630" s="53">
        <v>2913</v>
      </c>
      <c r="O630" s="53">
        <v>4679</v>
      </c>
      <c r="P630" s="102">
        <v>84</v>
      </c>
      <c r="Q630" s="102">
        <v>190</v>
      </c>
      <c r="X630" s="53">
        <v>9</v>
      </c>
      <c r="AP630" s="7">
        <f>IF(Q630&gt;0,RANK(Q630,(N630:P630,Q630:AF630)),0)</f>
        <v>3</v>
      </c>
      <c r="AQ630" s="7">
        <f>IF(R630&gt;0,RANK(R630,(N630:P630,Q630:AF630)),0)</f>
        <v>0</v>
      </c>
      <c r="AR630" s="7">
        <f>IF(T630&gt;0,RANK(T630,(N630:P630,Q630:AF630)),0)</f>
        <v>0</v>
      </c>
      <c r="AS630" s="7">
        <f>IF(S630&gt;0,RANK(S630,(N630:P630,Q630:AF630)),0)</f>
        <v>0</v>
      </c>
      <c r="AT630" s="2">
        <f t="shared" si="287"/>
        <v>2.4126984126984129E-2</v>
      </c>
      <c r="AU630" s="2">
        <f t="shared" si="288"/>
        <v>0</v>
      </c>
      <c r="AV630" s="2">
        <f t="shared" si="289"/>
        <v>0</v>
      </c>
      <c r="AW630" s="2">
        <f t="shared" si="290"/>
        <v>0</v>
      </c>
      <c r="AY630" t="s">
        <v>2255</v>
      </c>
      <c r="AZ630" t="s">
        <v>1938</v>
      </c>
      <c r="BA630">
        <v>4</v>
      </c>
      <c r="BC630">
        <v>2</v>
      </c>
      <c r="BD630" s="91">
        <v>19</v>
      </c>
      <c r="BE630" s="93">
        <v>79</v>
      </c>
      <c r="BF630" s="96">
        <f t="shared" ref="BF630:BF693" si="291">1000*BD630+BE630</f>
        <v>19079</v>
      </c>
      <c r="BG630" s="96">
        <f t="shared" si="254"/>
        <v>19079</v>
      </c>
      <c r="BI630" s="7" t="s">
        <v>1447</v>
      </c>
      <c r="BJ630" s="1">
        <v>101</v>
      </c>
      <c r="BK630" s="1">
        <v>4</v>
      </c>
    </row>
    <row r="631" spans="1:63" ht="14" hidden="1" customHeight="1" outlineLevel="1" x14ac:dyDescent="0.2">
      <c r="A631" t="s">
        <v>12</v>
      </c>
      <c r="B631" t="s">
        <v>1938</v>
      </c>
      <c r="C631" s="1">
        <f t="shared" si="280"/>
        <v>6080</v>
      </c>
      <c r="D631" s="7">
        <f>IF(N631&gt;0, RANK(N631,(N631:P631,Q631:AF631)),0)</f>
        <v>2</v>
      </c>
      <c r="E631" s="7">
        <f>IF(O631&gt;0,RANK(O631,(N631:P631,Q631:AF631)),0)</f>
        <v>1</v>
      </c>
      <c r="F631" s="7">
        <f>IF(P631&gt;0,RANK(P631,(N631:P631,Q631:AF631)),0)</f>
        <v>4</v>
      </c>
      <c r="G631" s="1">
        <f t="shared" si="281"/>
        <v>2123</v>
      </c>
      <c r="H631" s="2">
        <f t="shared" si="282"/>
        <v>0.34917763157894738</v>
      </c>
      <c r="I631" s="2"/>
      <c r="J631" s="2">
        <f t="shared" si="283"/>
        <v>0.30937500000000001</v>
      </c>
      <c r="K631" s="2">
        <f t="shared" si="284"/>
        <v>0.65855263157894739</v>
      </c>
      <c r="L631" s="2">
        <f t="shared" si="285"/>
        <v>9.8684210526315784E-3</v>
      </c>
      <c r="M631" s="2">
        <f t="shared" si="286"/>
        <v>2.2203947368421077E-2</v>
      </c>
      <c r="N631" s="53">
        <v>1881</v>
      </c>
      <c r="O631" s="53">
        <v>4004</v>
      </c>
      <c r="P631" s="102">
        <v>60</v>
      </c>
      <c r="Q631" s="102">
        <v>130</v>
      </c>
      <c r="X631" s="53">
        <v>5</v>
      </c>
      <c r="AP631" s="7">
        <f>IF(Q631&gt;0,RANK(Q631,(N631:P631,Q631:AF631)),0)</f>
        <v>3</v>
      </c>
      <c r="AQ631" s="7">
        <f>IF(R631&gt;0,RANK(R631,(N631:P631,Q631:AF631)),0)</f>
        <v>0</v>
      </c>
      <c r="AR631" s="7">
        <f>IF(T631&gt;0,RANK(T631,(N631:P631,Q631:AF631)),0)</f>
        <v>0</v>
      </c>
      <c r="AS631" s="7">
        <f>IF(S631&gt;0,RANK(S631,(N631:P631,Q631:AF631)),0)</f>
        <v>0</v>
      </c>
      <c r="AT631" s="2">
        <f t="shared" si="287"/>
        <v>2.1381578947368422E-2</v>
      </c>
      <c r="AU631" s="2">
        <f t="shared" si="288"/>
        <v>0</v>
      </c>
      <c r="AV631" s="2">
        <f t="shared" si="289"/>
        <v>0</v>
      </c>
      <c r="AW631" s="2">
        <f t="shared" si="290"/>
        <v>0</v>
      </c>
      <c r="AY631" t="s">
        <v>12</v>
      </c>
      <c r="AZ631" t="s">
        <v>1938</v>
      </c>
      <c r="BA631">
        <v>4</v>
      </c>
      <c r="BC631">
        <v>2</v>
      </c>
      <c r="BD631" s="91">
        <v>19</v>
      </c>
      <c r="BE631" s="93">
        <v>81</v>
      </c>
      <c r="BF631" s="96">
        <f t="shared" si="291"/>
        <v>19081</v>
      </c>
      <c r="BG631" s="96">
        <f t="shared" si="254"/>
        <v>19081</v>
      </c>
      <c r="BI631" s="7" t="s">
        <v>1447</v>
      </c>
      <c r="BJ631" s="1">
        <v>126</v>
      </c>
      <c r="BK631" s="1">
        <v>2</v>
      </c>
    </row>
    <row r="632" spans="1:63" ht="14" hidden="1" customHeight="1" outlineLevel="1" x14ac:dyDescent="0.2">
      <c r="A632" t="s">
        <v>823</v>
      </c>
      <c r="B632" t="s">
        <v>1938</v>
      </c>
      <c r="C632" s="1">
        <f t="shared" si="280"/>
        <v>8839</v>
      </c>
      <c r="D632" s="7">
        <f>IF(N632&gt;0, RANK(N632,(N632:P632,Q632:AF632)),0)</f>
        <v>2</v>
      </c>
      <c r="E632" s="7">
        <f>IF(O632&gt;0,RANK(O632,(N632:P632,Q632:AF632)),0)</f>
        <v>1</v>
      </c>
      <c r="F632" s="7">
        <f>IF(P632&gt;0,RANK(P632,(N632:P632,Q632:AF632)),0)</f>
        <v>4</v>
      </c>
      <c r="G632" s="1">
        <f t="shared" si="281"/>
        <v>2719</v>
      </c>
      <c r="H632" s="2">
        <f t="shared" si="282"/>
        <v>0.30761398348229435</v>
      </c>
      <c r="I632" s="2"/>
      <c r="J632" s="2">
        <f t="shared" si="283"/>
        <v>0.3303541124561602</v>
      </c>
      <c r="K632" s="2">
        <f t="shared" si="284"/>
        <v>0.6379680959384546</v>
      </c>
      <c r="L632" s="2">
        <f t="shared" si="285"/>
        <v>9.5033374816155675E-3</v>
      </c>
      <c r="M632" s="2">
        <f t="shared" si="286"/>
        <v>2.217445412376963E-2</v>
      </c>
      <c r="N632" s="53">
        <v>2920</v>
      </c>
      <c r="O632" s="53">
        <v>5639</v>
      </c>
      <c r="P632" s="102">
        <v>84</v>
      </c>
      <c r="Q632" s="102">
        <v>195</v>
      </c>
      <c r="X632" s="53">
        <v>1</v>
      </c>
      <c r="AP632" s="7">
        <f>IF(Q632&gt;0,RANK(Q632,(N632:P632,Q632:AF632)),0)</f>
        <v>3</v>
      </c>
      <c r="AQ632" s="7">
        <f>IF(R632&gt;0,RANK(R632,(N632:P632,Q632:AF632)),0)</f>
        <v>0</v>
      </c>
      <c r="AR632" s="7">
        <f>IF(T632&gt;0,RANK(T632,(N632:P632,Q632:AF632)),0)</f>
        <v>0</v>
      </c>
      <c r="AS632" s="7">
        <f>IF(S632&gt;0,RANK(S632,(N632:P632,Q632:AF632)),0)</f>
        <v>0</v>
      </c>
      <c r="AT632" s="2">
        <f t="shared" si="287"/>
        <v>2.2061319153750425E-2</v>
      </c>
      <c r="AU632" s="2">
        <f t="shared" si="288"/>
        <v>0</v>
      </c>
      <c r="AV632" s="2">
        <f t="shared" si="289"/>
        <v>0</v>
      </c>
      <c r="AW632" s="2">
        <f t="shared" si="290"/>
        <v>0</v>
      </c>
      <c r="AY632" t="s">
        <v>823</v>
      </c>
      <c r="AZ632" t="s">
        <v>1938</v>
      </c>
      <c r="BA632">
        <v>4</v>
      </c>
      <c r="BC632">
        <v>2</v>
      </c>
      <c r="BD632" s="91">
        <v>19</v>
      </c>
      <c r="BE632" s="93">
        <v>83</v>
      </c>
      <c r="BF632" s="96">
        <f t="shared" si="291"/>
        <v>19083</v>
      </c>
      <c r="BG632" s="96">
        <f t="shared" si="254"/>
        <v>19083</v>
      </c>
      <c r="BI632" s="7" t="s">
        <v>1447</v>
      </c>
      <c r="BJ632" s="1">
        <v>183</v>
      </c>
      <c r="BK632" s="1">
        <v>7</v>
      </c>
    </row>
    <row r="633" spans="1:63" ht="14" hidden="1" customHeight="1" outlineLevel="1" x14ac:dyDescent="0.2">
      <c r="A633" t="s">
        <v>1368</v>
      </c>
      <c r="B633" t="s">
        <v>1938</v>
      </c>
      <c r="C633" s="1">
        <f t="shared" si="280"/>
        <v>8018</v>
      </c>
      <c r="D633" s="7">
        <f>IF(N633&gt;0, RANK(N633,(N633:P633,Q633:AF633)),0)</f>
        <v>2</v>
      </c>
      <c r="E633" s="7">
        <f>IF(O633&gt;0,RANK(O633,(N633:P633,Q633:AF633)),0)</f>
        <v>1</v>
      </c>
      <c r="F633" s="7">
        <f>IF(P633&gt;0,RANK(P633,(N633:P633,Q633:AF633)),0)</f>
        <v>4</v>
      </c>
      <c r="G633" s="1">
        <f t="shared" si="281"/>
        <v>2485</v>
      </c>
      <c r="H633" s="2">
        <f t="shared" si="282"/>
        <v>0.30992766275879274</v>
      </c>
      <c r="I633" s="2"/>
      <c r="J633" s="2">
        <f t="shared" si="283"/>
        <v>0.32102768770266898</v>
      </c>
      <c r="K633" s="2">
        <f t="shared" si="284"/>
        <v>0.63095535046146167</v>
      </c>
      <c r="L633" s="2">
        <f t="shared" si="285"/>
        <v>1.4716887004240458E-2</v>
      </c>
      <c r="M633" s="2">
        <f t="shared" si="286"/>
        <v>3.3300074831628883E-2</v>
      </c>
      <c r="N633" s="53">
        <v>2574</v>
      </c>
      <c r="O633" s="53">
        <v>5059</v>
      </c>
      <c r="P633" s="102">
        <v>118</v>
      </c>
      <c r="Q633" s="102">
        <v>253</v>
      </c>
      <c r="X633" s="53">
        <v>14</v>
      </c>
      <c r="AP633" s="7">
        <f>IF(Q633&gt;0,RANK(Q633,(N633:P633,Q633:AF633)),0)</f>
        <v>3</v>
      </c>
      <c r="AQ633" s="7">
        <f>IF(R633&gt;0,RANK(R633,(N633:P633,Q633:AF633)),0)</f>
        <v>0</v>
      </c>
      <c r="AR633" s="7">
        <f>IF(T633&gt;0,RANK(T633,(N633:P633,Q633:AF633)),0)</f>
        <v>0</v>
      </c>
      <c r="AS633" s="7">
        <f>IF(S633&gt;0,RANK(S633,(N633:P633,Q633:AF633)),0)</f>
        <v>0</v>
      </c>
      <c r="AT633" s="2">
        <f t="shared" si="287"/>
        <v>3.1554003492142678E-2</v>
      </c>
      <c r="AU633" s="2">
        <f t="shared" si="288"/>
        <v>0</v>
      </c>
      <c r="AV633" s="2">
        <f t="shared" si="289"/>
        <v>0</v>
      </c>
      <c r="AW633" s="2">
        <f t="shared" si="290"/>
        <v>0</v>
      </c>
      <c r="AY633" t="s">
        <v>1368</v>
      </c>
      <c r="AZ633" t="s">
        <v>1938</v>
      </c>
      <c r="BA633">
        <v>4</v>
      </c>
      <c r="BC633">
        <v>2</v>
      </c>
      <c r="BD633" s="91">
        <v>19</v>
      </c>
      <c r="BE633" s="93">
        <v>85</v>
      </c>
      <c r="BF633" s="96">
        <f t="shared" si="291"/>
        <v>19085</v>
      </c>
      <c r="BG633" s="96">
        <f t="shared" si="254"/>
        <v>19085</v>
      </c>
      <c r="BI633" s="7" t="s">
        <v>1447</v>
      </c>
      <c r="BJ633" s="1">
        <v>171</v>
      </c>
      <c r="BK633" s="1">
        <v>3</v>
      </c>
    </row>
    <row r="634" spans="1:63" ht="14" hidden="1" customHeight="1" outlineLevel="1" x14ac:dyDescent="0.2">
      <c r="A634" t="s">
        <v>641</v>
      </c>
      <c r="B634" t="s">
        <v>1938</v>
      </c>
      <c r="C634" s="1">
        <f t="shared" si="280"/>
        <v>9772</v>
      </c>
      <c r="D634" s="7">
        <f>IF(N634&gt;0, RANK(N634,(N634:P634,Q634:AF634)),0)</f>
        <v>2</v>
      </c>
      <c r="E634" s="7">
        <f>IF(O634&gt;0,RANK(O634,(N634:P634,Q634:AF634)),0)</f>
        <v>1</v>
      </c>
      <c r="F634" s="7">
        <f>IF(P634&gt;0,RANK(P634,(N634:P634,Q634:AF634)),0)</f>
        <v>4</v>
      </c>
      <c r="G634" s="1">
        <f t="shared" si="281"/>
        <v>2418</v>
      </c>
      <c r="H634" s="2">
        <f t="shared" si="282"/>
        <v>0.24744167007777323</v>
      </c>
      <c r="I634" s="2"/>
      <c r="J634" s="2">
        <f t="shared" si="283"/>
        <v>0.35376586164551782</v>
      </c>
      <c r="K634" s="2">
        <f t="shared" si="284"/>
        <v>0.601207531723291</v>
      </c>
      <c r="L634" s="2">
        <f t="shared" si="285"/>
        <v>1.1870650839132215E-2</v>
      </c>
      <c r="M634" s="2">
        <f t="shared" si="286"/>
        <v>3.3155955792058961E-2</v>
      </c>
      <c r="N634" s="53">
        <v>3457</v>
      </c>
      <c r="O634" s="53">
        <v>5875</v>
      </c>
      <c r="P634" s="102">
        <v>116</v>
      </c>
      <c r="Q634" s="102">
        <v>310</v>
      </c>
      <c r="X634" s="53">
        <v>14</v>
      </c>
      <c r="AP634" s="7">
        <f>IF(Q634&gt;0,RANK(Q634,(N634:P634,Q634:AF634)),0)</f>
        <v>3</v>
      </c>
      <c r="AQ634" s="7">
        <f>IF(R634&gt;0,RANK(R634,(N634:P634,Q634:AF634)),0)</f>
        <v>0</v>
      </c>
      <c r="AR634" s="7">
        <f>IF(T634&gt;0,RANK(T634,(N634:P634,Q634:AF634)),0)</f>
        <v>0</v>
      </c>
      <c r="AS634" s="7">
        <f>IF(S634&gt;0,RANK(S634,(N634:P634,Q634:AF634)),0)</f>
        <v>0</v>
      </c>
      <c r="AT634" s="2">
        <f t="shared" si="287"/>
        <v>3.1723291035611952E-2</v>
      </c>
      <c r="AU634" s="2">
        <f t="shared" si="288"/>
        <v>0</v>
      </c>
      <c r="AV634" s="2">
        <f t="shared" si="289"/>
        <v>0</v>
      </c>
      <c r="AW634" s="2">
        <f t="shared" si="290"/>
        <v>0</v>
      </c>
      <c r="AY634" t="s">
        <v>641</v>
      </c>
      <c r="AZ634" t="s">
        <v>1938</v>
      </c>
      <c r="BA634">
        <v>2</v>
      </c>
      <c r="BC634">
        <v>2</v>
      </c>
      <c r="BD634" s="91">
        <v>19</v>
      </c>
      <c r="BE634" s="93">
        <v>87</v>
      </c>
      <c r="BF634" s="96">
        <f t="shared" si="291"/>
        <v>19087</v>
      </c>
      <c r="BG634" s="96">
        <f t="shared" si="254"/>
        <v>19087</v>
      </c>
      <c r="BI634" s="7" t="s">
        <v>1447</v>
      </c>
      <c r="BJ634" s="1">
        <v>264</v>
      </c>
      <c r="BK634" s="1">
        <v>7</v>
      </c>
    </row>
    <row r="635" spans="1:63" ht="14" hidden="1" customHeight="1" outlineLevel="1" x14ac:dyDescent="0.2">
      <c r="A635" t="s">
        <v>1250</v>
      </c>
      <c r="B635" t="s">
        <v>1938</v>
      </c>
      <c r="C635" s="1">
        <f t="shared" si="280"/>
        <v>4906</v>
      </c>
      <c r="D635" s="7">
        <f>IF(N635&gt;0, RANK(N635,(N635:P635,Q635:AF635)),0)</f>
        <v>2</v>
      </c>
      <c r="E635" s="7">
        <f>IF(O635&gt;0,RANK(O635,(N635:P635,Q635:AF635)),0)</f>
        <v>1</v>
      </c>
      <c r="F635" s="7">
        <f>IF(P635&gt;0,RANK(P635,(N635:P635,Q635:AF635)),0)</f>
        <v>4</v>
      </c>
      <c r="G635" s="1">
        <f t="shared" si="281"/>
        <v>702</v>
      </c>
      <c r="H635" s="2">
        <f t="shared" si="282"/>
        <v>0.14309009376273951</v>
      </c>
      <c r="I635" s="2"/>
      <c r="J635" s="2">
        <f t="shared" si="283"/>
        <v>0.41051773338768854</v>
      </c>
      <c r="K635" s="2">
        <f t="shared" si="284"/>
        <v>0.553607827150428</v>
      </c>
      <c r="L635" s="2">
        <f t="shared" si="285"/>
        <v>1.1822258459029759E-2</v>
      </c>
      <c r="M635" s="2">
        <f t="shared" si="286"/>
        <v>2.405218100285364E-2</v>
      </c>
      <c r="N635" s="53">
        <v>2014</v>
      </c>
      <c r="O635" s="53">
        <v>2716</v>
      </c>
      <c r="P635" s="102">
        <v>58</v>
      </c>
      <c r="Q635" s="102">
        <v>118</v>
      </c>
      <c r="X635" s="53">
        <v>0</v>
      </c>
      <c r="AP635" s="7">
        <f>IF(Q635&gt;0,RANK(Q635,(N635:P635,Q635:AF635)),0)</f>
        <v>3</v>
      </c>
      <c r="AQ635" s="7">
        <f>IF(R635&gt;0,RANK(R635,(N635:P635,Q635:AF635)),0)</f>
        <v>0</v>
      </c>
      <c r="AR635" s="7">
        <f>IF(T635&gt;0,RANK(T635,(N635:P635,Q635:AF635)),0)</f>
        <v>0</v>
      </c>
      <c r="AS635" s="7">
        <f>IF(S635&gt;0,RANK(S635,(N635:P635,Q635:AF635)),0)</f>
        <v>0</v>
      </c>
      <c r="AT635" s="2">
        <f t="shared" si="287"/>
        <v>2.405218100285365E-2</v>
      </c>
      <c r="AU635" s="2">
        <f t="shared" si="288"/>
        <v>0</v>
      </c>
      <c r="AV635" s="2">
        <f t="shared" si="289"/>
        <v>0</v>
      </c>
      <c r="AW635" s="2">
        <f t="shared" si="290"/>
        <v>0</v>
      </c>
      <c r="AY635" t="s">
        <v>1250</v>
      </c>
      <c r="AZ635" t="s">
        <v>1938</v>
      </c>
      <c r="BA635">
        <v>1</v>
      </c>
      <c r="BC635">
        <v>2</v>
      </c>
      <c r="BD635" s="91">
        <v>19</v>
      </c>
      <c r="BE635" s="93">
        <v>89</v>
      </c>
      <c r="BF635" s="96">
        <f t="shared" si="291"/>
        <v>19089</v>
      </c>
      <c r="BG635" s="96">
        <f t="shared" si="254"/>
        <v>19089</v>
      </c>
      <c r="BI635" s="7" t="s">
        <v>1447</v>
      </c>
      <c r="BJ635" s="1">
        <v>88</v>
      </c>
      <c r="BK635" s="1">
        <v>2</v>
      </c>
    </row>
    <row r="636" spans="1:63" ht="14" hidden="1" customHeight="1" outlineLevel="1" x14ac:dyDescent="0.2">
      <c r="A636" t="s">
        <v>1029</v>
      </c>
      <c r="B636" t="s">
        <v>1938</v>
      </c>
      <c r="C636" s="1">
        <f t="shared" si="280"/>
        <v>5264</v>
      </c>
      <c r="D636" s="7">
        <f>IF(N636&gt;0, RANK(N636,(N636:P636,Q636:AF636)),0)</f>
        <v>2</v>
      </c>
      <c r="E636" s="7">
        <f>IF(O636&gt;0,RANK(O636,(N636:P636,Q636:AF636)),0)</f>
        <v>1</v>
      </c>
      <c r="F636" s="7">
        <f>IF(P636&gt;0,RANK(P636,(N636:P636,Q636:AF636)),0)</f>
        <v>4</v>
      </c>
      <c r="G636" s="1">
        <f t="shared" si="281"/>
        <v>2228</v>
      </c>
      <c r="H636" s="2">
        <f t="shared" si="282"/>
        <v>0.42325227963525835</v>
      </c>
      <c r="I636" s="2"/>
      <c r="J636" s="2">
        <f t="shared" si="283"/>
        <v>0.27412613981762918</v>
      </c>
      <c r="K636" s="2">
        <f t="shared" si="284"/>
        <v>0.69737841945288759</v>
      </c>
      <c r="L636" s="2">
        <f t="shared" si="285"/>
        <v>7.5987841945288756E-3</v>
      </c>
      <c r="M636" s="2">
        <f t="shared" si="286"/>
        <v>2.0896656534954414E-2</v>
      </c>
      <c r="N636" s="53">
        <v>1443</v>
      </c>
      <c r="O636" s="53">
        <v>3671</v>
      </c>
      <c r="P636" s="102">
        <v>40</v>
      </c>
      <c r="Q636" s="102">
        <v>108</v>
      </c>
      <c r="X636" s="53">
        <v>2</v>
      </c>
      <c r="AP636" s="7">
        <f>IF(Q636&gt;0,RANK(Q636,(N636:P636,Q636:AF636)),0)</f>
        <v>3</v>
      </c>
      <c r="AQ636" s="7">
        <f>IF(R636&gt;0,RANK(R636,(N636:P636,Q636:AF636)),0)</f>
        <v>0</v>
      </c>
      <c r="AR636" s="7">
        <f>IF(T636&gt;0,RANK(T636,(N636:P636,Q636:AF636)),0)</f>
        <v>0</v>
      </c>
      <c r="AS636" s="7">
        <f>IF(S636&gt;0,RANK(S636,(N636:P636,Q636:AF636)),0)</f>
        <v>0</v>
      </c>
      <c r="AT636" s="2">
        <f t="shared" si="287"/>
        <v>2.0516717325227963E-2</v>
      </c>
      <c r="AU636" s="2">
        <f t="shared" si="288"/>
        <v>0</v>
      </c>
      <c r="AV636" s="2">
        <f t="shared" si="289"/>
        <v>0</v>
      </c>
      <c r="AW636" s="2">
        <f t="shared" si="290"/>
        <v>0</v>
      </c>
      <c r="AY636" t="s">
        <v>1029</v>
      </c>
      <c r="AZ636" t="s">
        <v>1938</v>
      </c>
      <c r="BA636">
        <v>4</v>
      </c>
      <c r="BC636">
        <v>2</v>
      </c>
      <c r="BD636" s="91">
        <v>19</v>
      </c>
      <c r="BE636" s="93">
        <v>91</v>
      </c>
      <c r="BF636" s="96">
        <f t="shared" si="291"/>
        <v>19091</v>
      </c>
      <c r="BG636" s="96">
        <f t="shared" si="254"/>
        <v>19091</v>
      </c>
      <c r="BI636" s="7" t="s">
        <v>1447</v>
      </c>
      <c r="BJ636" s="1">
        <v>89</v>
      </c>
      <c r="BK636" s="1">
        <v>0</v>
      </c>
    </row>
    <row r="637" spans="1:63" ht="14" hidden="1" customHeight="1" outlineLevel="1" x14ac:dyDescent="0.2">
      <c r="A637" t="s">
        <v>873</v>
      </c>
      <c r="B637" t="s">
        <v>1938</v>
      </c>
      <c r="C637" s="1">
        <f t="shared" si="280"/>
        <v>3817</v>
      </c>
      <c r="D637" s="7">
        <f>IF(N637&gt;0, RANK(N637,(N637:P637,Q637:AF637)),0)</f>
        <v>2</v>
      </c>
      <c r="E637" s="7">
        <f>IF(O637&gt;0,RANK(O637,(N637:P637,Q637:AF637)),0)</f>
        <v>1</v>
      </c>
      <c r="F637" s="7">
        <f>IF(P637&gt;0,RANK(P637,(N637:P637,Q637:AF637)),0)</f>
        <v>4</v>
      </c>
      <c r="G637" s="1">
        <f t="shared" si="281"/>
        <v>1793</v>
      </c>
      <c r="H637" s="2">
        <f t="shared" si="282"/>
        <v>0.46974063400576371</v>
      </c>
      <c r="I637" s="2"/>
      <c r="J637" s="2">
        <f t="shared" si="283"/>
        <v>0.25255436206444853</v>
      </c>
      <c r="K637" s="2">
        <f t="shared" si="284"/>
        <v>0.72229499607021219</v>
      </c>
      <c r="L637" s="2">
        <f t="shared" si="285"/>
        <v>7.3356038773906207E-3</v>
      </c>
      <c r="M637" s="2">
        <f t="shared" si="286"/>
        <v>1.7815037987948597E-2</v>
      </c>
      <c r="N637" s="53">
        <v>964</v>
      </c>
      <c r="O637" s="53">
        <v>2757</v>
      </c>
      <c r="P637" s="102">
        <v>28</v>
      </c>
      <c r="Q637" s="102">
        <v>66</v>
      </c>
      <c r="X637" s="53">
        <v>2</v>
      </c>
      <c r="AP637" s="7">
        <f>IF(Q637&gt;0,RANK(Q637,(N637:P637,Q637:AF637)),0)</f>
        <v>3</v>
      </c>
      <c r="AQ637" s="7">
        <f>IF(R637&gt;0,RANK(R637,(N637:P637,Q637:AF637)),0)</f>
        <v>0</v>
      </c>
      <c r="AR637" s="7">
        <f>IF(T637&gt;0,RANK(T637,(N637:P637,Q637:AF637)),0)</f>
        <v>0</v>
      </c>
      <c r="AS637" s="7">
        <f>IF(S637&gt;0,RANK(S637,(N637:P637,Q637:AF637)),0)</f>
        <v>0</v>
      </c>
      <c r="AT637" s="2">
        <f t="shared" si="287"/>
        <v>1.7291066282420751E-2</v>
      </c>
      <c r="AU637" s="2">
        <f t="shared" si="288"/>
        <v>0</v>
      </c>
      <c r="AV637" s="2">
        <f t="shared" si="289"/>
        <v>0</v>
      </c>
      <c r="AW637" s="2">
        <f t="shared" si="290"/>
        <v>0</v>
      </c>
      <c r="AY637" t="s">
        <v>873</v>
      </c>
      <c r="AZ637" t="s">
        <v>1938</v>
      </c>
      <c r="BA637">
        <v>4</v>
      </c>
      <c r="BC637">
        <v>2</v>
      </c>
      <c r="BD637" s="91">
        <v>19</v>
      </c>
      <c r="BE637" s="93">
        <v>93</v>
      </c>
      <c r="BF637" s="96">
        <f t="shared" si="291"/>
        <v>19093</v>
      </c>
      <c r="BG637" s="96">
        <f t="shared" si="254"/>
        <v>19093</v>
      </c>
      <c r="BI637" s="7" t="s">
        <v>1447</v>
      </c>
      <c r="BJ637" s="1">
        <v>53</v>
      </c>
      <c r="BK637" s="1">
        <v>0</v>
      </c>
    </row>
    <row r="638" spans="1:63" ht="14" hidden="1" customHeight="1" outlineLevel="1" x14ac:dyDescent="0.2">
      <c r="A638" t="s">
        <v>1937</v>
      </c>
      <c r="B638" t="s">
        <v>1938</v>
      </c>
      <c r="C638" s="1">
        <f t="shared" si="280"/>
        <v>9635</v>
      </c>
      <c r="D638" s="7">
        <f>IF(N638&gt;0, RANK(N638,(N638:P638,Q638:AF638)),0)</f>
        <v>2</v>
      </c>
      <c r="E638" s="7">
        <f>IF(O638&gt;0,RANK(O638,(N638:P638,Q638:AF638)),0)</f>
        <v>1</v>
      </c>
      <c r="F638" s="7">
        <f>IF(P638&gt;0,RANK(P638,(N638:P638,Q638:AF638)),0)</f>
        <v>4</v>
      </c>
      <c r="G638" s="1">
        <f t="shared" si="281"/>
        <v>2253</v>
      </c>
      <c r="H638" s="2">
        <f t="shared" si="282"/>
        <v>0.2338349766476388</v>
      </c>
      <c r="I638" s="2"/>
      <c r="J638" s="2">
        <f t="shared" si="283"/>
        <v>0.36751427088738975</v>
      </c>
      <c r="K638" s="2">
        <f t="shared" si="284"/>
        <v>0.6013492475350285</v>
      </c>
      <c r="L638" s="2">
        <f t="shared" si="285"/>
        <v>8.718214841722886E-3</v>
      </c>
      <c r="M638" s="2">
        <f t="shared" si="286"/>
        <v>2.2418266735858866E-2</v>
      </c>
      <c r="N638" s="53">
        <v>3541</v>
      </c>
      <c r="O638" s="53">
        <v>5794</v>
      </c>
      <c r="P638" s="102">
        <v>84</v>
      </c>
      <c r="Q638" s="102">
        <v>205</v>
      </c>
      <c r="X638" s="53">
        <v>11</v>
      </c>
      <c r="AP638" s="7">
        <f>IF(Q638&gt;0,RANK(Q638,(N638:P638,Q638:AF638)),0)</f>
        <v>3</v>
      </c>
      <c r="AQ638" s="7">
        <f>IF(R638&gt;0,RANK(R638,(N638:P638,Q638:AF638)),0)</f>
        <v>0</v>
      </c>
      <c r="AR638" s="7">
        <f>IF(T638&gt;0,RANK(T638,(N638:P638,Q638:AF638)),0)</f>
        <v>0</v>
      </c>
      <c r="AS638" s="7">
        <f>IF(S638&gt;0,RANK(S638,(N638:P638,Q638:AF638)),0)</f>
        <v>0</v>
      </c>
      <c r="AT638" s="2">
        <f t="shared" si="287"/>
        <v>2.1276595744680851E-2</v>
      </c>
      <c r="AU638" s="2">
        <f t="shared" si="288"/>
        <v>0</v>
      </c>
      <c r="AV638" s="2">
        <f t="shared" si="289"/>
        <v>0</v>
      </c>
      <c r="AW638" s="2">
        <f t="shared" si="290"/>
        <v>0</v>
      </c>
      <c r="AY638" t="s">
        <v>1937</v>
      </c>
      <c r="AZ638" t="s">
        <v>1938</v>
      </c>
      <c r="BA638">
        <v>1</v>
      </c>
      <c r="BC638">
        <v>2</v>
      </c>
      <c r="BD638" s="91">
        <v>19</v>
      </c>
      <c r="BE638" s="93">
        <v>95</v>
      </c>
      <c r="BF638" s="96">
        <f t="shared" si="291"/>
        <v>19095</v>
      </c>
      <c r="BG638" s="96">
        <f t="shared" si="254"/>
        <v>19095</v>
      </c>
      <c r="BI638" s="7" t="s">
        <v>1447</v>
      </c>
      <c r="BJ638" s="1">
        <v>169</v>
      </c>
      <c r="BK638" s="1">
        <v>4</v>
      </c>
    </row>
    <row r="639" spans="1:63" ht="14" hidden="1" customHeight="1" outlineLevel="1" x14ac:dyDescent="0.2">
      <c r="A639" t="s">
        <v>2169</v>
      </c>
      <c r="B639" t="s">
        <v>1938</v>
      </c>
      <c r="C639" s="1">
        <f t="shared" si="280"/>
        <v>10913</v>
      </c>
      <c r="D639" s="7">
        <f>IF(N639&gt;0, RANK(N639,(N639:P639,Q639:AF639)),0)</f>
        <v>2</v>
      </c>
      <c r="E639" s="7">
        <f>IF(O639&gt;0,RANK(O639,(N639:P639,Q639:AF639)),0)</f>
        <v>1</v>
      </c>
      <c r="F639" s="7">
        <f>IF(P639&gt;0,RANK(P639,(N639:P639,Q639:AF639)),0)</f>
        <v>4</v>
      </c>
      <c r="G639" s="1">
        <f t="shared" si="281"/>
        <v>1926</v>
      </c>
      <c r="H639" s="2">
        <f t="shared" si="282"/>
        <v>0.1764867589113901</v>
      </c>
      <c r="I639" s="2"/>
      <c r="J639" s="2">
        <f t="shared" si="283"/>
        <v>0.3893521488133419</v>
      </c>
      <c r="K639" s="2">
        <f t="shared" si="284"/>
        <v>0.565838907724732</v>
      </c>
      <c r="L639" s="2">
        <f t="shared" si="285"/>
        <v>1.0812792082836984E-2</v>
      </c>
      <c r="M639" s="2">
        <f t="shared" si="286"/>
        <v>3.3996151379089116E-2</v>
      </c>
      <c r="N639" s="53">
        <v>4249</v>
      </c>
      <c r="O639" s="53">
        <v>6175</v>
      </c>
      <c r="P639" s="102">
        <v>118</v>
      </c>
      <c r="Q639" s="102">
        <v>366</v>
      </c>
      <c r="X639" s="53">
        <v>5</v>
      </c>
      <c r="AP639" s="7">
        <f>IF(Q639&gt;0,RANK(Q639,(N639:P639,Q639:AF639)),0)</f>
        <v>3</v>
      </c>
      <c r="AQ639" s="7">
        <f>IF(R639&gt;0,RANK(R639,(N639:P639,Q639:AF639)),0)</f>
        <v>0</v>
      </c>
      <c r="AR639" s="7">
        <f>IF(T639&gt;0,RANK(T639,(N639:P639,Q639:AF639)),0)</f>
        <v>0</v>
      </c>
      <c r="AS639" s="7">
        <f>IF(S639&gt;0,RANK(S639,(N639:P639,Q639:AF639)),0)</f>
        <v>0</v>
      </c>
      <c r="AT639" s="2">
        <f t="shared" si="287"/>
        <v>3.3537982223036743E-2</v>
      </c>
      <c r="AU639" s="2">
        <f t="shared" si="288"/>
        <v>0</v>
      </c>
      <c r="AV639" s="2">
        <f t="shared" si="289"/>
        <v>0</v>
      </c>
      <c r="AW639" s="2">
        <f t="shared" si="290"/>
        <v>0</v>
      </c>
      <c r="AY639" t="s">
        <v>2169</v>
      </c>
      <c r="AZ639" t="s">
        <v>1938</v>
      </c>
      <c r="BA639">
        <v>1</v>
      </c>
      <c r="BC639">
        <v>2</v>
      </c>
      <c r="BD639" s="91">
        <v>19</v>
      </c>
      <c r="BE639" s="93">
        <v>97</v>
      </c>
      <c r="BF639" s="96">
        <f t="shared" si="291"/>
        <v>19097</v>
      </c>
      <c r="BG639" s="96">
        <f t="shared" si="254"/>
        <v>19097</v>
      </c>
      <c r="BI639" s="7" t="s">
        <v>1447</v>
      </c>
      <c r="BJ639" s="1">
        <v>309</v>
      </c>
      <c r="BK639" s="1">
        <v>5</v>
      </c>
    </row>
    <row r="640" spans="1:63" ht="14" hidden="1" customHeight="1" outlineLevel="1" x14ac:dyDescent="0.2">
      <c r="A640" t="s">
        <v>297</v>
      </c>
      <c r="B640" t="s">
        <v>1938</v>
      </c>
      <c r="C640" s="1">
        <f t="shared" si="280"/>
        <v>20026</v>
      </c>
      <c r="D640" s="7">
        <f>IF(N640&gt;0, RANK(N640,(N640:P640,Q640:AF640)),0)</f>
        <v>2</v>
      </c>
      <c r="E640" s="7">
        <f>IF(O640&gt;0,RANK(O640,(N640:P640,Q640:AF640)),0)</f>
        <v>1</v>
      </c>
      <c r="F640" s="7">
        <f>IF(P640&gt;0,RANK(P640,(N640:P640,Q640:AF640)),0)</f>
        <v>4</v>
      </c>
      <c r="G640" s="1">
        <f t="shared" si="281"/>
        <v>3500</v>
      </c>
      <c r="H640" s="2">
        <f t="shared" si="282"/>
        <v>0.17477279536602416</v>
      </c>
      <c r="I640" s="2"/>
      <c r="J640" s="2">
        <f t="shared" si="283"/>
        <v>0.39473684210526316</v>
      </c>
      <c r="K640" s="2">
        <f t="shared" si="284"/>
        <v>0.56950963747128736</v>
      </c>
      <c r="L640" s="2">
        <f t="shared" si="285"/>
        <v>8.3391590931788679E-3</v>
      </c>
      <c r="M640" s="2">
        <f t="shared" si="286"/>
        <v>2.7414361330270615E-2</v>
      </c>
      <c r="N640" s="53">
        <v>7905</v>
      </c>
      <c r="O640" s="53">
        <v>11405</v>
      </c>
      <c r="P640" s="102">
        <v>167</v>
      </c>
      <c r="Q640" s="102">
        <v>531</v>
      </c>
      <c r="X640" s="53">
        <v>18</v>
      </c>
      <c r="AP640" s="7">
        <f>IF(Q640&gt;0,RANK(Q640,(N640:P640,Q640:AF640)),0)</f>
        <v>3</v>
      </c>
      <c r="AQ640" s="7">
        <f>IF(R640&gt;0,RANK(R640,(N640:P640,Q640:AF640)),0)</f>
        <v>0</v>
      </c>
      <c r="AR640" s="7">
        <f>IF(T640&gt;0,RANK(T640,(N640:P640,Q640:AF640)),0)</f>
        <v>0</v>
      </c>
      <c r="AS640" s="7">
        <f>IF(S640&gt;0,RANK(S640,(N640:P640,Q640:AF640)),0)</f>
        <v>0</v>
      </c>
      <c r="AT640" s="2">
        <f t="shared" si="287"/>
        <v>2.6515529811245379E-2</v>
      </c>
      <c r="AU640" s="2">
        <f t="shared" si="288"/>
        <v>0</v>
      </c>
      <c r="AV640" s="2">
        <f t="shared" si="289"/>
        <v>0</v>
      </c>
      <c r="AW640" s="2">
        <f t="shared" si="290"/>
        <v>0</v>
      </c>
      <c r="AY640" t="s">
        <v>297</v>
      </c>
      <c r="AZ640" t="s">
        <v>1938</v>
      </c>
      <c r="BA640">
        <v>2</v>
      </c>
      <c r="BC640">
        <v>2</v>
      </c>
      <c r="BD640" s="91">
        <v>19</v>
      </c>
      <c r="BE640" s="93">
        <v>99</v>
      </c>
      <c r="BF640" s="96">
        <f t="shared" si="291"/>
        <v>19099</v>
      </c>
      <c r="BG640" s="96">
        <f t="shared" si="254"/>
        <v>19099</v>
      </c>
      <c r="BI640" s="7" t="s">
        <v>1447</v>
      </c>
      <c r="BJ640" s="1">
        <v>260</v>
      </c>
      <c r="BK640" s="1">
        <v>3</v>
      </c>
    </row>
    <row r="641" spans="1:63" ht="14" hidden="1" customHeight="1" outlineLevel="1" x14ac:dyDescent="0.2">
      <c r="A641" t="s">
        <v>1259</v>
      </c>
      <c r="B641" t="s">
        <v>1938</v>
      </c>
      <c r="C641" s="1">
        <f t="shared" si="280"/>
        <v>8808</v>
      </c>
      <c r="D641" s="7">
        <f>IF(N641&gt;0, RANK(N641,(N641:P641,Q641:AF641)),0)</f>
        <v>1</v>
      </c>
      <c r="E641" s="7">
        <f>IF(O641&gt;0,RANK(O641,(N641:P641,Q641:AF641)),0)</f>
        <v>2</v>
      </c>
      <c r="F641" s="7">
        <f>IF(P641&gt;0,RANK(P641,(N641:P641,Q641:AF641)),0)</f>
        <v>4</v>
      </c>
      <c r="G641" s="1">
        <f t="shared" si="281"/>
        <v>539</v>
      </c>
      <c r="H641" s="2">
        <f t="shared" si="282"/>
        <v>6.1194368755676659E-2</v>
      </c>
      <c r="I641" s="2"/>
      <c r="J641" s="2">
        <f t="shared" si="283"/>
        <v>0.51623524069028159</v>
      </c>
      <c r="K641" s="2">
        <f t="shared" si="284"/>
        <v>0.45504087193460491</v>
      </c>
      <c r="L641" s="2">
        <f t="shared" si="285"/>
        <v>9.0826521344232521E-3</v>
      </c>
      <c r="M641" s="2">
        <f t="shared" si="286"/>
        <v>1.9641235240690245E-2</v>
      </c>
      <c r="N641" s="53">
        <v>4547</v>
      </c>
      <c r="O641" s="53">
        <v>4008</v>
      </c>
      <c r="P641" s="102">
        <v>80</v>
      </c>
      <c r="Q641" s="102">
        <v>163</v>
      </c>
      <c r="X641" s="53">
        <v>10</v>
      </c>
      <c r="AP641" s="7">
        <f>IF(Q641&gt;0,RANK(Q641,(N641:P641,Q641:AF641)),0)</f>
        <v>3</v>
      </c>
      <c r="AQ641" s="7">
        <f>IF(R641&gt;0,RANK(R641,(N641:P641,Q641:AF641)),0)</f>
        <v>0</v>
      </c>
      <c r="AR641" s="7">
        <f>IF(T641&gt;0,RANK(T641,(N641:P641,Q641:AF641)),0)</f>
        <v>0</v>
      </c>
      <c r="AS641" s="7">
        <f>IF(S641&gt;0,RANK(S641,(N641:P641,Q641:AF641)),0)</f>
        <v>0</v>
      </c>
      <c r="AT641" s="2">
        <f t="shared" si="287"/>
        <v>1.8505903723887374E-2</v>
      </c>
      <c r="AU641" s="2">
        <f t="shared" si="288"/>
        <v>0</v>
      </c>
      <c r="AV641" s="2">
        <f t="shared" si="289"/>
        <v>0</v>
      </c>
      <c r="AW641" s="2">
        <f t="shared" si="290"/>
        <v>0</v>
      </c>
      <c r="AY641" t="s">
        <v>1259</v>
      </c>
      <c r="AZ641" t="s">
        <v>1938</v>
      </c>
      <c r="BA641">
        <v>2</v>
      </c>
      <c r="BC641">
        <v>2</v>
      </c>
      <c r="BD641" s="91">
        <v>19</v>
      </c>
      <c r="BE641" s="93">
        <v>101</v>
      </c>
      <c r="BF641" s="96">
        <f t="shared" si="291"/>
        <v>19101</v>
      </c>
      <c r="BG641" s="96">
        <f t="shared" si="254"/>
        <v>19101</v>
      </c>
      <c r="BI641" s="7" t="s">
        <v>1447</v>
      </c>
      <c r="BJ641" s="1">
        <v>192</v>
      </c>
      <c r="BK641" s="1">
        <v>9</v>
      </c>
    </row>
    <row r="642" spans="1:63" ht="14" hidden="1" customHeight="1" outlineLevel="1" x14ac:dyDescent="0.2">
      <c r="A642" t="s">
        <v>2393</v>
      </c>
      <c r="B642" t="s">
        <v>1938</v>
      </c>
      <c r="C642" s="1">
        <f t="shared" si="280"/>
        <v>82633</v>
      </c>
      <c r="D642" s="7">
        <f>IF(N642&gt;0, RANK(N642,(N642:P642,Q642:AF642)),0)</f>
        <v>1</v>
      </c>
      <c r="E642" s="7">
        <f>IF(O642&gt;0,RANK(O642,(N642:P642,Q642:AF642)),0)</f>
        <v>2</v>
      </c>
      <c r="F642" s="7">
        <f>IF(P642&gt;0,RANK(P642,(N642:P642,Q642:AF642)),0)</f>
        <v>4</v>
      </c>
      <c r="G642" s="1">
        <f t="shared" si="281"/>
        <v>33290</v>
      </c>
      <c r="H642" s="2">
        <f t="shared" si="282"/>
        <v>0.40286568320162647</v>
      </c>
      <c r="I642" s="2"/>
      <c r="J642" s="2">
        <f t="shared" si="283"/>
        <v>0.69055946171626348</v>
      </c>
      <c r="K642" s="2">
        <f t="shared" si="284"/>
        <v>0.28769377851463701</v>
      </c>
      <c r="L642" s="2">
        <f t="shared" si="285"/>
        <v>4.5139351106700714E-3</v>
      </c>
      <c r="M642" s="2">
        <f t="shared" si="286"/>
        <v>1.723282465842944E-2</v>
      </c>
      <c r="N642" s="53">
        <v>57063</v>
      </c>
      <c r="O642" s="53">
        <v>23773</v>
      </c>
      <c r="P642" s="102">
        <v>373</v>
      </c>
      <c r="Q642" s="102">
        <v>1382</v>
      </c>
      <c r="X642" s="53">
        <v>42</v>
      </c>
      <c r="AP642" s="7">
        <f>IF(Q642&gt;0,RANK(Q642,(N642:P642,Q642:AF642)),0)</f>
        <v>3</v>
      </c>
      <c r="AQ642" s="7">
        <f>IF(R642&gt;0,RANK(R642,(N642:P642,Q642:AF642)),0)</f>
        <v>0</v>
      </c>
      <c r="AR642" s="7">
        <f>IF(T642&gt;0,RANK(T642,(N642:P642,Q642:AF642)),0)</f>
        <v>0</v>
      </c>
      <c r="AS642" s="7">
        <f>IF(S642&gt;0,RANK(S642,(N642:P642,Q642:AF642)),0)</f>
        <v>0</v>
      </c>
      <c r="AT642" s="2">
        <f t="shared" si="287"/>
        <v>1.6724553144627449E-2</v>
      </c>
      <c r="AU642" s="2">
        <f t="shared" si="288"/>
        <v>0</v>
      </c>
      <c r="AV642" s="2">
        <f t="shared" si="289"/>
        <v>0</v>
      </c>
      <c r="AW642" s="2">
        <f t="shared" si="290"/>
        <v>0</v>
      </c>
      <c r="AY642" t="s">
        <v>2393</v>
      </c>
      <c r="AZ642" t="s">
        <v>1938</v>
      </c>
      <c r="BA642">
        <v>2</v>
      </c>
      <c r="BC642">
        <v>2</v>
      </c>
      <c r="BD642" s="91">
        <v>19</v>
      </c>
      <c r="BE642" s="93">
        <v>103</v>
      </c>
      <c r="BF642" s="96">
        <f t="shared" si="291"/>
        <v>19103</v>
      </c>
      <c r="BG642" s="96">
        <f t="shared" si="254"/>
        <v>19103</v>
      </c>
      <c r="BI642" s="7" t="s">
        <v>1447</v>
      </c>
      <c r="BJ642" s="1">
        <v>1526</v>
      </c>
      <c r="BK642" s="1">
        <v>39</v>
      </c>
    </row>
    <row r="643" spans="1:63" ht="14" hidden="1" customHeight="1" outlineLevel="1" x14ac:dyDescent="0.2">
      <c r="A643" t="s">
        <v>2131</v>
      </c>
      <c r="B643" t="s">
        <v>1938</v>
      </c>
      <c r="C643" s="1">
        <f t="shared" si="280"/>
        <v>10902</v>
      </c>
      <c r="D643" s="7">
        <f>IF(N643&gt;0, RANK(N643,(N643:P643,Q643:AF643)),0)</f>
        <v>2</v>
      </c>
      <c r="E643" s="7">
        <f>IF(O643&gt;0,RANK(O643,(N643:P643,Q643:AF643)),0)</f>
        <v>1</v>
      </c>
      <c r="F643" s="7">
        <f>IF(P643&gt;0,RANK(P643,(N643:P643,Q643:AF643)),0)</f>
        <v>4</v>
      </c>
      <c r="G643" s="1">
        <f t="shared" si="281"/>
        <v>2083</v>
      </c>
      <c r="H643" s="2">
        <f t="shared" si="282"/>
        <v>0.19106585947532562</v>
      </c>
      <c r="I643" s="2"/>
      <c r="J643" s="2">
        <f t="shared" si="283"/>
        <v>0.38864428545221058</v>
      </c>
      <c r="K643" s="2">
        <f t="shared" si="284"/>
        <v>0.57971014492753625</v>
      </c>
      <c r="L643" s="2">
        <f t="shared" si="285"/>
        <v>6.2373876352962761E-3</v>
      </c>
      <c r="M643" s="2">
        <f t="shared" si="286"/>
        <v>2.5408181984956944E-2</v>
      </c>
      <c r="N643" s="53">
        <v>4237</v>
      </c>
      <c r="O643" s="53">
        <v>6320</v>
      </c>
      <c r="P643" s="102">
        <v>68</v>
      </c>
      <c r="Q643" s="102">
        <v>273</v>
      </c>
      <c r="X643" s="53">
        <v>4</v>
      </c>
      <c r="AP643" s="7">
        <f>IF(Q643&gt;0,RANK(Q643,(N643:P643,Q643:AF643)),0)</f>
        <v>3</v>
      </c>
      <c r="AQ643" s="7">
        <f>IF(R643&gt;0,RANK(R643,(N643:P643,Q643:AF643)),0)</f>
        <v>0</v>
      </c>
      <c r="AR643" s="7">
        <f>IF(T643&gt;0,RANK(T643,(N643:P643,Q643:AF643)),0)</f>
        <v>0</v>
      </c>
      <c r="AS643" s="7">
        <f>IF(S643&gt;0,RANK(S643,(N643:P643,Q643:AF643)),0)</f>
        <v>0</v>
      </c>
      <c r="AT643" s="2">
        <f t="shared" si="287"/>
        <v>2.5041276829939462E-2</v>
      </c>
      <c r="AU643" s="2">
        <f t="shared" si="288"/>
        <v>0</v>
      </c>
      <c r="AV643" s="2">
        <f t="shared" si="289"/>
        <v>0</v>
      </c>
      <c r="AW643" s="2">
        <f t="shared" si="290"/>
        <v>0</v>
      </c>
      <c r="AY643" t="s">
        <v>2131</v>
      </c>
      <c r="AZ643" t="s">
        <v>1938</v>
      </c>
      <c r="BA643">
        <v>1</v>
      </c>
      <c r="BC643">
        <v>2</v>
      </c>
      <c r="BD643" s="91">
        <v>19</v>
      </c>
      <c r="BE643" s="93">
        <v>105</v>
      </c>
      <c r="BF643" s="96">
        <f t="shared" si="291"/>
        <v>19105</v>
      </c>
      <c r="BG643" s="96">
        <f t="shared" si="254"/>
        <v>19105</v>
      </c>
      <c r="BI643" s="7" t="s">
        <v>1447</v>
      </c>
      <c r="BJ643" s="1">
        <v>155</v>
      </c>
      <c r="BK643" s="1">
        <v>1</v>
      </c>
    </row>
    <row r="644" spans="1:63" ht="14" hidden="1" customHeight="1" outlineLevel="1" x14ac:dyDescent="0.2">
      <c r="A644" t="s">
        <v>1537</v>
      </c>
      <c r="B644" t="s">
        <v>1938</v>
      </c>
      <c r="C644" s="1">
        <f t="shared" si="280"/>
        <v>5213</v>
      </c>
      <c r="D644" s="7">
        <f>IF(N644&gt;0, RANK(N644,(N644:P644,Q644:AF644)),0)</f>
        <v>2</v>
      </c>
      <c r="E644" s="7">
        <f>IF(O644&gt;0,RANK(O644,(N644:P644,Q644:AF644)),0)</f>
        <v>1</v>
      </c>
      <c r="F644" s="7">
        <f>IF(P644&gt;0,RANK(P644,(N644:P644,Q644:AF644)),0)</f>
        <v>4</v>
      </c>
      <c r="G644" s="1">
        <f t="shared" si="281"/>
        <v>2076</v>
      </c>
      <c r="H644" s="2">
        <f t="shared" si="282"/>
        <v>0.39823518127757529</v>
      </c>
      <c r="I644" s="2"/>
      <c r="J644" s="2">
        <f t="shared" si="283"/>
        <v>0.28563207366199883</v>
      </c>
      <c r="K644" s="2">
        <f t="shared" si="284"/>
        <v>0.68386725493957412</v>
      </c>
      <c r="L644" s="2">
        <f t="shared" si="285"/>
        <v>1.0166890466142336E-2</v>
      </c>
      <c r="M644" s="2">
        <f t="shared" si="286"/>
        <v>2.033378093228471E-2</v>
      </c>
      <c r="N644" s="53">
        <v>1489</v>
      </c>
      <c r="O644" s="53">
        <v>3565</v>
      </c>
      <c r="P644" s="102">
        <v>53</v>
      </c>
      <c r="Q644" s="102">
        <v>101</v>
      </c>
      <c r="X644" s="53">
        <v>5</v>
      </c>
      <c r="AP644" s="7">
        <f>IF(Q644&gt;0,RANK(Q644,(N644:P644,Q644:AF644)),0)</f>
        <v>3</v>
      </c>
      <c r="AQ644" s="7">
        <f>IF(R644&gt;0,RANK(R644,(N644:P644,Q644:AF644)),0)</f>
        <v>0</v>
      </c>
      <c r="AR644" s="7">
        <f>IF(T644&gt;0,RANK(T644,(N644:P644,Q644:AF644)),0)</f>
        <v>0</v>
      </c>
      <c r="AS644" s="7">
        <f>IF(S644&gt;0,RANK(S644,(N644:P644,Q644:AF644)),0)</f>
        <v>0</v>
      </c>
      <c r="AT644" s="2">
        <f t="shared" si="287"/>
        <v>1.9374640322271246E-2</v>
      </c>
      <c r="AU644" s="2">
        <f t="shared" si="288"/>
        <v>0</v>
      </c>
      <c r="AV644" s="2">
        <f t="shared" si="289"/>
        <v>0</v>
      </c>
      <c r="AW644" s="2">
        <f t="shared" si="290"/>
        <v>0</v>
      </c>
      <c r="AY644" t="s">
        <v>1537</v>
      </c>
      <c r="AZ644" t="s">
        <v>1938</v>
      </c>
      <c r="BA644">
        <v>2</v>
      </c>
      <c r="BC644">
        <v>2</v>
      </c>
      <c r="BD644" s="91">
        <v>19</v>
      </c>
      <c r="BE644" s="93">
        <v>107</v>
      </c>
      <c r="BF644" s="96">
        <f t="shared" si="291"/>
        <v>19107</v>
      </c>
      <c r="BG644" s="96">
        <f t="shared" ref="BG644:BG707" si="292">BF644</f>
        <v>19107</v>
      </c>
      <c r="BI644" s="7" t="s">
        <v>1447</v>
      </c>
      <c r="BJ644" s="1">
        <v>124</v>
      </c>
      <c r="BK644" s="1">
        <v>1</v>
      </c>
    </row>
    <row r="645" spans="1:63" ht="14" hidden="1" customHeight="1" outlineLevel="1" x14ac:dyDescent="0.2">
      <c r="A645" t="s">
        <v>277</v>
      </c>
      <c r="B645" t="s">
        <v>1938</v>
      </c>
      <c r="C645" s="1">
        <f t="shared" si="280"/>
        <v>9006</v>
      </c>
      <c r="D645" s="7">
        <f>IF(N645&gt;0, RANK(N645,(N645:P645,Q645:AF645)),0)</f>
        <v>2</v>
      </c>
      <c r="E645" s="7">
        <f>IF(O645&gt;0,RANK(O645,(N645:P645,Q645:AF645)),0)</f>
        <v>1</v>
      </c>
      <c r="F645" s="7">
        <f>IF(P645&gt;0,RANK(P645,(N645:P645,Q645:AF645)),0)</f>
        <v>4</v>
      </c>
      <c r="G645" s="1">
        <f t="shared" si="281"/>
        <v>3158</v>
      </c>
      <c r="H645" s="2">
        <f t="shared" si="282"/>
        <v>0.35065511880968242</v>
      </c>
      <c r="I645" s="2"/>
      <c r="J645" s="2">
        <f t="shared" si="283"/>
        <v>0.31079280479680216</v>
      </c>
      <c r="K645" s="2">
        <f t="shared" si="284"/>
        <v>0.66144792360648452</v>
      </c>
      <c r="L645" s="2">
        <f t="shared" si="285"/>
        <v>6.3291139240506328E-3</v>
      </c>
      <c r="M645" s="2">
        <f t="shared" si="286"/>
        <v>2.1430157672662688E-2</v>
      </c>
      <c r="N645" s="53">
        <v>2799</v>
      </c>
      <c r="O645" s="53">
        <v>5957</v>
      </c>
      <c r="P645" s="102">
        <v>57</v>
      </c>
      <c r="Q645" s="102">
        <v>193</v>
      </c>
      <c r="X645" s="53">
        <v>0</v>
      </c>
      <c r="AP645" s="7">
        <f>IF(Q645&gt;0,RANK(Q645,(N645:P645,Q645:AF645)),0)</f>
        <v>3</v>
      </c>
      <c r="AQ645" s="7">
        <f>IF(R645&gt;0,RANK(R645,(N645:P645,Q645:AF645)),0)</f>
        <v>0</v>
      </c>
      <c r="AR645" s="7">
        <f>IF(T645&gt;0,RANK(T645,(N645:P645,Q645:AF645)),0)</f>
        <v>0</v>
      </c>
      <c r="AS645" s="7">
        <f>IF(S645&gt;0,RANK(S645,(N645:P645,Q645:AF645)),0)</f>
        <v>0</v>
      </c>
      <c r="AT645" s="2">
        <f t="shared" si="287"/>
        <v>2.143015767266267E-2</v>
      </c>
      <c r="AU645" s="2">
        <f t="shared" si="288"/>
        <v>0</v>
      </c>
      <c r="AV645" s="2">
        <f t="shared" si="289"/>
        <v>0</v>
      </c>
      <c r="AW645" s="2">
        <f t="shared" si="290"/>
        <v>0</v>
      </c>
      <c r="AY645" t="s">
        <v>277</v>
      </c>
      <c r="AZ645" t="s">
        <v>1938</v>
      </c>
      <c r="BA645">
        <v>4</v>
      </c>
      <c r="BC645">
        <v>2</v>
      </c>
      <c r="BD645" s="91">
        <v>19</v>
      </c>
      <c r="BE645" s="93">
        <v>109</v>
      </c>
      <c r="BF645" s="96">
        <f t="shared" si="291"/>
        <v>19109</v>
      </c>
      <c r="BG645" s="96">
        <f t="shared" si="292"/>
        <v>19109</v>
      </c>
      <c r="BI645" s="7" t="s">
        <v>1447</v>
      </c>
      <c r="BJ645" s="1">
        <v>129</v>
      </c>
      <c r="BK645" s="1">
        <v>4</v>
      </c>
    </row>
    <row r="646" spans="1:63" ht="14" hidden="1" customHeight="1" outlineLevel="1" x14ac:dyDescent="0.2">
      <c r="A646" t="s">
        <v>1563</v>
      </c>
      <c r="B646" t="s">
        <v>1938</v>
      </c>
      <c r="C646" s="1">
        <f t="shared" si="280"/>
        <v>16552</v>
      </c>
      <c r="D646" s="7">
        <f>IF(N646&gt;0, RANK(N646,(N646:P646,Q646:AF646)),0)</f>
        <v>2</v>
      </c>
      <c r="E646" s="7">
        <f>IF(O646&gt;0,RANK(O646,(N646:P646,Q646:AF646)),0)</f>
        <v>1</v>
      </c>
      <c r="F646" s="7">
        <f>IF(P646&gt;0,RANK(P646,(N646:P646,Q646:AF646)),0)</f>
        <v>4</v>
      </c>
      <c r="G646" s="1">
        <f t="shared" si="281"/>
        <v>1044</v>
      </c>
      <c r="H646" s="2">
        <f t="shared" si="282"/>
        <v>6.3073948767520538E-2</v>
      </c>
      <c r="I646" s="2"/>
      <c r="J646" s="2">
        <f t="shared" si="283"/>
        <v>0.44979458675688738</v>
      </c>
      <c r="K646" s="2">
        <f t="shared" si="284"/>
        <v>0.51286853552440792</v>
      </c>
      <c r="L646" s="2">
        <f t="shared" si="285"/>
        <v>7.3707104881585309E-3</v>
      </c>
      <c r="M646" s="2">
        <f t="shared" si="286"/>
        <v>2.9966167230546223E-2</v>
      </c>
      <c r="N646" s="53">
        <v>7445</v>
      </c>
      <c r="O646" s="53">
        <v>8489</v>
      </c>
      <c r="P646" s="102">
        <v>122</v>
      </c>
      <c r="Q646" s="102">
        <v>485</v>
      </c>
      <c r="X646" s="53">
        <v>11</v>
      </c>
      <c r="AP646" s="7">
        <f>IF(Q646&gt;0,RANK(Q646,(N646:P646,Q646:AF646)),0)</f>
        <v>3</v>
      </c>
      <c r="AQ646" s="7">
        <f>IF(R646&gt;0,RANK(R646,(N646:P646,Q646:AF646)),0)</f>
        <v>0</v>
      </c>
      <c r="AR646" s="7">
        <f>IF(T646&gt;0,RANK(T646,(N646:P646,Q646:AF646)),0)</f>
        <v>0</v>
      </c>
      <c r="AS646" s="7">
        <f>IF(S646&gt;0,RANK(S646,(N646:P646,Q646:AF646)),0)</f>
        <v>0</v>
      </c>
      <c r="AT646" s="2">
        <f t="shared" si="287"/>
        <v>2.9301594973417111E-2</v>
      </c>
      <c r="AU646" s="2">
        <f t="shared" si="288"/>
        <v>0</v>
      </c>
      <c r="AV646" s="2">
        <f t="shared" si="289"/>
        <v>0</v>
      </c>
      <c r="AW646" s="2">
        <f t="shared" si="290"/>
        <v>0</v>
      </c>
      <c r="AY646" t="s">
        <v>1563</v>
      </c>
      <c r="AZ646" t="s">
        <v>1938</v>
      </c>
      <c r="BA646">
        <v>2</v>
      </c>
      <c r="BC646">
        <v>2</v>
      </c>
      <c r="BD646" s="91">
        <v>19</v>
      </c>
      <c r="BE646" s="93">
        <v>111</v>
      </c>
      <c r="BF646" s="96">
        <f t="shared" si="291"/>
        <v>19111</v>
      </c>
      <c r="BG646" s="96">
        <f t="shared" si="292"/>
        <v>19111</v>
      </c>
      <c r="BI646" s="7" t="s">
        <v>1447</v>
      </c>
      <c r="BJ646" s="1">
        <v>269</v>
      </c>
      <c r="BK646" s="1">
        <v>8</v>
      </c>
    </row>
    <row r="647" spans="1:63" ht="14" hidden="1" customHeight="1" outlineLevel="1" x14ac:dyDescent="0.2">
      <c r="A647" t="s">
        <v>675</v>
      </c>
      <c r="B647" t="s">
        <v>1938</v>
      </c>
      <c r="C647" s="1">
        <f t="shared" si="280"/>
        <v>126466</v>
      </c>
      <c r="D647" s="7">
        <f>IF(N647&gt;0, RANK(N647,(N647:P647,Q647:AF647)),0)</f>
        <v>1</v>
      </c>
      <c r="E647" s="7">
        <f>IF(O647&gt;0,RANK(O647,(N647:P647,Q647:AF647)),0)</f>
        <v>2</v>
      </c>
      <c r="F647" s="7">
        <f>IF(P647&gt;0,RANK(P647,(N647:P647,Q647:AF647)),0)</f>
        <v>4</v>
      </c>
      <c r="G647" s="1">
        <f t="shared" si="281"/>
        <v>15877</v>
      </c>
      <c r="H647" s="2">
        <f t="shared" si="282"/>
        <v>0.12554362437334937</v>
      </c>
      <c r="I647" s="2"/>
      <c r="J647" s="2">
        <f t="shared" si="283"/>
        <v>0.54658959720399158</v>
      </c>
      <c r="K647" s="2">
        <f t="shared" si="284"/>
        <v>0.42104597283064221</v>
      </c>
      <c r="L647" s="2">
        <f t="shared" si="285"/>
        <v>6.4444198440687618E-3</v>
      </c>
      <c r="M647" s="2">
        <f t="shared" si="286"/>
        <v>2.5920010121297441E-2</v>
      </c>
      <c r="N647" s="53">
        <v>69125</v>
      </c>
      <c r="O647" s="53">
        <v>53248</v>
      </c>
      <c r="P647" s="102">
        <v>815</v>
      </c>
      <c r="Q647" s="102">
        <v>3188</v>
      </c>
      <c r="X647" s="53">
        <v>90</v>
      </c>
      <c r="AP647" s="7">
        <f>IF(Q647&gt;0,RANK(Q647,(N647:P647,Q647:AF647)),0)</f>
        <v>3</v>
      </c>
      <c r="AQ647" s="7">
        <f>IF(R647&gt;0,RANK(R647,(N647:P647,Q647:AF647)),0)</f>
        <v>0</v>
      </c>
      <c r="AR647" s="7">
        <f>IF(T647&gt;0,RANK(T647,(N647:P647,Q647:AF647)),0)</f>
        <v>0</v>
      </c>
      <c r="AS647" s="7">
        <f>IF(S647&gt;0,RANK(S647,(N647:P647,Q647:AF647)),0)</f>
        <v>0</v>
      </c>
      <c r="AT647" s="2">
        <f t="shared" si="287"/>
        <v>2.5208356396185537E-2</v>
      </c>
      <c r="AU647" s="2">
        <f t="shared" si="288"/>
        <v>0</v>
      </c>
      <c r="AV647" s="2">
        <f t="shared" si="289"/>
        <v>0</v>
      </c>
      <c r="AW647" s="2">
        <f t="shared" si="290"/>
        <v>0</v>
      </c>
      <c r="AY647" t="s">
        <v>675</v>
      </c>
      <c r="AZ647" t="s">
        <v>1938</v>
      </c>
      <c r="BA647">
        <v>1</v>
      </c>
      <c r="BC647">
        <v>2</v>
      </c>
      <c r="BD647" s="91">
        <v>19</v>
      </c>
      <c r="BE647" s="93">
        <v>113</v>
      </c>
      <c r="BF647" s="96">
        <f t="shared" si="291"/>
        <v>19113</v>
      </c>
      <c r="BG647" s="96">
        <f t="shared" si="292"/>
        <v>19113</v>
      </c>
      <c r="BI647" s="7" t="s">
        <v>1447</v>
      </c>
      <c r="BJ647" s="1">
        <v>1498</v>
      </c>
      <c r="BK647" s="1">
        <v>72</v>
      </c>
    </row>
    <row r="648" spans="1:63" ht="14" hidden="1" customHeight="1" outlineLevel="1" x14ac:dyDescent="0.2">
      <c r="A648" t="s">
        <v>6</v>
      </c>
      <c r="B648" t="s">
        <v>1938</v>
      </c>
      <c r="C648" s="1">
        <f t="shared" si="280"/>
        <v>5259</v>
      </c>
      <c r="D648" s="7">
        <f>IF(N648&gt;0, RANK(N648,(N648:P648,Q648:AF648)),0)</f>
        <v>2</v>
      </c>
      <c r="E648" s="7">
        <f>IF(O648&gt;0,RANK(O648,(N648:P648,Q648:AF648)),0)</f>
        <v>1</v>
      </c>
      <c r="F648" s="7">
        <f>IF(P648&gt;0,RANK(P648,(N648:P648,Q648:AF648)),0)</f>
        <v>4</v>
      </c>
      <c r="G648" s="1">
        <f t="shared" si="281"/>
        <v>1455</v>
      </c>
      <c r="H648" s="2">
        <f t="shared" si="282"/>
        <v>0.27666856816885338</v>
      </c>
      <c r="I648" s="2"/>
      <c r="J648" s="2">
        <f t="shared" si="283"/>
        <v>0.34303099448564367</v>
      </c>
      <c r="K648" s="2">
        <f t="shared" si="284"/>
        <v>0.6196995626544971</v>
      </c>
      <c r="L648" s="2">
        <f t="shared" si="285"/>
        <v>9.6976611523103256E-3</v>
      </c>
      <c r="M648" s="2">
        <f t="shared" si="286"/>
        <v>2.7571781707548898E-2</v>
      </c>
      <c r="N648" s="53">
        <v>1804</v>
      </c>
      <c r="O648" s="53">
        <v>3259</v>
      </c>
      <c r="P648" s="102">
        <v>51</v>
      </c>
      <c r="Q648" s="102">
        <v>141</v>
      </c>
      <c r="X648" s="53">
        <v>4</v>
      </c>
      <c r="AP648" s="7">
        <f>IF(Q648&gt;0,RANK(Q648,(N648:P648,Q648:AF648)),0)</f>
        <v>3</v>
      </c>
      <c r="AQ648" s="7">
        <f>IF(R648&gt;0,RANK(R648,(N648:P648,Q648:AF648)),0)</f>
        <v>0</v>
      </c>
      <c r="AR648" s="7">
        <f>IF(T648&gt;0,RANK(T648,(N648:P648,Q648:AF648)),0)</f>
        <v>0</v>
      </c>
      <c r="AS648" s="7">
        <f>IF(S648&gt;0,RANK(S648,(N648:P648,Q648:AF648)),0)</f>
        <v>0</v>
      </c>
      <c r="AT648" s="2">
        <f t="shared" si="287"/>
        <v>2.6811180832857957E-2</v>
      </c>
      <c r="AU648" s="2">
        <f t="shared" si="288"/>
        <v>0</v>
      </c>
      <c r="AV648" s="2">
        <f t="shared" si="289"/>
        <v>0</v>
      </c>
      <c r="AW648" s="2">
        <f t="shared" si="290"/>
        <v>0</v>
      </c>
      <c r="AY648" t="s">
        <v>6</v>
      </c>
      <c r="AZ648" t="s">
        <v>1938</v>
      </c>
      <c r="BA648">
        <v>2</v>
      </c>
      <c r="BC648">
        <v>2</v>
      </c>
      <c r="BD648" s="91">
        <v>19</v>
      </c>
      <c r="BE648" s="93">
        <v>115</v>
      </c>
      <c r="BF648" s="96">
        <f t="shared" si="291"/>
        <v>19115</v>
      </c>
      <c r="BG648" s="96">
        <f t="shared" si="292"/>
        <v>19115</v>
      </c>
      <c r="BI648" s="7" t="s">
        <v>1447</v>
      </c>
      <c r="BJ648" s="1">
        <v>107</v>
      </c>
      <c r="BK648" s="1">
        <v>6</v>
      </c>
    </row>
    <row r="649" spans="1:63" ht="14" hidden="1" customHeight="1" outlineLevel="1" x14ac:dyDescent="0.2">
      <c r="A649" t="s">
        <v>2171</v>
      </c>
      <c r="B649" t="s">
        <v>1938</v>
      </c>
      <c r="C649" s="1">
        <f t="shared" si="280"/>
        <v>4545</v>
      </c>
      <c r="D649" s="7">
        <f>IF(N649&gt;0, RANK(N649,(N649:P649,Q649:AF649)),0)</f>
        <v>2</v>
      </c>
      <c r="E649" s="7">
        <f>IF(O649&gt;0,RANK(O649,(N649:P649,Q649:AF649)),0)</f>
        <v>1</v>
      </c>
      <c r="F649" s="7">
        <f>IF(P649&gt;0,RANK(P649,(N649:P649,Q649:AF649)),0)</f>
        <v>4</v>
      </c>
      <c r="G649" s="1">
        <f t="shared" si="281"/>
        <v>1803</v>
      </c>
      <c r="H649" s="2">
        <f t="shared" si="282"/>
        <v>0.39669966996699668</v>
      </c>
      <c r="I649" s="2"/>
      <c r="J649" s="2">
        <f t="shared" si="283"/>
        <v>0.28646864686468648</v>
      </c>
      <c r="K649" s="2">
        <f t="shared" si="284"/>
        <v>0.68316831683168322</v>
      </c>
      <c r="L649" s="2">
        <f t="shared" si="285"/>
        <v>7.9207920792079209E-3</v>
      </c>
      <c r="M649" s="2">
        <f t="shared" si="286"/>
        <v>2.2442244224422432E-2</v>
      </c>
      <c r="N649" s="53">
        <v>1302</v>
      </c>
      <c r="O649" s="53">
        <v>3105</v>
      </c>
      <c r="P649" s="102">
        <v>36</v>
      </c>
      <c r="Q649" s="102">
        <v>99</v>
      </c>
      <c r="X649" s="53">
        <v>3</v>
      </c>
      <c r="AP649" s="7">
        <f>IF(Q649&gt;0,RANK(Q649,(N649:P649,Q649:AF649)),0)</f>
        <v>3</v>
      </c>
      <c r="AQ649" s="7">
        <f>IF(R649&gt;0,RANK(R649,(N649:P649,Q649:AF649)),0)</f>
        <v>0</v>
      </c>
      <c r="AR649" s="7">
        <f>IF(T649&gt;0,RANK(T649,(N649:P649,Q649:AF649)),0)</f>
        <v>0</v>
      </c>
      <c r="AS649" s="7">
        <f>IF(S649&gt;0,RANK(S649,(N649:P649,Q649:AF649)),0)</f>
        <v>0</v>
      </c>
      <c r="AT649" s="2">
        <f t="shared" si="287"/>
        <v>2.1782178217821781E-2</v>
      </c>
      <c r="AU649" s="2">
        <f t="shared" si="288"/>
        <v>0</v>
      </c>
      <c r="AV649" s="2">
        <f t="shared" si="289"/>
        <v>0</v>
      </c>
      <c r="AW649" s="2">
        <f t="shared" si="290"/>
        <v>0</v>
      </c>
      <c r="AY649" t="s">
        <v>2171</v>
      </c>
      <c r="AZ649" t="s">
        <v>1938</v>
      </c>
      <c r="BA649">
        <v>2</v>
      </c>
      <c r="BC649">
        <v>2</v>
      </c>
      <c r="BD649" s="91">
        <v>19</v>
      </c>
      <c r="BE649" s="93">
        <v>117</v>
      </c>
      <c r="BF649" s="96">
        <f t="shared" si="291"/>
        <v>19117</v>
      </c>
      <c r="BG649" s="96">
        <f t="shared" si="292"/>
        <v>19117</v>
      </c>
      <c r="BI649" s="7" t="s">
        <v>1447</v>
      </c>
      <c r="BJ649" s="1">
        <v>101</v>
      </c>
      <c r="BK649" s="1">
        <v>2</v>
      </c>
    </row>
    <row r="650" spans="1:63" ht="14" hidden="1" customHeight="1" outlineLevel="1" x14ac:dyDescent="0.2">
      <c r="A650" t="s">
        <v>2219</v>
      </c>
      <c r="B650" t="s">
        <v>1938</v>
      </c>
      <c r="C650" s="1">
        <f t="shared" si="280"/>
        <v>6751</v>
      </c>
      <c r="D650" s="7">
        <f>IF(N650&gt;0, RANK(N650,(N650:P650,Q650:AF650)),0)</f>
        <v>2</v>
      </c>
      <c r="E650" s="7">
        <f>IF(O650&gt;0,RANK(O650,(N650:P650,Q650:AF650)),0)</f>
        <v>1</v>
      </c>
      <c r="F650" s="7">
        <f>IF(P650&gt;0,RANK(P650,(N650:P650,Q650:AF650)),0)</f>
        <v>4</v>
      </c>
      <c r="G650" s="1">
        <f t="shared" si="281"/>
        <v>4449</v>
      </c>
      <c r="H650" s="2">
        <f t="shared" si="282"/>
        <v>0.65901347948452083</v>
      </c>
      <c r="I650" s="2"/>
      <c r="J650" s="2">
        <f t="shared" si="283"/>
        <v>0.1589394163827581</v>
      </c>
      <c r="K650" s="2">
        <f t="shared" si="284"/>
        <v>0.81795289586727893</v>
      </c>
      <c r="L650" s="2">
        <f t="shared" si="285"/>
        <v>7.4063101762701826E-3</v>
      </c>
      <c r="M650" s="2">
        <f t="shared" si="286"/>
        <v>1.5701377573692787E-2</v>
      </c>
      <c r="N650" s="53">
        <v>1073</v>
      </c>
      <c r="O650" s="53">
        <v>5522</v>
      </c>
      <c r="P650" s="102">
        <v>50</v>
      </c>
      <c r="Q650" s="102">
        <v>104</v>
      </c>
      <c r="X650" s="53">
        <v>2</v>
      </c>
      <c r="AP650" s="7">
        <f>IF(Q650&gt;0,RANK(Q650,(N650:P650,Q650:AF650)),0)</f>
        <v>3</v>
      </c>
      <c r="AQ650" s="7">
        <f>IF(R650&gt;0,RANK(R650,(N650:P650,Q650:AF650)),0)</f>
        <v>0</v>
      </c>
      <c r="AR650" s="7">
        <f>IF(T650&gt;0,RANK(T650,(N650:P650,Q650:AF650)),0)</f>
        <v>0</v>
      </c>
      <c r="AS650" s="7">
        <f>IF(S650&gt;0,RANK(S650,(N650:P650,Q650:AF650)),0)</f>
        <v>0</v>
      </c>
      <c r="AT650" s="2">
        <f t="shared" si="287"/>
        <v>1.5405125166641978E-2</v>
      </c>
      <c r="AU650" s="2">
        <f t="shared" si="288"/>
        <v>0</v>
      </c>
      <c r="AV650" s="2">
        <f t="shared" si="289"/>
        <v>0</v>
      </c>
      <c r="AW650" s="2">
        <f t="shared" si="290"/>
        <v>0</v>
      </c>
      <c r="AY650" t="s">
        <v>2219</v>
      </c>
      <c r="AZ650" t="s">
        <v>1938</v>
      </c>
      <c r="BA650">
        <v>4</v>
      </c>
      <c r="BC650">
        <v>2</v>
      </c>
      <c r="BD650" s="91">
        <v>19</v>
      </c>
      <c r="BE650" s="93">
        <v>119</v>
      </c>
      <c r="BF650" s="96">
        <f t="shared" si="291"/>
        <v>19119</v>
      </c>
      <c r="BG650" s="96">
        <f t="shared" si="292"/>
        <v>19119</v>
      </c>
      <c r="BI650" s="7" t="s">
        <v>1447</v>
      </c>
      <c r="BJ650" s="1">
        <v>170</v>
      </c>
      <c r="BK650" s="1">
        <v>3</v>
      </c>
    </row>
    <row r="651" spans="1:63" ht="14" hidden="1" customHeight="1" outlineLevel="1" x14ac:dyDescent="0.2">
      <c r="A651" t="s">
        <v>579</v>
      </c>
      <c r="B651" t="s">
        <v>1938</v>
      </c>
      <c r="C651" s="1">
        <f t="shared" si="280"/>
        <v>9720</v>
      </c>
      <c r="D651" s="7">
        <f>IF(N651&gt;0, RANK(N651,(N651:P651,Q651:AF651)),0)</f>
        <v>2</v>
      </c>
      <c r="E651" s="7">
        <f>IF(O651&gt;0,RANK(O651,(N651:P651,Q651:AF651)),0)</f>
        <v>1</v>
      </c>
      <c r="F651" s="7">
        <f>IF(P651&gt;0,RANK(P651,(N651:P651,Q651:AF651)),0)</f>
        <v>4</v>
      </c>
      <c r="G651" s="1">
        <f t="shared" si="281"/>
        <v>3077</v>
      </c>
      <c r="H651" s="2">
        <f t="shared" si="282"/>
        <v>0.31656378600823043</v>
      </c>
      <c r="I651" s="2"/>
      <c r="J651" s="2">
        <f t="shared" si="283"/>
        <v>0.32592592592592595</v>
      </c>
      <c r="K651" s="2">
        <f t="shared" si="284"/>
        <v>0.64248971193415638</v>
      </c>
      <c r="L651" s="2">
        <f t="shared" si="285"/>
        <v>8.8477366255144026E-3</v>
      </c>
      <c r="M651" s="2">
        <f t="shared" si="286"/>
        <v>2.2736625514403263E-2</v>
      </c>
      <c r="N651" s="53">
        <v>3168</v>
      </c>
      <c r="O651" s="53">
        <v>6245</v>
      </c>
      <c r="P651" s="102">
        <v>86</v>
      </c>
      <c r="Q651" s="102">
        <v>218</v>
      </c>
      <c r="X651" s="53">
        <v>3</v>
      </c>
      <c r="AP651" s="7">
        <f>IF(Q651&gt;0,RANK(Q651,(N651:P651,Q651:AF651)),0)</f>
        <v>3</v>
      </c>
      <c r="AQ651" s="7">
        <f>IF(R651&gt;0,RANK(R651,(N651:P651,Q651:AF651)),0)</f>
        <v>0</v>
      </c>
      <c r="AR651" s="7">
        <f>IF(T651&gt;0,RANK(T651,(N651:P651,Q651:AF651)),0)</f>
        <v>0</v>
      </c>
      <c r="AS651" s="7">
        <f>IF(S651&gt;0,RANK(S651,(N651:P651,Q651:AF651)),0)</f>
        <v>0</v>
      </c>
      <c r="AT651" s="2">
        <f t="shared" si="287"/>
        <v>2.2427983539094649E-2</v>
      </c>
      <c r="AU651" s="2">
        <f t="shared" si="288"/>
        <v>0</v>
      </c>
      <c r="AV651" s="2">
        <f t="shared" si="289"/>
        <v>0</v>
      </c>
      <c r="AW651" s="2">
        <f t="shared" si="290"/>
        <v>0</v>
      </c>
      <c r="AY651" t="s">
        <v>579</v>
      </c>
      <c r="AZ651" t="s">
        <v>1938</v>
      </c>
      <c r="BA651">
        <v>3</v>
      </c>
      <c r="BC651">
        <v>2</v>
      </c>
      <c r="BD651" s="91">
        <v>19</v>
      </c>
      <c r="BE651" s="93">
        <v>121</v>
      </c>
      <c r="BF651" s="96">
        <f t="shared" si="291"/>
        <v>19121</v>
      </c>
      <c r="BG651" s="96">
        <f t="shared" si="292"/>
        <v>19121</v>
      </c>
      <c r="BI651" s="7" t="s">
        <v>1447</v>
      </c>
      <c r="BJ651" s="1">
        <v>127</v>
      </c>
      <c r="BK651" s="1">
        <v>6</v>
      </c>
    </row>
    <row r="652" spans="1:63" ht="14" hidden="1" customHeight="1" outlineLevel="1" x14ac:dyDescent="0.2">
      <c r="A652" t="s">
        <v>2399</v>
      </c>
      <c r="B652" t="s">
        <v>1938</v>
      </c>
      <c r="C652" s="1">
        <f t="shared" si="280"/>
        <v>11228</v>
      </c>
      <c r="D652" s="7">
        <f>IF(N652&gt;0, RANK(N652,(N652:P652,Q652:AF652)),0)</f>
        <v>2</v>
      </c>
      <c r="E652" s="7">
        <f>IF(O652&gt;0,RANK(O652,(N652:P652,Q652:AF652)),0)</f>
        <v>1</v>
      </c>
      <c r="F652" s="7">
        <f>IF(P652&gt;0,RANK(P652,(N652:P652,Q652:AF652)),0)</f>
        <v>4</v>
      </c>
      <c r="G652" s="1">
        <f t="shared" si="281"/>
        <v>4891</v>
      </c>
      <c r="H652" s="2">
        <f t="shared" si="282"/>
        <v>0.43560741004631282</v>
      </c>
      <c r="I652" s="2"/>
      <c r="J652" s="2">
        <f t="shared" si="283"/>
        <v>0.26442821517634485</v>
      </c>
      <c r="K652" s="2">
        <f t="shared" si="284"/>
        <v>0.70003562522265761</v>
      </c>
      <c r="L652" s="2">
        <f t="shared" si="285"/>
        <v>1.0509440684004275E-2</v>
      </c>
      <c r="M652" s="2">
        <f t="shared" si="286"/>
        <v>2.5026718916993266E-2</v>
      </c>
      <c r="N652" s="53">
        <v>2969</v>
      </c>
      <c r="O652" s="53">
        <v>7860</v>
      </c>
      <c r="P652" s="102">
        <v>118</v>
      </c>
      <c r="Q652" s="102">
        <v>273</v>
      </c>
      <c r="X652" s="53">
        <v>8</v>
      </c>
      <c r="AP652" s="7">
        <f>IF(Q652&gt;0,RANK(Q652,(N652:P652,Q652:AF652)),0)</f>
        <v>3</v>
      </c>
      <c r="AQ652" s="7">
        <f>IF(R652&gt;0,RANK(R652,(N652:P652,Q652:AF652)),0)</f>
        <v>0</v>
      </c>
      <c r="AR652" s="7">
        <f>IF(T652&gt;0,RANK(T652,(N652:P652,Q652:AF652)),0)</f>
        <v>0</v>
      </c>
      <c r="AS652" s="7">
        <f>IF(S652&gt;0,RANK(S652,(N652:P652,Q652:AF652)),0)</f>
        <v>0</v>
      </c>
      <c r="AT652" s="2">
        <f t="shared" si="287"/>
        <v>2.4314214463840397E-2</v>
      </c>
      <c r="AU652" s="2">
        <f t="shared" si="288"/>
        <v>0</v>
      </c>
      <c r="AV652" s="2">
        <f t="shared" si="289"/>
        <v>0</v>
      </c>
      <c r="AW652" s="2">
        <f t="shared" si="290"/>
        <v>0</v>
      </c>
      <c r="AY652" t="s">
        <v>2399</v>
      </c>
      <c r="AZ652" t="s">
        <v>1938</v>
      </c>
      <c r="BA652">
        <v>2</v>
      </c>
      <c r="BC652">
        <v>2</v>
      </c>
      <c r="BD652" s="91">
        <v>19</v>
      </c>
      <c r="BE652" s="93">
        <v>123</v>
      </c>
      <c r="BF652" s="96">
        <f t="shared" si="291"/>
        <v>19123</v>
      </c>
      <c r="BG652" s="96">
        <f t="shared" si="292"/>
        <v>19123</v>
      </c>
      <c r="BI652" s="7" t="s">
        <v>1447</v>
      </c>
      <c r="BJ652" s="1">
        <v>222</v>
      </c>
      <c r="BK652" s="1">
        <v>8</v>
      </c>
    </row>
    <row r="653" spans="1:63" ht="14" hidden="1" customHeight="1" outlineLevel="1" x14ac:dyDescent="0.2">
      <c r="A653" t="s">
        <v>2269</v>
      </c>
      <c r="B653" t="s">
        <v>1938</v>
      </c>
      <c r="C653" s="1">
        <f t="shared" si="280"/>
        <v>19062</v>
      </c>
      <c r="D653" s="7">
        <f>IF(N653&gt;0, RANK(N653,(N653:P653,Q653:AF653)),0)</f>
        <v>2</v>
      </c>
      <c r="E653" s="7">
        <f>IF(O653&gt;0,RANK(O653,(N653:P653,Q653:AF653)),0)</f>
        <v>1</v>
      </c>
      <c r="F653" s="7">
        <f>IF(P653&gt;0,RANK(P653,(N653:P653,Q653:AF653)),0)</f>
        <v>4</v>
      </c>
      <c r="G653" s="1">
        <f t="shared" si="281"/>
        <v>5942</v>
      </c>
      <c r="H653" s="2">
        <f t="shared" si="282"/>
        <v>0.31171965166299442</v>
      </c>
      <c r="I653" s="2"/>
      <c r="J653" s="2">
        <f t="shared" si="283"/>
        <v>0.32887419997901585</v>
      </c>
      <c r="K653" s="2">
        <f t="shared" si="284"/>
        <v>0.64059385164201033</v>
      </c>
      <c r="L653" s="2">
        <f t="shared" si="285"/>
        <v>7.5542965061378663E-3</v>
      </c>
      <c r="M653" s="2">
        <f t="shared" si="286"/>
        <v>2.2977651872835906E-2</v>
      </c>
      <c r="N653" s="53">
        <v>6269</v>
      </c>
      <c r="O653" s="53">
        <v>12211</v>
      </c>
      <c r="P653" s="102">
        <v>144</v>
      </c>
      <c r="Q653" s="102">
        <v>423</v>
      </c>
      <c r="X653" s="53">
        <v>15</v>
      </c>
      <c r="AP653" s="7">
        <f>IF(Q653&gt;0,RANK(Q653,(N653:P653,Q653:AF653)),0)</f>
        <v>3</v>
      </c>
      <c r="AQ653" s="7">
        <f>IF(R653&gt;0,RANK(R653,(N653:P653,Q653:AF653)),0)</f>
        <v>0</v>
      </c>
      <c r="AR653" s="7">
        <f>IF(T653&gt;0,RANK(T653,(N653:P653,Q653:AF653)),0)</f>
        <v>0</v>
      </c>
      <c r="AS653" s="7">
        <f>IF(S653&gt;0,RANK(S653,(N653:P653,Q653:AF653)),0)</f>
        <v>0</v>
      </c>
      <c r="AT653" s="2">
        <f t="shared" si="287"/>
        <v>2.2190745986779982E-2</v>
      </c>
      <c r="AU653" s="2">
        <f t="shared" si="288"/>
        <v>0</v>
      </c>
      <c r="AV653" s="2">
        <f t="shared" si="289"/>
        <v>0</v>
      </c>
      <c r="AW653" s="2">
        <f t="shared" si="290"/>
        <v>0</v>
      </c>
      <c r="AY653" t="s">
        <v>2269</v>
      </c>
      <c r="AZ653" t="s">
        <v>1938</v>
      </c>
      <c r="BA653">
        <v>2</v>
      </c>
      <c r="BC653">
        <v>2</v>
      </c>
      <c r="BD653" s="91">
        <v>19</v>
      </c>
      <c r="BE653" s="93">
        <v>125</v>
      </c>
      <c r="BF653" s="96">
        <f t="shared" si="291"/>
        <v>19125</v>
      </c>
      <c r="BG653" s="96">
        <f t="shared" si="292"/>
        <v>19125</v>
      </c>
      <c r="BI653" s="7" t="s">
        <v>1447</v>
      </c>
      <c r="BJ653" s="1">
        <v>268</v>
      </c>
      <c r="BK653" s="1">
        <v>1</v>
      </c>
    </row>
    <row r="654" spans="1:63" ht="14" hidden="1" customHeight="1" outlineLevel="1" x14ac:dyDescent="0.2">
      <c r="A654" t="s">
        <v>957</v>
      </c>
      <c r="B654" t="s">
        <v>1938</v>
      </c>
      <c r="C654" s="1">
        <f t="shared" si="280"/>
        <v>17872</v>
      </c>
      <c r="D654" s="7">
        <f>IF(N654&gt;0, RANK(N654,(N654:P654,Q654:AF654)),0)</f>
        <v>2</v>
      </c>
      <c r="E654" s="7">
        <f>IF(O654&gt;0,RANK(O654,(N654:P654,Q654:AF654)),0)</f>
        <v>1</v>
      </c>
      <c r="F654" s="7">
        <f>IF(P654&gt;0,RANK(P654,(N654:P654,Q654:AF654)),0)</f>
        <v>4</v>
      </c>
      <c r="G654" s="1">
        <f t="shared" si="281"/>
        <v>870</v>
      </c>
      <c r="H654" s="2">
        <f t="shared" si="282"/>
        <v>4.8679498657117279E-2</v>
      </c>
      <c r="I654" s="2"/>
      <c r="J654" s="2">
        <f t="shared" si="283"/>
        <v>0.4580908683974933</v>
      </c>
      <c r="K654" s="2">
        <f t="shared" si="284"/>
        <v>0.50677036705461054</v>
      </c>
      <c r="L654" s="2">
        <f t="shared" si="285"/>
        <v>9.232318710832587E-3</v>
      </c>
      <c r="M654" s="2">
        <f t="shared" si="286"/>
        <v>2.5906445837063519E-2</v>
      </c>
      <c r="N654" s="53">
        <v>8187</v>
      </c>
      <c r="O654" s="53">
        <v>9057</v>
      </c>
      <c r="P654" s="102">
        <v>165</v>
      </c>
      <c r="Q654" s="102">
        <v>442</v>
      </c>
      <c r="X654" s="53">
        <v>21</v>
      </c>
      <c r="AP654" s="7">
        <f>IF(Q654&gt;0,RANK(Q654,(N654:P654,Q654:AF654)),0)</f>
        <v>3</v>
      </c>
      <c r="AQ654" s="7">
        <f>IF(R654&gt;0,RANK(R654,(N654:P654,Q654:AF654)),0)</f>
        <v>0</v>
      </c>
      <c r="AR654" s="7">
        <f>IF(T654&gt;0,RANK(T654,(N654:P654,Q654:AF654)),0)</f>
        <v>0</v>
      </c>
      <c r="AS654" s="7">
        <f>IF(S654&gt;0,RANK(S654,(N654:P654,Q654:AF654)),0)</f>
        <v>0</v>
      </c>
      <c r="AT654" s="2">
        <f t="shared" si="287"/>
        <v>2.4731423455684871E-2</v>
      </c>
      <c r="AU654" s="2">
        <f t="shared" si="288"/>
        <v>0</v>
      </c>
      <c r="AV654" s="2">
        <f t="shared" si="289"/>
        <v>0</v>
      </c>
      <c r="AW654" s="2">
        <f t="shared" si="290"/>
        <v>0</v>
      </c>
      <c r="AY654" t="s">
        <v>957</v>
      </c>
      <c r="AZ654" t="s">
        <v>1938</v>
      </c>
      <c r="BA654">
        <v>1</v>
      </c>
      <c r="BC654">
        <v>2</v>
      </c>
      <c r="BD654" s="91">
        <v>19</v>
      </c>
      <c r="BE654" s="93">
        <v>127</v>
      </c>
      <c r="BF654" s="96">
        <f t="shared" si="291"/>
        <v>19127</v>
      </c>
      <c r="BG654" s="96">
        <f t="shared" si="292"/>
        <v>19127</v>
      </c>
      <c r="BI654" s="7" t="s">
        <v>1447</v>
      </c>
      <c r="BJ654" s="1">
        <v>386</v>
      </c>
      <c r="BK654" s="1">
        <v>13</v>
      </c>
    </row>
    <row r="655" spans="1:63" ht="14" hidden="1" customHeight="1" outlineLevel="1" x14ac:dyDescent="0.2">
      <c r="A655" t="s">
        <v>477</v>
      </c>
      <c r="B655" t="s">
        <v>1938</v>
      </c>
      <c r="C655" s="1">
        <f t="shared" ref="C655:C690" si="293">SUM(N655:AN655)</f>
        <v>8158</v>
      </c>
      <c r="D655" s="7">
        <f>IF(N655&gt;0, RANK(N655,(N655:P655,Q655:AF655)),0)</f>
        <v>2</v>
      </c>
      <c r="E655" s="7">
        <f>IF(O655&gt;0,RANK(O655,(N655:P655,Q655:AF655)),0)</f>
        <v>1</v>
      </c>
      <c r="F655" s="7">
        <f>IF(P655&gt;0,RANK(P655,(N655:P655,Q655:AF655)),0)</f>
        <v>4</v>
      </c>
      <c r="G655" s="1">
        <f t="shared" ref="G655:G690" si="294">IF(C655&gt;0,MAX(N655:P655)-LARGE(N655:P655,2),0)</f>
        <v>2803</v>
      </c>
      <c r="H655" s="2">
        <f t="shared" ref="H655:H686" si="295">IF(C655&gt;0,G655/C655,0)</f>
        <v>0.34358911497916156</v>
      </c>
      <c r="I655" s="2"/>
      <c r="J655" s="2">
        <f t="shared" ref="J655:J690" si="296">IF($C655=0,"-",N655/$C655)</f>
        <v>0.31184113753370923</v>
      </c>
      <c r="K655" s="2">
        <f t="shared" ref="K655:K690" si="297">IF($C655=0,"-",O655/$C655)</f>
        <v>0.65543025251287079</v>
      </c>
      <c r="L655" s="2">
        <f t="shared" ref="L655:L690" si="298">IF($C655=0,"-",P655/$C655)</f>
        <v>1.00514832066683E-2</v>
      </c>
      <c r="M655" s="2">
        <f t="shared" ref="M655:M686" si="299">IF(C655=0,"-",(1-J655-K655-L655))</f>
        <v>2.2677126746751673E-2</v>
      </c>
      <c r="N655" s="53">
        <v>2544</v>
      </c>
      <c r="O655" s="53">
        <v>5347</v>
      </c>
      <c r="P655" s="102">
        <v>82</v>
      </c>
      <c r="Q655" s="102">
        <v>177</v>
      </c>
      <c r="X655" s="53">
        <v>8</v>
      </c>
      <c r="AP655" s="7">
        <f>IF(Q655&gt;0,RANK(Q655,(N655:P655,Q655:AF655)),0)</f>
        <v>3</v>
      </c>
      <c r="AQ655" s="7">
        <f>IF(R655&gt;0,RANK(R655,(N655:P655,Q655:AF655)),0)</f>
        <v>0</v>
      </c>
      <c r="AR655" s="7">
        <f>IF(T655&gt;0,RANK(T655,(N655:P655,Q655:AF655)),0)</f>
        <v>0</v>
      </c>
      <c r="AS655" s="7">
        <f>IF(S655&gt;0,RANK(S655,(N655:P655,Q655:AF655)),0)</f>
        <v>0</v>
      </c>
      <c r="AT655" s="2">
        <f t="shared" ref="AT655:AT690" si="300">IF($C655=0,"-",Q655/$C655)</f>
        <v>2.1696494238784017E-2</v>
      </c>
      <c r="AU655" s="2">
        <f t="shared" ref="AU655:AU690" si="301">IF($C655=0,"-",R655/$C655)</f>
        <v>0</v>
      </c>
      <c r="AV655" s="2">
        <f t="shared" ref="AV655:AV690" si="302">IF($C655=0,"-",T655/$C655)</f>
        <v>0</v>
      </c>
      <c r="AW655" s="2">
        <f t="shared" ref="AW655:AW690" si="303">IF($C655=0,"-",S655/$C655)</f>
        <v>0</v>
      </c>
      <c r="AY655" t="s">
        <v>477</v>
      </c>
      <c r="AZ655" t="s">
        <v>1938</v>
      </c>
      <c r="BA655">
        <v>3</v>
      </c>
      <c r="BC655">
        <v>2</v>
      </c>
      <c r="BD655" s="91">
        <v>19</v>
      </c>
      <c r="BE655" s="93">
        <v>129</v>
      </c>
      <c r="BF655" s="96">
        <f t="shared" si="291"/>
        <v>19129</v>
      </c>
      <c r="BG655" s="96">
        <f t="shared" si="292"/>
        <v>19129</v>
      </c>
      <c r="BI655" s="7" t="s">
        <v>1447</v>
      </c>
      <c r="BJ655" s="1">
        <v>146</v>
      </c>
      <c r="BK655" s="1">
        <v>5</v>
      </c>
    </row>
    <row r="656" spans="1:63" ht="14" hidden="1" customHeight="1" outlineLevel="1" x14ac:dyDescent="0.2">
      <c r="A656" t="s">
        <v>1487</v>
      </c>
      <c r="B656" t="s">
        <v>1938</v>
      </c>
      <c r="C656" s="1">
        <f t="shared" si="293"/>
        <v>5802</v>
      </c>
      <c r="D656" s="7">
        <f>IF(N656&gt;0, RANK(N656,(N656:P656,Q656:AF656)),0)</f>
        <v>2</v>
      </c>
      <c r="E656" s="7">
        <f>IF(O656&gt;0,RANK(O656,(N656:P656,Q656:AF656)),0)</f>
        <v>1</v>
      </c>
      <c r="F656" s="7">
        <f>IF(P656&gt;0,RANK(P656,(N656:P656,Q656:AF656)),0)</f>
        <v>4</v>
      </c>
      <c r="G656" s="1">
        <f t="shared" si="294"/>
        <v>1065</v>
      </c>
      <c r="H656" s="2">
        <f t="shared" si="295"/>
        <v>0.18355739400206825</v>
      </c>
      <c r="I656" s="2"/>
      <c r="J656" s="2">
        <f t="shared" si="296"/>
        <v>0.3933126508100655</v>
      </c>
      <c r="K656" s="2">
        <f t="shared" si="297"/>
        <v>0.57687004481213378</v>
      </c>
      <c r="L656" s="2">
        <f t="shared" si="298"/>
        <v>8.4453636677007931E-3</v>
      </c>
      <c r="M656" s="2">
        <f t="shared" si="299"/>
        <v>2.1371940710099929E-2</v>
      </c>
      <c r="N656" s="53">
        <v>2282</v>
      </c>
      <c r="O656" s="53">
        <v>3347</v>
      </c>
      <c r="P656" s="102">
        <v>49</v>
      </c>
      <c r="Q656" s="102">
        <v>124</v>
      </c>
      <c r="X656" s="53">
        <v>0</v>
      </c>
      <c r="AP656" s="7">
        <f>IF(Q656&gt;0,RANK(Q656,(N656:P656,Q656:AF656)),0)</f>
        <v>3</v>
      </c>
      <c r="AQ656" s="7">
        <f>IF(R656&gt;0,RANK(R656,(N656:P656,Q656:AF656)),0)</f>
        <v>0</v>
      </c>
      <c r="AR656" s="7">
        <f>IF(T656&gt;0,RANK(T656,(N656:P656,Q656:AF656)),0)</f>
        <v>0</v>
      </c>
      <c r="AS656" s="7">
        <f>IF(S656&gt;0,RANK(S656,(N656:P656,Q656:AF656)),0)</f>
        <v>0</v>
      </c>
      <c r="AT656" s="2">
        <f t="shared" si="300"/>
        <v>2.1371940710099964E-2</v>
      </c>
      <c r="AU656" s="2">
        <f t="shared" si="301"/>
        <v>0</v>
      </c>
      <c r="AV656" s="2">
        <f t="shared" si="302"/>
        <v>0</v>
      </c>
      <c r="AW656" s="2">
        <f t="shared" si="303"/>
        <v>0</v>
      </c>
      <c r="AY656" t="s">
        <v>1487</v>
      </c>
      <c r="AZ656" t="s">
        <v>1938</v>
      </c>
      <c r="BA656">
        <v>1</v>
      </c>
      <c r="BC656">
        <v>2</v>
      </c>
      <c r="BD656" s="91">
        <v>19</v>
      </c>
      <c r="BE656" s="93">
        <v>131</v>
      </c>
      <c r="BF656" s="96">
        <f t="shared" si="291"/>
        <v>19131</v>
      </c>
      <c r="BG656" s="96">
        <f t="shared" si="292"/>
        <v>19131</v>
      </c>
      <c r="BI656" s="7" t="s">
        <v>1447</v>
      </c>
      <c r="BJ656" s="1">
        <v>62</v>
      </c>
      <c r="BK656" s="1">
        <v>3</v>
      </c>
    </row>
    <row r="657" spans="1:63" ht="14" hidden="1" customHeight="1" outlineLevel="1" x14ac:dyDescent="0.2">
      <c r="A657" t="s">
        <v>2060</v>
      </c>
      <c r="B657" t="s">
        <v>1938</v>
      </c>
      <c r="C657" s="1">
        <f t="shared" si="293"/>
        <v>4665</v>
      </c>
      <c r="D657" s="7">
        <f>IF(N657&gt;0, RANK(N657,(N657:P657,Q657:AF657)),0)</f>
        <v>2</v>
      </c>
      <c r="E657" s="7">
        <f>IF(O657&gt;0,RANK(O657,(N657:P657,Q657:AF657)),0)</f>
        <v>1</v>
      </c>
      <c r="F657" s="7">
        <f>IF(P657&gt;0,RANK(P657,(N657:P657,Q657:AF657)),0)</f>
        <v>4</v>
      </c>
      <c r="G657" s="1">
        <f t="shared" si="294"/>
        <v>1599</v>
      </c>
      <c r="H657" s="2">
        <f t="shared" si="295"/>
        <v>0.3427652733118971</v>
      </c>
      <c r="I657" s="2"/>
      <c r="J657" s="2">
        <f t="shared" si="296"/>
        <v>0.31189710610932475</v>
      </c>
      <c r="K657" s="2">
        <f t="shared" si="297"/>
        <v>0.65466237942122185</v>
      </c>
      <c r="L657" s="2">
        <f t="shared" si="298"/>
        <v>8.3601286173633441E-3</v>
      </c>
      <c r="M657" s="2">
        <f t="shared" si="299"/>
        <v>2.5080385852090055E-2</v>
      </c>
      <c r="N657" s="53">
        <v>1455</v>
      </c>
      <c r="O657" s="53">
        <v>3054</v>
      </c>
      <c r="P657" s="102">
        <v>39</v>
      </c>
      <c r="Q657" s="102">
        <v>108</v>
      </c>
      <c r="X657" s="53">
        <v>9</v>
      </c>
      <c r="AP657" s="7">
        <f>IF(Q657&gt;0,RANK(Q657,(N657:P657,Q657:AF657)),0)</f>
        <v>3</v>
      </c>
      <c r="AQ657" s="7">
        <f>IF(R657&gt;0,RANK(R657,(N657:P657,Q657:AF657)),0)</f>
        <v>0</v>
      </c>
      <c r="AR657" s="7">
        <f>IF(T657&gt;0,RANK(T657,(N657:P657,Q657:AF657)),0)</f>
        <v>0</v>
      </c>
      <c r="AS657" s="7">
        <f>IF(S657&gt;0,RANK(S657,(N657:P657,Q657:AF657)),0)</f>
        <v>0</v>
      </c>
      <c r="AT657" s="2">
        <f t="shared" si="300"/>
        <v>2.3151125401929259E-2</v>
      </c>
      <c r="AU657" s="2">
        <f t="shared" si="301"/>
        <v>0</v>
      </c>
      <c r="AV657" s="2">
        <f t="shared" si="302"/>
        <v>0</v>
      </c>
      <c r="AW657" s="2">
        <f t="shared" si="303"/>
        <v>0</v>
      </c>
      <c r="AY657" t="s">
        <v>2060</v>
      </c>
      <c r="AZ657" t="s">
        <v>1938</v>
      </c>
      <c r="BA657">
        <v>4</v>
      </c>
      <c r="BC657">
        <v>2</v>
      </c>
      <c r="BD657" s="91">
        <v>19</v>
      </c>
      <c r="BE657" s="93">
        <v>133</v>
      </c>
      <c r="BF657" s="96">
        <f t="shared" si="291"/>
        <v>19133</v>
      </c>
      <c r="BG657" s="96">
        <f t="shared" si="292"/>
        <v>19133</v>
      </c>
      <c r="BI657" s="7" t="s">
        <v>1447</v>
      </c>
      <c r="BJ657" s="1">
        <v>87</v>
      </c>
      <c r="BK657" s="1">
        <v>2</v>
      </c>
    </row>
    <row r="658" spans="1:63" ht="14" hidden="1" customHeight="1" outlineLevel="1" x14ac:dyDescent="0.2">
      <c r="A658" t="s">
        <v>2525</v>
      </c>
      <c r="B658" t="s">
        <v>1938</v>
      </c>
      <c r="C658" s="1">
        <f t="shared" si="293"/>
        <v>4009</v>
      </c>
      <c r="D658" s="7">
        <f>IF(N658&gt;0, RANK(N658,(N658:P658,Q658:AF658)),0)</f>
        <v>2</v>
      </c>
      <c r="E658" s="7">
        <f>IF(O658&gt;0,RANK(O658,(N658:P658,Q658:AF658)),0)</f>
        <v>1</v>
      </c>
      <c r="F658" s="7">
        <f>IF(P658&gt;0,RANK(P658,(N658:P658,Q658:AF658)),0)</f>
        <v>4</v>
      </c>
      <c r="G658" s="1">
        <f t="shared" si="294"/>
        <v>1594</v>
      </c>
      <c r="H658" s="2">
        <f t="shared" si="295"/>
        <v>0.39760538787727612</v>
      </c>
      <c r="I658" s="2"/>
      <c r="J658" s="2">
        <f t="shared" si="296"/>
        <v>0.2863556996757296</v>
      </c>
      <c r="K658" s="2">
        <f t="shared" si="297"/>
        <v>0.68396108755300578</v>
      </c>
      <c r="L658" s="2">
        <f t="shared" si="298"/>
        <v>8.4809179346470448E-3</v>
      </c>
      <c r="M658" s="2">
        <f t="shared" si="299"/>
        <v>2.1202294836617577E-2</v>
      </c>
      <c r="N658" s="53">
        <v>1148</v>
      </c>
      <c r="O658" s="53">
        <v>2742</v>
      </c>
      <c r="P658" s="102">
        <v>34</v>
      </c>
      <c r="Q658" s="102">
        <v>84</v>
      </c>
      <c r="X658" s="53">
        <v>1</v>
      </c>
      <c r="AP658" s="7">
        <f>IF(Q658&gt;0,RANK(Q658,(N658:P658,Q658:AF658)),0)</f>
        <v>3</v>
      </c>
      <c r="AQ658" s="7">
        <f>IF(R658&gt;0,RANK(R658,(N658:P658,Q658:AF658)),0)</f>
        <v>0</v>
      </c>
      <c r="AR658" s="7">
        <f>IF(T658&gt;0,RANK(T658,(N658:P658,Q658:AF658)),0)</f>
        <v>0</v>
      </c>
      <c r="AS658" s="7">
        <f>IF(S658&gt;0,RANK(S658,(N658:P658,Q658:AF658)),0)</f>
        <v>0</v>
      </c>
      <c r="AT658" s="2">
        <f t="shared" si="300"/>
        <v>2.0952856073833875E-2</v>
      </c>
      <c r="AU658" s="2">
        <f t="shared" si="301"/>
        <v>0</v>
      </c>
      <c r="AV658" s="2">
        <f t="shared" si="302"/>
        <v>0</v>
      </c>
      <c r="AW658" s="2">
        <f t="shared" si="303"/>
        <v>0</v>
      </c>
      <c r="AY658" t="s">
        <v>2525</v>
      </c>
      <c r="AZ658" t="s">
        <v>1938</v>
      </c>
      <c r="BA658">
        <v>2</v>
      </c>
      <c r="BC658">
        <v>2</v>
      </c>
      <c r="BD658" s="91">
        <v>19</v>
      </c>
      <c r="BE658" s="93">
        <v>135</v>
      </c>
      <c r="BF658" s="96">
        <f t="shared" si="291"/>
        <v>19135</v>
      </c>
      <c r="BG658" s="96">
        <f t="shared" si="292"/>
        <v>19135</v>
      </c>
      <c r="BI658" s="7" t="s">
        <v>1447</v>
      </c>
      <c r="BJ658" s="1">
        <v>106</v>
      </c>
      <c r="BK658" s="1">
        <v>4</v>
      </c>
    </row>
    <row r="659" spans="1:63" ht="14" hidden="1" customHeight="1" outlineLevel="1" x14ac:dyDescent="0.2">
      <c r="A659" t="s">
        <v>727</v>
      </c>
      <c r="B659" t="s">
        <v>1938</v>
      </c>
      <c r="C659" s="1">
        <f t="shared" si="293"/>
        <v>5301</v>
      </c>
      <c r="D659" s="7">
        <f>IF(N659&gt;0, RANK(N659,(N659:P659,Q659:AF659)),0)</f>
        <v>2</v>
      </c>
      <c r="E659" s="7">
        <f>IF(O659&gt;0,RANK(O659,(N659:P659,Q659:AF659)),0)</f>
        <v>1</v>
      </c>
      <c r="F659" s="7">
        <f>IF(P659&gt;0,RANK(P659,(N659:P659,Q659:AF659)),0)</f>
        <v>4</v>
      </c>
      <c r="G659" s="1">
        <f t="shared" si="294"/>
        <v>2113</v>
      </c>
      <c r="H659" s="2">
        <f t="shared" si="295"/>
        <v>0.39860403697415581</v>
      </c>
      <c r="I659" s="2"/>
      <c r="J659" s="2">
        <f t="shared" si="296"/>
        <v>0.28673835125448027</v>
      </c>
      <c r="K659" s="2">
        <f t="shared" si="297"/>
        <v>0.68534238822863613</v>
      </c>
      <c r="L659" s="2">
        <f t="shared" si="298"/>
        <v>8.6776079984908511E-3</v>
      </c>
      <c r="M659" s="2">
        <f t="shared" si="299"/>
        <v>1.9241652518392688E-2</v>
      </c>
      <c r="N659" s="53">
        <v>1520</v>
      </c>
      <c r="O659" s="53">
        <v>3633</v>
      </c>
      <c r="P659" s="102">
        <v>46</v>
      </c>
      <c r="Q659" s="102">
        <v>98</v>
      </c>
      <c r="X659" s="53">
        <v>4</v>
      </c>
      <c r="AP659" s="7">
        <f>IF(Q659&gt;0,RANK(Q659,(N659:P659,Q659:AF659)),0)</f>
        <v>3</v>
      </c>
      <c r="AQ659" s="7">
        <f>IF(R659&gt;0,RANK(R659,(N659:P659,Q659:AF659)),0)</f>
        <v>0</v>
      </c>
      <c r="AR659" s="7">
        <f>IF(T659&gt;0,RANK(T659,(N659:P659,Q659:AF659)),0)</f>
        <v>0</v>
      </c>
      <c r="AS659" s="7">
        <f>IF(S659&gt;0,RANK(S659,(N659:P659,Q659:AF659)),0)</f>
        <v>0</v>
      </c>
      <c r="AT659" s="2">
        <f t="shared" si="300"/>
        <v>1.8487077909828335E-2</v>
      </c>
      <c r="AU659" s="2">
        <f t="shared" si="301"/>
        <v>0</v>
      </c>
      <c r="AV659" s="2">
        <f t="shared" si="302"/>
        <v>0</v>
      </c>
      <c r="AW659" s="2">
        <f t="shared" si="303"/>
        <v>0</v>
      </c>
      <c r="AY659" t="s">
        <v>727</v>
      </c>
      <c r="AZ659" t="s">
        <v>1938</v>
      </c>
      <c r="BA659">
        <v>3</v>
      </c>
      <c r="BC659">
        <v>2</v>
      </c>
      <c r="BD659" s="91">
        <v>19</v>
      </c>
      <c r="BE659" s="93">
        <v>137</v>
      </c>
      <c r="BF659" s="96">
        <f t="shared" si="291"/>
        <v>19137</v>
      </c>
      <c r="BG659" s="96">
        <f t="shared" si="292"/>
        <v>19137</v>
      </c>
      <c r="BI659" s="7" t="s">
        <v>1447</v>
      </c>
      <c r="BJ659" s="1">
        <v>57</v>
      </c>
      <c r="BK659" s="1">
        <v>2</v>
      </c>
    </row>
    <row r="660" spans="1:63" ht="14" hidden="1" customHeight="1" outlineLevel="1" x14ac:dyDescent="0.2">
      <c r="A660" t="s">
        <v>1193</v>
      </c>
      <c r="B660" t="s">
        <v>1938</v>
      </c>
      <c r="C660" s="1">
        <f t="shared" si="293"/>
        <v>20441</v>
      </c>
      <c r="D660" s="7">
        <f>IF(N660&gt;0, RANK(N660,(N660:P660,Q660:AF660)),0)</f>
        <v>2</v>
      </c>
      <c r="E660" s="7">
        <f>IF(O660&gt;0,RANK(O660,(N660:P660,Q660:AF660)),0)</f>
        <v>1</v>
      </c>
      <c r="F660" s="7">
        <f>IF(P660&gt;0,RANK(P660,(N660:P660,Q660:AF660)),0)</f>
        <v>4</v>
      </c>
      <c r="G660" s="1">
        <f t="shared" si="294"/>
        <v>897</v>
      </c>
      <c r="H660" s="2">
        <f t="shared" si="295"/>
        <v>4.3882393229294069E-2</v>
      </c>
      <c r="I660" s="2"/>
      <c r="J660" s="2">
        <f t="shared" si="296"/>
        <v>0.45893058069566067</v>
      </c>
      <c r="K660" s="2">
        <f t="shared" si="297"/>
        <v>0.50281297392495472</v>
      </c>
      <c r="L660" s="2">
        <f t="shared" si="298"/>
        <v>9.7353358446259971E-3</v>
      </c>
      <c r="M660" s="2">
        <f t="shared" si="299"/>
        <v>2.8521109534758553E-2</v>
      </c>
      <c r="N660" s="53">
        <v>9381</v>
      </c>
      <c r="O660" s="53">
        <v>10278</v>
      </c>
      <c r="P660" s="102">
        <v>199</v>
      </c>
      <c r="Q660" s="102">
        <v>570</v>
      </c>
      <c r="X660" s="53">
        <v>13</v>
      </c>
      <c r="AP660" s="7">
        <f>IF(Q660&gt;0,RANK(Q660,(N660:P660,Q660:AF660)),0)</f>
        <v>3</v>
      </c>
      <c r="AQ660" s="7">
        <f>IF(R660&gt;0,RANK(R660,(N660:P660,Q660:AF660)),0)</f>
        <v>0</v>
      </c>
      <c r="AR660" s="7">
        <f>IF(T660&gt;0,RANK(T660,(N660:P660,Q660:AF660)),0)</f>
        <v>0</v>
      </c>
      <c r="AS660" s="7">
        <f>IF(S660&gt;0,RANK(S660,(N660:P660,Q660:AF660)),0)</f>
        <v>0</v>
      </c>
      <c r="AT660" s="2">
        <f t="shared" si="300"/>
        <v>2.7885132821290542E-2</v>
      </c>
      <c r="AU660" s="2">
        <f t="shared" si="301"/>
        <v>0</v>
      </c>
      <c r="AV660" s="2">
        <f t="shared" si="302"/>
        <v>0</v>
      </c>
      <c r="AW660" s="2">
        <f t="shared" si="303"/>
        <v>0</v>
      </c>
      <c r="AY660" t="s">
        <v>1193</v>
      </c>
      <c r="AZ660" t="s">
        <v>1938</v>
      </c>
      <c r="BA660">
        <v>2</v>
      </c>
      <c r="BC660">
        <v>2</v>
      </c>
      <c r="BD660" s="91">
        <v>19</v>
      </c>
      <c r="BE660" s="93">
        <v>139</v>
      </c>
      <c r="BF660" s="96">
        <f t="shared" si="291"/>
        <v>19139</v>
      </c>
      <c r="BG660" s="96">
        <f t="shared" si="292"/>
        <v>19139</v>
      </c>
      <c r="BI660" s="7" t="s">
        <v>1447</v>
      </c>
      <c r="BJ660" s="1">
        <v>356</v>
      </c>
      <c r="BK660" s="1">
        <v>10</v>
      </c>
    </row>
    <row r="661" spans="1:63" ht="14" hidden="1" customHeight="1" outlineLevel="1" x14ac:dyDescent="0.2">
      <c r="A661" t="s">
        <v>1267</v>
      </c>
      <c r="B661" t="s">
        <v>1938</v>
      </c>
      <c r="C661" s="1">
        <f t="shared" si="293"/>
        <v>7462</v>
      </c>
      <c r="D661" s="7">
        <f>IF(N661&gt;0, RANK(N661,(N661:P661,Q661:AF661)),0)</f>
        <v>2</v>
      </c>
      <c r="E661" s="7">
        <f>IF(O661&gt;0,RANK(O661,(N661:P661,Q661:AF661)),0)</f>
        <v>1</v>
      </c>
      <c r="F661" s="7">
        <f>IF(P661&gt;0,RANK(P661,(N661:P661,Q661:AF661)),0)</f>
        <v>4</v>
      </c>
      <c r="G661" s="1">
        <f t="shared" si="294"/>
        <v>4035</v>
      </c>
      <c r="H661" s="2">
        <f t="shared" si="295"/>
        <v>0.54073974805682123</v>
      </c>
      <c r="I661" s="2"/>
      <c r="J661" s="2">
        <f t="shared" si="296"/>
        <v>0.21978021978021978</v>
      </c>
      <c r="K661" s="2">
        <f t="shared" si="297"/>
        <v>0.76051996783704101</v>
      </c>
      <c r="L661" s="2">
        <f t="shared" si="298"/>
        <v>5.0924685071026534E-3</v>
      </c>
      <c r="M661" s="2">
        <f t="shared" si="299"/>
        <v>1.4607343875636558E-2</v>
      </c>
      <c r="N661" s="53">
        <v>1640</v>
      </c>
      <c r="O661" s="53">
        <v>5675</v>
      </c>
      <c r="P661" s="102">
        <v>38</v>
      </c>
      <c r="Q661" s="102">
        <v>105</v>
      </c>
      <c r="X661" s="53">
        <v>4</v>
      </c>
      <c r="AP661" s="7">
        <f>IF(Q661&gt;0,RANK(Q661,(N661:P661,Q661:AF661)),0)</f>
        <v>3</v>
      </c>
      <c r="AQ661" s="7">
        <f>IF(R661&gt;0,RANK(R661,(N661:P661,Q661:AF661)),0)</f>
        <v>0</v>
      </c>
      <c r="AR661" s="7">
        <f>IF(T661&gt;0,RANK(T661,(N661:P661,Q661:AF661)),0)</f>
        <v>0</v>
      </c>
      <c r="AS661" s="7">
        <f>IF(S661&gt;0,RANK(S661,(N661:P661,Q661:AF661)),0)</f>
        <v>0</v>
      </c>
      <c r="AT661" s="2">
        <f t="shared" si="300"/>
        <v>1.4071294559099437E-2</v>
      </c>
      <c r="AU661" s="2">
        <f t="shared" si="301"/>
        <v>0</v>
      </c>
      <c r="AV661" s="2">
        <f t="shared" si="302"/>
        <v>0</v>
      </c>
      <c r="AW661" s="2">
        <f t="shared" si="303"/>
        <v>0</v>
      </c>
      <c r="AY661" t="s">
        <v>1267</v>
      </c>
      <c r="AZ661" t="s">
        <v>1938</v>
      </c>
      <c r="BA661">
        <v>4</v>
      </c>
      <c r="BC661">
        <v>2</v>
      </c>
      <c r="BD661" s="91">
        <v>19</v>
      </c>
      <c r="BE661" s="93">
        <v>141</v>
      </c>
      <c r="BF661" s="96">
        <f t="shared" si="291"/>
        <v>19141</v>
      </c>
      <c r="BG661" s="96">
        <f t="shared" si="292"/>
        <v>19141</v>
      </c>
      <c r="BI661" s="7" t="s">
        <v>1447</v>
      </c>
      <c r="BJ661" s="1">
        <v>124</v>
      </c>
      <c r="BK661" s="1">
        <v>4</v>
      </c>
    </row>
    <row r="662" spans="1:63" ht="14" hidden="1" customHeight="1" outlineLevel="1" x14ac:dyDescent="0.2">
      <c r="A662" t="s">
        <v>1234</v>
      </c>
      <c r="B662" t="s">
        <v>1938</v>
      </c>
      <c r="C662" s="1">
        <f t="shared" si="293"/>
        <v>3263</v>
      </c>
      <c r="D662" s="7">
        <f>IF(N662&gt;0, RANK(N662,(N662:P662,Q662:AF662)),0)</f>
        <v>2</v>
      </c>
      <c r="E662" s="7">
        <f>IF(O662&gt;0,RANK(O662,(N662:P662,Q662:AF662)),0)</f>
        <v>1</v>
      </c>
      <c r="F662" s="7">
        <f>IF(P662&gt;0,RANK(P662,(N662:P662,Q662:AF662)),0)</f>
        <v>4</v>
      </c>
      <c r="G662" s="1">
        <f t="shared" si="294"/>
        <v>1868</v>
      </c>
      <c r="H662" s="2">
        <f t="shared" si="295"/>
        <v>0.57247931351517012</v>
      </c>
      <c r="I662" s="2"/>
      <c r="J662" s="2">
        <f t="shared" si="296"/>
        <v>0.20134845234446827</v>
      </c>
      <c r="K662" s="2">
        <f t="shared" si="297"/>
        <v>0.77382776585963842</v>
      </c>
      <c r="L662" s="2">
        <f t="shared" si="298"/>
        <v>9.5004596996628877E-3</v>
      </c>
      <c r="M662" s="2">
        <f t="shared" si="299"/>
        <v>1.5323322096230397E-2</v>
      </c>
      <c r="N662" s="53">
        <v>657</v>
      </c>
      <c r="O662" s="53">
        <v>2525</v>
      </c>
      <c r="P662" s="102">
        <v>31</v>
      </c>
      <c r="Q662" s="102">
        <v>49</v>
      </c>
      <c r="X662" s="53">
        <v>1</v>
      </c>
      <c r="AP662" s="7">
        <f>IF(Q662&gt;0,RANK(Q662,(N662:P662,Q662:AF662)),0)</f>
        <v>3</v>
      </c>
      <c r="AQ662" s="7">
        <f>IF(R662&gt;0,RANK(R662,(N662:P662,Q662:AF662)),0)</f>
        <v>0</v>
      </c>
      <c r="AR662" s="7">
        <f>IF(T662&gt;0,RANK(T662,(N662:P662,Q662:AF662)),0)</f>
        <v>0</v>
      </c>
      <c r="AS662" s="7">
        <f>IF(S662&gt;0,RANK(S662,(N662:P662,Q662:AF662)),0)</f>
        <v>0</v>
      </c>
      <c r="AT662" s="2">
        <f t="shared" si="300"/>
        <v>1.5016855654305853E-2</v>
      </c>
      <c r="AU662" s="2">
        <f t="shared" si="301"/>
        <v>0</v>
      </c>
      <c r="AV662" s="2">
        <f t="shared" si="302"/>
        <v>0</v>
      </c>
      <c r="AW662" s="2">
        <f t="shared" si="303"/>
        <v>0</v>
      </c>
      <c r="AY662" t="s">
        <v>1234</v>
      </c>
      <c r="AZ662" t="s">
        <v>1938</v>
      </c>
      <c r="BA662">
        <v>4</v>
      </c>
      <c r="BC662">
        <v>2</v>
      </c>
      <c r="BD662" s="91">
        <v>19</v>
      </c>
      <c r="BE662" s="93">
        <v>143</v>
      </c>
      <c r="BF662" s="96">
        <f t="shared" si="291"/>
        <v>19143</v>
      </c>
      <c r="BG662" s="96">
        <f t="shared" si="292"/>
        <v>19143</v>
      </c>
      <c r="BI662" s="7" t="s">
        <v>1447</v>
      </c>
      <c r="BJ662" s="1">
        <v>81</v>
      </c>
      <c r="BK662" s="1">
        <v>3</v>
      </c>
    </row>
    <row r="663" spans="1:63" ht="14" hidden="1" customHeight="1" outlineLevel="1" x14ac:dyDescent="0.2">
      <c r="A663" t="s">
        <v>1978</v>
      </c>
      <c r="B663" t="s">
        <v>1938</v>
      </c>
      <c r="C663" s="1">
        <f t="shared" si="293"/>
        <v>7438</v>
      </c>
      <c r="D663" s="7">
        <f>IF(N663&gt;0, RANK(N663,(N663:P663,Q663:AF663)),0)</f>
        <v>2</v>
      </c>
      <c r="E663" s="7">
        <f>IF(O663&gt;0,RANK(O663,(N663:P663,Q663:AF663)),0)</f>
        <v>1</v>
      </c>
      <c r="F663" s="7">
        <f>IF(P663&gt;0,RANK(P663,(N663:P663,Q663:AF663)),0)</f>
        <v>4</v>
      </c>
      <c r="G663" s="1">
        <f t="shared" si="294"/>
        <v>3085</v>
      </c>
      <c r="H663" s="2">
        <f t="shared" si="295"/>
        <v>0.41476203280451734</v>
      </c>
      <c r="I663" s="2"/>
      <c r="J663" s="2">
        <f t="shared" si="296"/>
        <v>0.27789728421618715</v>
      </c>
      <c r="K663" s="2">
        <f t="shared" si="297"/>
        <v>0.69265931702070449</v>
      </c>
      <c r="L663" s="2">
        <f t="shared" si="298"/>
        <v>1.0486689970422156E-2</v>
      </c>
      <c r="M663" s="2">
        <f t="shared" si="299"/>
        <v>1.8956708792686263E-2</v>
      </c>
      <c r="N663" s="53">
        <v>2067</v>
      </c>
      <c r="O663" s="53">
        <v>5152</v>
      </c>
      <c r="P663" s="102">
        <v>78</v>
      </c>
      <c r="Q663" s="102">
        <v>138</v>
      </c>
      <c r="X663" s="53">
        <v>3</v>
      </c>
      <c r="AP663" s="7">
        <f>IF(Q663&gt;0,RANK(Q663,(N663:P663,Q663:AF663)),0)</f>
        <v>3</v>
      </c>
      <c r="AQ663" s="7">
        <f>IF(R663&gt;0,RANK(R663,(N663:P663,Q663:AF663)),0)</f>
        <v>0</v>
      </c>
      <c r="AR663" s="7">
        <f>IF(T663&gt;0,RANK(T663,(N663:P663,Q663:AF663)),0)</f>
        <v>0</v>
      </c>
      <c r="AS663" s="7">
        <f>IF(S663&gt;0,RANK(S663,(N663:P663,Q663:AF663)),0)</f>
        <v>0</v>
      </c>
      <c r="AT663" s="2">
        <f t="shared" si="300"/>
        <v>1.8553374563054583E-2</v>
      </c>
      <c r="AU663" s="2">
        <f t="shared" si="301"/>
        <v>0</v>
      </c>
      <c r="AV663" s="2">
        <f t="shared" si="302"/>
        <v>0</v>
      </c>
      <c r="AW663" s="2">
        <f t="shared" si="303"/>
        <v>0</v>
      </c>
      <c r="AY663" t="s">
        <v>1978</v>
      </c>
      <c r="AZ663" t="s">
        <v>1938</v>
      </c>
      <c r="BA663">
        <v>3</v>
      </c>
      <c r="BC663">
        <v>2</v>
      </c>
      <c r="BD663" s="91">
        <v>19</v>
      </c>
      <c r="BE663" s="93">
        <v>145</v>
      </c>
      <c r="BF663" s="96">
        <f t="shared" si="291"/>
        <v>19145</v>
      </c>
      <c r="BG663" s="96">
        <f t="shared" si="292"/>
        <v>19145</v>
      </c>
      <c r="BI663" s="7" t="s">
        <v>1447</v>
      </c>
      <c r="BJ663" s="1">
        <v>132</v>
      </c>
      <c r="BK663" s="1">
        <v>3</v>
      </c>
    </row>
    <row r="664" spans="1:63" ht="14" hidden="1" customHeight="1" outlineLevel="1" x14ac:dyDescent="0.2">
      <c r="A664" t="s">
        <v>1942</v>
      </c>
      <c r="B664" t="s">
        <v>1938</v>
      </c>
      <c r="C664" s="1">
        <f t="shared" si="293"/>
        <v>4932</v>
      </c>
      <c r="D664" s="7">
        <f>IF(N664&gt;0, RANK(N664,(N664:P664,Q664:AF664)),0)</f>
        <v>2</v>
      </c>
      <c r="E664" s="7">
        <f>IF(O664&gt;0,RANK(O664,(N664:P664,Q664:AF664)),0)</f>
        <v>1</v>
      </c>
      <c r="F664" s="7">
        <f>IF(P664&gt;0,RANK(P664,(N664:P664,Q664:AF664)),0)</f>
        <v>4</v>
      </c>
      <c r="G664" s="1">
        <f t="shared" si="294"/>
        <v>1436</v>
      </c>
      <c r="H664" s="2">
        <f t="shared" si="295"/>
        <v>0.29115977291159773</v>
      </c>
      <c r="I664" s="2"/>
      <c r="J664" s="2">
        <f t="shared" si="296"/>
        <v>0.34002433090024331</v>
      </c>
      <c r="K664" s="2">
        <f t="shared" si="297"/>
        <v>0.63118410381184109</v>
      </c>
      <c r="L664" s="2">
        <f t="shared" si="298"/>
        <v>7.2992700729927005E-3</v>
      </c>
      <c r="M664" s="2">
        <f t="shared" si="299"/>
        <v>2.14922952149229E-2</v>
      </c>
      <c r="N664" s="53">
        <v>1677</v>
      </c>
      <c r="O664" s="53">
        <v>3113</v>
      </c>
      <c r="P664" s="102">
        <v>36</v>
      </c>
      <c r="Q664" s="102">
        <v>106</v>
      </c>
      <c r="X664" s="53">
        <v>0</v>
      </c>
      <c r="AP664" s="7">
        <f>IF(Q664&gt;0,RANK(Q664,(N664:P664,Q664:AF664)),0)</f>
        <v>3</v>
      </c>
      <c r="AQ664" s="7">
        <f>IF(R664&gt;0,RANK(R664,(N664:P664,Q664:AF664)),0)</f>
        <v>0</v>
      </c>
      <c r="AR664" s="7">
        <f>IF(T664&gt;0,RANK(T664,(N664:P664,Q664:AF664)),0)</f>
        <v>0</v>
      </c>
      <c r="AS664" s="7">
        <f>IF(S664&gt;0,RANK(S664,(N664:P664,Q664:AF664)),0)</f>
        <v>0</v>
      </c>
      <c r="AT664" s="2">
        <f t="shared" si="300"/>
        <v>2.1492295214922953E-2</v>
      </c>
      <c r="AU664" s="2">
        <f t="shared" si="301"/>
        <v>0</v>
      </c>
      <c r="AV664" s="2">
        <f t="shared" si="302"/>
        <v>0</v>
      </c>
      <c r="AW664" s="2">
        <f t="shared" si="303"/>
        <v>0</v>
      </c>
      <c r="AY664" t="s">
        <v>1942</v>
      </c>
      <c r="AZ664" t="s">
        <v>1938</v>
      </c>
      <c r="BA664">
        <v>4</v>
      </c>
      <c r="BC664">
        <v>2</v>
      </c>
      <c r="BD664" s="91">
        <v>19</v>
      </c>
      <c r="BE664" s="93">
        <v>147</v>
      </c>
      <c r="BF664" s="96">
        <f t="shared" si="291"/>
        <v>19147</v>
      </c>
      <c r="BG664" s="96">
        <f t="shared" si="292"/>
        <v>19147</v>
      </c>
      <c r="BI664" s="7" t="s">
        <v>1447</v>
      </c>
      <c r="BJ664" s="1">
        <v>64</v>
      </c>
      <c r="BK664" s="1">
        <v>4</v>
      </c>
    </row>
    <row r="665" spans="1:63" ht="14" hidden="1" customHeight="1" outlineLevel="1" x14ac:dyDescent="0.2">
      <c r="A665" t="s">
        <v>529</v>
      </c>
      <c r="B665" t="s">
        <v>1938</v>
      </c>
      <c r="C665" s="1">
        <f t="shared" si="293"/>
        <v>14039</v>
      </c>
      <c r="D665" s="7">
        <f>IF(N665&gt;0, RANK(N665,(N665:P665,Q665:AF665)),0)</f>
        <v>2</v>
      </c>
      <c r="E665" s="7">
        <f>IF(O665&gt;0,RANK(O665,(N665:P665,Q665:AF665)),0)</f>
        <v>1</v>
      </c>
      <c r="F665" s="7">
        <f>IF(P665&gt;0,RANK(P665,(N665:P665,Q665:AF665)),0)</f>
        <v>4</v>
      </c>
      <c r="G665" s="1">
        <f t="shared" si="294"/>
        <v>6558</v>
      </c>
      <c r="H665" s="2">
        <f t="shared" si="295"/>
        <v>0.46712728826839517</v>
      </c>
      <c r="I665" s="2"/>
      <c r="J665" s="2">
        <f t="shared" si="296"/>
        <v>0.25550252867013318</v>
      </c>
      <c r="K665" s="2">
        <f t="shared" si="297"/>
        <v>0.72262981693852835</v>
      </c>
      <c r="L665" s="2">
        <f t="shared" si="298"/>
        <v>5.4847211339839018E-3</v>
      </c>
      <c r="M665" s="2">
        <f t="shared" si="299"/>
        <v>1.6382933257354629E-2</v>
      </c>
      <c r="N665" s="53">
        <v>3587</v>
      </c>
      <c r="O665" s="53">
        <v>10145</v>
      </c>
      <c r="P665" s="102">
        <v>77</v>
      </c>
      <c r="Q665" s="102">
        <v>219</v>
      </c>
      <c r="X665" s="53">
        <v>11</v>
      </c>
      <c r="AP665" s="7">
        <f>IF(Q665&gt;0,RANK(Q665,(N665:P665,Q665:AF665)),0)</f>
        <v>3</v>
      </c>
      <c r="AQ665" s="7">
        <f>IF(R665&gt;0,RANK(R665,(N665:P665,Q665:AF665)),0)</f>
        <v>0</v>
      </c>
      <c r="AR665" s="7">
        <f>IF(T665&gt;0,RANK(T665,(N665:P665,Q665:AF665)),0)</f>
        <v>0</v>
      </c>
      <c r="AS665" s="7">
        <f>IF(S665&gt;0,RANK(S665,(N665:P665,Q665:AF665)),0)</f>
        <v>0</v>
      </c>
      <c r="AT665" s="2">
        <f t="shared" si="300"/>
        <v>1.5599401666785384E-2</v>
      </c>
      <c r="AU665" s="2">
        <f t="shared" si="301"/>
        <v>0</v>
      </c>
      <c r="AV665" s="2">
        <f t="shared" si="302"/>
        <v>0</v>
      </c>
      <c r="AW665" s="2">
        <f t="shared" si="303"/>
        <v>0</v>
      </c>
      <c r="AY665" t="s">
        <v>529</v>
      </c>
      <c r="AZ665" t="s">
        <v>1938</v>
      </c>
      <c r="BA665">
        <v>4</v>
      </c>
      <c r="BC665">
        <v>2</v>
      </c>
      <c r="BD665" s="91">
        <v>19</v>
      </c>
      <c r="BE665" s="93">
        <v>149</v>
      </c>
      <c r="BF665" s="96">
        <f t="shared" si="291"/>
        <v>19149</v>
      </c>
      <c r="BG665" s="96">
        <f t="shared" si="292"/>
        <v>19149</v>
      </c>
      <c r="BI665" s="7" t="s">
        <v>1447</v>
      </c>
      <c r="BJ665" s="1">
        <v>218</v>
      </c>
      <c r="BK665" s="1">
        <v>1</v>
      </c>
    </row>
    <row r="666" spans="1:63" ht="14" hidden="1" customHeight="1" outlineLevel="1" x14ac:dyDescent="0.2">
      <c r="A666" t="s">
        <v>1505</v>
      </c>
      <c r="B666" t="s">
        <v>1938</v>
      </c>
      <c r="C666" s="1">
        <f t="shared" si="293"/>
        <v>3780</v>
      </c>
      <c r="D666" s="7">
        <f>IF(N666&gt;0, RANK(N666,(N666:P666,Q666:AF666)),0)</f>
        <v>2</v>
      </c>
      <c r="E666" s="7">
        <f>IF(O666&gt;0,RANK(O666,(N666:P666,Q666:AF666)),0)</f>
        <v>1</v>
      </c>
      <c r="F666" s="7">
        <f>IF(P666&gt;0,RANK(P666,(N666:P666,Q666:AF666)),0)</f>
        <v>4</v>
      </c>
      <c r="G666" s="1">
        <f t="shared" si="294"/>
        <v>1638</v>
      </c>
      <c r="H666" s="2">
        <f t="shared" si="295"/>
        <v>0.43333333333333335</v>
      </c>
      <c r="I666" s="2"/>
      <c r="J666" s="2">
        <f t="shared" si="296"/>
        <v>0.26534391534391533</v>
      </c>
      <c r="K666" s="2">
        <f t="shared" si="297"/>
        <v>0.69867724867724867</v>
      </c>
      <c r="L666" s="2">
        <f t="shared" si="298"/>
        <v>1.0317460317460317E-2</v>
      </c>
      <c r="M666" s="2">
        <f t="shared" si="299"/>
        <v>2.5661375661375684E-2</v>
      </c>
      <c r="N666" s="53">
        <v>1003</v>
      </c>
      <c r="O666" s="53">
        <v>2641</v>
      </c>
      <c r="P666" s="102">
        <v>39</v>
      </c>
      <c r="Q666" s="102">
        <v>91</v>
      </c>
      <c r="X666" s="53">
        <v>6</v>
      </c>
      <c r="AP666" s="7">
        <f>IF(Q666&gt;0,RANK(Q666,(N666:P666,Q666:AF666)),0)</f>
        <v>3</v>
      </c>
      <c r="AQ666" s="7">
        <f>IF(R666&gt;0,RANK(R666,(N666:P666,Q666:AF666)),0)</f>
        <v>0</v>
      </c>
      <c r="AR666" s="7">
        <f>IF(T666&gt;0,RANK(T666,(N666:P666,Q666:AF666)),0)</f>
        <v>0</v>
      </c>
      <c r="AS666" s="7">
        <f>IF(S666&gt;0,RANK(S666,(N666:P666,Q666:AF666)),0)</f>
        <v>0</v>
      </c>
      <c r="AT666" s="2">
        <f t="shared" si="300"/>
        <v>2.4074074074074074E-2</v>
      </c>
      <c r="AU666" s="2">
        <f t="shared" si="301"/>
        <v>0</v>
      </c>
      <c r="AV666" s="2">
        <f t="shared" si="302"/>
        <v>0</v>
      </c>
      <c r="AW666" s="2">
        <f t="shared" si="303"/>
        <v>0</v>
      </c>
      <c r="AY666" t="s">
        <v>1505</v>
      </c>
      <c r="AZ666" t="s">
        <v>1938</v>
      </c>
      <c r="BA666">
        <v>4</v>
      </c>
      <c r="BC666">
        <v>2</v>
      </c>
      <c r="BD666" s="91">
        <v>19</v>
      </c>
      <c r="BE666" s="93">
        <v>151</v>
      </c>
      <c r="BF666" s="96">
        <f t="shared" si="291"/>
        <v>19151</v>
      </c>
      <c r="BG666" s="96">
        <f t="shared" si="292"/>
        <v>19151</v>
      </c>
      <c r="BI666" s="7" t="s">
        <v>1447</v>
      </c>
      <c r="BJ666" s="1">
        <v>66</v>
      </c>
      <c r="BK666" s="1">
        <v>2</v>
      </c>
    </row>
    <row r="667" spans="1:63" ht="14" hidden="1" customHeight="1" outlineLevel="1" x14ac:dyDescent="0.2">
      <c r="A667" t="s">
        <v>1383</v>
      </c>
      <c r="B667" t="s">
        <v>1938</v>
      </c>
      <c r="C667" s="1">
        <f t="shared" si="293"/>
        <v>256257</v>
      </c>
      <c r="D667" s="7">
        <f>IF(N667&gt;0, RANK(N667,(N667:P667,Q667:AF667)),0)</f>
        <v>1</v>
      </c>
      <c r="E667" s="7">
        <f>IF(O667&gt;0,RANK(O667,(N667:P667,Q667:AF667)),0)</f>
        <v>2</v>
      </c>
      <c r="F667" s="7">
        <f>IF(P667&gt;0,RANK(P667,(N667:P667,Q667:AF667)),0)</f>
        <v>4</v>
      </c>
      <c r="G667" s="1">
        <f t="shared" si="294"/>
        <v>35885</v>
      </c>
      <c r="H667" s="2">
        <f t="shared" si="295"/>
        <v>0.14003519903846529</v>
      </c>
      <c r="I667" s="2"/>
      <c r="J667" s="2">
        <f t="shared" si="296"/>
        <v>0.5554111692558642</v>
      </c>
      <c r="K667" s="2">
        <f t="shared" si="297"/>
        <v>0.41537597021739892</v>
      </c>
      <c r="L667" s="2">
        <f t="shared" si="298"/>
        <v>7.7461298618184092E-3</v>
      </c>
      <c r="M667" s="2">
        <f t="shared" si="299"/>
        <v>2.1466730664918474E-2</v>
      </c>
      <c r="N667" s="53">
        <v>142328</v>
      </c>
      <c r="O667" s="53">
        <v>106443</v>
      </c>
      <c r="P667" s="102">
        <v>1985</v>
      </c>
      <c r="Q667" s="102">
        <v>5313</v>
      </c>
      <c r="X667" s="53">
        <v>188</v>
      </c>
      <c r="AP667" s="7">
        <f>IF(Q667&gt;0,RANK(Q667,(N667:P667,Q667:AF667)),0)</f>
        <v>3</v>
      </c>
      <c r="AQ667" s="7">
        <f>IF(R667&gt;0,RANK(R667,(N667:P667,Q667:AF667)),0)</f>
        <v>0</v>
      </c>
      <c r="AR667" s="7">
        <f>IF(T667&gt;0,RANK(T667,(N667:P667,Q667:AF667)),0)</f>
        <v>0</v>
      </c>
      <c r="AS667" s="7">
        <f>IF(S667&gt;0,RANK(S667,(N667:P667,Q667:AF667)),0)</f>
        <v>0</v>
      </c>
      <c r="AT667" s="2">
        <f t="shared" si="300"/>
        <v>2.0733092169189525E-2</v>
      </c>
      <c r="AU667" s="2">
        <f t="shared" si="301"/>
        <v>0</v>
      </c>
      <c r="AV667" s="2">
        <f t="shared" si="302"/>
        <v>0</v>
      </c>
      <c r="AW667" s="2">
        <f t="shared" si="303"/>
        <v>0</v>
      </c>
      <c r="AY667" t="s">
        <v>1383</v>
      </c>
      <c r="AZ667" t="s">
        <v>1938</v>
      </c>
      <c r="BA667">
        <v>3</v>
      </c>
      <c r="BC667">
        <v>2</v>
      </c>
      <c r="BD667" s="91">
        <v>19</v>
      </c>
      <c r="BE667" s="93">
        <v>153</v>
      </c>
      <c r="BF667" s="96">
        <f t="shared" si="291"/>
        <v>19153</v>
      </c>
      <c r="BG667" s="96">
        <f t="shared" si="292"/>
        <v>19153</v>
      </c>
      <c r="BI667" s="7" t="s">
        <v>1447</v>
      </c>
      <c r="BJ667" s="1">
        <v>3630</v>
      </c>
      <c r="BK667" s="1">
        <v>146</v>
      </c>
    </row>
    <row r="668" spans="1:63" ht="14" hidden="1" customHeight="1" outlineLevel="1" x14ac:dyDescent="0.2">
      <c r="A668" t="s">
        <v>1701</v>
      </c>
      <c r="B668" t="s">
        <v>1938</v>
      </c>
      <c r="C668" s="1">
        <f t="shared" si="293"/>
        <v>45065</v>
      </c>
      <c r="D668" s="7">
        <f>IF(N668&gt;0, RANK(N668,(N668:P668,Q668:AF668)),0)</f>
        <v>2</v>
      </c>
      <c r="E668" s="7">
        <f>IF(O668&gt;0,RANK(O668,(N668:P668,Q668:AF668)),0)</f>
        <v>1</v>
      </c>
      <c r="F668" s="7">
        <f>IF(P668&gt;0,RANK(P668,(N668:P668,Q668:AF668)),0)</f>
        <v>4</v>
      </c>
      <c r="G668" s="1">
        <f t="shared" si="294"/>
        <v>6200</v>
      </c>
      <c r="H668" s="2">
        <f t="shared" si="295"/>
        <v>0.13757905247975147</v>
      </c>
      <c r="I668" s="2"/>
      <c r="J668" s="2">
        <f t="shared" si="296"/>
        <v>0.41096194385887053</v>
      </c>
      <c r="K668" s="2">
        <f t="shared" si="297"/>
        <v>0.54854099633862197</v>
      </c>
      <c r="L668" s="2">
        <f t="shared" si="298"/>
        <v>1.1627648951514479E-2</v>
      </c>
      <c r="M668" s="2">
        <f t="shared" si="299"/>
        <v>2.8869410850993028E-2</v>
      </c>
      <c r="N668" s="53">
        <v>18520</v>
      </c>
      <c r="O668" s="53">
        <v>24720</v>
      </c>
      <c r="P668" s="102">
        <v>524</v>
      </c>
      <c r="Q668" s="102">
        <v>1269</v>
      </c>
      <c r="X668" s="53">
        <v>32</v>
      </c>
      <c r="AP668" s="7">
        <f>IF(Q668&gt;0,RANK(Q668,(N668:P668,Q668:AF668)),0)</f>
        <v>3</v>
      </c>
      <c r="AQ668" s="7">
        <f>IF(R668&gt;0,RANK(R668,(N668:P668,Q668:AF668)),0)</f>
        <v>0</v>
      </c>
      <c r="AR668" s="7">
        <f>IF(T668&gt;0,RANK(T668,(N668:P668,Q668:AF668)),0)</f>
        <v>0</v>
      </c>
      <c r="AS668" s="7">
        <f>IF(S668&gt;0,RANK(S668,(N668:P668,Q668:AF668)),0)</f>
        <v>0</v>
      </c>
      <c r="AT668" s="2">
        <f t="shared" si="300"/>
        <v>2.8159325418839455E-2</v>
      </c>
      <c r="AU668" s="2">
        <f t="shared" si="301"/>
        <v>0</v>
      </c>
      <c r="AV668" s="2">
        <f t="shared" si="302"/>
        <v>0</v>
      </c>
      <c r="AW668" s="2">
        <f t="shared" si="303"/>
        <v>0</v>
      </c>
      <c r="AY668" t="s">
        <v>1701</v>
      </c>
      <c r="AZ668" t="s">
        <v>1938</v>
      </c>
      <c r="BA668">
        <v>3</v>
      </c>
      <c r="BC668">
        <v>2</v>
      </c>
      <c r="BD668" s="91">
        <v>19</v>
      </c>
      <c r="BE668" s="93">
        <v>155</v>
      </c>
      <c r="BF668" s="96">
        <f t="shared" si="291"/>
        <v>19155</v>
      </c>
      <c r="BG668" s="96">
        <f t="shared" si="292"/>
        <v>19155</v>
      </c>
      <c r="BI668" s="7" t="s">
        <v>1447</v>
      </c>
      <c r="BJ668" s="1">
        <v>852</v>
      </c>
      <c r="BK668" s="1">
        <v>25</v>
      </c>
    </row>
    <row r="669" spans="1:63" ht="14" hidden="1" customHeight="1" outlineLevel="1" x14ac:dyDescent="0.2">
      <c r="A669" t="s">
        <v>2032</v>
      </c>
      <c r="B669" t="s">
        <v>1938</v>
      </c>
      <c r="C669" s="1">
        <f t="shared" si="293"/>
        <v>10043</v>
      </c>
      <c r="D669" s="7">
        <f>IF(N669&gt;0, RANK(N669,(N669:P669,Q669:AF669)),0)</f>
        <v>2</v>
      </c>
      <c r="E669" s="7">
        <f>IF(O669&gt;0,RANK(O669,(N669:P669,Q669:AF669)),0)</f>
        <v>1</v>
      </c>
      <c r="F669" s="7">
        <f>IF(P669&gt;0,RANK(P669,(N669:P669,Q669:AF669)),0)</f>
        <v>4</v>
      </c>
      <c r="G669" s="1">
        <f t="shared" si="294"/>
        <v>980</v>
      </c>
      <c r="H669" s="2">
        <f t="shared" si="295"/>
        <v>9.7580404261674802E-2</v>
      </c>
      <c r="I669" s="2"/>
      <c r="J669" s="2">
        <f t="shared" si="296"/>
        <v>0.43622423578611969</v>
      </c>
      <c r="K669" s="2">
        <f t="shared" si="297"/>
        <v>0.53380464004779449</v>
      </c>
      <c r="L669" s="2">
        <f t="shared" si="298"/>
        <v>9.061037538584088E-3</v>
      </c>
      <c r="M669" s="2">
        <f t="shared" si="299"/>
        <v>2.0910086627501739E-2</v>
      </c>
      <c r="N669" s="53">
        <v>4381</v>
      </c>
      <c r="O669" s="53">
        <v>5361</v>
      </c>
      <c r="P669" s="102">
        <v>91</v>
      </c>
      <c r="Q669" s="102">
        <v>202</v>
      </c>
      <c r="X669" s="53">
        <v>8</v>
      </c>
      <c r="AP669" s="7">
        <f>IF(Q669&gt;0,RANK(Q669,(N669:P669,Q669:AF669)),0)</f>
        <v>3</v>
      </c>
      <c r="AQ669" s="7">
        <f>IF(R669&gt;0,RANK(R669,(N669:P669,Q669:AF669)),0)</f>
        <v>0</v>
      </c>
      <c r="AR669" s="7">
        <f>IF(T669&gt;0,RANK(T669,(N669:P669,Q669:AF669)),0)</f>
        <v>0</v>
      </c>
      <c r="AS669" s="7">
        <f>IF(S669&gt;0,RANK(S669,(N669:P669,Q669:AF669)),0)</f>
        <v>0</v>
      </c>
      <c r="AT669" s="2">
        <f t="shared" si="300"/>
        <v>2.011351189883501E-2</v>
      </c>
      <c r="AU669" s="2">
        <f t="shared" si="301"/>
        <v>0</v>
      </c>
      <c r="AV669" s="2">
        <f t="shared" si="302"/>
        <v>0</v>
      </c>
      <c r="AW669" s="2">
        <f t="shared" si="303"/>
        <v>0</v>
      </c>
      <c r="AY669" t="s">
        <v>2032</v>
      </c>
      <c r="AZ669" t="s">
        <v>1938</v>
      </c>
      <c r="BA669">
        <v>1</v>
      </c>
      <c r="BC669">
        <v>2</v>
      </c>
      <c r="BD669" s="91">
        <v>19</v>
      </c>
      <c r="BE669" s="93">
        <v>157</v>
      </c>
      <c r="BF669" s="96">
        <f t="shared" si="291"/>
        <v>19157</v>
      </c>
      <c r="BG669" s="96">
        <f t="shared" si="292"/>
        <v>19157</v>
      </c>
      <c r="BI669" s="7" t="s">
        <v>1447</v>
      </c>
      <c r="BJ669" s="1">
        <v>153</v>
      </c>
      <c r="BK669" s="1">
        <v>2</v>
      </c>
    </row>
    <row r="670" spans="1:63" ht="14" hidden="1" customHeight="1" outlineLevel="1" x14ac:dyDescent="0.2">
      <c r="A670" t="s">
        <v>66</v>
      </c>
      <c r="B670" t="s">
        <v>1938</v>
      </c>
      <c r="C670" s="1">
        <f t="shared" si="293"/>
        <v>2696</v>
      </c>
      <c r="D670" s="7">
        <f>IF(N670&gt;0, RANK(N670,(N670:P670,Q670:AF670)),0)</f>
        <v>2</v>
      </c>
      <c r="E670" s="7">
        <f>IF(O670&gt;0,RANK(O670,(N670:P670,Q670:AF670)),0)</f>
        <v>1</v>
      </c>
      <c r="F670" s="7">
        <f>IF(P670&gt;0,RANK(P670,(N670:P670,Q670:AF670)),0)</f>
        <v>4</v>
      </c>
      <c r="G670" s="1">
        <f t="shared" si="294"/>
        <v>1138</v>
      </c>
      <c r="H670" s="2">
        <f t="shared" si="295"/>
        <v>0.42210682492581603</v>
      </c>
      <c r="I670" s="2"/>
      <c r="J670" s="2">
        <f t="shared" si="296"/>
        <v>0.271513353115727</v>
      </c>
      <c r="K670" s="2">
        <f t="shared" si="297"/>
        <v>0.69362017804154308</v>
      </c>
      <c r="L670" s="2">
        <f t="shared" si="298"/>
        <v>5.9347181008902079E-3</v>
      </c>
      <c r="M670" s="2">
        <f t="shared" si="299"/>
        <v>2.8931750741839717E-2</v>
      </c>
      <c r="N670" s="53">
        <v>732</v>
      </c>
      <c r="O670" s="53">
        <v>1870</v>
      </c>
      <c r="P670" s="102">
        <v>16</v>
      </c>
      <c r="Q670" s="102">
        <v>75</v>
      </c>
      <c r="X670" s="53">
        <v>3</v>
      </c>
      <c r="AP670" s="7">
        <f>IF(Q670&gt;0,RANK(Q670,(N670:P670,Q670:AF670)),0)</f>
        <v>3</v>
      </c>
      <c r="AQ670" s="7">
        <f>IF(R670&gt;0,RANK(R670,(N670:P670,Q670:AF670)),0)</f>
        <v>0</v>
      </c>
      <c r="AR670" s="7">
        <f>IF(T670&gt;0,RANK(T670,(N670:P670,Q670:AF670)),0)</f>
        <v>0</v>
      </c>
      <c r="AS670" s="7">
        <f>IF(S670&gt;0,RANK(S670,(N670:P670,Q670:AF670)),0)</f>
        <v>0</v>
      </c>
      <c r="AT670" s="2">
        <f t="shared" si="300"/>
        <v>2.7818991097922848E-2</v>
      </c>
      <c r="AU670" s="2">
        <f t="shared" si="301"/>
        <v>0</v>
      </c>
      <c r="AV670" s="2">
        <f t="shared" si="302"/>
        <v>0</v>
      </c>
      <c r="AW670" s="2">
        <f t="shared" si="303"/>
        <v>0</v>
      </c>
      <c r="AY670" t="s">
        <v>66</v>
      </c>
      <c r="AZ670" t="s">
        <v>1938</v>
      </c>
      <c r="BA670">
        <v>3</v>
      </c>
      <c r="BC670">
        <v>2</v>
      </c>
      <c r="BD670" s="91">
        <v>19</v>
      </c>
      <c r="BE670" s="93">
        <v>159</v>
      </c>
      <c r="BF670" s="96">
        <f t="shared" si="291"/>
        <v>19159</v>
      </c>
      <c r="BG670" s="96">
        <f t="shared" si="292"/>
        <v>19159</v>
      </c>
      <c r="BI670" s="7" t="s">
        <v>1447</v>
      </c>
      <c r="BJ670" s="1">
        <v>48</v>
      </c>
      <c r="BK670" s="1">
        <v>1</v>
      </c>
    </row>
    <row r="671" spans="1:63" ht="14" hidden="1" customHeight="1" outlineLevel="1" x14ac:dyDescent="0.2">
      <c r="A671" t="s">
        <v>2151</v>
      </c>
      <c r="B671" t="s">
        <v>1938</v>
      </c>
      <c r="C671" s="1">
        <f t="shared" si="293"/>
        <v>5485</v>
      </c>
      <c r="D671" s="7">
        <f>IF(N671&gt;0, RANK(N671,(N671:P671,Q671:AF671)),0)</f>
        <v>2</v>
      </c>
      <c r="E671" s="7">
        <f>IF(O671&gt;0,RANK(O671,(N671:P671,Q671:AF671)),0)</f>
        <v>1</v>
      </c>
      <c r="F671" s="7">
        <f>IF(P671&gt;0,RANK(P671,(N671:P671,Q671:AF671)),0)</f>
        <v>4</v>
      </c>
      <c r="G671" s="1">
        <f t="shared" si="294"/>
        <v>2409</v>
      </c>
      <c r="H671" s="2">
        <f t="shared" si="295"/>
        <v>0.43919781221513216</v>
      </c>
      <c r="I671" s="2"/>
      <c r="J671" s="2">
        <f t="shared" si="296"/>
        <v>0.26253418413855972</v>
      </c>
      <c r="K671" s="2">
        <f t="shared" si="297"/>
        <v>0.70173199635369188</v>
      </c>
      <c r="L671" s="2">
        <f t="shared" si="298"/>
        <v>1.0938924339106655E-2</v>
      </c>
      <c r="M671" s="2">
        <f t="shared" si="299"/>
        <v>2.4794895168641688E-2</v>
      </c>
      <c r="N671" s="53">
        <v>1440</v>
      </c>
      <c r="O671" s="53">
        <v>3849</v>
      </c>
      <c r="P671" s="102">
        <v>60</v>
      </c>
      <c r="Q671" s="102">
        <v>129</v>
      </c>
      <c r="X671" s="53">
        <v>7</v>
      </c>
      <c r="AP671" s="7">
        <f>IF(Q671&gt;0,RANK(Q671,(N671:P671,Q671:AF671)),0)</f>
        <v>3</v>
      </c>
      <c r="AQ671" s="7">
        <f>IF(R671&gt;0,RANK(R671,(N671:P671,Q671:AF671)),0)</f>
        <v>0</v>
      </c>
      <c r="AR671" s="7">
        <f>IF(T671&gt;0,RANK(T671,(N671:P671,Q671:AF671)),0)</f>
        <v>0</v>
      </c>
      <c r="AS671" s="7">
        <f>IF(S671&gt;0,RANK(S671,(N671:P671,Q671:AF671)),0)</f>
        <v>0</v>
      </c>
      <c r="AT671" s="2">
        <f t="shared" si="300"/>
        <v>2.3518687329079309E-2</v>
      </c>
      <c r="AU671" s="2">
        <f t="shared" si="301"/>
        <v>0</v>
      </c>
      <c r="AV671" s="2">
        <f t="shared" si="302"/>
        <v>0</v>
      </c>
      <c r="AW671" s="2">
        <f t="shared" si="303"/>
        <v>0</v>
      </c>
      <c r="AY671" t="s">
        <v>2151</v>
      </c>
      <c r="AZ671" t="s">
        <v>1938</v>
      </c>
      <c r="BA671">
        <v>4</v>
      </c>
      <c r="BC671">
        <v>2</v>
      </c>
      <c r="BD671" s="91">
        <v>19</v>
      </c>
      <c r="BE671" s="93">
        <v>161</v>
      </c>
      <c r="BF671" s="96">
        <f t="shared" si="291"/>
        <v>19161</v>
      </c>
      <c r="BG671" s="96">
        <f t="shared" si="292"/>
        <v>19161</v>
      </c>
      <c r="BI671" s="7" t="s">
        <v>1447</v>
      </c>
      <c r="BJ671" s="1">
        <v>82</v>
      </c>
      <c r="BK671" s="1">
        <v>1</v>
      </c>
    </row>
    <row r="672" spans="1:63" ht="14" hidden="1" customHeight="1" outlineLevel="1" x14ac:dyDescent="0.2">
      <c r="A672" t="s">
        <v>1917</v>
      </c>
      <c r="B672" t="s">
        <v>1938</v>
      </c>
      <c r="C672" s="1">
        <f t="shared" si="293"/>
        <v>91606</v>
      </c>
      <c r="D672" s="7">
        <f>IF(N672&gt;0, RANK(N672,(N672:P672,Q672:AF672)),0)</f>
        <v>1</v>
      </c>
      <c r="E672" s="7">
        <f>IF(O672&gt;0,RANK(O672,(N672:P672,Q672:AF672)),0)</f>
        <v>2</v>
      </c>
      <c r="F672" s="7">
        <f>IF(P672&gt;0,RANK(P672,(N672:P672,Q672:AF672)),0)</f>
        <v>4</v>
      </c>
      <c r="G672" s="1">
        <f t="shared" si="294"/>
        <v>2810</v>
      </c>
      <c r="H672" s="2">
        <f t="shared" si="295"/>
        <v>3.0674846625766871E-2</v>
      </c>
      <c r="I672" s="2"/>
      <c r="J672" s="2">
        <f t="shared" si="296"/>
        <v>0.49943235159269045</v>
      </c>
      <c r="K672" s="2">
        <f t="shared" si="297"/>
        <v>0.46875750496692359</v>
      </c>
      <c r="L672" s="2">
        <f t="shared" si="298"/>
        <v>7.7396677073554134E-3</v>
      </c>
      <c r="M672" s="2">
        <f t="shared" si="299"/>
        <v>2.4070475733030606E-2</v>
      </c>
      <c r="N672" s="53">
        <v>45751</v>
      </c>
      <c r="O672" s="53">
        <v>42941</v>
      </c>
      <c r="P672" s="102">
        <v>709</v>
      </c>
      <c r="Q672" s="102">
        <v>2139</v>
      </c>
      <c r="X672" s="53">
        <v>66</v>
      </c>
      <c r="AP672" s="7">
        <f>IF(Q672&gt;0,RANK(Q672,(N672:P672,Q672:AF672)),0)</f>
        <v>3</v>
      </c>
      <c r="AQ672" s="7">
        <f>IF(R672&gt;0,RANK(R672,(N672:P672,Q672:AF672)),0)</f>
        <v>0</v>
      </c>
      <c r="AR672" s="7">
        <f>IF(T672&gt;0,RANK(T672,(N672:P672,Q672:AF672)),0)</f>
        <v>0</v>
      </c>
      <c r="AS672" s="7">
        <f>IF(S672&gt;0,RANK(S672,(N672:P672,Q672:AF672)),0)</f>
        <v>0</v>
      </c>
      <c r="AT672" s="2">
        <f t="shared" si="300"/>
        <v>2.3349998908368447E-2</v>
      </c>
      <c r="AU672" s="2">
        <f t="shared" si="301"/>
        <v>0</v>
      </c>
      <c r="AV672" s="2">
        <f t="shared" si="302"/>
        <v>0</v>
      </c>
      <c r="AW672" s="2">
        <f t="shared" si="303"/>
        <v>0</v>
      </c>
      <c r="AY672" t="s">
        <v>1917</v>
      </c>
      <c r="AZ672" t="s">
        <v>1938</v>
      </c>
      <c r="BA672">
        <v>2</v>
      </c>
      <c r="BC672">
        <v>2</v>
      </c>
      <c r="BD672" s="91">
        <v>19</v>
      </c>
      <c r="BE672" s="93">
        <v>163</v>
      </c>
      <c r="BF672" s="96">
        <f t="shared" si="291"/>
        <v>19163</v>
      </c>
      <c r="BG672" s="96">
        <f t="shared" si="292"/>
        <v>19163</v>
      </c>
      <c r="BI672" s="7" t="s">
        <v>1447</v>
      </c>
      <c r="BJ672" s="1">
        <v>1399</v>
      </c>
      <c r="BK672" s="1">
        <v>48</v>
      </c>
    </row>
    <row r="673" spans="1:63" ht="14" hidden="1" customHeight="1" outlineLevel="1" x14ac:dyDescent="0.2">
      <c r="A673" t="s">
        <v>413</v>
      </c>
      <c r="B673" t="s">
        <v>1938</v>
      </c>
      <c r="C673" s="1">
        <f t="shared" si="293"/>
        <v>6694</v>
      </c>
      <c r="D673" s="7">
        <f>IF(N673&gt;0, RANK(N673,(N673:P673,Q673:AF673)),0)</f>
        <v>2</v>
      </c>
      <c r="E673" s="7">
        <f>IF(O673&gt;0,RANK(O673,(N673:P673,Q673:AF673)),0)</f>
        <v>1</v>
      </c>
      <c r="F673" s="7">
        <f>IF(P673&gt;0,RANK(P673,(N673:P673,Q673:AF673)),0)</f>
        <v>4</v>
      </c>
      <c r="G673" s="1">
        <f t="shared" si="294"/>
        <v>2500</v>
      </c>
      <c r="H673" s="2">
        <f t="shared" si="295"/>
        <v>0.37346877801015838</v>
      </c>
      <c r="I673" s="2"/>
      <c r="J673" s="2">
        <f t="shared" si="296"/>
        <v>0.29713175978488199</v>
      </c>
      <c r="K673" s="2">
        <f t="shared" si="297"/>
        <v>0.67060053779504036</v>
      </c>
      <c r="L673" s="2">
        <f t="shared" si="298"/>
        <v>8.5150881386316102E-3</v>
      </c>
      <c r="M673" s="2">
        <f t="shared" si="299"/>
        <v>2.3752614281446094E-2</v>
      </c>
      <c r="N673" s="53">
        <v>1989</v>
      </c>
      <c r="O673" s="53">
        <v>4489</v>
      </c>
      <c r="P673" s="102">
        <v>57</v>
      </c>
      <c r="Q673" s="102">
        <v>156</v>
      </c>
      <c r="X673" s="53">
        <v>3</v>
      </c>
      <c r="AP673" s="7">
        <f>IF(Q673&gt;0,RANK(Q673,(N673:P673,Q673:AF673)),0)</f>
        <v>3</v>
      </c>
      <c r="AQ673" s="7">
        <f>IF(R673&gt;0,RANK(R673,(N673:P673,Q673:AF673)),0)</f>
        <v>0</v>
      </c>
      <c r="AR673" s="7">
        <f>IF(T673&gt;0,RANK(T673,(N673:P673,Q673:AF673)),0)</f>
        <v>0</v>
      </c>
      <c r="AS673" s="7">
        <f>IF(S673&gt;0,RANK(S673,(N673:P673,Q673:AF673)),0)</f>
        <v>0</v>
      </c>
      <c r="AT673" s="2">
        <f t="shared" si="300"/>
        <v>2.3304451747833882E-2</v>
      </c>
      <c r="AU673" s="2">
        <f t="shared" si="301"/>
        <v>0</v>
      </c>
      <c r="AV673" s="2">
        <f t="shared" si="302"/>
        <v>0</v>
      </c>
      <c r="AW673" s="2">
        <f t="shared" si="303"/>
        <v>0</v>
      </c>
      <c r="AY673" t="s">
        <v>413</v>
      </c>
      <c r="AZ673" t="s">
        <v>1938</v>
      </c>
      <c r="BA673">
        <v>4</v>
      </c>
      <c r="BC673">
        <v>2</v>
      </c>
      <c r="BD673" s="91">
        <v>19</v>
      </c>
      <c r="BE673" s="93">
        <v>165</v>
      </c>
      <c r="BF673" s="96">
        <f t="shared" si="291"/>
        <v>19165</v>
      </c>
      <c r="BG673" s="96">
        <f t="shared" si="292"/>
        <v>19165</v>
      </c>
      <c r="BI673" s="7" t="s">
        <v>1447</v>
      </c>
      <c r="BJ673" s="1">
        <v>131</v>
      </c>
      <c r="BK673" s="1">
        <v>4</v>
      </c>
    </row>
    <row r="674" spans="1:63" ht="14" hidden="1" customHeight="1" outlineLevel="1" x14ac:dyDescent="0.2">
      <c r="A674" t="s">
        <v>2428</v>
      </c>
      <c r="B674" t="s">
        <v>1938</v>
      </c>
      <c r="C674" s="1">
        <f t="shared" si="293"/>
        <v>18895</v>
      </c>
      <c r="D674" s="7">
        <f>IF(N674&gt;0, RANK(N674,(N674:P674,Q674:AF674)),0)</f>
        <v>2</v>
      </c>
      <c r="E674" s="7">
        <f>IF(O674&gt;0,RANK(O674,(N674:P674,Q674:AF674)),0)</f>
        <v>1</v>
      </c>
      <c r="F674" s="7">
        <f>IF(P674&gt;0,RANK(P674,(N674:P674,Q674:AF674)),0)</f>
        <v>4</v>
      </c>
      <c r="G674" s="1">
        <f t="shared" si="294"/>
        <v>12957</v>
      </c>
      <c r="H674" s="2">
        <f t="shared" si="295"/>
        <v>0.68573696745170676</v>
      </c>
      <c r="I674" s="2"/>
      <c r="J674" s="2">
        <f t="shared" si="296"/>
        <v>0.14966922466260915</v>
      </c>
      <c r="K674" s="2">
        <f t="shared" si="297"/>
        <v>0.83540619211431599</v>
      </c>
      <c r="L674" s="2">
        <f t="shared" si="298"/>
        <v>4.2868483725853404E-3</v>
      </c>
      <c r="M674" s="2">
        <f t="shared" si="299"/>
        <v>1.0637734850489543E-2</v>
      </c>
      <c r="N674" s="53">
        <v>2828</v>
      </c>
      <c r="O674" s="53">
        <v>15785</v>
      </c>
      <c r="P674" s="102">
        <v>81</v>
      </c>
      <c r="Q674" s="102">
        <v>192</v>
      </c>
      <c r="X674" s="53">
        <v>9</v>
      </c>
      <c r="AP674" s="7">
        <f>IF(Q674&gt;0,RANK(Q674,(N674:P674,Q674:AF674)),0)</f>
        <v>3</v>
      </c>
      <c r="AQ674" s="7">
        <f>IF(R674&gt;0,RANK(R674,(N674:P674,Q674:AF674)),0)</f>
        <v>0</v>
      </c>
      <c r="AR674" s="7">
        <f>IF(T674&gt;0,RANK(T674,(N674:P674,Q674:AF674)),0)</f>
        <v>0</v>
      </c>
      <c r="AS674" s="7">
        <f>IF(S674&gt;0,RANK(S674,(N674:P674,Q674:AF674)),0)</f>
        <v>0</v>
      </c>
      <c r="AT674" s="2">
        <f t="shared" si="300"/>
        <v>1.0161418364646731E-2</v>
      </c>
      <c r="AU674" s="2">
        <f t="shared" si="301"/>
        <v>0</v>
      </c>
      <c r="AV674" s="2">
        <f t="shared" si="302"/>
        <v>0</v>
      </c>
      <c r="AW674" s="2">
        <f t="shared" si="303"/>
        <v>0</v>
      </c>
      <c r="AY674" t="s">
        <v>2428</v>
      </c>
      <c r="AZ674" t="s">
        <v>1938</v>
      </c>
      <c r="BA674">
        <v>4</v>
      </c>
      <c r="BC674">
        <v>2</v>
      </c>
      <c r="BD674" s="91">
        <v>19</v>
      </c>
      <c r="BE674" s="93">
        <v>167</v>
      </c>
      <c r="BF674" s="96">
        <f t="shared" si="291"/>
        <v>19167</v>
      </c>
      <c r="BG674" s="96">
        <f t="shared" si="292"/>
        <v>19167</v>
      </c>
      <c r="BI674" s="7" t="s">
        <v>1447</v>
      </c>
      <c r="BJ674" s="1">
        <v>257</v>
      </c>
      <c r="BK674" s="1">
        <v>6</v>
      </c>
    </row>
    <row r="675" spans="1:63" ht="14" hidden="1" customHeight="1" outlineLevel="1" x14ac:dyDescent="0.2">
      <c r="A675" t="s">
        <v>1730</v>
      </c>
      <c r="B675" t="s">
        <v>1938</v>
      </c>
      <c r="C675" s="1">
        <f t="shared" si="293"/>
        <v>50513</v>
      </c>
      <c r="D675" s="7">
        <f>IF(N675&gt;0, RANK(N675,(N675:P675,Q675:AF675)),0)</f>
        <v>1</v>
      </c>
      <c r="E675" s="7">
        <f>IF(O675&gt;0,RANK(O675,(N675:P675,Q675:AF675)),0)</f>
        <v>2</v>
      </c>
      <c r="F675" s="7">
        <f>IF(P675&gt;0,RANK(P675,(N675:P675,Q675:AF675)),0)</f>
        <v>4</v>
      </c>
      <c r="G675" s="1">
        <f t="shared" si="294"/>
        <v>7466</v>
      </c>
      <c r="H675" s="2">
        <f t="shared" si="295"/>
        <v>0.14780353572347713</v>
      </c>
      <c r="I675" s="2"/>
      <c r="J675" s="2">
        <f t="shared" si="296"/>
        <v>0.55858887811058544</v>
      </c>
      <c r="K675" s="2">
        <f t="shared" si="297"/>
        <v>0.41078534238710829</v>
      </c>
      <c r="L675" s="2">
        <f t="shared" si="298"/>
        <v>7.3248470690713283E-3</v>
      </c>
      <c r="M675" s="2">
        <f t="shared" si="299"/>
        <v>2.3300932433234944E-2</v>
      </c>
      <c r="N675" s="53">
        <v>28216</v>
      </c>
      <c r="O675" s="53">
        <v>20750</v>
      </c>
      <c r="P675" s="102">
        <v>370</v>
      </c>
      <c r="Q675" s="102">
        <v>1133</v>
      </c>
      <c r="X675" s="53">
        <v>44</v>
      </c>
      <c r="AP675" s="7">
        <f>IF(Q675&gt;0,RANK(Q675,(N675:P675,Q675:AF675)),0)</f>
        <v>3</v>
      </c>
      <c r="AQ675" s="7">
        <f>IF(R675&gt;0,RANK(R675,(N675:P675,Q675:AF675)),0)</f>
        <v>0</v>
      </c>
      <c r="AR675" s="7">
        <f>IF(T675&gt;0,RANK(T675,(N675:P675,Q675:AF675)),0)</f>
        <v>0</v>
      </c>
      <c r="AS675" s="7">
        <f>IF(S675&gt;0,RANK(S675,(N675:P675,Q675:AF675)),0)</f>
        <v>0</v>
      </c>
      <c r="AT675" s="2">
        <f t="shared" si="300"/>
        <v>2.2429869538534635E-2</v>
      </c>
      <c r="AU675" s="2">
        <f t="shared" si="301"/>
        <v>0</v>
      </c>
      <c r="AV675" s="2">
        <f t="shared" si="302"/>
        <v>0</v>
      </c>
      <c r="AW675" s="2">
        <f t="shared" si="303"/>
        <v>0</v>
      </c>
      <c r="AY675" t="s">
        <v>1730</v>
      </c>
      <c r="AZ675" t="s">
        <v>1938</v>
      </c>
      <c r="BA675">
        <v>4</v>
      </c>
      <c r="BC675">
        <v>2</v>
      </c>
      <c r="BD675" s="91">
        <v>19</v>
      </c>
      <c r="BE675" s="93">
        <v>169</v>
      </c>
      <c r="BF675" s="96">
        <f t="shared" si="291"/>
        <v>19169</v>
      </c>
      <c r="BG675" s="96">
        <f t="shared" si="292"/>
        <v>19169</v>
      </c>
      <c r="BI675" s="7" t="s">
        <v>1447</v>
      </c>
      <c r="BJ675" s="1">
        <v>721</v>
      </c>
      <c r="BK675" s="1">
        <v>19</v>
      </c>
    </row>
    <row r="676" spans="1:63" ht="14" hidden="1" customHeight="1" outlineLevel="1" x14ac:dyDescent="0.2">
      <c r="A676" t="s">
        <v>2401</v>
      </c>
      <c r="B676" t="s">
        <v>1938</v>
      </c>
      <c r="C676" s="1">
        <f t="shared" si="293"/>
        <v>8970</v>
      </c>
      <c r="D676" s="7">
        <f>IF(N676&gt;0, RANK(N676,(N676:P676,Q676:AF676)),0)</f>
        <v>2</v>
      </c>
      <c r="E676" s="7">
        <f>IF(O676&gt;0,RANK(O676,(N676:P676,Q676:AF676)),0)</f>
        <v>1</v>
      </c>
      <c r="F676" s="7">
        <f>IF(P676&gt;0,RANK(P676,(N676:P676,Q676:AF676)),0)</f>
        <v>4</v>
      </c>
      <c r="G676" s="1">
        <f t="shared" si="294"/>
        <v>1502</v>
      </c>
      <c r="H676" s="2">
        <f t="shared" si="295"/>
        <v>0.16744704570791527</v>
      </c>
      <c r="I676" s="2"/>
      <c r="J676" s="2">
        <f t="shared" si="296"/>
        <v>0.4</v>
      </c>
      <c r="K676" s="2">
        <f t="shared" si="297"/>
        <v>0.56744704570791527</v>
      </c>
      <c r="L676" s="2">
        <f t="shared" si="298"/>
        <v>8.8071348940914167E-3</v>
      </c>
      <c r="M676" s="2">
        <f t="shared" si="299"/>
        <v>2.3745819397993296E-2</v>
      </c>
      <c r="N676" s="53">
        <v>3588</v>
      </c>
      <c r="O676" s="53">
        <v>5090</v>
      </c>
      <c r="P676" s="102">
        <v>79</v>
      </c>
      <c r="Q676" s="102">
        <v>205</v>
      </c>
      <c r="X676" s="53">
        <v>8</v>
      </c>
      <c r="AP676" s="7">
        <f>IF(Q676&gt;0,RANK(Q676,(N676:P676,Q676:AF676)),0)</f>
        <v>3</v>
      </c>
      <c r="AQ676" s="7">
        <f>IF(R676&gt;0,RANK(R676,(N676:P676,Q676:AF676)),0)</f>
        <v>0</v>
      </c>
      <c r="AR676" s="7">
        <f>IF(T676&gt;0,RANK(T676,(N676:P676,Q676:AF676)),0)</f>
        <v>0</v>
      </c>
      <c r="AS676" s="7">
        <f>IF(S676&gt;0,RANK(S676,(N676:P676,Q676:AF676)),0)</f>
        <v>0</v>
      </c>
      <c r="AT676" s="2">
        <f t="shared" si="300"/>
        <v>2.2853957636566332E-2</v>
      </c>
      <c r="AU676" s="2">
        <f t="shared" si="301"/>
        <v>0</v>
      </c>
      <c r="AV676" s="2">
        <f t="shared" si="302"/>
        <v>0</v>
      </c>
      <c r="AW676" s="2">
        <f t="shared" si="303"/>
        <v>0</v>
      </c>
      <c r="AY676" t="s">
        <v>2401</v>
      </c>
      <c r="AZ676" t="s">
        <v>1938</v>
      </c>
      <c r="BA676">
        <v>1</v>
      </c>
      <c r="BC676">
        <v>2</v>
      </c>
      <c r="BD676" s="91">
        <v>19</v>
      </c>
      <c r="BE676" s="93">
        <v>171</v>
      </c>
      <c r="BF676" s="96">
        <f t="shared" si="291"/>
        <v>19171</v>
      </c>
      <c r="BG676" s="96">
        <f t="shared" si="292"/>
        <v>19171</v>
      </c>
      <c r="BI676" s="7" t="s">
        <v>1447</v>
      </c>
      <c r="BJ676" s="1">
        <v>123</v>
      </c>
      <c r="BK676" s="1">
        <v>5</v>
      </c>
    </row>
    <row r="677" spans="1:63" ht="14" hidden="1" customHeight="1" outlineLevel="1" x14ac:dyDescent="0.2">
      <c r="A677" t="s">
        <v>2314</v>
      </c>
      <c r="B677" t="s">
        <v>1938</v>
      </c>
      <c r="C677" s="1">
        <f t="shared" si="293"/>
        <v>3210</v>
      </c>
      <c r="D677" s="7">
        <f>IF(N677&gt;0, RANK(N677,(N677:P677,Q677:AF677)),0)</f>
        <v>2</v>
      </c>
      <c r="E677" s="7">
        <f>IF(O677&gt;0,RANK(O677,(N677:P677,Q677:AF677)),0)</f>
        <v>1</v>
      </c>
      <c r="F677" s="7">
        <f>IF(P677&gt;0,RANK(P677,(N677:P677,Q677:AF677)),0)</f>
        <v>4</v>
      </c>
      <c r="G677" s="1">
        <f t="shared" si="294"/>
        <v>1575</v>
      </c>
      <c r="H677" s="2">
        <f t="shared" si="295"/>
        <v>0.49065420560747663</v>
      </c>
      <c r="I677" s="2"/>
      <c r="J677" s="2">
        <f t="shared" si="296"/>
        <v>0.23738317757009345</v>
      </c>
      <c r="K677" s="2">
        <f t="shared" si="297"/>
        <v>0.72803738317757005</v>
      </c>
      <c r="L677" s="2">
        <f t="shared" si="298"/>
        <v>8.7227414330218068E-3</v>
      </c>
      <c r="M677" s="2">
        <f t="shared" si="299"/>
        <v>2.5856697819314725E-2</v>
      </c>
      <c r="N677" s="53">
        <v>762</v>
      </c>
      <c r="O677" s="53">
        <v>2337</v>
      </c>
      <c r="P677" s="102">
        <v>28</v>
      </c>
      <c r="Q677" s="102">
        <v>83</v>
      </c>
      <c r="X677" s="53">
        <v>0</v>
      </c>
      <c r="AP677" s="7">
        <f>IF(Q677&gt;0,RANK(Q677,(N677:P677,Q677:AF677)),0)</f>
        <v>3</v>
      </c>
      <c r="AQ677" s="7">
        <f>IF(R677&gt;0,RANK(R677,(N677:P677,Q677:AF677)),0)</f>
        <v>0</v>
      </c>
      <c r="AR677" s="7">
        <f>IF(T677&gt;0,RANK(T677,(N677:P677,Q677:AF677)),0)</f>
        <v>0</v>
      </c>
      <c r="AS677" s="7">
        <f>IF(S677&gt;0,RANK(S677,(N677:P677,Q677:AF677)),0)</f>
        <v>0</v>
      </c>
      <c r="AT677" s="2">
        <f t="shared" si="300"/>
        <v>2.5856697819314642E-2</v>
      </c>
      <c r="AU677" s="2">
        <f t="shared" si="301"/>
        <v>0</v>
      </c>
      <c r="AV677" s="2">
        <f t="shared" si="302"/>
        <v>0</v>
      </c>
      <c r="AW677" s="2">
        <f t="shared" si="303"/>
        <v>0</v>
      </c>
      <c r="AY677" t="s">
        <v>2314</v>
      </c>
      <c r="AZ677" t="s">
        <v>1938</v>
      </c>
      <c r="BA677">
        <v>3</v>
      </c>
      <c r="BC677">
        <v>2</v>
      </c>
      <c r="BD677" s="91">
        <v>19</v>
      </c>
      <c r="BE677" s="93">
        <v>173</v>
      </c>
      <c r="BF677" s="96">
        <f t="shared" si="291"/>
        <v>19173</v>
      </c>
      <c r="BG677" s="96">
        <f t="shared" si="292"/>
        <v>19173</v>
      </c>
      <c r="BI677" s="7" t="s">
        <v>1447</v>
      </c>
      <c r="BJ677" s="1">
        <v>59</v>
      </c>
      <c r="BK677" s="1">
        <v>1</v>
      </c>
    </row>
    <row r="678" spans="1:63" ht="14" hidden="1" customHeight="1" outlineLevel="1" x14ac:dyDescent="0.2">
      <c r="A678" t="s">
        <v>527</v>
      </c>
      <c r="B678" t="s">
        <v>1938</v>
      </c>
      <c r="C678" s="1">
        <f t="shared" si="293"/>
        <v>6124</v>
      </c>
      <c r="D678" s="7">
        <f>IF(N678&gt;0, RANK(N678,(N678:P678,Q678:AF678)),0)</f>
        <v>2</v>
      </c>
      <c r="E678" s="7">
        <f>IF(O678&gt;0,RANK(O678,(N678:P678,Q678:AF678)),0)</f>
        <v>1</v>
      </c>
      <c r="F678" s="7">
        <f>IF(P678&gt;0,RANK(P678,(N678:P678,Q678:AF678)),0)</f>
        <v>4</v>
      </c>
      <c r="G678" s="1">
        <f t="shared" si="294"/>
        <v>1769</v>
      </c>
      <c r="H678" s="2">
        <f t="shared" si="295"/>
        <v>0.28886348791639449</v>
      </c>
      <c r="I678" s="2"/>
      <c r="J678" s="2">
        <f t="shared" si="296"/>
        <v>0.33491182233834094</v>
      </c>
      <c r="K678" s="2">
        <f t="shared" si="297"/>
        <v>0.62377531025473543</v>
      </c>
      <c r="L678" s="2">
        <f t="shared" si="298"/>
        <v>1.2410189418680601E-2</v>
      </c>
      <c r="M678" s="2">
        <f t="shared" si="299"/>
        <v>2.8902677988243038E-2</v>
      </c>
      <c r="N678" s="53">
        <v>2051</v>
      </c>
      <c r="O678" s="53">
        <v>3820</v>
      </c>
      <c r="P678" s="102">
        <v>76</v>
      </c>
      <c r="Q678" s="102">
        <v>172</v>
      </c>
      <c r="X678" s="53">
        <v>5</v>
      </c>
      <c r="AP678" s="7">
        <f>IF(Q678&gt;0,RANK(Q678,(N678:P678,Q678:AF678)),0)</f>
        <v>3</v>
      </c>
      <c r="AQ678" s="7">
        <f>IF(R678&gt;0,RANK(R678,(N678:P678,Q678:AF678)),0)</f>
        <v>0</v>
      </c>
      <c r="AR678" s="7">
        <f>IF(T678&gt;0,RANK(T678,(N678:P678,Q678:AF678)),0)</f>
        <v>0</v>
      </c>
      <c r="AS678" s="7">
        <f>IF(S678&gt;0,RANK(S678,(N678:P678,Q678:AF678)),0)</f>
        <v>0</v>
      </c>
      <c r="AT678" s="2">
        <f t="shared" si="300"/>
        <v>2.8086218158066622E-2</v>
      </c>
      <c r="AU678" s="2">
        <f t="shared" si="301"/>
        <v>0</v>
      </c>
      <c r="AV678" s="2">
        <f t="shared" si="302"/>
        <v>0</v>
      </c>
      <c r="AW678" s="2">
        <f t="shared" si="303"/>
        <v>0</v>
      </c>
      <c r="AY678" t="s">
        <v>527</v>
      </c>
      <c r="AZ678" t="s">
        <v>1938</v>
      </c>
      <c r="BA678">
        <v>3</v>
      </c>
      <c r="BC678">
        <v>2</v>
      </c>
      <c r="BD678" s="91">
        <v>19</v>
      </c>
      <c r="BE678" s="93">
        <v>175</v>
      </c>
      <c r="BF678" s="96">
        <f t="shared" si="291"/>
        <v>19175</v>
      </c>
      <c r="BG678" s="96">
        <f t="shared" si="292"/>
        <v>19175</v>
      </c>
      <c r="BI678" s="7" t="s">
        <v>1447</v>
      </c>
      <c r="BJ678" s="1">
        <v>80</v>
      </c>
      <c r="BK678" s="1">
        <v>7</v>
      </c>
    </row>
    <row r="679" spans="1:63" ht="14" hidden="1" customHeight="1" outlineLevel="1" x14ac:dyDescent="0.2">
      <c r="A679" t="s">
        <v>1130</v>
      </c>
      <c r="B679" t="s">
        <v>1938</v>
      </c>
      <c r="C679" s="1">
        <f t="shared" si="293"/>
        <v>3752</v>
      </c>
      <c r="D679" s="7">
        <f>IF(N679&gt;0, RANK(N679,(N679:P679,Q679:AF679)),0)</f>
        <v>2</v>
      </c>
      <c r="E679" s="7">
        <f>IF(O679&gt;0,RANK(O679,(N679:P679,Q679:AF679)),0)</f>
        <v>1</v>
      </c>
      <c r="F679" s="7">
        <f>IF(P679&gt;0,RANK(P679,(N679:P679,Q679:AF679)),0)</f>
        <v>4</v>
      </c>
      <c r="G679" s="1">
        <f t="shared" si="294"/>
        <v>1518</v>
      </c>
      <c r="H679" s="2">
        <f t="shared" si="295"/>
        <v>0.40458422174840086</v>
      </c>
      <c r="I679" s="2"/>
      <c r="J679" s="2">
        <f t="shared" si="296"/>
        <v>0.28384861407249468</v>
      </c>
      <c r="K679" s="2">
        <f t="shared" si="297"/>
        <v>0.68843283582089554</v>
      </c>
      <c r="L679" s="2">
        <f t="shared" si="298"/>
        <v>7.462686567164179E-3</v>
      </c>
      <c r="M679" s="2">
        <f t="shared" si="299"/>
        <v>2.025586353944555E-2</v>
      </c>
      <c r="N679" s="53">
        <v>1065</v>
      </c>
      <c r="O679" s="53">
        <v>2583</v>
      </c>
      <c r="P679" s="102">
        <v>28</v>
      </c>
      <c r="Q679" s="102">
        <v>75</v>
      </c>
      <c r="X679" s="53">
        <v>1</v>
      </c>
      <c r="AP679" s="7">
        <f>IF(Q679&gt;0,RANK(Q679,(N679:P679,Q679:AF679)),0)</f>
        <v>3</v>
      </c>
      <c r="AQ679" s="7">
        <f>IF(R679&gt;0,RANK(R679,(N679:P679,Q679:AF679)),0)</f>
        <v>0</v>
      </c>
      <c r="AR679" s="7">
        <f>IF(T679&gt;0,RANK(T679,(N679:P679,Q679:AF679)),0)</f>
        <v>0</v>
      </c>
      <c r="AS679" s="7">
        <f>IF(S679&gt;0,RANK(S679,(N679:P679,Q679:AF679)),0)</f>
        <v>0</v>
      </c>
      <c r="AT679" s="2">
        <f t="shared" si="300"/>
        <v>1.9989339019189766E-2</v>
      </c>
      <c r="AU679" s="2">
        <f t="shared" si="301"/>
        <v>0</v>
      </c>
      <c r="AV679" s="2">
        <f t="shared" si="302"/>
        <v>0</v>
      </c>
      <c r="AW679" s="2">
        <f t="shared" si="303"/>
        <v>0</v>
      </c>
      <c r="AY679" t="s">
        <v>1130</v>
      </c>
      <c r="AZ679" t="s">
        <v>1938</v>
      </c>
      <c r="BA679">
        <v>2</v>
      </c>
      <c r="BC679">
        <v>2</v>
      </c>
      <c r="BD679" s="91">
        <v>19</v>
      </c>
      <c r="BE679" s="93">
        <v>177</v>
      </c>
      <c r="BF679" s="96">
        <f t="shared" si="291"/>
        <v>19177</v>
      </c>
      <c r="BG679" s="96">
        <f t="shared" si="292"/>
        <v>19177</v>
      </c>
      <c r="BI679" s="7" t="s">
        <v>1447</v>
      </c>
      <c r="BJ679" s="1">
        <v>51</v>
      </c>
      <c r="BK679" s="1">
        <v>1</v>
      </c>
    </row>
    <row r="680" spans="1:63" ht="14" hidden="1" customHeight="1" outlineLevel="1" x14ac:dyDescent="0.2">
      <c r="A680" t="s">
        <v>159</v>
      </c>
      <c r="B680" t="s">
        <v>1938</v>
      </c>
      <c r="C680" s="1">
        <f t="shared" si="293"/>
        <v>15348</v>
      </c>
      <c r="D680" s="7">
        <f>IF(N680&gt;0, RANK(N680,(N680:P680,Q680:AF680)),0)</f>
        <v>2</v>
      </c>
      <c r="E680" s="7">
        <f>IF(O680&gt;0,RANK(O680,(N680:P680,Q680:AF680)),0)</f>
        <v>1</v>
      </c>
      <c r="F680" s="7">
        <f>IF(P680&gt;0,RANK(P680,(N680:P680,Q680:AF680)),0)</f>
        <v>4</v>
      </c>
      <c r="G680" s="1">
        <f t="shared" si="294"/>
        <v>2120</v>
      </c>
      <c r="H680" s="2">
        <f t="shared" si="295"/>
        <v>0.13812874641647122</v>
      </c>
      <c r="I680" s="2"/>
      <c r="J680" s="2">
        <f t="shared" si="296"/>
        <v>0.41334375814438362</v>
      </c>
      <c r="K680" s="2">
        <f t="shared" si="297"/>
        <v>0.55147250456085484</v>
      </c>
      <c r="L680" s="2">
        <f t="shared" si="298"/>
        <v>8.6004691164972627E-3</v>
      </c>
      <c r="M680" s="2">
        <f t="shared" si="299"/>
        <v>2.6583268178264279E-2</v>
      </c>
      <c r="N680" s="53">
        <v>6344</v>
      </c>
      <c r="O680" s="53">
        <v>8464</v>
      </c>
      <c r="P680" s="102">
        <v>132</v>
      </c>
      <c r="Q680" s="102">
        <v>394</v>
      </c>
      <c r="X680" s="53">
        <v>14</v>
      </c>
      <c r="AP680" s="7">
        <f>IF(Q680&gt;0,RANK(Q680,(N680:P680,Q680:AF680)),0)</f>
        <v>3</v>
      </c>
      <c r="AQ680" s="7">
        <f>IF(R680&gt;0,RANK(R680,(N680:P680,Q680:AF680)),0)</f>
        <v>0</v>
      </c>
      <c r="AR680" s="7">
        <f>IF(T680&gt;0,RANK(T680,(N680:P680,Q680:AF680)),0)</f>
        <v>0</v>
      </c>
      <c r="AS680" s="7">
        <f>IF(S680&gt;0,RANK(S680,(N680:P680,Q680:AF680)),0)</f>
        <v>0</v>
      </c>
      <c r="AT680" s="2">
        <f t="shared" si="300"/>
        <v>2.5671097211363045E-2</v>
      </c>
      <c r="AU680" s="2">
        <f t="shared" si="301"/>
        <v>0</v>
      </c>
      <c r="AV680" s="2">
        <f t="shared" si="302"/>
        <v>0</v>
      </c>
      <c r="AW680" s="2">
        <f t="shared" si="303"/>
        <v>0</v>
      </c>
      <c r="AY680" t="s">
        <v>159</v>
      </c>
      <c r="AZ680" t="s">
        <v>1938</v>
      </c>
      <c r="BA680">
        <v>2</v>
      </c>
      <c r="BC680">
        <v>2</v>
      </c>
      <c r="BD680" s="91">
        <v>19</v>
      </c>
      <c r="BE680" s="93">
        <v>179</v>
      </c>
      <c r="BF680" s="96">
        <f t="shared" si="291"/>
        <v>19179</v>
      </c>
      <c r="BG680" s="96">
        <f t="shared" si="292"/>
        <v>19179</v>
      </c>
      <c r="BI680" s="7" t="s">
        <v>1447</v>
      </c>
      <c r="BJ680" s="1">
        <v>371</v>
      </c>
      <c r="BK680" s="1">
        <v>16</v>
      </c>
    </row>
    <row r="681" spans="1:63" ht="14" hidden="1" customHeight="1" outlineLevel="1" x14ac:dyDescent="0.2">
      <c r="A681" t="s">
        <v>1665</v>
      </c>
      <c r="B681" t="s">
        <v>1938</v>
      </c>
      <c r="C681" s="1">
        <f t="shared" si="293"/>
        <v>30703</v>
      </c>
      <c r="D681" s="7">
        <f>IF(N681&gt;0, RANK(N681,(N681:P681,Q681:AF681)),0)</f>
        <v>2</v>
      </c>
      <c r="E681" s="7">
        <f>IF(O681&gt;0,RANK(O681,(N681:P681,Q681:AF681)),0)</f>
        <v>1</v>
      </c>
      <c r="F681" s="7">
        <f>IF(P681&gt;0,RANK(P681,(N681:P681,Q681:AF681)),0)</f>
        <v>4</v>
      </c>
      <c r="G681" s="1">
        <f t="shared" si="294"/>
        <v>4798</v>
      </c>
      <c r="H681" s="2">
        <f t="shared" si="295"/>
        <v>0.15627137413282088</v>
      </c>
      <c r="I681" s="2"/>
      <c r="J681" s="2">
        <f t="shared" si="296"/>
        <v>0.40640979708823244</v>
      </c>
      <c r="K681" s="2">
        <f t="shared" si="297"/>
        <v>0.56268117122105332</v>
      </c>
      <c r="L681" s="2">
        <f t="shared" si="298"/>
        <v>7.6214050744226949E-3</v>
      </c>
      <c r="M681" s="2">
        <f t="shared" si="299"/>
        <v>2.3287626616291544E-2</v>
      </c>
      <c r="N681" s="53">
        <v>12478</v>
      </c>
      <c r="O681" s="53">
        <v>17276</v>
      </c>
      <c r="P681" s="102">
        <v>234</v>
      </c>
      <c r="Q681" s="102">
        <v>692</v>
      </c>
      <c r="X681" s="53">
        <v>23</v>
      </c>
      <c r="AP681" s="7">
        <f>IF(Q681&gt;0,RANK(Q681,(N681:P681,Q681:AF681)),0)</f>
        <v>3</v>
      </c>
      <c r="AQ681" s="7">
        <f>IF(R681&gt;0,RANK(R681,(N681:P681,Q681:AF681)),0)</f>
        <v>0</v>
      </c>
      <c r="AR681" s="7">
        <f>IF(T681&gt;0,RANK(T681,(N681:P681,Q681:AF681)),0)</f>
        <v>0</v>
      </c>
      <c r="AS681" s="7">
        <f>IF(S681&gt;0,RANK(S681,(N681:P681,Q681:AF681)),0)</f>
        <v>0</v>
      </c>
      <c r="AT681" s="2">
        <f t="shared" si="300"/>
        <v>2.2538514151711559E-2</v>
      </c>
      <c r="AU681" s="2">
        <f t="shared" si="301"/>
        <v>0</v>
      </c>
      <c r="AV681" s="2">
        <f t="shared" si="302"/>
        <v>0</v>
      </c>
      <c r="AW681" s="2">
        <f t="shared" si="303"/>
        <v>0</v>
      </c>
      <c r="AY681" t="s">
        <v>1665</v>
      </c>
      <c r="AZ681" t="s">
        <v>1938</v>
      </c>
      <c r="BA681">
        <v>3</v>
      </c>
      <c r="BC681">
        <v>2</v>
      </c>
      <c r="BD681" s="91">
        <v>19</v>
      </c>
      <c r="BE681" s="93">
        <v>181</v>
      </c>
      <c r="BF681" s="96">
        <f t="shared" si="291"/>
        <v>19181</v>
      </c>
      <c r="BG681" s="96">
        <f t="shared" si="292"/>
        <v>19181</v>
      </c>
      <c r="BI681" s="7" t="s">
        <v>1447</v>
      </c>
      <c r="BJ681" s="1">
        <v>529</v>
      </c>
      <c r="BK681" s="1">
        <v>9</v>
      </c>
    </row>
    <row r="682" spans="1:63" ht="14" hidden="1" customHeight="1" outlineLevel="1" x14ac:dyDescent="0.2">
      <c r="A682" t="s">
        <v>1845</v>
      </c>
      <c r="B682" t="s">
        <v>1938</v>
      </c>
      <c r="C682" s="1">
        <f t="shared" si="293"/>
        <v>11654</v>
      </c>
      <c r="D682" s="7">
        <f>IF(N682&gt;0, RANK(N682,(N682:P682,Q682:AF682)),0)</f>
        <v>2</v>
      </c>
      <c r="E682" s="7">
        <f>IF(O682&gt;0,RANK(O682,(N682:P682,Q682:AF682)),0)</f>
        <v>1</v>
      </c>
      <c r="F682" s="7">
        <f>IF(P682&gt;0,RANK(P682,(N682:P682,Q682:AF682)),0)</f>
        <v>4</v>
      </c>
      <c r="G682" s="1">
        <f t="shared" si="294"/>
        <v>2254</v>
      </c>
      <c r="H682" s="2">
        <f t="shared" si="295"/>
        <v>0.19340998798695727</v>
      </c>
      <c r="I682" s="2"/>
      <c r="J682" s="2">
        <f t="shared" si="296"/>
        <v>0.38776385790286599</v>
      </c>
      <c r="K682" s="2">
        <f t="shared" si="297"/>
        <v>0.58117384588982324</v>
      </c>
      <c r="L682" s="2">
        <f t="shared" si="298"/>
        <v>8.1517075682169208E-3</v>
      </c>
      <c r="M682" s="2">
        <f t="shared" si="299"/>
        <v>2.2910588639093905E-2</v>
      </c>
      <c r="N682" s="53">
        <v>4519</v>
      </c>
      <c r="O682" s="53">
        <v>6773</v>
      </c>
      <c r="P682" s="102">
        <v>95</v>
      </c>
      <c r="Q682" s="102">
        <v>262</v>
      </c>
      <c r="X682" s="53">
        <v>5</v>
      </c>
      <c r="AP682" s="7">
        <f>IF(Q682&gt;0,RANK(Q682,(N682:P682,Q682:AF682)),0)</f>
        <v>3</v>
      </c>
      <c r="AQ682" s="7">
        <f>IF(R682&gt;0,RANK(R682,(N682:P682,Q682:AF682)),0)</f>
        <v>0</v>
      </c>
      <c r="AR682" s="7">
        <f>IF(T682&gt;0,RANK(T682,(N682:P682,Q682:AF682)),0)</f>
        <v>0</v>
      </c>
      <c r="AS682" s="7">
        <f>IF(S682&gt;0,RANK(S682,(N682:P682,Q682:AF682)),0)</f>
        <v>0</v>
      </c>
      <c r="AT682" s="2">
        <f t="shared" si="300"/>
        <v>2.2481551398661405E-2</v>
      </c>
      <c r="AU682" s="2">
        <f t="shared" si="301"/>
        <v>0</v>
      </c>
      <c r="AV682" s="2">
        <f t="shared" si="302"/>
        <v>0</v>
      </c>
      <c r="AW682" s="2">
        <f t="shared" si="303"/>
        <v>0</v>
      </c>
      <c r="AY682" t="s">
        <v>1845</v>
      </c>
      <c r="AZ682" t="s">
        <v>1938</v>
      </c>
      <c r="BA682">
        <v>2</v>
      </c>
      <c r="BC682">
        <v>2</v>
      </c>
      <c r="BD682" s="91">
        <v>19</v>
      </c>
      <c r="BE682" s="93">
        <v>183</v>
      </c>
      <c r="BF682" s="96">
        <f t="shared" si="291"/>
        <v>19183</v>
      </c>
      <c r="BG682" s="96">
        <f t="shared" si="292"/>
        <v>19183</v>
      </c>
      <c r="BI682" s="7" t="s">
        <v>1447</v>
      </c>
      <c r="BJ682" s="1">
        <v>164</v>
      </c>
      <c r="BK682" s="1">
        <v>2</v>
      </c>
    </row>
    <row r="683" spans="1:63" ht="14" hidden="1" customHeight="1" outlineLevel="1" x14ac:dyDescent="0.2">
      <c r="A683" t="s">
        <v>1199</v>
      </c>
      <c r="B683" t="s">
        <v>1938</v>
      </c>
      <c r="C683" s="1">
        <f t="shared" si="293"/>
        <v>3055</v>
      </c>
      <c r="D683" s="7">
        <f>IF(N683&gt;0, RANK(N683,(N683:P683,Q683:AF683)),0)</f>
        <v>2</v>
      </c>
      <c r="E683" s="7">
        <f>IF(O683&gt;0,RANK(O683,(N683:P683,Q683:AF683)),0)</f>
        <v>1</v>
      </c>
      <c r="F683" s="7">
        <f>IF(P683&gt;0,RANK(P683,(N683:P683,Q683:AF683)),0)</f>
        <v>4</v>
      </c>
      <c r="G683" s="1">
        <f t="shared" si="294"/>
        <v>1402</v>
      </c>
      <c r="H683" s="2">
        <f t="shared" si="295"/>
        <v>0.45891980360065465</v>
      </c>
      <c r="I683" s="2"/>
      <c r="J683" s="2">
        <f t="shared" si="296"/>
        <v>0.25662847790507365</v>
      </c>
      <c r="K683" s="2">
        <f t="shared" si="297"/>
        <v>0.71554828150572836</v>
      </c>
      <c r="L683" s="2">
        <f t="shared" si="298"/>
        <v>9.1653027823240581E-3</v>
      </c>
      <c r="M683" s="2">
        <f t="shared" si="299"/>
        <v>1.8657937806873991E-2</v>
      </c>
      <c r="N683" s="53">
        <v>784</v>
      </c>
      <c r="O683" s="53">
        <v>2186</v>
      </c>
      <c r="P683" s="102">
        <v>28</v>
      </c>
      <c r="Q683" s="102">
        <v>53</v>
      </c>
      <c r="X683" s="53">
        <v>4</v>
      </c>
      <c r="AP683" s="7">
        <f>IF(Q683&gt;0,RANK(Q683,(N683:P683,Q683:AF683)),0)</f>
        <v>3</v>
      </c>
      <c r="AQ683" s="7">
        <f>IF(R683&gt;0,RANK(R683,(N683:P683,Q683:AF683)),0)</f>
        <v>0</v>
      </c>
      <c r="AR683" s="7">
        <f>IF(T683&gt;0,RANK(T683,(N683:P683,Q683:AF683)),0)</f>
        <v>0</v>
      </c>
      <c r="AS683" s="7">
        <f>IF(S683&gt;0,RANK(S683,(N683:P683,Q683:AF683)),0)</f>
        <v>0</v>
      </c>
      <c r="AT683" s="2">
        <f t="shared" si="300"/>
        <v>1.7348608837970542E-2</v>
      </c>
      <c r="AU683" s="2">
        <f t="shared" si="301"/>
        <v>0</v>
      </c>
      <c r="AV683" s="2">
        <f t="shared" si="302"/>
        <v>0</v>
      </c>
      <c r="AW683" s="2">
        <f t="shared" si="303"/>
        <v>0</v>
      </c>
      <c r="AY683" t="s">
        <v>1199</v>
      </c>
      <c r="AZ683" t="s">
        <v>1938</v>
      </c>
      <c r="BA683">
        <v>2</v>
      </c>
      <c r="BC683">
        <v>2</v>
      </c>
      <c r="BD683" s="91">
        <v>19</v>
      </c>
      <c r="BE683" s="93">
        <v>185</v>
      </c>
      <c r="BF683" s="96">
        <f t="shared" si="291"/>
        <v>19185</v>
      </c>
      <c r="BG683" s="96">
        <f t="shared" si="292"/>
        <v>19185</v>
      </c>
      <c r="BI683" s="7" t="s">
        <v>1447</v>
      </c>
      <c r="BJ683" s="1">
        <v>77</v>
      </c>
      <c r="BK683" s="1">
        <v>0</v>
      </c>
    </row>
    <row r="684" spans="1:63" ht="14" hidden="1" customHeight="1" outlineLevel="1" x14ac:dyDescent="0.2">
      <c r="A684" t="s">
        <v>2412</v>
      </c>
      <c r="B684" t="s">
        <v>1938</v>
      </c>
      <c r="C684" s="1">
        <f t="shared" si="293"/>
        <v>17635</v>
      </c>
      <c r="D684" s="7">
        <f>IF(N684&gt;0, RANK(N684,(N684:P684,Q684:AF684)),0)</f>
        <v>2</v>
      </c>
      <c r="E684" s="7">
        <f>IF(O684&gt;0,RANK(O684,(N684:P684,Q684:AF684)),0)</f>
        <v>1</v>
      </c>
      <c r="F684" s="7">
        <f>IF(P684&gt;0,RANK(P684,(N684:P684,Q684:AF684)),0)</f>
        <v>4</v>
      </c>
      <c r="G684" s="1">
        <f t="shared" si="294"/>
        <v>3350</v>
      </c>
      <c r="H684" s="2">
        <f t="shared" si="295"/>
        <v>0.18996314148001134</v>
      </c>
      <c r="I684" s="2"/>
      <c r="J684" s="2">
        <f t="shared" si="296"/>
        <v>0.38814856818826199</v>
      </c>
      <c r="K684" s="2">
        <f t="shared" si="297"/>
        <v>0.5781117096682733</v>
      </c>
      <c r="L684" s="2">
        <f t="shared" si="298"/>
        <v>9.8100368585199889E-3</v>
      </c>
      <c r="M684" s="2">
        <f t="shared" si="299"/>
        <v>2.3929685284944779E-2</v>
      </c>
      <c r="N684" s="53">
        <v>6845</v>
      </c>
      <c r="O684" s="53">
        <v>10195</v>
      </c>
      <c r="P684" s="102">
        <v>173</v>
      </c>
      <c r="Q684" s="102">
        <v>403</v>
      </c>
      <c r="X684" s="53">
        <v>19</v>
      </c>
      <c r="AP684" s="7">
        <f>IF(Q684&gt;0,RANK(Q684,(N684:P684,Q684:AF684)),0)</f>
        <v>3</v>
      </c>
      <c r="AQ684" s="7">
        <f>IF(R684&gt;0,RANK(R684,(N684:P684,Q684:AF684)),0)</f>
        <v>0</v>
      </c>
      <c r="AR684" s="7">
        <f>IF(T684&gt;0,RANK(T684,(N684:P684,Q684:AF684)),0)</f>
        <v>0</v>
      </c>
      <c r="AS684" s="7">
        <f>IF(S684&gt;0,RANK(S684,(N684:P684,Q684:AF684)),0)</f>
        <v>0</v>
      </c>
      <c r="AT684" s="2">
        <f t="shared" si="300"/>
        <v>2.2852282392968527E-2</v>
      </c>
      <c r="AU684" s="2">
        <f t="shared" si="301"/>
        <v>0</v>
      </c>
      <c r="AV684" s="2">
        <f t="shared" si="302"/>
        <v>0</v>
      </c>
      <c r="AW684" s="2">
        <f t="shared" si="303"/>
        <v>0</v>
      </c>
      <c r="AY684" t="s">
        <v>2412</v>
      </c>
      <c r="AZ684" t="s">
        <v>1938</v>
      </c>
      <c r="BA684">
        <v>4</v>
      </c>
      <c r="BC684">
        <v>2</v>
      </c>
      <c r="BD684" s="91">
        <v>19</v>
      </c>
      <c r="BE684" s="93">
        <v>187</v>
      </c>
      <c r="BF684" s="96">
        <f t="shared" si="291"/>
        <v>19187</v>
      </c>
      <c r="BG684" s="96">
        <f t="shared" si="292"/>
        <v>19187</v>
      </c>
      <c r="BI684" s="7" t="s">
        <v>1447</v>
      </c>
      <c r="BJ684" s="1">
        <v>313</v>
      </c>
      <c r="BK684" s="1">
        <v>9</v>
      </c>
    </row>
    <row r="685" spans="1:63" ht="14" hidden="1" customHeight="1" outlineLevel="1" x14ac:dyDescent="0.2">
      <c r="A685" t="s">
        <v>2191</v>
      </c>
      <c r="B685" t="s">
        <v>1938</v>
      </c>
      <c r="C685" s="1">
        <f t="shared" si="293"/>
        <v>5926</v>
      </c>
      <c r="D685" s="7">
        <f>IF(N685&gt;0, RANK(N685,(N685:P685,Q685:AF685)),0)</f>
        <v>2</v>
      </c>
      <c r="E685" s="7">
        <f>IF(O685&gt;0,RANK(O685,(N685:P685,Q685:AF685)),0)</f>
        <v>1</v>
      </c>
      <c r="F685" s="7">
        <f>IF(P685&gt;0,RANK(P685,(N685:P685,Q685:AF685)),0)</f>
        <v>4</v>
      </c>
      <c r="G685" s="1">
        <f t="shared" si="294"/>
        <v>975</v>
      </c>
      <c r="H685" s="2">
        <f t="shared" si="295"/>
        <v>0.16452919338508268</v>
      </c>
      <c r="I685" s="2"/>
      <c r="J685" s="2">
        <f t="shared" si="296"/>
        <v>0.39841376982787713</v>
      </c>
      <c r="K685" s="2">
        <f t="shared" si="297"/>
        <v>0.56294296321295989</v>
      </c>
      <c r="L685" s="2">
        <f t="shared" si="298"/>
        <v>1.2149848126898413E-2</v>
      </c>
      <c r="M685" s="2">
        <f t="shared" si="299"/>
        <v>2.6493418832264568E-2</v>
      </c>
      <c r="N685" s="53">
        <v>2361</v>
      </c>
      <c r="O685" s="53">
        <v>3336</v>
      </c>
      <c r="P685" s="102">
        <v>72</v>
      </c>
      <c r="Q685" s="102">
        <v>153</v>
      </c>
      <c r="X685" s="53">
        <v>4</v>
      </c>
      <c r="AP685" s="7">
        <f>IF(Q685&gt;0,RANK(Q685,(N685:P685,Q685:AF685)),0)</f>
        <v>3</v>
      </c>
      <c r="AQ685" s="7">
        <f>IF(R685&gt;0,RANK(R685,(N685:P685,Q685:AF685)),0)</f>
        <v>0</v>
      </c>
      <c r="AR685" s="7">
        <f>IF(T685&gt;0,RANK(T685,(N685:P685,Q685:AF685)),0)</f>
        <v>0</v>
      </c>
      <c r="AS685" s="7">
        <f>IF(S685&gt;0,RANK(S685,(N685:P685,Q685:AF685)),0)</f>
        <v>0</v>
      </c>
      <c r="AT685" s="2">
        <f t="shared" si="300"/>
        <v>2.581842726965913E-2</v>
      </c>
      <c r="AU685" s="2">
        <f t="shared" si="301"/>
        <v>0</v>
      </c>
      <c r="AV685" s="2">
        <f t="shared" si="302"/>
        <v>0</v>
      </c>
      <c r="AW685" s="2">
        <f t="shared" si="303"/>
        <v>0</v>
      </c>
      <c r="AY685" t="s">
        <v>2191</v>
      </c>
      <c r="AZ685" t="s">
        <v>1938</v>
      </c>
      <c r="BA685">
        <v>4</v>
      </c>
      <c r="BC685">
        <v>2</v>
      </c>
      <c r="BD685" s="91">
        <v>19</v>
      </c>
      <c r="BE685" s="93">
        <v>189</v>
      </c>
      <c r="BF685" s="96">
        <f t="shared" si="291"/>
        <v>19189</v>
      </c>
      <c r="BG685" s="96">
        <f t="shared" si="292"/>
        <v>19189</v>
      </c>
      <c r="BI685" s="7" t="s">
        <v>1447</v>
      </c>
      <c r="BJ685" s="1">
        <v>86</v>
      </c>
      <c r="BK685" s="1">
        <v>2</v>
      </c>
    </row>
    <row r="686" spans="1:63" ht="14" hidden="1" customHeight="1" outlineLevel="1" x14ac:dyDescent="0.2">
      <c r="A686" t="s">
        <v>2498</v>
      </c>
      <c r="B686" t="s">
        <v>1938</v>
      </c>
      <c r="C686" s="1">
        <f t="shared" si="293"/>
        <v>11960</v>
      </c>
      <c r="D686" s="7">
        <f>IF(N686&gt;0, RANK(N686,(N686:P686,Q686:AF686)),0)</f>
        <v>2</v>
      </c>
      <c r="E686" s="7">
        <f>IF(O686&gt;0,RANK(O686,(N686:P686,Q686:AF686)),0)</f>
        <v>1</v>
      </c>
      <c r="F686" s="7">
        <f>IF(P686&gt;0,RANK(P686,(N686:P686,Q686:AF686)),0)</f>
        <v>4</v>
      </c>
      <c r="G686" s="1">
        <f t="shared" si="294"/>
        <v>458</v>
      </c>
      <c r="H686" s="2">
        <f t="shared" si="295"/>
        <v>3.82943143812709E-2</v>
      </c>
      <c r="I686" s="2"/>
      <c r="J686" s="2">
        <f t="shared" si="296"/>
        <v>0.46663879598662206</v>
      </c>
      <c r="K686" s="2">
        <f t="shared" si="297"/>
        <v>0.50493311036789301</v>
      </c>
      <c r="L686" s="2">
        <f t="shared" si="298"/>
        <v>9.8662207357859532E-3</v>
      </c>
      <c r="M686" s="2">
        <f t="shared" si="299"/>
        <v>1.8561872909698976E-2</v>
      </c>
      <c r="N686" s="53">
        <v>5581</v>
      </c>
      <c r="O686" s="53">
        <v>6039</v>
      </c>
      <c r="P686" s="102">
        <v>118</v>
      </c>
      <c r="Q686" s="102">
        <v>218</v>
      </c>
      <c r="X686" s="53">
        <v>4</v>
      </c>
      <c r="AP686" s="7">
        <f>IF(Q686&gt;0,RANK(Q686,(N686:P686,Q686:AF686)),0)</f>
        <v>3</v>
      </c>
      <c r="AQ686" s="7">
        <f>IF(R686&gt;0,RANK(R686,(N686:P686,Q686:AF686)),0)</f>
        <v>0</v>
      </c>
      <c r="AR686" s="7">
        <f>IF(T686&gt;0,RANK(T686,(N686:P686,Q686:AF686)),0)</f>
        <v>0</v>
      </c>
      <c r="AS686" s="7">
        <f>IF(S686&gt;0,RANK(S686,(N686:P686,Q686:AF686)),0)</f>
        <v>0</v>
      </c>
      <c r="AT686" s="2">
        <f t="shared" si="300"/>
        <v>1.8227424749163879E-2</v>
      </c>
      <c r="AU686" s="2">
        <f t="shared" si="301"/>
        <v>0</v>
      </c>
      <c r="AV686" s="2">
        <f t="shared" si="302"/>
        <v>0</v>
      </c>
      <c r="AW686" s="2">
        <f t="shared" si="303"/>
        <v>0</v>
      </c>
      <c r="AY686" t="s">
        <v>2498</v>
      </c>
      <c r="AZ686" t="s">
        <v>1938</v>
      </c>
      <c r="BA686">
        <v>1</v>
      </c>
      <c r="BC686">
        <v>2</v>
      </c>
      <c r="BD686" s="91">
        <v>19</v>
      </c>
      <c r="BE686" s="93">
        <v>191</v>
      </c>
      <c r="BF686" s="96">
        <f t="shared" si="291"/>
        <v>19191</v>
      </c>
      <c r="BG686" s="96">
        <f t="shared" si="292"/>
        <v>19191</v>
      </c>
      <c r="BI686" s="7" t="s">
        <v>1447</v>
      </c>
      <c r="BJ686" s="1">
        <v>181</v>
      </c>
      <c r="BK686" s="1">
        <v>4</v>
      </c>
    </row>
    <row r="687" spans="1:63" ht="14" hidden="1" customHeight="1" outlineLevel="1" x14ac:dyDescent="0.2">
      <c r="A687" t="s">
        <v>28</v>
      </c>
      <c r="B687" t="s">
        <v>1938</v>
      </c>
      <c r="C687" s="1">
        <f t="shared" si="293"/>
        <v>44544</v>
      </c>
      <c r="D687" s="7">
        <f>IF(N687&gt;0, RANK(N687,(N687:P687,Q687:AF687)),0)</f>
        <v>2</v>
      </c>
      <c r="E687" s="7">
        <f>IF(O687&gt;0,RANK(O687,(N687:P687,Q687:AF687)),0)</f>
        <v>1</v>
      </c>
      <c r="F687" s="7">
        <f>IF(P687&gt;0,RANK(P687,(N687:P687,Q687:AF687)),0)</f>
        <v>4</v>
      </c>
      <c r="G687" s="1">
        <f t="shared" si="294"/>
        <v>5501</v>
      </c>
      <c r="H687" s="2">
        <f>IF(C687&gt;0,G687/C687,0)</f>
        <v>0.12349586925287356</v>
      </c>
      <c r="I687" s="2"/>
      <c r="J687" s="2">
        <f t="shared" si="296"/>
        <v>0.41922593390804597</v>
      </c>
      <c r="K687" s="2">
        <f t="shared" si="297"/>
        <v>0.54272180316091956</v>
      </c>
      <c r="L687" s="2">
        <f t="shared" si="298"/>
        <v>1.4120869252873564E-2</v>
      </c>
      <c r="M687" s="2">
        <f>IF(C687=0,"-",(1-J687-K687-L687))</f>
        <v>2.3931393678160912E-2</v>
      </c>
      <c r="N687" s="53">
        <v>18674</v>
      </c>
      <c r="O687" s="53">
        <v>24175</v>
      </c>
      <c r="P687" s="102">
        <v>629</v>
      </c>
      <c r="Q687" s="102">
        <v>994</v>
      </c>
      <c r="X687" s="53">
        <v>72</v>
      </c>
      <c r="AP687" s="7">
        <f>IF(Q687&gt;0,RANK(Q687,(N687:P687,Q687:AF687)),0)</f>
        <v>3</v>
      </c>
      <c r="AQ687" s="7">
        <f>IF(R687&gt;0,RANK(R687,(N687:P687,Q687:AF687)),0)</f>
        <v>0</v>
      </c>
      <c r="AR687" s="7">
        <f>IF(T687&gt;0,RANK(T687,(N687:P687,Q687:AF687)),0)</f>
        <v>0</v>
      </c>
      <c r="AS687" s="7">
        <f>IF(S687&gt;0,RANK(S687,(N687:P687,Q687:AF687)),0)</f>
        <v>0</v>
      </c>
      <c r="AT687" s="2">
        <f t="shared" si="300"/>
        <v>2.2315014367816091E-2</v>
      </c>
      <c r="AU687" s="2">
        <f t="shared" si="301"/>
        <v>0</v>
      </c>
      <c r="AV687" s="2">
        <f t="shared" si="302"/>
        <v>0</v>
      </c>
      <c r="AW687" s="2">
        <f t="shared" si="303"/>
        <v>0</v>
      </c>
      <c r="AY687" t="s">
        <v>28</v>
      </c>
      <c r="AZ687" t="s">
        <v>1938</v>
      </c>
      <c r="BA687">
        <v>4</v>
      </c>
      <c r="BC687">
        <v>2</v>
      </c>
      <c r="BD687" s="91">
        <v>19</v>
      </c>
      <c r="BE687" s="93">
        <v>193</v>
      </c>
      <c r="BF687" s="96">
        <f t="shared" si="291"/>
        <v>19193</v>
      </c>
      <c r="BG687" s="96">
        <f t="shared" si="292"/>
        <v>19193</v>
      </c>
      <c r="BI687" s="7" t="s">
        <v>1447</v>
      </c>
      <c r="BJ687" s="1">
        <v>1115</v>
      </c>
      <c r="BK687" s="1">
        <v>41</v>
      </c>
    </row>
    <row r="688" spans="1:63" ht="14" hidden="1" customHeight="1" outlineLevel="1" x14ac:dyDescent="0.2">
      <c r="A688" t="s">
        <v>958</v>
      </c>
      <c r="B688" t="s">
        <v>1938</v>
      </c>
      <c r="C688" s="1">
        <f t="shared" si="293"/>
        <v>4377</v>
      </c>
      <c r="D688" s="7">
        <f>IF(N688&gt;0, RANK(N688,(N688:P688,Q688:AF688)),0)</f>
        <v>2</v>
      </c>
      <c r="E688" s="7">
        <f>IF(O688&gt;0,RANK(O688,(N688:P688,Q688:AF688)),0)</f>
        <v>1</v>
      </c>
      <c r="F688" s="7">
        <f>IF(P688&gt;0,RANK(P688,(N688:P688,Q688:AF688)),0)</f>
        <v>4</v>
      </c>
      <c r="G688" s="1">
        <f t="shared" si="294"/>
        <v>622</v>
      </c>
      <c r="H688" s="2">
        <f>IF(C688&gt;0,G688/C688,0)</f>
        <v>0.14210646561571852</v>
      </c>
      <c r="I688" s="2"/>
      <c r="J688" s="2">
        <f t="shared" si="296"/>
        <v>0.41192597669636738</v>
      </c>
      <c r="K688" s="2">
        <f t="shared" si="297"/>
        <v>0.55403244231208593</v>
      </c>
      <c r="L688" s="2">
        <f t="shared" si="298"/>
        <v>1.0509481379940599E-2</v>
      </c>
      <c r="M688" s="2">
        <f>IF(C688=0,"-",(1-J688-K688-L688))</f>
        <v>2.3532099611606037E-2</v>
      </c>
      <c r="N688" s="53">
        <v>1803</v>
      </c>
      <c r="O688" s="53">
        <v>2425</v>
      </c>
      <c r="P688" s="102">
        <v>46</v>
      </c>
      <c r="Q688" s="102">
        <v>98</v>
      </c>
      <c r="X688" s="53">
        <v>5</v>
      </c>
      <c r="AP688" s="7">
        <f>IF(Q688&gt;0,RANK(Q688,(N688:P688,Q688:AF688)),0)</f>
        <v>3</v>
      </c>
      <c r="AQ688" s="7">
        <f>IF(R688&gt;0,RANK(R688,(N688:P688,Q688:AF688)),0)</f>
        <v>0</v>
      </c>
      <c r="AR688" s="7">
        <f>IF(T688&gt;0,RANK(T688,(N688:P688,Q688:AF688)),0)</f>
        <v>0</v>
      </c>
      <c r="AS688" s="7">
        <f>IF(S688&gt;0,RANK(S688,(N688:P688,Q688:AF688)),0)</f>
        <v>0</v>
      </c>
      <c r="AT688" s="2">
        <f t="shared" si="300"/>
        <v>2.2389764679003884E-2</v>
      </c>
      <c r="AU688" s="2">
        <f t="shared" si="301"/>
        <v>0</v>
      </c>
      <c r="AV688" s="2">
        <f t="shared" si="302"/>
        <v>0</v>
      </c>
      <c r="AW688" s="2">
        <f t="shared" si="303"/>
        <v>0</v>
      </c>
      <c r="AY688" t="s">
        <v>958</v>
      </c>
      <c r="AZ688" t="s">
        <v>1938</v>
      </c>
      <c r="BA688">
        <v>1</v>
      </c>
      <c r="BC688">
        <v>2</v>
      </c>
      <c r="BD688" s="91">
        <v>19</v>
      </c>
      <c r="BE688" s="93">
        <v>195</v>
      </c>
      <c r="BF688" s="96">
        <f t="shared" si="291"/>
        <v>19195</v>
      </c>
      <c r="BG688" s="96">
        <f t="shared" si="292"/>
        <v>19195</v>
      </c>
      <c r="BI688" s="7" t="s">
        <v>1447</v>
      </c>
      <c r="BJ688" s="1">
        <v>56</v>
      </c>
      <c r="BK688" s="1">
        <v>3</v>
      </c>
    </row>
    <row r="689" spans="1:63" ht="14" hidden="1" customHeight="1" outlineLevel="1" x14ac:dyDescent="0.2">
      <c r="A689" t="s">
        <v>2363</v>
      </c>
      <c r="B689" t="s">
        <v>1938</v>
      </c>
      <c r="C689" s="1">
        <f t="shared" si="293"/>
        <v>6188</v>
      </c>
      <c r="D689" s="7">
        <f>IF(N689&gt;0, RANK(N689,(N689:P689,Q689:AF689)),0)</f>
        <v>2</v>
      </c>
      <c r="E689" s="7">
        <f>IF(O689&gt;0,RANK(O689,(N689:P689,Q689:AF689)),0)</f>
        <v>1</v>
      </c>
      <c r="F689" s="7">
        <f>IF(P689&gt;0,RANK(P689,(N689:P689,Q689:AF689)),0)</f>
        <v>4</v>
      </c>
      <c r="G689" s="1">
        <f t="shared" si="294"/>
        <v>1826</v>
      </c>
      <c r="H689" s="2">
        <f>IF(C689&gt;0,G689/C689,0)</f>
        <v>0.29508726567550098</v>
      </c>
      <c r="I689" s="2"/>
      <c r="J689" s="2">
        <f t="shared" si="296"/>
        <v>0.33338720103425984</v>
      </c>
      <c r="K689" s="2">
        <f t="shared" si="297"/>
        <v>0.62847446670976082</v>
      </c>
      <c r="L689" s="2">
        <f t="shared" si="298"/>
        <v>1.2281835811247576E-2</v>
      </c>
      <c r="M689" s="2">
        <f>IF(C689=0,"-",(1-J689-K689-L689))</f>
        <v>2.5856496444731827E-2</v>
      </c>
      <c r="N689" s="53">
        <v>2063</v>
      </c>
      <c r="O689" s="53">
        <v>3889</v>
      </c>
      <c r="P689" s="102">
        <v>76</v>
      </c>
      <c r="Q689" s="102">
        <v>158</v>
      </c>
      <c r="X689" s="53">
        <v>2</v>
      </c>
      <c r="AP689" s="7">
        <f>IF(Q689&gt;0,RANK(Q689,(N689:P689,Q689:AF689)),0)</f>
        <v>3</v>
      </c>
      <c r="AQ689" s="7">
        <f>IF(R689&gt;0,RANK(R689,(N689:P689,Q689:AF689)),0)</f>
        <v>0</v>
      </c>
      <c r="AR689" s="7">
        <f>IF(T689&gt;0,RANK(T689,(N689:P689,Q689:AF689)),0)</f>
        <v>0</v>
      </c>
      <c r="AS689" s="7">
        <f>IF(S689&gt;0,RANK(S689,(N689:P689,Q689:AF689)),0)</f>
        <v>0</v>
      </c>
      <c r="AT689" s="2">
        <f t="shared" si="300"/>
        <v>2.5533290239172592E-2</v>
      </c>
      <c r="AU689" s="2">
        <f t="shared" si="301"/>
        <v>0</v>
      </c>
      <c r="AV689" s="2">
        <f t="shared" si="302"/>
        <v>0</v>
      </c>
      <c r="AW689" s="2">
        <f t="shared" si="303"/>
        <v>0</v>
      </c>
      <c r="AY689" t="s">
        <v>2363</v>
      </c>
      <c r="AZ689" t="s">
        <v>1938</v>
      </c>
      <c r="BA689">
        <v>4</v>
      </c>
      <c r="BC689">
        <v>2</v>
      </c>
      <c r="BD689" s="91">
        <v>19</v>
      </c>
      <c r="BE689" s="93">
        <v>197</v>
      </c>
      <c r="BF689" s="96">
        <f t="shared" si="291"/>
        <v>19197</v>
      </c>
      <c r="BG689" s="96">
        <f t="shared" si="292"/>
        <v>19197</v>
      </c>
      <c r="BI689" s="7" t="s">
        <v>1447</v>
      </c>
      <c r="BJ689" s="1">
        <v>116</v>
      </c>
      <c r="BK689" s="1">
        <v>4</v>
      </c>
    </row>
    <row r="690" spans="1:63" ht="14" customHeight="1" collapsed="1" x14ac:dyDescent="0.2">
      <c r="A690" t="s">
        <v>1937</v>
      </c>
      <c r="B690" t="s">
        <v>2397</v>
      </c>
      <c r="C690" s="1">
        <f t="shared" si="293"/>
        <v>1671828</v>
      </c>
      <c r="D690" s="7">
        <f>IF(N690&gt;0, RANK(N690,(N690:P690,Q690:AF690)),0)</f>
        <v>2</v>
      </c>
      <c r="E690" s="7">
        <f>IF(O690&gt;0,RANK(O690,(N690:P690,Q690:AF690)),0)</f>
        <v>1</v>
      </c>
      <c r="F690" s="7">
        <f>IF(P690&gt;0,RANK(P690,(N690:P690,Q690:AF690)),0)</f>
        <v>4</v>
      </c>
      <c r="G690" s="1">
        <f t="shared" si="294"/>
        <v>110138</v>
      </c>
      <c r="H690" s="2">
        <f>IF(C690&gt;0,G690/C690,0)</f>
        <v>6.587878657373844E-2</v>
      </c>
      <c r="I690" s="2"/>
      <c r="J690" s="2">
        <f t="shared" si="296"/>
        <v>0.45151714171553531</v>
      </c>
      <c r="K690" s="2">
        <f t="shared" si="297"/>
        <v>0.51739592828927383</v>
      </c>
      <c r="L690" s="2">
        <f t="shared" si="298"/>
        <v>8.2544376574623709E-3</v>
      </c>
      <c r="M690" s="2">
        <f>IF(C690=0,"-",(1-J690-K690-L690))</f>
        <v>2.2832492337728542E-2</v>
      </c>
      <c r="N690" s="102">
        <f>SUM(N591:N689)</f>
        <v>754859</v>
      </c>
      <c r="O690" s="102">
        <f>SUM(O591:O689)</f>
        <v>864997</v>
      </c>
      <c r="P690" s="102">
        <f>SUM(P591:P689)</f>
        <v>13800</v>
      </c>
      <c r="Q690" s="102">
        <f>SUM(Q591:Q689)</f>
        <v>36961</v>
      </c>
      <c r="R690" s="102"/>
      <c r="X690" s="102">
        <f>SUM(X591:X689)</f>
        <v>1211</v>
      </c>
      <c r="Y690" s="102">
        <f>SUM(Y591:Y689)</f>
        <v>0</v>
      </c>
      <c r="Z690" s="102">
        <f>SUM(Z591:Z689)</f>
        <v>0</v>
      </c>
      <c r="AP690" s="7">
        <f>IF(Q690&gt;0,RANK(Q690,(N690:P690,Q690:AF690)),0)</f>
        <v>3</v>
      </c>
      <c r="AQ690" s="7">
        <f>IF(R690&gt;0,RANK(R690,(N690:P690,Q690:AF690)),0)</f>
        <v>0</v>
      </c>
      <c r="AR690" s="7">
        <f>IF(T690&gt;0,RANK(T690,(N690:P690,Q690:AF690)),0)</f>
        <v>0</v>
      </c>
      <c r="AS690" s="7">
        <f>IF(S690&gt;0,RANK(S690,(N690:P690,Q690:AF690)),0)</f>
        <v>0</v>
      </c>
      <c r="AT690" s="2">
        <f t="shared" si="300"/>
        <v>2.2108135525903381E-2</v>
      </c>
      <c r="AU690" s="2">
        <f t="shared" si="301"/>
        <v>0</v>
      </c>
      <c r="AV690" s="2">
        <f t="shared" si="302"/>
        <v>0</v>
      </c>
      <c r="AW690" s="2">
        <f t="shared" si="303"/>
        <v>0</v>
      </c>
      <c r="AY690" t="s">
        <v>1937</v>
      </c>
      <c r="AZ690" t="s">
        <v>2397</v>
      </c>
      <c r="BA690" t="s">
        <v>2903</v>
      </c>
      <c r="BC690">
        <v>2</v>
      </c>
      <c r="BD690" s="91">
        <v>19</v>
      </c>
      <c r="BE690" s="93"/>
      <c r="BF690" s="91">
        <v>19</v>
      </c>
      <c r="BG690" s="91">
        <f t="shared" si="292"/>
        <v>19</v>
      </c>
      <c r="BI690" s="7" t="s">
        <v>2154</v>
      </c>
      <c r="BJ690" s="102">
        <f>SUM(BJ591:BJ689)</f>
        <v>27438</v>
      </c>
      <c r="BK690" s="102">
        <f>SUM(BK591:BK689)</f>
        <v>864</v>
      </c>
    </row>
    <row r="691" spans="1:63" ht="14" customHeight="1" x14ac:dyDescent="0.2">
      <c r="C691" s="1"/>
      <c r="E691" s="7"/>
      <c r="F691" s="7"/>
      <c r="I691" s="2"/>
      <c r="AP691" s="7"/>
      <c r="AQ691" s="7"/>
      <c r="AR691" s="7"/>
      <c r="AS691" s="7"/>
      <c r="BA691" t="s">
        <v>2903</v>
      </c>
      <c r="BD691" s="91"/>
      <c r="BE691" s="93"/>
      <c r="BF691" s="96"/>
      <c r="BG691" s="96"/>
    </row>
    <row r="692" spans="1:63" ht="14" hidden="1" customHeight="1" outlineLevel="1" x14ac:dyDescent="0.2">
      <c r="A692" s="23" t="s">
        <v>2504</v>
      </c>
      <c r="B692" t="s">
        <v>2477</v>
      </c>
      <c r="C692" s="1">
        <f t="shared" ref="C692:C723" si="304">SUM(N692:AN692)</f>
        <v>5871</v>
      </c>
      <c r="D692" s="7">
        <f>IF(N692&gt;0, RANK(N692,(N692:P692,Q692:AF692)),0)</f>
        <v>2</v>
      </c>
      <c r="E692" s="7">
        <f>IF(O692&gt;0,RANK(O692,(N692:P692,Q692:AF692)),0)</f>
        <v>1</v>
      </c>
      <c r="F692" s="7">
        <f>IF(P692&gt;0,RANK(P692,(N692:P692,Q692:AF692)),0)</f>
        <v>0</v>
      </c>
      <c r="G692" s="1">
        <f t="shared" ref="G692:G723" si="305">IF(C692&gt;0,MAX(N692:U692)-LARGE(N692:U692,2),0)</f>
        <v>2155</v>
      </c>
      <c r="H692" s="2">
        <f t="shared" ref="H692:H723" si="306">IF(C692&gt;0,G692/C692,0)</f>
        <v>0.36705842275591893</v>
      </c>
      <c r="I692" s="2"/>
      <c r="J692" s="2">
        <f t="shared" ref="J692:J723" si="307">IF($C692=0,"-",N692/$C692)</f>
        <v>0.28972917731221259</v>
      </c>
      <c r="K692" s="2">
        <f t="shared" ref="K692:K723" si="308">IF($C692=0,"-",O692/$C692)</f>
        <v>0.65678760006813153</v>
      </c>
      <c r="L692" s="2">
        <f t="shared" ref="L692:L723" si="309">IF($C692=0,"-",P692/$C692)</f>
        <v>0</v>
      </c>
      <c r="M692" s="2">
        <f t="shared" ref="M692:M723" si="310">IF(C692=0,"-",(1-J692-K692-L692))</f>
        <v>5.3483222619655879E-2</v>
      </c>
      <c r="N692" s="111">
        <v>1701</v>
      </c>
      <c r="O692" s="111">
        <v>3856</v>
      </c>
      <c r="P692" s="103"/>
      <c r="Q692" s="103">
        <v>314</v>
      </c>
      <c r="R692" s="111"/>
      <c r="S692" s="111"/>
      <c r="T692" s="111"/>
      <c r="U692" s="100"/>
      <c r="W692" s="100"/>
      <c r="X692" s="100"/>
      <c r="Y692" s="100"/>
      <c r="Z692" s="100"/>
      <c r="AA692" s="100"/>
      <c r="AB692" s="100"/>
      <c r="AC692" s="100"/>
      <c r="AD692" s="100"/>
      <c r="AE692" s="100"/>
      <c r="AF692" s="100"/>
      <c r="AG692" s="100"/>
      <c r="AH692" s="100"/>
      <c r="AI692" s="100"/>
      <c r="AJ692" s="100"/>
      <c r="AK692" s="100"/>
      <c r="AL692" s="100"/>
      <c r="AM692" s="100"/>
      <c r="AN692" s="100"/>
      <c r="AO692" s="100"/>
      <c r="AP692" s="7">
        <f>IF(Q692&gt;0,RANK(Q692,(N692:P692,Q692:AF692)),0)</f>
        <v>3</v>
      </c>
      <c r="AQ692" s="7">
        <f>IF(R692&gt;0,RANK(R692,(N692:P692,Q692:AF692)),0)</f>
        <v>0</v>
      </c>
      <c r="AR692" s="7">
        <f>IF(T692&gt;0,RANK(T692,(N692:P692,Q692:AF692)),0)</f>
        <v>0</v>
      </c>
      <c r="AS692" s="7">
        <f>IF(S692&gt;0,RANK(S692,(N692:P692,Q692:AF692)),0)</f>
        <v>0</v>
      </c>
      <c r="AT692" s="2">
        <f t="shared" ref="AT692:AT723" si="311">IF($C692=0,"-",Q692/$C692)</f>
        <v>5.3483222619655935E-2</v>
      </c>
      <c r="AU692" s="2">
        <f t="shared" ref="AU692:AU723" si="312">IF($C692=0,"-",R692/$C692)</f>
        <v>0</v>
      </c>
      <c r="AV692" s="2">
        <f t="shared" ref="AV692:AV723" si="313">IF($C692=0,"-",T692/$C692)</f>
        <v>0</v>
      </c>
      <c r="AW692" s="2">
        <f t="shared" ref="AW692:AW723" si="314">IF($C692=0,"-",S692/$C692)</f>
        <v>0</v>
      </c>
      <c r="AY692" t="s">
        <v>2504</v>
      </c>
      <c r="AZ692" t="s">
        <v>2477</v>
      </c>
      <c r="BA692">
        <v>2</v>
      </c>
      <c r="BC692">
        <v>2</v>
      </c>
      <c r="BD692" s="91">
        <v>20</v>
      </c>
      <c r="BE692" s="93">
        <v>1</v>
      </c>
      <c r="BF692" s="96">
        <f t="shared" si="291"/>
        <v>20001</v>
      </c>
      <c r="BG692" s="96">
        <f t="shared" si="292"/>
        <v>20001</v>
      </c>
      <c r="BI692" s="7" t="s">
        <v>1447</v>
      </c>
    </row>
    <row r="693" spans="1:63" ht="14" hidden="1" customHeight="1" outlineLevel="1" x14ac:dyDescent="0.2">
      <c r="A693" t="s">
        <v>22</v>
      </c>
      <c r="B693" t="s">
        <v>2477</v>
      </c>
      <c r="C693" s="1">
        <f t="shared" si="304"/>
        <v>3748</v>
      </c>
      <c r="D693" s="7">
        <f>IF(N693&gt;0, RANK(N693,(N693:P693,Q693:AF693)),0)</f>
        <v>2</v>
      </c>
      <c r="E693" s="7">
        <f>IF(O693&gt;0,RANK(O693,(N693:P693,Q693:AF693)),0)</f>
        <v>1</v>
      </c>
      <c r="F693" s="7">
        <f>IF(P693&gt;0,RANK(P693,(N693:P693,Q693:AF693)),0)</f>
        <v>0</v>
      </c>
      <c r="G693" s="1">
        <f t="shared" si="305"/>
        <v>1796</v>
      </c>
      <c r="H693" s="2">
        <f t="shared" si="306"/>
        <v>0.47918890074706511</v>
      </c>
      <c r="I693" s="2"/>
      <c r="J693" s="2">
        <f t="shared" si="307"/>
        <v>0.22465314834578443</v>
      </c>
      <c r="K693" s="2">
        <f t="shared" si="308"/>
        <v>0.70384204909284953</v>
      </c>
      <c r="L693" s="2">
        <f t="shared" si="309"/>
        <v>0</v>
      </c>
      <c r="M693" s="2">
        <f t="shared" si="310"/>
        <v>7.1504802561366043E-2</v>
      </c>
      <c r="N693" s="111">
        <v>842</v>
      </c>
      <c r="O693" s="111">
        <v>2638</v>
      </c>
      <c r="P693" s="103"/>
      <c r="Q693" s="103">
        <v>268</v>
      </c>
      <c r="R693" s="111"/>
      <c r="S693" s="111"/>
      <c r="T693" s="111"/>
      <c r="U693" s="100"/>
      <c r="W693" s="100"/>
      <c r="X693" s="100"/>
      <c r="Y693" s="100"/>
      <c r="Z693" s="100"/>
      <c r="AA693" s="100"/>
      <c r="AB693" s="100"/>
      <c r="AC693" s="100"/>
      <c r="AD693" s="100"/>
      <c r="AE693" s="100"/>
      <c r="AF693" s="100"/>
      <c r="AG693" s="100"/>
      <c r="AH693" s="100"/>
      <c r="AI693" s="100"/>
      <c r="AJ693" s="100"/>
      <c r="AK693" s="100"/>
      <c r="AL693" s="100"/>
      <c r="AM693" s="100"/>
      <c r="AN693" s="100"/>
      <c r="AO693" s="100"/>
      <c r="AP693" s="7">
        <f>IF(Q693&gt;0,RANK(Q693,(N693:P693,Q693:AF693)),0)</f>
        <v>3</v>
      </c>
      <c r="AQ693" s="7">
        <f>IF(R693&gt;0,RANK(R693,(N693:P693,Q693:AF693)),0)</f>
        <v>0</v>
      </c>
      <c r="AR693" s="7">
        <f>IF(T693&gt;0,RANK(T693,(N693:P693,Q693:AF693)),0)</f>
        <v>0</v>
      </c>
      <c r="AS693" s="7">
        <f>IF(S693&gt;0,RANK(S693,(N693:P693,Q693:AF693)),0)</f>
        <v>0</v>
      </c>
      <c r="AT693" s="2">
        <f t="shared" si="311"/>
        <v>7.1504802561366057E-2</v>
      </c>
      <c r="AU693" s="2">
        <f t="shared" si="312"/>
        <v>0</v>
      </c>
      <c r="AV693" s="2">
        <f t="shared" si="313"/>
        <v>0</v>
      </c>
      <c r="AW693" s="2">
        <f t="shared" si="314"/>
        <v>0</v>
      </c>
      <c r="AY693" t="s">
        <v>22</v>
      </c>
      <c r="AZ693" t="s">
        <v>2477</v>
      </c>
      <c r="BA693">
        <v>2</v>
      </c>
      <c r="BC693">
        <v>2</v>
      </c>
      <c r="BD693" s="91">
        <v>20</v>
      </c>
      <c r="BE693" s="93">
        <v>3</v>
      </c>
      <c r="BF693" s="96">
        <f t="shared" si="291"/>
        <v>20003</v>
      </c>
      <c r="BG693" s="96">
        <f t="shared" si="292"/>
        <v>20003</v>
      </c>
      <c r="BI693" s="7" t="s">
        <v>1447</v>
      </c>
    </row>
    <row r="694" spans="1:63" ht="14" hidden="1" customHeight="1" outlineLevel="1" x14ac:dyDescent="0.2">
      <c r="A694" t="s">
        <v>193</v>
      </c>
      <c r="B694" t="s">
        <v>2477</v>
      </c>
      <c r="C694" s="1">
        <f t="shared" si="304"/>
        <v>7419</v>
      </c>
      <c r="D694" s="7">
        <f>IF(N694&gt;0, RANK(N694,(N694:P694,Q694:AF694)),0)</f>
        <v>2</v>
      </c>
      <c r="E694" s="7">
        <f>IF(O694&gt;0,RANK(O694,(N694:P694,Q694:AF694)),0)</f>
        <v>1</v>
      </c>
      <c r="F694" s="7">
        <f>IF(P694&gt;0,RANK(P694,(N694:P694,Q694:AF694)),0)</f>
        <v>0</v>
      </c>
      <c r="G694" s="1">
        <f t="shared" si="305"/>
        <v>2020</v>
      </c>
      <c r="H694" s="2">
        <f t="shared" si="306"/>
        <v>0.27227389136002156</v>
      </c>
      <c r="I694" s="2"/>
      <c r="J694" s="2">
        <f t="shared" si="307"/>
        <v>0.3280765601833131</v>
      </c>
      <c r="K694" s="2">
        <f t="shared" si="308"/>
        <v>0.60035045154333466</v>
      </c>
      <c r="L694" s="2">
        <f t="shared" si="309"/>
        <v>0</v>
      </c>
      <c r="M694" s="2">
        <f t="shared" si="310"/>
        <v>7.1572988273352234E-2</v>
      </c>
      <c r="N694" s="111">
        <v>2434</v>
      </c>
      <c r="O694" s="111">
        <v>4454</v>
      </c>
      <c r="P694" s="103"/>
      <c r="Q694" s="103">
        <v>531</v>
      </c>
      <c r="R694" s="111"/>
      <c r="S694" s="111"/>
      <c r="T694" s="111"/>
      <c r="U694" s="100"/>
      <c r="W694" s="100"/>
      <c r="X694" s="100"/>
      <c r="Y694" s="100"/>
      <c r="Z694" s="100"/>
      <c r="AA694" s="100"/>
      <c r="AB694" s="100"/>
      <c r="AC694" s="100"/>
      <c r="AD694" s="100"/>
      <c r="AE694" s="100"/>
      <c r="AF694" s="100"/>
      <c r="AG694" s="100"/>
      <c r="AH694" s="100"/>
      <c r="AI694" s="100"/>
      <c r="AJ694" s="100"/>
      <c r="AK694" s="100"/>
      <c r="AL694" s="100"/>
      <c r="AM694" s="100"/>
      <c r="AN694" s="100"/>
      <c r="AO694" s="100"/>
      <c r="AP694" s="7">
        <f>IF(Q694&gt;0,RANK(Q694,(N694:P694,Q694:AF694)),0)</f>
        <v>3</v>
      </c>
      <c r="AQ694" s="7">
        <f>IF(R694&gt;0,RANK(R694,(N694:P694,Q694:AF694)),0)</f>
        <v>0</v>
      </c>
      <c r="AR694" s="7">
        <f>IF(T694&gt;0,RANK(T694,(N694:P694,Q694:AF694)),0)</f>
        <v>0</v>
      </c>
      <c r="AS694" s="7">
        <f>IF(S694&gt;0,RANK(S694,(N694:P694,Q694:AF694)),0)</f>
        <v>0</v>
      </c>
      <c r="AT694" s="2">
        <f t="shared" si="311"/>
        <v>7.1572988273352206E-2</v>
      </c>
      <c r="AU694" s="2">
        <f t="shared" si="312"/>
        <v>0</v>
      </c>
      <c r="AV694" s="2">
        <f t="shared" si="313"/>
        <v>0</v>
      </c>
      <c r="AW694" s="2">
        <f t="shared" si="314"/>
        <v>0</v>
      </c>
      <c r="AY694" t="s">
        <v>193</v>
      </c>
      <c r="AZ694" t="s">
        <v>2477</v>
      </c>
      <c r="BA694">
        <v>2</v>
      </c>
      <c r="BC694">
        <v>2</v>
      </c>
      <c r="BD694" s="91">
        <v>20</v>
      </c>
      <c r="BE694" s="93">
        <v>5</v>
      </c>
      <c r="BF694" s="96">
        <f t="shared" ref="BF694:BF757" si="315">1000*BD694+BE694</f>
        <v>20005</v>
      </c>
      <c r="BG694" s="96">
        <f t="shared" si="292"/>
        <v>20005</v>
      </c>
      <c r="BI694" s="7" t="s">
        <v>1447</v>
      </c>
    </row>
    <row r="695" spans="1:63" ht="14" hidden="1" customHeight="1" outlineLevel="1" x14ac:dyDescent="0.2">
      <c r="A695" t="s">
        <v>23</v>
      </c>
      <c r="B695" t="s">
        <v>2477</v>
      </c>
      <c r="C695" s="1">
        <f t="shared" si="304"/>
        <v>2322</v>
      </c>
      <c r="D695" s="7">
        <f>IF(N695&gt;0, RANK(N695,(N695:P695,Q695:AF695)),0)</f>
        <v>2</v>
      </c>
      <c r="E695" s="7">
        <f>IF(O695&gt;0,RANK(O695,(N695:P695,Q695:AF695)),0)</f>
        <v>1</v>
      </c>
      <c r="F695" s="7">
        <f>IF(P695&gt;0,RANK(P695,(N695:P695,Q695:AF695)),0)</f>
        <v>0</v>
      </c>
      <c r="G695" s="1">
        <f t="shared" si="305"/>
        <v>1551</v>
      </c>
      <c r="H695" s="2">
        <f t="shared" si="306"/>
        <v>0.66795865633074936</v>
      </c>
      <c r="I695" s="2"/>
      <c r="J695" s="2">
        <f t="shared" si="307"/>
        <v>0.14125753660637383</v>
      </c>
      <c r="K695" s="2">
        <f t="shared" si="308"/>
        <v>0.80921619293712321</v>
      </c>
      <c r="L695" s="2">
        <f t="shared" si="309"/>
        <v>0</v>
      </c>
      <c r="M695" s="2">
        <f t="shared" si="310"/>
        <v>4.952627045650293E-2</v>
      </c>
      <c r="N695" s="111">
        <v>328</v>
      </c>
      <c r="O695" s="111">
        <v>1879</v>
      </c>
      <c r="P695" s="103"/>
      <c r="Q695" s="103">
        <v>115</v>
      </c>
      <c r="R695" s="111"/>
      <c r="S695" s="111"/>
      <c r="T695" s="111"/>
      <c r="U695" s="100"/>
      <c r="W695" s="100"/>
      <c r="X695" s="100"/>
      <c r="Y695" s="100"/>
      <c r="Z695" s="100"/>
      <c r="AA695" s="100"/>
      <c r="AB695" s="100"/>
      <c r="AC695" s="100"/>
      <c r="AD695" s="100"/>
      <c r="AE695" s="100"/>
      <c r="AF695" s="100"/>
      <c r="AG695" s="100"/>
      <c r="AH695" s="100"/>
      <c r="AI695" s="100"/>
      <c r="AJ695" s="100"/>
      <c r="AK695" s="100"/>
      <c r="AL695" s="100"/>
      <c r="AM695" s="100"/>
      <c r="AN695" s="100"/>
      <c r="AO695" s="100"/>
      <c r="AP695" s="7">
        <f>IF(Q695&gt;0,RANK(Q695,(N695:P695,Q695:AF695)),0)</f>
        <v>3</v>
      </c>
      <c r="AQ695" s="7">
        <f>IF(R695&gt;0,RANK(R695,(N695:P695,Q695:AF695)),0)</f>
        <v>0</v>
      </c>
      <c r="AR695" s="7">
        <f>IF(T695&gt;0,RANK(T695,(N695:P695,Q695:AF695)),0)</f>
        <v>0</v>
      </c>
      <c r="AS695" s="7">
        <f>IF(S695&gt;0,RANK(S695,(N695:P695,Q695:AF695)),0)</f>
        <v>0</v>
      </c>
      <c r="AT695" s="2">
        <f t="shared" si="311"/>
        <v>4.9526270456503013E-2</v>
      </c>
      <c r="AU695" s="2">
        <f t="shared" si="312"/>
        <v>0</v>
      </c>
      <c r="AV695" s="2">
        <f t="shared" si="313"/>
        <v>0</v>
      </c>
      <c r="AW695" s="2">
        <f t="shared" si="314"/>
        <v>0</v>
      </c>
      <c r="AY695" t="s">
        <v>23</v>
      </c>
      <c r="AZ695" t="s">
        <v>2477</v>
      </c>
      <c r="BA695">
        <v>4</v>
      </c>
      <c r="BC695">
        <v>2</v>
      </c>
      <c r="BD695" s="91">
        <v>20</v>
      </c>
      <c r="BE695" s="93">
        <v>7</v>
      </c>
      <c r="BF695" s="96">
        <f t="shared" si="315"/>
        <v>20007</v>
      </c>
      <c r="BG695" s="96">
        <f t="shared" si="292"/>
        <v>20007</v>
      </c>
      <c r="BI695" s="7" t="s">
        <v>1447</v>
      </c>
    </row>
    <row r="696" spans="1:63" ht="14" hidden="1" customHeight="1" outlineLevel="1" x14ac:dyDescent="0.2">
      <c r="A696" t="s">
        <v>1337</v>
      </c>
      <c r="B696" t="s">
        <v>2477</v>
      </c>
      <c r="C696" s="1">
        <f t="shared" si="304"/>
        <v>11079</v>
      </c>
      <c r="D696" s="7">
        <f>IF(N696&gt;0, RANK(N696,(N696:P696,Q696:AF696)),0)</f>
        <v>2</v>
      </c>
      <c r="E696" s="7">
        <f>IF(O696&gt;0,RANK(O696,(N696:P696,Q696:AF696)),0)</f>
        <v>1</v>
      </c>
      <c r="F696" s="7">
        <f>IF(P696&gt;0,RANK(P696,(N696:P696,Q696:AF696)),0)</f>
        <v>0</v>
      </c>
      <c r="G696" s="1">
        <f t="shared" si="305"/>
        <v>5674</v>
      </c>
      <c r="H696" s="2">
        <f t="shared" si="306"/>
        <v>0.51214008484520268</v>
      </c>
      <c r="I696" s="2"/>
      <c r="J696" s="2">
        <f t="shared" si="307"/>
        <v>0.22357613503023738</v>
      </c>
      <c r="K696" s="2">
        <f t="shared" si="308"/>
        <v>0.73571621987544</v>
      </c>
      <c r="L696" s="2">
        <f t="shared" si="309"/>
        <v>0</v>
      </c>
      <c r="M696" s="2">
        <f t="shared" si="310"/>
        <v>4.0707645094322564E-2</v>
      </c>
      <c r="N696" s="111">
        <v>2477</v>
      </c>
      <c r="O696" s="111">
        <v>8151</v>
      </c>
      <c r="P696" s="103"/>
      <c r="Q696" s="103">
        <v>451</v>
      </c>
      <c r="R696" s="111"/>
      <c r="S696" s="111"/>
      <c r="T696" s="111"/>
      <c r="U696" s="100"/>
      <c r="W696" s="100"/>
      <c r="X696" s="100"/>
      <c r="Y696" s="100"/>
      <c r="Z696" s="100"/>
      <c r="AA696" s="100"/>
      <c r="AB696" s="100"/>
      <c r="AC696" s="100"/>
      <c r="AD696" s="100"/>
      <c r="AE696" s="100"/>
      <c r="AF696" s="100"/>
      <c r="AG696" s="100"/>
      <c r="AH696" s="100"/>
      <c r="AI696" s="100"/>
      <c r="AJ696" s="100"/>
      <c r="AK696" s="100"/>
      <c r="AL696" s="100"/>
      <c r="AM696" s="100"/>
      <c r="AN696" s="100"/>
      <c r="AO696" s="100"/>
      <c r="AP696" s="7">
        <f>IF(Q696&gt;0,RANK(Q696,(N696:P696,Q696:AF696)),0)</f>
        <v>3</v>
      </c>
      <c r="AQ696" s="7">
        <f>IF(R696&gt;0,RANK(R696,(N696:P696,Q696:AF696)),0)</f>
        <v>0</v>
      </c>
      <c r="AR696" s="7">
        <f>IF(T696&gt;0,RANK(T696,(N696:P696,Q696:AF696)),0)</f>
        <v>0</v>
      </c>
      <c r="AS696" s="7">
        <f>IF(S696&gt;0,RANK(S696,(N696:P696,Q696:AF696)),0)</f>
        <v>0</v>
      </c>
      <c r="AT696" s="2">
        <f t="shared" si="311"/>
        <v>4.0707645094322592E-2</v>
      </c>
      <c r="AU696" s="2">
        <f t="shared" si="312"/>
        <v>0</v>
      </c>
      <c r="AV696" s="2">
        <f t="shared" si="313"/>
        <v>0</v>
      </c>
      <c r="AW696" s="2">
        <f t="shared" si="314"/>
        <v>0</v>
      </c>
      <c r="AY696" t="s">
        <v>1337</v>
      </c>
      <c r="AZ696" t="s">
        <v>2477</v>
      </c>
      <c r="BA696">
        <v>1</v>
      </c>
      <c r="BC696">
        <v>2</v>
      </c>
      <c r="BD696" s="91">
        <v>20</v>
      </c>
      <c r="BE696" s="93">
        <v>9</v>
      </c>
      <c r="BF696" s="96">
        <f t="shared" si="315"/>
        <v>20009</v>
      </c>
      <c r="BG696" s="96">
        <f t="shared" si="292"/>
        <v>20009</v>
      </c>
      <c r="BI696" s="7" t="s">
        <v>1447</v>
      </c>
    </row>
    <row r="697" spans="1:63" ht="14" hidden="1" customHeight="1" outlineLevel="1" x14ac:dyDescent="0.2">
      <c r="A697" t="s">
        <v>681</v>
      </c>
      <c r="B697" t="s">
        <v>2477</v>
      </c>
      <c r="C697" s="1">
        <f t="shared" si="304"/>
        <v>6632</v>
      </c>
      <c r="D697" s="7">
        <f>IF(N697&gt;0, RANK(N697,(N697:P697,Q697:AF697)),0)</f>
        <v>2</v>
      </c>
      <c r="E697" s="7">
        <f>IF(O697&gt;0,RANK(O697,(N697:P697,Q697:AF697)),0)</f>
        <v>1</v>
      </c>
      <c r="F697" s="7">
        <f>IF(P697&gt;0,RANK(P697,(N697:P697,Q697:AF697)),0)</f>
        <v>0</v>
      </c>
      <c r="G697" s="1">
        <f t="shared" si="305"/>
        <v>2925</v>
      </c>
      <c r="H697" s="2">
        <f t="shared" si="306"/>
        <v>0.441043425814234</v>
      </c>
      <c r="I697" s="2"/>
      <c r="J697" s="2">
        <f t="shared" si="307"/>
        <v>0.25542822677925209</v>
      </c>
      <c r="K697" s="2">
        <f t="shared" si="308"/>
        <v>0.69647165259348609</v>
      </c>
      <c r="L697" s="2">
        <f t="shared" si="309"/>
        <v>0</v>
      </c>
      <c r="M697" s="2">
        <f t="shared" si="310"/>
        <v>4.8100120627261878E-2</v>
      </c>
      <c r="N697" s="111">
        <v>1694</v>
      </c>
      <c r="O697" s="111">
        <v>4619</v>
      </c>
      <c r="P697" s="103"/>
      <c r="Q697" s="103">
        <v>319</v>
      </c>
      <c r="R697" s="111"/>
      <c r="S697" s="111"/>
      <c r="T697" s="111"/>
      <c r="U697" s="100"/>
      <c r="W697" s="100"/>
      <c r="X697" s="100"/>
      <c r="Y697" s="100"/>
      <c r="Z697" s="100"/>
      <c r="AA697" s="100"/>
      <c r="AB697" s="100"/>
      <c r="AC697" s="100"/>
      <c r="AD697" s="100"/>
      <c r="AE697" s="100"/>
      <c r="AF697" s="100"/>
      <c r="AG697" s="100"/>
      <c r="AH697" s="100"/>
      <c r="AI697" s="100"/>
      <c r="AJ697" s="100"/>
      <c r="AK697" s="100"/>
      <c r="AL697" s="100"/>
      <c r="AM697" s="100"/>
      <c r="AN697" s="100"/>
      <c r="AO697" s="100"/>
      <c r="AP697" s="7">
        <f>IF(Q697&gt;0,RANK(Q697,(N697:P697,Q697:AF697)),0)</f>
        <v>3</v>
      </c>
      <c r="AQ697" s="7">
        <f>IF(R697&gt;0,RANK(R697,(N697:P697,Q697:AF697)),0)</f>
        <v>0</v>
      </c>
      <c r="AR697" s="7">
        <f>IF(T697&gt;0,RANK(T697,(N697:P697,Q697:AF697)),0)</f>
        <v>0</v>
      </c>
      <c r="AS697" s="7">
        <f>IF(S697&gt;0,RANK(S697,(N697:P697,Q697:AF697)),0)</f>
        <v>0</v>
      </c>
      <c r="AT697" s="2">
        <f t="shared" si="311"/>
        <v>4.810012062726176E-2</v>
      </c>
      <c r="AU697" s="2">
        <f t="shared" si="312"/>
        <v>0</v>
      </c>
      <c r="AV697" s="2">
        <f t="shared" si="313"/>
        <v>0</v>
      </c>
      <c r="AW697" s="2">
        <f t="shared" si="314"/>
        <v>0</v>
      </c>
      <c r="AY697" t="s">
        <v>681</v>
      </c>
      <c r="AZ697" t="s">
        <v>2477</v>
      </c>
      <c r="BA697">
        <v>2</v>
      </c>
      <c r="BC697">
        <v>2</v>
      </c>
      <c r="BD697" s="91">
        <v>20</v>
      </c>
      <c r="BE697" s="93">
        <v>11</v>
      </c>
      <c r="BF697" s="96">
        <f t="shared" si="315"/>
        <v>20011</v>
      </c>
      <c r="BG697" s="96">
        <f t="shared" si="292"/>
        <v>20011</v>
      </c>
      <c r="BI697" s="7" t="s">
        <v>1447</v>
      </c>
    </row>
    <row r="698" spans="1:63" ht="14" hidden="1" customHeight="1" outlineLevel="1" x14ac:dyDescent="0.2">
      <c r="A698" t="s">
        <v>1795</v>
      </c>
      <c r="B698" t="s">
        <v>2477</v>
      </c>
      <c r="C698" s="1">
        <f t="shared" si="304"/>
        <v>4435</v>
      </c>
      <c r="D698" s="7">
        <f>IF(N698&gt;0, RANK(N698,(N698:P698,Q698:AF698)),0)</f>
        <v>2</v>
      </c>
      <c r="E698" s="7">
        <f>IF(O698&gt;0,RANK(O698,(N698:P698,Q698:AF698)),0)</f>
        <v>1</v>
      </c>
      <c r="F698" s="7">
        <f>IF(P698&gt;0,RANK(P698,(N698:P698,Q698:AF698)),0)</f>
        <v>0</v>
      </c>
      <c r="G698" s="1">
        <f t="shared" si="305"/>
        <v>1782</v>
      </c>
      <c r="H698" s="2">
        <f t="shared" si="306"/>
        <v>0.40180383314543405</v>
      </c>
      <c r="I698" s="2"/>
      <c r="J698" s="2">
        <f t="shared" si="307"/>
        <v>0.26899661781285233</v>
      </c>
      <c r="K698" s="2">
        <f t="shared" si="308"/>
        <v>0.67080045095828633</v>
      </c>
      <c r="L698" s="2">
        <f t="shared" si="309"/>
        <v>0</v>
      </c>
      <c r="M698" s="2">
        <f t="shared" si="310"/>
        <v>6.0202931228861334E-2</v>
      </c>
      <c r="N698" s="111">
        <v>1193</v>
      </c>
      <c r="O698" s="111">
        <v>2975</v>
      </c>
      <c r="P698" s="103"/>
      <c r="Q698" s="103">
        <v>267</v>
      </c>
      <c r="R698" s="111"/>
      <c r="S698" s="111"/>
      <c r="T698" s="111"/>
      <c r="U698" s="100"/>
      <c r="W698" s="100"/>
      <c r="X698" s="100"/>
      <c r="Y698" s="100"/>
      <c r="Z698" s="100"/>
      <c r="AA698" s="100"/>
      <c r="AB698" s="100"/>
      <c r="AC698" s="100"/>
      <c r="AD698" s="100"/>
      <c r="AE698" s="100"/>
      <c r="AF698" s="100"/>
      <c r="AG698" s="100"/>
      <c r="AH698" s="100"/>
      <c r="AI698" s="100"/>
      <c r="AJ698" s="100"/>
      <c r="AK698" s="100"/>
      <c r="AL698" s="100"/>
      <c r="AM698" s="100"/>
      <c r="AN698" s="100"/>
      <c r="AO698" s="100"/>
      <c r="AP698" s="7">
        <f>IF(Q698&gt;0,RANK(Q698,(N698:P698,Q698:AF698)),0)</f>
        <v>3</v>
      </c>
      <c r="AQ698" s="7">
        <f>IF(R698&gt;0,RANK(R698,(N698:P698,Q698:AF698)),0)</f>
        <v>0</v>
      </c>
      <c r="AR698" s="7">
        <f>IF(T698&gt;0,RANK(T698,(N698:P698,Q698:AF698)),0)</f>
        <v>0</v>
      </c>
      <c r="AS698" s="7">
        <f>IF(S698&gt;0,RANK(S698,(N698:P698,Q698:AF698)),0)</f>
        <v>0</v>
      </c>
      <c r="AT698" s="2">
        <f t="shared" si="311"/>
        <v>6.0202931228861327E-2</v>
      </c>
      <c r="AU698" s="2">
        <f t="shared" si="312"/>
        <v>0</v>
      </c>
      <c r="AV698" s="2">
        <f t="shared" si="313"/>
        <v>0</v>
      </c>
      <c r="AW698" s="2">
        <f t="shared" si="314"/>
        <v>0</v>
      </c>
      <c r="AY698" t="s">
        <v>1795</v>
      </c>
      <c r="AZ698" t="s">
        <v>2477</v>
      </c>
      <c r="BA698">
        <v>2</v>
      </c>
      <c r="BC698">
        <v>2</v>
      </c>
      <c r="BD698" s="91">
        <v>20</v>
      </c>
      <c r="BE698" s="93">
        <v>13</v>
      </c>
      <c r="BF698" s="96">
        <f t="shared" si="315"/>
        <v>20013</v>
      </c>
      <c r="BG698" s="96">
        <f t="shared" si="292"/>
        <v>20013</v>
      </c>
      <c r="BI698" s="7" t="s">
        <v>1447</v>
      </c>
    </row>
    <row r="699" spans="1:63" ht="14" hidden="1" customHeight="1" outlineLevel="1" x14ac:dyDescent="0.2">
      <c r="A699" t="s">
        <v>1587</v>
      </c>
      <c r="B699" t="s">
        <v>2477</v>
      </c>
      <c r="C699" s="1">
        <f t="shared" si="304"/>
        <v>32450</v>
      </c>
      <c r="D699" s="7">
        <f>IF(N699&gt;0, RANK(N699,(N699:P699,Q699:AF699)),0)</f>
        <v>2</v>
      </c>
      <c r="E699" s="7">
        <f>IF(O699&gt;0,RANK(O699,(N699:P699,Q699:AF699)),0)</f>
        <v>1</v>
      </c>
      <c r="F699" s="7">
        <f>IF(P699&gt;0,RANK(P699,(N699:P699,Q699:AF699)),0)</f>
        <v>0</v>
      </c>
      <c r="G699" s="1">
        <f t="shared" si="305"/>
        <v>11758</v>
      </c>
      <c r="H699" s="2">
        <f t="shared" si="306"/>
        <v>0.36234206471494607</v>
      </c>
      <c r="I699" s="2"/>
      <c r="J699" s="2">
        <f t="shared" si="307"/>
        <v>0.29442218798151004</v>
      </c>
      <c r="K699" s="2">
        <f t="shared" si="308"/>
        <v>0.65676425269645611</v>
      </c>
      <c r="L699" s="2">
        <f t="shared" si="309"/>
        <v>0</v>
      </c>
      <c r="M699" s="2">
        <f t="shared" si="310"/>
        <v>4.8813559322033795E-2</v>
      </c>
      <c r="N699" s="111">
        <v>9554</v>
      </c>
      <c r="O699" s="111">
        <v>21312</v>
      </c>
      <c r="P699" s="103"/>
      <c r="Q699" s="103">
        <v>1584</v>
      </c>
      <c r="R699" s="111"/>
      <c r="S699" s="111"/>
      <c r="T699" s="111"/>
      <c r="U699" s="100"/>
      <c r="W699" s="100"/>
      <c r="X699" s="100"/>
      <c r="Y699" s="100"/>
      <c r="Z699" s="100"/>
      <c r="AA699" s="100"/>
      <c r="AB699" s="100"/>
      <c r="AC699" s="100"/>
      <c r="AD699" s="100"/>
      <c r="AE699" s="100"/>
      <c r="AF699" s="100"/>
      <c r="AG699" s="100"/>
      <c r="AH699" s="100"/>
      <c r="AI699" s="100"/>
      <c r="AJ699" s="100"/>
      <c r="AK699" s="100"/>
      <c r="AL699" s="100"/>
      <c r="AM699" s="100"/>
      <c r="AN699" s="100"/>
      <c r="AO699" s="100"/>
      <c r="AP699" s="7">
        <f>IF(Q699&gt;0,RANK(Q699,(N699:P699,Q699:AF699)),0)</f>
        <v>3</v>
      </c>
      <c r="AQ699" s="7">
        <f>IF(R699&gt;0,RANK(R699,(N699:P699,Q699:AF699)),0)</f>
        <v>0</v>
      </c>
      <c r="AR699" s="7">
        <f>IF(T699&gt;0,RANK(T699,(N699:P699,Q699:AF699)),0)</f>
        <v>0</v>
      </c>
      <c r="AS699" s="7">
        <f>IF(S699&gt;0,RANK(S699,(N699:P699,Q699:AF699)),0)</f>
        <v>0</v>
      </c>
      <c r="AT699" s="2">
        <f t="shared" si="311"/>
        <v>4.8813559322033899E-2</v>
      </c>
      <c r="AU699" s="2">
        <f t="shared" si="312"/>
        <v>0</v>
      </c>
      <c r="AV699" s="2">
        <f t="shared" si="313"/>
        <v>0</v>
      </c>
      <c r="AW699" s="2">
        <f t="shared" si="314"/>
        <v>0</v>
      </c>
      <c r="AY699" t="s">
        <v>1587</v>
      </c>
      <c r="AZ699" t="s">
        <v>2477</v>
      </c>
      <c r="BA699">
        <v>4</v>
      </c>
      <c r="BC699">
        <v>2</v>
      </c>
      <c r="BD699" s="91">
        <v>20</v>
      </c>
      <c r="BE699" s="93">
        <v>15</v>
      </c>
      <c r="BF699" s="96">
        <f t="shared" si="315"/>
        <v>20015</v>
      </c>
      <c r="BG699" s="96">
        <f t="shared" si="292"/>
        <v>20015</v>
      </c>
      <c r="BI699" s="7" t="s">
        <v>1447</v>
      </c>
    </row>
    <row r="700" spans="1:63" ht="14" hidden="1" customHeight="1" outlineLevel="1" x14ac:dyDescent="0.2">
      <c r="A700" t="s">
        <v>682</v>
      </c>
      <c r="B700" t="s">
        <v>2477</v>
      </c>
      <c r="C700" s="1">
        <f t="shared" si="304"/>
        <v>1488</v>
      </c>
      <c r="D700" s="7">
        <f>IF(N700&gt;0, RANK(N700,(N700:P700,Q700:AF700)),0)</f>
        <v>2</v>
      </c>
      <c r="E700" s="7">
        <f>IF(O700&gt;0,RANK(O700,(N700:P700,Q700:AF700)),0)</f>
        <v>1</v>
      </c>
      <c r="F700" s="7">
        <f>IF(P700&gt;0,RANK(P700,(N700:P700,Q700:AF700)),0)</f>
        <v>0</v>
      </c>
      <c r="G700" s="1">
        <f t="shared" si="305"/>
        <v>635</v>
      </c>
      <c r="H700" s="2">
        <f t="shared" si="306"/>
        <v>0.426747311827957</v>
      </c>
      <c r="I700" s="2"/>
      <c r="J700" s="2">
        <f t="shared" si="307"/>
        <v>0.26209677419354838</v>
      </c>
      <c r="K700" s="2">
        <f t="shared" si="308"/>
        <v>0.68884408602150538</v>
      </c>
      <c r="L700" s="2">
        <f t="shared" si="309"/>
        <v>0</v>
      </c>
      <c r="M700" s="2">
        <f t="shared" si="310"/>
        <v>4.9059139784946248E-2</v>
      </c>
      <c r="N700" s="111">
        <v>390</v>
      </c>
      <c r="O700" s="111">
        <v>1025</v>
      </c>
      <c r="P700" s="103"/>
      <c r="Q700" s="103">
        <v>73</v>
      </c>
      <c r="R700" s="111"/>
      <c r="S700" s="111"/>
      <c r="T700" s="111"/>
      <c r="U700" s="100"/>
      <c r="W700" s="100"/>
      <c r="X700" s="100"/>
      <c r="Y700" s="100"/>
      <c r="Z700" s="100"/>
      <c r="AA700" s="100"/>
      <c r="AB700" s="100"/>
      <c r="AC700" s="100"/>
      <c r="AD700" s="100"/>
      <c r="AE700" s="100"/>
      <c r="AF700" s="100"/>
      <c r="AG700" s="100"/>
      <c r="AH700" s="100"/>
      <c r="AI700" s="100"/>
      <c r="AJ700" s="100"/>
      <c r="AK700" s="100"/>
      <c r="AL700" s="100"/>
      <c r="AM700" s="100"/>
      <c r="AN700" s="100"/>
      <c r="AO700" s="100"/>
      <c r="AP700" s="7">
        <f>IF(Q700&gt;0,RANK(Q700,(N700:P700,Q700:AF700)),0)</f>
        <v>3</v>
      </c>
      <c r="AQ700" s="7">
        <f>IF(R700&gt;0,RANK(R700,(N700:P700,Q700:AF700)),0)</f>
        <v>0</v>
      </c>
      <c r="AR700" s="7">
        <f>IF(T700&gt;0,RANK(T700,(N700:P700,Q700:AF700)),0)</f>
        <v>0</v>
      </c>
      <c r="AS700" s="7">
        <f>IF(S700&gt;0,RANK(S700,(N700:P700,Q700:AF700)),0)</f>
        <v>0</v>
      </c>
      <c r="AT700" s="2">
        <f t="shared" si="311"/>
        <v>4.9059139784946235E-2</v>
      </c>
      <c r="AU700" s="2">
        <f t="shared" si="312"/>
        <v>0</v>
      </c>
      <c r="AV700" s="2">
        <f t="shared" si="313"/>
        <v>0</v>
      </c>
      <c r="AW700" s="2">
        <f t="shared" si="314"/>
        <v>0</v>
      </c>
      <c r="AY700" t="s">
        <v>682</v>
      </c>
      <c r="AZ700" t="s">
        <v>2477</v>
      </c>
      <c r="BA700">
        <v>1</v>
      </c>
      <c r="BC700">
        <v>2</v>
      </c>
      <c r="BD700" s="91">
        <v>20</v>
      </c>
      <c r="BE700" s="93">
        <v>17</v>
      </c>
      <c r="BF700" s="96">
        <f t="shared" si="315"/>
        <v>20017</v>
      </c>
      <c r="BG700" s="96">
        <f t="shared" si="292"/>
        <v>20017</v>
      </c>
      <c r="BI700" s="7" t="s">
        <v>1447</v>
      </c>
    </row>
    <row r="701" spans="1:63" ht="14" hidden="1" customHeight="1" outlineLevel="1" x14ac:dyDescent="0.2">
      <c r="A701" t="s">
        <v>136</v>
      </c>
      <c r="B701" t="s">
        <v>2477</v>
      </c>
      <c r="C701" s="1">
        <f t="shared" si="304"/>
        <v>1623</v>
      </c>
      <c r="D701" s="7">
        <f>IF(N701&gt;0, RANK(N701,(N701:P701,Q701:AF701)),0)</f>
        <v>2</v>
      </c>
      <c r="E701" s="7">
        <f>IF(O701&gt;0,RANK(O701,(N701:P701,Q701:AF701)),0)</f>
        <v>1</v>
      </c>
      <c r="F701" s="7">
        <f>IF(P701&gt;0,RANK(P701,(N701:P701,Q701:AF701)),0)</f>
        <v>0</v>
      </c>
      <c r="G701" s="1">
        <f t="shared" si="305"/>
        <v>1120</v>
      </c>
      <c r="H701" s="2">
        <f t="shared" si="306"/>
        <v>0.69008009858287123</v>
      </c>
      <c r="I701" s="2"/>
      <c r="J701" s="2">
        <f t="shared" si="307"/>
        <v>0.13863216266173753</v>
      </c>
      <c r="K701" s="2">
        <f t="shared" si="308"/>
        <v>0.82871226124460873</v>
      </c>
      <c r="L701" s="2">
        <f t="shared" si="309"/>
        <v>0</v>
      </c>
      <c r="M701" s="2">
        <f t="shared" si="310"/>
        <v>3.2655576093653771E-2</v>
      </c>
      <c r="N701" s="111">
        <v>225</v>
      </c>
      <c r="O701" s="111">
        <v>1345</v>
      </c>
      <c r="P701" s="103"/>
      <c r="Q701" s="103">
        <v>53</v>
      </c>
      <c r="R701" s="111"/>
      <c r="S701" s="111"/>
      <c r="T701" s="111"/>
      <c r="U701" s="100"/>
      <c r="W701" s="100"/>
      <c r="X701" s="100"/>
      <c r="Y701" s="100"/>
      <c r="Z701" s="100"/>
      <c r="AA701" s="100"/>
      <c r="AB701" s="100"/>
      <c r="AC701" s="100"/>
      <c r="AD701" s="100"/>
      <c r="AE701" s="100"/>
      <c r="AF701" s="100"/>
      <c r="AG701" s="100"/>
      <c r="AH701" s="100"/>
      <c r="AI701" s="100"/>
      <c r="AJ701" s="100"/>
      <c r="AK701" s="100"/>
      <c r="AL701" s="100"/>
      <c r="AM701" s="100"/>
      <c r="AN701" s="100"/>
      <c r="AO701" s="100"/>
      <c r="AP701" s="7">
        <f>IF(Q701&gt;0,RANK(Q701,(N701:P701,Q701:AF701)),0)</f>
        <v>3</v>
      </c>
      <c r="AQ701" s="7">
        <f>IF(R701&gt;0,RANK(R701,(N701:P701,Q701:AF701)),0)</f>
        <v>0</v>
      </c>
      <c r="AR701" s="7">
        <f>IF(T701&gt;0,RANK(T701,(N701:P701,Q701:AF701)),0)</f>
        <v>0</v>
      </c>
      <c r="AS701" s="7">
        <f>IF(S701&gt;0,RANK(S701,(N701:P701,Q701:AF701)),0)</f>
        <v>0</v>
      </c>
      <c r="AT701" s="2">
        <f t="shared" si="311"/>
        <v>3.2655576093653729E-2</v>
      </c>
      <c r="AU701" s="2">
        <f t="shared" si="312"/>
        <v>0</v>
      </c>
      <c r="AV701" s="2">
        <f t="shared" si="313"/>
        <v>0</v>
      </c>
      <c r="AW701" s="2">
        <f t="shared" si="314"/>
        <v>0</v>
      </c>
      <c r="AY701" t="s">
        <v>136</v>
      </c>
      <c r="AZ701" t="s">
        <v>2477</v>
      </c>
      <c r="BA701">
        <v>4</v>
      </c>
      <c r="BC701">
        <v>2</v>
      </c>
      <c r="BD701" s="91">
        <v>20</v>
      </c>
      <c r="BE701" s="93">
        <v>19</v>
      </c>
      <c r="BF701" s="96">
        <f t="shared" si="315"/>
        <v>20019</v>
      </c>
      <c r="BG701" s="96">
        <f t="shared" si="292"/>
        <v>20019</v>
      </c>
      <c r="BI701" s="7" t="s">
        <v>1447</v>
      </c>
    </row>
    <row r="702" spans="1:63" ht="14" hidden="1" customHeight="1" outlineLevel="1" x14ac:dyDescent="0.2">
      <c r="A702" t="s">
        <v>1172</v>
      </c>
      <c r="B702" t="s">
        <v>2477</v>
      </c>
      <c r="C702" s="1">
        <f t="shared" si="304"/>
        <v>9055</v>
      </c>
      <c r="D702" s="7">
        <f>IF(N702&gt;0, RANK(N702,(N702:P702,Q702:AF702)),0)</f>
        <v>2</v>
      </c>
      <c r="E702" s="7">
        <f>IF(O702&gt;0,RANK(O702,(N702:P702,Q702:AF702)),0)</f>
        <v>1</v>
      </c>
      <c r="F702" s="7">
        <f>IF(P702&gt;0,RANK(P702,(N702:P702,Q702:AF702)),0)</f>
        <v>0</v>
      </c>
      <c r="G702" s="1">
        <f t="shared" si="305"/>
        <v>3848</v>
      </c>
      <c r="H702" s="2">
        <f t="shared" si="306"/>
        <v>0.42495858641634454</v>
      </c>
      <c r="I702" s="2"/>
      <c r="J702" s="2">
        <f t="shared" si="307"/>
        <v>0.26151297625621206</v>
      </c>
      <c r="K702" s="2">
        <f t="shared" si="308"/>
        <v>0.6864715626725566</v>
      </c>
      <c r="L702" s="2">
        <f t="shared" si="309"/>
        <v>0</v>
      </c>
      <c r="M702" s="2">
        <f t="shared" si="310"/>
        <v>5.2015461071231339E-2</v>
      </c>
      <c r="N702" s="111">
        <v>2368</v>
      </c>
      <c r="O702" s="111">
        <v>6216</v>
      </c>
      <c r="P702" s="103"/>
      <c r="Q702" s="103">
        <v>471</v>
      </c>
      <c r="R702" s="111"/>
      <c r="S702" s="111"/>
      <c r="T702" s="111"/>
      <c r="U702" s="100"/>
      <c r="W702" s="100"/>
      <c r="X702" s="100"/>
      <c r="Y702" s="100"/>
      <c r="Z702" s="100"/>
      <c r="AA702" s="100"/>
      <c r="AB702" s="100"/>
      <c r="AC702" s="100"/>
      <c r="AD702" s="100"/>
      <c r="AE702" s="100"/>
      <c r="AF702" s="100"/>
      <c r="AG702" s="100"/>
      <c r="AH702" s="100"/>
      <c r="AI702" s="100"/>
      <c r="AJ702" s="100"/>
      <c r="AK702" s="100"/>
      <c r="AL702" s="100"/>
      <c r="AM702" s="100"/>
      <c r="AN702" s="100"/>
      <c r="AO702" s="100"/>
      <c r="AP702" s="7">
        <f>IF(Q702&gt;0,RANK(Q702,(N702:P702,Q702:AF702)),0)</f>
        <v>3</v>
      </c>
      <c r="AQ702" s="7">
        <f>IF(R702&gt;0,RANK(R702,(N702:P702,Q702:AF702)),0)</f>
        <v>0</v>
      </c>
      <c r="AR702" s="7">
        <f>IF(T702&gt;0,RANK(T702,(N702:P702,Q702:AF702)),0)</f>
        <v>0</v>
      </c>
      <c r="AS702" s="7">
        <f>IF(S702&gt;0,RANK(S702,(N702:P702,Q702:AF702)),0)</f>
        <v>0</v>
      </c>
      <c r="AT702" s="2">
        <f t="shared" si="311"/>
        <v>5.2015461071231367E-2</v>
      </c>
      <c r="AU702" s="2">
        <f t="shared" si="312"/>
        <v>0</v>
      </c>
      <c r="AV702" s="2">
        <f t="shared" si="313"/>
        <v>0</v>
      </c>
      <c r="AW702" s="2">
        <f t="shared" si="314"/>
        <v>0</v>
      </c>
      <c r="AY702" t="s">
        <v>1172</v>
      </c>
      <c r="AZ702" t="s">
        <v>2477</v>
      </c>
      <c r="BA702">
        <v>2</v>
      </c>
      <c r="BC702">
        <v>2</v>
      </c>
      <c r="BD702" s="91">
        <v>20</v>
      </c>
      <c r="BE702" s="93">
        <v>21</v>
      </c>
      <c r="BF702" s="96">
        <f t="shared" si="315"/>
        <v>20021</v>
      </c>
      <c r="BG702" s="96">
        <f t="shared" si="292"/>
        <v>20021</v>
      </c>
      <c r="BI702" s="7" t="s">
        <v>1447</v>
      </c>
    </row>
    <row r="703" spans="1:63" ht="14" hidden="1" customHeight="1" outlineLevel="1" x14ac:dyDescent="0.2">
      <c r="A703" t="s">
        <v>1092</v>
      </c>
      <c r="B703" t="s">
        <v>2477</v>
      </c>
      <c r="C703" s="1">
        <f t="shared" si="304"/>
        <v>1474</v>
      </c>
      <c r="D703" s="7">
        <f>IF(N703&gt;0, RANK(N703,(N703:P703,Q703:AF703)),0)</f>
        <v>2</v>
      </c>
      <c r="E703" s="7">
        <f>IF(O703&gt;0,RANK(O703,(N703:P703,Q703:AF703)),0)</f>
        <v>1</v>
      </c>
      <c r="F703" s="7">
        <f>IF(P703&gt;0,RANK(P703,(N703:P703,Q703:AF703)),0)</f>
        <v>0</v>
      </c>
      <c r="G703" s="1">
        <f t="shared" si="305"/>
        <v>927</v>
      </c>
      <c r="H703" s="2">
        <f t="shared" si="306"/>
        <v>0.62890094979647215</v>
      </c>
      <c r="I703" s="2"/>
      <c r="J703" s="2">
        <f t="shared" si="307"/>
        <v>0.16350067842605157</v>
      </c>
      <c r="K703" s="2">
        <f t="shared" si="308"/>
        <v>0.79240162822252369</v>
      </c>
      <c r="L703" s="2">
        <f t="shared" si="309"/>
        <v>0</v>
      </c>
      <c r="M703" s="2">
        <f t="shared" si="310"/>
        <v>4.4097693351424772E-2</v>
      </c>
      <c r="N703" s="111">
        <v>241</v>
      </c>
      <c r="O703" s="111">
        <v>1168</v>
      </c>
      <c r="P703" s="103"/>
      <c r="Q703" s="103">
        <v>65</v>
      </c>
      <c r="R703" s="111"/>
      <c r="S703" s="111"/>
      <c r="T703" s="111"/>
      <c r="U703" s="100"/>
      <c r="W703" s="100"/>
      <c r="X703" s="100"/>
      <c r="Y703" s="100"/>
      <c r="Z703" s="100"/>
      <c r="AA703" s="100"/>
      <c r="AB703" s="100"/>
      <c r="AC703" s="100"/>
      <c r="AD703" s="100"/>
      <c r="AE703" s="100"/>
      <c r="AF703" s="100"/>
      <c r="AG703" s="100"/>
      <c r="AH703" s="100"/>
      <c r="AI703" s="100"/>
      <c r="AJ703" s="100"/>
      <c r="AK703" s="100"/>
      <c r="AL703" s="100"/>
      <c r="AM703" s="100"/>
      <c r="AN703" s="100"/>
      <c r="AO703" s="100"/>
      <c r="AP703" s="7">
        <f>IF(Q703&gt;0,RANK(Q703,(N703:P703,Q703:AF703)),0)</f>
        <v>3</v>
      </c>
      <c r="AQ703" s="7">
        <f>IF(R703&gt;0,RANK(R703,(N703:P703,Q703:AF703)),0)</f>
        <v>0</v>
      </c>
      <c r="AR703" s="7">
        <f>IF(T703&gt;0,RANK(T703,(N703:P703,Q703:AF703)),0)</f>
        <v>0</v>
      </c>
      <c r="AS703" s="7">
        <f>IF(S703&gt;0,RANK(S703,(N703:P703,Q703:AF703)),0)</f>
        <v>0</v>
      </c>
      <c r="AT703" s="2">
        <f t="shared" si="311"/>
        <v>4.4097693351424695E-2</v>
      </c>
      <c r="AU703" s="2">
        <f t="shared" si="312"/>
        <v>0</v>
      </c>
      <c r="AV703" s="2">
        <f t="shared" si="313"/>
        <v>0</v>
      </c>
      <c r="AW703" s="2">
        <f t="shared" si="314"/>
        <v>0</v>
      </c>
      <c r="AY703" t="s">
        <v>1092</v>
      </c>
      <c r="AZ703" t="s">
        <v>2477</v>
      </c>
      <c r="BA703">
        <v>1</v>
      </c>
      <c r="BC703">
        <v>2</v>
      </c>
      <c r="BD703" s="91">
        <v>20</v>
      </c>
      <c r="BE703" s="93">
        <v>23</v>
      </c>
      <c r="BF703" s="96">
        <f t="shared" si="315"/>
        <v>20023</v>
      </c>
      <c r="BG703" s="96">
        <f t="shared" si="292"/>
        <v>20023</v>
      </c>
      <c r="BI703" s="7" t="s">
        <v>1447</v>
      </c>
    </row>
    <row r="704" spans="1:63" ht="14" hidden="1" customHeight="1" outlineLevel="1" x14ac:dyDescent="0.2">
      <c r="A704" t="s">
        <v>719</v>
      </c>
      <c r="B704" t="s">
        <v>2477</v>
      </c>
      <c r="C704" s="1">
        <f t="shared" si="304"/>
        <v>1055</v>
      </c>
      <c r="D704" s="7">
        <f>IF(N704&gt;0, RANK(N704,(N704:P704,Q704:AF704)),0)</f>
        <v>2</v>
      </c>
      <c r="E704" s="7">
        <f>IF(O704&gt;0,RANK(O704,(N704:P704,Q704:AF704)),0)</f>
        <v>1</v>
      </c>
      <c r="F704" s="7">
        <f>IF(P704&gt;0,RANK(P704,(N704:P704,Q704:AF704)),0)</f>
        <v>0</v>
      </c>
      <c r="G704" s="1">
        <f t="shared" si="305"/>
        <v>667</v>
      </c>
      <c r="H704" s="2">
        <f t="shared" si="306"/>
        <v>0.63222748815165875</v>
      </c>
      <c r="I704" s="2"/>
      <c r="J704" s="2">
        <f t="shared" si="307"/>
        <v>0.15545023696682464</v>
      </c>
      <c r="K704" s="2">
        <f t="shared" si="308"/>
        <v>0.78767772511848344</v>
      </c>
      <c r="L704" s="2">
        <f t="shared" si="309"/>
        <v>0</v>
      </c>
      <c r="M704" s="2">
        <f t="shared" si="310"/>
        <v>5.6872037914691864E-2</v>
      </c>
      <c r="N704" s="111">
        <v>164</v>
      </c>
      <c r="O704" s="111">
        <v>831</v>
      </c>
      <c r="P704" s="103"/>
      <c r="Q704" s="103">
        <v>60</v>
      </c>
      <c r="R704" s="111"/>
      <c r="S704" s="111"/>
      <c r="T704" s="111"/>
      <c r="U704" s="100"/>
      <c r="W704" s="100"/>
      <c r="X704" s="100"/>
      <c r="Y704" s="100"/>
      <c r="Z704" s="100"/>
      <c r="AA704" s="100"/>
      <c r="AB704" s="100"/>
      <c r="AC704" s="100"/>
      <c r="AD704" s="100"/>
      <c r="AE704" s="100"/>
      <c r="AF704" s="100"/>
      <c r="AG704" s="100"/>
      <c r="AH704" s="100"/>
      <c r="AI704" s="100"/>
      <c r="AJ704" s="100"/>
      <c r="AK704" s="100"/>
      <c r="AL704" s="100"/>
      <c r="AM704" s="100"/>
      <c r="AN704" s="100"/>
      <c r="AO704" s="100"/>
      <c r="AP704" s="7">
        <f>IF(Q704&gt;0,RANK(Q704,(N704:P704,Q704:AF704)),0)</f>
        <v>3</v>
      </c>
      <c r="AQ704" s="7">
        <f>IF(R704&gt;0,RANK(R704,(N704:P704,Q704:AF704)),0)</f>
        <v>0</v>
      </c>
      <c r="AR704" s="7">
        <f>IF(T704&gt;0,RANK(T704,(N704:P704,Q704:AF704)),0)</f>
        <v>0</v>
      </c>
      <c r="AS704" s="7">
        <f>IF(S704&gt;0,RANK(S704,(N704:P704,Q704:AF704)),0)</f>
        <v>0</v>
      </c>
      <c r="AT704" s="2">
        <f t="shared" si="311"/>
        <v>5.6872037914691941E-2</v>
      </c>
      <c r="AU704" s="2">
        <f t="shared" si="312"/>
        <v>0</v>
      </c>
      <c r="AV704" s="2">
        <f t="shared" si="313"/>
        <v>0</v>
      </c>
      <c r="AW704" s="2">
        <f t="shared" si="314"/>
        <v>0</v>
      </c>
      <c r="AY704" t="s">
        <v>719</v>
      </c>
      <c r="AZ704" t="s">
        <v>2477</v>
      </c>
      <c r="BA704">
        <v>1</v>
      </c>
      <c r="BC704">
        <v>2</v>
      </c>
      <c r="BD704" s="91">
        <v>20</v>
      </c>
      <c r="BE704" s="93">
        <v>25</v>
      </c>
      <c r="BF704" s="96">
        <f t="shared" si="315"/>
        <v>20025</v>
      </c>
      <c r="BG704" s="96">
        <f t="shared" si="292"/>
        <v>20025</v>
      </c>
      <c r="BI704" s="7" t="s">
        <v>1447</v>
      </c>
    </row>
    <row r="705" spans="1:61" ht="14" hidden="1" customHeight="1" outlineLevel="1" x14ac:dyDescent="0.2">
      <c r="A705" t="s">
        <v>1273</v>
      </c>
      <c r="B705" t="s">
        <v>2477</v>
      </c>
      <c r="C705" s="1">
        <f t="shared" si="304"/>
        <v>4158</v>
      </c>
      <c r="D705" s="7">
        <f>IF(N705&gt;0, RANK(N705,(N705:P705,Q705:AF705)),0)</f>
        <v>2</v>
      </c>
      <c r="E705" s="7">
        <f>IF(O705&gt;0,RANK(O705,(N705:P705,Q705:AF705)),0)</f>
        <v>1</v>
      </c>
      <c r="F705" s="7">
        <f>IF(P705&gt;0,RANK(P705,(N705:P705,Q705:AF705)),0)</f>
        <v>0</v>
      </c>
      <c r="G705" s="1">
        <f t="shared" si="305"/>
        <v>2059</v>
      </c>
      <c r="H705" s="2">
        <f t="shared" si="306"/>
        <v>0.49518999518999518</v>
      </c>
      <c r="I705" s="2"/>
      <c r="J705" s="2">
        <f t="shared" si="307"/>
        <v>0.22414622414622415</v>
      </c>
      <c r="K705" s="2">
        <f t="shared" si="308"/>
        <v>0.71933621933621938</v>
      </c>
      <c r="L705" s="2">
        <f t="shared" si="309"/>
        <v>0</v>
      </c>
      <c r="M705" s="2">
        <f t="shared" si="310"/>
        <v>5.6517556517556411E-2</v>
      </c>
      <c r="N705" s="111">
        <v>932</v>
      </c>
      <c r="O705" s="111">
        <v>2991</v>
      </c>
      <c r="P705" s="103"/>
      <c r="Q705" s="103">
        <v>235</v>
      </c>
      <c r="R705" s="111"/>
      <c r="S705" s="111"/>
      <c r="T705" s="111"/>
      <c r="U705" s="100"/>
      <c r="W705" s="100"/>
      <c r="X705" s="100"/>
      <c r="Y705" s="100"/>
      <c r="Z705" s="100"/>
      <c r="AA705" s="100"/>
      <c r="AB705" s="100"/>
      <c r="AC705" s="100"/>
      <c r="AD705" s="100"/>
      <c r="AE705" s="100"/>
      <c r="AF705" s="100"/>
      <c r="AG705" s="100"/>
      <c r="AH705" s="100"/>
      <c r="AI705" s="100"/>
      <c r="AJ705" s="100"/>
      <c r="AK705" s="100"/>
      <c r="AL705" s="100"/>
      <c r="AM705" s="100"/>
      <c r="AN705" s="100"/>
      <c r="AO705" s="100"/>
      <c r="AP705" s="7">
        <f>IF(Q705&gt;0,RANK(Q705,(N705:P705,Q705:AF705)),0)</f>
        <v>3</v>
      </c>
      <c r="AQ705" s="7">
        <f>IF(R705&gt;0,RANK(R705,(N705:P705,Q705:AF705)),0)</f>
        <v>0</v>
      </c>
      <c r="AR705" s="7">
        <f>IF(T705&gt;0,RANK(T705,(N705:P705,Q705:AF705)),0)</f>
        <v>0</v>
      </c>
      <c r="AS705" s="7">
        <f>IF(S705&gt;0,RANK(S705,(N705:P705,Q705:AF705)),0)</f>
        <v>0</v>
      </c>
      <c r="AT705" s="2">
        <f t="shared" si="311"/>
        <v>5.6517556517556515E-2</v>
      </c>
      <c r="AU705" s="2">
        <f t="shared" si="312"/>
        <v>0</v>
      </c>
      <c r="AV705" s="2">
        <f t="shared" si="313"/>
        <v>0</v>
      </c>
      <c r="AW705" s="2">
        <f t="shared" si="314"/>
        <v>0</v>
      </c>
      <c r="AY705" t="s">
        <v>1273</v>
      </c>
      <c r="AZ705" t="s">
        <v>2477</v>
      </c>
      <c r="BA705">
        <v>1</v>
      </c>
      <c r="BC705">
        <v>2</v>
      </c>
      <c r="BD705" s="91">
        <v>20</v>
      </c>
      <c r="BE705" s="93">
        <v>27</v>
      </c>
      <c r="BF705" s="96">
        <f t="shared" si="315"/>
        <v>20027</v>
      </c>
      <c r="BG705" s="96">
        <f t="shared" si="292"/>
        <v>20027</v>
      </c>
      <c r="BI705" s="7" t="s">
        <v>1447</v>
      </c>
    </row>
    <row r="706" spans="1:61" ht="14" hidden="1" customHeight="1" outlineLevel="1" x14ac:dyDescent="0.2">
      <c r="A706" t="s">
        <v>1336</v>
      </c>
      <c r="B706" t="s">
        <v>2477</v>
      </c>
      <c r="C706" s="1">
        <f t="shared" si="304"/>
        <v>4214</v>
      </c>
      <c r="D706" s="7">
        <f>IF(N706&gt;0, RANK(N706,(N706:P706,Q706:AF706)),0)</f>
        <v>2</v>
      </c>
      <c r="E706" s="7">
        <f>IF(O706&gt;0,RANK(O706,(N706:P706,Q706:AF706)),0)</f>
        <v>1</v>
      </c>
      <c r="F706" s="7">
        <f>IF(P706&gt;0,RANK(P706,(N706:P706,Q706:AF706)),0)</f>
        <v>0</v>
      </c>
      <c r="G706" s="1">
        <f t="shared" si="305"/>
        <v>2076</v>
      </c>
      <c r="H706" s="2">
        <f t="shared" si="306"/>
        <v>0.4926435690555292</v>
      </c>
      <c r="I706" s="2"/>
      <c r="J706" s="2">
        <f t="shared" si="307"/>
        <v>0.22354057902230659</v>
      </c>
      <c r="K706" s="2">
        <f t="shared" si="308"/>
        <v>0.71618414807783581</v>
      </c>
      <c r="L706" s="2">
        <f t="shared" si="309"/>
        <v>0</v>
      </c>
      <c r="M706" s="2">
        <f t="shared" si="310"/>
        <v>6.0275272899857568E-2</v>
      </c>
      <c r="N706" s="111">
        <v>942</v>
      </c>
      <c r="O706" s="111">
        <v>3018</v>
      </c>
      <c r="P706" s="103"/>
      <c r="Q706" s="103">
        <v>254</v>
      </c>
      <c r="R706" s="111"/>
      <c r="S706" s="111"/>
      <c r="T706" s="111"/>
      <c r="U706" s="100"/>
      <c r="W706" s="100"/>
      <c r="X706" s="100"/>
      <c r="Y706" s="100"/>
      <c r="Z706" s="100"/>
      <c r="AA706" s="100"/>
      <c r="AB706" s="100"/>
      <c r="AC706" s="100"/>
      <c r="AD706" s="100"/>
      <c r="AE706" s="100"/>
      <c r="AF706" s="100"/>
      <c r="AG706" s="100"/>
      <c r="AH706" s="100"/>
      <c r="AI706" s="100"/>
      <c r="AJ706" s="100"/>
      <c r="AK706" s="100"/>
      <c r="AL706" s="100"/>
      <c r="AM706" s="100"/>
      <c r="AN706" s="100"/>
      <c r="AO706" s="100"/>
      <c r="AP706" s="7">
        <f>IF(Q706&gt;0,RANK(Q706,(N706:P706,Q706:AF706)),0)</f>
        <v>3</v>
      </c>
      <c r="AQ706" s="7">
        <f>IF(R706&gt;0,RANK(R706,(N706:P706,Q706:AF706)),0)</f>
        <v>0</v>
      </c>
      <c r="AR706" s="7">
        <f>IF(T706&gt;0,RANK(T706,(N706:P706,Q706:AF706)),0)</f>
        <v>0</v>
      </c>
      <c r="AS706" s="7">
        <f>IF(S706&gt;0,RANK(S706,(N706:P706,Q706:AF706)),0)</f>
        <v>0</v>
      </c>
      <c r="AT706" s="2">
        <f t="shared" si="311"/>
        <v>6.0275272899857617E-2</v>
      </c>
      <c r="AU706" s="2">
        <f t="shared" si="312"/>
        <v>0</v>
      </c>
      <c r="AV706" s="2">
        <f t="shared" si="313"/>
        <v>0</v>
      </c>
      <c r="AW706" s="2">
        <f t="shared" si="314"/>
        <v>0</v>
      </c>
      <c r="AY706" t="s">
        <v>1336</v>
      </c>
      <c r="AZ706" t="s">
        <v>2477</v>
      </c>
      <c r="BA706">
        <v>1</v>
      </c>
      <c r="BC706">
        <v>2</v>
      </c>
      <c r="BD706" s="91">
        <v>20</v>
      </c>
      <c r="BE706" s="93">
        <v>29</v>
      </c>
      <c r="BF706" s="96">
        <f t="shared" si="315"/>
        <v>20029</v>
      </c>
      <c r="BG706" s="96">
        <f t="shared" si="292"/>
        <v>20029</v>
      </c>
      <c r="BI706" s="7" t="s">
        <v>1447</v>
      </c>
    </row>
    <row r="707" spans="1:61" ht="14" hidden="1" customHeight="1" outlineLevel="1" x14ac:dyDescent="0.2">
      <c r="A707" t="s">
        <v>1786</v>
      </c>
      <c r="B707" t="s">
        <v>2477</v>
      </c>
      <c r="C707" s="1">
        <f t="shared" si="304"/>
        <v>4531</v>
      </c>
      <c r="D707" s="7">
        <f>IF(N707&gt;0, RANK(N707,(N707:P707,Q707:AF707)),0)</f>
        <v>2</v>
      </c>
      <c r="E707" s="7">
        <f>IF(O707&gt;0,RANK(O707,(N707:P707,Q707:AF707)),0)</f>
        <v>1</v>
      </c>
      <c r="F707" s="7">
        <f>IF(P707&gt;0,RANK(P707,(N707:P707,Q707:AF707)),0)</f>
        <v>0</v>
      </c>
      <c r="G707" s="1">
        <f t="shared" si="305"/>
        <v>2201</v>
      </c>
      <c r="H707" s="2">
        <f t="shared" si="306"/>
        <v>0.48576473184727431</v>
      </c>
      <c r="I707" s="2"/>
      <c r="J707" s="2">
        <f t="shared" si="307"/>
        <v>0.22666078128448466</v>
      </c>
      <c r="K707" s="2">
        <f t="shared" si="308"/>
        <v>0.71242551313175895</v>
      </c>
      <c r="L707" s="2">
        <f t="shared" si="309"/>
        <v>0</v>
      </c>
      <c r="M707" s="2">
        <f t="shared" si="310"/>
        <v>6.0913705583756417E-2</v>
      </c>
      <c r="N707" s="111">
        <v>1027</v>
      </c>
      <c r="O707" s="111">
        <v>3228</v>
      </c>
      <c r="P707" s="103"/>
      <c r="Q707" s="103">
        <v>276</v>
      </c>
      <c r="R707" s="111"/>
      <c r="S707" s="111"/>
      <c r="T707" s="111"/>
      <c r="U707" s="100"/>
      <c r="W707" s="100"/>
      <c r="X707" s="100"/>
      <c r="Y707" s="100"/>
      <c r="Z707" s="100"/>
      <c r="AA707" s="100"/>
      <c r="AB707" s="100"/>
      <c r="AC707" s="100"/>
      <c r="AD707" s="100"/>
      <c r="AE707" s="100"/>
      <c r="AF707" s="100"/>
      <c r="AG707" s="100"/>
      <c r="AH707" s="100"/>
      <c r="AI707" s="100"/>
      <c r="AJ707" s="100"/>
      <c r="AK707" s="100"/>
      <c r="AL707" s="100"/>
      <c r="AM707" s="100"/>
      <c r="AN707" s="100"/>
      <c r="AO707" s="100"/>
      <c r="AP707" s="7">
        <f>IF(Q707&gt;0,RANK(Q707,(N707:P707,Q707:AF707)),0)</f>
        <v>3</v>
      </c>
      <c r="AQ707" s="7">
        <f>IF(R707&gt;0,RANK(R707,(N707:P707,Q707:AF707)),0)</f>
        <v>0</v>
      </c>
      <c r="AR707" s="7">
        <f>IF(T707&gt;0,RANK(T707,(N707:P707,Q707:AF707)),0)</f>
        <v>0</v>
      </c>
      <c r="AS707" s="7">
        <f>IF(S707&gt;0,RANK(S707,(N707:P707,Q707:AF707)),0)</f>
        <v>0</v>
      </c>
      <c r="AT707" s="2">
        <f t="shared" si="311"/>
        <v>6.0913705583756347E-2</v>
      </c>
      <c r="AU707" s="2">
        <f t="shared" si="312"/>
        <v>0</v>
      </c>
      <c r="AV707" s="2">
        <f t="shared" si="313"/>
        <v>0</v>
      </c>
      <c r="AW707" s="2">
        <f t="shared" si="314"/>
        <v>0</v>
      </c>
      <c r="AY707" t="s">
        <v>1786</v>
      </c>
      <c r="AZ707" t="s">
        <v>2477</v>
      </c>
      <c r="BA707">
        <v>2</v>
      </c>
      <c r="BC707">
        <v>2</v>
      </c>
      <c r="BD707" s="91">
        <v>20</v>
      </c>
      <c r="BE707" s="93">
        <v>31</v>
      </c>
      <c r="BF707" s="96">
        <f t="shared" si="315"/>
        <v>20031</v>
      </c>
      <c r="BG707" s="96">
        <f t="shared" si="292"/>
        <v>20031</v>
      </c>
      <c r="BI707" s="7" t="s">
        <v>1447</v>
      </c>
    </row>
    <row r="708" spans="1:61" ht="14" hidden="1" customHeight="1" outlineLevel="1" x14ac:dyDescent="0.2">
      <c r="A708" t="s">
        <v>2252</v>
      </c>
      <c r="B708" t="s">
        <v>2477</v>
      </c>
      <c r="C708" s="1">
        <f t="shared" si="304"/>
        <v>919</v>
      </c>
      <c r="D708" s="7">
        <f>IF(N708&gt;0, RANK(N708,(N708:P708,Q708:AF708)),0)</f>
        <v>2</v>
      </c>
      <c r="E708" s="7">
        <f>IF(O708&gt;0,RANK(O708,(N708:P708,Q708:AF708)),0)</f>
        <v>1</v>
      </c>
      <c r="F708" s="7">
        <f>IF(P708&gt;0,RANK(P708,(N708:P708,Q708:AF708)),0)</f>
        <v>0</v>
      </c>
      <c r="G708" s="1">
        <f t="shared" si="305"/>
        <v>563</v>
      </c>
      <c r="H708" s="2">
        <f t="shared" si="306"/>
        <v>0.61262241566920561</v>
      </c>
      <c r="I708" s="2"/>
      <c r="J708" s="2">
        <f t="shared" si="307"/>
        <v>0.16648531011969533</v>
      </c>
      <c r="K708" s="2">
        <f t="shared" si="308"/>
        <v>0.77910772578890097</v>
      </c>
      <c r="L708" s="2">
        <f t="shared" si="309"/>
        <v>0</v>
      </c>
      <c r="M708" s="2">
        <f t="shared" si="310"/>
        <v>5.4406964091403665E-2</v>
      </c>
      <c r="N708" s="111">
        <v>153</v>
      </c>
      <c r="O708" s="111">
        <v>716</v>
      </c>
      <c r="P708" s="103"/>
      <c r="Q708" s="103">
        <v>50</v>
      </c>
      <c r="R708" s="111"/>
      <c r="S708" s="111"/>
      <c r="T708" s="111"/>
      <c r="U708" s="100"/>
      <c r="W708" s="100"/>
      <c r="X708" s="100"/>
      <c r="Y708" s="100"/>
      <c r="Z708" s="100"/>
      <c r="AA708" s="100"/>
      <c r="AB708" s="100"/>
      <c r="AC708" s="100"/>
      <c r="AD708" s="100"/>
      <c r="AE708" s="100"/>
      <c r="AF708" s="100"/>
      <c r="AG708" s="100"/>
      <c r="AH708" s="100"/>
      <c r="AI708" s="100"/>
      <c r="AJ708" s="100"/>
      <c r="AK708" s="100"/>
      <c r="AL708" s="100"/>
      <c r="AM708" s="100"/>
      <c r="AN708" s="100"/>
      <c r="AO708" s="100"/>
      <c r="AP708" s="7">
        <f>IF(Q708&gt;0,RANK(Q708,(N708:P708,Q708:AF708)),0)</f>
        <v>3</v>
      </c>
      <c r="AQ708" s="7">
        <f>IF(R708&gt;0,RANK(R708,(N708:P708,Q708:AF708)),0)</f>
        <v>0</v>
      </c>
      <c r="AR708" s="7">
        <f>IF(T708&gt;0,RANK(T708,(N708:P708,Q708:AF708)),0)</f>
        <v>0</v>
      </c>
      <c r="AS708" s="7">
        <f>IF(S708&gt;0,RANK(S708,(N708:P708,Q708:AF708)),0)</f>
        <v>0</v>
      </c>
      <c r="AT708" s="2">
        <f t="shared" si="311"/>
        <v>5.4406964091403699E-2</v>
      </c>
      <c r="AU708" s="2">
        <f t="shared" si="312"/>
        <v>0</v>
      </c>
      <c r="AV708" s="2">
        <f t="shared" si="313"/>
        <v>0</v>
      </c>
      <c r="AW708" s="2">
        <f t="shared" si="314"/>
        <v>0</v>
      </c>
      <c r="AY708" t="s">
        <v>2252</v>
      </c>
      <c r="AZ708" t="s">
        <v>2477</v>
      </c>
      <c r="BA708">
        <v>4</v>
      </c>
      <c r="BC708">
        <v>2</v>
      </c>
      <c r="BD708" s="91">
        <v>20</v>
      </c>
      <c r="BE708" s="93">
        <v>33</v>
      </c>
      <c r="BF708" s="96">
        <f t="shared" si="315"/>
        <v>20033</v>
      </c>
      <c r="BG708" s="96">
        <f t="shared" ref="BG708:BG771" si="316">BF708</f>
        <v>20033</v>
      </c>
      <c r="BI708" s="7" t="s">
        <v>1447</v>
      </c>
    </row>
    <row r="709" spans="1:61" ht="14" hidden="1" customHeight="1" outlineLevel="1" x14ac:dyDescent="0.2">
      <c r="A709" t="s">
        <v>1974</v>
      </c>
      <c r="B709" t="s">
        <v>2477</v>
      </c>
      <c r="C709" s="1">
        <f t="shared" si="304"/>
        <v>14275</v>
      </c>
      <c r="D709" s="7">
        <f>IF(N709&gt;0, RANK(N709,(N709:P709,Q709:AF709)),0)</f>
        <v>2</v>
      </c>
      <c r="E709" s="7">
        <f>IF(O709&gt;0,RANK(O709,(N709:P709,Q709:AF709)),0)</f>
        <v>1</v>
      </c>
      <c r="F709" s="7">
        <f>IF(P709&gt;0,RANK(P709,(N709:P709,Q709:AF709)),0)</f>
        <v>0</v>
      </c>
      <c r="G709" s="1">
        <f t="shared" si="305"/>
        <v>4318</v>
      </c>
      <c r="H709" s="2">
        <f t="shared" si="306"/>
        <v>0.30248686514886164</v>
      </c>
      <c r="I709" s="2"/>
      <c r="J709" s="2">
        <f t="shared" si="307"/>
        <v>0.32</v>
      </c>
      <c r="K709" s="2">
        <f t="shared" si="308"/>
        <v>0.62248686514886165</v>
      </c>
      <c r="L709" s="2">
        <f t="shared" si="309"/>
        <v>0</v>
      </c>
      <c r="M709" s="2">
        <f t="shared" si="310"/>
        <v>5.7513134851138292E-2</v>
      </c>
      <c r="N709" s="111">
        <v>4568</v>
      </c>
      <c r="O709" s="111">
        <v>8886</v>
      </c>
      <c r="P709" s="103"/>
      <c r="Q709" s="103">
        <v>821</v>
      </c>
      <c r="R709" s="111"/>
      <c r="S709" s="111"/>
      <c r="T709" s="111"/>
      <c r="U709" s="100"/>
      <c r="W709" s="100"/>
      <c r="X709" s="100"/>
      <c r="Y709" s="100"/>
      <c r="Z709" s="100"/>
      <c r="AA709" s="100"/>
      <c r="AB709" s="100"/>
      <c r="AC709" s="100"/>
      <c r="AD709" s="100"/>
      <c r="AE709" s="100"/>
      <c r="AF709" s="100"/>
      <c r="AG709" s="100"/>
      <c r="AH709" s="100"/>
      <c r="AI709" s="100"/>
      <c r="AJ709" s="100"/>
      <c r="AK709" s="100"/>
      <c r="AL709" s="100"/>
      <c r="AM709" s="100"/>
      <c r="AN709" s="100"/>
      <c r="AO709" s="100"/>
      <c r="AP709" s="7">
        <f>IF(Q709&gt;0,RANK(Q709,(N709:P709,Q709:AF709)),0)</f>
        <v>3</v>
      </c>
      <c r="AQ709" s="7">
        <f>IF(R709&gt;0,RANK(R709,(N709:P709,Q709:AF709)),0)</f>
        <v>0</v>
      </c>
      <c r="AR709" s="7">
        <f>IF(T709&gt;0,RANK(T709,(N709:P709,Q709:AF709)),0)</f>
        <v>0</v>
      </c>
      <c r="AS709" s="7">
        <f>IF(S709&gt;0,RANK(S709,(N709:P709,Q709:AF709)),0)</f>
        <v>0</v>
      </c>
      <c r="AT709" s="2">
        <f t="shared" si="311"/>
        <v>5.7513134851138355E-2</v>
      </c>
      <c r="AU709" s="2">
        <f t="shared" si="312"/>
        <v>0</v>
      </c>
      <c r="AV709" s="2">
        <f t="shared" si="313"/>
        <v>0</v>
      </c>
      <c r="AW709" s="2">
        <f t="shared" si="314"/>
        <v>0</v>
      </c>
      <c r="AY709" t="s">
        <v>1974</v>
      </c>
      <c r="AZ709" t="s">
        <v>2477</v>
      </c>
      <c r="BA709">
        <v>4</v>
      </c>
      <c r="BC709">
        <v>2</v>
      </c>
      <c r="BD709" s="91">
        <v>20</v>
      </c>
      <c r="BE709" s="93">
        <v>35</v>
      </c>
      <c r="BF709" s="96">
        <f t="shared" si="315"/>
        <v>20035</v>
      </c>
      <c r="BG709" s="96">
        <f t="shared" si="316"/>
        <v>20035</v>
      </c>
      <c r="BI709" s="7" t="s">
        <v>1447</v>
      </c>
    </row>
    <row r="710" spans="1:61" ht="14" hidden="1" customHeight="1" outlineLevel="1" x14ac:dyDescent="0.2">
      <c r="A710" t="s">
        <v>165</v>
      </c>
      <c r="B710" t="s">
        <v>2477</v>
      </c>
      <c r="C710" s="1">
        <f t="shared" si="304"/>
        <v>16564</v>
      </c>
      <c r="D710" s="7">
        <f>IF(N710&gt;0, RANK(N710,(N710:P710,Q710:AF710)),0)</f>
        <v>2</v>
      </c>
      <c r="E710" s="7">
        <f>IF(O710&gt;0,RANK(O710,(N710:P710,Q710:AF710)),0)</f>
        <v>1</v>
      </c>
      <c r="F710" s="7">
        <f>IF(P710&gt;0,RANK(P710,(N710:P710,Q710:AF710)),0)</f>
        <v>0</v>
      </c>
      <c r="G710" s="1">
        <f t="shared" si="305"/>
        <v>2598</v>
      </c>
      <c r="H710" s="2">
        <f t="shared" si="306"/>
        <v>0.15684617242212026</v>
      </c>
      <c r="I710" s="2"/>
      <c r="J710" s="2">
        <f t="shared" si="307"/>
        <v>0.39205505916445305</v>
      </c>
      <c r="K710" s="2">
        <f t="shared" si="308"/>
        <v>0.54890123158657333</v>
      </c>
      <c r="L710" s="2">
        <f t="shared" si="309"/>
        <v>0</v>
      </c>
      <c r="M710" s="2">
        <f t="shared" si="310"/>
        <v>5.9043709248973619E-2</v>
      </c>
      <c r="N710" s="111">
        <v>6494</v>
      </c>
      <c r="O710" s="111">
        <v>9092</v>
      </c>
      <c r="P710" s="103"/>
      <c r="Q710" s="103">
        <v>978</v>
      </c>
      <c r="R710" s="111"/>
      <c r="S710" s="111"/>
      <c r="T710" s="111"/>
      <c r="U710" s="100"/>
      <c r="W710" s="100"/>
      <c r="X710" s="100"/>
      <c r="Y710" s="100"/>
      <c r="Z710" s="100"/>
      <c r="AA710" s="100"/>
      <c r="AB710" s="100"/>
      <c r="AC710" s="100"/>
      <c r="AD710" s="100"/>
      <c r="AE710" s="100"/>
      <c r="AF710" s="100"/>
      <c r="AG710" s="100"/>
      <c r="AH710" s="100"/>
      <c r="AI710" s="100"/>
      <c r="AJ710" s="100"/>
      <c r="AK710" s="100"/>
      <c r="AL710" s="100"/>
      <c r="AM710" s="100"/>
      <c r="AN710" s="100"/>
      <c r="AO710" s="100"/>
      <c r="AP710" s="7">
        <f>IF(Q710&gt;0,RANK(Q710,(N710:P710,Q710:AF710)),0)</f>
        <v>3</v>
      </c>
      <c r="AQ710" s="7">
        <f>IF(R710&gt;0,RANK(R710,(N710:P710,Q710:AF710)),0)</f>
        <v>0</v>
      </c>
      <c r="AR710" s="7">
        <f>IF(T710&gt;0,RANK(T710,(N710:P710,Q710:AF710)),0)</f>
        <v>0</v>
      </c>
      <c r="AS710" s="7">
        <f>IF(S710&gt;0,RANK(S710,(N710:P710,Q710:AF710)),0)</f>
        <v>0</v>
      </c>
      <c r="AT710" s="2">
        <f t="shared" si="311"/>
        <v>5.9043709248973675E-2</v>
      </c>
      <c r="AU710" s="2">
        <f t="shared" si="312"/>
        <v>0</v>
      </c>
      <c r="AV710" s="2">
        <f t="shared" si="313"/>
        <v>0</v>
      </c>
      <c r="AW710" s="2">
        <f t="shared" si="314"/>
        <v>0</v>
      </c>
      <c r="AY710" t="s">
        <v>165</v>
      </c>
      <c r="AZ710" t="s">
        <v>2477</v>
      </c>
      <c r="BA710">
        <v>2</v>
      </c>
      <c r="BC710">
        <v>2</v>
      </c>
      <c r="BD710" s="91">
        <v>20</v>
      </c>
      <c r="BE710" s="93">
        <v>37</v>
      </c>
      <c r="BF710" s="96">
        <f t="shared" si="315"/>
        <v>20037</v>
      </c>
      <c r="BG710" s="96">
        <f t="shared" si="316"/>
        <v>20037</v>
      </c>
      <c r="BI710" s="7" t="s">
        <v>1447</v>
      </c>
    </row>
    <row r="711" spans="1:61" ht="14" hidden="1" customHeight="1" outlineLevel="1" x14ac:dyDescent="0.2">
      <c r="A711" t="s">
        <v>1293</v>
      </c>
      <c r="B711" t="s">
        <v>2477</v>
      </c>
      <c r="C711" s="1">
        <f t="shared" si="304"/>
        <v>1490</v>
      </c>
      <c r="D711" s="7">
        <f>IF(N711&gt;0, RANK(N711,(N711:P711,Q711:AF711)),0)</f>
        <v>2</v>
      </c>
      <c r="E711" s="7">
        <f>IF(O711&gt;0,RANK(O711,(N711:P711,Q711:AF711)),0)</f>
        <v>1</v>
      </c>
      <c r="F711" s="7">
        <f>IF(P711&gt;0,RANK(P711,(N711:P711,Q711:AF711)),0)</f>
        <v>0</v>
      </c>
      <c r="G711" s="1">
        <f t="shared" si="305"/>
        <v>948</v>
      </c>
      <c r="H711" s="2">
        <f t="shared" si="306"/>
        <v>0.63624161073825503</v>
      </c>
      <c r="I711" s="2"/>
      <c r="J711" s="2">
        <f t="shared" si="307"/>
        <v>0.15570469798657718</v>
      </c>
      <c r="K711" s="2">
        <f t="shared" si="308"/>
        <v>0.79194630872483218</v>
      </c>
      <c r="L711" s="2">
        <f t="shared" si="309"/>
        <v>0</v>
      </c>
      <c r="M711" s="2">
        <f t="shared" si="310"/>
        <v>5.2348993288590662E-2</v>
      </c>
      <c r="N711" s="111">
        <v>232</v>
      </c>
      <c r="O711" s="111">
        <v>1180</v>
      </c>
      <c r="P711" s="103"/>
      <c r="Q711" s="103">
        <v>78</v>
      </c>
      <c r="R711" s="111"/>
      <c r="S711" s="111"/>
      <c r="T711" s="111"/>
      <c r="U711" s="100"/>
      <c r="W711" s="100"/>
      <c r="X711" s="100"/>
      <c r="Y711" s="100"/>
      <c r="Z711" s="100"/>
      <c r="AA711" s="100"/>
      <c r="AB711" s="100"/>
      <c r="AC711" s="100"/>
      <c r="AD711" s="100"/>
      <c r="AE711" s="100"/>
      <c r="AF711" s="100"/>
      <c r="AG711" s="100"/>
      <c r="AH711" s="100"/>
      <c r="AI711" s="100"/>
      <c r="AJ711" s="100"/>
      <c r="AK711" s="100"/>
      <c r="AL711" s="100"/>
      <c r="AM711" s="100"/>
      <c r="AN711" s="100"/>
      <c r="AO711" s="100"/>
      <c r="AP711" s="7">
        <f>IF(Q711&gt;0,RANK(Q711,(N711:P711,Q711:AF711)),0)</f>
        <v>3</v>
      </c>
      <c r="AQ711" s="7">
        <f>IF(R711&gt;0,RANK(R711,(N711:P711,Q711:AF711)),0)</f>
        <v>0</v>
      </c>
      <c r="AR711" s="7">
        <f>IF(T711&gt;0,RANK(T711,(N711:P711,Q711:AF711)),0)</f>
        <v>0</v>
      </c>
      <c r="AS711" s="7">
        <f>IF(S711&gt;0,RANK(S711,(N711:P711,Q711:AF711)),0)</f>
        <v>0</v>
      </c>
      <c r="AT711" s="2">
        <f t="shared" si="311"/>
        <v>5.2348993288590606E-2</v>
      </c>
      <c r="AU711" s="2">
        <f t="shared" si="312"/>
        <v>0</v>
      </c>
      <c r="AV711" s="2">
        <f t="shared" si="313"/>
        <v>0</v>
      </c>
      <c r="AW711" s="2">
        <f t="shared" si="314"/>
        <v>0</v>
      </c>
      <c r="AY711" t="s">
        <v>1293</v>
      </c>
      <c r="AZ711" t="s">
        <v>2477</v>
      </c>
      <c r="BA711">
        <v>1</v>
      </c>
      <c r="BC711">
        <v>2</v>
      </c>
      <c r="BD711" s="91">
        <v>20</v>
      </c>
      <c r="BE711" s="93">
        <v>39</v>
      </c>
      <c r="BF711" s="96">
        <f t="shared" si="315"/>
        <v>20039</v>
      </c>
      <c r="BG711" s="96">
        <f t="shared" si="316"/>
        <v>20039</v>
      </c>
      <c r="BI711" s="7" t="s">
        <v>1447</v>
      </c>
    </row>
    <row r="712" spans="1:61" ht="14" hidden="1" customHeight="1" outlineLevel="1" x14ac:dyDescent="0.2">
      <c r="A712" t="s">
        <v>370</v>
      </c>
      <c r="B712" t="s">
        <v>2477</v>
      </c>
      <c r="C712" s="1">
        <f t="shared" si="304"/>
        <v>9280</v>
      </c>
      <c r="D712" s="7">
        <f>IF(N712&gt;0, RANK(N712,(N712:P712,Q712:AF712)),0)</f>
        <v>2</v>
      </c>
      <c r="E712" s="7">
        <f>IF(O712&gt;0,RANK(O712,(N712:P712,Q712:AF712)),0)</f>
        <v>1</v>
      </c>
      <c r="F712" s="7">
        <f>IF(P712&gt;0,RANK(P712,(N712:P712,Q712:AF712)),0)</f>
        <v>0</v>
      </c>
      <c r="G712" s="1">
        <f t="shared" si="305"/>
        <v>4318</v>
      </c>
      <c r="H712" s="2">
        <f t="shared" si="306"/>
        <v>0.46530172413793103</v>
      </c>
      <c r="I712" s="2"/>
      <c r="J712" s="2">
        <f t="shared" si="307"/>
        <v>0.24084051724137931</v>
      </c>
      <c r="K712" s="2">
        <f t="shared" si="308"/>
        <v>0.70614224137931036</v>
      </c>
      <c r="L712" s="2">
        <f t="shared" si="309"/>
        <v>0</v>
      </c>
      <c r="M712" s="2">
        <f t="shared" si="310"/>
        <v>5.3017241379310298E-2</v>
      </c>
      <c r="N712" s="111">
        <v>2235</v>
      </c>
      <c r="O712" s="111">
        <v>6553</v>
      </c>
      <c r="P712" s="103"/>
      <c r="Q712" s="103">
        <v>492</v>
      </c>
      <c r="R712" s="111"/>
      <c r="S712" s="111"/>
      <c r="T712" s="111"/>
      <c r="U712" s="100"/>
      <c r="W712" s="100"/>
      <c r="X712" s="100"/>
      <c r="Y712" s="100"/>
      <c r="Z712" s="100"/>
      <c r="AA712" s="100"/>
      <c r="AB712" s="100"/>
      <c r="AC712" s="100"/>
      <c r="AD712" s="100"/>
      <c r="AE712" s="100"/>
      <c r="AF712" s="100"/>
      <c r="AG712" s="100"/>
      <c r="AH712" s="100"/>
      <c r="AI712" s="100"/>
      <c r="AJ712" s="100"/>
      <c r="AK712" s="100"/>
      <c r="AL712" s="100"/>
      <c r="AM712" s="100"/>
      <c r="AN712" s="100"/>
      <c r="AO712" s="100"/>
      <c r="AP712" s="7">
        <f>IF(Q712&gt;0,RANK(Q712,(N712:P712,Q712:AF712)),0)</f>
        <v>3</v>
      </c>
      <c r="AQ712" s="7">
        <f>IF(R712&gt;0,RANK(R712,(N712:P712,Q712:AF712)),0)</f>
        <v>0</v>
      </c>
      <c r="AR712" s="7">
        <f>IF(T712&gt;0,RANK(T712,(N712:P712,Q712:AF712)),0)</f>
        <v>0</v>
      </c>
      <c r="AS712" s="7">
        <f>IF(S712&gt;0,RANK(S712,(N712:P712,Q712:AF712)),0)</f>
        <v>0</v>
      </c>
      <c r="AT712" s="2">
        <f t="shared" si="311"/>
        <v>5.3017241379310347E-2</v>
      </c>
      <c r="AU712" s="2">
        <f t="shared" si="312"/>
        <v>0</v>
      </c>
      <c r="AV712" s="2">
        <f t="shared" si="313"/>
        <v>0</v>
      </c>
      <c r="AW712" s="2">
        <f t="shared" si="314"/>
        <v>0</v>
      </c>
      <c r="AY712" t="s">
        <v>370</v>
      </c>
      <c r="AZ712" t="s">
        <v>2477</v>
      </c>
      <c r="BA712">
        <v>1</v>
      </c>
      <c r="BC712">
        <v>2</v>
      </c>
      <c r="BD712" s="91">
        <v>20</v>
      </c>
      <c r="BE712" s="93">
        <v>41</v>
      </c>
      <c r="BF712" s="96">
        <f t="shared" si="315"/>
        <v>20041</v>
      </c>
      <c r="BG712" s="96">
        <f t="shared" si="316"/>
        <v>20041</v>
      </c>
      <c r="BI712" s="7" t="s">
        <v>1447</v>
      </c>
    </row>
    <row r="713" spans="1:61" ht="14" hidden="1" customHeight="1" outlineLevel="1" x14ac:dyDescent="0.2">
      <c r="A713" t="s">
        <v>625</v>
      </c>
      <c r="B713" t="s">
        <v>2477</v>
      </c>
      <c r="C713" s="1">
        <f t="shared" si="304"/>
        <v>3642</v>
      </c>
      <c r="D713" s="7">
        <f>IF(N713&gt;0, RANK(N713,(N713:P713,Q713:AF713)),0)</f>
        <v>2</v>
      </c>
      <c r="E713" s="7">
        <f>IF(O713&gt;0,RANK(O713,(N713:P713,Q713:AF713)),0)</f>
        <v>1</v>
      </c>
      <c r="F713" s="7">
        <f>IF(P713&gt;0,RANK(P713,(N713:P713,Q713:AF713)),0)</f>
        <v>0</v>
      </c>
      <c r="G713" s="1">
        <f t="shared" si="305"/>
        <v>2089</v>
      </c>
      <c r="H713" s="2">
        <f t="shared" si="306"/>
        <v>0.57358594179022515</v>
      </c>
      <c r="I713" s="2"/>
      <c r="J713" s="2">
        <f t="shared" si="307"/>
        <v>0.18451400329489293</v>
      </c>
      <c r="K713" s="2">
        <f t="shared" si="308"/>
        <v>0.75809994508511802</v>
      </c>
      <c r="L713" s="2">
        <f t="shared" si="309"/>
        <v>0</v>
      </c>
      <c r="M713" s="2">
        <f t="shared" si="310"/>
        <v>5.7386051619989109E-2</v>
      </c>
      <c r="N713" s="111">
        <v>672</v>
      </c>
      <c r="O713" s="111">
        <v>2761</v>
      </c>
      <c r="P713" s="103"/>
      <c r="Q713" s="103">
        <v>209</v>
      </c>
      <c r="R713" s="111"/>
      <c r="S713" s="111"/>
      <c r="T713" s="111"/>
      <c r="U713" s="100"/>
      <c r="W713" s="100"/>
      <c r="X713" s="100"/>
      <c r="Y713" s="100"/>
      <c r="Z713" s="100"/>
      <c r="AA713" s="100"/>
      <c r="AB713" s="100"/>
      <c r="AC713" s="100"/>
      <c r="AD713" s="100"/>
      <c r="AE713" s="100"/>
      <c r="AF713" s="100"/>
      <c r="AG713" s="100"/>
      <c r="AH713" s="100"/>
      <c r="AI713" s="100"/>
      <c r="AJ713" s="100"/>
      <c r="AK713" s="100"/>
      <c r="AL713" s="100"/>
      <c r="AM713" s="100"/>
      <c r="AN713" s="100"/>
      <c r="AO713" s="100"/>
      <c r="AP713" s="7">
        <f>IF(Q713&gt;0,RANK(Q713,(N713:P713,Q713:AF713)),0)</f>
        <v>3</v>
      </c>
      <c r="AQ713" s="7">
        <f>IF(R713&gt;0,RANK(R713,(N713:P713,Q713:AF713)),0)</f>
        <v>0</v>
      </c>
      <c r="AR713" s="7">
        <f>IF(T713&gt;0,RANK(T713,(N713:P713,Q713:AF713)),0)</f>
        <v>0</v>
      </c>
      <c r="AS713" s="7">
        <f>IF(S713&gt;0,RANK(S713,(N713:P713,Q713:AF713)),0)</f>
        <v>0</v>
      </c>
      <c r="AT713" s="2">
        <f t="shared" si="311"/>
        <v>5.7386051619989019E-2</v>
      </c>
      <c r="AU713" s="2">
        <f t="shared" si="312"/>
        <v>0</v>
      </c>
      <c r="AV713" s="2">
        <f t="shared" si="313"/>
        <v>0</v>
      </c>
      <c r="AW713" s="2">
        <f t="shared" si="314"/>
        <v>0</v>
      </c>
      <c r="AY713" t="s">
        <v>625</v>
      </c>
      <c r="AZ713" t="s">
        <v>2477</v>
      </c>
      <c r="BA713">
        <v>2</v>
      </c>
      <c r="BC713">
        <v>2</v>
      </c>
      <c r="BD713" s="91">
        <v>20</v>
      </c>
      <c r="BE713" s="93">
        <v>43</v>
      </c>
      <c r="BF713" s="96">
        <f t="shared" si="315"/>
        <v>20043</v>
      </c>
      <c r="BG713" s="96">
        <f t="shared" si="316"/>
        <v>20043</v>
      </c>
      <c r="BI713" s="7" t="s">
        <v>1447</v>
      </c>
    </row>
    <row r="714" spans="1:61" ht="14" hidden="1" customHeight="1" outlineLevel="1" x14ac:dyDescent="0.2">
      <c r="A714" t="s">
        <v>1822</v>
      </c>
      <c r="B714" t="s">
        <v>2477</v>
      </c>
      <c r="C714" s="1">
        <f t="shared" si="304"/>
        <v>59479</v>
      </c>
      <c r="D714" s="7">
        <f>IF(N714&gt;0, RANK(N714,(N714:P714,Q714:AF714)),0)</f>
        <v>1</v>
      </c>
      <c r="E714" s="7">
        <f>IF(O714&gt;0,RANK(O714,(N714:P714,Q714:AF714)),0)</f>
        <v>2</v>
      </c>
      <c r="F714" s="7">
        <f>IF(P714&gt;0,RANK(P714,(N714:P714,Q714:AF714)),0)</f>
        <v>0</v>
      </c>
      <c r="G714" s="1">
        <f t="shared" si="305"/>
        <v>23668</v>
      </c>
      <c r="H714" s="2">
        <f t="shared" si="306"/>
        <v>0.39792195564821198</v>
      </c>
      <c r="I714" s="2"/>
      <c r="J714" s="2">
        <f t="shared" si="307"/>
        <v>0.676911178735352</v>
      </c>
      <c r="K714" s="2">
        <f t="shared" si="308"/>
        <v>0.27898922308714003</v>
      </c>
      <c r="L714" s="2">
        <f t="shared" si="309"/>
        <v>0</v>
      </c>
      <c r="M714" s="2">
        <f t="shared" si="310"/>
        <v>4.409959817750797E-2</v>
      </c>
      <c r="N714" s="111">
        <v>40262</v>
      </c>
      <c r="O714" s="111">
        <v>16594</v>
      </c>
      <c r="P714" s="103"/>
      <c r="Q714" s="103">
        <v>2623</v>
      </c>
      <c r="R714" s="111"/>
      <c r="S714" s="111"/>
      <c r="T714" s="111"/>
      <c r="U714" s="100"/>
      <c r="W714" s="100"/>
      <c r="X714" s="100"/>
      <c r="Y714" s="100"/>
      <c r="Z714" s="100"/>
      <c r="AA714" s="100"/>
      <c r="AB714" s="100"/>
      <c r="AC714" s="100"/>
      <c r="AD714" s="100"/>
      <c r="AE714" s="100"/>
      <c r="AF714" s="100"/>
      <c r="AG714" s="100"/>
      <c r="AH714" s="100"/>
      <c r="AI714" s="100"/>
      <c r="AJ714" s="100"/>
      <c r="AK714" s="100"/>
      <c r="AL714" s="100"/>
      <c r="AM714" s="100"/>
      <c r="AN714" s="100"/>
      <c r="AO714" s="100"/>
      <c r="AP714" s="7">
        <f>IF(Q714&gt;0,RANK(Q714,(N714:P714,Q714:AF714)),0)</f>
        <v>3</v>
      </c>
      <c r="AQ714" s="7">
        <f>IF(R714&gt;0,RANK(R714,(N714:P714,Q714:AF714)),0)</f>
        <v>0</v>
      </c>
      <c r="AR714" s="7">
        <f>IF(T714&gt;0,RANK(T714,(N714:P714,Q714:AF714)),0)</f>
        <v>0</v>
      </c>
      <c r="AS714" s="7">
        <f>IF(S714&gt;0,RANK(S714,(N714:P714,Q714:AF714)),0)</f>
        <v>0</v>
      </c>
      <c r="AT714" s="2">
        <f t="shared" si="311"/>
        <v>4.4099598177508026E-2</v>
      </c>
      <c r="AU714" s="2">
        <f t="shared" si="312"/>
        <v>0</v>
      </c>
      <c r="AV714" s="2">
        <f t="shared" si="313"/>
        <v>0</v>
      </c>
      <c r="AW714" s="2">
        <f t="shared" si="314"/>
        <v>0</v>
      </c>
      <c r="AY714" t="s">
        <v>1822</v>
      </c>
      <c r="AZ714" t="s">
        <v>2477</v>
      </c>
      <c r="BA714">
        <v>2</v>
      </c>
      <c r="BC714">
        <v>2</v>
      </c>
      <c r="BD714" s="91">
        <v>20</v>
      </c>
      <c r="BE714" s="93">
        <v>45</v>
      </c>
      <c r="BF714" s="96">
        <f t="shared" si="315"/>
        <v>20045</v>
      </c>
      <c r="BG714" s="96">
        <f t="shared" si="316"/>
        <v>20045</v>
      </c>
      <c r="BI714" s="7" t="s">
        <v>1447</v>
      </c>
    </row>
    <row r="715" spans="1:61" ht="14" hidden="1" customHeight="1" outlineLevel="1" x14ac:dyDescent="0.2">
      <c r="A715" t="s">
        <v>1696</v>
      </c>
      <c r="B715" t="s">
        <v>2477</v>
      </c>
      <c r="C715" s="1">
        <f t="shared" si="304"/>
        <v>1424</v>
      </c>
      <c r="D715" s="7">
        <f>IF(N715&gt;0, RANK(N715,(N715:P715,Q715:AF715)),0)</f>
        <v>2</v>
      </c>
      <c r="E715" s="7">
        <f>IF(O715&gt;0,RANK(O715,(N715:P715,Q715:AF715)),0)</f>
        <v>1</v>
      </c>
      <c r="F715" s="7">
        <f>IF(P715&gt;0,RANK(P715,(N715:P715,Q715:AF715)),0)</f>
        <v>0</v>
      </c>
      <c r="G715" s="1">
        <f t="shared" si="305"/>
        <v>827</v>
      </c>
      <c r="H715" s="2">
        <f t="shared" si="306"/>
        <v>0.5807584269662921</v>
      </c>
      <c r="I715" s="2"/>
      <c r="J715" s="2">
        <f t="shared" si="307"/>
        <v>0.1875</v>
      </c>
      <c r="K715" s="2">
        <f t="shared" si="308"/>
        <v>0.7682584269662921</v>
      </c>
      <c r="L715" s="2">
        <f t="shared" si="309"/>
        <v>0</v>
      </c>
      <c r="M715" s="2">
        <f t="shared" si="310"/>
        <v>4.4241573033707904E-2</v>
      </c>
      <c r="N715" s="111">
        <v>267</v>
      </c>
      <c r="O715" s="111">
        <v>1094</v>
      </c>
      <c r="P715" s="103"/>
      <c r="Q715" s="103">
        <v>63</v>
      </c>
      <c r="R715" s="111"/>
      <c r="S715" s="111"/>
      <c r="T715" s="111"/>
      <c r="U715" s="100"/>
      <c r="W715" s="100"/>
      <c r="X715" s="100"/>
      <c r="Y715" s="100"/>
      <c r="Z715" s="100"/>
      <c r="AA715" s="100"/>
      <c r="AB715" s="100"/>
      <c r="AC715" s="100"/>
      <c r="AD715" s="100"/>
      <c r="AE715" s="100"/>
      <c r="AF715" s="100"/>
      <c r="AG715" s="100"/>
      <c r="AH715" s="100"/>
      <c r="AI715" s="100"/>
      <c r="AJ715" s="100"/>
      <c r="AK715" s="100"/>
      <c r="AL715" s="100"/>
      <c r="AM715" s="100"/>
      <c r="AN715" s="100"/>
      <c r="AO715" s="100"/>
      <c r="AP715" s="7">
        <f>IF(Q715&gt;0,RANK(Q715,(N715:P715,Q715:AF715)),0)</f>
        <v>3</v>
      </c>
      <c r="AQ715" s="7">
        <f>IF(R715&gt;0,RANK(R715,(N715:P715,Q715:AF715)),0)</f>
        <v>0</v>
      </c>
      <c r="AR715" s="7">
        <f>IF(T715&gt;0,RANK(T715,(N715:P715,Q715:AF715)),0)</f>
        <v>0</v>
      </c>
      <c r="AS715" s="7">
        <f>IF(S715&gt;0,RANK(S715,(N715:P715,Q715:AF715)),0)</f>
        <v>0</v>
      </c>
      <c r="AT715" s="2">
        <f t="shared" si="311"/>
        <v>4.4241573033707862E-2</v>
      </c>
      <c r="AU715" s="2">
        <f t="shared" si="312"/>
        <v>0</v>
      </c>
      <c r="AV715" s="2">
        <f t="shared" si="313"/>
        <v>0</v>
      </c>
      <c r="AW715" s="2">
        <f t="shared" si="314"/>
        <v>0</v>
      </c>
      <c r="AY715" t="s">
        <v>1696</v>
      </c>
      <c r="AZ715" t="s">
        <v>2477</v>
      </c>
      <c r="BA715">
        <v>4</v>
      </c>
      <c r="BC715">
        <v>2</v>
      </c>
      <c r="BD715" s="91">
        <v>20</v>
      </c>
      <c r="BE715" s="93">
        <v>47</v>
      </c>
      <c r="BF715" s="96">
        <f t="shared" si="315"/>
        <v>20047</v>
      </c>
      <c r="BG715" s="96">
        <f t="shared" si="316"/>
        <v>20047</v>
      </c>
      <c r="BI715" s="7" t="s">
        <v>1447</v>
      </c>
    </row>
    <row r="716" spans="1:61" ht="14" hidden="1" customHeight="1" outlineLevel="1" x14ac:dyDescent="0.2">
      <c r="A716" t="s">
        <v>1697</v>
      </c>
      <c r="B716" t="s">
        <v>2477</v>
      </c>
      <c r="C716" s="1">
        <f t="shared" si="304"/>
        <v>1346</v>
      </c>
      <c r="D716" s="7">
        <f>IF(N716&gt;0, RANK(N716,(N716:P716,Q716:AF716)),0)</f>
        <v>2</v>
      </c>
      <c r="E716" s="7">
        <f>IF(O716&gt;0,RANK(O716,(N716:P716,Q716:AF716)),0)</f>
        <v>1</v>
      </c>
      <c r="F716" s="7">
        <f>IF(P716&gt;0,RANK(P716,(N716:P716,Q716:AF716)),0)</f>
        <v>0</v>
      </c>
      <c r="G716" s="1">
        <f t="shared" si="305"/>
        <v>811</v>
      </c>
      <c r="H716" s="2">
        <f t="shared" si="306"/>
        <v>0.60252600297176817</v>
      </c>
      <c r="I716" s="2"/>
      <c r="J716" s="2">
        <f t="shared" si="307"/>
        <v>0.17087667161961367</v>
      </c>
      <c r="K716" s="2">
        <f t="shared" si="308"/>
        <v>0.7734026745913819</v>
      </c>
      <c r="L716" s="2">
        <f t="shared" si="309"/>
        <v>0</v>
      </c>
      <c r="M716" s="2">
        <f t="shared" si="310"/>
        <v>5.5720653789004371E-2</v>
      </c>
      <c r="N716" s="111">
        <v>230</v>
      </c>
      <c r="O716" s="111">
        <v>1041</v>
      </c>
      <c r="P716" s="103"/>
      <c r="Q716" s="103">
        <v>75</v>
      </c>
      <c r="R716" s="111"/>
      <c r="S716" s="111"/>
      <c r="T716" s="111"/>
      <c r="U716" s="100"/>
      <c r="W716" s="100"/>
      <c r="X716" s="100"/>
      <c r="Y716" s="100"/>
      <c r="Z716" s="100"/>
      <c r="AA716" s="100"/>
      <c r="AB716" s="100"/>
      <c r="AC716" s="100"/>
      <c r="AD716" s="100"/>
      <c r="AE716" s="100"/>
      <c r="AF716" s="100"/>
      <c r="AG716" s="100"/>
      <c r="AH716" s="100"/>
      <c r="AI716" s="100"/>
      <c r="AJ716" s="100"/>
      <c r="AK716" s="100"/>
      <c r="AL716" s="100"/>
      <c r="AM716" s="100"/>
      <c r="AN716" s="100"/>
      <c r="AO716" s="100"/>
      <c r="AP716" s="7">
        <f>IF(Q716&gt;0,RANK(Q716,(N716:P716,Q716:AF716)),0)</f>
        <v>3</v>
      </c>
      <c r="AQ716" s="7">
        <f>IF(R716&gt;0,RANK(R716,(N716:P716,Q716:AF716)),0)</f>
        <v>0</v>
      </c>
      <c r="AR716" s="7">
        <f>IF(T716&gt;0,RANK(T716,(N716:P716,Q716:AF716)),0)</f>
        <v>0</v>
      </c>
      <c r="AS716" s="7">
        <f>IF(S716&gt;0,RANK(S716,(N716:P716,Q716:AF716)),0)</f>
        <v>0</v>
      </c>
      <c r="AT716" s="2">
        <f t="shared" si="311"/>
        <v>5.5720653789004461E-2</v>
      </c>
      <c r="AU716" s="2">
        <f t="shared" si="312"/>
        <v>0</v>
      </c>
      <c r="AV716" s="2">
        <f t="shared" si="313"/>
        <v>0</v>
      </c>
      <c r="AW716" s="2">
        <f t="shared" si="314"/>
        <v>0</v>
      </c>
      <c r="AY716" t="s">
        <v>1697</v>
      </c>
      <c r="AZ716" t="s">
        <v>2477</v>
      </c>
      <c r="BA716">
        <v>4</v>
      </c>
      <c r="BC716">
        <v>2</v>
      </c>
      <c r="BD716" s="91">
        <v>20</v>
      </c>
      <c r="BE716" s="93">
        <v>49</v>
      </c>
      <c r="BF716" s="96">
        <f t="shared" si="315"/>
        <v>20049</v>
      </c>
      <c r="BG716" s="96">
        <f t="shared" si="316"/>
        <v>20049</v>
      </c>
      <c r="BI716" s="7" t="s">
        <v>1447</v>
      </c>
    </row>
    <row r="717" spans="1:61" ht="14" hidden="1" customHeight="1" outlineLevel="1" x14ac:dyDescent="0.2">
      <c r="A717" t="s">
        <v>551</v>
      </c>
      <c r="B717" t="s">
        <v>2477</v>
      </c>
      <c r="C717" s="1">
        <f t="shared" si="304"/>
        <v>13771</v>
      </c>
      <c r="D717" s="7">
        <f>IF(N717&gt;0, RANK(N717,(N717:P717,Q717:AF717)),0)</f>
        <v>2</v>
      </c>
      <c r="E717" s="7">
        <f>IF(O717&gt;0,RANK(O717,(N717:P717,Q717:AF717)),0)</f>
        <v>1</v>
      </c>
      <c r="F717" s="7">
        <f>IF(P717&gt;0,RANK(P717,(N717:P717,Q717:AF717)),0)</f>
        <v>0</v>
      </c>
      <c r="G717" s="1">
        <f t="shared" si="305"/>
        <v>5394</v>
      </c>
      <c r="H717" s="2">
        <f t="shared" si="306"/>
        <v>0.39169268753176967</v>
      </c>
      <c r="I717" s="2"/>
      <c r="J717" s="2">
        <f t="shared" si="307"/>
        <v>0.28349429961513323</v>
      </c>
      <c r="K717" s="2">
        <f t="shared" si="308"/>
        <v>0.67518698714690295</v>
      </c>
      <c r="L717" s="2">
        <f t="shared" si="309"/>
        <v>0</v>
      </c>
      <c r="M717" s="2">
        <f t="shared" si="310"/>
        <v>4.1318713237963767E-2</v>
      </c>
      <c r="N717" s="111">
        <v>3904</v>
      </c>
      <c r="O717" s="111">
        <v>9298</v>
      </c>
      <c r="P717" s="103"/>
      <c r="Q717" s="103">
        <v>569</v>
      </c>
      <c r="R717" s="111"/>
      <c r="S717" s="111"/>
      <c r="T717" s="111"/>
      <c r="U717" s="100"/>
      <c r="W717" s="100"/>
      <c r="X717" s="100"/>
      <c r="Y717" s="100"/>
      <c r="Z717" s="100"/>
      <c r="AA717" s="100"/>
      <c r="AB717" s="100"/>
      <c r="AC717" s="100"/>
      <c r="AD717" s="100"/>
      <c r="AE717" s="100"/>
      <c r="AF717" s="100"/>
      <c r="AG717" s="100"/>
      <c r="AH717" s="100"/>
      <c r="AI717" s="100"/>
      <c r="AJ717" s="100"/>
      <c r="AK717" s="100"/>
      <c r="AL717" s="100"/>
      <c r="AM717" s="100"/>
      <c r="AN717" s="100"/>
      <c r="AO717" s="100"/>
      <c r="AP717" s="7">
        <f>IF(Q717&gt;0,RANK(Q717,(N717:P717,Q717:AF717)),0)</f>
        <v>3</v>
      </c>
      <c r="AQ717" s="7">
        <f>IF(R717&gt;0,RANK(R717,(N717:P717,Q717:AF717)),0)</f>
        <v>0</v>
      </c>
      <c r="AR717" s="7">
        <f>IF(T717&gt;0,RANK(T717,(N717:P717,Q717:AF717)),0)</f>
        <v>0</v>
      </c>
      <c r="AS717" s="7">
        <f>IF(S717&gt;0,RANK(S717,(N717:P717,Q717:AF717)),0)</f>
        <v>0</v>
      </c>
      <c r="AT717" s="2">
        <f t="shared" si="311"/>
        <v>4.1318713237963836E-2</v>
      </c>
      <c r="AU717" s="2">
        <f t="shared" si="312"/>
        <v>0</v>
      </c>
      <c r="AV717" s="2">
        <f t="shared" si="313"/>
        <v>0</v>
      </c>
      <c r="AW717" s="2">
        <f t="shared" si="314"/>
        <v>0</v>
      </c>
      <c r="AY717" t="s">
        <v>551</v>
      </c>
      <c r="AZ717" t="s">
        <v>2477</v>
      </c>
      <c r="BA717">
        <v>1</v>
      </c>
      <c r="BC717">
        <v>2</v>
      </c>
      <c r="BD717" s="91">
        <v>20</v>
      </c>
      <c r="BE717" s="93">
        <v>51</v>
      </c>
      <c r="BF717" s="96">
        <f t="shared" si="315"/>
        <v>20051</v>
      </c>
      <c r="BG717" s="96">
        <f t="shared" si="316"/>
        <v>20051</v>
      </c>
      <c r="BI717" s="7" t="s">
        <v>1447</v>
      </c>
    </row>
    <row r="718" spans="1:61" ht="14" hidden="1" customHeight="1" outlineLevel="1" x14ac:dyDescent="0.2">
      <c r="A718" t="s">
        <v>800</v>
      </c>
      <c r="B718" t="s">
        <v>2477</v>
      </c>
      <c r="C718" s="1">
        <f t="shared" si="304"/>
        <v>2849</v>
      </c>
      <c r="D718" s="7">
        <f>IF(N718&gt;0, RANK(N718,(N718:P718,Q718:AF718)),0)</f>
        <v>2</v>
      </c>
      <c r="E718" s="7">
        <f>IF(O718&gt;0,RANK(O718,(N718:P718,Q718:AF718)),0)</f>
        <v>1</v>
      </c>
      <c r="F718" s="7">
        <f>IF(P718&gt;0,RANK(P718,(N718:P718,Q718:AF718)),0)</f>
        <v>0</v>
      </c>
      <c r="G718" s="1">
        <f t="shared" si="305"/>
        <v>1277</v>
      </c>
      <c r="H718" s="2">
        <f t="shared" si="306"/>
        <v>0.4482274482274482</v>
      </c>
      <c r="I718" s="2"/>
      <c r="J718" s="2">
        <f t="shared" si="307"/>
        <v>0.25096525096525096</v>
      </c>
      <c r="K718" s="2">
        <f t="shared" si="308"/>
        <v>0.69919269919269922</v>
      </c>
      <c r="L718" s="2">
        <f t="shared" si="309"/>
        <v>0</v>
      </c>
      <c r="M718" s="2">
        <f t="shared" si="310"/>
        <v>4.9842049842049874E-2</v>
      </c>
      <c r="N718" s="111">
        <v>715</v>
      </c>
      <c r="O718" s="111">
        <v>1992</v>
      </c>
      <c r="P718" s="103"/>
      <c r="Q718" s="103">
        <v>142</v>
      </c>
      <c r="R718" s="111"/>
      <c r="S718" s="111"/>
      <c r="T718" s="111"/>
      <c r="U718" s="100"/>
      <c r="W718" s="100"/>
      <c r="X718" s="100"/>
      <c r="Y718" s="100"/>
      <c r="Z718" s="100"/>
      <c r="AA718" s="100"/>
      <c r="AB718" s="100"/>
      <c r="AC718" s="100"/>
      <c r="AD718" s="100"/>
      <c r="AE718" s="100"/>
      <c r="AF718" s="100"/>
      <c r="AG718" s="100"/>
      <c r="AH718" s="100"/>
      <c r="AI718" s="100"/>
      <c r="AJ718" s="100"/>
      <c r="AK718" s="100"/>
      <c r="AL718" s="100"/>
      <c r="AM718" s="100"/>
      <c r="AN718" s="100"/>
      <c r="AO718" s="100"/>
      <c r="AP718" s="7">
        <f>IF(Q718&gt;0,RANK(Q718,(N718:P718,Q718:AF718)),0)</f>
        <v>3</v>
      </c>
      <c r="AQ718" s="7">
        <f>IF(R718&gt;0,RANK(R718,(N718:P718,Q718:AF718)),0)</f>
        <v>0</v>
      </c>
      <c r="AR718" s="7">
        <f>IF(T718&gt;0,RANK(T718,(N718:P718,Q718:AF718)),0)</f>
        <v>0</v>
      </c>
      <c r="AS718" s="7">
        <f>IF(S718&gt;0,RANK(S718,(N718:P718,Q718:AF718)),0)</f>
        <v>0</v>
      </c>
      <c r="AT718" s="2">
        <f t="shared" si="311"/>
        <v>4.9842049842049839E-2</v>
      </c>
      <c r="AU718" s="2">
        <f t="shared" si="312"/>
        <v>0</v>
      </c>
      <c r="AV718" s="2">
        <f t="shared" si="313"/>
        <v>0</v>
      </c>
      <c r="AW718" s="2">
        <f t="shared" si="314"/>
        <v>0</v>
      </c>
      <c r="AY718" t="s">
        <v>800</v>
      </c>
      <c r="AZ718" t="s">
        <v>2477</v>
      </c>
      <c r="BA718">
        <v>1</v>
      </c>
      <c r="BC718">
        <v>2</v>
      </c>
      <c r="BD718" s="91">
        <v>20</v>
      </c>
      <c r="BE718" s="93">
        <v>53</v>
      </c>
      <c r="BF718" s="96">
        <f t="shared" si="315"/>
        <v>20053</v>
      </c>
      <c r="BG718" s="96">
        <f t="shared" si="316"/>
        <v>20053</v>
      </c>
      <c r="BI718" s="7" t="s">
        <v>1447</v>
      </c>
    </row>
    <row r="719" spans="1:61" ht="14" hidden="1" customHeight="1" outlineLevel="1" x14ac:dyDescent="0.2">
      <c r="A719" t="s">
        <v>174</v>
      </c>
      <c r="B719" t="s">
        <v>2477</v>
      </c>
      <c r="C719" s="1">
        <f t="shared" si="304"/>
        <v>11696</v>
      </c>
      <c r="D719" s="7">
        <f>IF(N719&gt;0, RANK(N719,(N719:P719,Q719:AF719)),0)</f>
        <v>2</v>
      </c>
      <c r="E719" s="7">
        <f>IF(O719&gt;0,RANK(O719,(N719:P719,Q719:AF719)),0)</f>
        <v>1</v>
      </c>
      <c r="F719" s="7">
        <f>IF(P719&gt;0,RANK(P719,(N719:P719,Q719:AF719)),0)</f>
        <v>0</v>
      </c>
      <c r="G719" s="1">
        <f t="shared" si="305"/>
        <v>2566</v>
      </c>
      <c r="H719" s="2">
        <f t="shared" si="306"/>
        <v>0.21939124487004105</v>
      </c>
      <c r="I719" s="2"/>
      <c r="J719" s="2">
        <f t="shared" si="307"/>
        <v>0.36268809849521205</v>
      </c>
      <c r="K719" s="2">
        <f t="shared" si="308"/>
        <v>0.58207934336525313</v>
      </c>
      <c r="L719" s="2">
        <f t="shared" si="309"/>
        <v>0</v>
      </c>
      <c r="M719" s="2">
        <f t="shared" si="310"/>
        <v>5.523255813953476E-2</v>
      </c>
      <c r="N719" s="111">
        <v>4242</v>
      </c>
      <c r="O719" s="111">
        <v>6808</v>
      </c>
      <c r="P719" s="103"/>
      <c r="Q719" s="103">
        <v>646</v>
      </c>
      <c r="R719" s="111"/>
      <c r="S719" s="111"/>
      <c r="T719" s="111"/>
      <c r="U719" s="100"/>
      <c r="W719" s="100"/>
      <c r="X719" s="100"/>
      <c r="Y719" s="100"/>
      <c r="Z719" s="100"/>
      <c r="AA719" s="100"/>
      <c r="AB719" s="100"/>
      <c r="AC719" s="100"/>
      <c r="AD719" s="100"/>
      <c r="AE719" s="100"/>
      <c r="AF719" s="100"/>
      <c r="AG719" s="100"/>
      <c r="AH719" s="100"/>
      <c r="AI719" s="100"/>
      <c r="AJ719" s="100"/>
      <c r="AK719" s="100"/>
      <c r="AL719" s="100"/>
      <c r="AM719" s="100"/>
      <c r="AN719" s="100"/>
      <c r="AO719" s="100"/>
      <c r="AP719" s="7">
        <f>IF(Q719&gt;0,RANK(Q719,(N719:P719,Q719:AF719)),0)</f>
        <v>3</v>
      </c>
      <c r="AQ719" s="7">
        <f>IF(R719&gt;0,RANK(R719,(N719:P719,Q719:AF719)),0)</f>
        <v>0</v>
      </c>
      <c r="AR719" s="7">
        <f>IF(T719&gt;0,RANK(T719,(N719:P719,Q719:AF719)),0)</f>
        <v>0</v>
      </c>
      <c r="AS719" s="7">
        <f>IF(S719&gt;0,RANK(S719,(N719:P719,Q719:AF719)),0)</f>
        <v>0</v>
      </c>
      <c r="AT719" s="2">
        <f t="shared" si="311"/>
        <v>5.5232558139534885E-2</v>
      </c>
      <c r="AU719" s="2">
        <f t="shared" si="312"/>
        <v>0</v>
      </c>
      <c r="AV719" s="2">
        <f t="shared" si="313"/>
        <v>0</v>
      </c>
      <c r="AW719" s="2">
        <f t="shared" si="314"/>
        <v>0</v>
      </c>
      <c r="AY719" t="s">
        <v>174</v>
      </c>
      <c r="AZ719" t="s">
        <v>2477</v>
      </c>
      <c r="BA719">
        <v>1</v>
      </c>
      <c r="BC719">
        <v>2</v>
      </c>
      <c r="BD719" s="91">
        <v>20</v>
      </c>
      <c r="BE719" s="93">
        <v>55</v>
      </c>
      <c r="BF719" s="96">
        <f t="shared" si="315"/>
        <v>20055</v>
      </c>
      <c r="BG719" s="96">
        <f t="shared" si="316"/>
        <v>20055</v>
      </c>
      <c r="BI719" s="7" t="s">
        <v>1447</v>
      </c>
    </row>
    <row r="720" spans="1:61" ht="14" hidden="1" customHeight="1" outlineLevel="1" x14ac:dyDescent="0.2">
      <c r="A720" t="s">
        <v>1122</v>
      </c>
      <c r="B720" t="s">
        <v>2477</v>
      </c>
      <c r="C720" s="1">
        <f t="shared" si="304"/>
        <v>8837</v>
      </c>
      <c r="D720" s="7">
        <f>IF(N720&gt;0, RANK(N720,(N720:P720,Q720:AF720)),0)</f>
        <v>2</v>
      </c>
      <c r="E720" s="7">
        <f>IF(O720&gt;0,RANK(O720,(N720:P720,Q720:AF720)),0)</f>
        <v>1</v>
      </c>
      <c r="F720" s="7">
        <f>IF(P720&gt;0,RANK(P720,(N720:P720,Q720:AF720)),0)</f>
        <v>0</v>
      </c>
      <c r="G720" s="1">
        <f t="shared" si="305"/>
        <v>2465</v>
      </c>
      <c r="H720" s="2">
        <f t="shared" si="306"/>
        <v>0.27894081701935047</v>
      </c>
      <c r="I720" s="2"/>
      <c r="J720" s="2">
        <f t="shared" si="307"/>
        <v>0.33382369582437477</v>
      </c>
      <c r="K720" s="2">
        <f t="shared" si="308"/>
        <v>0.61276451284372524</v>
      </c>
      <c r="L720" s="2">
        <f t="shared" si="309"/>
        <v>0</v>
      </c>
      <c r="M720" s="2">
        <f t="shared" si="310"/>
        <v>5.3411791331899994E-2</v>
      </c>
      <c r="N720" s="111">
        <v>2950</v>
      </c>
      <c r="O720" s="111">
        <v>5415</v>
      </c>
      <c r="P720" s="103"/>
      <c r="Q720" s="103">
        <v>472</v>
      </c>
      <c r="R720" s="111"/>
      <c r="S720" s="111"/>
      <c r="T720" s="111"/>
      <c r="U720" s="100"/>
      <c r="W720" s="100"/>
      <c r="X720" s="100"/>
      <c r="Y720" s="100"/>
      <c r="Z720" s="100"/>
      <c r="AA720" s="100"/>
      <c r="AB720" s="100"/>
      <c r="AC720" s="100"/>
      <c r="AD720" s="100"/>
      <c r="AE720" s="100"/>
      <c r="AF720" s="100"/>
      <c r="AG720" s="100"/>
      <c r="AH720" s="100"/>
      <c r="AI720" s="100"/>
      <c r="AJ720" s="100"/>
      <c r="AK720" s="100"/>
      <c r="AL720" s="100"/>
      <c r="AM720" s="100"/>
      <c r="AN720" s="100"/>
      <c r="AO720" s="100"/>
      <c r="AP720" s="7">
        <f>IF(Q720&gt;0,RANK(Q720,(N720:P720,Q720:AF720)),0)</f>
        <v>3</v>
      </c>
      <c r="AQ720" s="7">
        <f>IF(R720&gt;0,RANK(R720,(N720:P720,Q720:AF720)),0)</f>
        <v>0</v>
      </c>
      <c r="AR720" s="7">
        <f>IF(T720&gt;0,RANK(T720,(N720:P720,Q720:AF720)),0)</f>
        <v>0</v>
      </c>
      <c r="AS720" s="7">
        <f>IF(S720&gt;0,RANK(S720,(N720:P720,Q720:AF720)),0)</f>
        <v>0</v>
      </c>
      <c r="AT720" s="2">
        <f t="shared" si="311"/>
        <v>5.3411791331899966E-2</v>
      </c>
      <c r="AU720" s="2">
        <f t="shared" si="312"/>
        <v>0</v>
      </c>
      <c r="AV720" s="2">
        <f t="shared" si="313"/>
        <v>0</v>
      </c>
      <c r="AW720" s="2">
        <f t="shared" si="314"/>
        <v>0</v>
      </c>
      <c r="AY720" t="s">
        <v>1122</v>
      </c>
      <c r="AZ720" t="s">
        <v>2477</v>
      </c>
      <c r="BA720">
        <v>1</v>
      </c>
      <c r="BC720">
        <v>2</v>
      </c>
      <c r="BD720" s="91">
        <v>20</v>
      </c>
      <c r="BE720" s="93">
        <v>57</v>
      </c>
      <c r="BF720" s="96">
        <f t="shared" si="315"/>
        <v>20057</v>
      </c>
      <c r="BG720" s="96">
        <f t="shared" si="316"/>
        <v>20057</v>
      </c>
      <c r="BI720" s="7" t="s">
        <v>1447</v>
      </c>
    </row>
    <row r="721" spans="1:61" ht="14" hidden="1" customHeight="1" outlineLevel="1" x14ac:dyDescent="0.2">
      <c r="A721" t="s">
        <v>2356</v>
      </c>
      <c r="B721" t="s">
        <v>2477</v>
      </c>
      <c r="C721" s="1">
        <f t="shared" si="304"/>
        <v>12387</v>
      </c>
      <c r="D721" s="7">
        <f>IF(N721&gt;0, RANK(N721,(N721:P721,Q721:AF721)),0)</f>
        <v>2</v>
      </c>
      <c r="E721" s="7">
        <f>IF(O721&gt;0,RANK(O721,(N721:P721,Q721:AF721)),0)</f>
        <v>1</v>
      </c>
      <c r="F721" s="7">
        <f>IF(P721&gt;0,RANK(P721,(N721:P721,Q721:AF721)),0)</f>
        <v>0</v>
      </c>
      <c r="G721" s="1">
        <f t="shared" si="305"/>
        <v>4109</v>
      </c>
      <c r="H721" s="2">
        <f t="shared" si="306"/>
        <v>0.33171873738596919</v>
      </c>
      <c r="I721" s="2"/>
      <c r="J721" s="2">
        <f t="shared" si="307"/>
        <v>0.29910389924921288</v>
      </c>
      <c r="K721" s="2">
        <f t="shared" si="308"/>
        <v>0.63082263663518201</v>
      </c>
      <c r="L721" s="2">
        <f t="shared" si="309"/>
        <v>0</v>
      </c>
      <c r="M721" s="2">
        <f t="shared" si="310"/>
        <v>7.0073464115605111E-2</v>
      </c>
      <c r="N721" s="111">
        <v>3705</v>
      </c>
      <c r="O721" s="111">
        <v>7814</v>
      </c>
      <c r="P721" s="103"/>
      <c r="Q721" s="103">
        <v>868</v>
      </c>
      <c r="R721" s="111"/>
      <c r="S721" s="111"/>
      <c r="T721" s="111"/>
      <c r="U721" s="100"/>
      <c r="W721" s="100"/>
      <c r="X721" s="100"/>
      <c r="Y721" s="100"/>
      <c r="Z721" s="100"/>
      <c r="AA721" s="100"/>
      <c r="AB721" s="100"/>
      <c r="AC721" s="100"/>
      <c r="AD721" s="100"/>
      <c r="AE721" s="100"/>
      <c r="AF721" s="100"/>
      <c r="AG721" s="100"/>
      <c r="AH721" s="100"/>
      <c r="AI721" s="100"/>
      <c r="AJ721" s="100"/>
      <c r="AK721" s="100"/>
      <c r="AL721" s="100"/>
      <c r="AM721" s="100"/>
      <c r="AN721" s="100"/>
      <c r="AO721" s="100"/>
      <c r="AP721" s="7">
        <f>IF(Q721&gt;0,RANK(Q721,(N721:P721,Q721:AF721)),0)</f>
        <v>3</v>
      </c>
      <c r="AQ721" s="7">
        <f>IF(R721&gt;0,RANK(R721,(N721:P721,Q721:AF721)),0)</f>
        <v>0</v>
      </c>
      <c r="AR721" s="7">
        <f>IF(T721&gt;0,RANK(T721,(N721:P721,Q721:AF721)),0)</f>
        <v>0</v>
      </c>
      <c r="AS721" s="7">
        <f>IF(S721&gt;0,RANK(S721,(N721:P721,Q721:AF721)),0)</f>
        <v>0</v>
      </c>
      <c r="AT721" s="2">
        <f t="shared" si="311"/>
        <v>7.0073464115605069E-2</v>
      </c>
      <c r="AU721" s="2">
        <f t="shared" si="312"/>
        <v>0</v>
      </c>
      <c r="AV721" s="2">
        <f t="shared" si="313"/>
        <v>0</v>
      </c>
      <c r="AW721" s="2">
        <f t="shared" si="314"/>
        <v>0</v>
      </c>
      <c r="AY721" t="s">
        <v>2356</v>
      </c>
      <c r="AZ721" t="s">
        <v>2477</v>
      </c>
      <c r="BA721">
        <v>2</v>
      </c>
      <c r="BC721">
        <v>2</v>
      </c>
      <c r="BD721" s="91">
        <v>20</v>
      </c>
      <c r="BE721" s="93">
        <v>59</v>
      </c>
      <c r="BF721" s="96">
        <f t="shared" si="315"/>
        <v>20059</v>
      </c>
      <c r="BG721" s="96">
        <f t="shared" si="316"/>
        <v>20059</v>
      </c>
      <c r="BI721" s="7" t="s">
        <v>1447</v>
      </c>
    </row>
    <row r="722" spans="1:61" ht="14" hidden="1" customHeight="1" outlineLevel="1" x14ac:dyDescent="0.2">
      <c r="A722" t="s">
        <v>1060</v>
      </c>
      <c r="B722" t="s">
        <v>2477</v>
      </c>
      <c r="C722" s="1">
        <f t="shared" si="304"/>
        <v>9522</v>
      </c>
      <c r="D722" s="7">
        <f>IF(N722&gt;0, RANK(N722,(N722:P722,Q722:AF722)),0)</f>
        <v>2</v>
      </c>
      <c r="E722" s="7">
        <f>IF(O722&gt;0,RANK(O722,(N722:P722,Q722:AF722)),0)</f>
        <v>1</v>
      </c>
      <c r="F722" s="7">
        <f>IF(P722&gt;0,RANK(P722,(N722:P722,Q722:AF722)),0)</f>
        <v>0</v>
      </c>
      <c r="G722" s="1">
        <f t="shared" si="305"/>
        <v>916</v>
      </c>
      <c r="H722" s="2">
        <f t="shared" si="306"/>
        <v>9.619827767275782E-2</v>
      </c>
      <c r="I722" s="2"/>
      <c r="J722" s="2">
        <f t="shared" si="307"/>
        <v>0.41608905692081494</v>
      </c>
      <c r="K722" s="2">
        <f t="shared" si="308"/>
        <v>0.51228733459357279</v>
      </c>
      <c r="L722" s="2">
        <f t="shared" si="309"/>
        <v>0</v>
      </c>
      <c r="M722" s="2">
        <f t="shared" si="310"/>
        <v>7.1623608485612333E-2</v>
      </c>
      <c r="N722" s="111">
        <v>3962</v>
      </c>
      <c r="O722" s="111">
        <v>4878</v>
      </c>
      <c r="P722" s="103"/>
      <c r="Q722" s="103">
        <v>682</v>
      </c>
      <c r="R722" s="111"/>
      <c r="S722" s="111"/>
      <c r="T722" s="111"/>
      <c r="U722" s="100"/>
      <c r="W722" s="100"/>
      <c r="X722" s="100"/>
      <c r="Y722" s="100"/>
      <c r="Z722" s="100"/>
      <c r="AA722" s="100"/>
      <c r="AB722" s="100"/>
      <c r="AC722" s="100"/>
      <c r="AD722" s="100"/>
      <c r="AE722" s="100"/>
      <c r="AF722" s="100"/>
      <c r="AG722" s="100"/>
      <c r="AH722" s="100"/>
      <c r="AI722" s="100"/>
      <c r="AJ722" s="100"/>
      <c r="AK722" s="100"/>
      <c r="AL722" s="100"/>
      <c r="AM722" s="100"/>
      <c r="AN722" s="100"/>
      <c r="AO722" s="100"/>
      <c r="AP722" s="7">
        <f>IF(Q722&gt;0,RANK(Q722,(N722:P722,Q722:AF722)),0)</f>
        <v>3</v>
      </c>
      <c r="AQ722" s="7">
        <f>IF(R722&gt;0,RANK(R722,(N722:P722,Q722:AF722)),0)</f>
        <v>0</v>
      </c>
      <c r="AR722" s="7">
        <f>IF(T722&gt;0,RANK(T722,(N722:P722,Q722:AF722)),0)</f>
        <v>0</v>
      </c>
      <c r="AS722" s="7">
        <f>IF(S722&gt;0,RANK(S722,(N722:P722,Q722:AF722)),0)</f>
        <v>0</v>
      </c>
      <c r="AT722" s="2">
        <f t="shared" si="311"/>
        <v>7.1623608485612264E-2</v>
      </c>
      <c r="AU722" s="2">
        <f t="shared" si="312"/>
        <v>0</v>
      </c>
      <c r="AV722" s="2">
        <f t="shared" si="313"/>
        <v>0</v>
      </c>
      <c r="AW722" s="2">
        <f t="shared" si="314"/>
        <v>0</v>
      </c>
      <c r="AY722" t="s">
        <v>1060</v>
      </c>
      <c r="AZ722" t="s">
        <v>2477</v>
      </c>
      <c r="BA722">
        <v>1</v>
      </c>
      <c r="BC722">
        <v>2</v>
      </c>
      <c r="BD722" s="91">
        <v>20</v>
      </c>
      <c r="BE722" s="93">
        <v>61</v>
      </c>
      <c r="BF722" s="96">
        <f t="shared" si="315"/>
        <v>20061</v>
      </c>
      <c r="BG722" s="96">
        <f t="shared" si="316"/>
        <v>20061</v>
      </c>
      <c r="BI722" s="7" t="s">
        <v>1447</v>
      </c>
    </row>
    <row r="723" spans="1:61" ht="14" hidden="1" customHeight="1" outlineLevel="1" x14ac:dyDescent="0.2">
      <c r="A723" t="s">
        <v>1061</v>
      </c>
      <c r="B723" t="s">
        <v>2477</v>
      </c>
      <c r="C723" s="1">
        <f t="shared" si="304"/>
        <v>1457</v>
      </c>
      <c r="D723" s="7">
        <f>IF(N723&gt;0, RANK(N723,(N723:P723,Q723:AF723)),0)</f>
        <v>2</v>
      </c>
      <c r="E723" s="7">
        <f>IF(O723&gt;0,RANK(O723,(N723:P723,Q723:AF723)),0)</f>
        <v>1</v>
      </c>
      <c r="F723" s="7">
        <f>IF(P723&gt;0,RANK(P723,(N723:P723,Q723:AF723)),0)</f>
        <v>0</v>
      </c>
      <c r="G723" s="1">
        <f t="shared" si="305"/>
        <v>987</v>
      </c>
      <c r="H723" s="2">
        <f t="shared" si="306"/>
        <v>0.67741935483870963</v>
      </c>
      <c r="I723" s="2"/>
      <c r="J723" s="2">
        <f t="shared" si="307"/>
        <v>0.14413177762525739</v>
      </c>
      <c r="K723" s="2">
        <f t="shared" si="308"/>
        <v>0.82155113246396705</v>
      </c>
      <c r="L723" s="2">
        <f t="shared" si="309"/>
        <v>0</v>
      </c>
      <c r="M723" s="2">
        <f t="shared" si="310"/>
        <v>3.4317089910775533E-2</v>
      </c>
      <c r="N723" s="111">
        <v>210</v>
      </c>
      <c r="O723" s="111">
        <v>1197</v>
      </c>
      <c r="P723" s="103"/>
      <c r="Q723" s="103">
        <v>50</v>
      </c>
      <c r="R723" s="111"/>
      <c r="S723" s="111"/>
      <c r="T723" s="111"/>
      <c r="U723" s="100"/>
      <c r="W723" s="100"/>
      <c r="X723" s="100"/>
      <c r="Y723" s="100"/>
      <c r="Z723" s="100"/>
      <c r="AA723" s="100"/>
      <c r="AB723" s="100"/>
      <c r="AC723" s="100"/>
      <c r="AD723" s="100"/>
      <c r="AE723" s="100"/>
      <c r="AF723" s="100"/>
      <c r="AG723" s="100"/>
      <c r="AH723" s="100"/>
      <c r="AI723" s="100"/>
      <c r="AJ723" s="100"/>
      <c r="AK723" s="100"/>
      <c r="AL723" s="100"/>
      <c r="AM723" s="100"/>
      <c r="AN723" s="100"/>
      <c r="AO723" s="100"/>
      <c r="AP723" s="7">
        <f>IF(Q723&gt;0,RANK(Q723,(N723:P723,Q723:AF723)),0)</f>
        <v>3</v>
      </c>
      <c r="AQ723" s="7">
        <f>IF(R723&gt;0,RANK(R723,(N723:P723,Q723:AF723)),0)</f>
        <v>0</v>
      </c>
      <c r="AR723" s="7">
        <f>IF(T723&gt;0,RANK(T723,(N723:P723,Q723:AF723)),0)</f>
        <v>0</v>
      </c>
      <c r="AS723" s="7">
        <f>IF(S723&gt;0,RANK(S723,(N723:P723,Q723:AF723)),0)</f>
        <v>0</v>
      </c>
      <c r="AT723" s="2">
        <f t="shared" si="311"/>
        <v>3.4317089910775568E-2</v>
      </c>
      <c r="AU723" s="2">
        <f t="shared" si="312"/>
        <v>0</v>
      </c>
      <c r="AV723" s="2">
        <f t="shared" si="313"/>
        <v>0</v>
      </c>
      <c r="AW723" s="2">
        <f t="shared" si="314"/>
        <v>0</v>
      </c>
      <c r="AY723" t="s">
        <v>1061</v>
      </c>
      <c r="AZ723" t="s">
        <v>2477</v>
      </c>
      <c r="BA723">
        <v>1</v>
      </c>
      <c r="BC723">
        <v>2</v>
      </c>
      <c r="BD723" s="91">
        <v>20</v>
      </c>
      <c r="BE723" s="93">
        <v>63</v>
      </c>
      <c r="BF723" s="96">
        <f t="shared" si="315"/>
        <v>20063</v>
      </c>
      <c r="BG723" s="96">
        <f t="shared" si="316"/>
        <v>20063</v>
      </c>
      <c r="BI723" s="7" t="s">
        <v>1447</v>
      </c>
    </row>
    <row r="724" spans="1:61" ht="14" hidden="1" customHeight="1" outlineLevel="1" x14ac:dyDescent="0.2">
      <c r="A724" t="s">
        <v>1992</v>
      </c>
      <c r="B724" t="s">
        <v>2477</v>
      </c>
      <c r="C724" s="1">
        <f t="shared" ref="C724:C755" si="317">SUM(N724:AN724)</f>
        <v>1326</v>
      </c>
      <c r="D724" s="7">
        <f>IF(N724&gt;0, RANK(N724,(N724:P724,Q724:AF724)),0)</f>
        <v>2</v>
      </c>
      <c r="E724" s="7">
        <f>IF(O724&gt;0,RANK(O724,(N724:P724,Q724:AF724)),0)</f>
        <v>1</v>
      </c>
      <c r="F724" s="7">
        <f>IF(P724&gt;0,RANK(P724,(N724:P724,Q724:AF724)),0)</f>
        <v>0</v>
      </c>
      <c r="G724" s="1">
        <f t="shared" ref="G724:G755" si="318">IF(C724&gt;0,MAX(N724:U724)-LARGE(N724:U724,2),0)</f>
        <v>756</v>
      </c>
      <c r="H724" s="2">
        <f t="shared" ref="H724:H755" si="319">IF(C724&gt;0,G724/C724,0)</f>
        <v>0.57013574660633481</v>
      </c>
      <c r="I724" s="2"/>
      <c r="J724" s="2">
        <f t="shared" ref="J724:J755" si="320">IF($C724=0,"-",N724/$C724)</f>
        <v>0.19306184012066366</v>
      </c>
      <c r="K724" s="2">
        <f t="shared" ref="K724:K755" si="321">IF($C724=0,"-",O724/$C724)</f>
        <v>0.76319758672699844</v>
      </c>
      <c r="L724" s="2">
        <f t="shared" ref="L724:L755" si="322">IF($C724=0,"-",P724/$C724)</f>
        <v>0</v>
      </c>
      <c r="M724" s="2">
        <f t="shared" ref="M724:M755" si="323">IF(C724=0,"-",(1-J724-K724-L724))</f>
        <v>4.3740573152337925E-2</v>
      </c>
      <c r="N724" s="111">
        <v>256</v>
      </c>
      <c r="O724" s="111">
        <v>1012</v>
      </c>
      <c r="P724" s="103"/>
      <c r="Q724" s="103">
        <v>58</v>
      </c>
      <c r="R724" s="111"/>
      <c r="S724" s="111"/>
      <c r="T724" s="111"/>
      <c r="U724" s="100"/>
      <c r="W724" s="100"/>
      <c r="X724" s="100"/>
      <c r="Y724" s="100"/>
      <c r="Z724" s="100"/>
      <c r="AA724" s="100"/>
      <c r="AB724" s="100"/>
      <c r="AC724" s="100"/>
      <c r="AD724" s="100"/>
      <c r="AE724" s="100"/>
      <c r="AF724" s="100"/>
      <c r="AG724" s="100"/>
      <c r="AH724" s="100"/>
      <c r="AI724" s="100"/>
      <c r="AJ724" s="100"/>
      <c r="AK724" s="100"/>
      <c r="AL724" s="100"/>
      <c r="AM724" s="100"/>
      <c r="AN724" s="100"/>
      <c r="AO724" s="100"/>
      <c r="AP724" s="7">
        <f>IF(Q724&gt;0,RANK(Q724,(N724:P724,Q724:AF724)),0)</f>
        <v>3</v>
      </c>
      <c r="AQ724" s="7">
        <f>IF(R724&gt;0,RANK(R724,(N724:P724,Q724:AF724)),0)</f>
        <v>0</v>
      </c>
      <c r="AR724" s="7">
        <f>IF(T724&gt;0,RANK(T724,(N724:P724,Q724:AF724)),0)</f>
        <v>0</v>
      </c>
      <c r="AS724" s="7">
        <f>IF(S724&gt;0,RANK(S724,(N724:P724,Q724:AF724)),0)</f>
        <v>0</v>
      </c>
      <c r="AT724" s="2">
        <f t="shared" ref="AT724:AT755" si="324">IF($C724=0,"-",Q724/$C724)</f>
        <v>4.3740573152337855E-2</v>
      </c>
      <c r="AU724" s="2">
        <f t="shared" ref="AU724:AU755" si="325">IF($C724=0,"-",R724/$C724)</f>
        <v>0</v>
      </c>
      <c r="AV724" s="2">
        <f t="shared" ref="AV724:AV755" si="326">IF($C724=0,"-",T724/$C724)</f>
        <v>0</v>
      </c>
      <c r="AW724" s="2">
        <f t="shared" ref="AW724:AW755" si="327">IF($C724=0,"-",S724/$C724)</f>
        <v>0</v>
      </c>
      <c r="AY724" t="s">
        <v>1992</v>
      </c>
      <c r="AZ724" t="s">
        <v>2477</v>
      </c>
      <c r="BA724">
        <v>1</v>
      </c>
      <c r="BC724">
        <v>2</v>
      </c>
      <c r="BD724" s="91">
        <v>20</v>
      </c>
      <c r="BE724" s="93">
        <v>65</v>
      </c>
      <c r="BF724" s="96">
        <f t="shared" si="315"/>
        <v>20065</v>
      </c>
      <c r="BG724" s="96">
        <f t="shared" si="316"/>
        <v>20065</v>
      </c>
      <c r="BI724" s="7" t="s">
        <v>1447</v>
      </c>
    </row>
    <row r="725" spans="1:61" ht="14" hidden="1" customHeight="1" outlineLevel="1" x14ac:dyDescent="0.2">
      <c r="A725" t="s">
        <v>1367</v>
      </c>
      <c r="B725" t="s">
        <v>2477</v>
      </c>
      <c r="C725" s="1">
        <f t="shared" si="317"/>
        <v>2475</v>
      </c>
      <c r="D725" s="7">
        <f>IF(N725&gt;0, RANK(N725,(N725:P725,Q725:AF725)),0)</f>
        <v>2</v>
      </c>
      <c r="E725" s="7">
        <f>IF(O725&gt;0,RANK(O725,(N725:P725,Q725:AF725)),0)</f>
        <v>1</v>
      </c>
      <c r="F725" s="7">
        <f>IF(P725&gt;0,RANK(P725,(N725:P725,Q725:AF725)),0)</f>
        <v>0</v>
      </c>
      <c r="G725" s="1">
        <f t="shared" si="318"/>
        <v>1272</v>
      </c>
      <c r="H725" s="2">
        <f t="shared" si="319"/>
        <v>0.51393939393939392</v>
      </c>
      <c r="I725" s="2"/>
      <c r="J725" s="2">
        <f t="shared" si="320"/>
        <v>0.21454545454545454</v>
      </c>
      <c r="K725" s="2">
        <f t="shared" si="321"/>
        <v>0.72848484848484851</v>
      </c>
      <c r="L725" s="2">
        <f t="shared" si="322"/>
        <v>0</v>
      </c>
      <c r="M725" s="2">
        <f t="shared" si="323"/>
        <v>5.6969696969696892E-2</v>
      </c>
      <c r="N725" s="111">
        <v>531</v>
      </c>
      <c r="O725" s="111">
        <v>1803</v>
      </c>
      <c r="P725" s="103"/>
      <c r="Q725" s="103">
        <v>141</v>
      </c>
      <c r="R725" s="111"/>
      <c r="S725" s="111"/>
      <c r="T725" s="111"/>
      <c r="U725" s="100"/>
      <c r="W725" s="100"/>
      <c r="X725" s="100"/>
      <c r="Y725" s="100"/>
      <c r="Z725" s="100"/>
      <c r="AA725" s="100"/>
      <c r="AB725" s="100"/>
      <c r="AC725" s="100"/>
      <c r="AD725" s="100"/>
      <c r="AE725" s="100"/>
      <c r="AF725" s="100"/>
      <c r="AG725" s="100"/>
      <c r="AH725" s="100"/>
      <c r="AI725" s="100"/>
      <c r="AJ725" s="100"/>
      <c r="AK725" s="100"/>
      <c r="AL725" s="100"/>
      <c r="AM725" s="100"/>
      <c r="AN725" s="100"/>
      <c r="AO725" s="100"/>
      <c r="AP725" s="7">
        <f>IF(Q725&gt;0,RANK(Q725,(N725:P725,Q725:AF725)),0)</f>
        <v>3</v>
      </c>
      <c r="AQ725" s="7">
        <f>IF(R725&gt;0,RANK(R725,(N725:P725,Q725:AF725)),0)</f>
        <v>0</v>
      </c>
      <c r="AR725" s="7">
        <f>IF(T725&gt;0,RANK(T725,(N725:P725,Q725:AF725)),0)</f>
        <v>0</v>
      </c>
      <c r="AS725" s="7">
        <f>IF(S725&gt;0,RANK(S725,(N725:P725,Q725:AF725)),0)</f>
        <v>0</v>
      </c>
      <c r="AT725" s="2">
        <f t="shared" si="324"/>
        <v>5.6969696969696969E-2</v>
      </c>
      <c r="AU725" s="2">
        <f t="shared" si="325"/>
        <v>0</v>
      </c>
      <c r="AV725" s="2">
        <f t="shared" si="326"/>
        <v>0</v>
      </c>
      <c r="AW725" s="2">
        <f t="shared" si="327"/>
        <v>0</v>
      </c>
      <c r="AY725" t="s">
        <v>1367</v>
      </c>
      <c r="AZ725" t="s">
        <v>2477</v>
      </c>
      <c r="BA725">
        <v>1</v>
      </c>
      <c r="BC725">
        <v>2</v>
      </c>
      <c r="BD725" s="91">
        <v>20</v>
      </c>
      <c r="BE725" s="93">
        <v>67</v>
      </c>
      <c r="BF725" s="96">
        <f t="shared" si="315"/>
        <v>20067</v>
      </c>
      <c r="BG725" s="96">
        <f t="shared" si="316"/>
        <v>20067</v>
      </c>
      <c r="BI725" s="7" t="s">
        <v>1447</v>
      </c>
    </row>
    <row r="726" spans="1:61" ht="14" hidden="1" customHeight="1" outlineLevel="1" x14ac:dyDescent="0.2">
      <c r="A726" t="s">
        <v>1612</v>
      </c>
      <c r="B726" t="s">
        <v>2477</v>
      </c>
      <c r="C726" s="1">
        <f t="shared" si="317"/>
        <v>2280</v>
      </c>
      <c r="D726" s="7">
        <f>IF(N726&gt;0, RANK(N726,(N726:P726,Q726:AF726)),0)</f>
        <v>2</v>
      </c>
      <c r="E726" s="7">
        <f>IF(O726&gt;0,RANK(O726,(N726:P726,Q726:AF726)),0)</f>
        <v>1</v>
      </c>
      <c r="F726" s="7">
        <f>IF(P726&gt;0,RANK(P726,(N726:P726,Q726:AF726)),0)</f>
        <v>0</v>
      </c>
      <c r="G726" s="1">
        <f t="shared" si="318"/>
        <v>1456</v>
      </c>
      <c r="H726" s="2">
        <f t="shared" si="319"/>
        <v>0.63859649122807016</v>
      </c>
      <c r="I726" s="2"/>
      <c r="J726" s="2">
        <f t="shared" si="320"/>
        <v>0.15570175438596492</v>
      </c>
      <c r="K726" s="2">
        <f t="shared" si="321"/>
        <v>0.79429824561403506</v>
      </c>
      <c r="L726" s="2">
        <f t="shared" si="322"/>
        <v>0</v>
      </c>
      <c r="M726" s="2">
        <f t="shared" si="323"/>
        <v>5.0000000000000044E-2</v>
      </c>
      <c r="N726" s="111">
        <v>355</v>
      </c>
      <c r="O726" s="111">
        <v>1811</v>
      </c>
      <c r="P726" s="103"/>
      <c r="Q726" s="103">
        <v>114</v>
      </c>
      <c r="R726" s="111"/>
      <c r="S726" s="111"/>
      <c r="T726" s="111"/>
      <c r="U726" s="100"/>
      <c r="W726" s="100"/>
      <c r="X726" s="100"/>
      <c r="Y726" s="100"/>
      <c r="Z726" s="100"/>
      <c r="AA726" s="100"/>
      <c r="AB726" s="100"/>
      <c r="AC726" s="100"/>
      <c r="AD726" s="100"/>
      <c r="AE726" s="100"/>
      <c r="AF726" s="100"/>
      <c r="AG726" s="100"/>
      <c r="AH726" s="100"/>
      <c r="AI726" s="100"/>
      <c r="AJ726" s="100"/>
      <c r="AK726" s="100"/>
      <c r="AL726" s="100"/>
      <c r="AM726" s="100"/>
      <c r="AN726" s="100"/>
      <c r="AO726" s="100"/>
      <c r="AP726" s="7">
        <f>IF(Q726&gt;0,RANK(Q726,(N726:P726,Q726:AF726)),0)</f>
        <v>3</v>
      </c>
      <c r="AQ726" s="7">
        <f>IF(R726&gt;0,RANK(R726,(N726:P726,Q726:AF726)),0)</f>
        <v>0</v>
      </c>
      <c r="AR726" s="7">
        <f>IF(T726&gt;0,RANK(T726,(N726:P726,Q726:AF726)),0)</f>
        <v>0</v>
      </c>
      <c r="AS726" s="7">
        <f>IF(S726&gt;0,RANK(S726,(N726:P726,Q726:AF726)),0)</f>
        <v>0</v>
      </c>
      <c r="AT726" s="2">
        <f t="shared" si="324"/>
        <v>0.05</v>
      </c>
      <c r="AU726" s="2">
        <f t="shared" si="325"/>
        <v>0</v>
      </c>
      <c r="AV726" s="2">
        <f t="shared" si="326"/>
        <v>0</v>
      </c>
      <c r="AW726" s="2">
        <f t="shared" si="327"/>
        <v>0</v>
      </c>
      <c r="AY726" t="s">
        <v>1612</v>
      </c>
      <c r="AZ726" t="s">
        <v>2477</v>
      </c>
      <c r="BA726">
        <v>1</v>
      </c>
      <c r="BC726">
        <v>2</v>
      </c>
      <c r="BD726" s="91">
        <v>20</v>
      </c>
      <c r="BE726" s="93">
        <v>69</v>
      </c>
      <c r="BF726" s="96">
        <f t="shared" si="315"/>
        <v>20069</v>
      </c>
      <c r="BG726" s="96">
        <f t="shared" si="316"/>
        <v>20069</v>
      </c>
      <c r="BI726" s="7" t="s">
        <v>1447</v>
      </c>
    </row>
    <row r="727" spans="1:61" ht="14" hidden="1" customHeight="1" outlineLevel="1" x14ac:dyDescent="0.2">
      <c r="A727" t="s">
        <v>881</v>
      </c>
      <c r="B727" t="s">
        <v>2477</v>
      </c>
      <c r="C727" s="1">
        <f t="shared" si="317"/>
        <v>626</v>
      </c>
      <c r="D727" s="7">
        <f>IF(N727&gt;0, RANK(N727,(N727:P727,Q727:AF727)),0)</f>
        <v>2</v>
      </c>
      <c r="E727" s="7">
        <f>IF(O727&gt;0,RANK(O727,(N727:P727,Q727:AF727)),0)</f>
        <v>1</v>
      </c>
      <c r="F727" s="7">
        <f>IF(P727&gt;0,RANK(P727,(N727:P727,Q727:AF727)),0)</f>
        <v>0</v>
      </c>
      <c r="G727" s="1">
        <f t="shared" si="318"/>
        <v>406</v>
      </c>
      <c r="H727" s="2">
        <f t="shared" si="319"/>
        <v>0.6485623003194888</v>
      </c>
      <c r="I727" s="2"/>
      <c r="J727" s="2">
        <f t="shared" si="320"/>
        <v>0.15495207667731628</v>
      </c>
      <c r="K727" s="2">
        <f t="shared" si="321"/>
        <v>0.80351437699680506</v>
      </c>
      <c r="L727" s="2">
        <f t="shared" si="322"/>
        <v>0</v>
      </c>
      <c r="M727" s="2">
        <f t="shared" si="323"/>
        <v>4.153354632587869E-2</v>
      </c>
      <c r="N727" s="111">
        <v>97</v>
      </c>
      <c r="O727" s="111">
        <v>503</v>
      </c>
      <c r="P727" s="103"/>
      <c r="Q727" s="103">
        <v>26</v>
      </c>
      <c r="R727" s="111"/>
      <c r="S727" s="111"/>
      <c r="T727" s="111"/>
      <c r="U727" s="100"/>
      <c r="W727" s="100"/>
      <c r="X727" s="100"/>
      <c r="Y727" s="100"/>
      <c r="Z727" s="100"/>
      <c r="AA727" s="100"/>
      <c r="AB727" s="100"/>
      <c r="AC727" s="100"/>
      <c r="AD727" s="100"/>
      <c r="AE727" s="100"/>
      <c r="AF727" s="100"/>
      <c r="AG727" s="100"/>
      <c r="AH727" s="100"/>
      <c r="AI727" s="100"/>
      <c r="AJ727" s="100"/>
      <c r="AK727" s="100"/>
      <c r="AL727" s="100"/>
      <c r="AM727" s="100"/>
      <c r="AN727" s="100"/>
      <c r="AO727" s="100"/>
      <c r="AP727" s="7">
        <f>IF(Q727&gt;0,RANK(Q727,(N727:P727,Q727:AF727)),0)</f>
        <v>3</v>
      </c>
      <c r="AQ727" s="7">
        <f>IF(R727&gt;0,RANK(R727,(N727:P727,Q727:AF727)),0)</f>
        <v>0</v>
      </c>
      <c r="AR727" s="7">
        <f>IF(T727&gt;0,RANK(T727,(N727:P727,Q727:AF727)),0)</f>
        <v>0</v>
      </c>
      <c r="AS727" s="7">
        <f>IF(S727&gt;0,RANK(S727,(N727:P727,Q727:AF727)),0)</f>
        <v>0</v>
      </c>
      <c r="AT727" s="2">
        <f t="shared" si="324"/>
        <v>4.1533546325878593E-2</v>
      </c>
      <c r="AU727" s="2">
        <f t="shared" si="325"/>
        <v>0</v>
      </c>
      <c r="AV727" s="2">
        <f t="shared" si="326"/>
        <v>0</v>
      </c>
      <c r="AW727" s="2">
        <f t="shared" si="327"/>
        <v>0</v>
      </c>
      <c r="AY727" t="s">
        <v>881</v>
      </c>
      <c r="AZ727" t="s">
        <v>2477</v>
      </c>
      <c r="BA727">
        <v>1</v>
      </c>
      <c r="BC727">
        <v>2</v>
      </c>
      <c r="BD727" s="91">
        <v>20</v>
      </c>
      <c r="BE727" s="93">
        <v>71</v>
      </c>
      <c r="BF727" s="96">
        <f t="shared" si="315"/>
        <v>20071</v>
      </c>
      <c r="BG727" s="96">
        <f t="shared" si="316"/>
        <v>20071</v>
      </c>
      <c r="BI727" s="7" t="s">
        <v>1447</v>
      </c>
    </row>
    <row r="728" spans="1:61" ht="14" hidden="1" customHeight="1" outlineLevel="1" x14ac:dyDescent="0.2">
      <c r="A728" t="s">
        <v>2122</v>
      </c>
      <c r="B728" t="s">
        <v>2477</v>
      </c>
      <c r="C728" s="1">
        <f t="shared" si="317"/>
        <v>3065</v>
      </c>
      <c r="D728" s="7">
        <f>IF(N728&gt;0, RANK(N728,(N728:P728,Q728:AF728)),0)</f>
        <v>2</v>
      </c>
      <c r="E728" s="7">
        <f>IF(O728&gt;0,RANK(O728,(N728:P728,Q728:AF728)),0)</f>
        <v>1</v>
      </c>
      <c r="F728" s="7">
        <f>IF(P728&gt;0,RANK(P728,(N728:P728,Q728:AF728)),0)</f>
        <v>0</v>
      </c>
      <c r="G728" s="1">
        <f t="shared" si="318"/>
        <v>1563</v>
      </c>
      <c r="H728" s="2">
        <f t="shared" si="319"/>
        <v>0.50995106035889071</v>
      </c>
      <c r="I728" s="2"/>
      <c r="J728" s="2">
        <f t="shared" si="320"/>
        <v>0.21337683523654161</v>
      </c>
      <c r="K728" s="2">
        <f t="shared" si="321"/>
        <v>0.72332789559543231</v>
      </c>
      <c r="L728" s="2">
        <f t="shared" si="322"/>
        <v>0</v>
      </c>
      <c r="M728" s="2">
        <f t="shared" si="323"/>
        <v>6.329526916802608E-2</v>
      </c>
      <c r="N728" s="111">
        <v>654</v>
      </c>
      <c r="O728" s="111">
        <v>2217</v>
      </c>
      <c r="P728" s="103"/>
      <c r="Q728" s="103">
        <v>194</v>
      </c>
      <c r="R728" s="111"/>
      <c r="S728" s="111"/>
      <c r="T728" s="111"/>
      <c r="U728" s="100"/>
      <c r="W728" s="100"/>
      <c r="X728" s="100"/>
      <c r="Y728" s="100"/>
      <c r="Z728" s="100"/>
      <c r="AA728" s="100"/>
      <c r="AB728" s="100"/>
      <c r="AC728" s="100"/>
      <c r="AD728" s="100"/>
      <c r="AE728" s="100"/>
      <c r="AF728" s="100"/>
      <c r="AG728" s="100"/>
      <c r="AH728" s="100"/>
      <c r="AI728" s="100"/>
      <c r="AJ728" s="100"/>
      <c r="AK728" s="100"/>
      <c r="AL728" s="100"/>
      <c r="AM728" s="100"/>
      <c r="AN728" s="100"/>
      <c r="AO728" s="100"/>
      <c r="AP728" s="7">
        <f>IF(Q728&gt;0,RANK(Q728,(N728:P728,Q728:AF728)),0)</f>
        <v>3</v>
      </c>
      <c r="AQ728" s="7">
        <f>IF(R728&gt;0,RANK(R728,(N728:P728,Q728:AF728)),0)</f>
        <v>0</v>
      </c>
      <c r="AR728" s="7">
        <f>IF(T728&gt;0,RANK(T728,(N728:P728,Q728:AF728)),0)</f>
        <v>0</v>
      </c>
      <c r="AS728" s="7">
        <f>IF(S728&gt;0,RANK(S728,(N728:P728,Q728:AF728)),0)</f>
        <v>0</v>
      </c>
      <c r="AT728" s="2">
        <f t="shared" si="324"/>
        <v>6.3295269168026094E-2</v>
      </c>
      <c r="AU728" s="2">
        <f t="shared" si="325"/>
        <v>0</v>
      </c>
      <c r="AV728" s="2">
        <f t="shared" si="326"/>
        <v>0</v>
      </c>
      <c r="AW728" s="2">
        <f t="shared" si="327"/>
        <v>0</v>
      </c>
      <c r="AY728" t="s">
        <v>2122</v>
      </c>
      <c r="AZ728" t="s">
        <v>2477</v>
      </c>
      <c r="BA728">
        <v>4</v>
      </c>
      <c r="BC728">
        <v>2</v>
      </c>
      <c r="BD728" s="91">
        <v>20</v>
      </c>
      <c r="BE728" s="93">
        <v>73</v>
      </c>
      <c r="BF728" s="96">
        <f t="shared" si="315"/>
        <v>20073</v>
      </c>
      <c r="BG728" s="96">
        <f t="shared" si="316"/>
        <v>20073</v>
      </c>
      <c r="BI728" s="7" t="s">
        <v>1447</v>
      </c>
    </row>
    <row r="729" spans="1:61" ht="14" hidden="1" customHeight="1" outlineLevel="1" x14ac:dyDescent="0.2">
      <c r="A729" t="s">
        <v>2255</v>
      </c>
      <c r="B729" t="s">
        <v>2477</v>
      </c>
      <c r="C729" s="1">
        <f t="shared" si="317"/>
        <v>852</v>
      </c>
      <c r="D729" s="7">
        <f>IF(N729&gt;0, RANK(N729,(N729:P729,Q729:AF729)),0)</f>
        <v>2</v>
      </c>
      <c r="E729" s="7">
        <f>IF(O729&gt;0,RANK(O729,(N729:P729,Q729:AF729)),0)</f>
        <v>1</v>
      </c>
      <c r="F729" s="7">
        <f>IF(P729&gt;0,RANK(P729,(N729:P729,Q729:AF729)),0)</f>
        <v>0</v>
      </c>
      <c r="G729" s="1">
        <f t="shared" si="318"/>
        <v>499</v>
      </c>
      <c r="H729" s="2">
        <f t="shared" si="319"/>
        <v>0.58568075117370888</v>
      </c>
      <c r="I729" s="2"/>
      <c r="J729" s="2">
        <f t="shared" si="320"/>
        <v>0.18309859154929578</v>
      </c>
      <c r="K729" s="2">
        <f t="shared" si="321"/>
        <v>0.76877934272300474</v>
      </c>
      <c r="L729" s="2">
        <f t="shared" si="322"/>
        <v>0</v>
      </c>
      <c r="M729" s="2">
        <f t="shared" si="323"/>
        <v>4.8122065727699503E-2</v>
      </c>
      <c r="N729" s="111">
        <v>156</v>
      </c>
      <c r="O729" s="111">
        <v>655</v>
      </c>
      <c r="P729" s="103"/>
      <c r="Q729" s="103">
        <v>41</v>
      </c>
      <c r="R729" s="111"/>
      <c r="S729" s="111"/>
      <c r="T729" s="111"/>
      <c r="U729" s="100"/>
      <c r="W729" s="100"/>
      <c r="X729" s="100"/>
      <c r="Y729" s="100"/>
      <c r="Z729" s="100"/>
      <c r="AA729" s="100"/>
      <c r="AB729" s="100"/>
      <c r="AC729" s="100"/>
      <c r="AD729" s="100"/>
      <c r="AE729" s="100"/>
      <c r="AF729" s="100"/>
      <c r="AG729" s="100"/>
      <c r="AH729" s="100"/>
      <c r="AI729" s="100"/>
      <c r="AJ729" s="100"/>
      <c r="AK729" s="100"/>
      <c r="AL729" s="100"/>
      <c r="AM729" s="100"/>
      <c r="AN729" s="100"/>
      <c r="AO729" s="100"/>
      <c r="AP729" s="7">
        <f>IF(Q729&gt;0,RANK(Q729,(N729:P729,Q729:AF729)),0)</f>
        <v>3</v>
      </c>
      <c r="AQ729" s="7">
        <f>IF(R729&gt;0,RANK(R729,(N729:P729,Q729:AF729)),0)</f>
        <v>0</v>
      </c>
      <c r="AR729" s="7">
        <f>IF(T729&gt;0,RANK(T729,(N729:P729,Q729:AF729)),0)</f>
        <v>0</v>
      </c>
      <c r="AS729" s="7">
        <f>IF(S729&gt;0,RANK(S729,(N729:P729,Q729:AF729)),0)</f>
        <v>0</v>
      </c>
      <c r="AT729" s="2">
        <f t="shared" si="324"/>
        <v>4.8122065727699531E-2</v>
      </c>
      <c r="AU729" s="2">
        <f t="shared" si="325"/>
        <v>0</v>
      </c>
      <c r="AV729" s="2">
        <f t="shared" si="326"/>
        <v>0</v>
      </c>
      <c r="AW729" s="2">
        <f t="shared" si="327"/>
        <v>0</v>
      </c>
      <c r="AY729" t="s">
        <v>2255</v>
      </c>
      <c r="AZ729" t="s">
        <v>2477</v>
      </c>
      <c r="BA729">
        <v>1</v>
      </c>
      <c r="BC729">
        <v>2</v>
      </c>
      <c r="BD729" s="91">
        <v>20</v>
      </c>
      <c r="BE729" s="93">
        <v>75</v>
      </c>
      <c r="BF729" s="96">
        <f t="shared" si="315"/>
        <v>20075</v>
      </c>
      <c r="BG729" s="96">
        <f t="shared" si="316"/>
        <v>20075</v>
      </c>
      <c r="BI729" s="7" t="s">
        <v>1447</v>
      </c>
    </row>
    <row r="730" spans="1:61" ht="14" hidden="1" customHeight="1" outlineLevel="1" x14ac:dyDescent="0.2">
      <c r="A730" t="s">
        <v>1024</v>
      </c>
      <c r="B730" t="s">
        <v>2477</v>
      </c>
      <c r="C730" s="1">
        <f t="shared" si="317"/>
        <v>2643</v>
      </c>
      <c r="D730" s="7">
        <f>IF(N730&gt;0, RANK(N730,(N730:P730,Q730:AF730)),0)</f>
        <v>2</v>
      </c>
      <c r="E730" s="7">
        <f>IF(O730&gt;0,RANK(O730,(N730:P730,Q730:AF730)),0)</f>
        <v>1</v>
      </c>
      <c r="F730" s="7">
        <f>IF(P730&gt;0,RANK(P730,(N730:P730,Q730:AF730)),0)</f>
        <v>0</v>
      </c>
      <c r="G730" s="1">
        <f t="shared" si="318"/>
        <v>1426</v>
      </c>
      <c r="H730" s="2">
        <f t="shared" si="319"/>
        <v>0.53953840332954972</v>
      </c>
      <c r="I730" s="2"/>
      <c r="J730" s="2">
        <f t="shared" si="320"/>
        <v>0.20658342792281498</v>
      </c>
      <c r="K730" s="2">
        <f t="shared" si="321"/>
        <v>0.74612183125236475</v>
      </c>
      <c r="L730" s="2">
        <f t="shared" si="322"/>
        <v>0</v>
      </c>
      <c r="M730" s="2">
        <f t="shared" si="323"/>
        <v>4.7294740824820325E-2</v>
      </c>
      <c r="N730" s="111">
        <v>546</v>
      </c>
      <c r="O730" s="111">
        <v>1972</v>
      </c>
      <c r="P730" s="103"/>
      <c r="Q730" s="103">
        <v>125</v>
      </c>
      <c r="R730" s="111"/>
      <c r="S730" s="111"/>
      <c r="T730" s="111"/>
      <c r="U730" s="100"/>
      <c r="W730" s="100"/>
      <c r="X730" s="100"/>
      <c r="Y730" s="100"/>
      <c r="Z730" s="100"/>
      <c r="AA730" s="100"/>
      <c r="AB730" s="100"/>
      <c r="AC730" s="100"/>
      <c r="AD730" s="100"/>
      <c r="AE730" s="100"/>
      <c r="AF730" s="100"/>
      <c r="AG730" s="100"/>
      <c r="AH730" s="100"/>
      <c r="AI730" s="100"/>
      <c r="AJ730" s="100"/>
      <c r="AK730" s="100"/>
      <c r="AL730" s="100"/>
      <c r="AM730" s="100"/>
      <c r="AN730" s="100"/>
      <c r="AO730" s="100"/>
      <c r="AP730" s="7">
        <f>IF(Q730&gt;0,RANK(Q730,(N730:P730,Q730:AF730)),0)</f>
        <v>3</v>
      </c>
      <c r="AQ730" s="7">
        <f>IF(R730&gt;0,RANK(R730,(N730:P730,Q730:AF730)),0)</f>
        <v>0</v>
      </c>
      <c r="AR730" s="7">
        <f>IF(T730&gt;0,RANK(T730,(N730:P730,Q730:AF730)),0)</f>
        <v>0</v>
      </c>
      <c r="AS730" s="7">
        <f>IF(S730&gt;0,RANK(S730,(N730:P730,Q730:AF730)),0)</f>
        <v>0</v>
      </c>
      <c r="AT730" s="2">
        <f t="shared" si="324"/>
        <v>4.7294740824820283E-2</v>
      </c>
      <c r="AU730" s="2">
        <f t="shared" si="325"/>
        <v>0</v>
      </c>
      <c r="AV730" s="2">
        <f t="shared" si="326"/>
        <v>0</v>
      </c>
      <c r="AW730" s="2">
        <f t="shared" si="327"/>
        <v>0</v>
      </c>
      <c r="AY730" t="s">
        <v>1024</v>
      </c>
      <c r="AZ730" t="s">
        <v>2477</v>
      </c>
      <c r="BA730">
        <v>4</v>
      </c>
      <c r="BC730">
        <v>2</v>
      </c>
      <c r="BD730" s="91">
        <v>20</v>
      </c>
      <c r="BE730" s="93">
        <v>77</v>
      </c>
      <c r="BF730" s="96">
        <f t="shared" si="315"/>
        <v>20077</v>
      </c>
      <c r="BG730" s="96">
        <f t="shared" si="316"/>
        <v>20077</v>
      </c>
      <c r="BI730" s="7" t="s">
        <v>1447</v>
      </c>
    </row>
    <row r="731" spans="1:61" ht="14" hidden="1" customHeight="1" outlineLevel="1" x14ac:dyDescent="0.2">
      <c r="A731" t="s">
        <v>2349</v>
      </c>
      <c r="B731" t="s">
        <v>2477</v>
      </c>
      <c r="C731" s="1">
        <f t="shared" si="317"/>
        <v>17264</v>
      </c>
      <c r="D731" s="7">
        <f>IF(N731&gt;0, RANK(N731,(N731:P731,Q731:AF731)),0)</f>
        <v>2</v>
      </c>
      <c r="E731" s="7">
        <f>IF(O731&gt;0,RANK(O731,(N731:P731,Q731:AF731)),0)</f>
        <v>1</v>
      </c>
      <c r="F731" s="7">
        <f>IF(P731&gt;0,RANK(P731,(N731:P731,Q731:AF731)),0)</f>
        <v>0</v>
      </c>
      <c r="G731" s="1">
        <f t="shared" si="318"/>
        <v>2600</v>
      </c>
      <c r="H731" s="2">
        <f t="shared" si="319"/>
        <v>0.15060240963855423</v>
      </c>
      <c r="I731" s="2"/>
      <c r="J731" s="2">
        <f t="shared" si="320"/>
        <v>0.40210843373493976</v>
      </c>
      <c r="K731" s="2">
        <f t="shared" si="321"/>
        <v>0.55271084337349397</v>
      </c>
      <c r="L731" s="2">
        <f t="shared" si="322"/>
        <v>0</v>
      </c>
      <c r="M731" s="2">
        <f t="shared" si="323"/>
        <v>4.5180722891566272E-2</v>
      </c>
      <c r="N731" s="111">
        <v>6942</v>
      </c>
      <c r="O731" s="111">
        <v>9542</v>
      </c>
      <c r="P731" s="103"/>
      <c r="Q731" s="103">
        <v>780</v>
      </c>
      <c r="R731" s="111"/>
      <c r="S731" s="111"/>
      <c r="T731" s="111"/>
      <c r="U731" s="100"/>
      <c r="W731" s="100"/>
      <c r="X731" s="100"/>
      <c r="Y731" s="100"/>
      <c r="Z731" s="100"/>
      <c r="AA731" s="100"/>
      <c r="AB731" s="100"/>
      <c r="AC731" s="100"/>
      <c r="AD731" s="100"/>
      <c r="AE731" s="100"/>
      <c r="AF731" s="100"/>
      <c r="AG731" s="100"/>
      <c r="AH731" s="100"/>
      <c r="AI731" s="100"/>
      <c r="AJ731" s="100"/>
      <c r="AK731" s="100"/>
      <c r="AL731" s="100"/>
      <c r="AM731" s="100"/>
      <c r="AN731" s="100"/>
      <c r="AO731" s="100"/>
      <c r="AP731" s="7">
        <f>IF(Q731&gt;0,RANK(Q731,(N731:P731,Q731:AF731)),0)</f>
        <v>3</v>
      </c>
      <c r="AQ731" s="7">
        <f>IF(R731&gt;0,RANK(R731,(N731:P731,Q731:AF731)),0)</f>
        <v>0</v>
      </c>
      <c r="AR731" s="7">
        <f>IF(T731&gt;0,RANK(T731,(N731:P731,Q731:AF731)),0)</f>
        <v>0</v>
      </c>
      <c r="AS731" s="7">
        <f>IF(S731&gt;0,RANK(S731,(N731:P731,Q731:AF731)),0)</f>
        <v>0</v>
      </c>
      <c r="AT731" s="2">
        <f t="shared" si="324"/>
        <v>4.5180722891566265E-2</v>
      </c>
      <c r="AU731" s="2">
        <f t="shared" si="325"/>
        <v>0</v>
      </c>
      <c r="AV731" s="2">
        <f t="shared" si="326"/>
        <v>0</v>
      </c>
      <c r="AW731" s="2">
        <f t="shared" si="327"/>
        <v>0</v>
      </c>
      <c r="AY731" t="s">
        <v>2349</v>
      </c>
      <c r="AZ731" t="s">
        <v>2477</v>
      </c>
      <c r="BA731">
        <v>4</v>
      </c>
      <c r="BC731">
        <v>2</v>
      </c>
      <c r="BD731" s="91">
        <v>20</v>
      </c>
      <c r="BE731" s="93">
        <v>79</v>
      </c>
      <c r="BF731" s="96">
        <f t="shared" si="315"/>
        <v>20079</v>
      </c>
      <c r="BG731" s="96">
        <f t="shared" si="316"/>
        <v>20079</v>
      </c>
      <c r="BI731" s="7" t="s">
        <v>1447</v>
      </c>
    </row>
    <row r="732" spans="1:61" ht="14" hidden="1" customHeight="1" outlineLevel="1" x14ac:dyDescent="0.2">
      <c r="A732" t="s">
        <v>2443</v>
      </c>
      <c r="B732" t="s">
        <v>2477</v>
      </c>
      <c r="C732" s="1">
        <f t="shared" si="317"/>
        <v>1407</v>
      </c>
      <c r="D732" s="7">
        <f>IF(N732&gt;0, RANK(N732,(N732:P732,Q732:AF732)),0)</f>
        <v>2</v>
      </c>
      <c r="E732" s="7">
        <f>IF(O732&gt;0,RANK(O732,(N732:P732,Q732:AF732)),0)</f>
        <v>1</v>
      </c>
      <c r="F732" s="7">
        <f>IF(P732&gt;0,RANK(P732,(N732:P732,Q732:AF732)),0)</f>
        <v>0</v>
      </c>
      <c r="G732" s="1">
        <f t="shared" si="318"/>
        <v>766</v>
      </c>
      <c r="H732" s="2">
        <f t="shared" si="319"/>
        <v>0.54442075337597728</v>
      </c>
      <c r="I732" s="2"/>
      <c r="J732" s="2">
        <f t="shared" si="320"/>
        <v>0.20255863539445629</v>
      </c>
      <c r="K732" s="2">
        <f t="shared" si="321"/>
        <v>0.74697938877043357</v>
      </c>
      <c r="L732" s="2">
        <f t="shared" si="322"/>
        <v>0</v>
      </c>
      <c r="M732" s="2">
        <f t="shared" si="323"/>
        <v>5.046197583511014E-2</v>
      </c>
      <c r="N732" s="111">
        <v>285</v>
      </c>
      <c r="O732" s="111">
        <v>1051</v>
      </c>
      <c r="P732" s="103"/>
      <c r="Q732" s="103">
        <v>71</v>
      </c>
      <c r="R732" s="111"/>
      <c r="S732" s="111"/>
      <c r="T732" s="111"/>
      <c r="U732" s="100"/>
      <c r="W732" s="100"/>
      <c r="X732" s="100"/>
      <c r="Y732" s="100"/>
      <c r="Z732" s="100"/>
      <c r="AA732" s="100"/>
      <c r="AB732" s="100"/>
      <c r="AC732" s="100"/>
      <c r="AD732" s="100"/>
      <c r="AE732" s="100"/>
      <c r="AF732" s="100"/>
      <c r="AG732" s="100"/>
      <c r="AH732" s="100"/>
      <c r="AI732" s="100"/>
      <c r="AJ732" s="100"/>
      <c r="AK732" s="100"/>
      <c r="AL732" s="100"/>
      <c r="AM732" s="100"/>
      <c r="AN732" s="100"/>
      <c r="AO732" s="100"/>
      <c r="AP732" s="7">
        <f>IF(Q732&gt;0,RANK(Q732,(N732:P732,Q732:AF732)),0)</f>
        <v>3</v>
      </c>
      <c r="AQ732" s="7">
        <f>IF(R732&gt;0,RANK(R732,(N732:P732,Q732:AF732)),0)</f>
        <v>0</v>
      </c>
      <c r="AR732" s="7">
        <f>IF(T732&gt;0,RANK(T732,(N732:P732,Q732:AF732)),0)</f>
        <v>0</v>
      </c>
      <c r="AS732" s="7">
        <f>IF(S732&gt;0,RANK(S732,(N732:P732,Q732:AF732)),0)</f>
        <v>0</v>
      </c>
      <c r="AT732" s="2">
        <f t="shared" si="324"/>
        <v>5.0461975835110161E-2</v>
      </c>
      <c r="AU732" s="2">
        <f t="shared" si="325"/>
        <v>0</v>
      </c>
      <c r="AV732" s="2">
        <f t="shared" si="326"/>
        <v>0</v>
      </c>
      <c r="AW732" s="2">
        <f t="shared" si="327"/>
        <v>0</v>
      </c>
      <c r="AY732" t="s">
        <v>2443</v>
      </c>
      <c r="AZ732" t="s">
        <v>2477</v>
      </c>
      <c r="BA732">
        <v>1</v>
      </c>
      <c r="BC732">
        <v>2</v>
      </c>
      <c r="BD732" s="91">
        <v>20</v>
      </c>
      <c r="BE732" s="93">
        <v>81</v>
      </c>
      <c r="BF732" s="96">
        <f t="shared" si="315"/>
        <v>20081</v>
      </c>
      <c r="BG732" s="96">
        <f t="shared" si="316"/>
        <v>20081</v>
      </c>
      <c r="BI732" s="7" t="s">
        <v>1447</v>
      </c>
    </row>
    <row r="733" spans="1:61" ht="14" hidden="1" customHeight="1" outlineLevel="1" x14ac:dyDescent="0.2">
      <c r="A733" t="s">
        <v>1776</v>
      </c>
      <c r="B733" t="s">
        <v>2477</v>
      </c>
      <c r="C733" s="1">
        <f t="shared" si="317"/>
        <v>1040</v>
      </c>
      <c r="D733" s="7">
        <f>IF(N733&gt;0, RANK(N733,(N733:P733,Q733:AF733)),0)</f>
        <v>2</v>
      </c>
      <c r="E733" s="7">
        <f>IF(O733&gt;0,RANK(O733,(N733:P733,Q733:AF733)),0)</f>
        <v>1</v>
      </c>
      <c r="F733" s="7">
        <f>IF(P733&gt;0,RANK(P733,(N733:P733,Q733:AF733)),0)</f>
        <v>0</v>
      </c>
      <c r="G733" s="1">
        <f t="shared" si="318"/>
        <v>647</v>
      </c>
      <c r="H733" s="2">
        <f t="shared" si="319"/>
        <v>0.62211538461538463</v>
      </c>
      <c r="I733" s="2"/>
      <c r="J733" s="2">
        <f t="shared" si="320"/>
        <v>0.17211538461538461</v>
      </c>
      <c r="K733" s="2">
        <f t="shared" si="321"/>
        <v>0.79423076923076918</v>
      </c>
      <c r="L733" s="2">
        <f t="shared" si="322"/>
        <v>0</v>
      </c>
      <c r="M733" s="2">
        <f t="shared" si="323"/>
        <v>3.3653846153846145E-2</v>
      </c>
      <c r="N733" s="111">
        <v>179</v>
      </c>
      <c r="O733" s="111">
        <v>826</v>
      </c>
      <c r="P733" s="103"/>
      <c r="Q733" s="103">
        <v>35</v>
      </c>
      <c r="R733" s="111"/>
      <c r="S733" s="111"/>
      <c r="T733" s="111"/>
      <c r="U733" s="100"/>
      <c r="W733" s="100"/>
      <c r="X733" s="100"/>
      <c r="Y733" s="100"/>
      <c r="Z733" s="100"/>
      <c r="AA733" s="100"/>
      <c r="AB733" s="100"/>
      <c r="AC733" s="100"/>
      <c r="AD733" s="100"/>
      <c r="AE733" s="100"/>
      <c r="AF733" s="100"/>
      <c r="AG733" s="100"/>
      <c r="AH733" s="100"/>
      <c r="AI733" s="100"/>
      <c r="AJ733" s="100"/>
      <c r="AK733" s="100"/>
      <c r="AL733" s="100"/>
      <c r="AM733" s="100"/>
      <c r="AN733" s="100"/>
      <c r="AO733" s="100"/>
      <c r="AP733" s="7">
        <f>IF(Q733&gt;0,RANK(Q733,(N733:P733,Q733:AF733)),0)</f>
        <v>3</v>
      </c>
      <c r="AQ733" s="7">
        <f>IF(R733&gt;0,RANK(R733,(N733:P733,Q733:AF733)),0)</f>
        <v>0</v>
      </c>
      <c r="AR733" s="7">
        <f>IF(T733&gt;0,RANK(T733,(N733:P733,Q733:AF733)),0)</f>
        <v>0</v>
      </c>
      <c r="AS733" s="7">
        <f>IF(S733&gt;0,RANK(S733,(N733:P733,Q733:AF733)),0)</f>
        <v>0</v>
      </c>
      <c r="AT733" s="2">
        <f t="shared" si="324"/>
        <v>3.3653846153846152E-2</v>
      </c>
      <c r="AU733" s="2">
        <f t="shared" si="325"/>
        <v>0</v>
      </c>
      <c r="AV733" s="2">
        <f t="shared" si="326"/>
        <v>0</v>
      </c>
      <c r="AW733" s="2">
        <f t="shared" si="327"/>
        <v>0</v>
      </c>
      <c r="AY733" t="s">
        <v>1776</v>
      </c>
      <c r="AZ733" t="s">
        <v>2477</v>
      </c>
      <c r="BA733">
        <v>1</v>
      </c>
      <c r="BC733">
        <v>2</v>
      </c>
      <c r="BD733" s="91">
        <v>20</v>
      </c>
      <c r="BE733" s="93">
        <v>83</v>
      </c>
      <c r="BF733" s="96">
        <f t="shared" si="315"/>
        <v>20083</v>
      </c>
      <c r="BG733" s="96">
        <f t="shared" si="316"/>
        <v>20083</v>
      </c>
      <c r="BI733" s="7" t="s">
        <v>1447</v>
      </c>
    </row>
    <row r="734" spans="1:61" ht="14" hidden="1" customHeight="1" outlineLevel="1" x14ac:dyDescent="0.2">
      <c r="A734" t="s">
        <v>2169</v>
      </c>
      <c r="B734" t="s">
        <v>2477</v>
      </c>
      <c r="C734" s="1">
        <f t="shared" si="317"/>
        <v>6570</v>
      </c>
      <c r="D734" s="7">
        <f>IF(N734&gt;0, RANK(N734,(N734:P734,Q734:AF734)),0)</f>
        <v>2</v>
      </c>
      <c r="E734" s="7">
        <f>IF(O734&gt;0,RANK(O734,(N734:P734,Q734:AF734)),0)</f>
        <v>1</v>
      </c>
      <c r="F734" s="7">
        <f>IF(P734&gt;0,RANK(P734,(N734:P734,Q734:AF734)),0)</f>
        <v>0</v>
      </c>
      <c r="G734" s="1">
        <f t="shared" si="318"/>
        <v>2101</v>
      </c>
      <c r="H734" s="2">
        <f t="shared" si="319"/>
        <v>0.31978691019786909</v>
      </c>
      <c r="I734" s="2"/>
      <c r="J734" s="2">
        <f t="shared" si="320"/>
        <v>0.30882800608828004</v>
      </c>
      <c r="K734" s="2">
        <f t="shared" si="321"/>
        <v>0.62861491628614918</v>
      </c>
      <c r="L734" s="2">
        <f t="shared" si="322"/>
        <v>0</v>
      </c>
      <c r="M734" s="2">
        <f t="shared" si="323"/>
        <v>6.2557077625570834E-2</v>
      </c>
      <c r="N734" s="111">
        <v>2029</v>
      </c>
      <c r="O734" s="111">
        <v>4130</v>
      </c>
      <c r="P734" s="103"/>
      <c r="Q734" s="103">
        <v>411</v>
      </c>
      <c r="R734" s="111"/>
      <c r="S734" s="111"/>
      <c r="T734" s="111"/>
      <c r="U734" s="100"/>
      <c r="W734" s="100"/>
      <c r="X734" s="100"/>
      <c r="Y734" s="100"/>
      <c r="Z734" s="100"/>
      <c r="AA734" s="100"/>
      <c r="AB734" s="100"/>
      <c r="AC734" s="100"/>
      <c r="AD734" s="100"/>
      <c r="AE734" s="100"/>
      <c r="AF734" s="100"/>
      <c r="AG734" s="100"/>
      <c r="AH734" s="100"/>
      <c r="AI734" s="100"/>
      <c r="AJ734" s="100"/>
      <c r="AK734" s="100"/>
      <c r="AL734" s="100"/>
      <c r="AM734" s="100"/>
      <c r="AN734" s="100"/>
      <c r="AO734" s="100"/>
      <c r="AP734" s="7">
        <f>IF(Q734&gt;0,RANK(Q734,(N734:P734,Q734:AF734)),0)</f>
        <v>3</v>
      </c>
      <c r="AQ734" s="7">
        <f>IF(R734&gt;0,RANK(R734,(N734:P734,Q734:AF734)),0)</f>
        <v>0</v>
      </c>
      <c r="AR734" s="7">
        <f>IF(T734&gt;0,RANK(T734,(N734:P734,Q734:AF734)),0)</f>
        <v>0</v>
      </c>
      <c r="AS734" s="7">
        <f>IF(S734&gt;0,RANK(S734,(N734:P734,Q734:AF734)),0)</f>
        <v>0</v>
      </c>
      <c r="AT734" s="2">
        <f t="shared" si="324"/>
        <v>6.2557077625570778E-2</v>
      </c>
      <c r="AU734" s="2">
        <f t="shared" si="325"/>
        <v>0</v>
      </c>
      <c r="AV734" s="2">
        <f t="shared" si="326"/>
        <v>0</v>
      </c>
      <c r="AW734" s="2">
        <f t="shared" si="327"/>
        <v>0</v>
      </c>
      <c r="AY734" t="s">
        <v>2169</v>
      </c>
      <c r="AZ734" t="s">
        <v>2477</v>
      </c>
      <c r="BA734">
        <v>2</v>
      </c>
      <c r="BC734">
        <v>2</v>
      </c>
      <c r="BD734" s="91">
        <v>20</v>
      </c>
      <c r="BE734" s="93">
        <v>85</v>
      </c>
      <c r="BF734" s="96">
        <f t="shared" si="315"/>
        <v>20085</v>
      </c>
      <c r="BG734" s="96">
        <f t="shared" si="316"/>
        <v>20085</v>
      </c>
      <c r="BI734" s="7" t="s">
        <v>1447</v>
      </c>
    </row>
    <row r="735" spans="1:61" ht="14" hidden="1" customHeight="1" outlineLevel="1" x14ac:dyDescent="0.2">
      <c r="A735" t="s">
        <v>1259</v>
      </c>
      <c r="B735" t="s">
        <v>2477</v>
      </c>
      <c r="C735" s="1">
        <f t="shared" si="317"/>
        <v>9787</v>
      </c>
      <c r="D735" s="7">
        <f>IF(N735&gt;0, RANK(N735,(N735:P735,Q735:AF735)),0)</f>
        <v>2</v>
      </c>
      <c r="E735" s="7">
        <f>IF(O735&gt;0,RANK(O735,(N735:P735,Q735:AF735)),0)</f>
        <v>1</v>
      </c>
      <c r="F735" s="7">
        <f>IF(P735&gt;0,RANK(P735,(N735:P735,Q735:AF735)),0)</f>
        <v>0</v>
      </c>
      <c r="G735" s="1">
        <f t="shared" si="318"/>
        <v>2553</v>
      </c>
      <c r="H735" s="2">
        <f t="shared" si="319"/>
        <v>0.26085623786655771</v>
      </c>
      <c r="I735" s="2"/>
      <c r="J735" s="2">
        <f t="shared" si="320"/>
        <v>0.34218861755389801</v>
      </c>
      <c r="K735" s="2">
        <f t="shared" si="321"/>
        <v>0.60304485542045572</v>
      </c>
      <c r="L735" s="2">
        <f t="shared" si="322"/>
        <v>0</v>
      </c>
      <c r="M735" s="2">
        <f t="shared" si="323"/>
        <v>5.4766527025646328E-2</v>
      </c>
      <c r="N735" s="111">
        <v>3349</v>
      </c>
      <c r="O735" s="111">
        <v>5902</v>
      </c>
      <c r="P735" s="103"/>
      <c r="Q735" s="103">
        <v>536</v>
      </c>
      <c r="R735" s="111"/>
      <c r="S735" s="111"/>
      <c r="T735" s="111"/>
      <c r="U735" s="100"/>
      <c r="W735" s="100"/>
      <c r="X735" s="100"/>
      <c r="Y735" s="100"/>
      <c r="Z735" s="100"/>
      <c r="AA735" s="100"/>
      <c r="AB735" s="100"/>
      <c r="AC735" s="100"/>
      <c r="AD735" s="100"/>
      <c r="AE735" s="100"/>
      <c r="AF735" s="100"/>
      <c r="AG735" s="100"/>
      <c r="AH735" s="100"/>
      <c r="AI735" s="100"/>
      <c r="AJ735" s="100"/>
      <c r="AK735" s="100"/>
      <c r="AL735" s="100"/>
      <c r="AM735" s="100"/>
      <c r="AN735" s="100"/>
      <c r="AO735" s="100"/>
      <c r="AP735" s="7">
        <f>IF(Q735&gt;0,RANK(Q735,(N735:P735,Q735:AF735)),0)</f>
        <v>3</v>
      </c>
      <c r="AQ735" s="7">
        <f>IF(R735&gt;0,RANK(R735,(N735:P735,Q735:AF735)),0)</f>
        <v>0</v>
      </c>
      <c r="AR735" s="7">
        <f>IF(T735&gt;0,RANK(T735,(N735:P735,Q735:AF735)),0)</f>
        <v>0</v>
      </c>
      <c r="AS735" s="7">
        <f>IF(S735&gt;0,RANK(S735,(N735:P735,Q735:AF735)),0)</f>
        <v>0</v>
      </c>
      <c r="AT735" s="2">
        <f t="shared" si="324"/>
        <v>5.4766527025646265E-2</v>
      </c>
      <c r="AU735" s="2">
        <f t="shared" si="325"/>
        <v>0</v>
      </c>
      <c r="AV735" s="2">
        <f t="shared" si="326"/>
        <v>0</v>
      </c>
      <c r="AW735" s="2">
        <f t="shared" si="327"/>
        <v>0</v>
      </c>
      <c r="AY735" t="s">
        <v>1259</v>
      </c>
      <c r="AZ735" t="s">
        <v>2477</v>
      </c>
      <c r="BA735">
        <v>2</v>
      </c>
      <c r="BC735">
        <v>2</v>
      </c>
      <c r="BD735" s="91">
        <v>20</v>
      </c>
      <c r="BE735" s="93">
        <v>87</v>
      </c>
      <c r="BF735" s="96">
        <f t="shared" si="315"/>
        <v>20087</v>
      </c>
      <c r="BG735" s="96">
        <f t="shared" si="316"/>
        <v>20087</v>
      </c>
      <c r="BI735" s="7" t="s">
        <v>1447</v>
      </c>
    </row>
    <row r="736" spans="1:61" ht="14" hidden="1" customHeight="1" outlineLevel="1" x14ac:dyDescent="0.2">
      <c r="A736" t="s">
        <v>1470</v>
      </c>
      <c r="B736" t="s">
        <v>2477</v>
      </c>
      <c r="C736" s="1">
        <f t="shared" si="317"/>
        <v>1614</v>
      </c>
      <c r="D736" s="7">
        <f>IF(N736&gt;0, RANK(N736,(N736:P736,Q736:AF736)),0)</f>
        <v>2</v>
      </c>
      <c r="E736" s="7">
        <f>IF(O736&gt;0,RANK(O736,(N736:P736,Q736:AF736)),0)</f>
        <v>1</v>
      </c>
      <c r="F736" s="7">
        <f>IF(P736&gt;0,RANK(P736,(N736:P736,Q736:AF736)),0)</f>
        <v>0</v>
      </c>
      <c r="G736" s="1">
        <f t="shared" si="318"/>
        <v>1071</v>
      </c>
      <c r="H736" s="2">
        <f t="shared" si="319"/>
        <v>0.66356877323420072</v>
      </c>
      <c r="I736" s="2"/>
      <c r="J736" s="2">
        <f t="shared" si="320"/>
        <v>0.14807930607187111</v>
      </c>
      <c r="K736" s="2">
        <f t="shared" si="321"/>
        <v>0.81164807930607186</v>
      </c>
      <c r="L736" s="2">
        <f t="shared" si="322"/>
        <v>0</v>
      </c>
      <c r="M736" s="2">
        <f t="shared" si="323"/>
        <v>4.0272614622057001E-2</v>
      </c>
      <c r="N736" s="111">
        <v>239</v>
      </c>
      <c r="O736" s="111">
        <v>1310</v>
      </c>
      <c r="P736" s="103"/>
      <c r="Q736" s="103">
        <v>65</v>
      </c>
      <c r="R736" s="111"/>
      <c r="S736" s="111"/>
      <c r="T736" s="111"/>
      <c r="U736" s="100"/>
      <c r="W736" s="100"/>
      <c r="X736" s="100"/>
      <c r="Y736" s="100"/>
      <c r="Z736" s="100"/>
      <c r="AA736" s="100"/>
      <c r="AB736" s="100"/>
      <c r="AC736" s="100"/>
      <c r="AD736" s="100"/>
      <c r="AE736" s="100"/>
      <c r="AF736" s="100"/>
      <c r="AG736" s="100"/>
      <c r="AH736" s="100"/>
      <c r="AI736" s="100"/>
      <c r="AJ736" s="100"/>
      <c r="AK736" s="100"/>
      <c r="AL736" s="100"/>
      <c r="AM736" s="100"/>
      <c r="AN736" s="100"/>
      <c r="AO736" s="100"/>
      <c r="AP736" s="7">
        <f>IF(Q736&gt;0,RANK(Q736,(N736:P736,Q736:AF736)),0)</f>
        <v>3</v>
      </c>
      <c r="AQ736" s="7">
        <f>IF(R736&gt;0,RANK(R736,(N736:P736,Q736:AF736)),0)</f>
        <v>0</v>
      </c>
      <c r="AR736" s="7">
        <f>IF(T736&gt;0,RANK(T736,(N736:P736,Q736:AF736)),0)</f>
        <v>0</v>
      </c>
      <c r="AS736" s="7">
        <f>IF(S736&gt;0,RANK(S736,(N736:P736,Q736:AF736)),0)</f>
        <v>0</v>
      </c>
      <c r="AT736" s="2">
        <f t="shared" si="324"/>
        <v>4.0272614622057001E-2</v>
      </c>
      <c r="AU736" s="2">
        <f t="shared" si="325"/>
        <v>0</v>
      </c>
      <c r="AV736" s="2">
        <f t="shared" si="326"/>
        <v>0</v>
      </c>
      <c r="AW736" s="2">
        <f t="shared" si="327"/>
        <v>0</v>
      </c>
      <c r="AY736" t="s">
        <v>1470</v>
      </c>
      <c r="AZ736" t="s">
        <v>2477</v>
      </c>
      <c r="BA736">
        <v>1</v>
      </c>
      <c r="BC736">
        <v>2</v>
      </c>
      <c r="BD736" s="91">
        <v>20</v>
      </c>
      <c r="BE736" s="93">
        <v>89</v>
      </c>
      <c r="BF736" s="96">
        <f t="shared" si="315"/>
        <v>20089</v>
      </c>
      <c r="BG736" s="96">
        <f t="shared" si="316"/>
        <v>20089</v>
      </c>
      <c r="BI736" s="7" t="s">
        <v>1447</v>
      </c>
    </row>
    <row r="737" spans="1:61" ht="14" hidden="1" customHeight="1" outlineLevel="1" x14ac:dyDescent="0.2">
      <c r="A737" t="s">
        <v>2393</v>
      </c>
      <c r="B737" t="s">
        <v>2477</v>
      </c>
      <c r="C737" s="1">
        <f t="shared" si="317"/>
        <v>347336</v>
      </c>
      <c r="D737" s="7">
        <f>IF(N737&gt;0, RANK(N737,(N737:P737,Q737:AF737)),0)</f>
        <v>1</v>
      </c>
      <c r="E737" s="7">
        <f>IF(O737&gt;0,RANK(O737,(N737:P737,Q737:AF737)),0)</f>
        <v>2</v>
      </c>
      <c r="F737" s="7">
        <f>IF(P737&gt;0,RANK(P737,(N737:P737,Q737:AF737)),0)</f>
        <v>0</v>
      </c>
      <c r="G737" s="1">
        <f t="shared" si="318"/>
        <v>27163</v>
      </c>
      <c r="H737" s="2">
        <f t="shared" si="319"/>
        <v>7.820381417417141E-2</v>
      </c>
      <c r="I737" s="2"/>
      <c r="J737" s="2">
        <f t="shared" si="320"/>
        <v>0.51601619181426628</v>
      </c>
      <c r="K737" s="2">
        <f t="shared" si="321"/>
        <v>0.4378123776400949</v>
      </c>
      <c r="L737" s="2">
        <f t="shared" si="322"/>
        <v>0</v>
      </c>
      <c r="M737" s="2">
        <f t="shared" si="323"/>
        <v>4.6171430545638825E-2</v>
      </c>
      <c r="N737" s="111">
        <v>179231</v>
      </c>
      <c r="O737" s="111">
        <v>152068</v>
      </c>
      <c r="P737" s="103"/>
      <c r="Q737" s="103">
        <v>16037</v>
      </c>
      <c r="R737" s="111"/>
      <c r="S737" s="111"/>
      <c r="T737" s="111"/>
      <c r="U737" s="100"/>
      <c r="W737" s="100"/>
      <c r="X737" s="100"/>
      <c r="Y737" s="100"/>
      <c r="Z737" s="100"/>
      <c r="AA737" s="100"/>
      <c r="AB737" s="100"/>
      <c r="AC737" s="100"/>
      <c r="AD737" s="100"/>
      <c r="AE737" s="100"/>
      <c r="AF737" s="100"/>
      <c r="AG737" s="100"/>
      <c r="AH737" s="100"/>
      <c r="AI737" s="100"/>
      <c r="AJ737" s="100"/>
      <c r="AK737" s="100"/>
      <c r="AL737" s="100"/>
      <c r="AM737" s="100"/>
      <c r="AN737" s="100"/>
      <c r="AO737" s="100"/>
      <c r="AP737" s="7">
        <f>IF(Q737&gt;0,RANK(Q737,(N737:P737,Q737:AF737)),0)</f>
        <v>3</v>
      </c>
      <c r="AQ737" s="7">
        <f>IF(R737&gt;0,RANK(R737,(N737:P737,Q737:AF737)),0)</f>
        <v>0</v>
      </c>
      <c r="AR737" s="7">
        <f>IF(T737&gt;0,RANK(T737,(N737:P737,Q737:AF737)),0)</f>
        <v>0</v>
      </c>
      <c r="AS737" s="7">
        <f>IF(S737&gt;0,RANK(S737,(N737:P737,Q737:AF737)),0)</f>
        <v>0</v>
      </c>
      <c r="AT737" s="2">
        <f t="shared" si="324"/>
        <v>4.6171430545638804E-2</v>
      </c>
      <c r="AU737" s="2">
        <f t="shared" si="325"/>
        <v>0</v>
      </c>
      <c r="AV737" s="2">
        <f t="shared" si="326"/>
        <v>0</v>
      </c>
      <c r="AW737" s="2">
        <f t="shared" si="327"/>
        <v>0</v>
      </c>
      <c r="AY737" t="s">
        <v>2393</v>
      </c>
      <c r="AZ737" t="s">
        <v>2477</v>
      </c>
      <c r="BA737">
        <v>3</v>
      </c>
      <c r="BC737">
        <v>2</v>
      </c>
      <c r="BD737" s="91">
        <v>20</v>
      </c>
      <c r="BE737" s="93">
        <v>91</v>
      </c>
      <c r="BF737" s="96">
        <f t="shared" si="315"/>
        <v>20091</v>
      </c>
      <c r="BG737" s="96">
        <f t="shared" si="316"/>
        <v>20091</v>
      </c>
      <c r="BI737" s="7" t="s">
        <v>1447</v>
      </c>
    </row>
    <row r="738" spans="1:61" ht="14" hidden="1" customHeight="1" outlineLevel="1" x14ac:dyDescent="0.2">
      <c r="A738" t="s">
        <v>1444</v>
      </c>
      <c r="B738" t="s">
        <v>2477</v>
      </c>
      <c r="C738" s="1">
        <f t="shared" si="317"/>
        <v>1433</v>
      </c>
      <c r="D738" s="7">
        <f>IF(N738&gt;0, RANK(N738,(N738:P738,Q738:AF738)),0)</f>
        <v>2</v>
      </c>
      <c r="E738" s="7">
        <f>IF(O738&gt;0,RANK(O738,(N738:P738,Q738:AF738)),0)</f>
        <v>1</v>
      </c>
      <c r="F738" s="7">
        <f>IF(P738&gt;0,RANK(P738,(N738:P738,Q738:AF738)),0)</f>
        <v>0</v>
      </c>
      <c r="G738" s="1">
        <f t="shared" si="318"/>
        <v>826</v>
      </c>
      <c r="H738" s="2">
        <f t="shared" si="319"/>
        <v>0.57641311933007677</v>
      </c>
      <c r="I738" s="2"/>
      <c r="J738" s="2">
        <f t="shared" si="320"/>
        <v>0.19399860432658758</v>
      </c>
      <c r="K738" s="2">
        <f t="shared" si="321"/>
        <v>0.77041172365666433</v>
      </c>
      <c r="L738" s="2">
        <f t="shared" si="322"/>
        <v>0</v>
      </c>
      <c r="M738" s="2">
        <f t="shared" si="323"/>
        <v>3.558967201674812E-2</v>
      </c>
      <c r="N738" s="111">
        <v>278</v>
      </c>
      <c r="O738" s="111">
        <v>1104</v>
      </c>
      <c r="P738" s="103"/>
      <c r="Q738" s="103">
        <v>51</v>
      </c>
      <c r="R738" s="111"/>
      <c r="S738" s="111"/>
      <c r="T738" s="111"/>
      <c r="U738" s="100"/>
      <c r="W738" s="100"/>
      <c r="X738" s="100"/>
      <c r="Y738" s="100"/>
      <c r="Z738" s="100"/>
      <c r="AA738" s="100"/>
      <c r="AB738" s="100"/>
      <c r="AC738" s="100"/>
      <c r="AD738" s="100"/>
      <c r="AE738" s="100"/>
      <c r="AF738" s="100"/>
      <c r="AG738" s="100"/>
      <c r="AH738" s="100"/>
      <c r="AI738" s="100"/>
      <c r="AJ738" s="100"/>
      <c r="AK738" s="100"/>
      <c r="AL738" s="100"/>
      <c r="AM738" s="100"/>
      <c r="AN738" s="100"/>
      <c r="AO738" s="100"/>
      <c r="AP738" s="7">
        <f>IF(Q738&gt;0,RANK(Q738,(N738:P738,Q738:AF738)),0)</f>
        <v>3</v>
      </c>
      <c r="AQ738" s="7">
        <f>IF(R738&gt;0,RANK(R738,(N738:P738,Q738:AF738)),0)</f>
        <v>0</v>
      </c>
      <c r="AR738" s="7">
        <f>IF(T738&gt;0,RANK(T738,(N738:P738,Q738:AF738)),0)</f>
        <v>0</v>
      </c>
      <c r="AS738" s="7">
        <f>IF(S738&gt;0,RANK(S738,(N738:P738,Q738:AF738)),0)</f>
        <v>0</v>
      </c>
      <c r="AT738" s="2">
        <f t="shared" si="324"/>
        <v>3.5589672016748078E-2</v>
      </c>
      <c r="AU738" s="2">
        <f t="shared" si="325"/>
        <v>0</v>
      </c>
      <c r="AV738" s="2">
        <f t="shared" si="326"/>
        <v>0</v>
      </c>
      <c r="AW738" s="2">
        <f t="shared" si="327"/>
        <v>0</v>
      </c>
      <c r="AY738" t="s">
        <v>1444</v>
      </c>
      <c r="AZ738" t="s">
        <v>2477</v>
      </c>
      <c r="BA738">
        <v>1</v>
      </c>
      <c r="BC738">
        <v>2</v>
      </c>
      <c r="BD738" s="91">
        <v>20</v>
      </c>
      <c r="BE738" s="93">
        <v>93</v>
      </c>
      <c r="BF738" s="96">
        <f t="shared" si="315"/>
        <v>20093</v>
      </c>
      <c r="BG738" s="96">
        <f t="shared" si="316"/>
        <v>20093</v>
      </c>
      <c r="BI738" s="7" t="s">
        <v>1447</v>
      </c>
    </row>
    <row r="739" spans="1:61" ht="14" hidden="1" customHeight="1" outlineLevel="1" x14ac:dyDescent="0.2">
      <c r="A739" t="s">
        <v>2006</v>
      </c>
      <c r="B739" t="s">
        <v>2477</v>
      </c>
      <c r="C739" s="1">
        <f t="shared" si="317"/>
        <v>3943</v>
      </c>
      <c r="D739" s="7">
        <f>IF(N739&gt;0, RANK(N739,(N739:P739,Q739:AF739)),0)</f>
        <v>2</v>
      </c>
      <c r="E739" s="7">
        <f>IF(O739&gt;0,RANK(O739,(N739:P739,Q739:AF739)),0)</f>
        <v>1</v>
      </c>
      <c r="F739" s="7">
        <f>IF(P739&gt;0,RANK(P739,(N739:P739,Q739:AF739)),0)</f>
        <v>0</v>
      </c>
      <c r="G739" s="1">
        <f t="shared" si="318"/>
        <v>2056</v>
      </c>
      <c r="H739" s="2">
        <f t="shared" si="319"/>
        <v>0.52143038295713928</v>
      </c>
      <c r="I739" s="2"/>
      <c r="J739" s="2">
        <f t="shared" si="320"/>
        <v>0.2145574435708851</v>
      </c>
      <c r="K739" s="2">
        <f t="shared" si="321"/>
        <v>0.7359878265280243</v>
      </c>
      <c r="L739" s="2">
        <f t="shared" si="322"/>
        <v>0</v>
      </c>
      <c r="M739" s="2">
        <f t="shared" si="323"/>
        <v>4.9454729901090566E-2</v>
      </c>
      <c r="N739" s="111">
        <v>846</v>
      </c>
      <c r="O739" s="111">
        <v>2902</v>
      </c>
      <c r="P739" s="103"/>
      <c r="Q739" s="103">
        <v>195</v>
      </c>
      <c r="R739" s="111"/>
      <c r="S739" s="111"/>
      <c r="T739" s="111"/>
      <c r="U739" s="100"/>
      <c r="W739" s="100"/>
      <c r="X739" s="100"/>
      <c r="Y739" s="100"/>
      <c r="Z739" s="100"/>
      <c r="AA739" s="100"/>
      <c r="AB739" s="100"/>
      <c r="AC739" s="100"/>
      <c r="AD739" s="100"/>
      <c r="AE739" s="100"/>
      <c r="AF739" s="100"/>
      <c r="AG739" s="100"/>
      <c r="AH739" s="100"/>
      <c r="AI739" s="100"/>
      <c r="AJ739" s="100"/>
      <c r="AK739" s="100"/>
      <c r="AL739" s="100"/>
      <c r="AM739" s="100"/>
      <c r="AN739" s="100"/>
      <c r="AO739" s="100"/>
      <c r="AP739" s="7">
        <f>IF(Q739&gt;0,RANK(Q739,(N739:P739,Q739:AF739)),0)</f>
        <v>3</v>
      </c>
      <c r="AQ739" s="7">
        <f>IF(R739&gt;0,RANK(R739,(N739:P739,Q739:AF739)),0)</f>
        <v>0</v>
      </c>
      <c r="AR739" s="7">
        <f>IF(T739&gt;0,RANK(T739,(N739:P739,Q739:AF739)),0)</f>
        <v>0</v>
      </c>
      <c r="AS739" s="7">
        <f>IF(S739&gt;0,RANK(S739,(N739:P739,Q739:AF739)),0)</f>
        <v>0</v>
      </c>
      <c r="AT739" s="2">
        <f t="shared" si="324"/>
        <v>4.9454729901090538E-2</v>
      </c>
      <c r="AU739" s="2">
        <f t="shared" si="325"/>
        <v>0</v>
      </c>
      <c r="AV739" s="2">
        <f t="shared" si="326"/>
        <v>0</v>
      </c>
      <c r="AW739" s="2">
        <f t="shared" si="327"/>
        <v>0</v>
      </c>
      <c r="AY739" t="s">
        <v>2006</v>
      </c>
      <c r="AZ739" t="s">
        <v>2477</v>
      </c>
      <c r="BA739">
        <v>4</v>
      </c>
      <c r="BC739">
        <v>2</v>
      </c>
      <c r="BD739" s="91">
        <v>20</v>
      </c>
      <c r="BE739" s="93">
        <v>95</v>
      </c>
      <c r="BF739" s="96">
        <f t="shared" si="315"/>
        <v>20095</v>
      </c>
      <c r="BG739" s="96">
        <f t="shared" si="316"/>
        <v>20095</v>
      </c>
      <c r="BI739" s="7" t="s">
        <v>1447</v>
      </c>
    </row>
    <row r="740" spans="1:61" ht="14" hidden="1" customHeight="1" outlineLevel="1" x14ac:dyDescent="0.2">
      <c r="A740" t="s">
        <v>2205</v>
      </c>
      <c r="B740" t="s">
        <v>2477</v>
      </c>
      <c r="C740" s="1">
        <f t="shared" si="317"/>
        <v>1164</v>
      </c>
      <c r="D740" s="7">
        <f>IF(N740&gt;0, RANK(N740,(N740:P740,Q740:AF740)),0)</f>
        <v>2</v>
      </c>
      <c r="E740" s="7">
        <f>IF(O740&gt;0,RANK(O740,(N740:P740,Q740:AF740)),0)</f>
        <v>1</v>
      </c>
      <c r="F740" s="7">
        <f>IF(P740&gt;0,RANK(P740,(N740:P740,Q740:AF740)),0)</f>
        <v>0</v>
      </c>
      <c r="G740" s="1">
        <f t="shared" si="318"/>
        <v>781</v>
      </c>
      <c r="H740" s="2">
        <f t="shared" si="319"/>
        <v>0.67096219931271472</v>
      </c>
      <c r="I740" s="2"/>
      <c r="J740" s="2">
        <f t="shared" si="320"/>
        <v>0.13487972508591065</v>
      </c>
      <c r="K740" s="2">
        <f t="shared" si="321"/>
        <v>0.80584192439862545</v>
      </c>
      <c r="L740" s="2">
        <f t="shared" si="322"/>
        <v>0</v>
      </c>
      <c r="M740" s="2">
        <f t="shared" si="323"/>
        <v>5.9278350515463929E-2</v>
      </c>
      <c r="N740" s="111">
        <v>157</v>
      </c>
      <c r="O740" s="111">
        <v>938</v>
      </c>
      <c r="P740" s="103"/>
      <c r="Q740" s="103">
        <v>69</v>
      </c>
      <c r="R740" s="111"/>
      <c r="S740" s="111"/>
      <c r="T740" s="111"/>
      <c r="U740" s="100"/>
      <c r="W740" s="100"/>
      <c r="X740" s="100"/>
      <c r="Y740" s="100"/>
      <c r="Z740" s="100"/>
      <c r="AA740" s="100"/>
      <c r="AB740" s="100"/>
      <c r="AC740" s="100"/>
      <c r="AD740" s="100"/>
      <c r="AE740" s="100"/>
      <c r="AF740" s="100"/>
      <c r="AG740" s="100"/>
      <c r="AH740" s="100"/>
      <c r="AI740" s="100"/>
      <c r="AJ740" s="100"/>
      <c r="AK740" s="100"/>
      <c r="AL740" s="100"/>
      <c r="AM740" s="100"/>
      <c r="AN740" s="100"/>
      <c r="AO740" s="100"/>
      <c r="AP740" s="7">
        <f>IF(Q740&gt;0,RANK(Q740,(N740:P740,Q740:AF740)),0)</f>
        <v>3</v>
      </c>
      <c r="AQ740" s="7">
        <f>IF(R740&gt;0,RANK(R740,(N740:P740,Q740:AF740)),0)</f>
        <v>0</v>
      </c>
      <c r="AR740" s="7">
        <f>IF(T740&gt;0,RANK(T740,(N740:P740,Q740:AF740)),0)</f>
        <v>0</v>
      </c>
      <c r="AS740" s="7">
        <f>IF(S740&gt;0,RANK(S740,(N740:P740,Q740:AF740)),0)</f>
        <v>0</v>
      </c>
      <c r="AT740" s="2">
        <f t="shared" si="324"/>
        <v>5.9278350515463915E-2</v>
      </c>
      <c r="AU740" s="2">
        <f t="shared" si="325"/>
        <v>0</v>
      </c>
      <c r="AV740" s="2">
        <f t="shared" si="326"/>
        <v>0</v>
      </c>
      <c r="AW740" s="2">
        <f t="shared" si="327"/>
        <v>0</v>
      </c>
      <c r="AY740" t="s">
        <v>2205</v>
      </c>
      <c r="AZ740" t="s">
        <v>2477</v>
      </c>
      <c r="BA740">
        <v>4</v>
      </c>
      <c r="BC740">
        <v>2</v>
      </c>
      <c r="BD740" s="91">
        <v>20</v>
      </c>
      <c r="BE740" s="93">
        <v>97</v>
      </c>
      <c r="BF740" s="96">
        <f t="shared" si="315"/>
        <v>20097</v>
      </c>
      <c r="BG740" s="96">
        <f t="shared" si="316"/>
        <v>20097</v>
      </c>
      <c r="BI740" s="7" t="s">
        <v>1447</v>
      </c>
    </row>
    <row r="741" spans="1:61" ht="14" hidden="1" customHeight="1" outlineLevel="1" x14ac:dyDescent="0.2">
      <c r="A741" t="s">
        <v>570</v>
      </c>
      <c r="B741" t="s">
        <v>2477</v>
      </c>
      <c r="C741" s="1">
        <f t="shared" si="317"/>
        <v>8515</v>
      </c>
      <c r="D741" s="7">
        <f>IF(N741&gt;0, RANK(N741,(N741:P741,Q741:AF741)),0)</f>
        <v>2</v>
      </c>
      <c r="E741" s="7">
        <f>IF(O741&gt;0,RANK(O741,(N741:P741,Q741:AF741)),0)</f>
        <v>1</v>
      </c>
      <c r="F741" s="7">
        <f>IF(P741&gt;0,RANK(P741,(N741:P741,Q741:AF741)),0)</f>
        <v>0</v>
      </c>
      <c r="G741" s="1">
        <f t="shared" si="318"/>
        <v>2476</v>
      </c>
      <c r="H741" s="2">
        <f t="shared" si="319"/>
        <v>0.2907809747504404</v>
      </c>
      <c r="I741" s="2"/>
      <c r="J741" s="2">
        <f t="shared" si="320"/>
        <v>0.32953611274221961</v>
      </c>
      <c r="K741" s="2">
        <f t="shared" si="321"/>
        <v>0.62031708749266001</v>
      </c>
      <c r="L741" s="2">
        <f t="shared" si="322"/>
        <v>0</v>
      </c>
      <c r="M741" s="2">
        <f t="shared" si="323"/>
        <v>5.0146799765120376E-2</v>
      </c>
      <c r="N741" s="111">
        <v>2806</v>
      </c>
      <c r="O741" s="111">
        <v>5282</v>
      </c>
      <c r="P741" s="103"/>
      <c r="Q741" s="103">
        <v>427</v>
      </c>
      <c r="R741" s="111"/>
      <c r="S741" s="111"/>
      <c r="T741" s="111"/>
      <c r="U741" s="100"/>
      <c r="W741" s="100"/>
      <c r="X741" s="100"/>
      <c r="Y741" s="100"/>
      <c r="Z741" s="100"/>
      <c r="AA741" s="100"/>
      <c r="AB741" s="100"/>
      <c r="AC741" s="100"/>
      <c r="AD741" s="100"/>
      <c r="AE741" s="154"/>
      <c r="AF741" s="17"/>
      <c r="AG741" s="155"/>
      <c r="AH741" s="155"/>
      <c r="AI741" s="155"/>
      <c r="AJ741" s="155"/>
      <c r="AK741" s="155"/>
      <c r="AL741" s="155"/>
      <c r="AM741" s="155"/>
      <c r="AN741" s="155"/>
      <c r="AO741" s="154"/>
      <c r="AP741" s="7">
        <f>IF(Q741&gt;0,RANK(Q741,(N741:P741,Q741:AF741)),0)</f>
        <v>3</v>
      </c>
      <c r="AQ741" s="7">
        <f>IF(R741&gt;0,RANK(R741,(N741:P741,Q741:AF741)),0)</f>
        <v>0</v>
      </c>
      <c r="AR741" s="7">
        <f>IF(T741&gt;0,RANK(T741,(N741:P741,Q741:AF741)),0)</f>
        <v>0</v>
      </c>
      <c r="AS741" s="7">
        <f>IF(S741&gt;0,RANK(S741,(N741:P741,Q741:AF741)),0)</f>
        <v>0</v>
      </c>
      <c r="AT741" s="2">
        <f t="shared" si="324"/>
        <v>5.0146799765120376E-2</v>
      </c>
      <c r="AU741" s="2">
        <f t="shared" si="325"/>
        <v>0</v>
      </c>
      <c r="AV741" s="2">
        <f t="shared" si="326"/>
        <v>0</v>
      </c>
      <c r="AW741" s="2">
        <f t="shared" si="327"/>
        <v>0</v>
      </c>
      <c r="AY741" t="s">
        <v>570</v>
      </c>
      <c r="AZ741" t="s">
        <v>2477</v>
      </c>
      <c r="BA741">
        <v>2</v>
      </c>
      <c r="BC741">
        <v>2</v>
      </c>
      <c r="BD741" s="91">
        <v>20</v>
      </c>
      <c r="BE741" s="93">
        <v>99</v>
      </c>
      <c r="BF741" s="96">
        <f t="shared" si="315"/>
        <v>20099</v>
      </c>
      <c r="BG741" s="96">
        <f t="shared" si="316"/>
        <v>20099</v>
      </c>
      <c r="BI741" s="7" t="s">
        <v>1447</v>
      </c>
    </row>
    <row r="742" spans="1:61" ht="14" hidden="1" customHeight="1" outlineLevel="1" x14ac:dyDescent="0.2">
      <c r="A742" t="s">
        <v>1676</v>
      </c>
      <c r="B742" t="s">
        <v>2477</v>
      </c>
      <c r="C742" s="1">
        <f t="shared" si="317"/>
        <v>889</v>
      </c>
      <c r="D742" s="7">
        <f>IF(N742&gt;0, RANK(N742,(N742:P742,Q742:AF742)),0)</f>
        <v>2</v>
      </c>
      <c r="E742" s="7">
        <f>IF(O742&gt;0,RANK(O742,(N742:P742,Q742:AF742)),0)</f>
        <v>1</v>
      </c>
      <c r="F742" s="7">
        <f>IF(P742&gt;0,RANK(P742,(N742:P742,Q742:AF742)),0)</f>
        <v>0</v>
      </c>
      <c r="G742" s="1">
        <f t="shared" si="318"/>
        <v>571</v>
      </c>
      <c r="H742" s="2">
        <f t="shared" si="319"/>
        <v>0.64229471316085485</v>
      </c>
      <c r="I742" s="2"/>
      <c r="J742" s="2">
        <f t="shared" si="320"/>
        <v>0.15185601799775028</v>
      </c>
      <c r="K742" s="2">
        <f t="shared" si="321"/>
        <v>0.79415073115860513</v>
      </c>
      <c r="L742" s="2">
        <f t="shared" si="322"/>
        <v>0</v>
      </c>
      <c r="M742" s="2">
        <f t="shared" si="323"/>
        <v>5.3993250843644591E-2</v>
      </c>
      <c r="N742" s="111">
        <v>135</v>
      </c>
      <c r="O742" s="111">
        <v>706</v>
      </c>
      <c r="P742" s="103"/>
      <c r="Q742" s="103">
        <v>48</v>
      </c>
      <c r="R742" s="111"/>
      <c r="S742" s="111"/>
      <c r="T742" s="111"/>
      <c r="U742" s="100"/>
      <c r="W742" s="100"/>
      <c r="X742" s="100"/>
      <c r="Y742" s="100"/>
      <c r="Z742" s="100"/>
      <c r="AA742" s="100"/>
      <c r="AB742" s="100"/>
      <c r="AC742" s="100"/>
      <c r="AD742" s="100"/>
      <c r="AE742" s="100"/>
      <c r="AF742" s="100"/>
      <c r="AG742" s="100"/>
      <c r="AH742" s="100"/>
      <c r="AI742" s="100"/>
      <c r="AJ742" s="100"/>
      <c r="AK742" s="100"/>
      <c r="AL742" s="100"/>
      <c r="AM742" s="100"/>
      <c r="AN742" s="100"/>
      <c r="AO742" s="100"/>
      <c r="AP742" s="7">
        <f>IF(Q742&gt;0,RANK(Q742,(N742:P742,Q742:AF742)),0)</f>
        <v>3</v>
      </c>
      <c r="AQ742" s="7">
        <f>IF(R742&gt;0,RANK(R742,(N742:P742,Q742:AF742)),0)</f>
        <v>0</v>
      </c>
      <c r="AR742" s="7">
        <f>IF(T742&gt;0,RANK(T742,(N742:P742,Q742:AF742)),0)</f>
        <v>0</v>
      </c>
      <c r="AS742" s="7">
        <f>IF(S742&gt;0,RANK(S742,(N742:P742,Q742:AF742)),0)</f>
        <v>0</v>
      </c>
      <c r="AT742" s="2">
        <f t="shared" si="324"/>
        <v>5.3993250843644543E-2</v>
      </c>
      <c r="AU742" s="2">
        <f t="shared" si="325"/>
        <v>0</v>
      </c>
      <c r="AV742" s="2">
        <f t="shared" si="326"/>
        <v>0</v>
      </c>
      <c r="AW742" s="2">
        <f t="shared" si="327"/>
        <v>0</v>
      </c>
      <c r="AY742" t="s">
        <v>1676</v>
      </c>
      <c r="AZ742" t="s">
        <v>2477</v>
      </c>
      <c r="BA742">
        <v>1</v>
      </c>
      <c r="BC742">
        <v>2</v>
      </c>
      <c r="BD742" s="91">
        <v>20</v>
      </c>
      <c r="BE742" s="93">
        <v>101</v>
      </c>
      <c r="BF742" s="96">
        <f t="shared" si="315"/>
        <v>20101</v>
      </c>
      <c r="BG742" s="96">
        <f t="shared" si="316"/>
        <v>20101</v>
      </c>
      <c r="BI742" s="7" t="s">
        <v>1447</v>
      </c>
    </row>
    <row r="743" spans="1:61" ht="14" hidden="1" customHeight="1" outlineLevel="1" x14ac:dyDescent="0.2">
      <c r="A743" t="s">
        <v>2540</v>
      </c>
      <c r="B743" t="s">
        <v>2477</v>
      </c>
      <c r="C743" s="1">
        <f t="shared" si="317"/>
        <v>36357</v>
      </c>
      <c r="D743" s="7">
        <f>IF(N743&gt;0, RANK(N743,(N743:P743,Q743:AF743)),0)</f>
        <v>2</v>
      </c>
      <c r="E743" s="7">
        <f>IF(O743&gt;0,RANK(O743,(N743:P743,Q743:AF743)),0)</f>
        <v>1</v>
      </c>
      <c r="F743" s="7">
        <f>IF(P743&gt;0,RANK(P743,(N743:P743,Q743:AF743)),0)</f>
        <v>0</v>
      </c>
      <c r="G743" s="1">
        <f t="shared" si="318"/>
        <v>6173</v>
      </c>
      <c r="H743" s="2">
        <f t="shared" si="319"/>
        <v>0.16978848639876779</v>
      </c>
      <c r="I743" s="2"/>
      <c r="J743" s="2">
        <f t="shared" si="320"/>
        <v>0.38215474324064141</v>
      </c>
      <c r="K743" s="2">
        <f t="shared" si="321"/>
        <v>0.55194322963940923</v>
      </c>
      <c r="L743" s="2">
        <f t="shared" si="322"/>
        <v>0</v>
      </c>
      <c r="M743" s="2">
        <f t="shared" si="323"/>
        <v>6.5902027119949413E-2</v>
      </c>
      <c r="N743" s="111">
        <v>13894</v>
      </c>
      <c r="O743" s="111">
        <v>20067</v>
      </c>
      <c r="P743" s="103"/>
      <c r="Q743" s="103">
        <v>2396</v>
      </c>
      <c r="R743" s="111"/>
      <c r="S743" s="111"/>
      <c r="T743" s="111"/>
      <c r="U743" s="100"/>
      <c r="W743" s="100"/>
      <c r="X743" s="100"/>
      <c r="Y743" s="100"/>
      <c r="Z743" s="100"/>
      <c r="AA743" s="100"/>
      <c r="AB743" s="100"/>
      <c r="AC743" s="100"/>
      <c r="AD743" s="100"/>
      <c r="AE743" s="100"/>
      <c r="AF743" s="100"/>
      <c r="AG743" s="100"/>
      <c r="AH743" s="100"/>
      <c r="AI743" s="100"/>
      <c r="AJ743" s="100"/>
      <c r="AK743" s="100"/>
      <c r="AL743" s="100"/>
      <c r="AM743" s="100"/>
      <c r="AN743" s="100"/>
      <c r="AO743" s="100"/>
      <c r="AP743" s="7">
        <f>IF(Q743&gt;0,RANK(Q743,(N743:P743,Q743:AF743)),0)</f>
        <v>3</v>
      </c>
      <c r="AQ743" s="7">
        <f>IF(R743&gt;0,RANK(R743,(N743:P743,Q743:AF743)),0)</f>
        <v>0</v>
      </c>
      <c r="AR743" s="7">
        <f>IF(T743&gt;0,RANK(T743,(N743:P743,Q743:AF743)),0)</f>
        <v>0</v>
      </c>
      <c r="AS743" s="7">
        <f>IF(S743&gt;0,RANK(S743,(N743:P743,Q743:AF743)),0)</f>
        <v>0</v>
      </c>
      <c r="AT743" s="2">
        <f t="shared" si="324"/>
        <v>6.5902027119949386E-2</v>
      </c>
      <c r="AU743" s="2">
        <f t="shared" si="325"/>
        <v>0</v>
      </c>
      <c r="AV743" s="2">
        <f t="shared" si="326"/>
        <v>0</v>
      </c>
      <c r="AW743" s="2">
        <f t="shared" si="327"/>
        <v>0</v>
      </c>
      <c r="AY743" t="s">
        <v>2540</v>
      </c>
      <c r="AZ743" t="s">
        <v>2477</v>
      </c>
      <c r="BA743">
        <v>2</v>
      </c>
      <c r="BC743">
        <v>2</v>
      </c>
      <c r="BD743" s="91">
        <v>20</v>
      </c>
      <c r="BE743" s="93">
        <v>103</v>
      </c>
      <c r="BF743" s="96">
        <f t="shared" si="315"/>
        <v>20103</v>
      </c>
      <c r="BG743" s="96">
        <f t="shared" si="316"/>
        <v>20103</v>
      </c>
      <c r="BI743" s="7" t="s">
        <v>1447</v>
      </c>
    </row>
    <row r="744" spans="1:61" ht="14" hidden="1" customHeight="1" outlineLevel="1" x14ac:dyDescent="0.2">
      <c r="A744" t="s">
        <v>181</v>
      </c>
      <c r="B744" t="s">
        <v>2477</v>
      </c>
      <c r="C744" s="1">
        <f t="shared" si="317"/>
        <v>1571</v>
      </c>
      <c r="D744" s="7">
        <f>IF(N744&gt;0, RANK(N744,(N744:P744,Q744:AF744)),0)</f>
        <v>2</v>
      </c>
      <c r="E744" s="7">
        <f>IF(O744&gt;0,RANK(O744,(N744:P744,Q744:AF744)),0)</f>
        <v>1</v>
      </c>
      <c r="F744" s="7">
        <f>IF(P744&gt;0,RANK(P744,(N744:P744,Q744:AF744)),0)</f>
        <v>0</v>
      </c>
      <c r="G744" s="1">
        <f t="shared" si="318"/>
        <v>911</v>
      </c>
      <c r="H744" s="2">
        <f t="shared" si="319"/>
        <v>0.57988542329726289</v>
      </c>
      <c r="I744" s="2"/>
      <c r="J744" s="2">
        <f t="shared" si="320"/>
        <v>0.1890515595162317</v>
      </c>
      <c r="K744" s="2">
        <f t="shared" si="321"/>
        <v>0.76893698281349454</v>
      </c>
      <c r="L744" s="2">
        <f t="shared" si="322"/>
        <v>0</v>
      </c>
      <c r="M744" s="2">
        <f t="shared" si="323"/>
        <v>4.2011457670273811E-2</v>
      </c>
      <c r="N744" s="111">
        <v>297</v>
      </c>
      <c r="O744" s="111">
        <v>1208</v>
      </c>
      <c r="P744" s="103"/>
      <c r="Q744" s="103">
        <v>66</v>
      </c>
      <c r="R744" s="111"/>
      <c r="S744" s="111"/>
      <c r="T744" s="111"/>
      <c r="U744" s="100"/>
      <c r="W744" s="100"/>
      <c r="X744" s="100"/>
      <c r="Y744" s="100"/>
      <c r="Z744" s="100"/>
      <c r="AA744" s="100"/>
      <c r="AB744" s="100"/>
      <c r="AC744" s="100"/>
      <c r="AD744" s="100"/>
      <c r="AE744" s="100"/>
      <c r="AF744" s="100"/>
      <c r="AG744" s="100"/>
      <c r="AH744" s="100"/>
      <c r="AI744" s="100"/>
      <c r="AJ744" s="100"/>
      <c r="AK744" s="100"/>
      <c r="AL744" s="100"/>
      <c r="AM744" s="100"/>
      <c r="AN744" s="100"/>
      <c r="AO744" s="100"/>
      <c r="AP744" s="7">
        <f>IF(Q744&gt;0,RANK(Q744,(N744:P744,Q744:AF744)),0)</f>
        <v>3</v>
      </c>
      <c r="AQ744" s="7">
        <f>IF(R744&gt;0,RANK(R744,(N744:P744,Q744:AF744)),0)</f>
        <v>0</v>
      </c>
      <c r="AR744" s="7">
        <f>IF(T744&gt;0,RANK(T744,(N744:P744,Q744:AF744)),0)</f>
        <v>0</v>
      </c>
      <c r="AS744" s="7">
        <f>IF(S744&gt;0,RANK(S744,(N744:P744,Q744:AF744)),0)</f>
        <v>0</v>
      </c>
      <c r="AT744" s="2">
        <f t="shared" si="324"/>
        <v>4.2011457670273714E-2</v>
      </c>
      <c r="AU744" s="2">
        <f t="shared" si="325"/>
        <v>0</v>
      </c>
      <c r="AV744" s="2">
        <f t="shared" si="326"/>
        <v>0</v>
      </c>
      <c r="AW744" s="2">
        <f t="shared" si="327"/>
        <v>0</v>
      </c>
      <c r="AY744" t="s">
        <v>181</v>
      </c>
      <c r="AZ744" t="s">
        <v>2477</v>
      </c>
      <c r="BA744">
        <v>1</v>
      </c>
      <c r="BC744">
        <v>2</v>
      </c>
      <c r="BD744" s="91">
        <v>20</v>
      </c>
      <c r="BE744" s="93">
        <v>105</v>
      </c>
      <c r="BF744" s="96">
        <f t="shared" si="315"/>
        <v>20105</v>
      </c>
      <c r="BG744" s="96">
        <f t="shared" si="316"/>
        <v>20105</v>
      </c>
      <c r="BI744" s="7" t="s">
        <v>1447</v>
      </c>
    </row>
    <row r="745" spans="1:61" ht="14" hidden="1" customHeight="1" outlineLevel="1" x14ac:dyDescent="0.2">
      <c r="A745" t="s">
        <v>675</v>
      </c>
      <c r="B745" t="s">
        <v>2477</v>
      </c>
      <c r="C745" s="1">
        <f t="shared" si="317"/>
        <v>5013</v>
      </c>
      <c r="D745" s="7">
        <f>IF(N745&gt;0, RANK(N745,(N745:P745,Q745:AF745)),0)</f>
        <v>2</v>
      </c>
      <c r="E745" s="7">
        <f>IF(O745&gt;0,RANK(O745,(N745:P745,Q745:AF745)),0)</f>
        <v>1</v>
      </c>
      <c r="F745" s="7">
        <f>IF(P745&gt;0,RANK(P745,(N745:P745,Q745:AF745)),0)</f>
        <v>0</v>
      </c>
      <c r="G745" s="1">
        <f t="shared" si="318"/>
        <v>2686</v>
      </c>
      <c r="H745" s="2">
        <f t="shared" si="319"/>
        <v>0.53580690205465786</v>
      </c>
      <c r="I745" s="2"/>
      <c r="J745" s="2">
        <f t="shared" si="320"/>
        <v>0.19868342309994017</v>
      </c>
      <c r="K745" s="2">
        <f t="shared" si="321"/>
        <v>0.734490325154598</v>
      </c>
      <c r="L745" s="2">
        <f t="shared" si="322"/>
        <v>0</v>
      </c>
      <c r="M745" s="2">
        <f t="shared" si="323"/>
        <v>6.6826251745461862E-2</v>
      </c>
      <c r="N745" s="111">
        <v>996</v>
      </c>
      <c r="O745" s="111">
        <v>3682</v>
      </c>
      <c r="P745" s="103"/>
      <c r="Q745" s="103">
        <v>335</v>
      </c>
      <c r="R745" s="111"/>
      <c r="S745" s="111"/>
      <c r="T745" s="111"/>
      <c r="U745" s="100"/>
      <c r="W745" s="100"/>
      <c r="X745" s="100"/>
      <c r="Y745" s="100"/>
      <c r="Z745" s="100"/>
      <c r="AA745" s="100"/>
      <c r="AB745" s="100"/>
      <c r="AC745" s="100"/>
      <c r="AD745" s="100"/>
      <c r="AE745" s="100"/>
      <c r="AF745" s="100"/>
      <c r="AG745" s="100"/>
      <c r="AH745" s="100"/>
      <c r="AI745" s="100"/>
      <c r="AJ745" s="100"/>
      <c r="AK745" s="100"/>
      <c r="AL745" s="100"/>
      <c r="AM745" s="100"/>
      <c r="AN745" s="100"/>
      <c r="AO745" s="100"/>
      <c r="AP745" s="7">
        <f>IF(Q745&gt;0,RANK(Q745,(N745:P745,Q745:AF745)),0)</f>
        <v>3</v>
      </c>
      <c r="AQ745" s="7">
        <f>IF(R745&gt;0,RANK(R745,(N745:P745,Q745:AF745)),0)</f>
        <v>0</v>
      </c>
      <c r="AR745" s="7">
        <f>IF(T745&gt;0,RANK(T745,(N745:P745,Q745:AF745)),0)</f>
        <v>0</v>
      </c>
      <c r="AS745" s="7">
        <f>IF(S745&gt;0,RANK(S745,(N745:P745,Q745:AF745)),0)</f>
        <v>0</v>
      </c>
      <c r="AT745" s="2">
        <f t="shared" si="324"/>
        <v>6.6826251745461793E-2</v>
      </c>
      <c r="AU745" s="2">
        <f t="shared" si="325"/>
        <v>0</v>
      </c>
      <c r="AV745" s="2">
        <f t="shared" si="326"/>
        <v>0</v>
      </c>
      <c r="AW745" s="2">
        <f t="shared" si="327"/>
        <v>0</v>
      </c>
      <c r="AY745" t="s">
        <v>675</v>
      </c>
      <c r="AZ745" t="s">
        <v>2477</v>
      </c>
      <c r="BA745">
        <v>2</v>
      </c>
      <c r="BC745">
        <v>2</v>
      </c>
      <c r="BD745" s="91">
        <v>20</v>
      </c>
      <c r="BE745" s="93">
        <v>107</v>
      </c>
      <c r="BF745" s="96">
        <f t="shared" si="315"/>
        <v>20107</v>
      </c>
      <c r="BG745" s="96">
        <f t="shared" si="316"/>
        <v>20107</v>
      </c>
      <c r="BI745" s="7" t="s">
        <v>1447</v>
      </c>
    </row>
    <row r="746" spans="1:61" ht="14" hidden="1" customHeight="1" outlineLevel="1" x14ac:dyDescent="0.2">
      <c r="A746" t="s">
        <v>1916</v>
      </c>
      <c r="B746" t="s">
        <v>2477</v>
      </c>
      <c r="C746" s="1">
        <f t="shared" si="317"/>
        <v>1449</v>
      </c>
      <c r="D746" s="7">
        <f>IF(N746&gt;0, RANK(N746,(N746:P746,Q746:AF746)),0)</f>
        <v>2</v>
      </c>
      <c r="E746" s="7">
        <f>IF(O746&gt;0,RANK(O746,(N746:P746,Q746:AF746)),0)</f>
        <v>1</v>
      </c>
      <c r="F746" s="7">
        <f>IF(P746&gt;0,RANK(P746,(N746:P746,Q746:AF746)),0)</f>
        <v>0</v>
      </c>
      <c r="G746" s="1">
        <f t="shared" si="318"/>
        <v>945</v>
      </c>
      <c r="H746" s="2">
        <f t="shared" si="319"/>
        <v>0.65217391304347827</v>
      </c>
      <c r="I746" s="2"/>
      <c r="J746" s="2">
        <f t="shared" si="320"/>
        <v>0.15044858523119392</v>
      </c>
      <c r="K746" s="2">
        <f t="shared" si="321"/>
        <v>0.80262249827467214</v>
      </c>
      <c r="L746" s="2">
        <f t="shared" si="322"/>
        <v>0</v>
      </c>
      <c r="M746" s="2">
        <f t="shared" si="323"/>
        <v>4.6928916494133999E-2</v>
      </c>
      <c r="N746" s="111">
        <v>218</v>
      </c>
      <c r="O746" s="111">
        <v>1163</v>
      </c>
      <c r="P746" s="103"/>
      <c r="Q746" s="103">
        <v>68</v>
      </c>
      <c r="R746" s="111"/>
      <c r="S746" s="111"/>
      <c r="T746" s="111"/>
      <c r="U746" s="100"/>
      <c r="W746" s="100"/>
      <c r="X746" s="100"/>
      <c r="Y746" s="100"/>
      <c r="Z746" s="100"/>
      <c r="AA746" s="100"/>
      <c r="AB746" s="100"/>
      <c r="AC746" s="100"/>
      <c r="AD746" s="100"/>
      <c r="AE746" s="100"/>
      <c r="AF746" s="100"/>
      <c r="AG746" s="100"/>
      <c r="AH746" s="100"/>
      <c r="AI746" s="100"/>
      <c r="AJ746" s="100"/>
      <c r="AK746" s="100"/>
      <c r="AL746" s="100"/>
      <c r="AM746" s="100"/>
      <c r="AN746" s="100"/>
      <c r="AO746" s="100"/>
      <c r="AP746" s="7">
        <f>IF(Q746&gt;0,RANK(Q746,(N746:P746,Q746:AF746)),0)</f>
        <v>3</v>
      </c>
      <c r="AQ746" s="7">
        <f>IF(R746&gt;0,RANK(R746,(N746:P746,Q746:AF746)),0)</f>
        <v>0</v>
      </c>
      <c r="AR746" s="7">
        <f>IF(T746&gt;0,RANK(T746,(N746:P746,Q746:AF746)),0)</f>
        <v>0</v>
      </c>
      <c r="AS746" s="7">
        <f>IF(S746&gt;0,RANK(S746,(N746:P746,Q746:AF746)),0)</f>
        <v>0</v>
      </c>
      <c r="AT746" s="2">
        <f t="shared" si="324"/>
        <v>4.6928916494133888E-2</v>
      </c>
      <c r="AU746" s="2">
        <f t="shared" si="325"/>
        <v>0</v>
      </c>
      <c r="AV746" s="2">
        <f t="shared" si="326"/>
        <v>0</v>
      </c>
      <c r="AW746" s="2">
        <f t="shared" si="327"/>
        <v>0</v>
      </c>
      <c r="AY746" t="s">
        <v>1916</v>
      </c>
      <c r="AZ746" t="s">
        <v>2477</v>
      </c>
      <c r="BA746">
        <v>1</v>
      </c>
      <c r="BC746">
        <v>2</v>
      </c>
      <c r="BD746" s="91">
        <v>20</v>
      </c>
      <c r="BE746" s="93">
        <v>109</v>
      </c>
      <c r="BF746" s="96">
        <f t="shared" si="315"/>
        <v>20109</v>
      </c>
      <c r="BG746" s="96">
        <f t="shared" si="316"/>
        <v>20109</v>
      </c>
      <c r="BI746" s="7" t="s">
        <v>1447</v>
      </c>
    </row>
    <row r="747" spans="1:61" ht="14" hidden="1" customHeight="1" outlineLevel="1" x14ac:dyDescent="0.2">
      <c r="A747" t="s">
        <v>2219</v>
      </c>
      <c r="B747" t="s">
        <v>2477</v>
      </c>
      <c r="C747" s="1">
        <f t="shared" si="317"/>
        <v>13928</v>
      </c>
      <c r="D747" s="7">
        <f>IF(N747&gt;0, RANK(N747,(N747:P747,Q747:AF747)),0)</f>
        <v>2</v>
      </c>
      <c r="E747" s="7">
        <f>IF(O747&gt;0,RANK(O747,(N747:P747,Q747:AF747)),0)</f>
        <v>1</v>
      </c>
      <c r="F747" s="7">
        <f>IF(P747&gt;0,RANK(P747,(N747:P747,Q747:AF747)),0)</f>
        <v>0</v>
      </c>
      <c r="G747" s="1">
        <f t="shared" si="318"/>
        <v>780</v>
      </c>
      <c r="H747" s="2">
        <f t="shared" si="319"/>
        <v>5.6002297530155086E-2</v>
      </c>
      <c r="I747" s="2"/>
      <c r="J747" s="2">
        <f t="shared" si="320"/>
        <v>0.44306433084434232</v>
      </c>
      <c r="K747" s="2">
        <f t="shared" si="321"/>
        <v>0.49906662837449739</v>
      </c>
      <c r="L747" s="2">
        <f t="shared" si="322"/>
        <v>0</v>
      </c>
      <c r="M747" s="2">
        <f t="shared" si="323"/>
        <v>5.7869040781160341E-2</v>
      </c>
      <c r="N747" s="111">
        <v>6171</v>
      </c>
      <c r="O747" s="111">
        <v>6951</v>
      </c>
      <c r="P747" s="103"/>
      <c r="Q747" s="103">
        <v>806</v>
      </c>
      <c r="R747" s="111"/>
      <c r="S747" s="111"/>
      <c r="T747" s="111"/>
      <c r="U747" s="100"/>
      <c r="W747" s="100"/>
      <c r="X747" s="100"/>
      <c r="Y747" s="100"/>
      <c r="Z747" s="100"/>
      <c r="AA747" s="100"/>
      <c r="AB747" s="100"/>
      <c r="AC747" s="100"/>
      <c r="AD747" s="100"/>
      <c r="AE747" s="100"/>
      <c r="AF747" s="100"/>
      <c r="AG747" s="100"/>
      <c r="AH747" s="100"/>
      <c r="AI747" s="100"/>
      <c r="AJ747" s="100"/>
      <c r="AK747" s="100"/>
      <c r="AL747" s="100"/>
      <c r="AM747" s="100"/>
      <c r="AN747" s="100"/>
      <c r="AO747" s="100"/>
      <c r="AP747" s="7">
        <f>IF(Q747&gt;0,RANK(Q747,(N747:P747,Q747:AF747)),0)</f>
        <v>3</v>
      </c>
      <c r="AQ747" s="7">
        <f>IF(R747&gt;0,RANK(R747,(N747:P747,Q747:AF747)),0)</f>
        <v>0</v>
      </c>
      <c r="AR747" s="7">
        <f>IF(T747&gt;0,RANK(T747,(N747:P747,Q747:AF747)),0)</f>
        <v>0</v>
      </c>
      <c r="AS747" s="7">
        <f>IF(S747&gt;0,RANK(S747,(N747:P747,Q747:AF747)),0)</f>
        <v>0</v>
      </c>
      <c r="AT747" s="2">
        <f t="shared" si="324"/>
        <v>5.7869040781160251E-2</v>
      </c>
      <c r="AU747" s="2">
        <f t="shared" si="325"/>
        <v>0</v>
      </c>
      <c r="AV747" s="2">
        <f t="shared" si="326"/>
        <v>0</v>
      </c>
      <c r="AW747" s="2">
        <f t="shared" si="327"/>
        <v>0</v>
      </c>
      <c r="AY747" t="s">
        <v>2219</v>
      </c>
      <c r="AZ747" t="s">
        <v>2477</v>
      </c>
      <c r="BA747">
        <v>1</v>
      </c>
      <c r="BC747">
        <v>2</v>
      </c>
      <c r="BD747" s="91">
        <v>20</v>
      </c>
      <c r="BE747" s="93">
        <v>111</v>
      </c>
      <c r="BF747" s="96">
        <f t="shared" si="315"/>
        <v>20111</v>
      </c>
      <c r="BG747" s="96">
        <f t="shared" si="316"/>
        <v>20111</v>
      </c>
      <c r="BI747" s="7" t="s">
        <v>1447</v>
      </c>
    </row>
    <row r="748" spans="1:61" ht="14" hidden="1" customHeight="1" outlineLevel="1" x14ac:dyDescent="0.2">
      <c r="A748" t="s">
        <v>1121</v>
      </c>
      <c r="B748" t="s">
        <v>2477</v>
      </c>
      <c r="C748" s="1">
        <f t="shared" si="317"/>
        <v>14385</v>
      </c>
      <c r="D748" s="7">
        <f>IF(N748&gt;0, RANK(N748,(N748:P748,Q748:AF748)),0)</f>
        <v>2</v>
      </c>
      <c r="E748" s="7">
        <f>IF(O748&gt;0,RANK(O748,(N748:P748,Q748:AF748)),0)</f>
        <v>1</v>
      </c>
      <c r="F748" s="7">
        <f>IF(P748&gt;0,RANK(P748,(N748:P748,Q748:AF748)),0)</f>
        <v>0</v>
      </c>
      <c r="G748" s="1">
        <f>IF(C748&gt;0,MAX(N748:U748)-LARGE(N748:U748,2),0)</f>
        <v>5036</v>
      </c>
      <c r="H748" s="2">
        <f>IF(C748&gt;0,G748/C748,0)</f>
        <v>0.35008689607229754</v>
      </c>
      <c r="I748" s="2"/>
      <c r="J748" s="2">
        <f t="shared" si="320"/>
        <v>0.30378866875217242</v>
      </c>
      <c r="K748" s="2">
        <f t="shared" si="321"/>
        <v>0.65387556482446996</v>
      </c>
      <c r="L748" s="2">
        <f>IF($C748=0,"-",P748/$C748)</f>
        <v>0</v>
      </c>
      <c r="M748" s="2">
        <f>IF(C748=0,"-",(1-J748-K748-L748))</f>
        <v>4.2335766423357568E-2</v>
      </c>
      <c r="N748" s="100">
        <v>4370</v>
      </c>
      <c r="O748" s="100">
        <v>9406</v>
      </c>
      <c r="P748" s="104"/>
      <c r="Q748" s="103">
        <v>609</v>
      </c>
      <c r="R748" s="100"/>
      <c r="S748" s="100"/>
      <c r="T748" s="111"/>
      <c r="U748" s="100"/>
      <c r="W748" s="100"/>
      <c r="X748" s="100"/>
      <c r="Y748" s="100"/>
      <c r="Z748" s="100"/>
      <c r="AA748" s="100"/>
      <c r="AB748" s="100"/>
      <c r="AC748" s="100"/>
      <c r="AD748" s="100"/>
      <c r="AE748" s="100"/>
      <c r="AF748" s="100"/>
      <c r="AG748" s="100"/>
      <c r="AH748" s="100"/>
      <c r="AI748" s="100"/>
      <c r="AJ748" s="100"/>
      <c r="AK748" s="100"/>
      <c r="AL748" s="100"/>
      <c r="AM748" s="100"/>
      <c r="AN748" s="100"/>
      <c r="AO748" s="100"/>
      <c r="AP748" s="7">
        <f>IF(Q748&gt;0,RANK(Q748,(N748:P748,Q748:AF748)),0)</f>
        <v>3</v>
      </c>
      <c r="AQ748" s="7">
        <f>IF(R748&gt;0,RANK(R748,(N748:P748,Q748:AF748)),0)</f>
        <v>0</v>
      </c>
      <c r="AR748" s="7">
        <f>IF(T748&gt;0,RANK(T748,(N748:P748,Q748:AF748)),0)</f>
        <v>0</v>
      </c>
      <c r="AS748" s="7">
        <f>IF(S748&gt;0,RANK(S748,(N748:P748,Q748:AF748)),0)</f>
        <v>0</v>
      </c>
      <c r="AT748" s="2">
        <f t="shared" si="324"/>
        <v>4.2335766423357665E-2</v>
      </c>
      <c r="AU748" s="2">
        <f t="shared" si="325"/>
        <v>0</v>
      </c>
      <c r="AV748" s="2">
        <f t="shared" si="326"/>
        <v>0</v>
      </c>
      <c r="AW748" s="2">
        <f t="shared" si="327"/>
        <v>0</v>
      </c>
      <c r="AY748" t="s">
        <v>1121</v>
      </c>
      <c r="AZ748" t="s">
        <v>2477</v>
      </c>
      <c r="BA748">
        <v>1</v>
      </c>
      <c r="BC748">
        <v>2</v>
      </c>
      <c r="BD748" s="91">
        <v>20</v>
      </c>
      <c r="BE748" s="93">
        <v>113</v>
      </c>
      <c r="BF748" s="96">
        <f>1000*BD748+BE748</f>
        <v>20113</v>
      </c>
      <c r="BG748" s="96">
        <f t="shared" si="316"/>
        <v>20113</v>
      </c>
      <c r="BI748" s="7" t="s">
        <v>1447</v>
      </c>
    </row>
    <row r="749" spans="1:61" ht="14" hidden="1" customHeight="1" outlineLevel="1" x14ac:dyDescent="0.2">
      <c r="A749" t="s">
        <v>2269</v>
      </c>
      <c r="B749" t="s">
        <v>2477</v>
      </c>
      <c r="C749" s="1">
        <f t="shared" si="317"/>
        <v>6115</v>
      </c>
      <c r="D749" s="7">
        <f>IF(N749&gt;0, RANK(N749,(N749:P749,Q749:AF749)),0)</f>
        <v>2</v>
      </c>
      <c r="E749" s="7">
        <f>IF(O749&gt;0,RANK(O749,(N749:P749,Q749:AF749)),0)</f>
        <v>1</v>
      </c>
      <c r="F749" s="7">
        <f>IF(P749&gt;0,RANK(P749,(N749:P749,Q749:AF749)),0)</f>
        <v>0</v>
      </c>
      <c r="G749" s="1">
        <f t="shared" si="318"/>
        <v>2661</v>
      </c>
      <c r="H749" s="2">
        <f t="shared" si="319"/>
        <v>0.43515944399018808</v>
      </c>
      <c r="I749" s="2"/>
      <c r="J749" s="2">
        <f t="shared" si="320"/>
        <v>0.26116107931316435</v>
      </c>
      <c r="K749" s="2">
        <f t="shared" si="321"/>
        <v>0.69632052330335237</v>
      </c>
      <c r="L749" s="2">
        <f t="shared" si="322"/>
        <v>0</v>
      </c>
      <c r="M749" s="2">
        <f t="shared" si="323"/>
        <v>4.2518397383483286E-2</v>
      </c>
      <c r="N749" s="100">
        <v>1597</v>
      </c>
      <c r="O749" s="100">
        <v>4258</v>
      </c>
      <c r="P749" s="104"/>
      <c r="Q749" s="103">
        <v>260</v>
      </c>
      <c r="R749" s="100"/>
      <c r="S749" s="100"/>
      <c r="T749" s="111"/>
      <c r="U749" s="100"/>
      <c r="W749" s="100"/>
      <c r="X749" s="100"/>
      <c r="Y749" s="100"/>
      <c r="Z749" s="100"/>
      <c r="AA749" s="100"/>
      <c r="AB749" s="100"/>
      <c r="AC749" s="100"/>
      <c r="AD749" s="100"/>
      <c r="AE749" s="100"/>
      <c r="AF749" s="100"/>
      <c r="AG749" s="100"/>
      <c r="AH749" s="100"/>
      <c r="AI749" s="100"/>
      <c r="AJ749" s="100"/>
      <c r="AK749" s="100"/>
      <c r="AL749" s="100"/>
      <c r="AM749" s="100"/>
      <c r="AN749" s="100"/>
      <c r="AO749" s="100"/>
      <c r="AP749" s="7">
        <f>IF(Q749&gt;0,RANK(Q749,(N749:P749,Q749:AF749)),0)</f>
        <v>3</v>
      </c>
      <c r="AQ749" s="7">
        <f>IF(R749&gt;0,RANK(R749,(N749:P749,Q749:AF749)),0)</f>
        <v>0</v>
      </c>
      <c r="AR749" s="7">
        <f>IF(T749&gt;0,RANK(T749,(N749:P749,Q749:AF749)),0)</f>
        <v>0</v>
      </c>
      <c r="AS749" s="7">
        <f>IF(S749&gt;0,RANK(S749,(N749:P749,Q749:AF749)),0)</f>
        <v>0</v>
      </c>
      <c r="AT749" s="2">
        <f t="shared" si="324"/>
        <v>4.2518397383483238E-2</v>
      </c>
      <c r="AU749" s="2">
        <f t="shared" si="325"/>
        <v>0</v>
      </c>
      <c r="AV749" s="2">
        <f t="shared" si="326"/>
        <v>0</v>
      </c>
      <c r="AW749" s="2">
        <f t="shared" si="327"/>
        <v>0</v>
      </c>
      <c r="AY749" t="s">
        <v>2269</v>
      </c>
      <c r="AZ749" t="s">
        <v>2477</v>
      </c>
      <c r="BA749">
        <v>1</v>
      </c>
      <c r="BC749">
        <v>2</v>
      </c>
      <c r="BD749" s="91">
        <v>20</v>
      </c>
      <c r="BE749" s="93">
        <v>115</v>
      </c>
      <c r="BF749" s="96">
        <f t="shared" si="315"/>
        <v>20115</v>
      </c>
      <c r="BG749" s="96">
        <f t="shared" si="316"/>
        <v>20115</v>
      </c>
      <c r="BI749" s="7" t="s">
        <v>1447</v>
      </c>
    </row>
    <row r="750" spans="1:61" ht="14" hidden="1" customHeight="1" outlineLevel="1" x14ac:dyDescent="0.2">
      <c r="A750" t="s">
        <v>957</v>
      </c>
      <c r="B750" t="s">
        <v>2477</v>
      </c>
      <c r="C750" s="1">
        <f t="shared" si="317"/>
        <v>5041</v>
      </c>
      <c r="D750" s="7">
        <f>IF(N750&gt;0, RANK(N750,(N750:P750,Q750:AF750)),0)</f>
        <v>2</v>
      </c>
      <c r="E750" s="7">
        <f>IF(O750&gt;0,RANK(O750,(N750:P750,Q750:AF750)),0)</f>
        <v>1</v>
      </c>
      <c r="F750" s="7">
        <f>IF(P750&gt;0,RANK(P750,(N750:P750,Q750:AF750)),0)</f>
        <v>0</v>
      </c>
      <c r="G750" s="1">
        <f t="shared" si="318"/>
        <v>2097</v>
      </c>
      <c r="H750" s="2">
        <f t="shared" si="319"/>
        <v>0.41598889109303711</v>
      </c>
      <c r="I750" s="2"/>
      <c r="J750" s="2">
        <f t="shared" si="320"/>
        <v>0.26284467367585795</v>
      </c>
      <c r="K750" s="2">
        <f t="shared" si="321"/>
        <v>0.67883356476889511</v>
      </c>
      <c r="L750" s="2">
        <f t="shared" si="322"/>
        <v>0</v>
      </c>
      <c r="M750" s="2">
        <f t="shared" si="323"/>
        <v>5.8321761555246932E-2</v>
      </c>
      <c r="N750" s="100">
        <v>1325</v>
      </c>
      <c r="O750" s="100">
        <v>3422</v>
      </c>
      <c r="P750" s="104"/>
      <c r="Q750" s="103">
        <v>294</v>
      </c>
      <c r="R750" s="100"/>
      <c r="S750" s="100"/>
      <c r="T750" s="111"/>
      <c r="U750" s="100"/>
      <c r="W750" s="100"/>
      <c r="X750" s="100"/>
      <c r="Y750" s="100"/>
      <c r="Z750" s="100"/>
      <c r="AA750" s="100"/>
      <c r="AB750" s="100"/>
      <c r="AC750" s="100"/>
      <c r="AD750" s="100"/>
      <c r="AE750" s="100"/>
      <c r="AF750" s="100"/>
      <c r="AG750" s="100"/>
      <c r="AH750" s="100"/>
      <c r="AI750" s="100"/>
      <c r="AJ750" s="100"/>
      <c r="AK750" s="100"/>
      <c r="AL750" s="100"/>
      <c r="AM750" s="100"/>
      <c r="AN750" s="100"/>
      <c r="AO750" s="100"/>
      <c r="AP750" s="7">
        <f>IF(Q750&gt;0,RANK(Q750,(N750:P750,Q750:AF750)),0)</f>
        <v>3</v>
      </c>
      <c r="AQ750" s="7">
        <f>IF(R750&gt;0,RANK(R750,(N750:P750,Q750:AF750)),0)</f>
        <v>0</v>
      </c>
      <c r="AR750" s="7">
        <f>IF(T750&gt;0,RANK(T750,(N750:P750,Q750:AF750)),0)</f>
        <v>0</v>
      </c>
      <c r="AS750" s="7">
        <f>IF(S750&gt;0,RANK(S750,(N750:P750,Q750:AF750)),0)</f>
        <v>0</v>
      </c>
      <c r="AT750" s="2">
        <f t="shared" si="324"/>
        <v>5.8321761555246973E-2</v>
      </c>
      <c r="AU750" s="2">
        <f t="shared" si="325"/>
        <v>0</v>
      </c>
      <c r="AV750" s="2">
        <f t="shared" si="326"/>
        <v>0</v>
      </c>
      <c r="AW750" s="2">
        <f t="shared" si="327"/>
        <v>0</v>
      </c>
      <c r="AY750" t="s">
        <v>957</v>
      </c>
      <c r="AZ750" t="s">
        <v>2477</v>
      </c>
      <c r="BC750">
        <v>2</v>
      </c>
      <c r="BD750" s="91">
        <v>20</v>
      </c>
      <c r="BE750" s="93">
        <v>117</v>
      </c>
      <c r="BF750" s="96">
        <f t="shared" si="315"/>
        <v>20117</v>
      </c>
      <c r="BG750" s="96">
        <f t="shared" si="316"/>
        <v>20117</v>
      </c>
      <c r="BI750" s="7" t="s">
        <v>1447</v>
      </c>
    </row>
    <row r="751" spans="1:61" ht="14" hidden="1" customHeight="1" outlineLevel="1" x14ac:dyDescent="0.2">
      <c r="A751" t="s">
        <v>1799</v>
      </c>
      <c r="B751" t="s">
        <v>2477</v>
      </c>
      <c r="C751" s="1">
        <f t="shared" si="317"/>
        <v>1807</v>
      </c>
      <c r="D751" s="7">
        <f>IF(N751&gt;0, RANK(N751,(N751:P751,Q751:AF751)),0)</f>
        <v>2</v>
      </c>
      <c r="E751" s="7">
        <f>IF(O751&gt;0,RANK(O751,(N751:P751,Q751:AF751)),0)</f>
        <v>1</v>
      </c>
      <c r="F751" s="7">
        <f>IF(P751&gt;0,RANK(P751,(N751:P751,Q751:AF751)),0)</f>
        <v>0</v>
      </c>
      <c r="G751" s="1">
        <f t="shared" si="318"/>
        <v>1144</v>
      </c>
      <c r="H751" s="2">
        <f t="shared" si="319"/>
        <v>0.63309352517985606</v>
      </c>
      <c r="I751" s="2"/>
      <c r="J751" s="2">
        <f t="shared" si="320"/>
        <v>0.16048699501936911</v>
      </c>
      <c r="K751" s="2">
        <f t="shared" si="321"/>
        <v>0.7935805201992252</v>
      </c>
      <c r="L751" s="2">
        <f t="shared" si="322"/>
        <v>0</v>
      </c>
      <c r="M751" s="2">
        <f t="shared" si="323"/>
        <v>4.5932484781405658E-2</v>
      </c>
      <c r="N751" s="100">
        <v>290</v>
      </c>
      <c r="O751" s="100">
        <v>1434</v>
      </c>
      <c r="P751" s="104"/>
      <c r="Q751" s="103">
        <v>83</v>
      </c>
      <c r="R751" s="100"/>
      <c r="S751" s="100"/>
      <c r="T751" s="111"/>
      <c r="U751" s="100"/>
      <c r="W751" s="100"/>
      <c r="X751" s="100"/>
      <c r="Y751" s="100"/>
      <c r="Z751" s="100"/>
      <c r="AA751" s="100"/>
      <c r="AB751" s="100"/>
      <c r="AC751" s="100"/>
      <c r="AD751" s="100"/>
      <c r="AE751" s="100"/>
      <c r="AF751" s="100"/>
      <c r="AG751" s="100"/>
      <c r="AH751" s="100"/>
      <c r="AI751" s="100"/>
      <c r="AJ751" s="100"/>
      <c r="AK751" s="100"/>
      <c r="AL751" s="100"/>
      <c r="AM751" s="100"/>
      <c r="AN751" s="100"/>
      <c r="AO751" s="100"/>
      <c r="AP751" s="7">
        <f>IF(Q751&gt;0,RANK(Q751,(N751:P751,Q751:AF751)),0)</f>
        <v>3</v>
      </c>
      <c r="AQ751" s="7">
        <f>IF(R751&gt;0,RANK(R751,(N751:P751,Q751:AF751)),0)</f>
        <v>0</v>
      </c>
      <c r="AR751" s="7">
        <f>IF(T751&gt;0,RANK(T751,(N751:P751,Q751:AF751)),0)</f>
        <v>0</v>
      </c>
      <c r="AS751" s="7">
        <f>IF(S751&gt;0,RANK(S751,(N751:P751,Q751:AF751)),0)</f>
        <v>0</v>
      </c>
      <c r="AT751" s="2">
        <f t="shared" si="324"/>
        <v>4.5932484781405644E-2</v>
      </c>
      <c r="AU751" s="2">
        <f t="shared" si="325"/>
        <v>0</v>
      </c>
      <c r="AV751" s="2">
        <f t="shared" si="326"/>
        <v>0</v>
      </c>
      <c r="AW751" s="2">
        <f t="shared" si="327"/>
        <v>0</v>
      </c>
      <c r="AY751" t="s">
        <v>1799</v>
      </c>
      <c r="AZ751" t="s">
        <v>2477</v>
      </c>
      <c r="BA751">
        <v>1</v>
      </c>
      <c r="BC751">
        <v>2</v>
      </c>
      <c r="BD751" s="91">
        <v>20</v>
      </c>
      <c r="BE751" s="93">
        <v>119</v>
      </c>
      <c r="BF751" s="96">
        <f t="shared" si="315"/>
        <v>20119</v>
      </c>
      <c r="BG751" s="96">
        <f t="shared" si="316"/>
        <v>20119</v>
      </c>
      <c r="BI751" s="7" t="s">
        <v>1447</v>
      </c>
    </row>
    <row r="752" spans="1:61" ht="14" hidden="1" customHeight="1" outlineLevel="1" x14ac:dyDescent="0.2">
      <c r="A752" t="s">
        <v>2370</v>
      </c>
      <c r="B752" t="s">
        <v>2477</v>
      </c>
      <c r="C752" s="1">
        <f t="shared" si="317"/>
        <v>17885</v>
      </c>
      <c r="D752" s="7">
        <f>IF(N752&gt;0, RANK(N752,(N752:P752,Q752:AF752)),0)</f>
        <v>2</v>
      </c>
      <c r="E752" s="7">
        <f>IF(O752&gt;0,RANK(O752,(N752:P752,Q752:AF752)),0)</f>
        <v>1</v>
      </c>
      <c r="F752" s="7">
        <f>IF(P752&gt;0,RANK(P752,(N752:P752,Q752:AF752)),0)</f>
        <v>0</v>
      </c>
      <c r="G752" s="1">
        <f t="shared" si="318"/>
        <v>6201</v>
      </c>
      <c r="H752" s="2">
        <f t="shared" si="319"/>
        <v>0.34671512440592678</v>
      </c>
      <c r="I752" s="2"/>
      <c r="J752" s="2">
        <f t="shared" si="320"/>
        <v>0.30349454850433322</v>
      </c>
      <c r="K752" s="2">
        <f t="shared" si="321"/>
        <v>0.65020967291025999</v>
      </c>
      <c r="L752" s="2">
        <f t="shared" si="322"/>
        <v>0</v>
      </c>
      <c r="M752" s="2">
        <f t="shared" si="323"/>
        <v>4.6295778585406788E-2</v>
      </c>
      <c r="N752" s="100">
        <v>5428</v>
      </c>
      <c r="O752" s="100">
        <v>11629</v>
      </c>
      <c r="P752" s="104"/>
      <c r="Q752" s="103">
        <v>828</v>
      </c>
      <c r="R752" s="100"/>
      <c r="S752" s="100"/>
      <c r="T752" s="111"/>
      <c r="U752" s="100"/>
      <c r="W752" s="100"/>
      <c r="X752" s="100"/>
      <c r="Y752" s="100"/>
      <c r="Z752" s="100"/>
      <c r="AA752" s="100"/>
      <c r="AB752" s="100"/>
      <c r="AC752" s="100"/>
      <c r="AD752" s="100"/>
      <c r="AE752" s="100"/>
      <c r="AF752" s="100"/>
      <c r="AG752" s="100"/>
      <c r="AH752" s="100"/>
      <c r="AI752" s="100"/>
      <c r="AJ752" s="100"/>
      <c r="AK752" s="100"/>
      <c r="AL752" s="100"/>
      <c r="AM752" s="100"/>
      <c r="AN752" s="100"/>
      <c r="AO752" s="100"/>
      <c r="AP752" s="7">
        <f>IF(Q752&gt;0,RANK(Q752,(N752:P752,Q752:AF752)),0)</f>
        <v>3</v>
      </c>
      <c r="AQ752" s="7">
        <f>IF(R752&gt;0,RANK(R752,(N752:P752,Q752:AF752)),0)</f>
        <v>0</v>
      </c>
      <c r="AR752" s="7">
        <f>IF(T752&gt;0,RANK(T752,(N752:P752,Q752:AF752)),0)</f>
        <v>0</v>
      </c>
      <c r="AS752" s="7">
        <f>IF(S752&gt;0,RANK(S752,(N752:P752,Q752:AF752)),0)</f>
        <v>0</v>
      </c>
      <c r="AT752" s="2">
        <f t="shared" si="324"/>
        <v>4.6295778585406767E-2</v>
      </c>
      <c r="AU752" s="2">
        <f t="shared" si="325"/>
        <v>0</v>
      </c>
      <c r="AV752" s="2">
        <f t="shared" si="326"/>
        <v>0</v>
      </c>
      <c r="AW752" s="2">
        <f t="shared" si="327"/>
        <v>0</v>
      </c>
      <c r="AY752" t="s">
        <v>2370</v>
      </c>
      <c r="AZ752" t="s">
        <v>2477</v>
      </c>
      <c r="BC752">
        <v>2</v>
      </c>
      <c r="BD752" s="91">
        <v>20</v>
      </c>
      <c r="BE752" s="93">
        <v>121</v>
      </c>
      <c r="BF752" s="96">
        <f t="shared" si="315"/>
        <v>20121</v>
      </c>
      <c r="BG752" s="96">
        <f t="shared" si="316"/>
        <v>20121</v>
      </c>
      <c r="BI752" s="7" t="s">
        <v>1447</v>
      </c>
    </row>
    <row r="753" spans="1:61" ht="14" hidden="1" customHeight="1" outlineLevel="1" x14ac:dyDescent="0.2">
      <c r="A753" t="s">
        <v>1487</v>
      </c>
      <c r="B753" t="s">
        <v>2477</v>
      </c>
      <c r="C753" s="1">
        <f t="shared" si="317"/>
        <v>3090</v>
      </c>
      <c r="D753" s="7">
        <f>IF(N753&gt;0, RANK(N753,(N753:P753,Q753:AF753)),0)</f>
        <v>2</v>
      </c>
      <c r="E753" s="7">
        <f>IF(O753&gt;0,RANK(O753,(N753:P753,Q753:AF753)),0)</f>
        <v>1</v>
      </c>
      <c r="F753" s="7">
        <f>IF(P753&gt;0,RANK(P753,(N753:P753,Q753:AF753)),0)</f>
        <v>0</v>
      </c>
      <c r="G753" s="1">
        <f t="shared" si="318"/>
        <v>1805</v>
      </c>
      <c r="H753" s="2">
        <f t="shared" si="319"/>
        <v>0.58414239482200647</v>
      </c>
      <c r="I753" s="2"/>
      <c r="J753" s="2">
        <f t="shared" si="320"/>
        <v>0.18996763754045307</v>
      </c>
      <c r="K753" s="2">
        <f t="shared" si="321"/>
        <v>0.77411003236245957</v>
      </c>
      <c r="L753" s="2">
        <f t="shared" si="322"/>
        <v>0</v>
      </c>
      <c r="M753" s="2">
        <f t="shared" si="323"/>
        <v>3.592233009708734E-2</v>
      </c>
      <c r="N753" s="100">
        <v>587</v>
      </c>
      <c r="O753" s="100">
        <v>2392</v>
      </c>
      <c r="P753" s="104"/>
      <c r="Q753" s="103">
        <v>111</v>
      </c>
      <c r="R753" s="100"/>
      <c r="S753" s="100"/>
      <c r="T753" s="111"/>
      <c r="U753" s="100"/>
      <c r="W753" s="100"/>
      <c r="X753" s="100"/>
      <c r="Y753" s="100"/>
      <c r="Z753" s="100"/>
      <c r="AA753" s="100"/>
      <c r="AB753" s="100"/>
      <c r="AC753" s="100"/>
      <c r="AD753" s="100"/>
      <c r="AE753" s="100"/>
      <c r="AF753" s="100"/>
      <c r="AG753" s="100"/>
      <c r="AH753" s="100"/>
      <c r="AI753" s="100"/>
      <c r="AJ753" s="100"/>
      <c r="AK753" s="100"/>
      <c r="AL753" s="100"/>
      <c r="AM753" s="100"/>
      <c r="AN753" s="100"/>
      <c r="AO753" s="100"/>
      <c r="AP753" s="7">
        <f>IF(Q753&gt;0,RANK(Q753,(N753:P753,Q753:AF753)),0)</f>
        <v>3</v>
      </c>
      <c r="AQ753" s="7">
        <f>IF(R753&gt;0,RANK(R753,(N753:P753,Q753:AF753)),0)</f>
        <v>0</v>
      </c>
      <c r="AR753" s="7">
        <f>IF(T753&gt;0,RANK(T753,(N753:P753,Q753:AF753)),0)</f>
        <v>0</v>
      </c>
      <c r="AS753" s="7">
        <f>IF(S753&gt;0,RANK(S753,(N753:P753,Q753:AF753)),0)</f>
        <v>0</v>
      </c>
      <c r="AT753" s="2">
        <f t="shared" si="324"/>
        <v>3.5922330097087375E-2</v>
      </c>
      <c r="AU753" s="2">
        <f t="shared" si="325"/>
        <v>0</v>
      </c>
      <c r="AV753" s="2">
        <f t="shared" si="326"/>
        <v>0</v>
      </c>
      <c r="AW753" s="2">
        <f t="shared" si="327"/>
        <v>0</v>
      </c>
      <c r="AY753" t="s">
        <v>1487</v>
      </c>
      <c r="AZ753" t="s">
        <v>2477</v>
      </c>
      <c r="BA753">
        <v>1</v>
      </c>
      <c r="BC753">
        <v>2</v>
      </c>
      <c r="BD753" s="91">
        <v>20</v>
      </c>
      <c r="BE753" s="93">
        <v>123</v>
      </c>
      <c r="BF753" s="96">
        <f t="shared" si="315"/>
        <v>20123</v>
      </c>
      <c r="BG753" s="96">
        <f t="shared" si="316"/>
        <v>20123</v>
      </c>
      <c r="BI753" s="7" t="s">
        <v>1447</v>
      </c>
    </row>
    <row r="754" spans="1:61" ht="14" hidden="1" customHeight="1" outlineLevel="1" x14ac:dyDescent="0.2">
      <c r="A754" t="s">
        <v>727</v>
      </c>
      <c r="B754" t="s">
        <v>2477</v>
      </c>
      <c r="C754" s="1">
        <f t="shared" si="317"/>
        <v>13330</v>
      </c>
      <c r="D754" s="7">
        <f>IF(N754&gt;0, RANK(N754,(N754:P754,Q754:AF754)),0)</f>
        <v>2</v>
      </c>
      <c r="E754" s="7">
        <f>IF(O754&gt;0,RANK(O754,(N754:P754,Q754:AF754)),0)</f>
        <v>1</v>
      </c>
      <c r="F754" s="7">
        <f>IF(P754&gt;0,RANK(P754,(N754:P754,Q754:AF754)),0)</f>
        <v>0</v>
      </c>
      <c r="G754" s="1">
        <f t="shared" si="318"/>
        <v>6222</v>
      </c>
      <c r="H754" s="2">
        <f t="shared" si="319"/>
        <v>0.46676669167291823</v>
      </c>
      <c r="I754" s="2"/>
      <c r="J754" s="2">
        <f t="shared" si="320"/>
        <v>0.24261065266316578</v>
      </c>
      <c r="K754" s="2">
        <f t="shared" si="321"/>
        <v>0.70937734433608401</v>
      </c>
      <c r="L754" s="2">
        <f t="shared" si="322"/>
        <v>0</v>
      </c>
      <c r="M754" s="2">
        <f t="shared" si="323"/>
        <v>4.8012003000750259E-2</v>
      </c>
      <c r="N754" s="100">
        <v>3234</v>
      </c>
      <c r="O754" s="100">
        <v>9456</v>
      </c>
      <c r="P754" s="104"/>
      <c r="Q754" s="103">
        <v>640</v>
      </c>
      <c r="R754" s="100"/>
      <c r="S754" s="100"/>
      <c r="T754" s="111"/>
      <c r="U754" s="100"/>
      <c r="W754" s="100"/>
      <c r="X754" s="100"/>
      <c r="Y754" s="100"/>
      <c r="Z754" s="100"/>
      <c r="AA754" s="100"/>
      <c r="AB754" s="100"/>
      <c r="AC754" s="100"/>
      <c r="AD754" s="100"/>
      <c r="AE754" s="100"/>
      <c r="AF754" s="100"/>
      <c r="AG754" s="100"/>
      <c r="AH754" s="100"/>
      <c r="AI754" s="100"/>
      <c r="AJ754" s="100"/>
      <c r="AK754" s="100"/>
      <c r="AL754" s="100"/>
      <c r="AM754" s="100"/>
      <c r="AN754" s="100"/>
      <c r="AO754" s="100"/>
      <c r="AP754" s="7">
        <f>IF(Q754&gt;0,RANK(Q754,(N754:P754,Q754:AF754)),0)</f>
        <v>3</v>
      </c>
      <c r="AQ754" s="7">
        <f>IF(R754&gt;0,RANK(R754,(N754:P754,Q754:AF754)),0)</f>
        <v>0</v>
      </c>
      <c r="AR754" s="7">
        <f>IF(T754&gt;0,RANK(T754,(N754:P754,Q754:AF754)),0)</f>
        <v>0</v>
      </c>
      <c r="AS754" s="7">
        <f>IF(S754&gt;0,RANK(S754,(N754:P754,Q754:AF754)),0)</f>
        <v>0</v>
      </c>
      <c r="AT754" s="2">
        <f t="shared" si="324"/>
        <v>4.8012003000750189E-2</v>
      </c>
      <c r="AU754" s="2">
        <f t="shared" si="325"/>
        <v>0</v>
      </c>
      <c r="AV754" s="2">
        <f t="shared" si="326"/>
        <v>0</v>
      </c>
      <c r="AW754" s="2">
        <f t="shared" si="327"/>
        <v>0</v>
      </c>
      <c r="AY754" t="s">
        <v>727</v>
      </c>
      <c r="AZ754" t="s">
        <v>2477</v>
      </c>
      <c r="BA754">
        <v>2</v>
      </c>
      <c r="BC754">
        <v>2</v>
      </c>
      <c r="BD754" s="91">
        <v>20</v>
      </c>
      <c r="BE754" s="93">
        <v>125</v>
      </c>
      <c r="BF754" s="96">
        <f t="shared" si="315"/>
        <v>20125</v>
      </c>
      <c r="BG754" s="96">
        <f t="shared" si="316"/>
        <v>20125</v>
      </c>
      <c r="BI754" s="7" t="s">
        <v>1447</v>
      </c>
    </row>
    <row r="755" spans="1:61" ht="14" hidden="1" customHeight="1" outlineLevel="1" x14ac:dyDescent="0.2">
      <c r="A755" t="s">
        <v>1591</v>
      </c>
      <c r="B755" t="s">
        <v>2477</v>
      </c>
      <c r="C755" s="1">
        <f t="shared" si="317"/>
        <v>2890</v>
      </c>
      <c r="D755" s="7">
        <f>IF(N755&gt;0, RANK(N755,(N755:P755,Q755:AF755)),0)</f>
        <v>2</v>
      </c>
      <c r="E755" s="7">
        <f>IF(O755&gt;0,RANK(O755,(N755:P755,Q755:AF755)),0)</f>
        <v>1</v>
      </c>
      <c r="F755" s="7">
        <f>IF(P755&gt;0,RANK(P755,(N755:P755,Q755:AF755)),0)</f>
        <v>0</v>
      </c>
      <c r="G755" s="1">
        <f t="shared" si="318"/>
        <v>1085</v>
      </c>
      <c r="H755" s="2">
        <f t="shared" si="319"/>
        <v>0.37543252595155707</v>
      </c>
      <c r="I755" s="2"/>
      <c r="J755" s="2">
        <f t="shared" si="320"/>
        <v>0.29031141868512111</v>
      </c>
      <c r="K755" s="2">
        <f t="shared" si="321"/>
        <v>0.66574394463667819</v>
      </c>
      <c r="L755" s="2">
        <f t="shared" si="322"/>
        <v>0</v>
      </c>
      <c r="M755" s="2">
        <f t="shared" si="323"/>
        <v>4.3944636678200699E-2</v>
      </c>
      <c r="N755" s="100">
        <v>839</v>
      </c>
      <c r="O755" s="100">
        <v>1924</v>
      </c>
      <c r="P755" s="104"/>
      <c r="Q755" s="103">
        <v>127</v>
      </c>
      <c r="R755" s="100"/>
      <c r="S755" s="100"/>
      <c r="T755" s="111"/>
      <c r="U755" s="100"/>
      <c r="W755" s="100"/>
      <c r="X755" s="100"/>
      <c r="Y755" s="100"/>
      <c r="Z755" s="100"/>
      <c r="AA755" s="100"/>
      <c r="AB755" s="100"/>
      <c r="AC755" s="100"/>
      <c r="AD755" s="100"/>
      <c r="AE755" s="100"/>
      <c r="AF755" s="100"/>
      <c r="AG755" s="100"/>
      <c r="AH755" s="100"/>
      <c r="AI755" s="100"/>
      <c r="AJ755" s="100"/>
      <c r="AK755" s="100"/>
      <c r="AL755" s="100"/>
      <c r="AM755" s="100"/>
      <c r="AN755" s="100"/>
      <c r="AO755" s="100"/>
      <c r="AP755" s="7">
        <f>IF(Q755&gt;0,RANK(Q755,(N755:P755,Q755:AF755)),0)</f>
        <v>3</v>
      </c>
      <c r="AQ755" s="7">
        <f>IF(R755&gt;0,RANK(R755,(N755:P755,Q755:AF755)),0)</f>
        <v>0</v>
      </c>
      <c r="AR755" s="7">
        <f>IF(T755&gt;0,RANK(T755,(N755:P755,Q755:AF755)),0)</f>
        <v>0</v>
      </c>
      <c r="AS755" s="7">
        <f>IF(S755&gt;0,RANK(S755,(N755:P755,Q755:AF755)),0)</f>
        <v>0</v>
      </c>
      <c r="AT755" s="2">
        <f t="shared" si="324"/>
        <v>4.3944636678200692E-2</v>
      </c>
      <c r="AU755" s="2">
        <f t="shared" si="325"/>
        <v>0</v>
      </c>
      <c r="AV755" s="2">
        <f t="shared" si="326"/>
        <v>0</v>
      </c>
      <c r="AW755" s="2">
        <f t="shared" si="327"/>
        <v>0</v>
      </c>
      <c r="AY755" t="s">
        <v>1591</v>
      </c>
      <c r="AZ755" t="s">
        <v>2477</v>
      </c>
      <c r="BA755">
        <v>1</v>
      </c>
      <c r="BC755">
        <v>2</v>
      </c>
      <c r="BD755" s="91">
        <v>20</v>
      </c>
      <c r="BE755" s="93">
        <v>127</v>
      </c>
      <c r="BF755" s="96">
        <f t="shared" si="315"/>
        <v>20127</v>
      </c>
      <c r="BG755" s="96">
        <f t="shared" si="316"/>
        <v>20127</v>
      </c>
      <c r="BI755" s="7" t="s">
        <v>1447</v>
      </c>
    </row>
    <row r="756" spans="1:61" ht="14" hidden="1" customHeight="1" outlineLevel="1" x14ac:dyDescent="0.2">
      <c r="A756" t="s">
        <v>1066</v>
      </c>
      <c r="B756" t="s">
        <v>2477</v>
      </c>
      <c r="C756" s="1">
        <f t="shared" ref="C756:C787" si="328">SUM(N756:AN756)</f>
        <v>1184</v>
      </c>
      <c r="D756" s="7">
        <f>IF(N756&gt;0, RANK(N756,(N756:P756,Q756:AF756)),0)</f>
        <v>2</v>
      </c>
      <c r="E756" s="7">
        <f>IF(O756&gt;0,RANK(O756,(N756:P756,Q756:AF756)),0)</f>
        <v>1</v>
      </c>
      <c r="F756" s="7">
        <f>IF(P756&gt;0,RANK(P756,(N756:P756,Q756:AF756)),0)</f>
        <v>0</v>
      </c>
      <c r="G756" s="1">
        <f t="shared" ref="G756:G787" si="329">IF(C756&gt;0,MAX(N756:U756)-LARGE(N756:U756,2),0)</f>
        <v>797</v>
      </c>
      <c r="H756" s="2">
        <f t="shared" ref="H756:H787" si="330">IF(C756&gt;0,G756/C756,0)</f>
        <v>0.67314189189189189</v>
      </c>
      <c r="I756" s="2"/>
      <c r="J756" s="2">
        <f t="shared" ref="J756:J787" si="331">IF($C756=0,"-",N756/$C756)</f>
        <v>0.14104729729729729</v>
      </c>
      <c r="K756" s="2">
        <f t="shared" ref="K756:K787" si="332">IF($C756=0,"-",O756/$C756)</f>
        <v>0.81418918918918914</v>
      </c>
      <c r="L756" s="2">
        <f t="shared" ref="L756:L787" si="333">IF($C756=0,"-",P756/$C756)</f>
        <v>0</v>
      </c>
      <c r="M756" s="2">
        <f t="shared" ref="M756:M787" si="334">IF(C756=0,"-",(1-J756-K756-L756))</f>
        <v>4.4763513513513598E-2</v>
      </c>
      <c r="N756" s="100">
        <v>167</v>
      </c>
      <c r="O756" s="100">
        <v>964</v>
      </c>
      <c r="P756" s="104"/>
      <c r="Q756" s="103">
        <v>53</v>
      </c>
      <c r="R756" s="100"/>
      <c r="S756" s="100"/>
      <c r="T756" s="111"/>
      <c r="U756" s="100"/>
      <c r="W756" s="100"/>
      <c r="X756" s="100"/>
      <c r="Y756" s="100"/>
      <c r="Z756" s="100"/>
      <c r="AA756" s="100"/>
      <c r="AB756" s="100"/>
      <c r="AC756" s="100"/>
      <c r="AD756" s="100"/>
      <c r="AE756" s="100"/>
      <c r="AF756" s="100"/>
      <c r="AG756" s="100"/>
      <c r="AH756" s="100"/>
      <c r="AI756" s="100"/>
      <c r="AJ756" s="100"/>
      <c r="AK756" s="100"/>
      <c r="AL756" s="100"/>
      <c r="AM756" s="100"/>
      <c r="AN756" s="100"/>
      <c r="AO756" s="100"/>
      <c r="AP756" s="7">
        <f>IF(Q756&gt;0,RANK(Q756,(N756:P756,Q756:AF756)),0)</f>
        <v>3</v>
      </c>
      <c r="AQ756" s="7">
        <f>IF(R756&gt;0,RANK(R756,(N756:P756,Q756:AF756)),0)</f>
        <v>0</v>
      </c>
      <c r="AR756" s="7">
        <f>IF(T756&gt;0,RANK(T756,(N756:P756,Q756:AF756)),0)</f>
        <v>0</v>
      </c>
      <c r="AS756" s="7">
        <f>IF(S756&gt;0,RANK(S756,(N756:P756,Q756:AF756)),0)</f>
        <v>0</v>
      </c>
      <c r="AT756" s="2">
        <f t="shared" ref="AT756:AT787" si="335">IF($C756=0,"-",Q756/$C756)</f>
        <v>4.4763513513513514E-2</v>
      </c>
      <c r="AU756" s="2">
        <f t="shared" ref="AU756:AU787" si="336">IF($C756=0,"-",R756/$C756)</f>
        <v>0</v>
      </c>
      <c r="AV756" s="2">
        <f t="shared" ref="AV756:AV787" si="337">IF($C756=0,"-",T756/$C756)</f>
        <v>0</v>
      </c>
      <c r="AW756" s="2">
        <f t="shared" ref="AW756:AW787" si="338">IF($C756=0,"-",S756/$C756)</f>
        <v>0</v>
      </c>
      <c r="AY756" t="s">
        <v>1066</v>
      </c>
      <c r="AZ756" t="s">
        <v>2477</v>
      </c>
      <c r="BA756">
        <v>1</v>
      </c>
      <c r="BC756">
        <v>2</v>
      </c>
      <c r="BD756" s="91">
        <v>20</v>
      </c>
      <c r="BE756" s="93">
        <v>129</v>
      </c>
      <c r="BF756" s="96">
        <f t="shared" si="315"/>
        <v>20129</v>
      </c>
      <c r="BG756" s="96">
        <f t="shared" si="316"/>
        <v>20129</v>
      </c>
      <c r="BI756" s="7" t="s">
        <v>1447</v>
      </c>
    </row>
    <row r="757" spans="1:61" ht="14" hidden="1" customHeight="1" outlineLevel="1" x14ac:dyDescent="0.2">
      <c r="A757" t="s">
        <v>2178</v>
      </c>
      <c r="B757" t="s">
        <v>2477</v>
      </c>
      <c r="C757" s="1">
        <f t="shared" si="328"/>
        <v>5671</v>
      </c>
      <c r="D757" s="7">
        <f>IF(N757&gt;0, RANK(N757,(N757:P757,Q757:AF757)),0)</f>
        <v>2</v>
      </c>
      <c r="E757" s="7">
        <f>IF(O757&gt;0,RANK(O757,(N757:P757,Q757:AF757)),0)</f>
        <v>1</v>
      </c>
      <c r="F757" s="7">
        <f>IF(P757&gt;0,RANK(P757,(N757:P757,Q757:AF757)),0)</f>
        <v>0</v>
      </c>
      <c r="G757" s="1">
        <f t="shared" si="329"/>
        <v>3331</v>
      </c>
      <c r="H757" s="2">
        <f t="shared" si="330"/>
        <v>0.5873743607829307</v>
      </c>
      <c r="I757" s="2"/>
      <c r="J757" s="2">
        <f t="shared" si="331"/>
        <v>0.18691588785046728</v>
      </c>
      <c r="K757" s="2">
        <f t="shared" si="332"/>
        <v>0.77429024863339801</v>
      </c>
      <c r="L757" s="2">
        <f t="shared" si="333"/>
        <v>0</v>
      </c>
      <c r="M757" s="2">
        <f t="shared" si="334"/>
        <v>3.8793863516134675E-2</v>
      </c>
      <c r="N757" s="100">
        <v>1060</v>
      </c>
      <c r="O757" s="100">
        <v>4391</v>
      </c>
      <c r="P757" s="104"/>
      <c r="Q757" s="103">
        <v>220</v>
      </c>
      <c r="R757" s="100"/>
      <c r="S757" s="100"/>
      <c r="T757" s="111"/>
      <c r="U757" s="100"/>
      <c r="W757" s="100"/>
      <c r="X757" s="100"/>
      <c r="Y757" s="100"/>
      <c r="Z757" s="100"/>
      <c r="AA757" s="100"/>
      <c r="AB757" s="100"/>
      <c r="AC757" s="100"/>
      <c r="AD757" s="100"/>
      <c r="AE757" s="100"/>
      <c r="AF757" s="100"/>
      <c r="AG757" s="100"/>
      <c r="AH757" s="100"/>
      <c r="AI757" s="100"/>
      <c r="AJ757" s="100"/>
      <c r="AK757" s="100"/>
      <c r="AL757" s="100"/>
      <c r="AM757" s="100"/>
      <c r="AN757" s="100"/>
      <c r="AO757" s="100"/>
      <c r="AP757" s="7">
        <f>IF(Q757&gt;0,RANK(Q757,(N757:P757,Q757:AF757)),0)</f>
        <v>3</v>
      </c>
      <c r="AQ757" s="7">
        <f>IF(R757&gt;0,RANK(R757,(N757:P757,Q757:AF757)),0)</f>
        <v>0</v>
      </c>
      <c r="AR757" s="7">
        <f>IF(T757&gt;0,RANK(T757,(N757:P757,Q757:AF757)),0)</f>
        <v>0</v>
      </c>
      <c r="AS757" s="7">
        <f>IF(S757&gt;0,RANK(S757,(N757:P757,Q757:AF757)),0)</f>
        <v>0</v>
      </c>
      <c r="AT757" s="2">
        <f t="shared" si="335"/>
        <v>3.8793863516134723E-2</v>
      </c>
      <c r="AU757" s="2">
        <f t="shared" si="336"/>
        <v>0</v>
      </c>
      <c r="AV757" s="2">
        <f t="shared" si="337"/>
        <v>0</v>
      </c>
      <c r="AW757" s="2">
        <f t="shared" si="338"/>
        <v>0</v>
      </c>
      <c r="AY757" t="s">
        <v>2178</v>
      </c>
      <c r="AZ757" t="s">
        <v>2477</v>
      </c>
      <c r="BA757">
        <v>2</v>
      </c>
      <c r="BC757">
        <v>2</v>
      </c>
      <c r="BD757" s="91">
        <v>20</v>
      </c>
      <c r="BE757" s="93">
        <v>131</v>
      </c>
      <c r="BF757" s="96">
        <f t="shared" si="315"/>
        <v>20131</v>
      </c>
      <c r="BG757" s="96">
        <f t="shared" si="316"/>
        <v>20131</v>
      </c>
      <c r="BI757" s="7" t="s">
        <v>1447</v>
      </c>
    </row>
    <row r="758" spans="1:61" ht="14" hidden="1" customHeight="1" outlineLevel="1" x14ac:dyDescent="0.2">
      <c r="A758" t="s">
        <v>376</v>
      </c>
      <c r="B758" t="s">
        <v>2477</v>
      </c>
      <c r="C758" s="1">
        <f t="shared" si="328"/>
        <v>6819</v>
      </c>
      <c r="D758" s="7">
        <f>IF(N758&gt;0, RANK(N758,(N758:P758,Q758:AF758)),0)</f>
        <v>2</v>
      </c>
      <c r="E758" s="7">
        <f>IF(O758&gt;0,RANK(O758,(N758:P758,Q758:AF758)),0)</f>
        <v>1</v>
      </c>
      <c r="F758" s="7">
        <f>IF(P758&gt;0,RANK(P758,(N758:P758,Q758:AF758)),0)</f>
        <v>0</v>
      </c>
      <c r="G758" s="1">
        <f t="shared" si="329"/>
        <v>2628</v>
      </c>
      <c r="H758" s="2">
        <f t="shared" si="330"/>
        <v>0.38539375274967003</v>
      </c>
      <c r="I758" s="2"/>
      <c r="J758" s="2">
        <f t="shared" si="331"/>
        <v>0.2842058952925649</v>
      </c>
      <c r="K758" s="2">
        <f t="shared" si="332"/>
        <v>0.66959964804223493</v>
      </c>
      <c r="L758" s="2">
        <f t="shared" si="333"/>
        <v>0</v>
      </c>
      <c r="M758" s="2">
        <f t="shared" si="334"/>
        <v>4.6194456665200168E-2</v>
      </c>
      <c r="N758" s="100">
        <v>1938</v>
      </c>
      <c r="O758" s="100">
        <v>4566</v>
      </c>
      <c r="P758" s="104"/>
      <c r="Q758" s="103">
        <v>315</v>
      </c>
      <c r="R758" s="100"/>
      <c r="S758" s="100"/>
      <c r="T758" s="111"/>
      <c r="U758" s="100"/>
      <c r="W758" s="100"/>
      <c r="X758" s="100"/>
      <c r="Y758" s="100"/>
      <c r="Z758" s="100"/>
      <c r="AA758" s="100"/>
      <c r="AB758" s="100"/>
      <c r="AC758" s="100"/>
      <c r="AD758" s="100"/>
      <c r="AE758" s="100"/>
      <c r="AF758" s="100"/>
      <c r="AG758" s="100"/>
      <c r="AH758" s="100"/>
      <c r="AI758" s="100"/>
      <c r="AJ758" s="100"/>
      <c r="AK758" s="100"/>
      <c r="AL758" s="100"/>
      <c r="AM758" s="100"/>
      <c r="AN758" s="100"/>
      <c r="AO758" s="100"/>
      <c r="AP758" s="7">
        <f>IF(Q758&gt;0,RANK(Q758,(N758:P758,Q758:AF758)),0)</f>
        <v>3</v>
      </c>
      <c r="AQ758" s="7">
        <f>IF(R758&gt;0,RANK(R758,(N758:P758,Q758:AF758)),0)</f>
        <v>0</v>
      </c>
      <c r="AR758" s="7">
        <f>IF(T758&gt;0,RANK(T758,(N758:P758,Q758:AF758)),0)</f>
        <v>0</v>
      </c>
      <c r="AS758" s="7">
        <f>IF(S758&gt;0,RANK(S758,(N758:P758,Q758:AF758)),0)</f>
        <v>0</v>
      </c>
      <c r="AT758" s="2">
        <f t="shared" si="335"/>
        <v>4.6194456665200175E-2</v>
      </c>
      <c r="AU758" s="2">
        <f t="shared" si="336"/>
        <v>0</v>
      </c>
      <c r="AV758" s="2">
        <f t="shared" si="337"/>
        <v>0</v>
      </c>
      <c r="AW758" s="2">
        <f t="shared" si="338"/>
        <v>0</v>
      </c>
      <c r="AY758" t="s">
        <v>376</v>
      </c>
      <c r="AZ758" t="s">
        <v>2477</v>
      </c>
      <c r="BA758">
        <v>2</v>
      </c>
      <c r="BC758">
        <v>2</v>
      </c>
      <c r="BD758" s="91">
        <v>20</v>
      </c>
      <c r="BE758" s="93">
        <v>133</v>
      </c>
      <c r="BF758" s="96">
        <f t="shared" ref="BF758:BF821" si="339">1000*BD758+BE758</f>
        <v>20133</v>
      </c>
      <c r="BG758" s="96">
        <f t="shared" si="316"/>
        <v>20133</v>
      </c>
      <c r="BI758" s="7" t="s">
        <v>1447</v>
      </c>
    </row>
    <row r="759" spans="1:61" ht="14" hidden="1" customHeight="1" outlineLevel="1" x14ac:dyDescent="0.2">
      <c r="A759" t="s">
        <v>1712</v>
      </c>
      <c r="B759" t="s">
        <v>2477</v>
      </c>
      <c r="C759" s="1">
        <f t="shared" si="328"/>
        <v>1502</v>
      </c>
      <c r="D759" s="7">
        <f>IF(N759&gt;0, RANK(N759,(N759:P759,Q759:AF759)),0)</f>
        <v>2</v>
      </c>
      <c r="E759" s="7">
        <f>IF(O759&gt;0,RANK(O759,(N759:P759,Q759:AF759)),0)</f>
        <v>1</v>
      </c>
      <c r="F759" s="7">
        <f>IF(P759&gt;0,RANK(P759,(N759:P759,Q759:AF759)),0)</f>
        <v>0</v>
      </c>
      <c r="G759" s="1">
        <f t="shared" si="329"/>
        <v>1102</v>
      </c>
      <c r="H759" s="2">
        <f t="shared" si="330"/>
        <v>0.73368841544607188</v>
      </c>
      <c r="I759" s="2"/>
      <c r="J759" s="2">
        <f t="shared" si="331"/>
        <v>0.11384820239680427</v>
      </c>
      <c r="K759" s="2">
        <f t="shared" si="332"/>
        <v>0.84753661784287615</v>
      </c>
      <c r="L759" s="2">
        <f t="shared" si="333"/>
        <v>0</v>
      </c>
      <c r="M759" s="2">
        <f t="shared" si="334"/>
        <v>3.8615179760319585E-2</v>
      </c>
      <c r="N759" s="100">
        <v>171</v>
      </c>
      <c r="O759" s="100">
        <v>1273</v>
      </c>
      <c r="P759" s="104"/>
      <c r="Q759" s="103">
        <v>58</v>
      </c>
      <c r="R759" s="100"/>
      <c r="S759" s="100"/>
      <c r="T759" s="111"/>
      <c r="U759" s="100"/>
      <c r="W759" s="100"/>
      <c r="X759" s="100"/>
      <c r="Y759" s="100"/>
      <c r="Z759" s="100"/>
      <c r="AA759" s="100"/>
      <c r="AB759" s="100"/>
      <c r="AC759" s="100"/>
      <c r="AD759" s="100"/>
      <c r="AE759" s="100"/>
      <c r="AF759" s="100"/>
      <c r="AG759" s="100"/>
      <c r="AH759" s="100"/>
      <c r="AI759" s="100"/>
      <c r="AJ759" s="100"/>
      <c r="AK759" s="100"/>
      <c r="AL759" s="100"/>
      <c r="AM759" s="100"/>
      <c r="AN759" s="100"/>
      <c r="AO759" s="100"/>
      <c r="AP759" s="7">
        <f>IF(Q759&gt;0,RANK(Q759,(N759:P759,Q759:AF759)),0)</f>
        <v>3</v>
      </c>
      <c r="AQ759" s="7">
        <f>IF(R759&gt;0,RANK(R759,(N759:P759,Q759:AF759)),0)</f>
        <v>0</v>
      </c>
      <c r="AR759" s="7">
        <f>IF(T759&gt;0,RANK(T759,(N759:P759,Q759:AF759)),0)</f>
        <v>0</v>
      </c>
      <c r="AS759" s="7">
        <f>IF(S759&gt;0,RANK(S759,(N759:P759,Q759:AF759)),0)</f>
        <v>0</v>
      </c>
      <c r="AT759" s="2">
        <f t="shared" si="335"/>
        <v>3.8615179760319571E-2</v>
      </c>
      <c r="AU759" s="2">
        <f t="shared" si="336"/>
        <v>0</v>
      </c>
      <c r="AV759" s="2">
        <f t="shared" si="337"/>
        <v>0</v>
      </c>
      <c r="AW759" s="2">
        <f t="shared" si="338"/>
        <v>0</v>
      </c>
      <c r="AY759" t="s">
        <v>1712</v>
      </c>
      <c r="AZ759" t="s">
        <v>2477</v>
      </c>
      <c r="BA759">
        <v>1</v>
      </c>
      <c r="BC759">
        <v>2</v>
      </c>
      <c r="BD759" s="91">
        <v>20</v>
      </c>
      <c r="BE759" s="93">
        <v>135</v>
      </c>
      <c r="BF759" s="96">
        <f t="shared" si="339"/>
        <v>20135</v>
      </c>
      <c r="BG759" s="96">
        <f t="shared" si="316"/>
        <v>20135</v>
      </c>
      <c r="BI759" s="7" t="s">
        <v>1447</v>
      </c>
    </row>
    <row r="760" spans="1:61" ht="14" hidden="1" customHeight="1" outlineLevel="1" x14ac:dyDescent="0.2">
      <c r="A760" t="s">
        <v>179</v>
      </c>
      <c r="B760" t="s">
        <v>2477</v>
      </c>
      <c r="C760" s="1">
        <f t="shared" si="328"/>
        <v>2399</v>
      </c>
      <c r="D760" s="7">
        <f>IF(N760&gt;0, RANK(N760,(N760:P760,Q760:AF760)),0)</f>
        <v>2</v>
      </c>
      <c r="E760" s="7">
        <f>IF(O760&gt;0,RANK(O760,(N760:P760,Q760:AF760)),0)</f>
        <v>1</v>
      </c>
      <c r="F760" s="7">
        <f>IF(P760&gt;0,RANK(P760,(N760:P760,Q760:AF760)),0)</f>
        <v>0</v>
      </c>
      <c r="G760" s="1">
        <f t="shared" si="329"/>
        <v>1531</v>
      </c>
      <c r="H760" s="2">
        <f t="shared" si="330"/>
        <v>0.63818257607336393</v>
      </c>
      <c r="I760" s="2"/>
      <c r="J760" s="2">
        <f t="shared" si="331"/>
        <v>0.15798249270529388</v>
      </c>
      <c r="K760" s="2">
        <f t="shared" si="332"/>
        <v>0.79616506877865778</v>
      </c>
      <c r="L760" s="2">
        <f t="shared" si="333"/>
        <v>0</v>
      </c>
      <c r="M760" s="2">
        <f t="shared" si="334"/>
        <v>4.5852438516048366E-2</v>
      </c>
      <c r="N760" s="100">
        <v>379</v>
      </c>
      <c r="O760" s="100">
        <v>1910</v>
      </c>
      <c r="P760" s="104"/>
      <c r="Q760" s="103">
        <v>110</v>
      </c>
      <c r="R760" s="100"/>
      <c r="S760" s="100"/>
      <c r="T760" s="111"/>
      <c r="U760" s="100"/>
      <c r="W760" s="100"/>
      <c r="X760" s="100"/>
      <c r="Y760" s="100"/>
      <c r="Z760" s="100"/>
      <c r="AA760" s="100"/>
      <c r="AB760" s="100"/>
      <c r="AC760" s="100"/>
      <c r="AD760" s="100"/>
      <c r="AE760" s="100"/>
      <c r="AF760" s="100"/>
      <c r="AG760" s="100"/>
      <c r="AH760" s="100"/>
      <c r="AI760" s="100"/>
      <c r="AJ760" s="100"/>
      <c r="AK760" s="100"/>
      <c r="AL760" s="100"/>
      <c r="AM760" s="100"/>
      <c r="AN760" s="100"/>
      <c r="AO760" s="100"/>
      <c r="AP760" s="7">
        <f>IF(Q760&gt;0,RANK(Q760,(N760:P760,Q760:AF760)),0)</f>
        <v>3</v>
      </c>
      <c r="AQ760" s="7">
        <f>IF(R760&gt;0,RANK(R760,(N760:P760,Q760:AF760)),0)</f>
        <v>0</v>
      </c>
      <c r="AR760" s="7">
        <f>IF(T760&gt;0,RANK(T760,(N760:P760,Q760:AF760)),0)</f>
        <v>0</v>
      </c>
      <c r="AS760" s="7">
        <f>IF(S760&gt;0,RANK(S760,(N760:P760,Q760:AF760)),0)</f>
        <v>0</v>
      </c>
      <c r="AT760" s="2">
        <f t="shared" si="335"/>
        <v>4.5852438516048352E-2</v>
      </c>
      <c r="AU760" s="2">
        <f t="shared" si="336"/>
        <v>0</v>
      </c>
      <c r="AV760" s="2">
        <f t="shared" si="337"/>
        <v>0</v>
      </c>
      <c r="AW760" s="2">
        <f t="shared" si="338"/>
        <v>0</v>
      </c>
      <c r="AY760" t="s">
        <v>179</v>
      </c>
      <c r="AZ760" t="s">
        <v>2477</v>
      </c>
      <c r="BA760">
        <v>1</v>
      </c>
      <c r="BC760">
        <v>2</v>
      </c>
      <c r="BD760" s="91">
        <v>20</v>
      </c>
      <c r="BE760" s="93">
        <v>137</v>
      </c>
      <c r="BF760" s="96">
        <f t="shared" si="339"/>
        <v>20137</v>
      </c>
      <c r="BG760" s="96">
        <f t="shared" si="316"/>
        <v>20137</v>
      </c>
      <c r="BI760" s="7" t="s">
        <v>1447</v>
      </c>
    </row>
    <row r="761" spans="1:61" ht="14" hidden="1" customHeight="1" outlineLevel="1" x14ac:dyDescent="0.2">
      <c r="A761" t="s">
        <v>2260</v>
      </c>
      <c r="B761" t="s">
        <v>2477</v>
      </c>
      <c r="C761" s="1">
        <f t="shared" si="328"/>
        <v>7977</v>
      </c>
      <c r="D761" s="7">
        <f>IF(N761&gt;0, RANK(N761,(N761:P761,Q761:AF761)),0)</f>
        <v>2</v>
      </c>
      <c r="E761" s="7">
        <f>IF(O761&gt;0,RANK(O761,(N761:P761,Q761:AF761)),0)</f>
        <v>1</v>
      </c>
      <c r="F761" s="7">
        <f>IF(P761&gt;0,RANK(P761,(N761:P761,Q761:AF761)),0)</f>
        <v>0</v>
      </c>
      <c r="G761" s="1">
        <f t="shared" si="329"/>
        <v>2885</v>
      </c>
      <c r="H761" s="2">
        <f t="shared" si="330"/>
        <v>0.36166478626049892</v>
      </c>
      <c r="I761" s="2"/>
      <c r="J761" s="2">
        <f t="shared" si="331"/>
        <v>0.28732606242948477</v>
      </c>
      <c r="K761" s="2">
        <f t="shared" si="332"/>
        <v>0.64899084868998369</v>
      </c>
      <c r="L761" s="2">
        <f t="shared" si="333"/>
        <v>0</v>
      </c>
      <c r="M761" s="2">
        <f t="shared" si="334"/>
        <v>6.3683088880531535E-2</v>
      </c>
      <c r="N761" s="100">
        <v>2292</v>
      </c>
      <c r="O761" s="100">
        <v>5177</v>
      </c>
      <c r="P761" s="104"/>
      <c r="Q761" s="103">
        <v>508</v>
      </c>
      <c r="R761" s="100"/>
      <c r="S761" s="100"/>
      <c r="T761" s="111"/>
      <c r="U761" s="100"/>
      <c r="W761" s="100"/>
      <c r="X761" s="100"/>
      <c r="Y761" s="100"/>
      <c r="Z761" s="100"/>
      <c r="AA761" s="100"/>
      <c r="AB761" s="100"/>
      <c r="AC761" s="100"/>
      <c r="AD761" s="100"/>
      <c r="AE761" s="100"/>
      <c r="AF761" s="100"/>
      <c r="AG761" s="100"/>
      <c r="AH761" s="100"/>
      <c r="AI761" s="100"/>
      <c r="AJ761" s="100"/>
      <c r="AK761" s="100"/>
      <c r="AL761" s="100"/>
      <c r="AM761" s="100"/>
      <c r="AN761" s="100"/>
      <c r="AO761" s="100"/>
      <c r="AP761" s="7">
        <f>IF(Q761&gt;0,RANK(Q761,(N761:P761,Q761:AF761)),0)</f>
        <v>3</v>
      </c>
      <c r="AQ761" s="7">
        <f>IF(R761&gt;0,RANK(R761,(N761:P761,Q761:AF761)),0)</f>
        <v>0</v>
      </c>
      <c r="AR761" s="7">
        <f>IF(T761&gt;0,RANK(T761,(N761:P761,Q761:AF761)),0)</f>
        <v>0</v>
      </c>
      <c r="AS761" s="7">
        <f>IF(S761&gt;0,RANK(S761,(N761:P761,Q761:AF761)),0)</f>
        <v>0</v>
      </c>
      <c r="AT761" s="2">
        <f t="shared" si="335"/>
        <v>6.3683088880531522E-2</v>
      </c>
      <c r="AU761" s="2">
        <f t="shared" si="336"/>
        <v>0</v>
      </c>
      <c r="AV761" s="2">
        <f t="shared" si="337"/>
        <v>0</v>
      </c>
      <c r="AW761" s="2">
        <f t="shared" si="338"/>
        <v>0</v>
      </c>
      <c r="AY761" t="s">
        <v>2260</v>
      </c>
      <c r="AZ761" t="s">
        <v>2477</v>
      </c>
      <c r="BA761">
        <v>2</v>
      </c>
      <c r="BC761">
        <v>2</v>
      </c>
      <c r="BD761" s="91">
        <v>20</v>
      </c>
      <c r="BE761" s="93">
        <v>139</v>
      </c>
      <c r="BF761" s="96">
        <f t="shared" si="339"/>
        <v>20139</v>
      </c>
      <c r="BG761" s="96">
        <f t="shared" si="316"/>
        <v>20139</v>
      </c>
      <c r="BI761" s="7" t="s">
        <v>1447</v>
      </c>
    </row>
    <row r="762" spans="1:61" ht="14" hidden="1" customHeight="1" outlineLevel="1" x14ac:dyDescent="0.2">
      <c r="A762" t="s">
        <v>226</v>
      </c>
      <c r="B762" t="s">
        <v>2477</v>
      </c>
      <c r="C762" s="1">
        <f t="shared" si="328"/>
        <v>1935</v>
      </c>
      <c r="D762" s="7">
        <f>IF(N762&gt;0, RANK(N762,(N762:P762,Q762:AF762)),0)</f>
        <v>2</v>
      </c>
      <c r="E762" s="7">
        <f>IF(O762&gt;0,RANK(O762,(N762:P762,Q762:AF762)),0)</f>
        <v>1</v>
      </c>
      <c r="F762" s="7">
        <f>IF(P762&gt;0,RANK(P762,(N762:P762,Q762:AF762)),0)</f>
        <v>0</v>
      </c>
      <c r="G762" s="1">
        <f t="shared" si="329"/>
        <v>1170</v>
      </c>
      <c r="H762" s="2">
        <f t="shared" si="330"/>
        <v>0.60465116279069764</v>
      </c>
      <c r="I762" s="2"/>
      <c r="J762" s="2">
        <f t="shared" si="331"/>
        <v>0.17209302325581396</v>
      </c>
      <c r="K762" s="2">
        <f t="shared" si="332"/>
        <v>0.77674418604651163</v>
      </c>
      <c r="L762" s="2">
        <f t="shared" si="333"/>
        <v>0</v>
      </c>
      <c r="M762" s="2">
        <f t="shared" si="334"/>
        <v>5.1162790697674376E-2</v>
      </c>
      <c r="N762" s="100">
        <v>333</v>
      </c>
      <c r="O762" s="100">
        <v>1503</v>
      </c>
      <c r="P762" s="104"/>
      <c r="Q762" s="103">
        <v>99</v>
      </c>
      <c r="R762" s="100"/>
      <c r="S762" s="100"/>
      <c r="T762" s="111"/>
      <c r="U762" s="100"/>
      <c r="W762" s="100"/>
      <c r="X762" s="100"/>
      <c r="Y762" s="100"/>
      <c r="Z762" s="100"/>
      <c r="AA762" s="100"/>
      <c r="AB762" s="100"/>
      <c r="AC762" s="100"/>
      <c r="AD762" s="100"/>
      <c r="AE762" s="100"/>
      <c r="AF762" s="100"/>
      <c r="AG762" s="100"/>
      <c r="AH762" s="100"/>
      <c r="AI762" s="100"/>
      <c r="AJ762" s="100"/>
      <c r="AK762" s="100"/>
      <c r="AL762" s="100"/>
      <c r="AM762" s="100"/>
      <c r="AN762" s="100"/>
      <c r="AO762" s="100"/>
      <c r="AP762" s="7">
        <f>IF(Q762&gt;0,RANK(Q762,(N762:P762,Q762:AF762)),0)</f>
        <v>3</v>
      </c>
      <c r="AQ762" s="7">
        <f>IF(R762&gt;0,RANK(R762,(N762:P762,Q762:AF762)),0)</f>
        <v>0</v>
      </c>
      <c r="AR762" s="7">
        <f>IF(T762&gt;0,RANK(T762,(N762:P762,Q762:AF762)),0)</f>
        <v>0</v>
      </c>
      <c r="AS762" s="7">
        <f>IF(S762&gt;0,RANK(S762,(N762:P762,Q762:AF762)),0)</f>
        <v>0</v>
      </c>
      <c r="AT762" s="2">
        <f t="shared" si="335"/>
        <v>5.1162790697674418E-2</v>
      </c>
      <c r="AU762" s="2">
        <f t="shared" si="336"/>
        <v>0</v>
      </c>
      <c r="AV762" s="2">
        <f t="shared" si="337"/>
        <v>0</v>
      </c>
      <c r="AW762" s="2">
        <f t="shared" si="338"/>
        <v>0</v>
      </c>
      <c r="AY762" t="s">
        <v>226</v>
      </c>
      <c r="AZ762" t="s">
        <v>2477</v>
      </c>
      <c r="BA762">
        <v>1</v>
      </c>
      <c r="BC762">
        <v>2</v>
      </c>
      <c r="BD762" s="91">
        <v>20</v>
      </c>
      <c r="BE762" s="93">
        <v>141</v>
      </c>
      <c r="BF762" s="96">
        <f t="shared" si="339"/>
        <v>20141</v>
      </c>
      <c r="BG762" s="96">
        <f t="shared" si="316"/>
        <v>20141</v>
      </c>
      <c r="BI762" s="7" t="s">
        <v>1447</v>
      </c>
    </row>
    <row r="763" spans="1:61" ht="14" hidden="1" customHeight="1" outlineLevel="1" x14ac:dyDescent="0.2">
      <c r="A763" t="s">
        <v>2481</v>
      </c>
      <c r="B763" t="s">
        <v>2477</v>
      </c>
      <c r="C763" s="1">
        <f t="shared" si="328"/>
        <v>3190</v>
      </c>
      <c r="D763" s="7">
        <f>IF(N763&gt;0, RANK(N763,(N763:P763,Q763:AF763)),0)</f>
        <v>2</v>
      </c>
      <c r="E763" s="7">
        <f>IF(O763&gt;0,RANK(O763,(N763:P763,Q763:AF763)),0)</f>
        <v>1</v>
      </c>
      <c r="F763" s="7">
        <f>IF(P763&gt;0,RANK(P763,(N763:P763,Q763:AF763)),0)</f>
        <v>0</v>
      </c>
      <c r="G763" s="1">
        <f t="shared" si="329"/>
        <v>1876</v>
      </c>
      <c r="H763" s="2">
        <f t="shared" si="330"/>
        <v>0.58808777429467085</v>
      </c>
      <c r="I763" s="2"/>
      <c r="J763" s="2">
        <f t="shared" si="331"/>
        <v>0.1774294670846395</v>
      </c>
      <c r="K763" s="2">
        <f t="shared" si="332"/>
        <v>0.76551724137931032</v>
      </c>
      <c r="L763" s="2">
        <f t="shared" si="333"/>
        <v>0</v>
      </c>
      <c r="M763" s="2">
        <f t="shared" si="334"/>
        <v>5.705329153605021E-2</v>
      </c>
      <c r="N763" s="100">
        <v>566</v>
      </c>
      <c r="O763" s="100">
        <v>2442</v>
      </c>
      <c r="P763" s="104"/>
      <c r="Q763" s="103">
        <v>182</v>
      </c>
      <c r="R763" s="100"/>
      <c r="S763" s="100"/>
      <c r="T763" s="111"/>
      <c r="U763" s="100"/>
      <c r="W763" s="100"/>
      <c r="X763" s="100"/>
      <c r="Y763" s="100"/>
      <c r="Z763" s="100"/>
      <c r="AA763" s="100"/>
      <c r="AB763" s="100"/>
      <c r="AC763" s="100"/>
      <c r="AD763" s="100"/>
      <c r="AE763" s="100"/>
      <c r="AF763" s="100"/>
      <c r="AG763" s="100"/>
      <c r="AH763" s="100"/>
      <c r="AI763" s="100"/>
      <c r="AJ763" s="100"/>
      <c r="AK763" s="100"/>
      <c r="AL763" s="100"/>
      <c r="AM763" s="100"/>
      <c r="AN763" s="100"/>
      <c r="AO763" s="100"/>
      <c r="AP763" s="7">
        <f>IF(Q763&gt;0,RANK(Q763,(N763:P763,Q763:AF763)),0)</f>
        <v>3</v>
      </c>
      <c r="AQ763" s="7">
        <f>IF(R763&gt;0,RANK(R763,(N763:P763,Q763:AF763)),0)</f>
        <v>0</v>
      </c>
      <c r="AR763" s="7">
        <f>IF(T763&gt;0,RANK(T763,(N763:P763,Q763:AF763)),0)</f>
        <v>0</v>
      </c>
      <c r="AS763" s="7">
        <f>IF(S763&gt;0,RANK(S763,(N763:P763,Q763:AF763)),0)</f>
        <v>0</v>
      </c>
      <c r="AT763" s="2">
        <f t="shared" si="335"/>
        <v>5.7053291536050155E-2</v>
      </c>
      <c r="AU763" s="2">
        <f t="shared" si="336"/>
        <v>0</v>
      </c>
      <c r="AV763" s="2">
        <f t="shared" si="337"/>
        <v>0</v>
      </c>
      <c r="AW763" s="2">
        <f t="shared" si="338"/>
        <v>0</v>
      </c>
      <c r="AY763" t="s">
        <v>2481</v>
      </c>
      <c r="AZ763" t="s">
        <v>2477</v>
      </c>
      <c r="BA763">
        <v>1</v>
      </c>
      <c r="BC763">
        <v>2</v>
      </c>
      <c r="BD763" s="91">
        <v>20</v>
      </c>
      <c r="BE763" s="93">
        <v>143</v>
      </c>
      <c r="BF763" s="96">
        <f t="shared" si="339"/>
        <v>20143</v>
      </c>
      <c r="BG763" s="96">
        <f t="shared" si="316"/>
        <v>20143</v>
      </c>
      <c r="BI763" s="7" t="s">
        <v>1447</v>
      </c>
    </row>
    <row r="764" spans="1:61" ht="14" hidden="1" customHeight="1" outlineLevel="1" x14ac:dyDescent="0.2">
      <c r="A764" t="s">
        <v>1753</v>
      </c>
      <c r="B764" t="s">
        <v>2477</v>
      </c>
      <c r="C764" s="1">
        <f t="shared" si="328"/>
        <v>2730</v>
      </c>
      <c r="D764" s="7">
        <f>IF(N764&gt;0, RANK(N764,(N764:P764,Q764:AF764)),0)</f>
        <v>2</v>
      </c>
      <c r="E764" s="7">
        <f>IF(O764&gt;0,RANK(O764,(N764:P764,Q764:AF764)),0)</f>
        <v>1</v>
      </c>
      <c r="F764" s="7">
        <f>IF(P764&gt;0,RANK(P764,(N764:P764,Q764:AF764)),0)</f>
        <v>0</v>
      </c>
      <c r="G764" s="1">
        <f t="shared" si="329"/>
        <v>1249</v>
      </c>
      <c r="H764" s="2">
        <f t="shared" si="330"/>
        <v>0.45750915750915749</v>
      </c>
      <c r="I764" s="2"/>
      <c r="J764" s="2">
        <f t="shared" si="331"/>
        <v>0.25018315018315018</v>
      </c>
      <c r="K764" s="2">
        <f t="shared" si="332"/>
        <v>0.70769230769230773</v>
      </c>
      <c r="L764" s="2">
        <f t="shared" si="333"/>
        <v>0</v>
      </c>
      <c r="M764" s="2">
        <f t="shared" si="334"/>
        <v>4.2124542124542086E-2</v>
      </c>
      <c r="N764" s="100">
        <v>683</v>
      </c>
      <c r="O764" s="100">
        <v>1932</v>
      </c>
      <c r="P764" s="104"/>
      <c r="Q764" s="103">
        <v>115</v>
      </c>
      <c r="R764" s="100"/>
      <c r="S764" s="100"/>
      <c r="T764" s="111"/>
      <c r="U764" s="100"/>
      <c r="W764" s="100"/>
      <c r="X764" s="100"/>
      <c r="Y764" s="100"/>
      <c r="Z764" s="100"/>
      <c r="AA764" s="100"/>
      <c r="AB764" s="100"/>
      <c r="AC764" s="100"/>
      <c r="AD764" s="100"/>
      <c r="AE764" s="100"/>
      <c r="AF764" s="100"/>
      <c r="AG764" s="100"/>
      <c r="AH764" s="100"/>
      <c r="AI764" s="100"/>
      <c r="AJ764" s="100"/>
      <c r="AK764" s="100"/>
      <c r="AL764" s="100"/>
      <c r="AM764" s="100"/>
      <c r="AN764" s="100"/>
      <c r="AO764" s="100"/>
      <c r="AP764" s="7">
        <f>IF(Q764&gt;0,RANK(Q764,(N764:P764,Q764:AF764)),0)</f>
        <v>3</v>
      </c>
      <c r="AQ764" s="7">
        <f>IF(R764&gt;0,RANK(R764,(N764:P764,Q764:AF764)),0)</f>
        <v>0</v>
      </c>
      <c r="AR764" s="7">
        <f>IF(T764&gt;0,RANK(T764,(N764:P764,Q764:AF764)),0)</f>
        <v>0</v>
      </c>
      <c r="AS764" s="7">
        <f>IF(S764&gt;0,RANK(S764,(N764:P764,Q764:AF764)),0)</f>
        <v>0</v>
      </c>
      <c r="AT764" s="2">
        <f t="shared" si="335"/>
        <v>4.2124542124542128E-2</v>
      </c>
      <c r="AU764" s="2">
        <f t="shared" si="336"/>
        <v>0</v>
      </c>
      <c r="AV764" s="2">
        <f t="shared" si="337"/>
        <v>0</v>
      </c>
      <c r="AW764" s="2">
        <f t="shared" si="338"/>
        <v>0</v>
      </c>
      <c r="AY764" t="s">
        <v>1753</v>
      </c>
      <c r="AZ764" t="s">
        <v>2477</v>
      </c>
      <c r="BC764">
        <v>2</v>
      </c>
      <c r="BD764" s="91">
        <v>20</v>
      </c>
      <c r="BE764" s="93">
        <v>145</v>
      </c>
      <c r="BF764" s="96">
        <f t="shared" si="339"/>
        <v>20145</v>
      </c>
      <c r="BG764" s="96">
        <f t="shared" si="316"/>
        <v>20145</v>
      </c>
      <c r="BI764" s="7" t="s">
        <v>1447</v>
      </c>
    </row>
    <row r="765" spans="1:61" ht="14" hidden="1" customHeight="1" outlineLevel="1" x14ac:dyDescent="0.2">
      <c r="A765" t="s">
        <v>992</v>
      </c>
      <c r="B765" t="s">
        <v>2477</v>
      </c>
      <c r="C765" s="1">
        <f t="shared" si="328"/>
        <v>2767</v>
      </c>
      <c r="D765" s="7">
        <f>IF(N765&gt;0, RANK(N765,(N765:P765,Q765:AF765)),0)</f>
        <v>2</v>
      </c>
      <c r="E765" s="7">
        <f>IF(O765&gt;0,RANK(O765,(N765:P765,Q765:AF765)),0)</f>
        <v>1</v>
      </c>
      <c r="F765" s="7">
        <f>IF(P765&gt;0,RANK(P765,(N765:P765,Q765:AF765)),0)</f>
        <v>0</v>
      </c>
      <c r="G765" s="1">
        <f t="shared" si="329"/>
        <v>1891</v>
      </c>
      <c r="H765" s="2">
        <f t="shared" si="330"/>
        <v>0.68341163715215036</v>
      </c>
      <c r="I765" s="2"/>
      <c r="J765" s="2">
        <f t="shared" si="331"/>
        <v>0.13371882905674015</v>
      </c>
      <c r="K765" s="2">
        <f t="shared" si="332"/>
        <v>0.81713046620889052</v>
      </c>
      <c r="L765" s="2">
        <f t="shared" si="333"/>
        <v>0</v>
      </c>
      <c r="M765" s="2">
        <f t="shared" si="334"/>
        <v>4.9150704734369333E-2</v>
      </c>
      <c r="N765" s="100">
        <v>370</v>
      </c>
      <c r="O765" s="100">
        <v>2261</v>
      </c>
      <c r="P765" s="104"/>
      <c r="Q765" s="103">
        <v>136</v>
      </c>
      <c r="R765" s="100"/>
      <c r="S765" s="100"/>
      <c r="T765" s="111"/>
      <c r="U765" s="100"/>
      <c r="W765" s="100"/>
      <c r="X765" s="100"/>
      <c r="Y765" s="100"/>
      <c r="Z765" s="100"/>
      <c r="AA765" s="100"/>
      <c r="AB765" s="100"/>
      <c r="AC765" s="100"/>
      <c r="AD765" s="100"/>
      <c r="AE765" s="100"/>
      <c r="AF765" s="100"/>
      <c r="AG765" s="100"/>
      <c r="AH765" s="100"/>
      <c r="AI765" s="100"/>
      <c r="AJ765" s="100"/>
      <c r="AK765" s="100"/>
      <c r="AL765" s="100"/>
      <c r="AM765" s="100"/>
      <c r="AN765" s="100"/>
      <c r="AO765" s="100"/>
      <c r="AP765" s="7">
        <f>IF(Q765&gt;0,RANK(Q765,(N765:P765,Q765:AF765)),0)</f>
        <v>3</v>
      </c>
      <c r="AQ765" s="7">
        <f>IF(R765&gt;0,RANK(R765,(N765:P765,Q765:AF765)),0)</f>
        <v>0</v>
      </c>
      <c r="AR765" s="7">
        <f>IF(T765&gt;0,RANK(T765,(N765:P765,Q765:AF765)),0)</f>
        <v>0</v>
      </c>
      <c r="AS765" s="7">
        <f>IF(S765&gt;0,RANK(S765,(N765:P765,Q765:AF765)),0)</f>
        <v>0</v>
      </c>
      <c r="AT765" s="2">
        <f t="shared" si="335"/>
        <v>4.9150704734369353E-2</v>
      </c>
      <c r="AU765" s="2">
        <f t="shared" si="336"/>
        <v>0</v>
      </c>
      <c r="AV765" s="2">
        <f t="shared" si="337"/>
        <v>0</v>
      </c>
      <c r="AW765" s="2">
        <f t="shared" si="338"/>
        <v>0</v>
      </c>
      <c r="AY765" t="s">
        <v>992</v>
      </c>
      <c r="AZ765" t="s">
        <v>2477</v>
      </c>
      <c r="BA765">
        <v>1</v>
      </c>
      <c r="BC765">
        <v>2</v>
      </c>
      <c r="BD765" s="91">
        <v>20</v>
      </c>
      <c r="BE765" s="93">
        <v>147</v>
      </c>
      <c r="BF765" s="96">
        <f t="shared" si="339"/>
        <v>20147</v>
      </c>
      <c r="BG765" s="96">
        <f t="shared" si="316"/>
        <v>20147</v>
      </c>
      <c r="BI765" s="7" t="s">
        <v>1447</v>
      </c>
    </row>
    <row r="766" spans="1:61" ht="14" hidden="1" customHeight="1" outlineLevel="1" x14ac:dyDescent="0.2">
      <c r="A766" t="s">
        <v>2093</v>
      </c>
      <c r="B766" t="s">
        <v>2477</v>
      </c>
      <c r="C766" s="1">
        <f t="shared" si="328"/>
        <v>13072</v>
      </c>
      <c r="D766" s="7">
        <f>IF(N766&gt;0, RANK(N766,(N766:P766,Q766:AF766)),0)</f>
        <v>2</v>
      </c>
      <c r="E766" s="7">
        <f>IF(O766&gt;0,RANK(O766,(N766:P766,Q766:AF766)),0)</f>
        <v>1</v>
      </c>
      <c r="F766" s="7">
        <f>IF(P766&gt;0,RANK(P766,(N766:P766,Q766:AF766)),0)</f>
        <v>0</v>
      </c>
      <c r="G766" s="1">
        <f t="shared" si="329"/>
        <v>5585</v>
      </c>
      <c r="H766" s="2">
        <f t="shared" si="330"/>
        <v>0.42724908200734396</v>
      </c>
      <c r="I766" s="2"/>
      <c r="J766" s="2">
        <f t="shared" si="331"/>
        <v>0.26201040391676866</v>
      </c>
      <c r="K766" s="2">
        <f t="shared" si="332"/>
        <v>0.68925948592411257</v>
      </c>
      <c r="L766" s="2">
        <f t="shared" si="333"/>
        <v>0</v>
      </c>
      <c r="M766" s="2">
        <f t="shared" si="334"/>
        <v>4.8730110159118767E-2</v>
      </c>
      <c r="N766" s="100">
        <v>3425</v>
      </c>
      <c r="O766" s="100">
        <v>9010</v>
      </c>
      <c r="P766" s="104"/>
      <c r="Q766" s="103">
        <v>637</v>
      </c>
      <c r="R766" s="100"/>
      <c r="S766" s="100"/>
      <c r="T766" s="111"/>
      <c r="U766" s="100"/>
      <c r="W766" s="100"/>
      <c r="X766" s="100"/>
      <c r="Y766" s="100"/>
      <c r="Z766" s="100"/>
      <c r="AA766" s="100"/>
      <c r="AB766" s="100"/>
      <c r="AC766" s="100"/>
      <c r="AD766" s="100"/>
      <c r="AE766" s="100"/>
      <c r="AF766" s="100"/>
      <c r="AG766" s="100"/>
      <c r="AH766" s="100"/>
      <c r="AI766" s="100"/>
      <c r="AJ766" s="100"/>
      <c r="AK766" s="100"/>
      <c r="AL766" s="100"/>
      <c r="AM766" s="100"/>
      <c r="AN766" s="100"/>
      <c r="AO766" s="100"/>
      <c r="AP766" s="7">
        <f>IF(Q766&gt;0,RANK(Q766,(N766:P766,Q766:AF766)),0)</f>
        <v>3</v>
      </c>
      <c r="AQ766" s="7">
        <f>IF(R766&gt;0,RANK(R766,(N766:P766,Q766:AF766)),0)</f>
        <v>0</v>
      </c>
      <c r="AR766" s="7">
        <f>IF(T766&gt;0,RANK(T766,(N766:P766,Q766:AF766)),0)</f>
        <v>0</v>
      </c>
      <c r="AS766" s="7">
        <f>IF(S766&gt;0,RANK(S766,(N766:P766,Q766:AF766)),0)</f>
        <v>0</v>
      </c>
      <c r="AT766" s="2">
        <f t="shared" si="335"/>
        <v>4.8730110159118725E-2</v>
      </c>
      <c r="AU766" s="2">
        <f t="shared" si="336"/>
        <v>0</v>
      </c>
      <c r="AV766" s="2">
        <f t="shared" si="337"/>
        <v>0</v>
      </c>
      <c r="AW766" s="2">
        <f t="shared" si="338"/>
        <v>0</v>
      </c>
      <c r="AY766" t="s">
        <v>2093</v>
      </c>
      <c r="AZ766" t="s">
        <v>2477</v>
      </c>
      <c r="BA766">
        <v>1</v>
      </c>
      <c r="BC766">
        <v>2</v>
      </c>
      <c r="BD766" s="91">
        <v>20</v>
      </c>
      <c r="BE766" s="93">
        <v>149</v>
      </c>
      <c r="BF766" s="96">
        <f t="shared" si="339"/>
        <v>20149</v>
      </c>
      <c r="BG766" s="96">
        <f t="shared" si="316"/>
        <v>20149</v>
      </c>
      <c r="BI766" s="7" t="s">
        <v>1447</v>
      </c>
    </row>
    <row r="767" spans="1:61" ht="14" hidden="1" customHeight="1" outlineLevel="1" x14ac:dyDescent="0.2">
      <c r="A767" t="s">
        <v>1564</v>
      </c>
      <c r="B767" t="s">
        <v>2477</v>
      </c>
      <c r="C767" s="1">
        <f t="shared" si="328"/>
        <v>4124</v>
      </c>
      <c r="D767" s="7">
        <f>IF(N767&gt;0, RANK(N767,(N767:P767,Q767:AF767)),0)</f>
        <v>2</v>
      </c>
      <c r="E767" s="7">
        <f>IF(O767&gt;0,RANK(O767,(N767:P767,Q767:AF767)),0)</f>
        <v>1</v>
      </c>
      <c r="F767" s="7">
        <f>IF(P767&gt;0,RANK(P767,(N767:P767,Q767:AF767)),0)</f>
        <v>0</v>
      </c>
      <c r="G767" s="1">
        <f t="shared" si="329"/>
        <v>1913</v>
      </c>
      <c r="H767" s="2">
        <f t="shared" si="330"/>
        <v>0.46387002909796315</v>
      </c>
      <c r="I767" s="2"/>
      <c r="J767" s="2">
        <f t="shared" si="331"/>
        <v>0.24539282250242483</v>
      </c>
      <c r="K767" s="2">
        <f t="shared" si="332"/>
        <v>0.70926285160038793</v>
      </c>
      <c r="L767" s="2">
        <f t="shared" si="333"/>
        <v>0</v>
      </c>
      <c r="M767" s="2">
        <f t="shared" si="334"/>
        <v>4.5344325897187177E-2</v>
      </c>
      <c r="N767" s="100">
        <v>1012</v>
      </c>
      <c r="O767" s="100">
        <v>2925</v>
      </c>
      <c r="P767" s="104"/>
      <c r="Q767" s="103">
        <v>187</v>
      </c>
      <c r="R767" s="100"/>
      <c r="S767" s="100"/>
      <c r="T767" s="111"/>
      <c r="U767" s="100"/>
      <c r="W767" s="100"/>
      <c r="X767" s="100"/>
      <c r="Y767" s="100"/>
      <c r="Z767" s="100"/>
      <c r="AA767" s="100"/>
      <c r="AB767" s="100"/>
      <c r="AC767" s="100"/>
      <c r="AD767" s="100"/>
      <c r="AE767" s="100"/>
      <c r="AF767" s="100"/>
      <c r="AG767" s="100"/>
      <c r="AH767" s="100"/>
      <c r="AI767" s="100"/>
      <c r="AJ767" s="100"/>
      <c r="AK767" s="100"/>
      <c r="AL767" s="100"/>
      <c r="AM767" s="100"/>
      <c r="AN767" s="100"/>
      <c r="AO767" s="100"/>
      <c r="AP767" s="7">
        <f>IF(Q767&gt;0,RANK(Q767,(N767:P767,Q767:AF767)),0)</f>
        <v>3</v>
      </c>
      <c r="AQ767" s="7">
        <f>IF(R767&gt;0,RANK(R767,(N767:P767,Q767:AF767)),0)</f>
        <v>0</v>
      </c>
      <c r="AR767" s="7">
        <f>IF(T767&gt;0,RANK(T767,(N767:P767,Q767:AF767)),0)</f>
        <v>0</v>
      </c>
      <c r="AS767" s="7">
        <f>IF(S767&gt;0,RANK(S767,(N767:P767,Q767:AF767)),0)</f>
        <v>0</v>
      </c>
      <c r="AT767" s="2">
        <f t="shared" si="335"/>
        <v>4.5344325897187197E-2</v>
      </c>
      <c r="AU767" s="2">
        <f t="shared" si="336"/>
        <v>0</v>
      </c>
      <c r="AV767" s="2">
        <f t="shared" si="337"/>
        <v>0</v>
      </c>
      <c r="AW767" s="2">
        <f t="shared" si="338"/>
        <v>0</v>
      </c>
      <c r="AY767" t="s">
        <v>1564</v>
      </c>
      <c r="AZ767" t="s">
        <v>2477</v>
      </c>
      <c r="BA767">
        <v>4</v>
      </c>
      <c r="BC767">
        <v>2</v>
      </c>
      <c r="BD767" s="91">
        <v>20</v>
      </c>
      <c r="BE767" s="93">
        <v>151</v>
      </c>
      <c r="BF767" s="96">
        <f t="shared" si="339"/>
        <v>20151</v>
      </c>
      <c r="BG767" s="96">
        <f t="shared" si="316"/>
        <v>20151</v>
      </c>
      <c r="BI767" s="7" t="s">
        <v>1447</v>
      </c>
    </row>
    <row r="768" spans="1:61" ht="14" hidden="1" customHeight="1" outlineLevel="1" x14ac:dyDescent="0.2">
      <c r="A768" t="s">
        <v>1713</v>
      </c>
      <c r="B768" t="s">
        <v>2477</v>
      </c>
      <c r="C768" s="1">
        <f t="shared" si="328"/>
        <v>1495</v>
      </c>
      <c r="D768" s="7">
        <f>IF(N768&gt;0, RANK(N768,(N768:P768,Q768:AF768)),0)</f>
        <v>2</v>
      </c>
      <c r="E768" s="7">
        <f>IF(O768&gt;0,RANK(O768,(N768:P768,Q768:AF768)),0)</f>
        <v>1</v>
      </c>
      <c r="F768" s="7">
        <f>IF(P768&gt;0,RANK(P768,(N768:P768,Q768:AF768)),0)</f>
        <v>0</v>
      </c>
      <c r="G768" s="1">
        <f t="shared" si="329"/>
        <v>977</v>
      </c>
      <c r="H768" s="2">
        <f t="shared" si="330"/>
        <v>0.65351170568561878</v>
      </c>
      <c r="I768" s="2"/>
      <c r="J768" s="2">
        <f t="shared" si="331"/>
        <v>0.15183946488294314</v>
      </c>
      <c r="K768" s="2">
        <f t="shared" si="332"/>
        <v>0.80535117056856187</v>
      </c>
      <c r="L768" s="2">
        <f t="shared" si="333"/>
        <v>0</v>
      </c>
      <c r="M768" s="2">
        <f t="shared" si="334"/>
        <v>4.2809364548495044E-2</v>
      </c>
      <c r="N768" s="100">
        <v>227</v>
      </c>
      <c r="O768" s="100">
        <v>1204</v>
      </c>
      <c r="P768" s="104"/>
      <c r="Q768" s="103">
        <v>64</v>
      </c>
      <c r="R768" s="100"/>
      <c r="S768" s="100"/>
      <c r="T768" s="111"/>
      <c r="U768" s="100"/>
      <c r="W768" s="100"/>
      <c r="X768" s="100"/>
      <c r="Y768" s="100"/>
      <c r="Z768" s="100"/>
      <c r="AA768" s="100"/>
      <c r="AB768" s="100"/>
      <c r="AC768" s="100"/>
      <c r="AD768" s="100"/>
      <c r="AE768" s="100"/>
      <c r="AF768" s="100"/>
      <c r="AG768" s="100"/>
      <c r="AH768" s="100"/>
      <c r="AI768" s="100"/>
      <c r="AJ768" s="100"/>
      <c r="AK768" s="100"/>
      <c r="AL768" s="100"/>
      <c r="AM768" s="100"/>
      <c r="AN768" s="100"/>
      <c r="AO768" s="100"/>
      <c r="AP768" s="7">
        <f>IF(Q768&gt;0,RANK(Q768,(N768:P768,Q768:AF768)),0)</f>
        <v>3</v>
      </c>
      <c r="AQ768" s="7">
        <f>IF(R768&gt;0,RANK(R768,(N768:P768,Q768:AF768)),0)</f>
        <v>0</v>
      </c>
      <c r="AR768" s="7">
        <f>IF(T768&gt;0,RANK(T768,(N768:P768,Q768:AF768)),0)</f>
        <v>0</v>
      </c>
      <c r="AS768" s="7">
        <f>IF(S768&gt;0,RANK(S768,(N768:P768,Q768:AF768)),0)</f>
        <v>0</v>
      </c>
      <c r="AT768" s="2">
        <f t="shared" si="335"/>
        <v>4.2809364548494981E-2</v>
      </c>
      <c r="AU768" s="2">
        <f t="shared" si="336"/>
        <v>0</v>
      </c>
      <c r="AV768" s="2">
        <f t="shared" si="337"/>
        <v>0</v>
      </c>
      <c r="AW768" s="2">
        <f t="shared" si="338"/>
        <v>0</v>
      </c>
      <c r="AY768" t="s">
        <v>1713</v>
      </c>
      <c r="AZ768" t="s">
        <v>2477</v>
      </c>
      <c r="BA768">
        <v>1</v>
      </c>
      <c r="BC768">
        <v>2</v>
      </c>
      <c r="BD768" s="91">
        <v>20</v>
      </c>
      <c r="BE768" s="93">
        <v>153</v>
      </c>
      <c r="BF768" s="96">
        <f t="shared" si="339"/>
        <v>20153</v>
      </c>
      <c r="BG768" s="96">
        <f t="shared" si="316"/>
        <v>20153</v>
      </c>
      <c r="BI768" s="7" t="s">
        <v>1447</v>
      </c>
    </row>
    <row r="769" spans="1:61" ht="14" hidden="1" customHeight="1" outlineLevel="1" x14ac:dyDescent="0.2">
      <c r="A769" t="s">
        <v>1714</v>
      </c>
      <c r="B769" t="s">
        <v>2477</v>
      </c>
      <c r="C769" s="1">
        <f t="shared" si="328"/>
        <v>27920</v>
      </c>
      <c r="D769" s="7">
        <f>IF(N769&gt;0, RANK(N769,(N769:P769,Q769:AF769)),0)</f>
        <v>2</v>
      </c>
      <c r="E769" s="7">
        <f>IF(O769&gt;0,RANK(O769,(N769:P769,Q769:AF769)),0)</f>
        <v>1</v>
      </c>
      <c r="F769" s="7">
        <f>IF(P769&gt;0,RANK(P769,(N769:P769,Q769:AF769)),0)</f>
        <v>0</v>
      </c>
      <c r="G769" s="1">
        <f t="shared" si="329"/>
        <v>8111</v>
      </c>
      <c r="H769" s="2">
        <f t="shared" si="330"/>
        <v>0.29050859598853868</v>
      </c>
      <c r="I769" s="2"/>
      <c r="J769" s="2">
        <f t="shared" si="331"/>
        <v>0.33133954154727796</v>
      </c>
      <c r="K769" s="2">
        <f t="shared" si="332"/>
        <v>0.62184813753581658</v>
      </c>
      <c r="L769" s="2">
        <f t="shared" si="333"/>
        <v>0</v>
      </c>
      <c r="M769" s="2">
        <f t="shared" si="334"/>
        <v>4.6812320916905459E-2</v>
      </c>
      <c r="N769" s="100">
        <v>9251</v>
      </c>
      <c r="O769" s="100">
        <v>17362</v>
      </c>
      <c r="P769" s="104"/>
      <c r="Q769" s="103">
        <v>1307</v>
      </c>
      <c r="R769" s="100"/>
      <c r="S769" s="100"/>
      <c r="T769" s="111"/>
      <c r="U769" s="100"/>
      <c r="W769" s="100"/>
      <c r="X769" s="100"/>
      <c r="Y769" s="100"/>
      <c r="Z769" s="100"/>
      <c r="AA769" s="100"/>
      <c r="AB769" s="100"/>
      <c r="AC769" s="100"/>
      <c r="AD769" s="100"/>
      <c r="AE769" s="100"/>
      <c r="AF769" s="100"/>
      <c r="AG769" s="100"/>
      <c r="AH769" s="100"/>
      <c r="AI769" s="100"/>
      <c r="AJ769" s="100"/>
      <c r="AK769" s="100"/>
      <c r="AL769" s="100"/>
      <c r="AM769" s="100"/>
      <c r="AN769" s="100"/>
      <c r="AO769" s="100"/>
      <c r="AP769" s="7">
        <f>IF(Q769&gt;0,RANK(Q769,(N769:P769,Q769:AF769)),0)</f>
        <v>3</v>
      </c>
      <c r="AQ769" s="7">
        <f>IF(R769&gt;0,RANK(R769,(N769:P769,Q769:AF769)),0)</f>
        <v>0</v>
      </c>
      <c r="AR769" s="7">
        <f>IF(T769&gt;0,RANK(T769,(N769:P769,Q769:AF769)),0)</f>
        <v>0</v>
      </c>
      <c r="AS769" s="7">
        <f>IF(S769&gt;0,RANK(S769,(N769:P769,Q769:AF769)),0)</f>
        <v>0</v>
      </c>
      <c r="AT769" s="2">
        <f t="shared" si="335"/>
        <v>4.6812320916905445E-2</v>
      </c>
      <c r="AU769" s="2">
        <f t="shared" si="336"/>
        <v>0</v>
      </c>
      <c r="AV769" s="2">
        <f t="shared" si="337"/>
        <v>0</v>
      </c>
      <c r="AW769" s="2">
        <f t="shared" si="338"/>
        <v>0</v>
      </c>
      <c r="AY769" t="s">
        <v>1714</v>
      </c>
      <c r="AZ769" t="s">
        <v>2477</v>
      </c>
      <c r="BA769">
        <v>1</v>
      </c>
      <c r="BC769">
        <v>2</v>
      </c>
      <c r="BD769" s="91">
        <v>20</v>
      </c>
      <c r="BE769" s="93">
        <v>155</v>
      </c>
      <c r="BF769" s="96">
        <f t="shared" si="339"/>
        <v>20155</v>
      </c>
      <c r="BG769" s="96">
        <f t="shared" si="316"/>
        <v>20155</v>
      </c>
      <c r="BI769" s="7" t="s">
        <v>1447</v>
      </c>
    </row>
    <row r="770" spans="1:61" ht="14" hidden="1" customHeight="1" outlineLevel="1" x14ac:dyDescent="0.2">
      <c r="A770" t="s">
        <v>1881</v>
      </c>
      <c r="B770" t="s">
        <v>2477</v>
      </c>
      <c r="C770" s="1">
        <f t="shared" si="328"/>
        <v>2636</v>
      </c>
      <c r="D770" s="7">
        <f>IF(N770&gt;0, RANK(N770,(N770:P770,Q770:AF770)),0)</f>
        <v>2</v>
      </c>
      <c r="E770" s="7">
        <f>IF(O770&gt;0,RANK(O770,(N770:P770,Q770:AF770)),0)</f>
        <v>1</v>
      </c>
      <c r="F770" s="7">
        <f>IF(P770&gt;0,RANK(P770,(N770:P770,Q770:AF770)),0)</f>
        <v>0</v>
      </c>
      <c r="G770" s="1">
        <f t="shared" si="329"/>
        <v>1659</v>
      </c>
      <c r="H770" s="2">
        <f t="shared" si="330"/>
        <v>0.62936267071320184</v>
      </c>
      <c r="I770" s="2"/>
      <c r="J770" s="2">
        <f t="shared" si="331"/>
        <v>0.1642640364188164</v>
      </c>
      <c r="K770" s="2">
        <f t="shared" si="332"/>
        <v>0.79362670713201822</v>
      </c>
      <c r="L770" s="2">
        <f t="shared" si="333"/>
        <v>0</v>
      </c>
      <c r="M770" s="2">
        <f t="shared" si="334"/>
        <v>4.2109256449165411E-2</v>
      </c>
      <c r="N770" s="100">
        <v>433</v>
      </c>
      <c r="O770" s="100">
        <v>2092</v>
      </c>
      <c r="P770" s="104"/>
      <c r="Q770" s="103">
        <v>111</v>
      </c>
      <c r="R770" s="100"/>
      <c r="S770" s="100"/>
      <c r="T770" s="111"/>
      <c r="U770" s="100"/>
      <c r="W770" s="100"/>
      <c r="X770" s="100"/>
      <c r="Y770" s="100"/>
      <c r="Z770" s="100"/>
      <c r="AA770" s="100"/>
      <c r="AB770" s="100"/>
      <c r="AC770" s="100"/>
      <c r="AD770" s="100"/>
      <c r="AE770" s="100"/>
      <c r="AF770" s="100"/>
      <c r="AG770" s="100"/>
      <c r="AH770" s="100"/>
      <c r="AI770" s="100"/>
      <c r="AJ770" s="100"/>
      <c r="AK770" s="100"/>
      <c r="AL770" s="100"/>
      <c r="AM770" s="100"/>
      <c r="AN770" s="100"/>
      <c r="AO770" s="100"/>
      <c r="AP770" s="7">
        <f>IF(Q770&gt;0,RANK(Q770,(N770:P770,Q770:AF770)),0)</f>
        <v>3</v>
      </c>
      <c r="AQ770" s="7">
        <f>IF(R770&gt;0,RANK(R770,(N770:P770,Q770:AF770)),0)</f>
        <v>0</v>
      </c>
      <c r="AR770" s="7">
        <f>IF(T770&gt;0,RANK(T770,(N770:P770,Q770:AF770)),0)</f>
        <v>0</v>
      </c>
      <c r="AS770" s="7">
        <f>IF(S770&gt;0,RANK(S770,(N770:P770,Q770:AF770)),0)</f>
        <v>0</v>
      </c>
      <c r="AT770" s="2">
        <f t="shared" si="335"/>
        <v>4.2109256449165404E-2</v>
      </c>
      <c r="AU770" s="2">
        <f t="shared" si="336"/>
        <v>0</v>
      </c>
      <c r="AV770" s="2">
        <f t="shared" si="337"/>
        <v>0</v>
      </c>
      <c r="AW770" s="2">
        <f t="shared" si="338"/>
        <v>0</v>
      </c>
      <c r="AY770" t="s">
        <v>1881</v>
      </c>
      <c r="AZ770" t="s">
        <v>2477</v>
      </c>
      <c r="BA770">
        <v>1</v>
      </c>
      <c r="BC770">
        <v>2</v>
      </c>
      <c r="BD770" s="91">
        <v>20</v>
      </c>
      <c r="BE770" s="93">
        <v>157</v>
      </c>
      <c r="BF770" s="96">
        <f t="shared" si="339"/>
        <v>20157</v>
      </c>
      <c r="BG770" s="96">
        <f t="shared" si="316"/>
        <v>20157</v>
      </c>
      <c r="BI770" s="7" t="s">
        <v>1447</v>
      </c>
    </row>
    <row r="771" spans="1:61" ht="14" hidden="1" customHeight="1" outlineLevel="1" x14ac:dyDescent="0.2">
      <c r="A771" t="s">
        <v>1936</v>
      </c>
      <c r="B771" t="s">
        <v>2477</v>
      </c>
      <c r="C771" s="1">
        <f t="shared" si="328"/>
        <v>4299</v>
      </c>
      <c r="D771" s="7">
        <f>IF(N771&gt;0, RANK(N771,(N771:P771,Q771:AF771)),0)</f>
        <v>2</v>
      </c>
      <c r="E771" s="7">
        <f>IF(O771&gt;0,RANK(O771,(N771:P771,Q771:AF771)),0)</f>
        <v>1</v>
      </c>
      <c r="F771" s="7">
        <f>IF(P771&gt;0,RANK(P771,(N771:P771,Q771:AF771)),0)</f>
        <v>0</v>
      </c>
      <c r="G771" s="1">
        <f t="shared" si="329"/>
        <v>1992</v>
      </c>
      <c r="H771" s="2">
        <f t="shared" si="330"/>
        <v>0.46336357292393582</v>
      </c>
      <c r="I771" s="2"/>
      <c r="J771" s="2">
        <f t="shared" si="331"/>
        <v>0.24354501046755059</v>
      </c>
      <c r="K771" s="2">
        <f t="shared" si="332"/>
        <v>0.70690858339148643</v>
      </c>
      <c r="L771" s="2">
        <f t="shared" si="333"/>
        <v>0</v>
      </c>
      <c r="M771" s="2">
        <f t="shared" si="334"/>
        <v>4.9546406140962951E-2</v>
      </c>
      <c r="N771" s="100">
        <v>1047</v>
      </c>
      <c r="O771" s="100">
        <v>3039</v>
      </c>
      <c r="P771" s="104"/>
      <c r="Q771" s="103">
        <v>213</v>
      </c>
      <c r="R771" s="100"/>
      <c r="S771" s="100"/>
      <c r="T771" s="111"/>
      <c r="U771" s="100"/>
      <c r="W771" s="100"/>
      <c r="X771" s="100"/>
      <c r="Y771" s="100"/>
      <c r="Z771" s="100"/>
      <c r="AA771" s="100"/>
      <c r="AB771" s="100"/>
      <c r="AC771" s="100"/>
      <c r="AD771" s="100"/>
      <c r="AE771" s="100"/>
      <c r="AF771" s="100"/>
      <c r="AG771" s="100"/>
      <c r="AH771" s="100"/>
      <c r="AI771" s="100"/>
      <c r="AJ771" s="100"/>
      <c r="AK771" s="100"/>
      <c r="AL771" s="100"/>
      <c r="AM771" s="100"/>
      <c r="AN771" s="100"/>
      <c r="AO771" s="100"/>
      <c r="AP771" s="7">
        <f>IF(Q771&gt;0,RANK(Q771,(N771:P771,Q771:AF771)),0)</f>
        <v>3</v>
      </c>
      <c r="AQ771" s="7">
        <f>IF(R771&gt;0,RANK(R771,(N771:P771,Q771:AF771)),0)</f>
        <v>0</v>
      </c>
      <c r="AR771" s="7">
        <f>IF(T771&gt;0,RANK(T771,(N771:P771,Q771:AF771)),0)</f>
        <v>0</v>
      </c>
      <c r="AS771" s="7">
        <f>IF(S771&gt;0,RANK(S771,(N771:P771,Q771:AF771)),0)</f>
        <v>0</v>
      </c>
      <c r="AT771" s="2">
        <f t="shared" si="335"/>
        <v>4.9546406140963013E-2</v>
      </c>
      <c r="AU771" s="2">
        <f t="shared" si="336"/>
        <v>0</v>
      </c>
      <c r="AV771" s="2">
        <f t="shared" si="337"/>
        <v>0</v>
      </c>
      <c r="AW771" s="2">
        <f t="shared" si="338"/>
        <v>0</v>
      </c>
      <c r="AY771" t="s">
        <v>1936</v>
      </c>
      <c r="AZ771" t="s">
        <v>2477</v>
      </c>
      <c r="BA771">
        <v>1</v>
      </c>
      <c r="BC771">
        <v>2</v>
      </c>
      <c r="BD771" s="91">
        <v>20</v>
      </c>
      <c r="BE771" s="93">
        <v>159</v>
      </c>
      <c r="BF771" s="96">
        <f t="shared" si="339"/>
        <v>20159</v>
      </c>
      <c r="BG771" s="96">
        <f t="shared" si="316"/>
        <v>20159</v>
      </c>
      <c r="BI771" s="7" t="s">
        <v>1447</v>
      </c>
    </row>
    <row r="772" spans="1:61" ht="14" hidden="1" customHeight="1" outlineLevel="1" x14ac:dyDescent="0.2">
      <c r="A772" t="s">
        <v>1292</v>
      </c>
      <c r="B772" t="s">
        <v>2477</v>
      </c>
      <c r="C772" s="1">
        <f t="shared" si="328"/>
        <v>25239</v>
      </c>
      <c r="D772" s="7">
        <f>IF(N772&gt;0, RANK(N772,(N772:P772,Q772:AF772)),0)</f>
        <v>1</v>
      </c>
      <c r="E772" s="7">
        <f>IF(O772&gt;0,RANK(O772,(N772:P772,Q772:AF772)),0)</f>
        <v>2</v>
      </c>
      <c r="F772" s="7">
        <f>IF(P772&gt;0,RANK(P772,(N772:P772,Q772:AF772)),0)</f>
        <v>0</v>
      </c>
      <c r="G772" s="1">
        <f t="shared" si="329"/>
        <v>1444</v>
      </c>
      <c r="H772" s="2">
        <f t="shared" si="330"/>
        <v>5.7213043305994693E-2</v>
      </c>
      <c r="I772" s="2"/>
      <c r="J772" s="2">
        <f t="shared" si="331"/>
        <v>0.5058441301160902</v>
      </c>
      <c r="K772" s="2">
        <f t="shared" si="332"/>
        <v>0.4486310868100955</v>
      </c>
      <c r="L772" s="2">
        <f t="shared" si="333"/>
        <v>0</v>
      </c>
      <c r="M772" s="2">
        <f t="shared" si="334"/>
        <v>4.5524783073814301E-2</v>
      </c>
      <c r="N772" s="100">
        <v>12767</v>
      </c>
      <c r="O772" s="100">
        <v>11323</v>
      </c>
      <c r="P772" s="104"/>
      <c r="Q772" s="103">
        <v>1149</v>
      </c>
      <c r="R772" s="100"/>
      <c r="S772" s="100"/>
      <c r="T772" s="111"/>
      <c r="U772" s="100"/>
      <c r="W772" s="100"/>
      <c r="X772" s="100"/>
      <c r="Y772" s="100"/>
      <c r="Z772" s="100"/>
      <c r="AA772" s="100"/>
      <c r="AB772" s="100"/>
      <c r="AC772" s="100"/>
      <c r="AD772" s="100"/>
      <c r="AE772" s="100"/>
      <c r="AF772" s="100"/>
      <c r="AG772" s="100"/>
      <c r="AH772" s="100"/>
      <c r="AI772" s="100"/>
      <c r="AJ772" s="100"/>
      <c r="AK772" s="100"/>
      <c r="AL772" s="100"/>
      <c r="AM772" s="100"/>
      <c r="AN772" s="100"/>
      <c r="AO772" s="100"/>
      <c r="AP772" s="7">
        <f>IF(Q772&gt;0,RANK(Q772,(N772:P772,Q772:AF772)),0)</f>
        <v>3</v>
      </c>
      <c r="AQ772" s="7">
        <f>IF(R772&gt;0,RANK(R772,(N772:P772,Q772:AF772)),0)</f>
        <v>0</v>
      </c>
      <c r="AR772" s="7">
        <f>IF(T772&gt;0,RANK(T772,(N772:P772,Q772:AF772)),0)</f>
        <v>0</v>
      </c>
      <c r="AS772" s="7">
        <f>IF(S772&gt;0,RANK(S772,(N772:P772,Q772:AF772)),0)</f>
        <v>0</v>
      </c>
      <c r="AT772" s="2">
        <f t="shared" si="335"/>
        <v>4.5524783073814336E-2</v>
      </c>
      <c r="AU772" s="2">
        <f t="shared" si="336"/>
        <v>0</v>
      </c>
      <c r="AV772" s="2">
        <f t="shared" si="337"/>
        <v>0</v>
      </c>
      <c r="AW772" s="2">
        <f t="shared" si="338"/>
        <v>0</v>
      </c>
      <c r="AY772" t="s">
        <v>1292</v>
      </c>
      <c r="AZ772" t="s">
        <v>2477</v>
      </c>
      <c r="BA772">
        <v>1</v>
      </c>
      <c r="BC772">
        <v>2</v>
      </c>
      <c r="BD772" s="91">
        <v>20</v>
      </c>
      <c r="BE772" s="93">
        <v>161</v>
      </c>
      <c r="BF772" s="96">
        <f t="shared" si="339"/>
        <v>20161</v>
      </c>
      <c r="BG772" s="96">
        <f t="shared" ref="BG772:BG835" si="340">BF772</f>
        <v>20161</v>
      </c>
      <c r="BI772" s="7" t="s">
        <v>1447</v>
      </c>
    </row>
    <row r="773" spans="1:61" ht="14" hidden="1" customHeight="1" outlineLevel="1" x14ac:dyDescent="0.2">
      <c r="A773" t="s">
        <v>380</v>
      </c>
      <c r="B773" t="s">
        <v>2477</v>
      </c>
      <c r="C773" s="1">
        <f t="shared" si="328"/>
        <v>2738</v>
      </c>
      <c r="D773" s="7">
        <f>IF(N773&gt;0, RANK(N773,(N773:P773,Q773:AF773)),0)</f>
        <v>2</v>
      </c>
      <c r="E773" s="7">
        <f>IF(O773&gt;0,RANK(O773,(N773:P773,Q773:AF773)),0)</f>
        <v>1</v>
      </c>
      <c r="F773" s="7">
        <f>IF(P773&gt;0,RANK(P773,(N773:P773,Q773:AF773)),0)</f>
        <v>0</v>
      </c>
      <c r="G773" s="1">
        <f t="shared" si="329"/>
        <v>1808</v>
      </c>
      <c r="H773" s="2">
        <f t="shared" si="330"/>
        <v>0.660336011687363</v>
      </c>
      <c r="I773" s="2"/>
      <c r="J773" s="2">
        <f t="shared" si="331"/>
        <v>0.13951789627465302</v>
      </c>
      <c r="K773" s="2">
        <f t="shared" si="332"/>
        <v>0.79985390796201605</v>
      </c>
      <c r="L773" s="2">
        <f t="shared" si="333"/>
        <v>0</v>
      </c>
      <c r="M773" s="2">
        <f t="shared" si="334"/>
        <v>6.0628195763330894E-2</v>
      </c>
      <c r="N773" s="100">
        <v>382</v>
      </c>
      <c r="O773" s="100">
        <v>2190</v>
      </c>
      <c r="P773" s="104"/>
      <c r="Q773" s="103">
        <v>166</v>
      </c>
      <c r="R773" s="100"/>
      <c r="S773" s="100"/>
      <c r="T773" s="111"/>
      <c r="U773" s="100"/>
      <c r="W773" s="100"/>
      <c r="X773" s="100"/>
      <c r="Y773" s="100"/>
      <c r="Z773" s="100"/>
      <c r="AA773" s="100"/>
      <c r="AB773" s="100"/>
      <c r="AC773" s="100"/>
      <c r="AD773" s="100"/>
      <c r="AE773" s="100"/>
      <c r="AF773" s="100"/>
      <c r="AG773" s="100"/>
      <c r="AH773" s="100"/>
      <c r="AI773" s="100"/>
      <c r="AJ773" s="100"/>
      <c r="AK773" s="100"/>
      <c r="AL773" s="100"/>
      <c r="AM773" s="100"/>
      <c r="AN773" s="100"/>
      <c r="AO773" s="100"/>
      <c r="AP773" s="7">
        <f>IF(Q773&gt;0,RANK(Q773,(N773:P773,Q773:AF773)),0)</f>
        <v>3</v>
      </c>
      <c r="AQ773" s="7">
        <f>IF(R773&gt;0,RANK(R773,(N773:P773,Q773:AF773)),0)</f>
        <v>0</v>
      </c>
      <c r="AR773" s="7">
        <f>IF(T773&gt;0,RANK(T773,(N773:P773,Q773:AF773)),0)</f>
        <v>0</v>
      </c>
      <c r="AS773" s="7">
        <f>IF(S773&gt;0,RANK(S773,(N773:P773,Q773:AF773)),0)</f>
        <v>0</v>
      </c>
      <c r="AT773" s="2">
        <f t="shared" si="335"/>
        <v>6.0628195763330901E-2</v>
      </c>
      <c r="AU773" s="2">
        <f t="shared" si="336"/>
        <v>0</v>
      </c>
      <c r="AV773" s="2">
        <f t="shared" si="337"/>
        <v>0</v>
      </c>
      <c r="AW773" s="2">
        <f t="shared" si="338"/>
        <v>0</v>
      </c>
      <c r="AY773" t="s">
        <v>380</v>
      </c>
      <c r="AZ773" t="s">
        <v>2477</v>
      </c>
      <c r="BA773">
        <v>1</v>
      </c>
      <c r="BC773">
        <v>2</v>
      </c>
      <c r="BD773" s="91">
        <v>20</v>
      </c>
      <c r="BE773" s="93">
        <v>163</v>
      </c>
      <c r="BF773" s="96">
        <f t="shared" si="339"/>
        <v>20163</v>
      </c>
      <c r="BG773" s="96">
        <f t="shared" si="340"/>
        <v>20163</v>
      </c>
      <c r="BI773" s="7" t="s">
        <v>1447</v>
      </c>
    </row>
    <row r="774" spans="1:61" ht="14" hidden="1" customHeight="1" outlineLevel="1" x14ac:dyDescent="0.2">
      <c r="A774" t="s">
        <v>246</v>
      </c>
      <c r="B774" t="s">
        <v>2477</v>
      </c>
      <c r="C774" s="1">
        <f t="shared" si="328"/>
        <v>1668</v>
      </c>
      <c r="D774" s="7">
        <f>IF(N774&gt;0, RANK(N774,(N774:P774,Q774:AF774)),0)</f>
        <v>2</v>
      </c>
      <c r="E774" s="7">
        <f>IF(O774&gt;0,RANK(O774,(N774:P774,Q774:AF774)),0)</f>
        <v>1</v>
      </c>
      <c r="F774" s="7">
        <f>IF(P774&gt;0,RANK(P774,(N774:P774,Q774:AF774)),0)</f>
        <v>0</v>
      </c>
      <c r="G774" s="1">
        <f t="shared" si="329"/>
        <v>959</v>
      </c>
      <c r="H774" s="2">
        <f t="shared" si="330"/>
        <v>0.57494004796163067</v>
      </c>
      <c r="I774" s="2"/>
      <c r="J774" s="2">
        <f t="shared" si="331"/>
        <v>0.18944844124700239</v>
      </c>
      <c r="K774" s="2">
        <f t="shared" si="332"/>
        <v>0.76438848920863312</v>
      </c>
      <c r="L774" s="2">
        <f t="shared" si="333"/>
        <v>0</v>
      </c>
      <c r="M774" s="2">
        <f t="shared" si="334"/>
        <v>4.6163069544364554E-2</v>
      </c>
      <c r="N774" s="100">
        <v>316</v>
      </c>
      <c r="O774" s="100">
        <v>1275</v>
      </c>
      <c r="P774" s="104"/>
      <c r="Q774" s="103">
        <v>77</v>
      </c>
      <c r="R774" s="100"/>
      <c r="S774" s="100"/>
      <c r="T774" s="111"/>
      <c r="U774" s="100"/>
      <c r="W774" s="100"/>
      <c r="X774" s="100"/>
      <c r="Y774" s="100"/>
      <c r="Z774" s="100"/>
      <c r="AA774" s="100"/>
      <c r="AB774" s="100"/>
      <c r="AC774" s="100"/>
      <c r="AD774" s="100"/>
      <c r="AE774" s="100"/>
      <c r="AF774" s="100"/>
      <c r="AG774" s="100"/>
      <c r="AH774" s="100"/>
      <c r="AI774" s="100"/>
      <c r="AJ774" s="100"/>
      <c r="AK774" s="100"/>
      <c r="AL774" s="100"/>
      <c r="AM774" s="100"/>
      <c r="AN774" s="100"/>
      <c r="AO774" s="100"/>
      <c r="AP774" s="7">
        <f>IF(Q774&gt;0,RANK(Q774,(N774:P774,Q774:AF774)),0)</f>
        <v>3</v>
      </c>
      <c r="AQ774" s="7">
        <f>IF(R774&gt;0,RANK(R774,(N774:P774,Q774:AF774)),0)</f>
        <v>0</v>
      </c>
      <c r="AR774" s="7">
        <f>IF(T774&gt;0,RANK(T774,(N774:P774,Q774:AF774)),0)</f>
        <v>0</v>
      </c>
      <c r="AS774" s="7">
        <f>IF(S774&gt;0,RANK(S774,(N774:P774,Q774:AF774)),0)</f>
        <v>0</v>
      </c>
      <c r="AT774" s="2">
        <f t="shared" si="335"/>
        <v>4.6163069544364506E-2</v>
      </c>
      <c r="AU774" s="2">
        <f t="shared" si="336"/>
        <v>0</v>
      </c>
      <c r="AV774" s="2">
        <f t="shared" si="337"/>
        <v>0</v>
      </c>
      <c r="AW774" s="2">
        <f t="shared" si="338"/>
        <v>0</v>
      </c>
      <c r="AY774" t="s">
        <v>246</v>
      </c>
      <c r="AZ774" t="s">
        <v>2477</v>
      </c>
      <c r="BA774">
        <v>1</v>
      </c>
      <c r="BC774">
        <v>2</v>
      </c>
      <c r="BD774" s="91">
        <v>20</v>
      </c>
      <c r="BE774" s="93">
        <v>165</v>
      </c>
      <c r="BF774" s="96">
        <f t="shared" si="339"/>
        <v>20165</v>
      </c>
      <c r="BG774" s="96">
        <f t="shared" si="340"/>
        <v>20165</v>
      </c>
      <c r="BI774" s="7" t="s">
        <v>1447</v>
      </c>
    </row>
    <row r="775" spans="1:61" ht="14" hidden="1" customHeight="1" outlineLevel="1" x14ac:dyDescent="0.2">
      <c r="A775" t="s">
        <v>1158</v>
      </c>
      <c r="B775" t="s">
        <v>2477</v>
      </c>
      <c r="C775" s="1">
        <f t="shared" si="328"/>
        <v>3428</v>
      </c>
      <c r="D775" s="7">
        <f>IF(N775&gt;0, RANK(N775,(N775:P775,Q775:AF775)),0)</f>
        <v>2</v>
      </c>
      <c r="E775" s="7">
        <f>IF(O775&gt;0,RANK(O775,(N775:P775,Q775:AF775)),0)</f>
        <v>1</v>
      </c>
      <c r="F775" s="7">
        <f>IF(P775&gt;0,RANK(P775,(N775:P775,Q775:AF775)),0)</f>
        <v>0</v>
      </c>
      <c r="G775" s="1">
        <f t="shared" si="329"/>
        <v>1929</v>
      </c>
      <c r="H775" s="2">
        <f t="shared" si="330"/>
        <v>0.56271878646441076</v>
      </c>
      <c r="I775" s="2"/>
      <c r="J775" s="2">
        <f t="shared" si="331"/>
        <v>0.19428238039673279</v>
      </c>
      <c r="K775" s="2">
        <f t="shared" si="332"/>
        <v>0.75700116686114349</v>
      </c>
      <c r="L775" s="2">
        <f t="shared" si="333"/>
        <v>0</v>
      </c>
      <c r="M775" s="2">
        <f t="shared" si="334"/>
        <v>4.8716452742123662E-2</v>
      </c>
      <c r="N775" s="100">
        <v>666</v>
      </c>
      <c r="O775" s="100">
        <v>2595</v>
      </c>
      <c r="P775" s="104"/>
      <c r="Q775" s="103">
        <v>167</v>
      </c>
      <c r="R775" s="100"/>
      <c r="S775" s="100"/>
      <c r="T775" s="111"/>
      <c r="U775" s="100"/>
      <c r="W775" s="100"/>
      <c r="X775" s="100"/>
      <c r="Y775" s="100"/>
      <c r="Z775" s="100"/>
      <c r="AA775" s="100"/>
      <c r="AB775" s="100"/>
      <c r="AC775" s="100"/>
      <c r="AD775" s="100"/>
      <c r="AE775" s="100"/>
      <c r="AF775" s="100"/>
      <c r="AG775" s="100"/>
      <c r="AH775" s="100"/>
      <c r="AI775" s="100"/>
      <c r="AJ775" s="100"/>
      <c r="AK775" s="100"/>
      <c r="AL775" s="100"/>
      <c r="AM775" s="100"/>
      <c r="AN775" s="100"/>
      <c r="AO775" s="100"/>
      <c r="AP775" s="7">
        <f>IF(Q775&gt;0,RANK(Q775,(N775:P775,Q775:AF775)),0)</f>
        <v>3</v>
      </c>
      <c r="AQ775" s="7">
        <f>IF(R775&gt;0,RANK(R775,(N775:P775,Q775:AF775)),0)</f>
        <v>0</v>
      </c>
      <c r="AR775" s="7">
        <f>IF(T775&gt;0,RANK(T775,(N775:P775,Q775:AF775)),0)</f>
        <v>0</v>
      </c>
      <c r="AS775" s="7">
        <f>IF(S775&gt;0,RANK(S775,(N775:P775,Q775:AF775)),0)</f>
        <v>0</v>
      </c>
      <c r="AT775" s="2">
        <f t="shared" si="335"/>
        <v>4.8716452742123689E-2</v>
      </c>
      <c r="AU775" s="2">
        <f t="shared" si="336"/>
        <v>0</v>
      </c>
      <c r="AV775" s="2">
        <f t="shared" si="337"/>
        <v>0</v>
      </c>
      <c r="AW775" s="2">
        <f t="shared" si="338"/>
        <v>0</v>
      </c>
      <c r="AY775" t="s">
        <v>1158</v>
      </c>
      <c r="AZ775" t="s">
        <v>2477</v>
      </c>
      <c r="BA775">
        <v>1</v>
      </c>
      <c r="BC775">
        <v>2</v>
      </c>
      <c r="BD775" s="91">
        <v>20</v>
      </c>
      <c r="BE775" s="93">
        <v>167</v>
      </c>
      <c r="BF775" s="96">
        <f t="shared" si="339"/>
        <v>20167</v>
      </c>
      <c r="BG775" s="96">
        <f t="shared" si="340"/>
        <v>20167</v>
      </c>
      <c r="BI775" s="7" t="s">
        <v>1447</v>
      </c>
    </row>
    <row r="776" spans="1:61" ht="14" hidden="1" customHeight="1" outlineLevel="1" x14ac:dyDescent="0.2">
      <c r="A776" t="s">
        <v>1055</v>
      </c>
      <c r="B776" t="s">
        <v>2477</v>
      </c>
      <c r="C776" s="1">
        <f t="shared" si="328"/>
        <v>24462</v>
      </c>
      <c r="D776" s="7">
        <f>IF(N776&gt;0, RANK(N776,(N776:P776,Q776:AF776)),0)</f>
        <v>2</v>
      </c>
      <c r="E776" s="7">
        <f>IF(O776&gt;0,RANK(O776,(N776:P776,Q776:AF776)),0)</f>
        <v>1</v>
      </c>
      <c r="F776" s="7">
        <f>IF(P776&gt;0,RANK(P776,(N776:P776,Q776:AF776)),0)</f>
        <v>0</v>
      </c>
      <c r="G776" s="1">
        <f t="shared" si="329"/>
        <v>5995</v>
      </c>
      <c r="H776" s="2">
        <f t="shared" si="330"/>
        <v>0.24507399231461041</v>
      </c>
      <c r="I776" s="2"/>
      <c r="J776" s="2">
        <f t="shared" si="331"/>
        <v>0.35446815468890525</v>
      </c>
      <c r="K776" s="2">
        <f t="shared" si="332"/>
        <v>0.5995421470035156</v>
      </c>
      <c r="L776" s="2">
        <f t="shared" si="333"/>
        <v>0</v>
      </c>
      <c r="M776" s="2">
        <f t="shared" si="334"/>
        <v>4.5989698307579152E-2</v>
      </c>
      <c r="N776" s="100">
        <v>8671</v>
      </c>
      <c r="O776" s="100">
        <v>14666</v>
      </c>
      <c r="P776" s="104"/>
      <c r="Q776" s="103">
        <v>1125</v>
      </c>
      <c r="R776" s="100"/>
      <c r="S776" s="100"/>
      <c r="T776" s="111"/>
      <c r="U776" s="100"/>
      <c r="W776" s="100"/>
      <c r="X776" s="100"/>
      <c r="Y776" s="100"/>
      <c r="Z776" s="100"/>
      <c r="AA776" s="100"/>
      <c r="AB776" s="100"/>
      <c r="AC776" s="100"/>
      <c r="AD776" s="100"/>
      <c r="AE776" s="100"/>
      <c r="AF776" s="100"/>
      <c r="AG776" s="100"/>
      <c r="AH776" s="100"/>
      <c r="AI776" s="100"/>
      <c r="AJ776" s="100"/>
      <c r="AK776" s="100"/>
      <c r="AL776" s="100"/>
      <c r="AM776" s="100"/>
      <c r="AN776" s="100"/>
      <c r="AO776" s="100"/>
      <c r="AP776" s="7">
        <f>IF(Q776&gt;0,RANK(Q776,(N776:P776,Q776:AF776)),0)</f>
        <v>3</v>
      </c>
      <c r="AQ776" s="7">
        <f>IF(R776&gt;0,RANK(R776,(N776:P776,Q776:AF776)),0)</f>
        <v>0</v>
      </c>
      <c r="AR776" s="7">
        <f>IF(T776&gt;0,RANK(T776,(N776:P776,Q776:AF776)),0)</f>
        <v>0</v>
      </c>
      <c r="AS776" s="7">
        <f>IF(S776&gt;0,RANK(S776,(N776:P776,Q776:AF776)),0)</f>
        <v>0</v>
      </c>
      <c r="AT776" s="2">
        <f t="shared" si="335"/>
        <v>4.5989698307579104E-2</v>
      </c>
      <c r="AU776" s="2">
        <f t="shared" si="336"/>
        <v>0</v>
      </c>
      <c r="AV776" s="2">
        <f t="shared" si="337"/>
        <v>0</v>
      </c>
      <c r="AW776" s="2">
        <f t="shared" si="338"/>
        <v>0</v>
      </c>
      <c r="AY776" t="s">
        <v>1055</v>
      </c>
      <c r="AZ776" t="s">
        <v>2477</v>
      </c>
      <c r="BA776">
        <v>1</v>
      </c>
      <c r="BC776">
        <v>2</v>
      </c>
      <c r="BD776" s="91">
        <v>20</v>
      </c>
      <c r="BE776" s="93">
        <v>169</v>
      </c>
      <c r="BF776" s="96">
        <f t="shared" si="339"/>
        <v>20169</v>
      </c>
      <c r="BG776" s="96">
        <f t="shared" si="340"/>
        <v>20169</v>
      </c>
      <c r="BI776" s="7" t="s">
        <v>1447</v>
      </c>
    </row>
    <row r="777" spans="1:61" ht="14" hidden="1" customHeight="1" outlineLevel="1" x14ac:dyDescent="0.2">
      <c r="A777" t="s">
        <v>1917</v>
      </c>
      <c r="B777" t="s">
        <v>2477</v>
      </c>
      <c r="C777" s="1">
        <f t="shared" si="328"/>
        <v>2348</v>
      </c>
      <c r="D777" s="7">
        <f>IF(N777&gt;0, RANK(N777,(N777:P777,Q777:AF777)),0)</f>
        <v>2</v>
      </c>
      <c r="E777" s="7">
        <f>IF(O777&gt;0,RANK(O777,(N777:P777,Q777:AF777)),0)</f>
        <v>1</v>
      </c>
      <c r="F777" s="7">
        <f>IF(P777&gt;0,RANK(P777,(N777:P777,Q777:AF777)),0)</f>
        <v>0</v>
      </c>
      <c r="G777" s="1">
        <f t="shared" si="329"/>
        <v>1593</v>
      </c>
      <c r="H777" s="2">
        <f t="shared" si="330"/>
        <v>0.67844974446337314</v>
      </c>
      <c r="I777" s="2"/>
      <c r="J777" s="2">
        <f t="shared" si="331"/>
        <v>0.13841567291311754</v>
      </c>
      <c r="K777" s="2">
        <f t="shared" si="332"/>
        <v>0.81686541737649065</v>
      </c>
      <c r="L777" s="2">
        <f t="shared" si="333"/>
        <v>0</v>
      </c>
      <c r="M777" s="2">
        <f t="shared" si="334"/>
        <v>4.471890971039183E-2</v>
      </c>
      <c r="N777" s="100">
        <v>325</v>
      </c>
      <c r="O777" s="100">
        <v>1918</v>
      </c>
      <c r="P777" s="104"/>
      <c r="Q777" s="103">
        <v>105</v>
      </c>
      <c r="R777" s="100"/>
      <c r="S777" s="100"/>
      <c r="T777" s="111"/>
      <c r="U777" s="100"/>
      <c r="W777" s="100"/>
      <c r="X777" s="100"/>
      <c r="Y777" s="100"/>
      <c r="Z777" s="100"/>
      <c r="AA777" s="100"/>
      <c r="AB777" s="100"/>
      <c r="AC777" s="100"/>
      <c r="AD777" s="100"/>
      <c r="AE777" s="100"/>
      <c r="AF777" s="100"/>
      <c r="AG777" s="100"/>
      <c r="AH777" s="100"/>
      <c r="AI777" s="100"/>
      <c r="AJ777" s="100"/>
      <c r="AK777" s="100"/>
      <c r="AL777" s="100"/>
      <c r="AM777" s="100"/>
      <c r="AN777" s="100"/>
      <c r="AO777" s="100"/>
      <c r="AP777" s="7">
        <f>IF(Q777&gt;0,RANK(Q777,(N777:P777,Q777:AF777)),0)</f>
        <v>3</v>
      </c>
      <c r="AQ777" s="7">
        <f>IF(R777&gt;0,RANK(R777,(N777:P777,Q777:AF777)),0)</f>
        <v>0</v>
      </c>
      <c r="AR777" s="7">
        <f>IF(T777&gt;0,RANK(T777,(N777:P777,Q777:AF777)),0)</f>
        <v>0</v>
      </c>
      <c r="AS777" s="7">
        <f>IF(S777&gt;0,RANK(S777,(N777:P777,Q777:AF777)),0)</f>
        <v>0</v>
      </c>
      <c r="AT777" s="2">
        <f t="shared" si="335"/>
        <v>4.4718909710391823E-2</v>
      </c>
      <c r="AU777" s="2">
        <f t="shared" si="336"/>
        <v>0</v>
      </c>
      <c r="AV777" s="2">
        <f t="shared" si="337"/>
        <v>0</v>
      </c>
      <c r="AW777" s="2">
        <f t="shared" si="338"/>
        <v>0</v>
      </c>
      <c r="AY777" t="s">
        <v>1917</v>
      </c>
      <c r="AZ777" t="s">
        <v>2477</v>
      </c>
      <c r="BA777">
        <v>1</v>
      </c>
      <c r="BC777">
        <v>2</v>
      </c>
      <c r="BD777" s="91">
        <v>20</v>
      </c>
      <c r="BE777" s="93">
        <v>171</v>
      </c>
      <c r="BF777" s="96">
        <f t="shared" si="339"/>
        <v>20171</v>
      </c>
      <c r="BG777" s="96">
        <f t="shared" si="340"/>
        <v>20171</v>
      </c>
      <c r="BI777" s="7" t="s">
        <v>1447</v>
      </c>
    </row>
    <row r="778" spans="1:61" ht="14" hidden="1" customHeight="1" outlineLevel="1" x14ac:dyDescent="0.2">
      <c r="A778" t="s">
        <v>1398</v>
      </c>
      <c r="B778" t="s">
        <v>2477</v>
      </c>
      <c r="C778" s="1">
        <f t="shared" si="328"/>
        <v>222177</v>
      </c>
      <c r="D778" s="7">
        <f>IF(N778&gt;0, RANK(N778,(N778:P778,Q778:AF778)),0)</f>
        <v>2</v>
      </c>
      <c r="E778" s="7">
        <f>IF(O778&gt;0,RANK(O778,(N778:P778,Q778:AF778)),0)</f>
        <v>1</v>
      </c>
      <c r="F778" s="7">
        <f>IF(P778&gt;0,RANK(P778,(N778:P778,Q778:AF778)),0)</f>
        <v>0</v>
      </c>
      <c r="G778" s="1">
        <f t="shared" si="329"/>
        <v>19271</v>
      </c>
      <c r="H778" s="2">
        <f t="shared" si="330"/>
        <v>8.6737151010230579E-2</v>
      </c>
      <c r="I778" s="2"/>
      <c r="J778" s="2">
        <f t="shared" si="331"/>
        <v>0.43301061766069393</v>
      </c>
      <c r="K778" s="2">
        <f t="shared" si="332"/>
        <v>0.51974776867092454</v>
      </c>
      <c r="L778" s="2">
        <f t="shared" si="333"/>
        <v>0</v>
      </c>
      <c r="M778" s="2">
        <f t="shared" si="334"/>
        <v>4.7241613668381532E-2</v>
      </c>
      <c r="N778" s="100">
        <v>96205</v>
      </c>
      <c r="O778" s="100">
        <v>115476</v>
      </c>
      <c r="P778" s="104"/>
      <c r="Q778" s="103">
        <v>10496</v>
      </c>
      <c r="R778" s="100"/>
      <c r="S778" s="100"/>
      <c r="T778" s="111"/>
      <c r="U778" s="100"/>
      <c r="W778" s="100"/>
      <c r="X778" s="100"/>
      <c r="Y778" s="100"/>
      <c r="Z778" s="100"/>
      <c r="AA778" s="100"/>
      <c r="AB778" s="100"/>
      <c r="AC778" s="100"/>
      <c r="AD778" s="100"/>
      <c r="AE778" s="100"/>
      <c r="AF778" s="100"/>
      <c r="AG778" s="100"/>
      <c r="AH778" s="100"/>
      <c r="AI778" s="100"/>
      <c r="AJ778" s="100"/>
      <c r="AK778" s="100"/>
      <c r="AL778" s="100"/>
      <c r="AM778" s="100"/>
      <c r="AN778" s="100"/>
      <c r="AO778" s="100"/>
      <c r="AP778" s="7">
        <f>IF(Q778&gt;0,RANK(Q778,(N778:P778,Q778:AF778)),0)</f>
        <v>3</v>
      </c>
      <c r="AQ778" s="7">
        <f>IF(R778&gt;0,RANK(R778,(N778:P778,Q778:AF778)),0)</f>
        <v>0</v>
      </c>
      <c r="AR778" s="7">
        <f>IF(T778&gt;0,RANK(T778,(N778:P778,Q778:AF778)),0)</f>
        <v>0</v>
      </c>
      <c r="AS778" s="7">
        <f>IF(S778&gt;0,RANK(S778,(N778:P778,Q778:AF778)),0)</f>
        <v>0</v>
      </c>
      <c r="AT778" s="2">
        <f t="shared" si="335"/>
        <v>4.7241613668381519E-2</v>
      </c>
      <c r="AU778" s="2">
        <f t="shared" si="336"/>
        <v>0</v>
      </c>
      <c r="AV778" s="2">
        <f t="shared" si="337"/>
        <v>0</v>
      </c>
      <c r="AW778" s="2">
        <f t="shared" si="338"/>
        <v>0</v>
      </c>
      <c r="AY778" t="s">
        <v>1398</v>
      </c>
      <c r="AZ778" t="s">
        <v>2477</v>
      </c>
      <c r="BA778">
        <v>4</v>
      </c>
      <c r="BC778">
        <v>2</v>
      </c>
      <c r="BD778" s="91">
        <v>20</v>
      </c>
      <c r="BE778" s="93">
        <v>173</v>
      </c>
      <c r="BF778" s="96">
        <f t="shared" si="339"/>
        <v>20173</v>
      </c>
      <c r="BG778" s="96">
        <f t="shared" si="340"/>
        <v>20173</v>
      </c>
      <c r="BI778" s="7" t="s">
        <v>1447</v>
      </c>
    </row>
    <row r="779" spans="1:61" ht="14" hidden="1" customHeight="1" outlineLevel="1" x14ac:dyDescent="0.2">
      <c r="A779" t="s">
        <v>1056</v>
      </c>
      <c r="B779" t="s">
        <v>2477</v>
      </c>
      <c r="C779" s="1">
        <f t="shared" si="328"/>
        <v>5199</v>
      </c>
      <c r="D779" s="7">
        <f>IF(N779&gt;0, RANK(N779,(N779:P779,Q779:AF779)),0)</f>
        <v>2</v>
      </c>
      <c r="E779" s="7">
        <f>IF(O779&gt;0,RANK(O779,(N779:P779,Q779:AF779)),0)</f>
        <v>1</v>
      </c>
      <c r="F779" s="7">
        <f>IF(P779&gt;0,RANK(P779,(N779:P779,Q779:AF779)),0)</f>
        <v>0</v>
      </c>
      <c r="G779" s="1">
        <f t="shared" si="329"/>
        <v>1291</v>
      </c>
      <c r="H779" s="2">
        <f t="shared" si="330"/>
        <v>0.24831698403539143</v>
      </c>
      <c r="I779" s="2"/>
      <c r="J779" s="2">
        <f t="shared" si="331"/>
        <v>0.35083669936526257</v>
      </c>
      <c r="K779" s="2">
        <f t="shared" si="332"/>
        <v>0.599153683400654</v>
      </c>
      <c r="L779" s="2">
        <f t="shared" si="333"/>
        <v>0</v>
      </c>
      <c r="M779" s="2">
        <f t="shared" si="334"/>
        <v>5.0009617234083481E-2</v>
      </c>
      <c r="N779" s="100">
        <v>1824</v>
      </c>
      <c r="O779" s="100">
        <v>3115</v>
      </c>
      <c r="P779" s="104"/>
      <c r="Q779" s="103">
        <v>260</v>
      </c>
      <c r="R779" s="100"/>
      <c r="S779" s="100"/>
      <c r="T779" s="111"/>
      <c r="U779" s="100"/>
      <c r="W779" s="100"/>
      <c r="X779" s="100"/>
      <c r="Y779" s="100"/>
      <c r="Z779" s="100"/>
      <c r="AA779" s="100"/>
      <c r="AB779" s="100"/>
      <c r="AC779" s="100"/>
      <c r="AD779" s="100"/>
      <c r="AE779" s="100"/>
      <c r="AF779" s="100"/>
      <c r="AG779" s="100"/>
      <c r="AH779" s="100"/>
      <c r="AI779" s="100"/>
      <c r="AJ779" s="100"/>
      <c r="AK779" s="100"/>
      <c r="AL779" s="100"/>
      <c r="AM779" s="100"/>
      <c r="AN779" s="100"/>
      <c r="AO779" s="100"/>
      <c r="AP779" s="7">
        <f>IF(Q779&gt;0,RANK(Q779,(N779:P779,Q779:AF779)),0)</f>
        <v>3</v>
      </c>
      <c r="AQ779" s="7">
        <f>IF(R779&gt;0,RANK(R779,(N779:P779,Q779:AF779)),0)</f>
        <v>0</v>
      </c>
      <c r="AR779" s="7">
        <f>IF(T779&gt;0,RANK(T779,(N779:P779,Q779:AF779)),0)</f>
        <v>0</v>
      </c>
      <c r="AS779" s="7">
        <f>IF(S779&gt;0,RANK(S779,(N779:P779,Q779:AF779)),0)</f>
        <v>0</v>
      </c>
      <c r="AT779" s="2">
        <f t="shared" si="335"/>
        <v>5.0009617234083481E-2</v>
      </c>
      <c r="AU779" s="2">
        <f t="shared" si="336"/>
        <v>0</v>
      </c>
      <c r="AV779" s="2">
        <f t="shared" si="337"/>
        <v>0</v>
      </c>
      <c r="AW779" s="2">
        <f t="shared" si="338"/>
        <v>0</v>
      </c>
      <c r="AY779" t="s">
        <v>1056</v>
      </c>
      <c r="AZ779" t="s">
        <v>2477</v>
      </c>
      <c r="BA779">
        <v>1</v>
      </c>
      <c r="BC779">
        <v>2</v>
      </c>
      <c r="BD779" s="91">
        <v>20</v>
      </c>
      <c r="BE779" s="93">
        <v>175</v>
      </c>
      <c r="BF779" s="96">
        <f t="shared" si="339"/>
        <v>20175</v>
      </c>
      <c r="BG779" s="96">
        <f t="shared" si="340"/>
        <v>20175</v>
      </c>
      <c r="BI779" s="7" t="s">
        <v>1447</v>
      </c>
    </row>
    <row r="780" spans="1:61" ht="14" hidden="1" customHeight="1" outlineLevel="1" x14ac:dyDescent="0.2">
      <c r="A780" t="s">
        <v>1314</v>
      </c>
      <c r="B780" t="s">
        <v>2477</v>
      </c>
      <c r="C780" s="1">
        <f t="shared" si="328"/>
        <v>85556</v>
      </c>
      <c r="D780" s="7">
        <f>IF(N780&gt;0, RANK(N780,(N780:P780,Q780:AF780)),0)</f>
        <v>1</v>
      </c>
      <c r="E780" s="7">
        <f>IF(O780&gt;0,RANK(O780,(N780:P780,Q780:AF780)),0)</f>
        <v>2</v>
      </c>
      <c r="F780" s="7">
        <f>IF(P780&gt;0,RANK(P780,(N780:P780,Q780:AF780)),0)</f>
        <v>0</v>
      </c>
      <c r="G780" s="1">
        <f t="shared" si="329"/>
        <v>5324</v>
      </c>
      <c r="H780" s="2">
        <f t="shared" si="330"/>
        <v>6.22282481649446E-2</v>
      </c>
      <c r="I780" s="2"/>
      <c r="J780" s="2">
        <f t="shared" si="331"/>
        <v>0.50475711814484081</v>
      </c>
      <c r="K780" s="2">
        <f t="shared" si="332"/>
        <v>0.44252886997989621</v>
      </c>
      <c r="L780" s="2">
        <f t="shared" si="333"/>
        <v>0</v>
      </c>
      <c r="M780" s="2">
        <f t="shared" si="334"/>
        <v>5.2714011875262978E-2</v>
      </c>
      <c r="N780" s="100">
        <v>43185</v>
      </c>
      <c r="O780" s="100">
        <v>37861</v>
      </c>
      <c r="P780" s="104"/>
      <c r="Q780" s="103">
        <v>4510</v>
      </c>
      <c r="R780" s="100"/>
      <c r="S780" s="100"/>
      <c r="T780" s="111"/>
      <c r="U780" s="100"/>
      <c r="W780" s="100"/>
      <c r="X780" s="100"/>
      <c r="Y780" s="100"/>
      <c r="Z780" s="100"/>
      <c r="AA780" s="100"/>
      <c r="AB780" s="100"/>
      <c r="AC780" s="100"/>
      <c r="AD780" s="100"/>
      <c r="AE780" s="100"/>
      <c r="AF780" s="100"/>
      <c r="AG780" s="100"/>
      <c r="AH780" s="100"/>
      <c r="AI780" s="100"/>
      <c r="AJ780" s="100"/>
      <c r="AK780" s="100"/>
      <c r="AL780" s="100"/>
      <c r="AM780" s="100"/>
      <c r="AN780" s="100"/>
      <c r="AO780" s="100"/>
      <c r="AP780" s="7">
        <f>IF(Q780&gt;0,RANK(Q780,(N780:P780,Q780:AF780)),0)</f>
        <v>3</v>
      </c>
      <c r="AQ780" s="7">
        <f>IF(R780&gt;0,RANK(R780,(N780:P780,Q780:AF780)),0)</f>
        <v>0</v>
      </c>
      <c r="AR780" s="7">
        <f>IF(T780&gt;0,RANK(T780,(N780:P780,Q780:AF780)),0)</f>
        <v>0</v>
      </c>
      <c r="AS780" s="7">
        <f>IF(S780&gt;0,RANK(S780,(N780:P780,Q780:AF780)),0)</f>
        <v>0</v>
      </c>
      <c r="AT780" s="2">
        <f t="shared" si="335"/>
        <v>5.2714011875262985E-2</v>
      </c>
      <c r="AU780" s="2">
        <f t="shared" si="336"/>
        <v>0</v>
      </c>
      <c r="AV780" s="2">
        <f t="shared" si="337"/>
        <v>0</v>
      </c>
      <c r="AW780" s="2">
        <f t="shared" si="338"/>
        <v>0</v>
      </c>
      <c r="AY780" t="s">
        <v>1314</v>
      </c>
      <c r="AZ780" t="s">
        <v>2477</v>
      </c>
      <c r="BA780">
        <v>2</v>
      </c>
      <c r="BC780">
        <v>2</v>
      </c>
      <c r="BD780" s="91">
        <v>20</v>
      </c>
      <c r="BE780" s="93">
        <v>177</v>
      </c>
      <c r="BF780" s="96">
        <f t="shared" si="339"/>
        <v>20177</v>
      </c>
      <c r="BG780" s="96">
        <f t="shared" si="340"/>
        <v>20177</v>
      </c>
      <c r="BI780" s="7" t="s">
        <v>1447</v>
      </c>
    </row>
    <row r="781" spans="1:61" ht="14" hidden="1" customHeight="1" outlineLevel="1" x14ac:dyDescent="0.2">
      <c r="A781" t="s">
        <v>1684</v>
      </c>
      <c r="B781" t="s">
        <v>2477</v>
      </c>
      <c r="C781" s="1">
        <f t="shared" si="328"/>
        <v>1435</v>
      </c>
      <c r="D781" s="7">
        <f>IF(N781&gt;0, RANK(N781,(N781:P781,Q781:AF781)),0)</f>
        <v>2</v>
      </c>
      <c r="E781" s="7">
        <f>IF(O781&gt;0,RANK(O781,(N781:P781,Q781:AF781)),0)</f>
        <v>1</v>
      </c>
      <c r="F781" s="7">
        <f>IF(P781&gt;0,RANK(P781,(N781:P781,Q781:AF781)),0)</f>
        <v>0</v>
      </c>
      <c r="G781" s="1">
        <f t="shared" si="329"/>
        <v>1049</v>
      </c>
      <c r="H781" s="2">
        <f t="shared" si="330"/>
        <v>0.73101045296167244</v>
      </c>
      <c r="I781" s="2"/>
      <c r="J781" s="2">
        <f t="shared" si="331"/>
        <v>0.12055749128919861</v>
      </c>
      <c r="K781" s="2">
        <f t="shared" si="332"/>
        <v>0.85156794425087112</v>
      </c>
      <c r="L781" s="2">
        <f t="shared" si="333"/>
        <v>0</v>
      </c>
      <c r="M781" s="2">
        <f t="shared" si="334"/>
        <v>2.7874564459930307E-2</v>
      </c>
      <c r="N781" s="100">
        <v>173</v>
      </c>
      <c r="O781" s="100">
        <v>1222</v>
      </c>
      <c r="P781" s="104"/>
      <c r="Q781" s="103">
        <v>40</v>
      </c>
      <c r="R781" s="100"/>
      <c r="S781" s="100"/>
      <c r="T781" s="111"/>
      <c r="U781" s="100"/>
      <c r="W781" s="100"/>
      <c r="X781" s="100"/>
      <c r="Y781" s="100"/>
      <c r="Z781" s="100"/>
      <c r="AA781" s="100"/>
      <c r="AB781" s="100"/>
      <c r="AC781" s="100"/>
      <c r="AD781" s="100"/>
      <c r="AE781" s="100"/>
      <c r="AF781" s="100"/>
      <c r="AG781" s="100"/>
      <c r="AH781" s="100"/>
      <c r="AI781" s="100"/>
      <c r="AJ781" s="100"/>
      <c r="AK781" s="100"/>
      <c r="AL781" s="100"/>
      <c r="AM781" s="100"/>
      <c r="AN781" s="100"/>
      <c r="AO781" s="100"/>
      <c r="AP781" s="7">
        <f>IF(Q781&gt;0,RANK(Q781,(N781:P781,Q781:AF781)),0)</f>
        <v>3</v>
      </c>
      <c r="AQ781" s="7">
        <f>IF(R781&gt;0,RANK(R781,(N781:P781,Q781:AF781)),0)</f>
        <v>0</v>
      </c>
      <c r="AR781" s="7">
        <f>IF(T781&gt;0,RANK(T781,(N781:P781,Q781:AF781)),0)</f>
        <v>0</v>
      </c>
      <c r="AS781" s="7">
        <f>IF(S781&gt;0,RANK(S781,(N781:P781,Q781:AF781)),0)</f>
        <v>0</v>
      </c>
      <c r="AT781" s="2">
        <f t="shared" si="335"/>
        <v>2.7874564459930314E-2</v>
      </c>
      <c r="AU781" s="2">
        <f t="shared" si="336"/>
        <v>0</v>
      </c>
      <c r="AV781" s="2">
        <f t="shared" si="337"/>
        <v>0</v>
      </c>
      <c r="AW781" s="2">
        <f t="shared" si="338"/>
        <v>0</v>
      </c>
      <c r="AY781" t="s">
        <v>1684</v>
      </c>
      <c r="AZ781" t="s">
        <v>2477</v>
      </c>
      <c r="BA781">
        <v>1</v>
      </c>
      <c r="BC781">
        <v>2</v>
      </c>
      <c r="BD781" s="91">
        <v>20</v>
      </c>
      <c r="BE781" s="93">
        <v>179</v>
      </c>
      <c r="BF781" s="96">
        <f t="shared" si="339"/>
        <v>20179</v>
      </c>
      <c r="BG781" s="96">
        <f t="shared" si="340"/>
        <v>20179</v>
      </c>
      <c r="BI781" s="7" t="s">
        <v>1447</v>
      </c>
    </row>
    <row r="782" spans="1:61" ht="14" hidden="1" customHeight="1" outlineLevel="1" x14ac:dyDescent="0.2">
      <c r="A782" t="s">
        <v>1091</v>
      </c>
      <c r="B782" t="s">
        <v>2477</v>
      </c>
      <c r="C782" s="1">
        <f t="shared" si="328"/>
        <v>2705</v>
      </c>
      <c r="D782" s="7">
        <f>IF(N782&gt;0, RANK(N782,(N782:P782,Q782:AF782)),0)</f>
        <v>2</v>
      </c>
      <c r="E782" s="7">
        <f>IF(O782&gt;0,RANK(O782,(N782:P782,Q782:AF782)),0)</f>
        <v>1</v>
      </c>
      <c r="F782" s="7">
        <f>IF(P782&gt;0,RANK(P782,(N782:P782,Q782:AF782)),0)</f>
        <v>0</v>
      </c>
      <c r="G782" s="1">
        <f t="shared" si="329"/>
        <v>1714</v>
      </c>
      <c r="H782" s="2">
        <f t="shared" si="330"/>
        <v>0.63364140480591502</v>
      </c>
      <c r="I782" s="2"/>
      <c r="J782" s="2">
        <f t="shared" si="331"/>
        <v>0.15452865064695009</v>
      </c>
      <c r="K782" s="2">
        <f t="shared" si="332"/>
        <v>0.78817005545286511</v>
      </c>
      <c r="L782" s="2">
        <f t="shared" si="333"/>
        <v>0</v>
      </c>
      <c r="M782" s="2">
        <f t="shared" si="334"/>
        <v>5.7301293900184791E-2</v>
      </c>
      <c r="N782" s="100">
        <v>418</v>
      </c>
      <c r="O782" s="100">
        <v>2132</v>
      </c>
      <c r="P782" s="104"/>
      <c r="Q782" s="103">
        <v>155</v>
      </c>
      <c r="R782" s="100"/>
      <c r="S782" s="100"/>
      <c r="T782" s="111"/>
      <c r="U782" s="100"/>
      <c r="W782" s="100"/>
      <c r="X782" s="100"/>
      <c r="Y782" s="100"/>
      <c r="Z782" s="100"/>
      <c r="AA782" s="100"/>
      <c r="AB782" s="100"/>
      <c r="AC782" s="100"/>
      <c r="AD782" s="100"/>
      <c r="AE782" s="100"/>
      <c r="AF782" s="100"/>
      <c r="AG782" s="100"/>
      <c r="AH782" s="100"/>
      <c r="AI782" s="100"/>
      <c r="AJ782" s="100"/>
      <c r="AK782" s="100"/>
      <c r="AL782" s="100"/>
      <c r="AM782" s="100"/>
      <c r="AN782" s="100"/>
      <c r="AO782" s="100"/>
      <c r="AP782" s="7">
        <f>IF(Q782&gt;0,RANK(Q782,(N782:P782,Q782:AF782)),0)</f>
        <v>3</v>
      </c>
      <c r="AQ782" s="7">
        <f>IF(R782&gt;0,RANK(R782,(N782:P782,Q782:AF782)),0)</f>
        <v>0</v>
      </c>
      <c r="AR782" s="7">
        <f>IF(T782&gt;0,RANK(T782,(N782:P782,Q782:AF782)),0)</f>
        <v>0</v>
      </c>
      <c r="AS782" s="7">
        <f>IF(S782&gt;0,RANK(S782,(N782:P782,Q782:AF782)),0)</f>
        <v>0</v>
      </c>
      <c r="AT782" s="2">
        <f t="shared" si="335"/>
        <v>5.730129390018484E-2</v>
      </c>
      <c r="AU782" s="2">
        <f t="shared" si="336"/>
        <v>0</v>
      </c>
      <c r="AV782" s="2">
        <f t="shared" si="337"/>
        <v>0</v>
      </c>
      <c r="AW782" s="2">
        <f t="shared" si="338"/>
        <v>0</v>
      </c>
      <c r="AY782" t="s">
        <v>1091</v>
      </c>
      <c r="AZ782" t="s">
        <v>2477</v>
      </c>
      <c r="BA782">
        <v>1</v>
      </c>
      <c r="BC782">
        <v>2</v>
      </c>
      <c r="BD782" s="91">
        <v>20</v>
      </c>
      <c r="BE782" s="93">
        <v>181</v>
      </c>
      <c r="BF782" s="96">
        <f t="shared" si="339"/>
        <v>20181</v>
      </c>
      <c r="BG782" s="96">
        <f t="shared" si="340"/>
        <v>20181</v>
      </c>
      <c r="BI782" s="7" t="s">
        <v>1447</v>
      </c>
    </row>
    <row r="783" spans="1:61" ht="14" hidden="1" customHeight="1" outlineLevel="1" x14ac:dyDescent="0.2">
      <c r="A783" t="s">
        <v>801</v>
      </c>
      <c r="B783" t="s">
        <v>2477</v>
      </c>
      <c r="C783" s="1">
        <f t="shared" si="328"/>
        <v>2122</v>
      </c>
      <c r="D783" s="7">
        <f>IF(N783&gt;0, RANK(N783,(N783:P783,Q783:AF783)),0)</f>
        <v>2</v>
      </c>
      <c r="E783" s="7">
        <f>IF(O783&gt;0,RANK(O783,(N783:P783,Q783:AF783)),0)</f>
        <v>1</v>
      </c>
      <c r="F783" s="7">
        <f>IF(P783&gt;0,RANK(P783,(N783:P783,Q783:AF783)),0)</f>
        <v>0</v>
      </c>
      <c r="G783" s="1">
        <f t="shared" si="329"/>
        <v>1302</v>
      </c>
      <c r="H783" s="2">
        <f t="shared" si="330"/>
        <v>0.61357210179076338</v>
      </c>
      <c r="I783" s="2"/>
      <c r="J783" s="2">
        <f t="shared" si="331"/>
        <v>0.17247879359095195</v>
      </c>
      <c r="K783" s="2">
        <f t="shared" si="332"/>
        <v>0.78605089538171535</v>
      </c>
      <c r="L783" s="2">
        <f t="shared" si="333"/>
        <v>0</v>
      </c>
      <c r="M783" s="2">
        <f t="shared" si="334"/>
        <v>4.1470311027332674E-2</v>
      </c>
      <c r="N783" s="100">
        <v>366</v>
      </c>
      <c r="O783" s="100">
        <v>1668</v>
      </c>
      <c r="P783" s="104"/>
      <c r="Q783" s="103">
        <v>88</v>
      </c>
      <c r="R783" s="100"/>
      <c r="S783" s="100"/>
      <c r="T783" s="111"/>
      <c r="U783" s="100"/>
      <c r="W783" s="100"/>
      <c r="X783" s="100"/>
      <c r="Y783" s="100"/>
      <c r="Z783" s="100"/>
      <c r="AA783" s="100"/>
      <c r="AB783" s="100"/>
      <c r="AC783" s="100"/>
      <c r="AD783" s="100"/>
      <c r="AE783" s="100"/>
      <c r="AF783" s="100"/>
      <c r="AG783" s="100"/>
      <c r="AH783" s="100"/>
      <c r="AI783" s="100"/>
      <c r="AJ783" s="100"/>
      <c r="AK783" s="100"/>
      <c r="AL783" s="100"/>
      <c r="AM783" s="100"/>
      <c r="AN783" s="100"/>
      <c r="AO783" s="100"/>
      <c r="AP783" s="7">
        <f>IF(Q783&gt;0,RANK(Q783,(N783:P783,Q783:AF783)),0)</f>
        <v>3</v>
      </c>
      <c r="AQ783" s="7">
        <f>IF(R783&gt;0,RANK(R783,(N783:P783,Q783:AF783)),0)</f>
        <v>0</v>
      </c>
      <c r="AR783" s="7">
        <f>IF(T783&gt;0,RANK(T783,(N783:P783,Q783:AF783)),0)</f>
        <v>0</v>
      </c>
      <c r="AS783" s="7">
        <f>IF(S783&gt;0,RANK(S783,(N783:P783,Q783:AF783)),0)</f>
        <v>0</v>
      </c>
      <c r="AT783" s="2">
        <f t="shared" si="335"/>
        <v>4.1470311027332708E-2</v>
      </c>
      <c r="AU783" s="2">
        <f t="shared" si="336"/>
        <v>0</v>
      </c>
      <c r="AV783" s="2">
        <f t="shared" si="337"/>
        <v>0</v>
      </c>
      <c r="AW783" s="2">
        <f t="shared" si="338"/>
        <v>0</v>
      </c>
      <c r="AY783" t="s">
        <v>801</v>
      </c>
      <c r="AZ783" t="s">
        <v>2477</v>
      </c>
      <c r="BA783">
        <v>1</v>
      </c>
      <c r="BC783">
        <v>2</v>
      </c>
      <c r="BD783" s="91">
        <v>20</v>
      </c>
      <c r="BE783" s="93">
        <v>183</v>
      </c>
      <c r="BF783" s="96">
        <f t="shared" si="339"/>
        <v>20183</v>
      </c>
      <c r="BG783" s="96">
        <f t="shared" si="340"/>
        <v>20183</v>
      </c>
      <c r="BI783" s="7" t="s">
        <v>1447</v>
      </c>
    </row>
    <row r="784" spans="1:61" ht="14" hidden="1" customHeight="1" outlineLevel="1" x14ac:dyDescent="0.2">
      <c r="A784" t="s">
        <v>2236</v>
      </c>
      <c r="B784" t="s">
        <v>2477</v>
      </c>
      <c r="C784" s="1">
        <f t="shared" si="328"/>
        <v>2026</v>
      </c>
      <c r="D784" s="7">
        <f>IF(N784&gt;0, RANK(N784,(N784:P784,Q784:AF784)),0)</f>
        <v>2</v>
      </c>
      <c r="E784" s="7">
        <f>IF(O784&gt;0,RANK(O784,(N784:P784,Q784:AF784)),0)</f>
        <v>1</v>
      </c>
      <c r="F784" s="7">
        <f>IF(P784&gt;0,RANK(P784,(N784:P784,Q784:AF784)),0)</f>
        <v>0</v>
      </c>
      <c r="G784" s="1">
        <f t="shared" si="329"/>
        <v>1181</v>
      </c>
      <c r="H784" s="2">
        <f t="shared" si="330"/>
        <v>0.58292201382033559</v>
      </c>
      <c r="I784" s="2"/>
      <c r="J784" s="2">
        <f t="shared" si="331"/>
        <v>0.18756169792694966</v>
      </c>
      <c r="K784" s="2">
        <f t="shared" si="332"/>
        <v>0.77048371174728525</v>
      </c>
      <c r="L784" s="2">
        <f t="shared" si="333"/>
        <v>0</v>
      </c>
      <c r="M784" s="2">
        <f t="shared" si="334"/>
        <v>4.1954590325765095E-2</v>
      </c>
      <c r="N784" s="100">
        <v>380</v>
      </c>
      <c r="O784" s="100">
        <v>1561</v>
      </c>
      <c r="P784" s="104"/>
      <c r="Q784" s="103">
        <v>85</v>
      </c>
      <c r="R784" s="100"/>
      <c r="S784" s="100"/>
      <c r="T784" s="111"/>
      <c r="U784" s="100"/>
      <c r="W784" s="100"/>
      <c r="X784" s="100"/>
      <c r="Y784" s="100"/>
      <c r="Z784" s="100"/>
      <c r="AA784" s="100"/>
      <c r="AB784" s="100"/>
      <c r="AC784" s="100"/>
      <c r="AD784" s="100"/>
      <c r="AE784" s="100"/>
      <c r="AF784" s="100"/>
      <c r="AG784" s="100"/>
      <c r="AH784" s="100"/>
      <c r="AI784" s="100"/>
      <c r="AJ784" s="100"/>
      <c r="AK784" s="100"/>
      <c r="AL784" s="100"/>
      <c r="AM784" s="100"/>
      <c r="AN784" s="100"/>
      <c r="AO784" s="100"/>
      <c r="AP784" s="7">
        <f>IF(Q784&gt;0,RANK(Q784,(N784:P784,Q784:AF784)),0)</f>
        <v>3</v>
      </c>
      <c r="AQ784" s="7">
        <f>IF(R784&gt;0,RANK(R784,(N784:P784,Q784:AF784)),0)</f>
        <v>0</v>
      </c>
      <c r="AR784" s="7">
        <f>IF(T784&gt;0,RANK(T784,(N784:P784,Q784:AF784)),0)</f>
        <v>0</v>
      </c>
      <c r="AS784" s="7">
        <f>IF(S784&gt;0,RANK(S784,(N784:P784,Q784:AF784)),0)</f>
        <v>0</v>
      </c>
      <c r="AT784" s="2">
        <f t="shared" si="335"/>
        <v>4.1954590325765054E-2</v>
      </c>
      <c r="AU784" s="2">
        <f t="shared" si="336"/>
        <v>0</v>
      </c>
      <c r="AV784" s="2">
        <f t="shared" si="337"/>
        <v>0</v>
      </c>
      <c r="AW784" s="2">
        <f t="shared" si="338"/>
        <v>0</v>
      </c>
      <c r="AY784" t="s">
        <v>2236</v>
      </c>
      <c r="AZ784" t="s">
        <v>2477</v>
      </c>
      <c r="BA784">
        <v>4</v>
      </c>
      <c r="BC784">
        <v>2</v>
      </c>
      <c r="BD784" s="91">
        <v>20</v>
      </c>
      <c r="BE784" s="93">
        <v>185</v>
      </c>
      <c r="BF784" s="96">
        <f t="shared" si="339"/>
        <v>20185</v>
      </c>
      <c r="BG784" s="96">
        <f t="shared" si="340"/>
        <v>20185</v>
      </c>
      <c r="BI784" s="7" t="s">
        <v>1447</v>
      </c>
    </row>
    <row r="785" spans="1:61" ht="14" hidden="1" customHeight="1" outlineLevel="1" x14ac:dyDescent="0.2">
      <c r="A785" t="s">
        <v>2321</v>
      </c>
      <c r="B785" t="s">
        <v>2477</v>
      </c>
      <c r="C785" s="1">
        <f t="shared" si="328"/>
        <v>763</v>
      </c>
      <c r="D785" s="7">
        <f>IF(N785&gt;0, RANK(N785,(N785:P785,Q785:AF785)),0)</f>
        <v>2</v>
      </c>
      <c r="E785" s="7">
        <f>IF(O785&gt;0,RANK(O785,(N785:P785,Q785:AF785)),0)</f>
        <v>1</v>
      </c>
      <c r="F785" s="7">
        <f>IF(P785&gt;0,RANK(P785,(N785:P785,Q785:AF785)),0)</f>
        <v>0</v>
      </c>
      <c r="G785" s="1">
        <f t="shared" si="329"/>
        <v>458</v>
      </c>
      <c r="H785" s="2">
        <f t="shared" si="330"/>
        <v>0.60026212319790306</v>
      </c>
      <c r="I785" s="2"/>
      <c r="J785" s="2">
        <f t="shared" si="331"/>
        <v>0.1834862385321101</v>
      </c>
      <c r="K785" s="2">
        <f t="shared" si="332"/>
        <v>0.78374836173001305</v>
      </c>
      <c r="L785" s="2">
        <f t="shared" si="333"/>
        <v>0</v>
      </c>
      <c r="M785" s="2">
        <f t="shared" si="334"/>
        <v>3.2765399737876844E-2</v>
      </c>
      <c r="N785" s="100">
        <v>140</v>
      </c>
      <c r="O785" s="100">
        <v>598</v>
      </c>
      <c r="P785" s="104"/>
      <c r="Q785" s="103">
        <v>25</v>
      </c>
      <c r="R785" s="100"/>
      <c r="S785" s="100"/>
      <c r="T785" s="111"/>
      <c r="U785" s="100"/>
      <c r="W785" s="100"/>
      <c r="X785" s="100"/>
      <c r="Y785" s="100"/>
      <c r="Z785" s="100"/>
      <c r="AA785" s="100"/>
      <c r="AB785" s="100"/>
      <c r="AC785" s="100"/>
      <c r="AD785" s="100"/>
      <c r="AE785" s="100"/>
      <c r="AF785" s="100"/>
      <c r="AG785" s="100"/>
      <c r="AH785" s="100"/>
      <c r="AI785" s="100"/>
      <c r="AJ785" s="100"/>
      <c r="AK785" s="100"/>
      <c r="AL785" s="100"/>
      <c r="AM785" s="100"/>
      <c r="AN785" s="100"/>
      <c r="AO785" s="100"/>
      <c r="AP785" s="7">
        <f>IF(Q785&gt;0,RANK(Q785,(N785:P785,Q785:AF785)),0)</f>
        <v>3</v>
      </c>
      <c r="AQ785" s="7">
        <f>IF(R785&gt;0,RANK(R785,(N785:P785,Q785:AF785)),0)</f>
        <v>0</v>
      </c>
      <c r="AR785" s="7">
        <f>IF(T785&gt;0,RANK(T785,(N785:P785,Q785:AF785)),0)</f>
        <v>0</v>
      </c>
      <c r="AS785" s="7">
        <f>IF(S785&gt;0,RANK(S785,(N785:P785,Q785:AF785)),0)</f>
        <v>0</v>
      </c>
      <c r="AT785" s="2">
        <f t="shared" si="335"/>
        <v>3.2765399737876802E-2</v>
      </c>
      <c r="AU785" s="2">
        <f t="shared" si="336"/>
        <v>0</v>
      </c>
      <c r="AV785" s="2">
        <f t="shared" si="337"/>
        <v>0</v>
      </c>
      <c r="AW785" s="2">
        <f t="shared" si="338"/>
        <v>0</v>
      </c>
      <c r="AY785" t="s">
        <v>2321</v>
      </c>
      <c r="AZ785" t="s">
        <v>2477</v>
      </c>
      <c r="BA785">
        <v>1</v>
      </c>
      <c r="BC785">
        <v>2</v>
      </c>
      <c r="BD785" s="91">
        <v>20</v>
      </c>
      <c r="BE785" s="93">
        <v>187</v>
      </c>
      <c r="BF785" s="96">
        <f t="shared" si="339"/>
        <v>20187</v>
      </c>
      <c r="BG785" s="96">
        <f t="shared" si="340"/>
        <v>20187</v>
      </c>
      <c r="BI785" s="7" t="s">
        <v>1447</v>
      </c>
    </row>
    <row r="786" spans="1:61" ht="14" hidden="1" customHeight="1" outlineLevel="1" x14ac:dyDescent="0.2">
      <c r="A786" t="s">
        <v>2322</v>
      </c>
      <c r="B786" t="s">
        <v>2477</v>
      </c>
      <c r="C786" s="1">
        <f t="shared" si="328"/>
        <v>2007</v>
      </c>
      <c r="D786" s="7">
        <f>IF(N786&gt;0, RANK(N786,(N786:P786,Q786:AF786)),0)</f>
        <v>2</v>
      </c>
      <c r="E786" s="7">
        <f>IF(O786&gt;0,RANK(O786,(N786:P786,Q786:AF786)),0)</f>
        <v>1</v>
      </c>
      <c r="F786" s="7">
        <f>IF(P786&gt;0,RANK(P786,(N786:P786,Q786:AF786)),0)</f>
        <v>0</v>
      </c>
      <c r="G786" s="1">
        <f t="shared" si="329"/>
        <v>1371</v>
      </c>
      <c r="H786" s="2">
        <f t="shared" si="330"/>
        <v>0.68310911808669661</v>
      </c>
      <c r="I786" s="2"/>
      <c r="J786" s="2">
        <f t="shared" si="331"/>
        <v>0.13452914798206278</v>
      </c>
      <c r="K786" s="2">
        <f t="shared" si="332"/>
        <v>0.81763826606875933</v>
      </c>
      <c r="L786" s="2">
        <f t="shared" si="333"/>
        <v>0</v>
      </c>
      <c r="M786" s="2">
        <f t="shared" si="334"/>
        <v>4.7832585949177941E-2</v>
      </c>
      <c r="N786" s="100">
        <v>270</v>
      </c>
      <c r="O786" s="100">
        <v>1641</v>
      </c>
      <c r="P786" s="104"/>
      <c r="Q786" s="103">
        <v>96</v>
      </c>
      <c r="R786" s="100"/>
      <c r="S786" s="100"/>
      <c r="T786" s="111"/>
      <c r="U786" s="100"/>
      <c r="W786" s="100"/>
      <c r="X786" s="100"/>
      <c r="Y786" s="100"/>
      <c r="Z786" s="100"/>
      <c r="AA786" s="100"/>
      <c r="AB786" s="100"/>
      <c r="AC786" s="100"/>
      <c r="AD786" s="100"/>
      <c r="AE786" s="100"/>
      <c r="AF786" s="100"/>
      <c r="AG786" s="100"/>
      <c r="AH786" s="100"/>
      <c r="AI786" s="100"/>
      <c r="AJ786" s="100"/>
      <c r="AK786" s="100"/>
      <c r="AL786" s="100"/>
      <c r="AM786" s="100"/>
      <c r="AN786" s="100"/>
      <c r="AO786" s="100"/>
      <c r="AP786" s="7">
        <f>IF(Q786&gt;0,RANK(Q786,(N786:P786,Q786:AF786)),0)</f>
        <v>3</v>
      </c>
      <c r="AQ786" s="7">
        <f>IF(R786&gt;0,RANK(R786,(N786:P786,Q786:AF786)),0)</f>
        <v>0</v>
      </c>
      <c r="AR786" s="7">
        <f>IF(T786&gt;0,RANK(T786,(N786:P786,Q786:AF786)),0)</f>
        <v>0</v>
      </c>
      <c r="AS786" s="7">
        <f>IF(S786&gt;0,RANK(S786,(N786:P786,Q786:AF786)),0)</f>
        <v>0</v>
      </c>
      <c r="AT786" s="2">
        <f t="shared" si="335"/>
        <v>4.7832585949177879E-2</v>
      </c>
      <c r="AU786" s="2">
        <f t="shared" si="336"/>
        <v>0</v>
      </c>
      <c r="AV786" s="2">
        <f t="shared" si="337"/>
        <v>0</v>
      </c>
      <c r="AW786" s="2">
        <f t="shared" si="338"/>
        <v>0</v>
      </c>
      <c r="AY786" t="s">
        <v>2322</v>
      </c>
      <c r="AZ786" t="s">
        <v>2477</v>
      </c>
      <c r="BA786">
        <v>1</v>
      </c>
      <c r="BC786">
        <v>2</v>
      </c>
      <c r="BD786" s="91">
        <v>20</v>
      </c>
      <c r="BE786" s="93">
        <v>189</v>
      </c>
      <c r="BF786" s="96">
        <f t="shared" si="339"/>
        <v>20189</v>
      </c>
      <c r="BG786" s="96">
        <f t="shared" si="340"/>
        <v>20189</v>
      </c>
      <c r="BI786" s="7" t="s">
        <v>1447</v>
      </c>
    </row>
    <row r="787" spans="1:61" ht="14" hidden="1" customHeight="1" outlineLevel="1" x14ac:dyDescent="0.2">
      <c r="A787" t="s">
        <v>1415</v>
      </c>
      <c r="B787" t="s">
        <v>2477</v>
      </c>
      <c r="C787" s="1">
        <f t="shared" si="328"/>
        <v>10912</v>
      </c>
      <c r="D787" s="7">
        <f>IF(N787&gt;0, RANK(N787,(N787:P787,Q787:AF787)),0)</f>
        <v>2</v>
      </c>
      <c r="E787" s="7">
        <f>IF(O787&gt;0,RANK(O787,(N787:P787,Q787:AF787)),0)</f>
        <v>1</v>
      </c>
      <c r="F787" s="7">
        <f>IF(P787&gt;0,RANK(P787,(N787:P787,Q787:AF787)),0)</f>
        <v>0</v>
      </c>
      <c r="G787" s="1">
        <f t="shared" si="329"/>
        <v>4623</v>
      </c>
      <c r="H787" s="2">
        <f t="shared" si="330"/>
        <v>0.42366202346041054</v>
      </c>
      <c r="I787" s="2"/>
      <c r="J787" s="2">
        <f t="shared" si="331"/>
        <v>0.25980571847507333</v>
      </c>
      <c r="K787" s="2">
        <f t="shared" si="332"/>
        <v>0.68346774193548387</v>
      </c>
      <c r="L787" s="2">
        <f t="shared" si="333"/>
        <v>0</v>
      </c>
      <c r="M787" s="2">
        <f t="shared" si="334"/>
        <v>5.6726539589442848E-2</v>
      </c>
      <c r="N787" s="100">
        <v>2835</v>
      </c>
      <c r="O787" s="100">
        <v>7458</v>
      </c>
      <c r="P787" s="104"/>
      <c r="Q787" s="103">
        <v>619</v>
      </c>
      <c r="R787" s="100"/>
      <c r="S787" s="100"/>
      <c r="T787" s="111"/>
      <c r="U787" s="100"/>
      <c r="W787" s="100"/>
      <c r="X787" s="100"/>
      <c r="Y787" s="100"/>
      <c r="Z787" s="100"/>
      <c r="AA787" s="100"/>
      <c r="AB787" s="100"/>
      <c r="AC787" s="100"/>
      <c r="AD787" s="100"/>
      <c r="AE787" s="100"/>
      <c r="AF787" s="100"/>
      <c r="AG787" s="100"/>
      <c r="AH787" s="100"/>
      <c r="AI787" s="100"/>
      <c r="AJ787" s="100"/>
      <c r="AK787" s="100"/>
      <c r="AL787" s="100"/>
      <c r="AM787" s="100"/>
      <c r="AN787" s="100"/>
      <c r="AO787" s="100"/>
      <c r="AP787" s="7">
        <f>IF(Q787&gt;0,RANK(Q787,(N787:P787,Q787:AF787)),0)</f>
        <v>3</v>
      </c>
      <c r="AQ787" s="7">
        <f>IF(R787&gt;0,RANK(R787,(N787:P787,Q787:AF787)),0)</f>
        <v>0</v>
      </c>
      <c r="AR787" s="7">
        <f>IF(T787&gt;0,RANK(T787,(N787:P787,Q787:AF787)),0)</f>
        <v>0</v>
      </c>
      <c r="AS787" s="7">
        <f>IF(S787&gt;0,RANK(S787,(N787:P787,Q787:AF787)),0)</f>
        <v>0</v>
      </c>
      <c r="AT787" s="2">
        <f t="shared" si="335"/>
        <v>5.6726539589442813E-2</v>
      </c>
      <c r="AU787" s="2">
        <f t="shared" si="336"/>
        <v>0</v>
      </c>
      <c r="AV787" s="2">
        <f t="shared" si="337"/>
        <v>0</v>
      </c>
      <c r="AW787" s="2">
        <f t="shared" si="338"/>
        <v>0</v>
      </c>
      <c r="AY787" t="s">
        <v>1415</v>
      </c>
      <c r="AZ787" t="s">
        <v>2477</v>
      </c>
      <c r="BA787">
        <v>4</v>
      </c>
      <c r="BC787">
        <v>2</v>
      </c>
      <c r="BD787" s="91">
        <v>20</v>
      </c>
      <c r="BE787" s="93">
        <v>191</v>
      </c>
      <c r="BF787" s="96">
        <f t="shared" si="339"/>
        <v>20191</v>
      </c>
      <c r="BG787" s="96">
        <f t="shared" si="340"/>
        <v>20191</v>
      </c>
      <c r="BI787" s="7" t="s">
        <v>1447</v>
      </c>
    </row>
    <row r="788" spans="1:61" ht="14" hidden="1" customHeight="1" outlineLevel="1" x14ac:dyDescent="0.2">
      <c r="A788" t="s">
        <v>2533</v>
      </c>
      <c r="B788" t="s">
        <v>2477</v>
      </c>
      <c r="C788" s="1">
        <f t="shared" ref="C788:C797" si="341">SUM(N788:AN788)</f>
        <v>3799</v>
      </c>
      <c r="D788" s="7">
        <f>IF(N788&gt;0, RANK(N788,(N788:P788,Q788:AF788)),0)</f>
        <v>2</v>
      </c>
      <c r="E788" s="7">
        <f>IF(O788&gt;0,RANK(O788,(N788:P788,Q788:AF788)),0)</f>
        <v>1</v>
      </c>
      <c r="F788" s="7">
        <f>IF(P788&gt;0,RANK(P788,(N788:P788,Q788:AF788)),0)</f>
        <v>0</v>
      </c>
      <c r="G788" s="1">
        <f t="shared" ref="G788:G797" si="342">IF(C788&gt;0,MAX(N788:U788)-LARGE(N788:U788,2),0)</f>
        <v>2277</v>
      </c>
      <c r="H788" s="2">
        <f t="shared" ref="H788:H797" si="343">IF(C788&gt;0,G788/C788,0)</f>
        <v>0.59936825480389577</v>
      </c>
      <c r="I788" s="2"/>
      <c r="J788" s="2">
        <f t="shared" ref="J788:J797" si="344">IF($C788=0,"-",N788/$C788)</f>
        <v>0.18110028954988155</v>
      </c>
      <c r="K788" s="2">
        <f t="shared" ref="K788:K797" si="345">IF($C788=0,"-",O788/$C788)</f>
        <v>0.78046854435377733</v>
      </c>
      <c r="L788" s="2">
        <f t="shared" ref="L788:L797" si="346">IF($C788=0,"-",P788/$C788)</f>
        <v>0</v>
      </c>
      <c r="M788" s="2">
        <f t="shared" ref="M788:M797" si="347">IF(C788=0,"-",(1-J788-K788-L788))</f>
        <v>3.8431166096341118E-2</v>
      </c>
      <c r="N788" s="100">
        <v>688</v>
      </c>
      <c r="O788" s="100">
        <v>2965</v>
      </c>
      <c r="P788" s="104"/>
      <c r="Q788" s="103">
        <v>146</v>
      </c>
      <c r="R788" s="100"/>
      <c r="S788" s="100"/>
      <c r="T788" s="111"/>
      <c r="U788" s="100"/>
      <c r="W788" s="100"/>
      <c r="X788" s="100"/>
      <c r="Y788" s="100"/>
      <c r="Z788" s="100"/>
      <c r="AA788" s="100"/>
      <c r="AB788" s="100"/>
      <c r="AC788" s="100"/>
      <c r="AD788" s="100"/>
      <c r="AE788" s="100"/>
      <c r="AF788" s="100"/>
      <c r="AG788" s="100"/>
      <c r="AH788" s="100"/>
      <c r="AI788" s="100"/>
      <c r="AJ788" s="100"/>
      <c r="AK788" s="100"/>
      <c r="AL788" s="100"/>
      <c r="AM788" s="100"/>
      <c r="AN788" s="100"/>
      <c r="AO788" s="100"/>
      <c r="AP788" s="7">
        <f>IF(Q788&gt;0,RANK(Q788,(N788:P788,Q788:AF788)),0)</f>
        <v>3</v>
      </c>
      <c r="AQ788" s="7">
        <f>IF(R788&gt;0,RANK(R788,(N788:P788,Q788:AF788)),0)</f>
        <v>0</v>
      </c>
      <c r="AR788" s="7">
        <f>IF(T788&gt;0,RANK(T788,(N788:P788,Q788:AF788)),0)</f>
        <v>0</v>
      </c>
      <c r="AS788" s="7">
        <f>IF(S788&gt;0,RANK(S788,(N788:P788,Q788:AF788)),0)</f>
        <v>0</v>
      </c>
      <c r="AT788" s="2">
        <f t="shared" ref="AT788:AT797" si="348">IF($C788=0,"-",Q788/$C788)</f>
        <v>3.8431166096341139E-2</v>
      </c>
      <c r="AU788" s="2">
        <f t="shared" ref="AU788:AU797" si="349">IF($C788=0,"-",R788/$C788)</f>
        <v>0</v>
      </c>
      <c r="AV788" s="2">
        <f t="shared" ref="AV788:AV797" si="350">IF($C788=0,"-",T788/$C788)</f>
        <v>0</v>
      </c>
      <c r="AW788" s="2">
        <f t="shared" ref="AW788:AW797" si="351">IF($C788=0,"-",S788/$C788)</f>
        <v>0</v>
      </c>
      <c r="AY788" t="s">
        <v>2533</v>
      </c>
      <c r="AZ788" t="s">
        <v>2477</v>
      </c>
      <c r="BA788">
        <v>1</v>
      </c>
      <c r="BC788">
        <v>2</v>
      </c>
      <c r="BD788" s="91">
        <v>20</v>
      </c>
      <c r="BE788" s="93">
        <v>193</v>
      </c>
      <c r="BF788" s="96">
        <f t="shared" si="339"/>
        <v>20193</v>
      </c>
      <c r="BG788" s="96">
        <f t="shared" si="340"/>
        <v>20193</v>
      </c>
      <c r="BI788" s="7" t="s">
        <v>1447</v>
      </c>
    </row>
    <row r="789" spans="1:61" ht="14" hidden="1" customHeight="1" outlineLevel="1" x14ac:dyDescent="0.2">
      <c r="A789" t="s">
        <v>253</v>
      </c>
      <c r="B789" t="s">
        <v>2477</v>
      </c>
      <c r="C789" s="1">
        <f t="shared" si="341"/>
        <v>1618</v>
      </c>
      <c r="D789" s="7">
        <f>IF(N789&gt;0, RANK(N789,(N789:P789,Q789:AF789)),0)</f>
        <v>2</v>
      </c>
      <c r="E789" s="7">
        <f>IF(O789&gt;0,RANK(O789,(N789:P789,Q789:AF789)),0)</f>
        <v>1</v>
      </c>
      <c r="F789" s="7">
        <f>IF(P789&gt;0,RANK(P789,(N789:P789,Q789:AF789)),0)</f>
        <v>0</v>
      </c>
      <c r="G789" s="1">
        <f t="shared" si="342"/>
        <v>944</v>
      </c>
      <c r="H789" s="2">
        <f t="shared" si="343"/>
        <v>0.58343634116192833</v>
      </c>
      <c r="I789" s="2"/>
      <c r="J789" s="2">
        <f t="shared" si="344"/>
        <v>0.18294190358467244</v>
      </c>
      <c r="K789" s="2">
        <f t="shared" si="345"/>
        <v>0.76637824474660077</v>
      </c>
      <c r="L789" s="2">
        <f t="shared" si="346"/>
        <v>0</v>
      </c>
      <c r="M789" s="2">
        <f t="shared" si="347"/>
        <v>5.0679851668726794E-2</v>
      </c>
      <c r="N789" s="100">
        <v>296</v>
      </c>
      <c r="O789" s="100">
        <v>1240</v>
      </c>
      <c r="P789" s="104"/>
      <c r="Q789" s="103">
        <v>82</v>
      </c>
      <c r="R789" s="100"/>
      <c r="S789" s="100"/>
      <c r="T789" s="111"/>
      <c r="U789" s="100"/>
      <c r="W789" s="100"/>
      <c r="X789" s="100"/>
      <c r="Y789" s="100"/>
      <c r="Z789" s="100"/>
      <c r="AA789" s="100"/>
      <c r="AB789" s="100"/>
      <c r="AC789" s="100"/>
      <c r="AD789" s="100"/>
      <c r="AE789" s="100"/>
      <c r="AF789" s="100"/>
      <c r="AG789" s="100"/>
      <c r="AH789" s="100"/>
      <c r="AI789" s="100"/>
      <c r="AJ789" s="100"/>
      <c r="AK789" s="100"/>
      <c r="AL789" s="100"/>
      <c r="AM789" s="100"/>
      <c r="AN789" s="100"/>
      <c r="AO789" s="100"/>
      <c r="AP789" s="7">
        <f>IF(Q789&gt;0,RANK(Q789,(N789:P789,Q789:AF789)),0)</f>
        <v>3</v>
      </c>
      <c r="AQ789" s="7">
        <f>IF(R789&gt;0,RANK(R789,(N789:P789,Q789:AF789)),0)</f>
        <v>0</v>
      </c>
      <c r="AR789" s="7">
        <f>IF(T789&gt;0,RANK(T789,(N789:P789,Q789:AF789)),0)</f>
        <v>0</v>
      </c>
      <c r="AS789" s="7">
        <f>IF(S789&gt;0,RANK(S789,(N789:P789,Q789:AF789)),0)</f>
        <v>0</v>
      </c>
      <c r="AT789" s="2">
        <f t="shared" si="348"/>
        <v>5.0679851668726822E-2</v>
      </c>
      <c r="AU789" s="2">
        <f t="shared" si="349"/>
        <v>0</v>
      </c>
      <c r="AV789" s="2">
        <f t="shared" si="350"/>
        <v>0</v>
      </c>
      <c r="AW789" s="2">
        <f t="shared" si="351"/>
        <v>0</v>
      </c>
      <c r="AY789" t="s">
        <v>253</v>
      </c>
      <c r="AZ789" t="s">
        <v>2477</v>
      </c>
      <c r="BA789">
        <v>1</v>
      </c>
      <c r="BC789">
        <v>2</v>
      </c>
      <c r="BD789" s="91">
        <v>20</v>
      </c>
      <c r="BE789" s="93">
        <v>195</v>
      </c>
      <c r="BF789" s="96">
        <f t="shared" si="339"/>
        <v>20195</v>
      </c>
      <c r="BG789" s="96">
        <f t="shared" si="340"/>
        <v>20195</v>
      </c>
      <c r="BI789" s="7" t="s">
        <v>1447</v>
      </c>
    </row>
    <row r="790" spans="1:61" ht="14" hidden="1" customHeight="1" outlineLevel="1" x14ac:dyDescent="0.2">
      <c r="A790" t="s">
        <v>2446</v>
      </c>
      <c r="B790" t="s">
        <v>2477</v>
      </c>
      <c r="C790" s="1">
        <f t="shared" si="341"/>
        <v>3885</v>
      </c>
      <c r="D790" s="7">
        <f>IF(N790&gt;0, RANK(N790,(N790:P790,Q790:AF790)),0)</f>
        <v>2</v>
      </c>
      <c r="E790" s="7">
        <f>IF(O790&gt;0,RANK(O790,(N790:P790,Q790:AF790)),0)</f>
        <v>1</v>
      </c>
      <c r="F790" s="7">
        <f>IF(P790&gt;0,RANK(P790,(N790:P790,Q790:AF790)),0)</f>
        <v>0</v>
      </c>
      <c r="G790" s="1">
        <f t="shared" si="342"/>
        <v>1636</v>
      </c>
      <c r="H790" s="2">
        <f t="shared" si="343"/>
        <v>0.42110682110682113</v>
      </c>
      <c r="I790" s="2"/>
      <c r="J790" s="2">
        <f t="shared" si="344"/>
        <v>0.26615186615186615</v>
      </c>
      <c r="K790" s="2">
        <f t="shared" si="345"/>
        <v>0.68725868725868722</v>
      </c>
      <c r="L790" s="2">
        <f t="shared" si="346"/>
        <v>0</v>
      </c>
      <c r="M790" s="2">
        <f t="shared" si="347"/>
        <v>4.6589446589446637E-2</v>
      </c>
      <c r="N790" s="100">
        <v>1034</v>
      </c>
      <c r="O790" s="100">
        <v>2670</v>
      </c>
      <c r="P790" s="104"/>
      <c r="Q790" s="103">
        <v>181</v>
      </c>
      <c r="R790" s="100"/>
      <c r="S790" s="100"/>
      <c r="T790" s="111"/>
      <c r="U790" s="100"/>
      <c r="W790" s="100"/>
      <c r="X790" s="100"/>
      <c r="Y790" s="100"/>
      <c r="Z790" s="100"/>
      <c r="AA790" s="100"/>
      <c r="AB790" s="100"/>
      <c r="AC790" s="100"/>
      <c r="AD790" s="100"/>
      <c r="AE790" s="100"/>
      <c r="AF790" s="100"/>
      <c r="AG790" s="100"/>
      <c r="AH790" s="100"/>
      <c r="AI790" s="100"/>
      <c r="AJ790" s="100"/>
      <c r="AK790" s="100"/>
      <c r="AL790" s="100"/>
      <c r="AM790" s="100"/>
      <c r="AN790" s="100"/>
      <c r="AO790" s="100"/>
      <c r="AP790" s="7">
        <f>IF(Q790&gt;0,RANK(Q790,(N790:P790,Q790:AF790)),0)</f>
        <v>3</v>
      </c>
      <c r="AQ790" s="7">
        <f>IF(R790&gt;0,RANK(R790,(N790:P790,Q790:AF790)),0)</f>
        <v>0</v>
      </c>
      <c r="AR790" s="7">
        <f>IF(T790&gt;0,RANK(T790,(N790:P790,Q790:AF790)),0)</f>
        <v>0</v>
      </c>
      <c r="AS790" s="7">
        <f>IF(S790&gt;0,RANK(S790,(N790:P790,Q790:AF790)),0)</f>
        <v>0</v>
      </c>
      <c r="AT790" s="2">
        <f t="shared" si="348"/>
        <v>4.6589446589446588E-2</v>
      </c>
      <c r="AU790" s="2">
        <f t="shared" si="349"/>
        <v>0</v>
      </c>
      <c r="AV790" s="2">
        <f t="shared" si="350"/>
        <v>0</v>
      </c>
      <c r="AW790" s="2">
        <f t="shared" si="351"/>
        <v>0</v>
      </c>
      <c r="AY790" t="s">
        <v>2446</v>
      </c>
      <c r="AZ790" t="s">
        <v>2477</v>
      </c>
      <c r="BA790">
        <v>1</v>
      </c>
      <c r="BC790">
        <v>2</v>
      </c>
      <c r="BD790" s="91">
        <v>20</v>
      </c>
      <c r="BE790" s="93">
        <v>197</v>
      </c>
      <c r="BF790" s="96">
        <f t="shared" si="339"/>
        <v>20197</v>
      </c>
      <c r="BG790" s="96">
        <f t="shared" si="340"/>
        <v>20197</v>
      </c>
      <c r="BI790" s="7" t="s">
        <v>1447</v>
      </c>
    </row>
    <row r="791" spans="1:61" ht="14" hidden="1" customHeight="1" outlineLevel="1" x14ac:dyDescent="0.2">
      <c r="A791" t="s">
        <v>1647</v>
      </c>
      <c r="B791" t="s">
        <v>2477</v>
      </c>
      <c r="C791" s="1">
        <f t="shared" si="341"/>
        <v>818</v>
      </c>
      <c r="D791" s="7">
        <f>IF(N791&gt;0, RANK(N791,(N791:P791,Q791:AF791)),0)</f>
        <v>2</v>
      </c>
      <c r="E791" s="7">
        <f>IF(O791&gt;0,RANK(O791,(N791:P791,Q791:AF791)),0)</f>
        <v>1</v>
      </c>
      <c r="F791" s="7">
        <f>IF(P791&gt;0,RANK(P791,(N791:P791,Q791:AF791)),0)</f>
        <v>0</v>
      </c>
      <c r="G791" s="1">
        <f t="shared" si="342"/>
        <v>684</v>
      </c>
      <c r="H791" s="2">
        <f t="shared" si="343"/>
        <v>0.83618581907090461</v>
      </c>
      <c r="I791" s="2"/>
      <c r="J791" s="2">
        <f t="shared" si="344"/>
        <v>6.6014669926650366E-2</v>
      </c>
      <c r="K791" s="2">
        <f t="shared" si="345"/>
        <v>0.90220048899755501</v>
      </c>
      <c r="L791" s="2">
        <f t="shared" si="346"/>
        <v>0</v>
      </c>
      <c r="M791" s="2">
        <f t="shared" si="347"/>
        <v>3.1784841075794601E-2</v>
      </c>
      <c r="N791" s="100">
        <v>54</v>
      </c>
      <c r="O791" s="100">
        <v>738</v>
      </c>
      <c r="P791" s="104"/>
      <c r="Q791" s="103">
        <v>26</v>
      </c>
      <c r="R791" s="100"/>
      <c r="S791" s="100"/>
      <c r="T791" s="111"/>
      <c r="U791" s="100"/>
      <c r="W791" s="100"/>
      <c r="X791" s="100"/>
      <c r="Y791" s="100"/>
      <c r="Z791" s="100"/>
      <c r="AA791" s="100"/>
      <c r="AB791" s="100"/>
      <c r="AC791" s="100"/>
      <c r="AD791" s="100"/>
      <c r="AE791" s="100"/>
      <c r="AF791" s="100"/>
      <c r="AG791" s="100"/>
      <c r="AH791" s="100"/>
      <c r="AI791" s="100"/>
      <c r="AJ791" s="100"/>
      <c r="AK791" s="100"/>
      <c r="AL791" s="100"/>
      <c r="AM791" s="100"/>
      <c r="AN791" s="100"/>
      <c r="AO791" s="100"/>
      <c r="AP791" s="7">
        <f>IF(Q791&gt;0,RANK(Q791,(N791:P791,Q791:AF791)),0)</f>
        <v>3</v>
      </c>
      <c r="AQ791" s="7">
        <f>IF(R791&gt;0,RANK(R791,(N791:P791,Q791:AF791)),0)</f>
        <v>0</v>
      </c>
      <c r="AR791" s="7">
        <f>IF(T791&gt;0,RANK(T791,(N791:P791,Q791:AF791)),0)</f>
        <v>0</v>
      </c>
      <c r="AS791" s="7">
        <f>IF(S791&gt;0,RANK(S791,(N791:P791,Q791:AF791)),0)</f>
        <v>0</v>
      </c>
      <c r="AT791" s="2">
        <f t="shared" si="348"/>
        <v>3.1784841075794622E-2</v>
      </c>
      <c r="AU791" s="2">
        <f t="shared" si="349"/>
        <v>0</v>
      </c>
      <c r="AV791" s="2">
        <f t="shared" si="350"/>
        <v>0</v>
      </c>
      <c r="AW791" s="2">
        <f t="shared" si="351"/>
        <v>0</v>
      </c>
      <c r="AY791" t="s">
        <v>1647</v>
      </c>
      <c r="AZ791" t="s">
        <v>2477</v>
      </c>
      <c r="BA791">
        <v>1</v>
      </c>
      <c r="BC791">
        <v>2</v>
      </c>
      <c r="BD791" s="91">
        <v>20</v>
      </c>
      <c r="BE791" s="93">
        <v>199</v>
      </c>
      <c r="BF791" s="96">
        <f t="shared" si="339"/>
        <v>20199</v>
      </c>
      <c r="BG791" s="96">
        <f t="shared" si="340"/>
        <v>20199</v>
      </c>
      <c r="BI791" s="7" t="s">
        <v>1447</v>
      </c>
    </row>
    <row r="792" spans="1:61" ht="14" hidden="1" customHeight="1" outlineLevel="1" x14ac:dyDescent="0.2">
      <c r="A792" t="s">
        <v>1845</v>
      </c>
      <c r="B792" t="s">
        <v>2477</v>
      </c>
      <c r="C792" s="1">
        <f t="shared" si="341"/>
        <v>2878</v>
      </c>
      <c r="D792" s="7">
        <f>IF(N792&gt;0, RANK(N792,(N792:P792,Q792:AF792)),0)</f>
        <v>2</v>
      </c>
      <c r="E792" s="7">
        <f>IF(O792&gt;0,RANK(O792,(N792:P792,Q792:AF792)),0)</f>
        <v>1</v>
      </c>
      <c r="F792" s="7">
        <f>IF(P792&gt;0,RANK(P792,(N792:P792,Q792:AF792)),0)</f>
        <v>0</v>
      </c>
      <c r="G792" s="1">
        <f t="shared" si="342"/>
        <v>1753</v>
      </c>
      <c r="H792" s="2">
        <f t="shared" si="343"/>
        <v>0.6091035441278666</v>
      </c>
      <c r="I792" s="2"/>
      <c r="J792" s="2">
        <f t="shared" si="344"/>
        <v>0.17616400277970812</v>
      </c>
      <c r="K792" s="2">
        <f t="shared" si="345"/>
        <v>0.78526754690757472</v>
      </c>
      <c r="L792" s="2">
        <f t="shared" si="346"/>
        <v>0</v>
      </c>
      <c r="M792" s="2">
        <f t="shared" si="347"/>
        <v>3.8568450312717162E-2</v>
      </c>
      <c r="N792" s="100">
        <v>507</v>
      </c>
      <c r="O792" s="100">
        <v>2260</v>
      </c>
      <c r="P792" s="104"/>
      <c r="Q792" s="103">
        <v>111</v>
      </c>
      <c r="R792" s="100"/>
      <c r="S792" s="100"/>
      <c r="T792" s="111"/>
      <c r="U792" s="100"/>
      <c r="W792" s="100"/>
      <c r="X792" s="100"/>
      <c r="Y792" s="100"/>
      <c r="Z792" s="100"/>
      <c r="AA792" s="100"/>
      <c r="AB792" s="100"/>
      <c r="AC792" s="100"/>
      <c r="AD792" s="100"/>
      <c r="AE792" s="100"/>
      <c r="AF792" s="100"/>
      <c r="AG792" s="100"/>
      <c r="AH792" s="100"/>
      <c r="AI792" s="100"/>
      <c r="AJ792" s="100"/>
      <c r="AK792" s="100"/>
      <c r="AL792" s="100"/>
      <c r="AM792" s="100"/>
      <c r="AN792" s="100"/>
      <c r="AO792" s="100"/>
      <c r="AP792" s="7">
        <f>IF(Q792&gt;0,RANK(Q792,(N792:P792,Q792:AF792)),0)</f>
        <v>3</v>
      </c>
      <c r="AQ792" s="7">
        <f>IF(R792&gt;0,RANK(R792,(N792:P792,Q792:AF792)),0)</f>
        <v>0</v>
      </c>
      <c r="AR792" s="7">
        <f>IF(T792&gt;0,RANK(T792,(N792:P792,Q792:AF792)),0)</f>
        <v>0</v>
      </c>
      <c r="AS792" s="7">
        <f>IF(S792&gt;0,RANK(S792,(N792:P792,Q792:AF792)),0)</f>
        <v>0</v>
      </c>
      <c r="AT792" s="2">
        <f t="shared" si="348"/>
        <v>3.8568450312717162E-2</v>
      </c>
      <c r="AU792" s="2">
        <f t="shared" si="349"/>
        <v>0</v>
      </c>
      <c r="AV792" s="2">
        <f t="shared" si="350"/>
        <v>0</v>
      </c>
      <c r="AW792" s="2">
        <f t="shared" si="351"/>
        <v>0</v>
      </c>
      <c r="AY792" t="s">
        <v>1845</v>
      </c>
      <c r="AZ792" t="s">
        <v>2477</v>
      </c>
      <c r="BA792">
        <v>1</v>
      </c>
      <c r="BC792">
        <v>2</v>
      </c>
      <c r="BD792" s="91">
        <v>20</v>
      </c>
      <c r="BE792" s="93">
        <v>201</v>
      </c>
      <c r="BF792" s="96">
        <f t="shared" si="339"/>
        <v>20201</v>
      </c>
      <c r="BG792" s="96">
        <f t="shared" si="340"/>
        <v>20201</v>
      </c>
      <c r="BI792" s="7" t="s">
        <v>1447</v>
      </c>
    </row>
    <row r="793" spans="1:61" ht="14" hidden="1" customHeight="1" outlineLevel="1" x14ac:dyDescent="0.2">
      <c r="A793" t="s">
        <v>1276</v>
      </c>
      <c r="B793" t="s">
        <v>2477</v>
      </c>
      <c r="C793" s="1">
        <f t="shared" si="341"/>
        <v>961</v>
      </c>
      <c r="D793" s="7">
        <f>IF(N793&gt;0, RANK(N793,(N793:P793,Q793:AF793)),0)</f>
        <v>2</v>
      </c>
      <c r="E793" s="7">
        <f>IF(O793&gt;0,RANK(O793,(N793:P793,Q793:AF793)),0)</f>
        <v>1</v>
      </c>
      <c r="F793" s="7">
        <f>IF(P793&gt;0,RANK(P793,(N793:P793,Q793:AF793)),0)</f>
        <v>0</v>
      </c>
      <c r="G793" s="1">
        <f t="shared" si="342"/>
        <v>620</v>
      </c>
      <c r="H793" s="2">
        <f t="shared" si="343"/>
        <v>0.64516129032258063</v>
      </c>
      <c r="I793" s="2"/>
      <c r="J793" s="2">
        <f t="shared" si="344"/>
        <v>0.16024973985431842</v>
      </c>
      <c r="K793" s="2">
        <f t="shared" si="345"/>
        <v>0.80541103017689908</v>
      </c>
      <c r="L793" s="2">
        <f t="shared" si="346"/>
        <v>0</v>
      </c>
      <c r="M793" s="2">
        <f t="shared" si="347"/>
        <v>3.433922996878247E-2</v>
      </c>
      <c r="N793" s="100">
        <v>154</v>
      </c>
      <c r="O793" s="100">
        <v>774</v>
      </c>
      <c r="P793" s="104"/>
      <c r="Q793" s="103">
        <v>33</v>
      </c>
      <c r="R793" s="100"/>
      <c r="S793" s="100"/>
      <c r="T793" s="111"/>
      <c r="U793" s="100"/>
      <c r="W793" s="100"/>
      <c r="X793" s="100"/>
      <c r="Y793" s="100"/>
      <c r="Z793" s="100"/>
      <c r="AA793" s="100"/>
      <c r="AB793" s="100"/>
      <c r="AC793" s="100"/>
      <c r="AD793" s="100"/>
      <c r="AE793" s="100"/>
      <c r="AF793" s="100"/>
      <c r="AG793" s="100"/>
      <c r="AH793" s="100"/>
      <c r="AI793" s="100"/>
      <c r="AJ793" s="100"/>
      <c r="AK793" s="100"/>
      <c r="AL793" s="100"/>
      <c r="AM793" s="100"/>
      <c r="AN793" s="100"/>
      <c r="AO793" s="100"/>
      <c r="AP793" s="7">
        <f>IF(Q793&gt;0,RANK(Q793,(N793:P793,Q793:AF793)),0)</f>
        <v>3</v>
      </c>
      <c r="AQ793" s="7">
        <f>IF(R793&gt;0,RANK(R793,(N793:P793,Q793:AF793)),0)</f>
        <v>0</v>
      </c>
      <c r="AR793" s="7">
        <f>IF(T793&gt;0,RANK(T793,(N793:P793,Q793:AF793)),0)</f>
        <v>0</v>
      </c>
      <c r="AS793" s="7">
        <f>IF(S793&gt;0,RANK(S793,(N793:P793,Q793:AF793)),0)</f>
        <v>0</v>
      </c>
      <c r="AT793" s="2">
        <f t="shared" si="348"/>
        <v>3.4339229968782518E-2</v>
      </c>
      <c r="AU793" s="2">
        <f t="shared" si="349"/>
        <v>0</v>
      </c>
      <c r="AV793" s="2">
        <f t="shared" si="350"/>
        <v>0</v>
      </c>
      <c r="AW793" s="2">
        <f t="shared" si="351"/>
        <v>0</v>
      </c>
      <c r="AY793" t="s">
        <v>1276</v>
      </c>
      <c r="AZ793" t="s">
        <v>2477</v>
      </c>
      <c r="BA793">
        <v>1</v>
      </c>
      <c r="BC793">
        <v>2</v>
      </c>
      <c r="BD793" s="91">
        <v>20</v>
      </c>
      <c r="BE793" s="93">
        <v>203</v>
      </c>
      <c r="BF793" s="96">
        <f t="shared" si="339"/>
        <v>20203</v>
      </c>
      <c r="BG793" s="96">
        <f t="shared" si="340"/>
        <v>20203</v>
      </c>
      <c r="BI793" s="7" t="s">
        <v>1447</v>
      </c>
    </row>
    <row r="794" spans="1:61" ht="14" hidden="1" customHeight="1" outlineLevel="1" x14ac:dyDescent="0.2">
      <c r="A794" t="s">
        <v>1057</v>
      </c>
      <c r="B794" t="s">
        <v>2477</v>
      </c>
      <c r="C794" s="1">
        <f t="shared" si="341"/>
        <v>3953</v>
      </c>
      <c r="D794" s="7">
        <f>IF(N794&gt;0, RANK(N794,(N794:P794,Q794:AF794)),0)</f>
        <v>2</v>
      </c>
      <c r="E794" s="7">
        <f>IF(O794&gt;0,RANK(O794,(N794:P794,Q794:AF794)),0)</f>
        <v>1</v>
      </c>
      <c r="F794" s="7">
        <f>IF(P794&gt;0,RANK(P794,(N794:P794,Q794:AF794)),0)</f>
        <v>0</v>
      </c>
      <c r="G794" s="1">
        <f t="shared" si="342"/>
        <v>2057</v>
      </c>
      <c r="H794" s="2">
        <f t="shared" si="343"/>
        <v>0.52036428029344806</v>
      </c>
      <c r="I794" s="2"/>
      <c r="J794" s="2">
        <f t="shared" si="344"/>
        <v>0.21578547938274728</v>
      </c>
      <c r="K794" s="2">
        <f t="shared" si="345"/>
        <v>0.73614975967619534</v>
      </c>
      <c r="L794" s="2">
        <f t="shared" si="346"/>
        <v>0</v>
      </c>
      <c r="M794" s="2">
        <f t="shared" si="347"/>
        <v>4.8064760941057383E-2</v>
      </c>
      <c r="N794" s="100">
        <v>853</v>
      </c>
      <c r="O794" s="100">
        <v>2910</v>
      </c>
      <c r="P794" s="104"/>
      <c r="Q794" s="103">
        <v>190</v>
      </c>
      <c r="R794" s="100"/>
      <c r="S794" s="100"/>
      <c r="T794" s="111"/>
      <c r="U794" s="100"/>
      <c r="W794" s="100"/>
      <c r="X794" s="100"/>
      <c r="Y794" s="100"/>
      <c r="Z794" s="100"/>
      <c r="AA794" s="100"/>
      <c r="AB794" s="100"/>
      <c r="AC794" s="100"/>
      <c r="AD794" s="100"/>
      <c r="AE794" s="100"/>
      <c r="AF794" s="100"/>
      <c r="AG794" s="100"/>
      <c r="AH794" s="100"/>
      <c r="AI794" s="100"/>
      <c r="AJ794" s="100"/>
      <c r="AK794" s="100"/>
      <c r="AL794" s="100"/>
      <c r="AM794" s="100"/>
      <c r="AN794" s="100"/>
      <c r="AO794" s="100"/>
      <c r="AP794" s="7">
        <f>IF(Q794&gt;0,RANK(Q794,(N794:P794,Q794:AF794)),0)</f>
        <v>3</v>
      </c>
      <c r="AQ794" s="7">
        <f>IF(R794&gt;0,RANK(R794,(N794:P794,Q794:AF794)),0)</f>
        <v>0</v>
      </c>
      <c r="AR794" s="7">
        <f>IF(T794&gt;0,RANK(T794,(N794:P794,Q794:AF794)),0)</f>
        <v>0</v>
      </c>
      <c r="AS794" s="7">
        <f>IF(S794&gt;0,RANK(S794,(N794:P794,Q794:AF794)),0)</f>
        <v>0</v>
      </c>
      <c r="AT794" s="2">
        <f t="shared" si="348"/>
        <v>4.8064760941057424E-2</v>
      </c>
      <c r="AU794" s="2">
        <f t="shared" si="349"/>
        <v>0</v>
      </c>
      <c r="AV794" s="2">
        <f t="shared" si="350"/>
        <v>0</v>
      </c>
      <c r="AW794" s="2">
        <f t="shared" si="351"/>
        <v>0</v>
      </c>
      <c r="AY794" t="s">
        <v>1057</v>
      </c>
      <c r="AZ794" t="s">
        <v>2477</v>
      </c>
      <c r="BA794">
        <v>2</v>
      </c>
      <c r="BC794">
        <v>2</v>
      </c>
      <c r="BD794" s="91">
        <v>20</v>
      </c>
      <c r="BE794" s="93">
        <v>205</v>
      </c>
      <c r="BF794" s="96">
        <f t="shared" si="339"/>
        <v>20205</v>
      </c>
      <c r="BG794" s="96">
        <f t="shared" si="340"/>
        <v>20205</v>
      </c>
      <c r="BI794" s="7" t="s">
        <v>1447</v>
      </c>
    </row>
    <row r="795" spans="1:61" ht="14" hidden="1" customHeight="1" outlineLevel="1" x14ac:dyDescent="0.2">
      <c r="A795" t="s">
        <v>395</v>
      </c>
      <c r="B795" t="s">
        <v>2477</v>
      </c>
      <c r="C795" s="1">
        <f t="shared" si="341"/>
        <v>1539</v>
      </c>
      <c r="D795" s="7">
        <f>IF(N795&gt;0, RANK(N795,(N795:P795,Q795:AF795)),0)</f>
        <v>2</v>
      </c>
      <c r="E795" s="7">
        <f>IF(O795&gt;0,RANK(O795,(N795:P795,Q795:AF795)),0)</f>
        <v>1</v>
      </c>
      <c r="F795" s="7">
        <f>IF(P795&gt;0,RANK(P795,(N795:P795,Q795:AF795)),0)</f>
        <v>0</v>
      </c>
      <c r="G795" s="1">
        <f t="shared" si="342"/>
        <v>741</v>
      </c>
      <c r="H795" s="2">
        <f t="shared" si="343"/>
        <v>0.48148148148148145</v>
      </c>
      <c r="I795" s="2"/>
      <c r="J795" s="2">
        <f t="shared" si="344"/>
        <v>0.22871994801819362</v>
      </c>
      <c r="K795" s="2">
        <f t="shared" si="345"/>
        <v>0.71020142949967513</v>
      </c>
      <c r="L795" s="2">
        <f t="shared" si="346"/>
        <v>0</v>
      </c>
      <c r="M795" s="2">
        <f t="shared" si="347"/>
        <v>6.1078622482131251E-2</v>
      </c>
      <c r="N795" s="100">
        <v>352</v>
      </c>
      <c r="O795" s="100">
        <v>1093</v>
      </c>
      <c r="P795" s="104"/>
      <c r="Q795" s="103">
        <v>94</v>
      </c>
      <c r="R795" s="100"/>
      <c r="S795" s="100"/>
      <c r="T795" s="111"/>
      <c r="U795" s="100"/>
      <c r="W795" s="100"/>
      <c r="X795" s="100"/>
      <c r="Y795" s="100"/>
      <c r="Z795" s="100"/>
      <c r="AA795" s="100"/>
      <c r="AB795" s="100"/>
      <c r="AC795" s="100"/>
      <c r="AD795" s="100"/>
      <c r="AE795" s="100"/>
      <c r="AF795" s="100"/>
      <c r="AG795" s="100"/>
      <c r="AH795" s="100"/>
      <c r="AI795" s="100"/>
      <c r="AJ795" s="100"/>
      <c r="AK795" s="100"/>
      <c r="AL795" s="100"/>
      <c r="AM795" s="100"/>
      <c r="AN795" s="100"/>
      <c r="AO795" s="100"/>
      <c r="AP795" s="7">
        <f>IF(Q795&gt;0,RANK(Q795,(N795:P795,Q795:AF795)),0)</f>
        <v>3</v>
      </c>
      <c r="AQ795" s="7">
        <f>IF(R795&gt;0,RANK(R795,(N795:P795,Q795:AF795)),0)</f>
        <v>0</v>
      </c>
      <c r="AR795" s="7">
        <f>IF(T795&gt;0,RANK(T795,(N795:P795,Q795:AF795)),0)</f>
        <v>0</v>
      </c>
      <c r="AS795" s="7">
        <f>IF(S795&gt;0,RANK(S795,(N795:P795,Q795:AF795)),0)</f>
        <v>0</v>
      </c>
      <c r="AT795" s="2">
        <f t="shared" si="348"/>
        <v>6.1078622482131251E-2</v>
      </c>
      <c r="AU795" s="2">
        <f t="shared" si="349"/>
        <v>0</v>
      </c>
      <c r="AV795" s="2">
        <f t="shared" si="350"/>
        <v>0</v>
      </c>
      <c r="AW795" s="2">
        <f t="shared" si="351"/>
        <v>0</v>
      </c>
      <c r="AY795" t="s">
        <v>395</v>
      </c>
      <c r="AZ795" t="s">
        <v>2477</v>
      </c>
      <c r="BA795">
        <v>2</v>
      </c>
      <c r="BC795">
        <v>2</v>
      </c>
      <c r="BD795" s="91">
        <v>20</v>
      </c>
      <c r="BE795" s="93">
        <v>207</v>
      </c>
      <c r="BF795" s="96">
        <f t="shared" si="339"/>
        <v>20207</v>
      </c>
      <c r="BG795" s="96">
        <f t="shared" si="340"/>
        <v>20207</v>
      </c>
      <c r="BI795" s="7" t="s">
        <v>1447</v>
      </c>
    </row>
    <row r="796" spans="1:61" ht="14" hidden="1" customHeight="1" outlineLevel="1" x14ac:dyDescent="0.2">
      <c r="A796" t="s">
        <v>1849</v>
      </c>
      <c r="B796" t="s">
        <v>2477</v>
      </c>
      <c r="C796" s="1">
        <f t="shared" si="341"/>
        <v>56217</v>
      </c>
      <c r="D796" s="7">
        <f>IF(N796&gt;0, RANK(N796,(N796:P796,Q796:AF796)),0)</f>
        <v>1</v>
      </c>
      <c r="E796" s="7">
        <f>IF(O796&gt;0,RANK(O796,(N796:P796,Q796:AF796)),0)</f>
        <v>2</v>
      </c>
      <c r="F796" s="7">
        <f>IF(P796&gt;0,RANK(P796,(N796:P796,Q796:AF796)),0)</f>
        <v>0</v>
      </c>
      <c r="G796" s="1">
        <f t="shared" si="342"/>
        <v>18874</v>
      </c>
      <c r="H796" s="2">
        <f t="shared" si="343"/>
        <v>0.33573474215984489</v>
      </c>
      <c r="I796" s="2"/>
      <c r="J796" s="2">
        <f t="shared" si="344"/>
        <v>0.63477239980788724</v>
      </c>
      <c r="K796" s="2">
        <f t="shared" si="345"/>
        <v>0.29903765764804241</v>
      </c>
      <c r="L796" s="2">
        <f t="shared" si="346"/>
        <v>0</v>
      </c>
      <c r="M796" s="2">
        <f t="shared" si="347"/>
        <v>6.6189942544070346E-2</v>
      </c>
      <c r="N796" s="100">
        <v>35685</v>
      </c>
      <c r="O796" s="100">
        <v>16811</v>
      </c>
      <c r="P796" s="104"/>
      <c r="Q796" s="103">
        <v>3721</v>
      </c>
      <c r="R796" s="100"/>
      <c r="S796" s="100"/>
      <c r="T796" s="111"/>
      <c r="U796" s="100"/>
      <c r="W796" s="100"/>
      <c r="X796" s="100"/>
      <c r="Y796" s="100"/>
      <c r="Z796" s="100"/>
      <c r="AA796" s="100"/>
      <c r="AB796" s="100"/>
      <c r="AC796" s="100"/>
      <c r="AD796" s="100"/>
      <c r="AE796" s="100"/>
      <c r="AF796" s="100"/>
      <c r="AG796" s="100"/>
      <c r="AH796" s="100"/>
      <c r="AI796" s="100"/>
      <c r="AJ796" s="100"/>
      <c r="AK796" s="100"/>
      <c r="AL796" s="100"/>
      <c r="AM796" s="100"/>
      <c r="AN796" s="100"/>
      <c r="AO796" s="100"/>
      <c r="AP796" s="7">
        <f>IF(Q796&gt;0,RANK(Q796,(N796:P796,Q796:AF796)),0)</f>
        <v>3</v>
      </c>
      <c r="AQ796" s="7">
        <f>IF(R796&gt;0,RANK(R796,(N796:P796,Q796:AF796)),0)</f>
        <v>0</v>
      </c>
      <c r="AR796" s="7">
        <f>IF(T796&gt;0,RANK(T796,(N796:P796,Q796:AF796)),0)</f>
        <v>0</v>
      </c>
      <c r="AS796" s="7">
        <f>IF(S796&gt;0,RANK(S796,(N796:P796,Q796:AF796)),0)</f>
        <v>0</v>
      </c>
      <c r="AT796" s="2">
        <f t="shared" si="348"/>
        <v>6.6189942544070304E-2</v>
      </c>
      <c r="AU796" s="2">
        <f t="shared" si="349"/>
        <v>0</v>
      </c>
      <c r="AV796" s="2">
        <f t="shared" si="350"/>
        <v>0</v>
      </c>
      <c r="AW796" s="2">
        <f t="shared" si="351"/>
        <v>0</v>
      </c>
      <c r="AY796" t="s">
        <v>1849</v>
      </c>
      <c r="AZ796" t="s">
        <v>2477</v>
      </c>
      <c r="BA796">
        <v>3</v>
      </c>
      <c r="BC796">
        <v>2</v>
      </c>
      <c r="BD796" s="91">
        <v>20</v>
      </c>
      <c r="BE796" s="93">
        <v>209</v>
      </c>
      <c r="BF796" s="96">
        <f t="shared" si="339"/>
        <v>20209</v>
      </c>
      <c r="BG796" s="96">
        <f t="shared" si="340"/>
        <v>20209</v>
      </c>
      <c r="BI796" s="7" t="s">
        <v>1447</v>
      </c>
    </row>
    <row r="797" spans="1:61" ht="14" customHeight="1" collapsed="1" x14ac:dyDescent="0.2">
      <c r="A797" t="s">
        <v>525</v>
      </c>
      <c r="B797" t="s">
        <v>2397</v>
      </c>
      <c r="C797" s="1">
        <f t="shared" si="341"/>
        <v>1367755</v>
      </c>
      <c r="D797" s="7">
        <f>IF(N797&gt;0, RANK(N797,(N797:P797,Q797:AF797)),0)</f>
        <v>2</v>
      </c>
      <c r="E797" s="7">
        <f>IF(O797&gt;0,RANK(O797,(N797:P797,Q797:AF797)),0)</f>
        <v>1</v>
      </c>
      <c r="F797" s="7">
        <f>IF(P797&gt;0,RANK(P797,(N797:P797,Q797:AF797)),0)</f>
        <v>0</v>
      </c>
      <c r="G797" s="1">
        <f t="shared" si="342"/>
        <v>156432</v>
      </c>
      <c r="H797" s="2">
        <f t="shared" si="343"/>
        <v>0.11437136036790214</v>
      </c>
      <c r="I797" s="2"/>
      <c r="J797" s="2">
        <f t="shared" si="344"/>
        <v>0.41785992374365294</v>
      </c>
      <c r="K797" s="2">
        <f t="shared" si="345"/>
        <v>0.53223128411155507</v>
      </c>
      <c r="L797" s="2">
        <f t="shared" si="346"/>
        <v>0</v>
      </c>
      <c r="M797" s="2">
        <f t="shared" si="347"/>
        <v>4.9908792144792047E-2</v>
      </c>
      <c r="N797" s="102">
        <f>SUM(N692:N796)</f>
        <v>571530</v>
      </c>
      <c r="O797" s="102">
        <f>SUM(O692:O796)</f>
        <v>727962</v>
      </c>
      <c r="P797" s="102"/>
      <c r="Q797" s="102">
        <f>SUM(Q692:Q796)</f>
        <v>68263</v>
      </c>
      <c r="R797" s="102"/>
      <c r="T797" s="102"/>
      <c r="AP797" s="7">
        <f>IF(Q797&gt;0,RANK(Q797,(N797:P797,Q797:AF797)),0)</f>
        <v>3</v>
      </c>
      <c r="AQ797" s="7">
        <f>IF(R797&gt;0,RANK(R797,(N797:P797,Q797:AF797)),0)</f>
        <v>0</v>
      </c>
      <c r="AR797" s="7">
        <f>IF(T797&gt;0,RANK(T797,(N797:P797,Q797:AF797)),0)</f>
        <v>0</v>
      </c>
      <c r="AS797" s="7">
        <f>IF(S797&gt;0,RANK(S797,(N797:P797,Q797:AF797)),0)</f>
        <v>0</v>
      </c>
      <c r="AT797" s="2">
        <f t="shared" si="348"/>
        <v>4.9908792144792012E-2</v>
      </c>
      <c r="AU797" s="2">
        <f t="shared" si="349"/>
        <v>0</v>
      </c>
      <c r="AV797" s="2">
        <f t="shared" si="350"/>
        <v>0</v>
      </c>
      <c r="AW797" s="2">
        <f t="shared" si="351"/>
        <v>0</v>
      </c>
      <c r="AY797" t="s">
        <v>525</v>
      </c>
      <c r="AZ797" t="s">
        <v>2397</v>
      </c>
      <c r="BA797" t="s">
        <v>2903</v>
      </c>
      <c r="BC797">
        <v>2</v>
      </c>
      <c r="BD797" s="91">
        <v>20</v>
      </c>
      <c r="BE797" s="93"/>
      <c r="BF797" s="91">
        <v>20</v>
      </c>
      <c r="BG797" s="91">
        <f t="shared" si="340"/>
        <v>20</v>
      </c>
      <c r="BI797" s="7" t="s">
        <v>2154</v>
      </c>
    </row>
    <row r="798" spans="1:61" ht="14" customHeight="1" x14ac:dyDescent="0.2">
      <c r="C798" s="1"/>
      <c r="E798" s="7"/>
      <c r="F798" s="7"/>
      <c r="I798" s="2"/>
      <c r="P798" s="102"/>
      <c r="Q798" s="102"/>
      <c r="AP798" s="7"/>
      <c r="AQ798" s="7"/>
      <c r="AR798" s="7"/>
      <c r="AS798" s="7"/>
      <c r="BA798" t="s">
        <v>2903</v>
      </c>
      <c r="BD798" s="91"/>
      <c r="BE798" s="93"/>
      <c r="BF798" s="96"/>
      <c r="BG798" s="96"/>
    </row>
    <row r="799" spans="1:61" ht="14" hidden="1" customHeight="1" outlineLevel="1" x14ac:dyDescent="0.2">
      <c r="A799" t="s">
        <v>2309</v>
      </c>
      <c r="B799" t="s">
        <v>1059</v>
      </c>
      <c r="C799" s="1">
        <f t="shared" ref="C799:C830" si="352">SUM(N799:AN799)</f>
        <v>8724</v>
      </c>
      <c r="D799" s="7">
        <f>IF(N799&gt;0, RANK(N799,(N799:P799,Q799:AF799)),0)</f>
        <v>2</v>
      </c>
      <c r="E799" s="7">
        <f>IF(O799&gt;0,RANK(O799,(N799:P799,Q799:AF799)),0)</f>
        <v>1</v>
      </c>
      <c r="F799" s="7">
        <f>IF(P799&gt;0,RANK(P799,(N799:P799,Q799:AF799)),0)</f>
        <v>0</v>
      </c>
      <c r="G799" s="1">
        <f t="shared" ref="G799:G852" si="353">IF(C799&gt;0,MAX(N799:P799)-LARGE(N799:P799,2),0)</f>
        <v>5130</v>
      </c>
      <c r="H799" s="2">
        <f t="shared" ref="H799:H852" si="354">IF(C799&gt;0,G799/C799,0)</f>
        <v>0.58803301237964234</v>
      </c>
      <c r="I799" s="2"/>
      <c r="J799" s="2">
        <f t="shared" ref="J799:J830" si="355">IF($C799=0,"-",N799/$C799)</f>
        <v>0.18603851444291608</v>
      </c>
      <c r="K799" s="2">
        <f t="shared" ref="K799:K830" si="356">IF($C799=0,"-",O799/$C799)</f>
        <v>0.77407152682255842</v>
      </c>
      <c r="L799" s="2">
        <f t="shared" ref="L799:L830" si="357">IF($C799=0,"-",P799/$C799)</f>
        <v>0</v>
      </c>
      <c r="M799" s="2">
        <f t="shared" ref="M799:M830" si="358">IF(C799=0,"-",(1-J799-K799-L799))</f>
        <v>3.9889958734525499E-2</v>
      </c>
      <c r="N799" s="53">
        <v>1623</v>
      </c>
      <c r="O799" s="53">
        <v>6753</v>
      </c>
      <c r="P799" s="102"/>
      <c r="Q799" s="102">
        <v>348</v>
      </c>
      <c r="Y799" s="53">
        <v>0</v>
      </c>
      <c r="Z799" s="53">
        <v>0</v>
      </c>
      <c r="AA799" s="53">
        <v>0</v>
      </c>
      <c r="AB799" s="53">
        <v>0</v>
      </c>
      <c r="AC799" s="53">
        <v>0</v>
      </c>
      <c r="AP799" s="7">
        <f>IF(Q799&gt;0,RANK(Q799,(N799:P799,Q799:AF799)),0)</f>
        <v>3</v>
      </c>
      <c r="AQ799" s="7">
        <f>IF(R799&gt;0,RANK(R799,(N799:P799,Q799:AF799)),0)</f>
        <v>0</v>
      </c>
      <c r="AR799" s="7">
        <f>IF(T799&gt;0,RANK(T799,(N799:P799,Q799:AF799)),0)</f>
        <v>0</v>
      </c>
      <c r="AS799" s="7">
        <f>IF(S799&gt;0,RANK(S799,(N799:P799,Q799:AF799)),0)</f>
        <v>0</v>
      </c>
      <c r="AT799" s="2">
        <f t="shared" ref="AT799:AT830" si="359">IF($C799=0,"-",Q799/$C799)</f>
        <v>3.9889958734525444E-2</v>
      </c>
      <c r="AU799" s="2">
        <f t="shared" ref="AU799:AU830" si="360">IF($C799=0,"-",R799/$C799)</f>
        <v>0</v>
      </c>
      <c r="AV799" s="2">
        <f t="shared" ref="AV799:AV830" si="361">IF($C799=0,"-",T799/$C799)</f>
        <v>0</v>
      </c>
      <c r="AW799" s="2">
        <f t="shared" ref="AW799:AW830" si="362">IF($C799=0,"-",S799/$C799)</f>
        <v>0</v>
      </c>
      <c r="AY799" t="s">
        <v>2309</v>
      </c>
      <c r="AZ799" t="s">
        <v>1059</v>
      </c>
      <c r="BA799">
        <v>1</v>
      </c>
      <c r="BC799">
        <v>2</v>
      </c>
      <c r="BD799" s="91">
        <v>21</v>
      </c>
      <c r="BE799" s="93">
        <v>1</v>
      </c>
      <c r="BF799" s="96">
        <f t="shared" si="339"/>
        <v>21001</v>
      </c>
      <c r="BG799" s="96">
        <f t="shared" si="340"/>
        <v>21001</v>
      </c>
      <c r="BI799" s="7" t="s">
        <v>1447</v>
      </c>
    </row>
    <row r="800" spans="1:61" ht="14" hidden="1" customHeight="1" outlineLevel="1" x14ac:dyDescent="0.2">
      <c r="A800" t="s">
        <v>2504</v>
      </c>
      <c r="B800" t="s">
        <v>1059</v>
      </c>
      <c r="C800" s="1">
        <f t="shared" si="352"/>
        <v>9301</v>
      </c>
      <c r="D800" s="7">
        <f>IF(N800&gt;0, RANK(N800,(N800:P800,Q800:AF800)),0)</f>
        <v>2</v>
      </c>
      <c r="E800" s="7">
        <f>IF(O800&gt;0,RANK(O800,(N800:P800,Q800:AF800)),0)</f>
        <v>1</v>
      </c>
      <c r="F800" s="7">
        <f>IF(P800&gt;0,RANK(P800,(N800:P800,Q800:AF800)),0)</f>
        <v>0</v>
      </c>
      <c r="G800" s="1">
        <f t="shared" si="353"/>
        <v>5030</v>
      </c>
      <c r="H800" s="2">
        <f t="shared" si="354"/>
        <v>0.54080206429416189</v>
      </c>
      <c r="I800" s="2"/>
      <c r="J800" s="2">
        <f t="shared" si="355"/>
        <v>0.2063219008708741</v>
      </c>
      <c r="K800" s="2">
        <f t="shared" si="356"/>
        <v>0.74712396516503599</v>
      </c>
      <c r="L800" s="2">
        <f t="shared" si="357"/>
        <v>0</v>
      </c>
      <c r="M800" s="2">
        <f t="shared" si="358"/>
        <v>4.6554133964089917E-2</v>
      </c>
      <c r="N800" s="53">
        <v>1919</v>
      </c>
      <c r="O800" s="53">
        <v>6949</v>
      </c>
      <c r="P800" s="102"/>
      <c r="Q800" s="102">
        <v>433</v>
      </c>
      <c r="Y800" s="53">
        <v>0</v>
      </c>
      <c r="Z800" s="53">
        <v>0</v>
      </c>
      <c r="AA800" s="53">
        <v>0</v>
      </c>
      <c r="AB800" s="53">
        <v>0</v>
      </c>
      <c r="AC800" s="53">
        <v>0</v>
      </c>
      <c r="AP800" s="7">
        <f>IF(Q800&gt;0,RANK(Q800,(N800:P800,Q800:AF800)),0)</f>
        <v>3</v>
      </c>
      <c r="AQ800" s="7">
        <f>IF(R800&gt;0,RANK(R800,(N800:P800,Q800:AF800)),0)</f>
        <v>0</v>
      </c>
      <c r="AR800" s="7">
        <f>IF(T800&gt;0,RANK(T800,(N800:P800,Q800:AF800)),0)</f>
        <v>0</v>
      </c>
      <c r="AS800" s="7">
        <f>IF(S800&gt;0,RANK(S800,(N800:P800,Q800:AF800)),0)</f>
        <v>0</v>
      </c>
      <c r="AT800" s="2">
        <f t="shared" si="359"/>
        <v>4.6554133964089882E-2</v>
      </c>
      <c r="AU800" s="2">
        <f t="shared" si="360"/>
        <v>0</v>
      </c>
      <c r="AV800" s="2">
        <f t="shared" si="361"/>
        <v>0</v>
      </c>
      <c r="AW800" s="2">
        <f t="shared" si="362"/>
        <v>0</v>
      </c>
      <c r="AY800" t="s">
        <v>2504</v>
      </c>
      <c r="AZ800" t="s">
        <v>1059</v>
      </c>
      <c r="BA800">
        <v>1</v>
      </c>
      <c r="BC800">
        <v>2</v>
      </c>
      <c r="BD800" s="91">
        <v>21</v>
      </c>
      <c r="BE800" s="93">
        <v>3</v>
      </c>
      <c r="BF800" s="96">
        <f t="shared" si="339"/>
        <v>21003</v>
      </c>
      <c r="BG800" s="96">
        <f t="shared" si="340"/>
        <v>21003</v>
      </c>
      <c r="BI800" s="7" t="s">
        <v>1447</v>
      </c>
    </row>
    <row r="801" spans="1:61" ht="14" hidden="1" customHeight="1" outlineLevel="1" x14ac:dyDescent="0.2">
      <c r="A801" t="s">
        <v>22</v>
      </c>
      <c r="B801" t="s">
        <v>1059</v>
      </c>
      <c r="C801" s="1">
        <f t="shared" si="352"/>
        <v>13235</v>
      </c>
      <c r="D801" s="7">
        <f>IF(N801&gt;0, RANK(N801,(N801:P801,Q801:AF801)),0)</f>
        <v>2</v>
      </c>
      <c r="E801" s="7">
        <f>IF(O801&gt;0,RANK(O801,(N801:P801,Q801:AF801)),0)</f>
        <v>1</v>
      </c>
      <c r="F801" s="7">
        <f>IF(P801&gt;0,RANK(P801,(N801:P801,Q801:AF801)),0)</f>
        <v>0</v>
      </c>
      <c r="G801" s="1">
        <f t="shared" si="353"/>
        <v>5358</v>
      </c>
      <c r="H801" s="2">
        <f t="shared" si="354"/>
        <v>0.40483566301473367</v>
      </c>
      <c r="I801" s="2"/>
      <c r="J801" s="2">
        <f t="shared" si="355"/>
        <v>0.27676615035889685</v>
      </c>
      <c r="K801" s="2">
        <f t="shared" si="356"/>
        <v>0.68160181337363057</v>
      </c>
      <c r="L801" s="2">
        <f t="shared" si="357"/>
        <v>0</v>
      </c>
      <c r="M801" s="2">
        <f t="shared" si="358"/>
        <v>4.1632036267472583E-2</v>
      </c>
      <c r="N801" s="53">
        <v>3663</v>
      </c>
      <c r="O801" s="53">
        <v>9021</v>
      </c>
      <c r="P801" s="102"/>
      <c r="Q801" s="102">
        <v>551</v>
      </c>
      <c r="Y801" s="53">
        <v>0</v>
      </c>
      <c r="Z801" s="53">
        <v>0</v>
      </c>
      <c r="AA801" s="53">
        <v>0</v>
      </c>
      <c r="AB801" s="53">
        <v>0</v>
      </c>
      <c r="AC801" s="53">
        <v>0</v>
      </c>
      <c r="AP801" s="7">
        <f>IF(Q801&gt;0,RANK(Q801,(N801:P801,Q801:AF801)),0)</f>
        <v>3</v>
      </c>
      <c r="AQ801" s="7">
        <f>IF(R801&gt;0,RANK(R801,(N801:P801,Q801:AF801)),0)</f>
        <v>0</v>
      </c>
      <c r="AR801" s="7">
        <f>IF(T801&gt;0,RANK(T801,(N801:P801,Q801:AF801)),0)</f>
        <v>0</v>
      </c>
      <c r="AS801" s="7">
        <f>IF(S801&gt;0,RANK(S801,(N801:P801,Q801:AF801)),0)</f>
        <v>0</v>
      </c>
      <c r="AT801" s="2">
        <f t="shared" si="359"/>
        <v>4.1632036267472611E-2</v>
      </c>
      <c r="AU801" s="2">
        <f t="shared" si="360"/>
        <v>0</v>
      </c>
      <c r="AV801" s="2">
        <f t="shared" si="361"/>
        <v>0</v>
      </c>
      <c r="AW801" s="2">
        <f t="shared" si="362"/>
        <v>0</v>
      </c>
      <c r="AY801" t="s">
        <v>22</v>
      </c>
      <c r="AZ801" t="s">
        <v>1059</v>
      </c>
      <c r="BA801">
        <v>6</v>
      </c>
      <c r="BC801">
        <v>2</v>
      </c>
      <c r="BD801" s="91">
        <v>21</v>
      </c>
      <c r="BE801" s="93">
        <v>5</v>
      </c>
      <c r="BF801" s="96">
        <f t="shared" si="339"/>
        <v>21005</v>
      </c>
      <c r="BG801" s="96">
        <f t="shared" si="340"/>
        <v>21005</v>
      </c>
      <c r="BI801" s="7" t="s">
        <v>1447</v>
      </c>
    </row>
    <row r="802" spans="1:61" ht="14" hidden="1" customHeight="1" outlineLevel="1" x14ac:dyDescent="0.2">
      <c r="A802" t="s">
        <v>1388</v>
      </c>
      <c r="B802" t="s">
        <v>1059</v>
      </c>
      <c r="C802" s="1">
        <f t="shared" si="352"/>
        <v>4227</v>
      </c>
      <c r="D802" s="7">
        <f>IF(N802&gt;0, RANK(N802,(N802:P802,Q802:AF802)),0)</f>
        <v>2</v>
      </c>
      <c r="E802" s="7">
        <f>IF(O802&gt;0,RANK(O802,(N802:P802,Q802:AF802)),0)</f>
        <v>1</v>
      </c>
      <c r="F802" s="7">
        <f>IF(P802&gt;0,RANK(P802,(N802:P802,Q802:AF802)),0)</f>
        <v>0</v>
      </c>
      <c r="G802" s="1">
        <f t="shared" si="353"/>
        <v>2219</v>
      </c>
      <c r="H802" s="2">
        <f t="shared" si="354"/>
        <v>0.52495859947953627</v>
      </c>
      <c r="I802" s="2"/>
      <c r="J802" s="2">
        <f t="shared" si="355"/>
        <v>0.22143364088005676</v>
      </c>
      <c r="K802" s="2">
        <f t="shared" si="356"/>
        <v>0.74639224035959306</v>
      </c>
      <c r="L802" s="2">
        <f t="shared" si="357"/>
        <v>0</v>
      </c>
      <c r="M802" s="2">
        <f t="shared" si="358"/>
        <v>3.2174118760350146E-2</v>
      </c>
      <c r="N802" s="53">
        <v>936</v>
      </c>
      <c r="O802" s="53">
        <v>3155</v>
      </c>
      <c r="P802" s="102"/>
      <c r="Q802" s="102">
        <v>136</v>
      </c>
      <c r="Y802" s="53">
        <v>0</v>
      </c>
      <c r="Z802" s="53">
        <v>0</v>
      </c>
      <c r="AA802" s="53">
        <v>0</v>
      </c>
      <c r="AB802" s="53">
        <v>0</v>
      </c>
      <c r="AC802" s="53">
        <v>0</v>
      </c>
      <c r="AP802" s="7">
        <f>IF(Q802&gt;0,RANK(Q802,(N802:P802,Q802:AF802)),0)</f>
        <v>3</v>
      </c>
      <c r="AQ802" s="7">
        <f>IF(R802&gt;0,RANK(R802,(N802:P802,Q802:AF802)),0)</f>
        <v>0</v>
      </c>
      <c r="AR802" s="7">
        <f>IF(T802&gt;0,RANK(T802,(N802:P802,Q802:AF802)),0)</f>
        <v>0</v>
      </c>
      <c r="AS802" s="7">
        <f>IF(S802&gt;0,RANK(S802,(N802:P802,Q802:AF802)),0)</f>
        <v>0</v>
      </c>
      <c r="AT802" s="2">
        <f t="shared" si="359"/>
        <v>3.2174118760350132E-2</v>
      </c>
      <c r="AU802" s="2">
        <f t="shared" si="360"/>
        <v>0</v>
      </c>
      <c r="AV802" s="2">
        <f t="shared" si="361"/>
        <v>0</v>
      </c>
      <c r="AW802" s="2">
        <f t="shared" si="362"/>
        <v>0</v>
      </c>
      <c r="AY802" t="s">
        <v>1388</v>
      </c>
      <c r="AZ802" t="s">
        <v>1059</v>
      </c>
      <c r="BA802">
        <v>1</v>
      </c>
      <c r="BC802">
        <v>2</v>
      </c>
      <c r="BD802" s="91">
        <v>21</v>
      </c>
      <c r="BE802" s="93">
        <v>7</v>
      </c>
      <c r="BF802" s="96">
        <f t="shared" si="339"/>
        <v>21007</v>
      </c>
      <c r="BG802" s="96">
        <f t="shared" si="340"/>
        <v>21007</v>
      </c>
      <c r="BI802" s="7" t="s">
        <v>1447</v>
      </c>
    </row>
    <row r="803" spans="1:61" ht="14" hidden="1" customHeight="1" outlineLevel="1" x14ac:dyDescent="0.2">
      <c r="A803" t="s">
        <v>2279</v>
      </c>
      <c r="B803" t="s">
        <v>1059</v>
      </c>
      <c r="C803" s="1">
        <f t="shared" si="352"/>
        <v>20022</v>
      </c>
      <c r="D803" s="7">
        <f>IF(N803&gt;0, RANK(N803,(N803:P803,Q803:AF803)),0)</f>
        <v>2</v>
      </c>
      <c r="E803" s="7">
        <f>IF(O803&gt;0,RANK(O803,(N803:P803,Q803:AF803)),0)</f>
        <v>1</v>
      </c>
      <c r="F803" s="7">
        <f>IF(P803&gt;0,RANK(P803,(N803:P803,Q803:AF803)),0)</f>
        <v>0</v>
      </c>
      <c r="G803" s="1">
        <f t="shared" si="353"/>
        <v>7741</v>
      </c>
      <c r="H803" s="2">
        <f t="shared" si="354"/>
        <v>0.38662471281590249</v>
      </c>
      <c r="I803" s="2"/>
      <c r="J803" s="2">
        <f t="shared" si="355"/>
        <v>0.2796923384277295</v>
      </c>
      <c r="K803" s="2">
        <f t="shared" si="356"/>
        <v>0.66631705124363205</v>
      </c>
      <c r="L803" s="2">
        <f t="shared" si="357"/>
        <v>0</v>
      </c>
      <c r="M803" s="2">
        <f t="shared" si="358"/>
        <v>5.39906103286385E-2</v>
      </c>
      <c r="N803" s="53">
        <v>5600</v>
      </c>
      <c r="O803" s="53">
        <v>13341</v>
      </c>
      <c r="P803" s="102"/>
      <c r="Q803" s="102">
        <v>1081</v>
      </c>
      <c r="Y803" s="53">
        <v>0</v>
      </c>
      <c r="Z803" s="53">
        <v>0</v>
      </c>
      <c r="AA803" s="53">
        <v>0</v>
      </c>
      <c r="AB803" s="53">
        <v>0</v>
      </c>
      <c r="AC803" s="53">
        <v>0</v>
      </c>
      <c r="AP803" s="7">
        <f>IF(Q803&gt;0,RANK(Q803,(N803:P803,Q803:AF803)),0)</f>
        <v>3</v>
      </c>
      <c r="AQ803" s="7">
        <f>IF(R803&gt;0,RANK(R803,(N803:P803,Q803:AF803)),0)</f>
        <v>0</v>
      </c>
      <c r="AR803" s="7">
        <f>IF(T803&gt;0,RANK(T803,(N803:P803,Q803:AF803)),0)</f>
        <v>0</v>
      </c>
      <c r="AS803" s="7">
        <f>IF(S803&gt;0,RANK(S803,(N803:P803,Q803:AF803)),0)</f>
        <v>0</v>
      </c>
      <c r="AT803" s="2">
        <f t="shared" si="359"/>
        <v>5.39906103286385E-2</v>
      </c>
      <c r="AU803" s="2">
        <f t="shared" si="360"/>
        <v>0</v>
      </c>
      <c r="AV803" s="2">
        <f t="shared" si="361"/>
        <v>0</v>
      </c>
      <c r="AW803" s="2">
        <f t="shared" si="362"/>
        <v>0</v>
      </c>
      <c r="AY803" t="s">
        <v>2279</v>
      </c>
      <c r="AZ803" t="s">
        <v>1059</v>
      </c>
      <c r="BA803">
        <v>2</v>
      </c>
      <c r="BC803">
        <v>2</v>
      </c>
      <c r="BD803" s="91">
        <v>21</v>
      </c>
      <c r="BE803" s="93">
        <v>9</v>
      </c>
      <c r="BF803" s="96">
        <f t="shared" si="339"/>
        <v>21009</v>
      </c>
      <c r="BG803" s="96">
        <f t="shared" si="340"/>
        <v>21009</v>
      </c>
      <c r="BI803" s="7" t="s">
        <v>1447</v>
      </c>
    </row>
    <row r="804" spans="1:61" ht="14" hidden="1" customHeight="1" outlineLevel="1" x14ac:dyDescent="0.2">
      <c r="A804" t="s">
        <v>2277</v>
      </c>
      <c r="B804" t="s">
        <v>1059</v>
      </c>
      <c r="C804" s="1">
        <f t="shared" si="352"/>
        <v>5610</v>
      </c>
      <c r="D804" s="7">
        <f>IF(N804&gt;0, RANK(N804,(N804:P804,Q804:AF804)),0)</f>
        <v>2</v>
      </c>
      <c r="E804" s="7">
        <f>IF(O804&gt;0,RANK(O804,(N804:P804,Q804:AF804)),0)</f>
        <v>1</v>
      </c>
      <c r="F804" s="7">
        <f>IF(P804&gt;0,RANK(P804,(N804:P804,Q804:AF804)),0)</f>
        <v>0</v>
      </c>
      <c r="G804" s="1">
        <f t="shared" si="353"/>
        <v>1710</v>
      </c>
      <c r="H804" s="2">
        <f t="shared" si="354"/>
        <v>0.30481283422459893</v>
      </c>
      <c r="I804" s="2"/>
      <c r="J804" s="2">
        <f t="shared" si="355"/>
        <v>0.32566844919786098</v>
      </c>
      <c r="K804" s="2">
        <f t="shared" si="356"/>
        <v>0.6304812834224599</v>
      </c>
      <c r="L804" s="2">
        <f t="shared" si="357"/>
        <v>0</v>
      </c>
      <c r="M804" s="2">
        <f t="shared" si="358"/>
        <v>4.385026737967912E-2</v>
      </c>
      <c r="N804" s="53">
        <v>1827</v>
      </c>
      <c r="O804" s="53">
        <v>3537</v>
      </c>
      <c r="P804" s="102"/>
      <c r="Q804" s="102">
        <v>246</v>
      </c>
      <c r="Y804" s="53">
        <v>0</v>
      </c>
      <c r="Z804" s="53">
        <v>0</v>
      </c>
      <c r="AA804" s="53">
        <v>0</v>
      </c>
      <c r="AB804" s="53">
        <v>0</v>
      </c>
      <c r="AC804" s="53">
        <v>0</v>
      </c>
      <c r="AP804" s="7">
        <f>IF(Q804&gt;0,RANK(Q804,(N804:P804,Q804:AF804)),0)</f>
        <v>3</v>
      </c>
      <c r="AQ804" s="7">
        <f>IF(R804&gt;0,RANK(R804,(N804:P804,Q804:AF804)),0)</f>
        <v>0</v>
      </c>
      <c r="AR804" s="7">
        <f>IF(T804&gt;0,RANK(T804,(N804:P804,Q804:AF804)),0)</f>
        <v>0</v>
      </c>
      <c r="AS804" s="7">
        <f>IF(S804&gt;0,RANK(S804,(N804:P804,Q804:AF804)),0)</f>
        <v>0</v>
      </c>
      <c r="AT804" s="2">
        <f t="shared" si="359"/>
        <v>4.3850267379679148E-2</v>
      </c>
      <c r="AU804" s="2">
        <f t="shared" si="360"/>
        <v>0</v>
      </c>
      <c r="AV804" s="2">
        <f t="shared" si="361"/>
        <v>0</v>
      </c>
      <c r="AW804" s="2">
        <f t="shared" si="362"/>
        <v>0</v>
      </c>
      <c r="AY804" t="s">
        <v>2277</v>
      </c>
      <c r="AZ804" t="s">
        <v>1059</v>
      </c>
      <c r="BA804">
        <v>6</v>
      </c>
      <c r="BC804">
        <v>2</v>
      </c>
      <c r="BD804" s="91">
        <v>21</v>
      </c>
      <c r="BE804" s="93">
        <v>11</v>
      </c>
      <c r="BF804" s="96">
        <f t="shared" si="339"/>
        <v>21011</v>
      </c>
      <c r="BG804" s="96">
        <f t="shared" si="340"/>
        <v>21011</v>
      </c>
      <c r="BI804" s="7" t="s">
        <v>1447</v>
      </c>
    </row>
    <row r="805" spans="1:61" ht="14" hidden="1" customHeight="1" outlineLevel="1" x14ac:dyDescent="0.2">
      <c r="A805" t="s">
        <v>393</v>
      </c>
      <c r="B805" t="s">
        <v>1059</v>
      </c>
      <c r="C805" s="1">
        <f t="shared" si="352"/>
        <v>9947</v>
      </c>
      <c r="D805" s="7">
        <f>IF(N805&gt;0, RANK(N805,(N805:P805,Q805:AF805)),0)</f>
        <v>2</v>
      </c>
      <c r="E805" s="7">
        <f>IF(O805&gt;0,RANK(O805,(N805:P805,Q805:AF805)),0)</f>
        <v>1</v>
      </c>
      <c r="F805" s="7">
        <f>IF(P805&gt;0,RANK(P805,(N805:P805,Q805:AF805)),0)</f>
        <v>0</v>
      </c>
      <c r="G805" s="1">
        <f t="shared" si="353"/>
        <v>5187</v>
      </c>
      <c r="H805" s="2">
        <f t="shared" si="354"/>
        <v>0.52146375791695987</v>
      </c>
      <c r="I805" s="2"/>
      <c r="J805" s="2">
        <f t="shared" si="355"/>
        <v>0.21705036694480748</v>
      </c>
      <c r="K805" s="2">
        <f t="shared" si="356"/>
        <v>0.73851412486176737</v>
      </c>
      <c r="L805" s="2">
        <f t="shared" si="357"/>
        <v>0</v>
      </c>
      <c r="M805" s="2">
        <f t="shared" si="358"/>
        <v>4.4435508193425122E-2</v>
      </c>
      <c r="N805" s="53">
        <v>2159</v>
      </c>
      <c r="O805" s="53">
        <v>7346</v>
      </c>
      <c r="P805" s="102"/>
      <c r="Q805" s="102">
        <v>442</v>
      </c>
      <c r="Y805" s="53">
        <v>0</v>
      </c>
      <c r="Z805" s="53">
        <v>0</v>
      </c>
      <c r="AA805" s="53">
        <v>0</v>
      </c>
      <c r="AB805" s="53">
        <v>0</v>
      </c>
      <c r="AC805" s="53">
        <v>0</v>
      </c>
      <c r="AP805" s="7">
        <f>IF(Q805&gt;0,RANK(Q805,(N805:P805,Q805:AF805)),0)</f>
        <v>3</v>
      </c>
      <c r="AQ805" s="7">
        <f>IF(R805&gt;0,RANK(R805,(N805:P805,Q805:AF805)),0)</f>
        <v>0</v>
      </c>
      <c r="AR805" s="7">
        <f>IF(T805&gt;0,RANK(T805,(N805:P805,Q805:AF805)),0)</f>
        <v>0</v>
      </c>
      <c r="AS805" s="7">
        <f>IF(S805&gt;0,RANK(S805,(N805:P805,Q805:AF805)),0)</f>
        <v>0</v>
      </c>
      <c r="AT805" s="2">
        <f t="shared" si="359"/>
        <v>4.4435508193425156E-2</v>
      </c>
      <c r="AU805" s="2">
        <f t="shared" si="360"/>
        <v>0</v>
      </c>
      <c r="AV805" s="2">
        <f t="shared" si="361"/>
        <v>0</v>
      </c>
      <c r="AW805" s="2">
        <f t="shared" si="362"/>
        <v>0</v>
      </c>
      <c r="AY805" t="s">
        <v>393</v>
      </c>
      <c r="AZ805" t="s">
        <v>1059</v>
      </c>
      <c r="BA805">
        <v>5</v>
      </c>
      <c r="BC805">
        <v>2</v>
      </c>
      <c r="BD805" s="91">
        <v>21</v>
      </c>
      <c r="BE805" s="93">
        <v>13</v>
      </c>
      <c r="BF805" s="96">
        <f t="shared" si="339"/>
        <v>21013</v>
      </c>
      <c r="BG805" s="96">
        <f t="shared" si="340"/>
        <v>21013</v>
      </c>
      <c r="BI805" s="7" t="s">
        <v>1447</v>
      </c>
    </row>
    <row r="806" spans="1:61" ht="14" hidden="1" customHeight="1" outlineLevel="1" x14ac:dyDescent="0.2">
      <c r="A806" t="s">
        <v>1308</v>
      </c>
      <c r="B806" t="s">
        <v>1059</v>
      </c>
      <c r="C806" s="1">
        <f t="shared" si="352"/>
        <v>66957</v>
      </c>
      <c r="D806" s="7">
        <f>IF(N806&gt;0, RANK(N806,(N806:P806,Q806:AF806)),0)</f>
        <v>2</v>
      </c>
      <c r="E806" s="7">
        <f>IF(O806&gt;0,RANK(O806,(N806:P806,Q806:AF806)),0)</f>
        <v>1</v>
      </c>
      <c r="F806" s="7">
        <f>IF(P806&gt;0,RANK(P806,(N806:P806,Q806:AF806)),0)</f>
        <v>0</v>
      </c>
      <c r="G806" s="1">
        <f t="shared" si="353"/>
        <v>19279</v>
      </c>
      <c r="H806" s="2">
        <f t="shared" si="354"/>
        <v>0.28793106023268666</v>
      </c>
      <c r="I806" s="2"/>
      <c r="J806" s="2">
        <f t="shared" si="355"/>
        <v>0.33528981286497306</v>
      </c>
      <c r="K806" s="2">
        <f t="shared" si="356"/>
        <v>0.62322087309765972</v>
      </c>
      <c r="L806" s="2">
        <f t="shared" si="357"/>
        <v>0</v>
      </c>
      <c r="M806" s="2">
        <f t="shared" si="358"/>
        <v>4.148931403736722E-2</v>
      </c>
      <c r="N806" s="53">
        <v>22450</v>
      </c>
      <c r="O806" s="53">
        <v>41729</v>
      </c>
      <c r="P806" s="102"/>
      <c r="Q806" s="102">
        <v>2778</v>
      </c>
      <c r="Y806" s="53">
        <v>0</v>
      </c>
      <c r="Z806" s="53">
        <v>0</v>
      </c>
      <c r="AA806" s="53">
        <v>0</v>
      </c>
      <c r="AB806" s="53">
        <v>0</v>
      </c>
      <c r="AC806" s="53">
        <v>0</v>
      </c>
      <c r="AP806" s="7">
        <f>IF(Q806&gt;0,RANK(Q806,(N806:P806,Q806:AF806)),0)</f>
        <v>3</v>
      </c>
      <c r="AQ806" s="7">
        <f>IF(R806&gt;0,RANK(R806,(N806:P806,Q806:AF806)),0)</f>
        <v>0</v>
      </c>
      <c r="AR806" s="7">
        <f>IF(T806&gt;0,RANK(T806,(N806:P806,Q806:AF806)),0)</f>
        <v>0</v>
      </c>
      <c r="AS806" s="7">
        <f>IF(S806&gt;0,RANK(S806,(N806:P806,Q806:AF806)),0)</f>
        <v>0</v>
      </c>
      <c r="AT806" s="2">
        <f t="shared" si="359"/>
        <v>4.1489314037367268E-2</v>
      </c>
      <c r="AU806" s="2">
        <f t="shared" si="360"/>
        <v>0</v>
      </c>
      <c r="AV806" s="2">
        <f t="shared" si="361"/>
        <v>0</v>
      </c>
      <c r="AW806" s="2">
        <f t="shared" si="362"/>
        <v>0</v>
      </c>
      <c r="AY806" t="s">
        <v>1308</v>
      </c>
      <c r="AZ806" t="s">
        <v>1059</v>
      </c>
      <c r="BA806">
        <v>4</v>
      </c>
      <c r="BC806">
        <v>2</v>
      </c>
      <c r="BD806" s="91">
        <v>21</v>
      </c>
      <c r="BE806" s="93">
        <v>15</v>
      </c>
      <c r="BF806" s="96">
        <f t="shared" si="339"/>
        <v>21015</v>
      </c>
      <c r="BG806" s="96">
        <f t="shared" si="340"/>
        <v>21015</v>
      </c>
      <c r="BI806" s="7" t="s">
        <v>1447</v>
      </c>
    </row>
    <row r="807" spans="1:61" ht="14" hidden="1" customHeight="1" outlineLevel="1" x14ac:dyDescent="0.2">
      <c r="A807" t="s">
        <v>681</v>
      </c>
      <c r="B807" t="s">
        <v>1059</v>
      </c>
      <c r="C807" s="1">
        <f t="shared" si="352"/>
        <v>9648</v>
      </c>
      <c r="D807" s="7">
        <f>IF(N807&gt;0, RANK(N807,(N807:P807,Q807:AF807)),0)</f>
        <v>2</v>
      </c>
      <c r="E807" s="7">
        <f>IF(O807&gt;0,RANK(O807,(N807:P807,Q807:AF807)),0)</f>
        <v>1</v>
      </c>
      <c r="F807" s="7">
        <f>IF(P807&gt;0,RANK(P807,(N807:P807,Q807:AF807)),0)</f>
        <v>0</v>
      </c>
      <c r="G807" s="1">
        <f t="shared" si="353"/>
        <v>2330</v>
      </c>
      <c r="H807" s="2">
        <f t="shared" si="354"/>
        <v>0.24150082918739635</v>
      </c>
      <c r="I807" s="2"/>
      <c r="J807" s="2">
        <f t="shared" si="355"/>
        <v>0.3603855721393035</v>
      </c>
      <c r="K807" s="2">
        <f t="shared" si="356"/>
        <v>0.60188640132669979</v>
      </c>
      <c r="L807" s="2">
        <f t="shared" si="357"/>
        <v>0</v>
      </c>
      <c r="M807" s="2">
        <f t="shared" si="358"/>
        <v>3.7728026533996761E-2</v>
      </c>
      <c r="N807" s="53">
        <v>3477</v>
      </c>
      <c r="O807" s="53">
        <v>5807</v>
      </c>
      <c r="P807" s="102"/>
      <c r="Q807" s="102">
        <v>364</v>
      </c>
      <c r="Y807" s="53">
        <v>0</v>
      </c>
      <c r="Z807" s="53">
        <v>0</v>
      </c>
      <c r="AA807" s="53">
        <v>0</v>
      </c>
      <c r="AB807" s="53">
        <v>0</v>
      </c>
      <c r="AC807" s="53">
        <v>0</v>
      </c>
      <c r="AP807" s="7">
        <f>IF(Q807&gt;0,RANK(Q807,(N807:P807,Q807:AF807)),0)</f>
        <v>3</v>
      </c>
      <c r="AQ807" s="7">
        <f>IF(R807&gt;0,RANK(R807,(N807:P807,Q807:AF807)),0)</f>
        <v>0</v>
      </c>
      <c r="AR807" s="7">
        <f>IF(T807&gt;0,RANK(T807,(N807:P807,Q807:AF807)),0)</f>
        <v>0</v>
      </c>
      <c r="AS807" s="7">
        <f>IF(S807&gt;0,RANK(S807,(N807:P807,Q807:AF807)),0)</f>
        <v>0</v>
      </c>
      <c r="AT807" s="2">
        <f t="shared" si="359"/>
        <v>3.7728026533996685E-2</v>
      </c>
      <c r="AU807" s="2">
        <f t="shared" si="360"/>
        <v>0</v>
      </c>
      <c r="AV807" s="2">
        <f t="shared" si="361"/>
        <v>0</v>
      </c>
      <c r="AW807" s="2">
        <f t="shared" si="362"/>
        <v>0</v>
      </c>
      <c r="AY807" t="s">
        <v>681</v>
      </c>
      <c r="AZ807" t="s">
        <v>1059</v>
      </c>
      <c r="BA807">
        <v>6</v>
      </c>
      <c r="BC807">
        <v>2</v>
      </c>
      <c r="BD807" s="91">
        <v>21</v>
      </c>
      <c r="BE807" s="93">
        <v>17</v>
      </c>
      <c r="BF807" s="96">
        <f t="shared" si="339"/>
        <v>21017</v>
      </c>
      <c r="BG807" s="96">
        <f t="shared" si="340"/>
        <v>21017</v>
      </c>
      <c r="BI807" s="7" t="s">
        <v>1447</v>
      </c>
    </row>
    <row r="808" spans="1:61" ht="14" hidden="1" customHeight="1" outlineLevel="1" x14ac:dyDescent="0.2">
      <c r="A808" t="s">
        <v>1235</v>
      </c>
      <c r="B808" t="s">
        <v>1059</v>
      </c>
      <c r="C808" s="1">
        <f t="shared" si="352"/>
        <v>21755</v>
      </c>
      <c r="D808" s="7">
        <f>IF(N808&gt;0, RANK(N808,(N808:P808,Q808:AF808)),0)</f>
        <v>2</v>
      </c>
      <c r="E808" s="7">
        <f>IF(O808&gt;0,RANK(O808,(N808:P808,Q808:AF808)),0)</f>
        <v>1</v>
      </c>
      <c r="F808" s="7">
        <f>IF(P808&gt;0,RANK(P808,(N808:P808,Q808:AF808)),0)</f>
        <v>0</v>
      </c>
      <c r="G808" s="1">
        <f t="shared" si="353"/>
        <v>4994</v>
      </c>
      <c r="H808" s="2">
        <f t="shared" si="354"/>
        <v>0.22955642381061825</v>
      </c>
      <c r="I808" s="2"/>
      <c r="J808" s="2">
        <f t="shared" si="355"/>
        <v>0.3638244081820271</v>
      </c>
      <c r="K808" s="2">
        <f t="shared" si="356"/>
        <v>0.59338083199264535</v>
      </c>
      <c r="L808" s="2">
        <f t="shared" si="357"/>
        <v>0</v>
      </c>
      <c r="M808" s="2">
        <f t="shared" si="358"/>
        <v>4.2794759825327544E-2</v>
      </c>
      <c r="N808" s="53">
        <v>7915</v>
      </c>
      <c r="O808" s="53">
        <v>12909</v>
      </c>
      <c r="P808" s="102"/>
      <c r="Q808" s="102">
        <v>931</v>
      </c>
      <c r="Y808" s="53">
        <v>0</v>
      </c>
      <c r="Z808" s="53">
        <v>0</v>
      </c>
      <c r="AA808" s="53">
        <v>0</v>
      </c>
      <c r="AB808" s="53">
        <v>0</v>
      </c>
      <c r="AC808" s="53">
        <v>0</v>
      </c>
      <c r="AP808" s="7">
        <f>IF(Q808&gt;0,RANK(Q808,(N808:P808,Q808:AF808)),0)</f>
        <v>3</v>
      </c>
      <c r="AQ808" s="7">
        <f>IF(R808&gt;0,RANK(R808,(N808:P808,Q808:AF808)),0)</f>
        <v>0</v>
      </c>
      <c r="AR808" s="7">
        <f>IF(T808&gt;0,RANK(T808,(N808:P808,Q808:AF808)),0)</f>
        <v>0</v>
      </c>
      <c r="AS808" s="7">
        <f>IF(S808&gt;0,RANK(S808,(N808:P808,Q808:AF808)),0)</f>
        <v>0</v>
      </c>
      <c r="AT808" s="2">
        <f t="shared" si="359"/>
        <v>4.2794759825327509E-2</v>
      </c>
      <c r="AU808" s="2">
        <f t="shared" si="360"/>
        <v>0</v>
      </c>
      <c r="AV808" s="2">
        <f t="shared" si="361"/>
        <v>0</v>
      </c>
      <c r="AW808" s="2">
        <f t="shared" si="362"/>
        <v>0</v>
      </c>
      <c r="AY808" t="s">
        <v>1235</v>
      </c>
      <c r="AZ808" t="s">
        <v>1059</v>
      </c>
      <c r="BC808">
        <v>2</v>
      </c>
      <c r="BD808" s="91">
        <v>21</v>
      </c>
      <c r="BE808" s="93">
        <v>19</v>
      </c>
      <c r="BF808" s="96">
        <f t="shared" si="339"/>
        <v>21019</v>
      </c>
      <c r="BG808" s="96">
        <f t="shared" si="340"/>
        <v>21019</v>
      </c>
      <c r="BI808" s="7" t="s">
        <v>1447</v>
      </c>
    </row>
    <row r="809" spans="1:61" ht="14" hidden="1" customHeight="1" outlineLevel="1" x14ac:dyDescent="0.2">
      <c r="A809" t="s">
        <v>69</v>
      </c>
      <c r="B809" t="s">
        <v>1059</v>
      </c>
      <c r="C809" s="1">
        <f t="shared" si="352"/>
        <v>14466</v>
      </c>
      <c r="D809" s="7">
        <f>IF(N809&gt;0, RANK(N809,(N809:P809,Q809:AF809)),0)</f>
        <v>2</v>
      </c>
      <c r="E809" s="7">
        <f>IF(O809&gt;0,RANK(O809,(N809:P809,Q809:AF809)),0)</f>
        <v>1</v>
      </c>
      <c r="F809" s="7">
        <f>IF(P809&gt;0,RANK(P809,(N809:P809,Q809:AF809)),0)</f>
        <v>0</v>
      </c>
      <c r="G809" s="1">
        <f t="shared" si="353"/>
        <v>2973</v>
      </c>
      <c r="H809" s="2">
        <f t="shared" si="354"/>
        <v>0.20551638324346744</v>
      </c>
      <c r="I809" s="2"/>
      <c r="J809" s="2">
        <f t="shared" si="355"/>
        <v>0.37639983409373706</v>
      </c>
      <c r="K809" s="2">
        <f t="shared" si="356"/>
        <v>0.58191621733720444</v>
      </c>
      <c r="L809" s="2">
        <f t="shared" si="357"/>
        <v>0</v>
      </c>
      <c r="M809" s="2">
        <f t="shared" si="358"/>
        <v>4.1683948569058438E-2</v>
      </c>
      <c r="N809" s="53">
        <v>5445</v>
      </c>
      <c r="O809" s="53">
        <v>8418</v>
      </c>
      <c r="P809" s="102"/>
      <c r="Q809" s="102">
        <v>603</v>
      </c>
      <c r="Y809" s="53">
        <v>0</v>
      </c>
      <c r="Z809" s="53">
        <v>0</v>
      </c>
      <c r="AA809" s="53">
        <v>0</v>
      </c>
      <c r="AB809" s="53">
        <v>0</v>
      </c>
      <c r="AC809" s="53">
        <v>0</v>
      </c>
      <c r="AP809" s="7">
        <f>IF(Q809&gt;0,RANK(Q809,(N809:P809,Q809:AF809)),0)</f>
        <v>3</v>
      </c>
      <c r="AQ809" s="7">
        <f>IF(R809&gt;0,RANK(R809,(N809:P809,Q809:AF809)),0)</f>
        <v>0</v>
      </c>
      <c r="AR809" s="7">
        <f>IF(T809&gt;0,RANK(T809,(N809:P809,Q809:AF809)),0)</f>
        <v>0</v>
      </c>
      <c r="AS809" s="7">
        <f>IF(S809&gt;0,RANK(S809,(N809:P809,Q809:AF809)),0)</f>
        <v>0</v>
      </c>
      <c r="AT809" s="2">
        <f t="shared" si="359"/>
        <v>4.1683948569058479E-2</v>
      </c>
      <c r="AU809" s="2">
        <f t="shared" si="360"/>
        <v>0</v>
      </c>
      <c r="AV809" s="2">
        <f t="shared" si="361"/>
        <v>0</v>
      </c>
      <c r="AW809" s="2">
        <f t="shared" si="362"/>
        <v>0</v>
      </c>
      <c r="AY809" t="s">
        <v>69</v>
      </c>
      <c r="AZ809" t="s">
        <v>1059</v>
      </c>
      <c r="BA809">
        <v>2</v>
      </c>
      <c r="BC809">
        <v>2</v>
      </c>
      <c r="BD809" s="91">
        <v>21</v>
      </c>
      <c r="BE809" s="93">
        <v>21</v>
      </c>
      <c r="BF809" s="96">
        <f t="shared" si="339"/>
        <v>21021</v>
      </c>
      <c r="BG809" s="96">
        <f t="shared" si="340"/>
        <v>21021</v>
      </c>
      <c r="BI809" s="7" t="s">
        <v>1447</v>
      </c>
    </row>
    <row r="810" spans="1:61" ht="14" hidden="1" customHeight="1" outlineLevel="1" x14ac:dyDescent="0.2">
      <c r="A810" t="s">
        <v>519</v>
      </c>
      <c r="B810" t="s">
        <v>1059</v>
      </c>
      <c r="C810" s="1">
        <f t="shared" si="352"/>
        <v>4232</v>
      </c>
      <c r="D810" s="7">
        <f>IF(N810&gt;0, RANK(N810,(N810:P810,Q810:AF810)),0)</f>
        <v>2</v>
      </c>
      <c r="E810" s="7">
        <f>IF(O810&gt;0,RANK(O810,(N810:P810,Q810:AF810)),0)</f>
        <v>1</v>
      </c>
      <c r="F810" s="7">
        <f>IF(P810&gt;0,RANK(P810,(N810:P810,Q810:AF810)),0)</f>
        <v>0</v>
      </c>
      <c r="G810" s="1">
        <f t="shared" si="353"/>
        <v>2055</v>
      </c>
      <c r="H810" s="2">
        <f t="shared" si="354"/>
        <v>0.48558601134215501</v>
      </c>
      <c r="I810" s="2"/>
      <c r="J810" s="2">
        <f t="shared" si="355"/>
        <v>0.23322306238185256</v>
      </c>
      <c r="K810" s="2">
        <f t="shared" si="356"/>
        <v>0.7188090737240076</v>
      </c>
      <c r="L810" s="2">
        <f t="shared" si="357"/>
        <v>0</v>
      </c>
      <c r="M810" s="2">
        <f t="shared" si="358"/>
        <v>4.7967863894139873E-2</v>
      </c>
      <c r="N810" s="53">
        <v>987</v>
      </c>
      <c r="O810" s="53">
        <v>3042</v>
      </c>
      <c r="P810" s="102"/>
      <c r="Q810" s="102">
        <v>203</v>
      </c>
      <c r="Y810" s="53">
        <v>0</v>
      </c>
      <c r="Z810" s="53">
        <v>0</v>
      </c>
      <c r="AA810" s="53">
        <v>0</v>
      </c>
      <c r="AB810" s="53">
        <v>0</v>
      </c>
      <c r="AC810" s="53">
        <v>0</v>
      </c>
      <c r="AP810" s="7">
        <f>IF(Q810&gt;0,RANK(Q810,(N810:P810,Q810:AF810)),0)</f>
        <v>3</v>
      </c>
      <c r="AQ810" s="7">
        <f>IF(R810&gt;0,RANK(R810,(N810:P810,Q810:AF810)),0)</f>
        <v>0</v>
      </c>
      <c r="AR810" s="7">
        <f>IF(T810&gt;0,RANK(T810,(N810:P810,Q810:AF810)),0)</f>
        <v>0</v>
      </c>
      <c r="AS810" s="7">
        <f>IF(S810&gt;0,RANK(S810,(N810:P810,Q810:AF810)),0)</f>
        <v>0</v>
      </c>
      <c r="AT810" s="2">
        <f t="shared" si="359"/>
        <v>4.7967863894139887E-2</v>
      </c>
      <c r="AU810" s="2">
        <f t="shared" si="360"/>
        <v>0</v>
      </c>
      <c r="AV810" s="2">
        <f t="shared" si="361"/>
        <v>0</v>
      </c>
      <c r="AW810" s="2">
        <f t="shared" si="362"/>
        <v>0</v>
      </c>
      <c r="AY810" t="s">
        <v>519</v>
      </c>
      <c r="AZ810" t="s">
        <v>1059</v>
      </c>
      <c r="BA810">
        <v>4</v>
      </c>
      <c r="BC810">
        <v>2</v>
      </c>
      <c r="BD810" s="91">
        <v>21</v>
      </c>
      <c r="BE810" s="93">
        <v>23</v>
      </c>
      <c r="BF810" s="96">
        <f t="shared" si="339"/>
        <v>21023</v>
      </c>
      <c r="BG810" s="96">
        <f t="shared" si="340"/>
        <v>21023</v>
      </c>
      <c r="BI810" s="7" t="s">
        <v>1447</v>
      </c>
    </row>
    <row r="811" spans="1:61" ht="14" hidden="1" customHeight="1" outlineLevel="1" x14ac:dyDescent="0.2">
      <c r="A811" t="s">
        <v>1816</v>
      </c>
      <c r="B811" t="s">
        <v>1059</v>
      </c>
      <c r="C811" s="1">
        <f t="shared" si="352"/>
        <v>5613</v>
      </c>
      <c r="D811" s="7">
        <f>IF(N811&gt;0, RANK(N811,(N811:P811,Q811:AF811)),0)</f>
        <v>2</v>
      </c>
      <c r="E811" s="7">
        <f>IF(O811&gt;0,RANK(O811,(N811:P811,Q811:AF811)),0)</f>
        <v>1</v>
      </c>
      <c r="F811" s="7">
        <f>IF(P811&gt;0,RANK(P811,(N811:P811,Q811:AF811)),0)</f>
        <v>0</v>
      </c>
      <c r="G811" s="1">
        <f t="shared" si="353"/>
        <v>2086</v>
      </c>
      <c r="H811" s="2">
        <f t="shared" si="354"/>
        <v>0.37163727062177088</v>
      </c>
      <c r="I811" s="2"/>
      <c r="J811" s="2">
        <f t="shared" si="355"/>
        <v>0.294316764653483</v>
      </c>
      <c r="K811" s="2">
        <f t="shared" si="356"/>
        <v>0.66595403527525387</v>
      </c>
      <c r="L811" s="2">
        <f t="shared" si="357"/>
        <v>0</v>
      </c>
      <c r="M811" s="2">
        <f t="shared" si="358"/>
        <v>3.9729200071263127E-2</v>
      </c>
      <c r="N811" s="53">
        <v>1652</v>
      </c>
      <c r="O811" s="53">
        <v>3738</v>
      </c>
      <c r="P811" s="102"/>
      <c r="Q811" s="102">
        <v>223</v>
      </c>
      <c r="Y811" s="53">
        <v>0</v>
      </c>
      <c r="Z811" s="53">
        <v>0</v>
      </c>
      <c r="AA811" s="53">
        <v>0</v>
      </c>
      <c r="AB811" s="53">
        <v>0</v>
      </c>
      <c r="AC811" s="53">
        <v>0</v>
      </c>
      <c r="AP811" s="7">
        <f>IF(Q811&gt;0,RANK(Q811,(N811:P811,Q811:AF811)),0)</f>
        <v>3</v>
      </c>
      <c r="AQ811" s="7">
        <f>IF(R811&gt;0,RANK(R811,(N811:P811,Q811:AF811)),0)</f>
        <v>0</v>
      </c>
      <c r="AR811" s="7">
        <f>IF(T811&gt;0,RANK(T811,(N811:P811,Q811:AF811)),0)</f>
        <v>0</v>
      </c>
      <c r="AS811" s="7">
        <f>IF(S811&gt;0,RANK(S811,(N811:P811,Q811:AF811)),0)</f>
        <v>0</v>
      </c>
      <c r="AT811" s="2">
        <f t="shared" si="359"/>
        <v>3.972920007126314E-2</v>
      </c>
      <c r="AU811" s="2">
        <f t="shared" si="360"/>
        <v>0</v>
      </c>
      <c r="AV811" s="2">
        <f t="shared" si="361"/>
        <v>0</v>
      </c>
      <c r="AW811" s="2">
        <f t="shared" si="362"/>
        <v>0</v>
      </c>
      <c r="AY811" t="s">
        <v>1816</v>
      </c>
      <c r="AZ811" t="s">
        <v>1059</v>
      </c>
      <c r="BA811">
        <v>5</v>
      </c>
      <c r="BC811">
        <v>2</v>
      </c>
      <c r="BD811" s="91">
        <v>21</v>
      </c>
      <c r="BE811" s="93">
        <v>25</v>
      </c>
      <c r="BF811" s="96">
        <f t="shared" si="339"/>
        <v>21025</v>
      </c>
      <c r="BG811" s="96">
        <f t="shared" si="340"/>
        <v>21025</v>
      </c>
      <c r="BI811" s="7" t="s">
        <v>1447</v>
      </c>
    </row>
    <row r="812" spans="1:61" ht="14" hidden="1" customHeight="1" outlineLevel="1" x14ac:dyDescent="0.2">
      <c r="A812" t="s">
        <v>1606</v>
      </c>
      <c r="B812" t="s">
        <v>1059</v>
      </c>
      <c r="C812" s="1">
        <f t="shared" si="352"/>
        <v>10199</v>
      </c>
      <c r="D812" s="7">
        <f>IF(N812&gt;0, RANK(N812,(N812:P812,Q812:AF812)),0)</f>
        <v>2</v>
      </c>
      <c r="E812" s="7">
        <f>IF(O812&gt;0,RANK(O812,(N812:P812,Q812:AF812)),0)</f>
        <v>1</v>
      </c>
      <c r="F812" s="7">
        <f>IF(P812&gt;0,RANK(P812,(N812:P812,Q812:AF812)),0)</f>
        <v>0</v>
      </c>
      <c r="G812" s="1">
        <f t="shared" si="353"/>
        <v>4173</v>
      </c>
      <c r="H812" s="2">
        <f t="shared" si="354"/>
        <v>0.40915776056476127</v>
      </c>
      <c r="I812" s="2"/>
      <c r="J812" s="2">
        <f t="shared" si="355"/>
        <v>0.27100696146681047</v>
      </c>
      <c r="K812" s="2">
        <f t="shared" si="356"/>
        <v>0.68016472203157174</v>
      </c>
      <c r="L812" s="2">
        <f t="shared" si="357"/>
        <v>0</v>
      </c>
      <c r="M812" s="2">
        <f t="shared" si="358"/>
        <v>4.8828316501617786E-2</v>
      </c>
      <c r="N812" s="53">
        <v>2764</v>
      </c>
      <c r="O812" s="53">
        <v>6937</v>
      </c>
      <c r="P812" s="102"/>
      <c r="Q812" s="102">
        <v>497</v>
      </c>
      <c r="Y812" s="53">
        <v>1</v>
      </c>
      <c r="Z812" s="53">
        <v>0</v>
      </c>
      <c r="AA812" s="53">
        <v>0</v>
      </c>
      <c r="AB812" s="53">
        <v>0</v>
      </c>
      <c r="AC812" s="53">
        <v>0</v>
      </c>
      <c r="AP812" s="7">
        <f>IF(Q812&gt;0,RANK(Q812,(N812:P812,Q812:AF812)),0)</f>
        <v>3</v>
      </c>
      <c r="AQ812" s="7">
        <f>IF(R812&gt;0,RANK(R812,(N812:P812,Q812:AF812)),0)</f>
        <v>0</v>
      </c>
      <c r="AR812" s="7">
        <f>IF(T812&gt;0,RANK(T812,(N812:P812,Q812:AF812)),0)</f>
        <v>0</v>
      </c>
      <c r="AS812" s="7">
        <f>IF(S812&gt;0,RANK(S812,(N812:P812,Q812:AF812)),0)</f>
        <v>0</v>
      </c>
      <c r="AT812" s="2">
        <f t="shared" si="359"/>
        <v>4.8730267673301304E-2</v>
      </c>
      <c r="AU812" s="2">
        <f t="shared" si="360"/>
        <v>0</v>
      </c>
      <c r="AV812" s="2">
        <f t="shared" si="361"/>
        <v>0</v>
      </c>
      <c r="AW812" s="2">
        <f t="shared" si="362"/>
        <v>0</v>
      </c>
      <c r="AY812" t="s">
        <v>1606</v>
      </c>
      <c r="AZ812" t="s">
        <v>1059</v>
      </c>
      <c r="BA812">
        <v>2</v>
      </c>
      <c r="BC812">
        <v>2</v>
      </c>
      <c r="BD812" s="91">
        <v>21</v>
      </c>
      <c r="BE812" s="93">
        <v>27</v>
      </c>
      <c r="BF812" s="96">
        <f t="shared" si="339"/>
        <v>21027</v>
      </c>
      <c r="BG812" s="96">
        <f t="shared" si="340"/>
        <v>21027</v>
      </c>
      <c r="BI812" s="7" t="s">
        <v>1447</v>
      </c>
    </row>
    <row r="813" spans="1:61" ht="14" hidden="1" customHeight="1" outlineLevel="1" x14ac:dyDescent="0.2">
      <c r="A813" t="s">
        <v>237</v>
      </c>
      <c r="B813" t="s">
        <v>1059</v>
      </c>
      <c r="C813" s="1">
        <f t="shared" si="352"/>
        <v>41882</v>
      </c>
      <c r="D813" s="7">
        <f>IF(N813&gt;0, RANK(N813,(N813:P813,Q813:AF813)),0)</f>
        <v>2</v>
      </c>
      <c r="E813" s="7">
        <f>IF(O813&gt;0,RANK(O813,(N813:P813,Q813:AF813)),0)</f>
        <v>1</v>
      </c>
      <c r="F813" s="7">
        <f>IF(P813&gt;0,RANK(P813,(N813:P813,Q813:AF813)),0)</f>
        <v>0</v>
      </c>
      <c r="G813" s="1">
        <f t="shared" si="353"/>
        <v>16144</v>
      </c>
      <c r="H813" s="2">
        <f t="shared" si="354"/>
        <v>0.38546392244878469</v>
      </c>
      <c r="I813" s="2"/>
      <c r="J813" s="2">
        <f t="shared" si="355"/>
        <v>0.28403610142782104</v>
      </c>
      <c r="K813" s="2">
        <f t="shared" si="356"/>
        <v>0.66950002387660568</v>
      </c>
      <c r="L813" s="2">
        <f t="shared" si="357"/>
        <v>0</v>
      </c>
      <c r="M813" s="2">
        <f t="shared" si="358"/>
        <v>4.6463874695573337E-2</v>
      </c>
      <c r="N813" s="53">
        <v>11896</v>
      </c>
      <c r="O813" s="53">
        <v>28040</v>
      </c>
      <c r="P813" s="102"/>
      <c r="Q813" s="102">
        <v>1946</v>
      </c>
      <c r="Y813" s="53">
        <v>0</v>
      </c>
      <c r="Z813" s="53">
        <v>0</v>
      </c>
      <c r="AA813" s="53">
        <v>0</v>
      </c>
      <c r="AB813" s="53">
        <v>0</v>
      </c>
      <c r="AC813" s="53">
        <v>0</v>
      </c>
      <c r="AP813" s="7">
        <f>IF(Q813&gt;0,RANK(Q813,(N813:P813,Q813:AF813)),0)</f>
        <v>3</v>
      </c>
      <c r="AQ813" s="7">
        <f>IF(R813&gt;0,RANK(R813,(N813:P813,Q813:AF813)),0)</f>
        <v>0</v>
      </c>
      <c r="AR813" s="7">
        <f>IF(T813&gt;0,RANK(T813,(N813:P813,Q813:AF813)),0)</f>
        <v>0</v>
      </c>
      <c r="AS813" s="7">
        <f>IF(S813&gt;0,RANK(S813,(N813:P813,Q813:AF813)),0)</f>
        <v>0</v>
      </c>
      <c r="AT813" s="2">
        <f t="shared" si="359"/>
        <v>4.6463874695573275E-2</v>
      </c>
      <c r="AU813" s="2">
        <f t="shared" si="360"/>
        <v>0</v>
      </c>
      <c r="AV813" s="2">
        <f t="shared" si="361"/>
        <v>0</v>
      </c>
      <c r="AW813" s="2">
        <f t="shared" si="362"/>
        <v>0</v>
      </c>
      <c r="AY813" t="s">
        <v>237</v>
      </c>
      <c r="AZ813" t="s">
        <v>1059</v>
      </c>
      <c r="BA813">
        <v>2</v>
      </c>
      <c r="BC813">
        <v>2</v>
      </c>
      <c r="BD813" s="91">
        <v>21</v>
      </c>
      <c r="BE813" s="93">
        <v>29</v>
      </c>
      <c r="BF813" s="96">
        <f t="shared" si="339"/>
        <v>21029</v>
      </c>
      <c r="BG813" s="96">
        <f t="shared" si="340"/>
        <v>21029</v>
      </c>
      <c r="BI813" s="7" t="s">
        <v>1447</v>
      </c>
    </row>
    <row r="814" spans="1:61" ht="14" hidden="1" customHeight="1" outlineLevel="1" x14ac:dyDescent="0.2">
      <c r="A814" t="s">
        <v>1587</v>
      </c>
      <c r="B814" t="s">
        <v>1059</v>
      </c>
      <c r="C814" s="1">
        <f t="shared" si="352"/>
        <v>6123</v>
      </c>
      <c r="D814" s="7">
        <f>IF(N814&gt;0, RANK(N814,(N814:P814,Q814:AF814)),0)</f>
        <v>2</v>
      </c>
      <c r="E814" s="7">
        <f>IF(O814&gt;0,RANK(O814,(N814:P814,Q814:AF814)),0)</f>
        <v>1</v>
      </c>
      <c r="F814" s="7">
        <f>IF(P814&gt;0,RANK(P814,(N814:P814,Q814:AF814)),0)</f>
        <v>0</v>
      </c>
      <c r="G814" s="1">
        <f t="shared" si="353"/>
        <v>3232</v>
      </c>
      <c r="H814" s="2">
        <f t="shared" si="354"/>
        <v>0.52784582720888451</v>
      </c>
      <c r="I814" s="2"/>
      <c r="J814" s="2">
        <f t="shared" si="355"/>
        <v>0.20235178833904949</v>
      </c>
      <c r="K814" s="2">
        <f t="shared" si="356"/>
        <v>0.73019761554793405</v>
      </c>
      <c r="L814" s="2">
        <f t="shared" si="357"/>
        <v>0</v>
      </c>
      <c r="M814" s="2">
        <f t="shared" si="358"/>
        <v>6.7450596113016403E-2</v>
      </c>
      <c r="N814" s="53">
        <v>1239</v>
      </c>
      <c r="O814" s="53">
        <v>4471</v>
      </c>
      <c r="P814" s="102"/>
      <c r="Q814" s="102">
        <v>413</v>
      </c>
      <c r="Y814" s="53">
        <v>0</v>
      </c>
      <c r="Z814" s="53">
        <v>0</v>
      </c>
      <c r="AA814" s="53">
        <v>0</v>
      </c>
      <c r="AB814" s="53">
        <v>0</v>
      </c>
      <c r="AC814" s="53">
        <v>0</v>
      </c>
      <c r="AP814" s="7">
        <f>IF(Q814&gt;0,RANK(Q814,(N814:P814,Q814:AF814)),0)</f>
        <v>3</v>
      </c>
      <c r="AQ814" s="7">
        <f>IF(R814&gt;0,RANK(R814,(N814:P814,Q814:AF814)),0)</f>
        <v>0</v>
      </c>
      <c r="AR814" s="7">
        <f>IF(T814&gt;0,RANK(T814,(N814:P814,Q814:AF814)),0)</f>
        <v>0</v>
      </c>
      <c r="AS814" s="7">
        <f>IF(S814&gt;0,RANK(S814,(N814:P814,Q814:AF814)),0)</f>
        <v>0</v>
      </c>
      <c r="AT814" s="2">
        <f t="shared" si="359"/>
        <v>6.74505961130165E-2</v>
      </c>
      <c r="AU814" s="2">
        <f t="shared" si="360"/>
        <v>0</v>
      </c>
      <c r="AV814" s="2">
        <f t="shared" si="361"/>
        <v>0</v>
      </c>
      <c r="AW814" s="2">
        <f t="shared" si="362"/>
        <v>0</v>
      </c>
      <c r="AY814" t="s">
        <v>1587</v>
      </c>
      <c r="AZ814" t="s">
        <v>1059</v>
      </c>
      <c r="BA814">
        <v>2</v>
      </c>
      <c r="BC814">
        <v>2</v>
      </c>
      <c r="BD814" s="91">
        <v>21</v>
      </c>
      <c r="BE814" s="93">
        <v>31</v>
      </c>
      <c r="BF814" s="96">
        <f t="shared" si="339"/>
        <v>21031</v>
      </c>
      <c r="BG814" s="96">
        <f t="shared" si="340"/>
        <v>21031</v>
      </c>
      <c r="BI814" s="7" t="s">
        <v>1447</v>
      </c>
    </row>
    <row r="815" spans="1:61" ht="14" hidden="1" customHeight="1" outlineLevel="1" x14ac:dyDescent="0.2">
      <c r="A815" t="s">
        <v>1738</v>
      </c>
      <c r="B815" t="s">
        <v>1059</v>
      </c>
      <c r="C815" s="1">
        <f t="shared" si="352"/>
        <v>6425</v>
      </c>
      <c r="D815" s="7">
        <f>IF(N815&gt;0, RANK(N815,(N815:P815,Q815:AF815)),0)</f>
        <v>2</v>
      </c>
      <c r="E815" s="7">
        <f>IF(O815&gt;0,RANK(O815,(N815:P815,Q815:AF815)),0)</f>
        <v>1</v>
      </c>
      <c r="F815" s="7">
        <f>IF(P815&gt;0,RANK(P815,(N815:P815,Q815:AF815)),0)</f>
        <v>0</v>
      </c>
      <c r="G815" s="1">
        <f t="shared" si="353"/>
        <v>2777</v>
      </c>
      <c r="H815" s="2">
        <f t="shared" si="354"/>
        <v>0.4322178988326848</v>
      </c>
      <c r="I815" s="2"/>
      <c r="J815" s="2">
        <f t="shared" si="355"/>
        <v>0.26070038910505838</v>
      </c>
      <c r="K815" s="2">
        <f t="shared" si="356"/>
        <v>0.69291828793774324</v>
      </c>
      <c r="L815" s="2">
        <f t="shared" si="357"/>
        <v>0</v>
      </c>
      <c r="M815" s="2">
        <f t="shared" si="358"/>
        <v>4.6381322957198434E-2</v>
      </c>
      <c r="N815" s="53">
        <v>1675</v>
      </c>
      <c r="O815" s="53">
        <v>4452</v>
      </c>
      <c r="P815" s="102"/>
      <c r="Q815" s="102">
        <v>298</v>
      </c>
      <c r="Y815" s="53">
        <v>0</v>
      </c>
      <c r="Z815" s="53">
        <v>0</v>
      </c>
      <c r="AA815" s="53">
        <v>0</v>
      </c>
      <c r="AB815" s="53">
        <v>0</v>
      </c>
      <c r="AC815" s="53">
        <v>0</v>
      </c>
      <c r="AP815" s="7">
        <f>IF(Q815&gt;0,RANK(Q815,(N815:P815,Q815:AF815)),0)</f>
        <v>3</v>
      </c>
      <c r="AQ815" s="7">
        <f>IF(R815&gt;0,RANK(R815,(N815:P815,Q815:AF815)),0)</f>
        <v>0</v>
      </c>
      <c r="AR815" s="7">
        <f>IF(T815&gt;0,RANK(T815,(N815:P815,Q815:AF815)),0)</f>
        <v>0</v>
      </c>
      <c r="AS815" s="7">
        <f>IF(S815&gt;0,RANK(S815,(N815:P815,Q815:AF815)),0)</f>
        <v>0</v>
      </c>
      <c r="AT815" s="2">
        <f t="shared" si="359"/>
        <v>4.6381322957198441E-2</v>
      </c>
      <c r="AU815" s="2">
        <f t="shared" si="360"/>
        <v>0</v>
      </c>
      <c r="AV815" s="2">
        <f t="shared" si="361"/>
        <v>0</v>
      </c>
      <c r="AW815" s="2">
        <f t="shared" si="362"/>
        <v>0</v>
      </c>
      <c r="AY815" t="s">
        <v>1738</v>
      </c>
      <c r="AZ815" t="s">
        <v>1059</v>
      </c>
      <c r="BA815">
        <v>1</v>
      </c>
      <c r="BC815">
        <v>2</v>
      </c>
      <c r="BD815" s="91">
        <v>21</v>
      </c>
      <c r="BE815" s="93">
        <v>33</v>
      </c>
      <c r="BF815" s="96">
        <f t="shared" si="339"/>
        <v>21033</v>
      </c>
      <c r="BG815" s="96">
        <f t="shared" si="340"/>
        <v>21033</v>
      </c>
      <c r="BI815" s="7" t="s">
        <v>1447</v>
      </c>
    </row>
    <row r="816" spans="1:61" ht="14" hidden="1" customHeight="1" outlineLevel="1" x14ac:dyDescent="0.2">
      <c r="A816" t="s">
        <v>1527</v>
      </c>
      <c r="B816" t="s">
        <v>1059</v>
      </c>
      <c r="C816" s="1">
        <f t="shared" si="352"/>
        <v>17479</v>
      </c>
      <c r="D816" s="7">
        <f>IF(N816&gt;0, RANK(N816,(N816:P816,Q816:AF816)),0)</f>
        <v>2</v>
      </c>
      <c r="E816" s="7">
        <f>IF(O816&gt;0,RANK(O816,(N816:P816,Q816:AF816)),0)</f>
        <v>1</v>
      </c>
      <c r="F816" s="7">
        <f>IF(P816&gt;0,RANK(P816,(N816:P816,Q816:AF816)),0)</f>
        <v>0</v>
      </c>
      <c r="G816" s="1">
        <f t="shared" si="353"/>
        <v>4455</v>
      </c>
      <c r="H816" s="2">
        <f t="shared" si="354"/>
        <v>0.25487728130899939</v>
      </c>
      <c r="I816" s="2"/>
      <c r="J816" s="2">
        <f t="shared" si="355"/>
        <v>0.35356713770810688</v>
      </c>
      <c r="K816" s="2">
        <f t="shared" si="356"/>
        <v>0.60844441901710622</v>
      </c>
      <c r="L816" s="2">
        <f t="shared" si="357"/>
        <v>0</v>
      </c>
      <c r="M816" s="2">
        <f t="shared" si="358"/>
        <v>3.7988443274786898E-2</v>
      </c>
      <c r="N816" s="53">
        <v>6180</v>
      </c>
      <c r="O816" s="53">
        <v>10635</v>
      </c>
      <c r="P816" s="102"/>
      <c r="Q816" s="102">
        <v>664</v>
      </c>
      <c r="Y816" s="53">
        <v>0</v>
      </c>
      <c r="Z816" s="53">
        <v>0</v>
      </c>
      <c r="AA816" s="53">
        <v>0</v>
      </c>
      <c r="AB816" s="53">
        <v>0</v>
      </c>
      <c r="AC816" s="53">
        <v>0</v>
      </c>
      <c r="AP816" s="7">
        <f>IF(Q816&gt;0,RANK(Q816,(N816:P816,Q816:AF816)),0)</f>
        <v>3</v>
      </c>
      <c r="AQ816" s="7">
        <f>IF(R816&gt;0,RANK(R816,(N816:P816,Q816:AF816)),0)</f>
        <v>0</v>
      </c>
      <c r="AR816" s="7">
        <f>IF(T816&gt;0,RANK(T816,(N816:P816,Q816:AF816)),0)</f>
        <v>0</v>
      </c>
      <c r="AS816" s="7">
        <f>IF(S816&gt;0,RANK(S816,(N816:P816,Q816:AF816)),0)</f>
        <v>0</v>
      </c>
      <c r="AT816" s="2">
        <f t="shared" si="359"/>
        <v>3.7988443274786884E-2</v>
      </c>
      <c r="AU816" s="2">
        <f t="shared" si="360"/>
        <v>0</v>
      </c>
      <c r="AV816" s="2">
        <f t="shared" si="361"/>
        <v>0</v>
      </c>
      <c r="AW816" s="2">
        <f t="shared" si="362"/>
        <v>0</v>
      </c>
      <c r="AY816" t="s">
        <v>1527</v>
      </c>
      <c r="AZ816" t="s">
        <v>1059</v>
      </c>
      <c r="BA816">
        <v>1</v>
      </c>
      <c r="BC816">
        <v>2</v>
      </c>
      <c r="BD816" s="91">
        <v>21</v>
      </c>
      <c r="BE816" s="93">
        <v>35</v>
      </c>
      <c r="BF816" s="96">
        <f t="shared" si="339"/>
        <v>21035</v>
      </c>
      <c r="BG816" s="96">
        <f t="shared" si="340"/>
        <v>21035</v>
      </c>
      <c r="BI816" s="7" t="s">
        <v>1447</v>
      </c>
    </row>
    <row r="817" spans="1:61" ht="14" hidden="1" customHeight="1" outlineLevel="1" x14ac:dyDescent="0.2">
      <c r="A817" t="s">
        <v>1528</v>
      </c>
      <c r="B817" t="s">
        <v>1059</v>
      </c>
      <c r="C817" s="1">
        <f t="shared" si="352"/>
        <v>48882</v>
      </c>
      <c r="D817" s="7">
        <f>IF(N817&gt;0, RANK(N817,(N817:P817,Q817:AF817)),0)</f>
        <v>2</v>
      </c>
      <c r="E817" s="7">
        <f>IF(O817&gt;0,RANK(O817,(N817:P817,Q817:AF817)),0)</f>
        <v>1</v>
      </c>
      <c r="F817" s="7">
        <f>IF(P817&gt;0,RANK(P817,(N817:P817,Q817:AF817)),0)</f>
        <v>0</v>
      </c>
      <c r="G817" s="1">
        <f t="shared" si="353"/>
        <v>5727</v>
      </c>
      <c r="H817" s="2">
        <f t="shared" si="354"/>
        <v>0.11715969068368724</v>
      </c>
      <c r="I817" s="2"/>
      <c r="J817" s="2">
        <f t="shared" si="355"/>
        <v>0.42142301869808929</v>
      </c>
      <c r="K817" s="2">
        <f t="shared" si="356"/>
        <v>0.53858270938177655</v>
      </c>
      <c r="L817" s="2">
        <f t="shared" si="357"/>
        <v>0</v>
      </c>
      <c r="M817" s="2">
        <f t="shared" si="358"/>
        <v>3.9994271920134161E-2</v>
      </c>
      <c r="N817" s="53">
        <v>20600</v>
      </c>
      <c r="O817" s="53">
        <v>26327</v>
      </c>
      <c r="P817" s="102"/>
      <c r="Q817" s="102">
        <v>1954</v>
      </c>
      <c r="Y817" s="53">
        <v>0</v>
      </c>
      <c r="Z817" s="53">
        <v>0</v>
      </c>
      <c r="AA817" s="53">
        <v>1</v>
      </c>
      <c r="AB817" s="53">
        <v>0</v>
      </c>
      <c r="AC817" s="53">
        <v>0</v>
      </c>
      <c r="AP817" s="7">
        <f>IF(Q817&gt;0,RANK(Q817,(N817:P817,Q817:AF817)),0)</f>
        <v>3</v>
      </c>
      <c r="AQ817" s="7">
        <f>IF(R817&gt;0,RANK(R817,(N817:P817,Q817:AF817)),0)</f>
        <v>0</v>
      </c>
      <c r="AR817" s="7">
        <f>IF(T817&gt;0,RANK(T817,(N817:P817,Q817:AF817)),0)</f>
        <v>0</v>
      </c>
      <c r="AS817" s="7">
        <f>IF(S817&gt;0,RANK(S817,(N817:P817,Q817:AF817)),0)</f>
        <v>0</v>
      </c>
      <c r="AT817" s="2">
        <f t="shared" si="359"/>
        <v>3.9973814492042063E-2</v>
      </c>
      <c r="AU817" s="2">
        <f t="shared" si="360"/>
        <v>0</v>
      </c>
      <c r="AV817" s="2">
        <f t="shared" si="361"/>
        <v>0</v>
      </c>
      <c r="AW817" s="2">
        <f t="shared" si="362"/>
        <v>0</v>
      </c>
      <c r="AY817" t="s">
        <v>1528</v>
      </c>
      <c r="AZ817" t="s">
        <v>1059</v>
      </c>
      <c r="BA817">
        <v>4</v>
      </c>
      <c r="BC817">
        <v>2</v>
      </c>
      <c r="BD817" s="91">
        <v>21</v>
      </c>
      <c r="BE817" s="93">
        <v>37</v>
      </c>
      <c r="BF817" s="96">
        <f t="shared" si="339"/>
        <v>21037</v>
      </c>
      <c r="BG817" s="96">
        <f t="shared" si="340"/>
        <v>21037</v>
      </c>
      <c r="BI817" s="7" t="s">
        <v>1447</v>
      </c>
    </row>
    <row r="818" spans="1:61" ht="14" hidden="1" customHeight="1" outlineLevel="1" x14ac:dyDescent="0.2">
      <c r="A818" t="s">
        <v>1949</v>
      </c>
      <c r="B818" t="s">
        <v>1059</v>
      </c>
      <c r="C818" s="1">
        <f t="shared" si="352"/>
        <v>2642</v>
      </c>
      <c r="D818" s="7">
        <f>IF(N818&gt;0, RANK(N818,(N818:P818,Q818:AF818)),0)</f>
        <v>2</v>
      </c>
      <c r="E818" s="7">
        <f>IF(O818&gt;0,RANK(O818,(N818:P818,Q818:AF818)),0)</f>
        <v>1</v>
      </c>
      <c r="F818" s="7">
        <f>IF(P818&gt;0,RANK(P818,(N818:P818,Q818:AF818)),0)</f>
        <v>0</v>
      </c>
      <c r="G818" s="1">
        <f t="shared" si="353"/>
        <v>1468</v>
      </c>
      <c r="H818" s="2">
        <f t="shared" si="354"/>
        <v>0.5556396669190008</v>
      </c>
      <c r="I818" s="2"/>
      <c r="J818" s="2">
        <f t="shared" si="355"/>
        <v>0.20476911430734293</v>
      </c>
      <c r="K818" s="2">
        <f t="shared" si="356"/>
        <v>0.7604087812263437</v>
      </c>
      <c r="L818" s="2">
        <f t="shared" si="357"/>
        <v>0</v>
      </c>
      <c r="M818" s="2">
        <f t="shared" si="358"/>
        <v>3.4822104466313397E-2</v>
      </c>
      <c r="N818" s="53">
        <v>541</v>
      </c>
      <c r="O818" s="53">
        <v>2009</v>
      </c>
      <c r="P818" s="102"/>
      <c r="Q818" s="102">
        <v>92</v>
      </c>
      <c r="Y818" s="53">
        <v>0</v>
      </c>
      <c r="Z818" s="53">
        <v>0</v>
      </c>
      <c r="AA818" s="53">
        <v>0</v>
      </c>
      <c r="AB818" s="53">
        <v>0</v>
      </c>
      <c r="AC818" s="53">
        <v>0</v>
      </c>
      <c r="AP818" s="7">
        <f>IF(Q818&gt;0,RANK(Q818,(N818:P818,Q818:AF818)),0)</f>
        <v>3</v>
      </c>
      <c r="AQ818" s="7">
        <f>IF(R818&gt;0,RANK(R818,(N818:P818,Q818:AF818)),0)</f>
        <v>0</v>
      </c>
      <c r="AR818" s="7">
        <f>IF(T818&gt;0,RANK(T818,(N818:P818,Q818:AF818)),0)</f>
        <v>0</v>
      </c>
      <c r="AS818" s="7">
        <f>IF(S818&gt;0,RANK(S818,(N818:P818,Q818:AF818)),0)</f>
        <v>0</v>
      </c>
      <c r="AT818" s="2">
        <f t="shared" si="359"/>
        <v>3.4822104466313397E-2</v>
      </c>
      <c r="AU818" s="2">
        <f t="shared" si="360"/>
        <v>0</v>
      </c>
      <c r="AV818" s="2">
        <f t="shared" si="361"/>
        <v>0</v>
      </c>
      <c r="AW818" s="2">
        <f t="shared" si="362"/>
        <v>0</v>
      </c>
      <c r="AY818" t="s">
        <v>1949</v>
      </c>
      <c r="AZ818" t="s">
        <v>1059</v>
      </c>
      <c r="BA818">
        <v>1</v>
      </c>
      <c r="BC818">
        <v>2</v>
      </c>
      <c r="BD818" s="91">
        <v>21</v>
      </c>
      <c r="BE818" s="93">
        <v>39</v>
      </c>
      <c r="BF818" s="96">
        <f t="shared" si="339"/>
        <v>21039</v>
      </c>
      <c r="BG818" s="96">
        <f t="shared" si="340"/>
        <v>21039</v>
      </c>
      <c r="BI818" s="7" t="s">
        <v>1447</v>
      </c>
    </row>
    <row r="819" spans="1:61" ht="14" hidden="1" customHeight="1" outlineLevel="1" x14ac:dyDescent="0.2">
      <c r="A819" t="s">
        <v>203</v>
      </c>
      <c r="B819" t="s">
        <v>1059</v>
      </c>
      <c r="C819" s="1">
        <f t="shared" si="352"/>
        <v>4115</v>
      </c>
      <c r="D819" s="7">
        <f>IF(N819&gt;0, RANK(N819,(N819:P819,Q819:AF819)),0)</f>
        <v>2</v>
      </c>
      <c r="E819" s="7">
        <f>IF(O819&gt;0,RANK(O819,(N819:P819,Q819:AF819)),0)</f>
        <v>1</v>
      </c>
      <c r="F819" s="7">
        <f>IF(P819&gt;0,RANK(P819,(N819:P819,Q819:AF819)),0)</f>
        <v>0</v>
      </c>
      <c r="G819" s="1">
        <f t="shared" si="353"/>
        <v>1261</v>
      </c>
      <c r="H819" s="2">
        <f t="shared" si="354"/>
        <v>0.30643985419198055</v>
      </c>
      <c r="I819" s="2"/>
      <c r="J819" s="2">
        <f t="shared" si="355"/>
        <v>0.31567436208991495</v>
      </c>
      <c r="K819" s="2">
        <f t="shared" si="356"/>
        <v>0.62211421628189545</v>
      </c>
      <c r="L819" s="2">
        <f t="shared" si="357"/>
        <v>0</v>
      </c>
      <c r="M819" s="2">
        <f t="shared" si="358"/>
        <v>6.22114216281896E-2</v>
      </c>
      <c r="N819" s="53">
        <v>1299</v>
      </c>
      <c r="O819" s="53">
        <v>2560</v>
      </c>
      <c r="P819" s="102"/>
      <c r="Q819" s="102">
        <v>256</v>
      </c>
      <c r="Y819" s="53">
        <v>0</v>
      </c>
      <c r="Z819" s="53">
        <v>0</v>
      </c>
      <c r="AA819" s="53">
        <v>0</v>
      </c>
      <c r="AB819" s="53">
        <v>0</v>
      </c>
      <c r="AC819" s="53">
        <v>0</v>
      </c>
      <c r="AP819" s="7">
        <f>IF(Q819&gt;0,RANK(Q819,(N819:P819,Q819:AF819)),0)</f>
        <v>3</v>
      </c>
      <c r="AQ819" s="7">
        <f>IF(R819&gt;0,RANK(R819,(N819:P819,Q819:AF819)),0)</f>
        <v>0</v>
      </c>
      <c r="AR819" s="7">
        <f>IF(T819&gt;0,RANK(T819,(N819:P819,Q819:AF819)),0)</f>
        <v>0</v>
      </c>
      <c r="AS819" s="7">
        <f>IF(S819&gt;0,RANK(S819,(N819:P819,Q819:AF819)),0)</f>
        <v>0</v>
      </c>
      <c r="AT819" s="2">
        <f t="shared" si="359"/>
        <v>6.2211421628189552E-2</v>
      </c>
      <c r="AU819" s="2">
        <f t="shared" si="360"/>
        <v>0</v>
      </c>
      <c r="AV819" s="2">
        <f t="shared" si="361"/>
        <v>0</v>
      </c>
      <c r="AW819" s="2">
        <f t="shared" si="362"/>
        <v>0</v>
      </c>
      <c r="AY819" t="s">
        <v>203</v>
      </c>
      <c r="AZ819" t="s">
        <v>1059</v>
      </c>
      <c r="BA819">
        <v>4</v>
      </c>
      <c r="BC819">
        <v>2</v>
      </c>
      <c r="BD819" s="91">
        <v>21</v>
      </c>
      <c r="BE819" s="93">
        <v>41</v>
      </c>
      <c r="BF819" s="96">
        <f t="shared" si="339"/>
        <v>21041</v>
      </c>
      <c r="BG819" s="96">
        <f t="shared" si="340"/>
        <v>21041</v>
      </c>
      <c r="BI819" s="7" t="s">
        <v>1447</v>
      </c>
    </row>
    <row r="820" spans="1:61" ht="14" hidden="1" customHeight="1" outlineLevel="1" x14ac:dyDescent="0.2">
      <c r="A820" t="s">
        <v>2266</v>
      </c>
      <c r="B820" t="s">
        <v>1059</v>
      </c>
      <c r="C820" s="1">
        <f t="shared" si="352"/>
        <v>11548</v>
      </c>
      <c r="D820" s="7">
        <f>IF(N820&gt;0, RANK(N820,(N820:P820,Q820:AF820)),0)</f>
        <v>2</v>
      </c>
      <c r="E820" s="7">
        <f>IF(O820&gt;0,RANK(O820,(N820:P820,Q820:AF820)),0)</f>
        <v>1</v>
      </c>
      <c r="F820" s="7">
        <f>IF(P820&gt;0,RANK(P820,(N820:P820,Q820:AF820)),0)</f>
        <v>0</v>
      </c>
      <c r="G820" s="1">
        <f t="shared" si="353"/>
        <v>4472</v>
      </c>
      <c r="H820" s="2">
        <f t="shared" si="354"/>
        <v>0.38725320401801178</v>
      </c>
      <c r="I820" s="2"/>
      <c r="J820" s="2">
        <f t="shared" si="355"/>
        <v>0.2816937997921718</v>
      </c>
      <c r="K820" s="2">
        <f t="shared" si="356"/>
        <v>0.66894700381018357</v>
      </c>
      <c r="L820" s="2">
        <f t="shared" si="357"/>
        <v>0</v>
      </c>
      <c r="M820" s="2">
        <f t="shared" si="358"/>
        <v>4.9359196397644634E-2</v>
      </c>
      <c r="N820" s="53">
        <v>3253</v>
      </c>
      <c r="O820" s="53">
        <v>7725</v>
      </c>
      <c r="P820" s="102"/>
      <c r="Q820" s="102">
        <v>570</v>
      </c>
      <c r="Y820" s="53">
        <v>0</v>
      </c>
      <c r="Z820" s="53">
        <v>0</v>
      </c>
      <c r="AA820" s="53">
        <v>0</v>
      </c>
      <c r="AB820" s="53">
        <v>0</v>
      </c>
      <c r="AC820" s="53">
        <v>0</v>
      </c>
      <c r="AP820" s="7">
        <f>IF(Q820&gt;0,RANK(Q820,(N820:P820,Q820:AF820)),0)</f>
        <v>3</v>
      </c>
      <c r="AQ820" s="7">
        <f>IF(R820&gt;0,RANK(R820,(N820:P820,Q820:AF820)),0)</f>
        <v>0</v>
      </c>
      <c r="AR820" s="7">
        <f>IF(T820&gt;0,RANK(T820,(N820:P820,Q820:AF820)),0)</f>
        <v>0</v>
      </c>
      <c r="AS820" s="7">
        <f>IF(S820&gt;0,RANK(S820,(N820:P820,Q820:AF820)),0)</f>
        <v>0</v>
      </c>
      <c r="AT820" s="2">
        <f t="shared" si="359"/>
        <v>4.9359196397644613E-2</v>
      </c>
      <c r="AU820" s="2">
        <f t="shared" si="360"/>
        <v>0</v>
      </c>
      <c r="AV820" s="2">
        <f t="shared" si="361"/>
        <v>0</v>
      </c>
      <c r="AW820" s="2">
        <f t="shared" si="362"/>
        <v>0</v>
      </c>
      <c r="AY820" t="s">
        <v>2266</v>
      </c>
      <c r="AZ820" t="s">
        <v>1059</v>
      </c>
      <c r="BA820">
        <v>5</v>
      </c>
      <c r="BC820">
        <v>2</v>
      </c>
      <c r="BD820" s="91">
        <v>21</v>
      </c>
      <c r="BE820" s="93">
        <v>43</v>
      </c>
      <c r="BF820" s="96">
        <f t="shared" si="339"/>
        <v>21043</v>
      </c>
      <c r="BG820" s="96">
        <f t="shared" si="340"/>
        <v>21043</v>
      </c>
      <c r="BI820" s="7" t="s">
        <v>1447</v>
      </c>
    </row>
    <row r="821" spans="1:61" ht="14" hidden="1" customHeight="1" outlineLevel="1" x14ac:dyDescent="0.2">
      <c r="A821" t="s">
        <v>2225</v>
      </c>
      <c r="B821" t="s">
        <v>1059</v>
      </c>
      <c r="C821" s="1">
        <f t="shared" si="352"/>
        <v>7152</v>
      </c>
      <c r="D821" s="7">
        <f>IF(N821&gt;0, RANK(N821,(N821:P821,Q821:AF821)),0)</f>
        <v>2</v>
      </c>
      <c r="E821" s="7">
        <f>IF(O821&gt;0,RANK(O821,(N821:P821,Q821:AF821)),0)</f>
        <v>1</v>
      </c>
      <c r="F821" s="7">
        <f>IF(P821&gt;0,RANK(P821,(N821:P821,Q821:AF821)),0)</f>
        <v>0</v>
      </c>
      <c r="G821" s="1">
        <f t="shared" si="353"/>
        <v>4748</v>
      </c>
      <c r="H821" s="2">
        <f t="shared" si="354"/>
        <v>0.66387024608501122</v>
      </c>
      <c r="I821" s="2"/>
      <c r="J821" s="2">
        <f t="shared" si="355"/>
        <v>0.14359619686800895</v>
      </c>
      <c r="K821" s="2">
        <f t="shared" si="356"/>
        <v>0.80746644295302017</v>
      </c>
      <c r="L821" s="2">
        <f t="shared" si="357"/>
        <v>0</v>
      </c>
      <c r="M821" s="2">
        <f t="shared" si="358"/>
        <v>4.8937360178970879E-2</v>
      </c>
      <c r="N821" s="53">
        <v>1027</v>
      </c>
      <c r="O821" s="53">
        <v>5775</v>
      </c>
      <c r="P821" s="102"/>
      <c r="Q821" s="102">
        <v>350</v>
      </c>
      <c r="Y821" s="53">
        <v>0</v>
      </c>
      <c r="Z821" s="53">
        <v>0</v>
      </c>
      <c r="AA821" s="53">
        <v>0</v>
      </c>
      <c r="AB821" s="53">
        <v>0</v>
      </c>
      <c r="AC821" s="53">
        <v>0</v>
      </c>
      <c r="AP821" s="7">
        <f>IF(Q821&gt;0,RANK(Q821,(N821:P821,Q821:AF821)),0)</f>
        <v>3</v>
      </c>
      <c r="AQ821" s="7">
        <f>IF(R821&gt;0,RANK(R821,(N821:P821,Q821:AF821)),0)</f>
        <v>0</v>
      </c>
      <c r="AR821" s="7">
        <f>IF(T821&gt;0,RANK(T821,(N821:P821,Q821:AF821)),0)</f>
        <v>0</v>
      </c>
      <c r="AS821" s="7">
        <f>IF(S821&gt;0,RANK(S821,(N821:P821,Q821:AF821)),0)</f>
        <v>0</v>
      </c>
      <c r="AT821" s="2">
        <f t="shared" si="359"/>
        <v>4.8937360178970921E-2</v>
      </c>
      <c r="AU821" s="2">
        <f t="shared" si="360"/>
        <v>0</v>
      </c>
      <c r="AV821" s="2">
        <f t="shared" si="361"/>
        <v>0</v>
      </c>
      <c r="AW821" s="2">
        <f t="shared" si="362"/>
        <v>0</v>
      </c>
      <c r="AY821" t="s">
        <v>2225</v>
      </c>
      <c r="AZ821" t="s">
        <v>1059</v>
      </c>
      <c r="BA821">
        <v>1</v>
      </c>
      <c r="BC821">
        <v>2</v>
      </c>
      <c r="BD821" s="91">
        <v>21</v>
      </c>
      <c r="BE821" s="93">
        <v>45</v>
      </c>
      <c r="BF821" s="96">
        <f t="shared" si="339"/>
        <v>21045</v>
      </c>
      <c r="BG821" s="96">
        <f t="shared" si="340"/>
        <v>21045</v>
      </c>
      <c r="BI821" s="7" t="s">
        <v>1447</v>
      </c>
    </row>
    <row r="822" spans="1:61" ht="14" hidden="1" customHeight="1" outlineLevel="1" x14ac:dyDescent="0.2">
      <c r="A822" t="s">
        <v>1859</v>
      </c>
      <c r="B822" t="s">
        <v>1059</v>
      </c>
      <c r="C822" s="1">
        <f t="shared" si="352"/>
        <v>23790</v>
      </c>
      <c r="D822" s="7">
        <f>IF(N822&gt;0, RANK(N822,(N822:P822,Q822:AF822)),0)</f>
        <v>2</v>
      </c>
      <c r="E822" s="7">
        <f>IF(O822&gt;0,RANK(O822,(N822:P822,Q822:AF822)),0)</f>
        <v>1</v>
      </c>
      <c r="F822" s="7">
        <f>IF(P822&gt;0,RANK(P822,(N822:P822,Q822:AF822)),0)</f>
        <v>0</v>
      </c>
      <c r="G822" s="1">
        <f t="shared" si="353"/>
        <v>4393</v>
      </c>
      <c r="H822" s="2">
        <f t="shared" si="354"/>
        <v>0.18465741908364861</v>
      </c>
      <c r="I822" s="2"/>
      <c r="J822" s="2">
        <f t="shared" si="355"/>
        <v>0.3837746952501051</v>
      </c>
      <c r="K822" s="2">
        <f t="shared" si="356"/>
        <v>0.56843211433375362</v>
      </c>
      <c r="L822" s="2">
        <f t="shared" si="357"/>
        <v>0</v>
      </c>
      <c r="M822" s="2">
        <f t="shared" si="358"/>
        <v>4.7793190416141274E-2</v>
      </c>
      <c r="N822" s="53">
        <v>9130</v>
      </c>
      <c r="O822" s="53">
        <v>13523</v>
      </c>
      <c r="P822" s="102"/>
      <c r="Q822" s="102">
        <v>1136</v>
      </c>
      <c r="Y822" s="53">
        <v>1</v>
      </c>
      <c r="Z822" s="53">
        <v>0</v>
      </c>
      <c r="AA822" s="53">
        <v>0</v>
      </c>
      <c r="AB822" s="53">
        <v>0</v>
      </c>
      <c r="AC822" s="53">
        <v>0</v>
      </c>
      <c r="AP822" s="7">
        <f>IF(Q822&gt;0,RANK(Q822,(N822:P822,Q822:AF822)),0)</f>
        <v>3</v>
      </c>
      <c r="AQ822" s="7">
        <f>IF(R822&gt;0,RANK(R822,(N822:P822,Q822:AF822)),0)</f>
        <v>0</v>
      </c>
      <c r="AR822" s="7">
        <f>IF(T822&gt;0,RANK(T822,(N822:P822,Q822:AF822)),0)</f>
        <v>0</v>
      </c>
      <c r="AS822" s="7">
        <f>IF(S822&gt;0,RANK(S822,(N822:P822,Q822:AF822)),0)</f>
        <v>0</v>
      </c>
      <c r="AT822" s="2">
        <f t="shared" si="359"/>
        <v>4.7751155947877259E-2</v>
      </c>
      <c r="AU822" s="2">
        <f t="shared" si="360"/>
        <v>0</v>
      </c>
      <c r="AV822" s="2">
        <f t="shared" si="361"/>
        <v>0</v>
      </c>
      <c r="AW822" s="2">
        <f t="shared" si="362"/>
        <v>0</v>
      </c>
      <c r="AY822" t="s">
        <v>1859</v>
      </c>
      <c r="AZ822" t="s">
        <v>1059</v>
      </c>
      <c r="BA822">
        <v>1</v>
      </c>
      <c r="BC822">
        <v>2</v>
      </c>
      <c r="BD822" s="91">
        <v>21</v>
      </c>
      <c r="BE822" s="93">
        <v>47</v>
      </c>
      <c r="BF822" s="96">
        <f t="shared" ref="BF822:BF885" si="363">1000*BD822+BE822</f>
        <v>21047</v>
      </c>
      <c r="BG822" s="96">
        <f t="shared" si="340"/>
        <v>21047</v>
      </c>
      <c r="BI822" s="7" t="s">
        <v>1447</v>
      </c>
    </row>
    <row r="823" spans="1:61" ht="14" hidden="1" customHeight="1" outlineLevel="1" x14ac:dyDescent="0.2">
      <c r="A823" t="s">
        <v>719</v>
      </c>
      <c r="B823" t="s">
        <v>1059</v>
      </c>
      <c r="C823" s="1">
        <f t="shared" si="352"/>
        <v>18128</v>
      </c>
      <c r="D823" s="7">
        <f>IF(N823&gt;0, RANK(N823,(N823:P823,Q823:AF823)),0)</f>
        <v>2</v>
      </c>
      <c r="E823" s="7">
        <f>IF(O823&gt;0,RANK(O823,(N823:P823,Q823:AF823)),0)</f>
        <v>1</v>
      </c>
      <c r="F823" s="7">
        <f>IF(P823&gt;0,RANK(P823,(N823:P823,Q823:AF823)),0)</f>
        <v>0</v>
      </c>
      <c r="G823" s="1">
        <f t="shared" si="353"/>
        <v>4808</v>
      </c>
      <c r="H823" s="2">
        <f t="shared" si="354"/>
        <v>0.26522506619594</v>
      </c>
      <c r="I823" s="2"/>
      <c r="J823" s="2">
        <f t="shared" si="355"/>
        <v>0.34819064430714919</v>
      </c>
      <c r="K823" s="2">
        <f t="shared" si="356"/>
        <v>0.61341571050308918</v>
      </c>
      <c r="L823" s="2">
        <f t="shared" si="357"/>
        <v>0</v>
      </c>
      <c r="M823" s="2">
        <f t="shared" si="358"/>
        <v>3.8393645189761627E-2</v>
      </c>
      <c r="N823" s="53">
        <v>6312</v>
      </c>
      <c r="O823" s="53">
        <v>11120</v>
      </c>
      <c r="P823" s="102"/>
      <c r="Q823" s="102">
        <v>695</v>
      </c>
      <c r="Y823" s="53">
        <v>1</v>
      </c>
      <c r="Z823" s="53">
        <v>0</v>
      </c>
      <c r="AA823" s="53">
        <v>0</v>
      </c>
      <c r="AB823" s="53">
        <v>0</v>
      </c>
      <c r="AC823" s="53">
        <v>0</v>
      </c>
      <c r="AP823" s="7">
        <f>IF(Q823&gt;0,RANK(Q823,(N823:P823,Q823:AF823)),0)</f>
        <v>3</v>
      </c>
      <c r="AQ823" s="7">
        <f>IF(R823&gt;0,RANK(R823,(N823:P823,Q823:AF823)),0)</f>
        <v>0</v>
      </c>
      <c r="AR823" s="7">
        <f>IF(T823&gt;0,RANK(T823,(N823:P823,Q823:AF823)),0)</f>
        <v>0</v>
      </c>
      <c r="AS823" s="7">
        <f>IF(S823&gt;0,RANK(S823,(N823:P823,Q823:AF823)),0)</f>
        <v>0</v>
      </c>
      <c r="AT823" s="2">
        <f t="shared" si="359"/>
        <v>3.8338481906443074E-2</v>
      </c>
      <c r="AU823" s="2">
        <f t="shared" si="360"/>
        <v>0</v>
      </c>
      <c r="AV823" s="2">
        <f t="shared" si="361"/>
        <v>0</v>
      </c>
      <c r="AW823" s="2">
        <f t="shared" si="362"/>
        <v>0</v>
      </c>
      <c r="AY823" t="s">
        <v>719</v>
      </c>
      <c r="AZ823" t="s">
        <v>1059</v>
      </c>
      <c r="BA823">
        <v>6</v>
      </c>
      <c r="BC823">
        <v>2</v>
      </c>
      <c r="BD823" s="91">
        <v>21</v>
      </c>
      <c r="BE823" s="93">
        <v>49</v>
      </c>
      <c r="BF823" s="96">
        <f t="shared" si="363"/>
        <v>21049</v>
      </c>
      <c r="BG823" s="96">
        <f t="shared" si="340"/>
        <v>21049</v>
      </c>
      <c r="BI823" s="7" t="s">
        <v>1447</v>
      </c>
    </row>
    <row r="824" spans="1:61" ht="14" hidden="1" customHeight="1" outlineLevel="1" x14ac:dyDescent="0.2">
      <c r="A824" t="s">
        <v>1273</v>
      </c>
      <c r="B824" t="s">
        <v>1059</v>
      </c>
      <c r="C824" s="1">
        <f t="shared" si="352"/>
        <v>7568</v>
      </c>
      <c r="D824" s="7">
        <f>IF(N824&gt;0, RANK(N824,(N824:P824,Q824:AF824)),0)</f>
        <v>2</v>
      </c>
      <c r="E824" s="7">
        <f>IF(O824&gt;0,RANK(O824,(N824:P824,Q824:AF824)),0)</f>
        <v>1</v>
      </c>
      <c r="F824" s="7">
        <f>IF(P824&gt;0,RANK(P824,(N824:P824,Q824:AF824)),0)</f>
        <v>0</v>
      </c>
      <c r="G824" s="1">
        <f t="shared" si="353"/>
        <v>5226</v>
      </c>
      <c r="H824" s="2">
        <f t="shared" si="354"/>
        <v>0.69053911205073992</v>
      </c>
      <c r="I824" s="2"/>
      <c r="J824" s="2">
        <f t="shared" si="355"/>
        <v>0.13424947145877378</v>
      </c>
      <c r="K824" s="2">
        <f t="shared" si="356"/>
        <v>0.82478858350951378</v>
      </c>
      <c r="L824" s="2">
        <f t="shared" si="357"/>
        <v>0</v>
      </c>
      <c r="M824" s="2">
        <f t="shared" si="358"/>
        <v>4.0961945031712466E-2</v>
      </c>
      <c r="N824" s="53">
        <v>1016</v>
      </c>
      <c r="O824" s="53">
        <v>6242</v>
      </c>
      <c r="P824" s="102"/>
      <c r="Q824" s="102">
        <v>310</v>
      </c>
      <c r="Y824" s="53">
        <v>0</v>
      </c>
      <c r="Z824" s="53">
        <v>0</v>
      </c>
      <c r="AA824" s="53">
        <v>0</v>
      </c>
      <c r="AB824" s="53">
        <v>0</v>
      </c>
      <c r="AC824" s="53">
        <v>0</v>
      </c>
      <c r="AP824" s="7">
        <f>IF(Q824&gt;0,RANK(Q824,(N824:P824,Q824:AF824)),0)</f>
        <v>3</v>
      </c>
      <c r="AQ824" s="7">
        <f>IF(R824&gt;0,RANK(R824,(N824:P824,Q824:AF824)),0)</f>
        <v>0</v>
      </c>
      <c r="AR824" s="7">
        <f>IF(T824&gt;0,RANK(T824,(N824:P824,Q824:AF824)),0)</f>
        <v>0</v>
      </c>
      <c r="AS824" s="7">
        <f>IF(S824&gt;0,RANK(S824,(N824:P824,Q824:AF824)),0)</f>
        <v>0</v>
      </c>
      <c r="AT824" s="2">
        <f t="shared" si="359"/>
        <v>4.0961945031712473E-2</v>
      </c>
      <c r="AU824" s="2">
        <f t="shared" si="360"/>
        <v>0</v>
      </c>
      <c r="AV824" s="2">
        <f t="shared" si="361"/>
        <v>0</v>
      </c>
      <c r="AW824" s="2">
        <f t="shared" si="362"/>
        <v>0</v>
      </c>
      <c r="AY824" t="s">
        <v>1273</v>
      </c>
      <c r="AZ824" t="s">
        <v>1059</v>
      </c>
      <c r="BA824">
        <v>5</v>
      </c>
      <c r="BC824">
        <v>2</v>
      </c>
      <c r="BD824" s="91">
        <v>21</v>
      </c>
      <c r="BE824" s="93">
        <v>51</v>
      </c>
      <c r="BF824" s="96">
        <f t="shared" si="363"/>
        <v>21051</v>
      </c>
      <c r="BG824" s="96">
        <f t="shared" si="340"/>
        <v>21051</v>
      </c>
      <c r="BI824" s="7" t="s">
        <v>1447</v>
      </c>
    </row>
    <row r="825" spans="1:61" ht="14" hidden="1" customHeight="1" outlineLevel="1" x14ac:dyDescent="0.2">
      <c r="A825" t="s">
        <v>111</v>
      </c>
      <c r="B825" t="s">
        <v>1059</v>
      </c>
      <c r="C825" s="1">
        <f t="shared" si="352"/>
        <v>4902</v>
      </c>
      <c r="D825" s="7">
        <f>IF(N825&gt;0, RANK(N825,(N825:P825,Q825:AF825)),0)</f>
        <v>2</v>
      </c>
      <c r="E825" s="7">
        <f>IF(O825&gt;0,RANK(O825,(N825:P825,Q825:AF825)),0)</f>
        <v>1</v>
      </c>
      <c r="F825" s="7">
        <f>IF(P825&gt;0,RANK(P825,(N825:P825,Q825:AF825)),0)</f>
        <v>0</v>
      </c>
      <c r="G825" s="1">
        <f t="shared" si="353"/>
        <v>3240</v>
      </c>
      <c r="H825" s="2">
        <f t="shared" si="354"/>
        <v>0.66095471236230108</v>
      </c>
      <c r="I825" s="2"/>
      <c r="J825" s="2">
        <f t="shared" si="355"/>
        <v>0.14871481028151776</v>
      </c>
      <c r="K825" s="2">
        <f t="shared" si="356"/>
        <v>0.80966952264381886</v>
      </c>
      <c r="L825" s="2">
        <f t="shared" si="357"/>
        <v>0</v>
      </c>
      <c r="M825" s="2">
        <f t="shared" si="358"/>
        <v>4.1615667074663354E-2</v>
      </c>
      <c r="N825" s="53">
        <v>729</v>
      </c>
      <c r="O825" s="53">
        <v>3969</v>
      </c>
      <c r="P825" s="102"/>
      <c r="Q825" s="102">
        <v>204</v>
      </c>
      <c r="Y825" s="53">
        <v>0</v>
      </c>
      <c r="Z825" s="53">
        <v>0</v>
      </c>
      <c r="AA825" s="53">
        <v>0</v>
      </c>
      <c r="AB825" s="53">
        <v>0</v>
      </c>
      <c r="AC825" s="53">
        <v>0</v>
      </c>
      <c r="AP825" s="7">
        <f>IF(Q825&gt;0,RANK(Q825,(N825:P825,Q825:AF825)),0)</f>
        <v>3</v>
      </c>
      <c r="AQ825" s="7">
        <f>IF(R825&gt;0,RANK(R825,(N825:P825,Q825:AF825)),0)</f>
        <v>0</v>
      </c>
      <c r="AR825" s="7">
        <f>IF(T825&gt;0,RANK(T825,(N825:P825,Q825:AF825)),0)</f>
        <v>0</v>
      </c>
      <c r="AS825" s="7">
        <f>IF(S825&gt;0,RANK(S825,(N825:P825,Q825:AF825)),0)</f>
        <v>0</v>
      </c>
      <c r="AT825" s="2">
        <f t="shared" si="359"/>
        <v>4.1615667074663402E-2</v>
      </c>
      <c r="AU825" s="2">
        <f t="shared" si="360"/>
        <v>0</v>
      </c>
      <c r="AV825" s="2">
        <f t="shared" si="361"/>
        <v>0</v>
      </c>
      <c r="AW825" s="2">
        <f t="shared" si="362"/>
        <v>0</v>
      </c>
      <c r="AY825" t="s">
        <v>111</v>
      </c>
      <c r="AZ825" t="s">
        <v>1059</v>
      </c>
      <c r="BA825">
        <v>1</v>
      </c>
      <c r="BC825">
        <v>2</v>
      </c>
      <c r="BD825" s="91">
        <v>21</v>
      </c>
      <c r="BE825" s="93">
        <v>53</v>
      </c>
      <c r="BF825" s="96">
        <f t="shared" si="363"/>
        <v>21053</v>
      </c>
      <c r="BG825" s="96">
        <f t="shared" si="340"/>
        <v>21053</v>
      </c>
      <c r="BI825" s="7" t="s">
        <v>1447</v>
      </c>
    </row>
    <row r="826" spans="1:61" ht="14" hidden="1" customHeight="1" outlineLevel="1" x14ac:dyDescent="0.2">
      <c r="A826" t="s">
        <v>2247</v>
      </c>
      <c r="B826" t="s">
        <v>1059</v>
      </c>
      <c r="C826" s="1">
        <f t="shared" si="352"/>
        <v>4236</v>
      </c>
      <c r="D826" s="7">
        <f>IF(N826&gt;0, RANK(N826,(N826:P826,Q826:AF826)),0)</f>
        <v>2</v>
      </c>
      <c r="E826" s="7">
        <f>IF(O826&gt;0,RANK(O826,(N826:P826,Q826:AF826)),0)</f>
        <v>1</v>
      </c>
      <c r="F826" s="7">
        <f>IF(P826&gt;0,RANK(P826,(N826:P826,Q826:AF826)),0)</f>
        <v>0</v>
      </c>
      <c r="G826" s="1">
        <f t="shared" si="353"/>
        <v>2294</v>
      </c>
      <c r="H826" s="2">
        <f t="shared" si="354"/>
        <v>0.54154863078375826</v>
      </c>
      <c r="I826" s="2"/>
      <c r="J826" s="2">
        <f t="shared" si="355"/>
        <v>0.20514636449480642</v>
      </c>
      <c r="K826" s="2">
        <f t="shared" si="356"/>
        <v>0.74669499527856464</v>
      </c>
      <c r="L826" s="2">
        <f t="shared" si="357"/>
        <v>0</v>
      </c>
      <c r="M826" s="2">
        <f t="shared" si="358"/>
        <v>4.8158640226628968E-2</v>
      </c>
      <c r="N826" s="53">
        <v>869</v>
      </c>
      <c r="O826" s="53">
        <v>3163</v>
      </c>
      <c r="P826" s="102"/>
      <c r="Q826" s="102">
        <v>204</v>
      </c>
      <c r="Y826" s="53">
        <v>0</v>
      </c>
      <c r="Z826" s="53">
        <v>0</v>
      </c>
      <c r="AA826" s="53">
        <v>0</v>
      </c>
      <c r="AB826" s="53">
        <v>0</v>
      </c>
      <c r="AC826" s="53">
        <v>0</v>
      </c>
      <c r="AP826" s="7">
        <f>IF(Q826&gt;0,RANK(Q826,(N826:P826,Q826:AF826)),0)</f>
        <v>3</v>
      </c>
      <c r="AQ826" s="7">
        <f>IF(R826&gt;0,RANK(R826,(N826:P826,Q826:AF826)),0)</f>
        <v>0</v>
      </c>
      <c r="AR826" s="7">
        <f>IF(T826&gt;0,RANK(T826,(N826:P826,Q826:AF826)),0)</f>
        <v>0</v>
      </c>
      <c r="AS826" s="7">
        <f>IF(S826&gt;0,RANK(S826,(N826:P826,Q826:AF826)),0)</f>
        <v>0</v>
      </c>
      <c r="AT826" s="2">
        <f t="shared" si="359"/>
        <v>4.8158640226628892E-2</v>
      </c>
      <c r="AU826" s="2">
        <f t="shared" si="360"/>
        <v>0</v>
      </c>
      <c r="AV826" s="2">
        <f t="shared" si="361"/>
        <v>0</v>
      </c>
      <c r="AW826" s="2">
        <f t="shared" si="362"/>
        <v>0</v>
      </c>
      <c r="AY826" t="s">
        <v>2247</v>
      </c>
      <c r="AZ826" t="s">
        <v>1059</v>
      </c>
      <c r="BA826">
        <v>1</v>
      </c>
      <c r="BC826">
        <v>2</v>
      </c>
      <c r="BD826" s="91">
        <v>21</v>
      </c>
      <c r="BE826" s="93">
        <v>55</v>
      </c>
      <c r="BF826" s="96">
        <f t="shared" si="363"/>
        <v>21055</v>
      </c>
      <c r="BG826" s="96">
        <f t="shared" si="340"/>
        <v>21055</v>
      </c>
      <c r="BI826" s="7" t="s">
        <v>1447</v>
      </c>
    </row>
    <row r="827" spans="1:61" ht="14" hidden="1" customHeight="1" outlineLevel="1" x14ac:dyDescent="0.2">
      <c r="A827" t="s">
        <v>162</v>
      </c>
      <c r="B827" t="s">
        <v>1059</v>
      </c>
      <c r="C827" s="1">
        <f t="shared" si="352"/>
        <v>3277</v>
      </c>
      <c r="D827" s="7">
        <f>IF(N827&gt;0, RANK(N827,(N827:P827,Q827:AF827)),0)</f>
        <v>2</v>
      </c>
      <c r="E827" s="7">
        <f>IF(O827&gt;0,RANK(O827,(N827:P827,Q827:AF827)),0)</f>
        <v>1</v>
      </c>
      <c r="F827" s="7">
        <f>IF(P827&gt;0,RANK(P827,(N827:P827,Q827:AF827)),0)</f>
        <v>0</v>
      </c>
      <c r="G827" s="1">
        <f t="shared" si="353"/>
        <v>1836</v>
      </c>
      <c r="H827" s="2">
        <f t="shared" si="354"/>
        <v>0.56026853829722312</v>
      </c>
      <c r="I827" s="2"/>
      <c r="J827" s="2">
        <f t="shared" si="355"/>
        <v>0.18614586512053707</v>
      </c>
      <c r="K827" s="2">
        <f t="shared" si="356"/>
        <v>0.74641440341776011</v>
      </c>
      <c r="L827" s="2">
        <f t="shared" si="357"/>
        <v>0</v>
      </c>
      <c r="M827" s="2">
        <f t="shared" si="358"/>
        <v>6.743973146170279E-2</v>
      </c>
      <c r="N827" s="53">
        <v>610</v>
      </c>
      <c r="O827" s="53">
        <v>2446</v>
      </c>
      <c r="P827" s="102"/>
      <c r="Q827" s="102">
        <v>221</v>
      </c>
      <c r="Y827" s="53">
        <v>0</v>
      </c>
      <c r="Z827" s="53">
        <v>0</v>
      </c>
      <c r="AA827" s="53">
        <v>0</v>
      </c>
      <c r="AB827" s="53">
        <v>0</v>
      </c>
      <c r="AC827" s="53">
        <v>0</v>
      </c>
      <c r="AP827" s="7">
        <f>IF(Q827&gt;0,RANK(Q827,(N827:P827,Q827:AF827)),0)</f>
        <v>3</v>
      </c>
      <c r="AQ827" s="7">
        <f>IF(R827&gt;0,RANK(R827,(N827:P827,Q827:AF827)),0)</f>
        <v>0</v>
      </c>
      <c r="AR827" s="7">
        <f>IF(T827&gt;0,RANK(T827,(N827:P827,Q827:AF827)),0)</f>
        <v>0</v>
      </c>
      <c r="AS827" s="7">
        <f>IF(S827&gt;0,RANK(S827,(N827:P827,Q827:AF827)),0)</f>
        <v>0</v>
      </c>
      <c r="AT827" s="2">
        <f t="shared" si="359"/>
        <v>6.7439731461702776E-2</v>
      </c>
      <c r="AU827" s="2">
        <f t="shared" si="360"/>
        <v>0</v>
      </c>
      <c r="AV827" s="2">
        <f t="shared" si="361"/>
        <v>0</v>
      </c>
      <c r="AW827" s="2">
        <f t="shared" si="362"/>
        <v>0</v>
      </c>
      <c r="AY827" t="s">
        <v>162</v>
      </c>
      <c r="AZ827" t="s">
        <v>1059</v>
      </c>
      <c r="BA827">
        <v>1</v>
      </c>
      <c r="BC827">
        <v>2</v>
      </c>
      <c r="BD827" s="91">
        <v>21</v>
      </c>
      <c r="BE827" s="93">
        <v>57</v>
      </c>
      <c r="BF827" s="96">
        <f t="shared" si="363"/>
        <v>21057</v>
      </c>
      <c r="BG827" s="96">
        <f t="shared" si="340"/>
        <v>21057</v>
      </c>
      <c r="BI827" s="7" t="s">
        <v>1447</v>
      </c>
    </row>
    <row r="828" spans="1:61" ht="14" hidden="1" customHeight="1" outlineLevel="1" x14ac:dyDescent="0.2">
      <c r="A828" t="s">
        <v>1162</v>
      </c>
      <c r="B828" t="s">
        <v>1059</v>
      </c>
      <c r="C828" s="1">
        <f t="shared" si="352"/>
        <v>49289</v>
      </c>
      <c r="D828" s="7">
        <f>IF(N828&gt;0, RANK(N828,(N828:P828,Q828:AF828)),0)</f>
        <v>2</v>
      </c>
      <c r="E828" s="7">
        <f>IF(O828&gt;0,RANK(O828,(N828:P828,Q828:AF828)),0)</f>
        <v>1</v>
      </c>
      <c r="F828" s="7">
        <f>IF(P828&gt;0,RANK(P828,(N828:P828,Q828:AF828)),0)</f>
        <v>0</v>
      </c>
      <c r="G828" s="1">
        <f t="shared" si="353"/>
        <v>9704</v>
      </c>
      <c r="H828" s="2">
        <f t="shared" si="354"/>
        <v>0.1968796283146341</v>
      </c>
      <c r="I828" s="2"/>
      <c r="J828" s="2">
        <f t="shared" si="355"/>
        <v>0.37296354156099737</v>
      </c>
      <c r="K828" s="2">
        <f t="shared" si="356"/>
        <v>0.56984316987563144</v>
      </c>
      <c r="L828" s="2">
        <f t="shared" si="357"/>
        <v>0</v>
      </c>
      <c r="M828" s="2">
        <f t="shared" si="358"/>
        <v>5.7193288563371247E-2</v>
      </c>
      <c r="N828" s="53">
        <v>18383</v>
      </c>
      <c r="O828" s="53">
        <v>28087</v>
      </c>
      <c r="P828" s="102"/>
      <c r="Q828" s="102">
        <v>2819</v>
      </c>
      <c r="Y828" s="53">
        <v>0</v>
      </c>
      <c r="Z828" s="53">
        <v>0</v>
      </c>
      <c r="AA828" s="53">
        <v>0</v>
      </c>
      <c r="AB828" s="53">
        <v>0</v>
      </c>
      <c r="AC828" s="53">
        <v>0</v>
      </c>
      <c r="AP828" s="7">
        <f>IF(Q828&gt;0,RANK(Q828,(N828:P828,Q828:AF828)),0)</f>
        <v>3</v>
      </c>
      <c r="AQ828" s="7">
        <f>IF(R828&gt;0,RANK(R828,(N828:P828,Q828:AF828)),0)</f>
        <v>0</v>
      </c>
      <c r="AR828" s="7">
        <f>IF(T828&gt;0,RANK(T828,(N828:P828,Q828:AF828)),0)</f>
        <v>0</v>
      </c>
      <c r="AS828" s="7">
        <f>IF(S828&gt;0,RANK(S828,(N828:P828,Q828:AF828)),0)</f>
        <v>0</v>
      </c>
      <c r="AT828" s="2">
        <f t="shared" si="359"/>
        <v>5.7193288563371136E-2</v>
      </c>
      <c r="AU828" s="2">
        <f t="shared" si="360"/>
        <v>0</v>
      </c>
      <c r="AV828" s="2">
        <f t="shared" si="361"/>
        <v>0</v>
      </c>
      <c r="AW828" s="2">
        <f t="shared" si="362"/>
        <v>0</v>
      </c>
      <c r="AY828" t="s">
        <v>1162</v>
      </c>
      <c r="AZ828" t="s">
        <v>1059</v>
      </c>
      <c r="BA828">
        <v>2</v>
      </c>
      <c r="BC828">
        <v>2</v>
      </c>
      <c r="BD828" s="91">
        <v>21</v>
      </c>
      <c r="BE828" s="93">
        <v>59</v>
      </c>
      <c r="BF828" s="96">
        <f t="shared" si="363"/>
        <v>21059</v>
      </c>
      <c r="BG828" s="96">
        <f t="shared" si="340"/>
        <v>21059</v>
      </c>
      <c r="BI828" s="7" t="s">
        <v>1447</v>
      </c>
    </row>
    <row r="829" spans="1:61" ht="14" hidden="1" customHeight="1" outlineLevel="1" x14ac:dyDescent="0.2">
      <c r="A829" t="s">
        <v>163</v>
      </c>
      <c r="B829" t="s">
        <v>1059</v>
      </c>
      <c r="C829" s="1">
        <f t="shared" si="352"/>
        <v>6123</v>
      </c>
      <c r="D829" s="7">
        <f>IF(N829&gt;0, RANK(N829,(N829:P829,Q829:AF829)),0)</f>
        <v>2</v>
      </c>
      <c r="E829" s="7">
        <f>IF(O829&gt;0,RANK(O829,(N829:P829,Q829:AF829)),0)</f>
        <v>1</v>
      </c>
      <c r="F829" s="7">
        <f>IF(P829&gt;0,RANK(P829,(N829:P829,Q829:AF829)),0)</f>
        <v>0</v>
      </c>
      <c r="G829" s="1">
        <f t="shared" si="353"/>
        <v>3025</v>
      </c>
      <c r="H829" s="2">
        <f t="shared" si="354"/>
        <v>0.49403886983504819</v>
      </c>
      <c r="I829" s="2"/>
      <c r="J829" s="2">
        <f t="shared" si="355"/>
        <v>0.22586967172954434</v>
      </c>
      <c r="K829" s="2">
        <f t="shared" si="356"/>
        <v>0.7199085415645925</v>
      </c>
      <c r="L829" s="2">
        <f t="shared" si="357"/>
        <v>0</v>
      </c>
      <c r="M829" s="2">
        <f t="shared" si="358"/>
        <v>5.4221786705863195E-2</v>
      </c>
      <c r="N829" s="53">
        <v>1383</v>
      </c>
      <c r="O829" s="53">
        <v>4408</v>
      </c>
      <c r="P829" s="102"/>
      <c r="Q829" s="102">
        <v>332</v>
      </c>
      <c r="Y829" s="53">
        <v>0</v>
      </c>
      <c r="Z829" s="53">
        <v>0</v>
      </c>
      <c r="AA829" s="53">
        <v>0</v>
      </c>
      <c r="AB829" s="53">
        <v>0</v>
      </c>
      <c r="AC829" s="53">
        <v>0</v>
      </c>
      <c r="AP829" s="7">
        <f>IF(Q829&gt;0,RANK(Q829,(N829:P829,Q829:AF829)),0)</f>
        <v>3</v>
      </c>
      <c r="AQ829" s="7">
        <f>IF(R829&gt;0,RANK(R829,(N829:P829,Q829:AF829)),0)</f>
        <v>0</v>
      </c>
      <c r="AR829" s="7">
        <f>IF(T829&gt;0,RANK(T829,(N829:P829,Q829:AF829)),0)</f>
        <v>0</v>
      </c>
      <c r="AS829" s="7">
        <f>IF(S829&gt;0,RANK(S829,(N829:P829,Q829:AF829)),0)</f>
        <v>0</v>
      </c>
      <c r="AT829" s="2">
        <f t="shared" si="359"/>
        <v>5.422178670586314E-2</v>
      </c>
      <c r="AU829" s="2">
        <f t="shared" si="360"/>
        <v>0</v>
      </c>
      <c r="AV829" s="2">
        <f t="shared" si="361"/>
        <v>0</v>
      </c>
      <c r="AW829" s="2">
        <f t="shared" si="362"/>
        <v>0</v>
      </c>
      <c r="AY829" t="s">
        <v>163</v>
      </c>
      <c r="AZ829" t="s">
        <v>1059</v>
      </c>
      <c r="BA829">
        <v>2</v>
      </c>
      <c r="BC829">
        <v>2</v>
      </c>
      <c r="BD829" s="91">
        <v>21</v>
      </c>
      <c r="BE829" s="93">
        <v>61</v>
      </c>
      <c r="BF829" s="96">
        <f t="shared" si="363"/>
        <v>21061</v>
      </c>
      <c r="BG829" s="96">
        <f t="shared" si="340"/>
        <v>21061</v>
      </c>
      <c r="BI829" s="7" t="s">
        <v>1447</v>
      </c>
    </row>
    <row r="830" spans="1:61" ht="14" hidden="1" customHeight="1" outlineLevel="1" x14ac:dyDescent="0.2">
      <c r="A830" t="s">
        <v>148</v>
      </c>
      <c r="B830" t="s">
        <v>1059</v>
      </c>
      <c r="C830" s="1">
        <f t="shared" si="352"/>
        <v>2966</v>
      </c>
      <c r="D830" s="7">
        <f>IF(N830&gt;0, RANK(N830,(N830:P830,Q830:AF830)),0)</f>
        <v>2</v>
      </c>
      <c r="E830" s="7">
        <f>IF(O830&gt;0,RANK(O830,(N830:P830,Q830:AF830)),0)</f>
        <v>1</v>
      </c>
      <c r="F830" s="7">
        <f>IF(P830&gt;0,RANK(P830,(N830:P830,Q830:AF830)),0)</f>
        <v>0</v>
      </c>
      <c r="G830" s="1">
        <f t="shared" si="353"/>
        <v>1090</v>
      </c>
      <c r="H830" s="2">
        <f t="shared" si="354"/>
        <v>0.3674983142279164</v>
      </c>
      <c r="I830" s="2"/>
      <c r="J830" s="2">
        <f t="shared" si="355"/>
        <v>0.29265003371544168</v>
      </c>
      <c r="K830" s="2">
        <f t="shared" si="356"/>
        <v>0.66014834794335808</v>
      </c>
      <c r="L830" s="2">
        <f t="shared" si="357"/>
        <v>0</v>
      </c>
      <c r="M830" s="2">
        <f t="shared" si="358"/>
        <v>4.7201618341200291E-2</v>
      </c>
      <c r="N830" s="53">
        <v>868</v>
      </c>
      <c r="O830" s="53">
        <v>1958</v>
      </c>
      <c r="P830" s="102"/>
      <c r="Q830" s="102">
        <v>140</v>
      </c>
      <c r="Y830" s="53">
        <v>0</v>
      </c>
      <c r="Z830" s="53">
        <v>0</v>
      </c>
      <c r="AA830" s="53">
        <v>0</v>
      </c>
      <c r="AB830" s="53">
        <v>0</v>
      </c>
      <c r="AC830" s="53">
        <v>0</v>
      </c>
      <c r="AP830" s="7">
        <f>IF(Q830&gt;0,RANK(Q830,(N830:P830,Q830:AF830)),0)</f>
        <v>3</v>
      </c>
      <c r="AQ830" s="7">
        <f>IF(R830&gt;0,RANK(R830,(N830:P830,Q830:AF830)),0)</f>
        <v>0</v>
      </c>
      <c r="AR830" s="7">
        <f>IF(T830&gt;0,RANK(T830,(N830:P830,Q830:AF830)),0)</f>
        <v>0</v>
      </c>
      <c r="AS830" s="7">
        <f>IF(S830&gt;0,RANK(S830,(N830:P830,Q830:AF830)),0)</f>
        <v>0</v>
      </c>
      <c r="AT830" s="2">
        <f t="shared" si="359"/>
        <v>4.720161834120027E-2</v>
      </c>
      <c r="AU830" s="2">
        <f t="shared" si="360"/>
        <v>0</v>
      </c>
      <c r="AV830" s="2">
        <f t="shared" si="361"/>
        <v>0</v>
      </c>
      <c r="AW830" s="2">
        <f t="shared" si="362"/>
        <v>0</v>
      </c>
      <c r="AY830" t="s">
        <v>148</v>
      </c>
      <c r="AZ830" t="s">
        <v>1059</v>
      </c>
      <c r="BA830">
        <v>5</v>
      </c>
      <c r="BC830">
        <v>2</v>
      </c>
      <c r="BD830" s="91">
        <v>21</v>
      </c>
      <c r="BE830" s="93">
        <v>63</v>
      </c>
      <c r="BF830" s="96">
        <f t="shared" si="363"/>
        <v>21063</v>
      </c>
      <c r="BG830" s="96">
        <f t="shared" si="340"/>
        <v>21063</v>
      </c>
      <c r="BI830" s="7" t="s">
        <v>1447</v>
      </c>
    </row>
    <row r="831" spans="1:61" ht="14" hidden="1" customHeight="1" outlineLevel="1" x14ac:dyDescent="0.2">
      <c r="A831" t="s">
        <v>1436</v>
      </c>
      <c r="B831" t="s">
        <v>1059</v>
      </c>
      <c r="C831" s="1">
        <f t="shared" ref="C831:C862" si="364">SUM(N831:AN831)</f>
        <v>6537</v>
      </c>
      <c r="D831" s="7">
        <f>IF(N831&gt;0, RANK(N831,(N831:P831,Q831:AF831)),0)</f>
        <v>2</v>
      </c>
      <c r="E831" s="7">
        <f>IF(O831&gt;0,RANK(O831,(N831:P831,Q831:AF831)),0)</f>
        <v>1</v>
      </c>
      <c r="F831" s="7">
        <f>IF(P831&gt;0,RANK(P831,(N831:P831,Q831:AF831)),0)</f>
        <v>0</v>
      </c>
      <c r="G831" s="1">
        <f t="shared" si="353"/>
        <v>3268</v>
      </c>
      <c r="H831" s="2">
        <f t="shared" si="354"/>
        <v>0.49992351231451737</v>
      </c>
      <c r="I831" s="2"/>
      <c r="J831" s="2">
        <f t="shared" ref="J831:J862" si="365">IF($C831=0,"-",N831/$C831)</f>
        <v>0.23175768701239099</v>
      </c>
      <c r="K831" s="2">
        <f t="shared" ref="K831:K862" si="366">IF($C831=0,"-",O831/$C831)</f>
        <v>0.73168119932690834</v>
      </c>
      <c r="L831" s="2">
        <f t="shared" ref="L831:L862" si="367">IF($C831=0,"-",P831/$C831)</f>
        <v>0</v>
      </c>
      <c r="M831" s="2">
        <f t="shared" ref="M831:M862" si="368">IF(C831=0,"-",(1-J831-K831-L831))</f>
        <v>3.6561113660700695E-2</v>
      </c>
      <c r="N831" s="53">
        <v>1515</v>
      </c>
      <c r="O831" s="53">
        <v>4783</v>
      </c>
      <c r="P831" s="102"/>
      <c r="Q831" s="102">
        <v>239</v>
      </c>
      <c r="Y831" s="53">
        <v>0</v>
      </c>
      <c r="Z831" s="53">
        <v>0</v>
      </c>
      <c r="AA831" s="53">
        <v>0</v>
      </c>
      <c r="AB831" s="53">
        <v>0</v>
      </c>
      <c r="AC831" s="53">
        <v>0</v>
      </c>
      <c r="AP831" s="7">
        <f>IF(Q831&gt;0,RANK(Q831,(N831:P831,Q831:AF831)),0)</f>
        <v>3</v>
      </c>
      <c r="AQ831" s="7">
        <f>IF(R831&gt;0,RANK(R831,(N831:P831,Q831:AF831)),0)</f>
        <v>0</v>
      </c>
      <c r="AR831" s="7">
        <f>IF(T831&gt;0,RANK(T831,(N831:P831,Q831:AF831)),0)</f>
        <v>0</v>
      </c>
      <c r="AS831" s="7">
        <f>IF(S831&gt;0,RANK(S831,(N831:P831,Q831:AF831)),0)</f>
        <v>0</v>
      </c>
      <c r="AT831" s="2">
        <f t="shared" ref="AT831:AT862" si="369">IF($C831=0,"-",Q831/$C831)</f>
        <v>3.6561113660700625E-2</v>
      </c>
      <c r="AU831" s="2">
        <f t="shared" ref="AU831:AU862" si="370">IF($C831=0,"-",R831/$C831)</f>
        <v>0</v>
      </c>
      <c r="AV831" s="2">
        <f t="shared" ref="AV831:AV862" si="371">IF($C831=0,"-",T831/$C831)</f>
        <v>0</v>
      </c>
      <c r="AW831" s="2">
        <f t="shared" ref="AW831:AW862" si="372">IF($C831=0,"-",S831/$C831)</f>
        <v>0</v>
      </c>
      <c r="AY831" t="s">
        <v>1436</v>
      </c>
      <c r="AZ831" t="s">
        <v>1059</v>
      </c>
      <c r="BA831">
        <v>6</v>
      </c>
      <c r="BC831">
        <v>2</v>
      </c>
      <c r="BD831" s="91">
        <v>21</v>
      </c>
      <c r="BE831" s="93">
        <v>65</v>
      </c>
      <c r="BF831" s="96">
        <f t="shared" si="363"/>
        <v>21065</v>
      </c>
      <c r="BG831" s="96">
        <f t="shared" si="340"/>
        <v>21065</v>
      </c>
      <c r="BI831" s="7" t="s">
        <v>1447</v>
      </c>
    </row>
    <row r="832" spans="1:61" ht="14" hidden="1" customHeight="1" outlineLevel="1" x14ac:dyDescent="0.2">
      <c r="A832" t="s">
        <v>1909</v>
      </c>
      <c r="B832" t="s">
        <v>1059</v>
      </c>
      <c r="C832" s="1">
        <f t="shared" si="364"/>
        <v>153214</v>
      </c>
      <c r="D832" s="7">
        <f>IF(N832&gt;0, RANK(N832,(N832:P832,Q832:AF832)),0)</f>
        <v>1</v>
      </c>
      <c r="E832" s="7">
        <f>IF(O832&gt;0,RANK(O832,(N832:P832,Q832:AF832)),0)</f>
        <v>2</v>
      </c>
      <c r="F832" s="7">
        <f>IF(P832&gt;0,RANK(P832,(N832:P832,Q832:AF832)),0)</f>
        <v>0</v>
      </c>
      <c r="G832" s="1">
        <f t="shared" si="353"/>
        <v>31218</v>
      </c>
      <c r="H832" s="2">
        <f t="shared" si="354"/>
        <v>0.20375422611510696</v>
      </c>
      <c r="I832" s="2"/>
      <c r="J832" s="2">
        <f t="shared" si="365"/>
        <v>0.58830785698434873</v>
      </c>
      <c r="K832" s="2">
        <f t="shared" si="366"/>
        <v>0.38455363086924171</v>
      </c>
      <c r="L832" s="2">
        <f t="shared" si="367"/>
        <v>0</v>
      </c>
      <c r="M832" s="2">
        <f t="shared" si="368"/>
        <v>2.7138512146409555E-2</v>
      </c>
      <c r="N832" s="53">
        <v>90137</v>
      </c>
      <c r="O832" s="53">
        <v>58919</v>
      </c>
      <c r="P832" s="102"/>
      <c r="Q832" s="102">
        <v>4141</v>
      </c>
      <c r="Y832" s="53">
        <v>17</v>
      </c>
      <c r="Z832" s="53">
        <v>0</v>
      </c>
      <c r="AA832" s="53">
        <v>0</v>
      </c>
      <c r="AB832" s="53">
        <v>0</v>
      </c>
      <c r="AC832" s="53">
        <v>0</v>
      </c>
      <c r="AP832" s="7">
        <f>IF(Q832&gt;0,RANK(Q832,(N832:P832,Q832:AF832)),0)</f>
        <v>3</v>
      </c>
      <c r="AQ832" s="7">
        <f>IF(R832&gt;0,RANK(R832,(N832:P832,Q832:AF832)),0)</f>
        <v>0</v>
      </c>
      <c r="AR832" s="7">
        <f>IF(T832&gt;0,RANK(T832,(N832:P832,Q832:AF832)),0)</f>
        <v>0</v>
      </c>
      <c r="AS832" s="7">
        <f>IF(S832&gt;0,RANK(S832,(N832:P832,Q832:AF832)),0)</f>
        <v>0</v>
      </c>
      <c r="AT832" s="2">
        <f t="shared" si="369"/>
        <v>2.7027556228543085E-2</v>
      </c>
      <c r="AU832" s="2">
        <f t="shared" si="370"/>
        <v>0</v>
      </c>
      <c r="AV832" s="2">
        <f t="shared" si="371"/>
        <v>0</v>
      </c>
      <c r="AW832" s="2">
        <f t="shared" si="372"/>
        <v>0</v>
      </c>
      <c r="AY832" t="s">
        <v>1909</v>
      </c>
      <c r="AZ832" t="s">
        <v>1059</v>
      </c>
      <c r="BA832">
        <v>6</v>
      </c>
      <c r="BC832">
        <v>2</v>
      </c>
      <c r="BD832" s="91">
        <v>21</v>
      </c>
      <c r="BE832" s="93">
        <v>67</v>
      </c>
      <c r="BF832" s="96">
        <f t="shared" si="363"/>
        <v>21067</v>
      </c>
      <c r="BG832" s="96">
        <f t="shared" si="340"/>
        <v>21067</v>
      </c>
      <c r="BI832" s="7" t="s">
        <v>1447</v>
      </c>
    </row>
    <row r="833" spans="1:61" ht="14" hidden="1" customHeight="1" outlineLevel="1" x14ac:dyDescent="0.2">
      <c r="A833" t="s">
        <v>2090</v>
      </c>
      <c r="B833" t="s">
        <v>1059</v>
      </c>
      <c r="C833" s="1">
        <f t="shared" si="364"/>
        <v>7039</v>
      </c>
      <c r="D833" s="7">
        <f>IF(N833&gt;0, RANK(N833,(N833:P833,Q833:AF833)),0)</f>
        <v>2</v>
      </c>
      <c r="E833" s="7">
        <f>IF(O833&gt;0,RANK(O833,(N833:P833,Q833:AF833)),0)</f>
        <v>1</v>
      </c>
      <c r="F833" s="7">
        <f>IF(P833&gt;0,RANK(P833,(N833:P833,Q833:AF833)),0)</f>
        <v>0</v>
      </c>
      <c r="G833" s="1">
        <f t="shared" si="353"/>
        <v>3298</v>
      </c>
      <c r="H833" s="2">
        <f t="shared" si="354"/>
        <v>0.46853246199744281</v>
      </c>
      <c r="I833" s="2"/>
      <c r="J833" s="2">
        <f t="shared" si="365"/>
        <v>0.2476204006250888</v>
      </c>
      <c r="K833" s="2">
        <f t="shared" si="366"/>
        <v>0.71615286262253164</v>
      </c>
      <c r="L833" s="2">
        <f t="shared" si="367"/>
        <v>0</v>
      </c>
      <c r="M833" s="2">
        <f t="shared" si="368"/>
        <v>3.6226736752379529E-2</v>
      </c>
      <c r="N833" s="53">
        <v>1743</v>
      </c>
      <c r="O833" s="53">
        <v>5041</v>
      </c>
      <c r="P833" s="102"/>
      <c r="Q833" s="102">
        <v>255</v>
      </c>
      <c r="Y833" s="53">
        <v>0</v>
      </c>
      <c r="Z833" s="53">
        <v>0</v>
      </c>
      <c r="AA833" s="53">
        <v>0</v>
      </c>
      <c r="AB833" s="53">
        <v>0</v>
      </c>
      <c r="AC833" s="53">
        <v>0</v>
      </c>
      <c r="AP833" s="7">
        <f>IF(Q833&gt;0,RANK(Q833,(N833:P833,Q833:AF833)),0)</f>
        <v>3</v>
      </c>
      <c r="AQ833" s="7">
        <f>IF(R833&gt;0,RANK(R833,(N833:P833,Q833:AF833)),0)</f>
        <v>0</v>
      </c>
      <c r="AR833" s="7">
        <f>IF(T833&gt;0,RANK(T833,(N833:P833,Q833:AF833)),0)</f>
        <v>0</v>
      </c>
      <c r="AS833" s="7">
        <f>IF(S833&gt;0,RANK(S833,(N833:P833,Q833:AF833)),0)</f>
        <v>0</v>
      </c>
      <c r="AT833" s="2">
        <f t="shared" si="369"/>
        <v>3.6226736752379599E-2</v>
      </c>
      <c r="AU833" s="2">
        <f t="shared" si="370"/>
        <v>0</v>
      </c>
      <c r="AV833" s="2">
        <f t="shared" si="371"/>
        <v>0</v>
      </c>
      <c r="AW833" s="2">
        <f t="shared" si="372"/>
        <v>0</v>
      </c>
      <c r="AY833" t="s">
        <v>2090</v>
      </c>
      <c r="AZ833" t="s">
        <v>1059</v>
      </c>
      <c r="BA833">
        <v>6</v>
      </c>
      <c r="BC833">
        <v>2</v>
      </c>
      <c r="BD833" s="91">
        <v>21</v>
      </c>
      <c r="BE833" s="93">
        <v>69</v>
      </c>
      <c r="BF833" s="96">
        <f t="shared" si="363"/>
        <v>21069</v>
      </c>
      <c r="BG833" s="96">
        <f t="shared" si="340"/>
        <v>21069</v>
      </c>
      <c r="BI833" s="7" t="s">
        <v>1447</v>
      </c>
    </row>
    <row r="834" spans="1:61" ht="14" hidden="1" customHeight="1" outlineLevel="1" x14ac:dyDescent="0.2">
      <c r="A834" t="s">
        <v>1658</v>
      </c>
      <c r="B834" t="s">
        <v>1059</v>
      </c>
      <c r="C834" s="1">
        <f t="shared" si="364"/>
        <v>16284</v>
      </c>
      <c r="D834" s="7">
        <f>IF(N834&gt;0, RANK(N834,(N834:P834,Q834:AF834)),0)</f>
        <v>2</v>
      </c>
      <c r="E834" s="7">
        <f>IF(O834&gt;0,RANK(O834,(N834:P834,Q834:AF834)),0)</f>
        <v>1</v>
      </c>
      <c r="F834" s="7">
        <f>IF(P834&gt;0,RANK(P834,(N834:P834,Q834:AF834)),0)</f>
        <v>0</v>
      </c>
      <c r="G834" s="1">
        <f t="shared" si="353"/>
        <v>5813</v>
      </c>
      <c r="H834" s="2">
        <f t="shared" si="354"/>
        <v>0.35697617293048389</v>
      </c>
      <c r="I834" s="2"/>
      <c r="J834" s="2">
        <f t="shared" si="365"/>
        <v>0.30238270695160896</v>
      </c>
      <c r="K834" s="2">
        <f t="shared" si="366"/>
        <v>0.65935887988209285</v>
      </c>
      <c r="L834" s="2">
        <f t="shared" si="367"/>
        <v>0</v>
      </c>
      <c r="M834" s="2">
        <f t="shared" si="368"/>
        <v>3.8258413166298189E-2</v>
      </c>
      <c r="N834" s="53">
        <v>4924</v>
      </c>
      <c r="O834" s="53">
        <v>10737</v>
      </c>
      <c r="P834" s="102"/>
      <c r="Q834" s="102">
        <v>623</v>
      </c>
      <c r="Y834" s="53">
        <v>0</v>
      </c>
      <c r="Z834" s="53">
        <v>0</v>
      </c>
      <c r="AA834" s="53">
        <v>0</v>
      </c>
      <c r="AB834" s="53">
        <v>0</v>
      </c>
      <c r="AC834" s="53">
        <v>0</v>
      </c>
      <c r="AP834" s="7">
        <f>IF(Q834&gt;0,RANK(Q834,(N834:P834,Q834:AF834)),0)</f>
        <v>3</v>
      </c>
      <c r="AQ834" s="7">
        <f>IF(R834&gt;0,RANK(R834,(N834:P834,Q834:AF834)),0)</f>
        <v>0</v>
      </c>
      <c r="AR834" s="7">
        <f>IF(T834&gt;0,RANK(T834,(N834:P834,Q834:AF834)),0)</f>
        <v>0</v>
      </c>
      <c r="AS834" s="7">
        <f>IF(S834&gt;0,RANK(S834,(N834:P834,Q834:AF834)),0)</f>
        <v>0</v>
      </c>
      <c r="AT834" s="2">
        <f t="shared" si="369"/>
        <v>3.8258413166298209E-2</v>
      </c>
      <c r="AU834" s="2">
        <f t="shared" si="370"/>
        <v>0</v>
      </c>
      <c r="AV834" s="2">
        <f t="shared" si="371"/>
        <v>0</v>
      </c>
      <c r="AW834" s="2">
        <f t="shared" si="372"/>
        <v>0</v>
      </c>
      <c r="AY834" t="s">
        <v>1658</v>
      </c>
      <c r="AZ834" t="s">
        <v>1059</v>
      </c>
      <c r="BA834">
        <v>5</v>
      </c>
      <c r="BC834">
        <v>2</v>
      </c>
      <c r="BD834" s="91">
        <v>21</v>
      </c>
      <c r="BE834" s="93">
        <v>71</v>
      </c>
      <c r="BF834" s="96">
        <f t="shared" si="363"/>
        <v>21071</v>
      </c>
      <c r="BG834" s="96">
        <f t="shared" si="340"/>
        <v>21071</v>
      </c>
      <c r="BI834" s="7" t="s">
        <v>1447</v>
      </c>
    </row>
    <row r="835" spans="1:61" ht="14" hidden="1" customHeight="1" outlineLevel="1" x14ac:dyDescent="0.2">
      <c r="A835" t="s">
        <v>2356</v>
      </c>
      <c r="B835" t="s">
        <v>1059</v>
      </c>
      <c r="C835" s="1">
        <f t="shared" si="364"/>
        <v>26116</v>
      </c>
      <c r="D835" s="7">
        <f>IF(N835&gt;0, RANK(N835,(N835:P835,Q835:AF835)),0)</f>
        <v>1</v>
      </c>
      <c r="E835" s="7">
        <f>IF(O835&gt;0,RANK(O835,(N835:P835,Q835:AF835)),0)</f>
        <v>2</v>
      </c>
      <c r="F835" s="7">
        <f>IF(P835&gt;0,RANK(P835,(N835:P835,Q835:AF835)),0)</f>
        <v>0</v>
      </c>
      <c r="G835" s="1">
        <f t="shared" si="353"/>
        <v>1101</v>
      </c>
      <c r="H835" s="2">
        <f t="shared" si="354"/>
        <v>4.2158064022055443E-2</v>
      </c>
      <c r="I835" s="2"/>
      <c r="J835" s="2">
        <f t="shared" si="365"/>
        <v>0.50126359319957114</v>
      </c>
      <c r="K835" s="2">
        <f t="shared" si="366"/>
        <v>0.45910552917751568</v>
      </c>
      <c r="L835" s="2">
        <f t="shared" si="367"/>
        <v>0</v>
      </c>
      <c r="M835" s="2">
        <f t="shared" si="368"/>
        <v>3.9630877622913174E-2</v>
      </c>
      <c r="N835" s="53">
        <v>13091</v>
      </c>
      <c r="O835" s="53">
        <v>11990</v>
      </c>
      <c r="P835" s="102"/>
      <c r="Q835" s="102">
        <v>1034</v>
      </c>
      <c r="Y835" s="53">
        <v>0</v>
      </c>
      <c r="Z835" s="53">
        <v>0</v>
      </c>
      <c r="AA835" s="53">
        <v>1</v>
      </c>
      <c r="AB835" s="53">
        <v>0</v>
      </c>
      <c r="AC835" s="53">
        <v>0</v>
      </c>
      <c r="AP835" s="7">
        <f>IF(Q835&gt;0,RANK(Q835,(N835:P835,Q835:AF835)),0)</f>
        <v>3</v>
      </c>
      <c r="AQ835" s="7">
        <f>IF(R835&gt;0,RANK(R835,(N835:P835,Q835:AF835)),0)</f>
        <v>0</v>
      </c>
      <c r="AR835" s="7">
        <f>IF(T835&gt;0,RANK(T835,(N835:P835,Q835:AF835)),0)</f>
        <v>0</v>
      </c>
      <c r="AS835" s="7">
        <f>IF(S835&gt;0,RANK(S835,(N835:P835,Q835:AF835)),0)</f>
        <v>0</v>
      </c>
      <c r="AT835" s="2">
        <f t="shared" si="369"/>
        <v>3.9592586919895846E-2</v>
      </c>
      <c r="AU835" s="2">
        <f t="shared" si="370"/>
        <v>0</v>
      </c>
      <c r="AV835" s="2">
        <f t="shared" si="371"/>
        <v>0</v>
      </c>
      <c r="AW835" s="2">
        <f t="shared" si="372"/>
        <v>0</v>
      </c>
      <c r="AY835" t="s">
        <v>2356</v>
      </c>
      <c r="AZ835" t="s">
        <v>1059</v>
      </c>
      <c r="BA835">
        <v>6</v>
      </c>
      <c r="BC835">
        <v>2</v>
      </c>
      <c r="BD835" s="91">
        <v>21</v>
      </c>
      <c r="BE835" s="93">
        <v>73</v>
      </c>
      <c r="BF835" s="96">
        <f t="shared" si="363"/>
        <v>21073</v>
      </c>
      <c r="BG835" s="96">
        <f t="shared" si="340"/>
        <v>21073</v>
      </c>
      <c r="BI835" s="7" t="s">
        <v>1447</v>
      </c>
    </row>
    <row r="836" spans="1:61" ht="14" hidden="1" customHeight="1" outlineLevel="1" x14ac:dyDescent="0.2">
      <c r="A836" t="s">
        <v>866</v>
      </c>
      <c r="B836" t="s">
        <v>1059</v>
      </c>
      <c r="C836" s="1">
        <f t="shared" si="364"/>
        <v>2409</v>
      </c>
      <c r="D836" s="7">
        <f>IF(N836&gt;0, RANK(N836,(N836:P836,Q836:AF836)),0)</f>
        <v>2</v>
      </c>
      <c r="E836" s="7">
        <f>IF(O836&gt;0,RANK(O836,(N836:P836,Q836:AF836)),0)</f>
        <v>1</v>
      </c>
      <c r="F836" s="7">
        <f>IF(P836&gt;0,RANK(P836,(N836:P836,Q836:AF836)),0)</f>
        <v>0</v>
      </c>
      <c r="G836" s="1">
        <f t="shared" si="353"/>
        <v>679</v>
      </c>
      <c r="H836" s="2">
        <f t="shared" si="354"/>
        <v>0.28185969281859691</v>
      </c>
      <c r="I836" s="2"/>
      <c r="J836" s="2">
        <f t="shared" si="365"/>
        <v>0.33623910336239105</v>
      </c>
      <c r="K836" s="2">
        <f t="shared" si="366"/>
        <v>0.61809879618098795</v>
      </c>
      <c r="L836" s="2">
        <f t="shared" si="367"/>
        <v>0</v>
      </c>
      <c r="M836" s="2">
        <f t="shared" si="368"/>
        <v>4.5662100456621002E-2</v>
      </c>
      <c r="N836" s="53">
        <v>810</v>
      </c>
      <c r="O836" s="53">
        <v>1489</v>
      </c>
      <c r="P836" s="102"/>
      <c r="Q836" s="102">
        <v>110</v>
      </c>
      <c r="Y836" s="53">
        <v>0</v>
      </c>
      <c r="Z836" s="53">
        <v>0</v>
      </c>
      <c r="AA836" s="53">
        <v>0</v>
      </c>
      <c r="AB836" s="53">
        <v>0</v>
      </c>
      <c r="AC836" s="53">
        <v>0</v>
      </c>
      <c r="AP836" s="7">
        <f>IF(Q836&gt;0,RANK(Q836,(N836:P836,Q836:AF836)),0)</f>
        <v>3</v>
      </c>
      <c r="AQ836" s="7">
        <f>IF(R836&gt;0,RANK(R836,(N836:P836,Q836:AF836)),0)</f>
        <v>0</v>
      </c>
      <c r="AR836" s="7">
        <f>IF(T836&gt;0,RANK(T836,(N836:P836,Q836:AF836)),0)</f>
        <v>0</v>
      </c>
      <c r="AS836" s="7">
        <f>IF(S836&gt;0,RANK(S836,(N836:P836,Q836:AF836)),0)</f>
        <v>0</v>
      </c>
      <c r="AT836" s="2">
        <f t="shared" si="369"/>
        <v>4.5662100456621002E-2</v>
      </c>
      <c r="AU836" s="2">
        <f t="shared" si="370"/>
        <v>0</v>
      </c>
      <c r="AV836" s="2">
        <f t="shared" si="371"/>
        <v>0</v>
      </c>
      <c r="AW836" s="2">
        <f t="shared" si="372"/>
        <v>0</v>
      </c>
      <c r="AY836" t="s">
        <v>866</v>
      </c>
      <c r="AZ836" t="s">
        <v>1059</v>
      </c>
      <c r="BA836">
        <v>1</v>
      </c>
      <c r="BC836">
        <v>2</v>
      </c>
      <c r="BD836" s="91">
        <v>21</v>
      </c>
      <c r="BE836" s="93">
        <v>75</v>
      </c>
      <c r="BF836" s="96">
        <f t="shared" si="363"/>
        <v>21075</v>
      </c>
      <c r="BG836" s="96">
        <f t="shared" ref="BG836:BG899" si="373">BF836</f>
        <v>21075</v>
      </c>
      <c r="BI836" s="7" t="s">
        <v>1447</v>
      </c>
    </row>
    <row r="837" spans="1:61" ht="14" hidden="1" customHeight="1" outlineLevel="1" x14ac:dyDescent="0.2">
      <c r="A837" t="s">
        <v>1530</v>
      </c>
      <c r="B837" t="s">
        <v>1059</v>
      </c>
      <c r="C837" s="1">
        <f t="shared" si="364"/>
        <v>3844</v>
      </c>
      <c r="D837" s="7">
        <f>IF(N837&gt;0, RANK(N837,(N837:P837,Q837:AF837)),0)</f>
        <v>2</v>
      </c>
      <c r="E837" s="7">
        <f>IF(O837&gt;0,RANK(O837,(N837:P837,Q837:AF837)),0)</f>
        <v>1</v>
      </c>
      <c r="F837" s="7">
        <f>IF(P837&gt;0,RANK(P837,(N837:P837,Q837:AF837)),0)</f>
        <v>0</v>
      </c>
      <c r="G837" s="1">
        <f t="shared" si="353"/>
        <v>1679</v>
      </c>
      <c r="H837" s="2">
        <f t="shared" si="354"/>
        <v>0.43678459937565034</v>
      </c>
      <c r="I837" s="2"/>
      <c r="J837" s="2">
        <f t="shared" si="365"/>
        <v>0.25338189386056192</v>
      </c>
      <c r="K837" s="2">
        <f t="shared" si="366"/>
        <v>0.69016649323621226</v>
      </c>
      <c r="L837" s="2">
        <f t="shared" si="367"/>
        <v>0</v>
      </c>
      <c r="M837" s="2">
        <f t="shared" si="368"/>
        <v>5.6451612903225867E-2</v>
      </c>
      <c r="N837" s="53">
        <v>974</v>
      </c>
      <c r="O837" s="53">
        <v>2653</v>
      </c>
      <c r="P837" s="102"/>
      <c r="Q837" s="102">
        <v>217</v>
      </c>
      <c r="Y837" s="53">
        <v>0</v>
      </c>
      <c r="Z837" s="53">
        <v>0</v>
      </c>
      <c r="AA837" s="53">
        <v>0</v>
      </c>
      <c r="AB837" s="53">
        <v>0</v>
      </c>
      <c r="AC837" s="53">
        <v>0</v>
      </c>
      <c r="AP837" s="7">
        <f>IF(Q837&gt;0,RANK(Q837,(N837:P837,Q837:AF837)),0)</f>
        <v>3</v>
      </c>
      <c r="AQ837" s="7">
        <f>IF(R837&gt;0,RANK(R837,(N837:P837,Q837:AF837)),0)</f>
        <v>0</v>
      </c>
      <c r="AR837" s="7">
        <f>IF(T837&gt;0,RANK(T837,(N837:P837,Q837:AF837)),0)</f>
        <v>0</v>
      </c>
      <c r="AS837" s="7">
        <f>IF(S837&gt;0,RANK(S837,(N837:P837,Q837:AF837)),0)</f>
        <v>0</v>
      </c>
      <c r="AT837" s="2">
        <f t="shared" si="369"/>
        <v>5.6451612903225805E-2</v>
      </c>
      <c r="AU837" s="2">
        <f t="shared" si="370"/>
        <v>0</v>
      </c>
      <c r="AV837" s="2">
        <f t="shared" si="371"/>
        <v>0</v>
      </c>
      <c r="AW837" s="2">
        <f t="shared" si="372"/>
        <v>0</v>
      </c>
      <c r="AY837" t="s">
        <v>1530</v>
      </c>
      <c r="AZ837" t="s">
        <v>1059</v>
      </c>
      <c r="BA837">
        <v>4</v>
      </c>
      <c r="BC837">
        <v>2</v>
      </c>
      <c r="BD837" s="91">
        <v>21</v>
      </c>
      <c r="BE837" s="93">
        <v>77</v>
      </c>
      <c r="BF837" s="96">
        <f t="shared" si="363"/>
        <v>21077</v>
      </c>
      <c r="BG837" s="96">
        <f t="shared" si="373"/>
        <v>21077</v>
      </c>
      <c r="BI837" s="7" t="s">
        <v>1447</v>
      </c>
    </row>
    <row r="838" spans="1:61" ht="14" hidden="1" customHeight="1" outlineLevel="1" x14ac:dyDescent="0.2">
      <c r="A838" t="s">
        <v>2317</v>
      </c>
      <c r="B838" t="s">
        <v>1059</v>
      </c>
      <c r="C838" s="1">
        <f t="shared" si="364"/>
        <v>8694</v>
      </c>
      <c r="D838" s="7">
        <f>IF(N838&gt;0, RANK(N838,(N838:P838,Q838:AF838)),0)</f>
        <v>2</v>
      </c>
      <c r="E838" s="7">
        <f>IF(O838&gt;0,RANK(O838,(N838:P838,Q838:AF838)),0)</f>
        <v>1</v>
      </c>
      <c r="F838" s="7">
        <f>IF(P838&gt;0,RANK(P838,(N838:P838,Q838:AF838)),0)</f>
        <v>0</v>
      </c>
      <c r="G838" s="1">
        <f t="shared" si="353"/>
        <v>4412</v>
      </c>
      <c r="H838" s="2">
        <f t="shared" si="354"/>
        <v>0.50747642051989883</v>
      </c>
      <c r="I838" s="2"/>
      <c r="J838" s="2">
        <f t="shared" si="365"/>
        <v>0.22532781228433402</v>
      </c>
      <c r="K838" s="2">
        <f t="shared" si="366"/>
        <v>0.73280423280423279</v>
      </c>
      <c r="L838" s="2">
        <f t="shared" si="367"/>
        <v>0</v>
      </c>
      <c r="M838" s="2">
        <f t="shared" si="368"/>
        <v>4.1867954911433136E-2</v>
      </c>
      <c r="N838" s="53">
        <v>1959</v>
      </c>
      <c r="O838" s="53">
        <v>6371</v>
      </c>
      <c r="P838" s="102"/>
      <c r="Q838" s="102">
        <v>363</v>
      </c>
      <c r="Y838" s="53">
        <v>1</v>
      </c>
      <c r="Z838" s="53">
        <v>0</v>
      </c>
      <c r="AA838" s="53">
        <v>0</v>
      </c>
      <c r="AB838" s="53">
        <v>0</v>
      </c>
      <c r="AC838" s="53">
        <v>0</v>
      </c>
      <c r="AP838" s="7">
        <f>IF(Q838&gt;0,RANK(Q838,(N838:P838,Q838:AF838)),0)</f>
        <v>3</v>
      </c>
      <c r="AQ838" s="7">
        <f>IF(R838&gt;0,RANK(R838,(N838:P838,Q838:AF838)),0)</f>
        <v>0</v>
      </c>
      <c r="AR838" s="7">
        <f>IF(T838&gt;0,RANK(T838,(N838:P838,Q838:AF838)),0)</f>
        <v>0</v>
      </c>
      <c r="AS838" s="7">
        <f>IF(S838&gt;0,RANK(S838,(N838:P838,Q838:AF838)),0)</f>
        <v>0</v>
      </c>
      <c r="AT838" s="2">
        <f t="shared" si="369"/>
        <v>4.175293305728088E-2</v>
      </c>
      <c r="AU838" s="2">
        <f t="shared" si="370"/>
        <v>0</v>
      </c>
      <c r="AV838" s="2">
        <f t="shared" si="371"/>
        <v>0</v>
      </c>
      <c r="AW838" s="2">
        <f t="shared" si="372"/>
        <v>0</v>
      </c>
      <c r="AY838" t="s">
        <v>2317</v>
      </c>
      <c r="AZ838" t="s">
        <v>1059</v>
      </c>
      <c r="BA838">
        <v>2</v>
      </c>
      <c r="BC838">
        <v>2</v>
      </c>
      <c r="BD838" s="91">
        <v>21</v>
      </c>
      <c r="BE838" s="93">
        <v>79</v>
      </c>
      <c r="BF838" s="96">
        <f t="shared" si="363"/>
        <v>21079</v>
      </c>
      <c r="BG838" s="96">
        <f t="shared" si="373"/>
        <v>21079</v>
      </c>
      <c r="BI838" s="7" t="s">
        <v>1447</v>
      </c>
    </row>
    <row r="839" spans="1:61" ht="14" hidden="1" customHeight="1" outlineLevel="1" x14ac:dyDescent="0.2">
      <c r="A839" t="s">
        <v>1367</v>
      </c>
      <c r="B839" t="s">
        <v>1059</v>
      </c>
      <c r="C839" s="1">
        <f t="shared" si="364"/>
        <v>11084</v>
      </c>
      <c r="D839" s="7">
        <f>IF(N839&gt;0, RANK(N839,(N839:P839,Q839:AF839)),0)</f>
        <v>2</v>
      </c>
      <c r="E839" s="7">
        <f>IF(O839&gt;0,RANK(O839,(N839:P839,Q839:AF839)),0)</f>
        <v>1</v>
      </c>
      <c r="F839" s="7">
        <f>IF(P839&gt;0,RANK(P839,(N839:P839,Q839:AF839)),0)</f>
        <v>0</v>
      </c>
      <c r="G839" s="1">
        <f t="shared" si="353"/>
        <v>5413</v>
      </c>
      <c r="H839" s="2">
        <f t="shared" si="354"/>
        <v>0.48836160230963549</v>
      </c>
      <c r="I839" s="2"/>
      <c r="J839" s="2">
        <f t="shared" si="365"/>
        <v>0.22952002887044387</v>
      </c>
      <c r="K839" s="2">
        <f t="shared" si="366"/>
        <v>0.71788163118007942</v>
      </c>
      <c r="L839" s="2">
        <f t="shared" si="367"/>
        <v>0</v>
      </c>
      <c r="M839" s="2">
        <f t="shared" si="368"/>
        <v>5.2598339949476713E-2</v>
      </c>
      <c r="N839" s="53">
        <v>2544</v>
      </c>
      <c r="O839" s="53">
        <v>7957</v>
      </c>
      <c r="P839" s="102"/>
      <c r="Q839" s="102">
        <v>581</v>
      </c>
      <c r="Y839" s="53">
        <v>1</v>
      </c>
      <c r="Z839" s="53">
        <v>1</v>
      </c>
      <c r="AA839" s="53">
        <v>0</v>
      </c>
      <c r="AB839" s="53">
        <v>0</v>
      </c>
      <c r="AC839" s="53">
        <v>0</v>
      </c>
      <c r="AP839" s="7">
        <f>IF(Q839&gt;0,RANK(Q839,(N839:P839,Q839:AF839)),0)</f>
        <v>3</v>
      </c>
      <c r="AQ839" s="7">
        <f>IF(R839&gt;0,RANK(R839,(N839:P839,Q839:AF839)),0)</f>
        <v>0</v>
      </c>
      <c r="AR839" s="7">
        <f>IF(T839&gt;0,RANK(T839,(N839:P839,Q839:AF839)),0)</f>
        <v>0</v>
      </c>
      <c r="AS839" s="7">
        <f>IF(S839&gt;0,RANK(S839,(N839:P839,Q839:AF839)),0)</f>
        <v>0</v>
      </c>
      <c r="AT839" s="2">
        <f t="shared" si="369"/>
        <v>5.2417899675207505E-2</v>
      </c>
      <c r="AU839" s="2">
        <f t="shared" si="370"/>
        <v>0</v>
      </c>
      <c r="AV839" s="2">
        <f t="shared" si="371"/>
        <v>0</v>
      </c>
      <c r="AW839" s="2">
        <f t="shared" si="372"/>
        <v>0</v>
      </c>
      <c r="AY839" t="s">
        <v>1367</v>
      </c>
      <c r="AZ839" t="s">
        <v>1059</v>
      </c>
      <c r="BA839">
        <v>4</v>
      </c>
      <c r="BC839">
        <v>2</v>
      </c>
      <c r="BD839" s="91">
        <v>21</v>
      </c>
      <c r="BE839" s="93">
        <v>81</v>
      </c>
      <c r="BF839" s="96">
        <f t="shared" si="363"/>
        <v>21081</v>
      </c>
      <c r="BG839" s="96">
        <f t="shared" si="373"/>
        <v>21081</v>
      </c>
      <c r="BI839" s="7" t="s">
        <v>1447</v>
      </c>
    </row>
    <row r="840" spans="1:61" ht="14" hidden="1" customHeight="1" outlineLevel="1" x14ac:dyDescent="0.2">
      <c r="A840" t="s">
        <v>119</v>
      </c>
      <c r="B840" t="s">
        <v>1059</v>
      </c>
      <c r="C840" s="1">
        <f t="shared" si="364"/>
        <v>16963</v>
      </c>
      <c r="D840" s="7">
        <f>IF(N840&gt;0, RANK(N840,(N840:P840,Q840:AF840)),0)</f>
        <v>2</v>
      </c>
      <c r="E840" s="7">
        <f>IF(O840&gt;0,RANK(O840,(N840:P840,Q840:AF840)),0)</f>
        <v>1</v>
      </c>
      <c r="F840" s="7">
        <f>IF(P840&gt;0,RANK(P840,(N840:P840,Q840:AF840)),0)</f>
        <v>0</v>
      </c>
      <c r="G840" s="1">
        <f t="shared" si="353"/>
        <v>8395</v>
      </c>
      <c r="H840" s="2">
        <f t="shared" si="354"/>
        <v>0.49490066615575073</v>
      </c>
      <c r="I840" s="2"/>
      <c r="J840" s="2">
        <f t="shared" si="365"/>
        <v>0.23221128338147734</v>
      </c>
      <c r="K840" s="2">
        <f t="shared" si="366"/>
        <v>0.72711194953722813</v>
      </c>
      <c r="L840" s="2">
        <f t="shared" si="367"/>
        <v>0</v>
      </c>
      <c r="M840" s="2">
        <f t="shared" si="368"/>
        <v>4.0676767081294529E-2</v>
      </c>
      <c r="N840" s="53">
        <v>3939</v>
      </c>
      <c r="O840" s="53">
        <v>12334</v>
      </c>
      <c r="P840" s="102"/>
      <c r="Q840" s="102">
        <v>690</v>
      </c>
      <c r="Y840" s="53">
        <v>0</v>
      </c>
      <c r="Z840" s="53">
        <v>0</v>
      </c>
      <c r="AA840" s="53">
        <v>0</v>
      </c>
      <c r="AB840" s="53">
        <v>0</v>
      </c>
      <c r="AC840" s="53">
        <v>0</v>
      </c>
      <c r="AP840" s="7">
        <f>IF(Q840&gt;0,RANK(Q840,(N840:P840,Q840:AF840)),0)</f>
        <v>3</v>
      </c>
      <c r="AQ840" s="7">
        <f>IF(R840&gt;0,RANK(R840,(N840:P840,Q840:AF840)),0)</f>
        <v>0</v>
      </c>
      <c r="AR840" s="7">
        <f>IF(T840&gt;0,RANK(T840,(N840:P840,Q840:AF840)),0)</f>
        <v>0</v>
      </c>
      <c r="AS840" s="7">
        <f>IF(S840&gt;0,RANK(S840,(N840:P840,Q840:AF840)),0)</f>
        <v>0</v>
      </c>
      <c r="AT840" s="2">
        <f t="shared" si="369"/>
        <v>4.0676767081294585E-2</v>
      </c>
      <c r="AU840" s="2">
        <f t="shared" si="370"/>
        <v>0</v>
      </c>
      <c r="AV840" s="2">
        <f t="shared" si="371"/>
        <v>0</v>
      </c>
      <c r="AW840" s="2">
        <f t="shared" si="372"/>
        <v>0</v>
      </c>
      <c r="AY840" t="s">
        <v>119</v>
      </c>
      <c r="AZ840" t="s">
        <v>1059</v>
      </c>
      <c r="BA840">
        <v>1</v>
      </c>
      <c r="BC840">
        <v>2</v>
      </c>
      <c r="BD840" s="91">
        <v>21</v>
      </c>
      <c r="BE840" s="93">
        <v>83</v>
      </c>
      <c r="BF840" s="96">
        <f t="shared" si="363"/>
        <v>21083</v>
      </c>
      <c r="BG840" s="96">
        <f t="shared" si="373"/>
        <v>21083</v>
      </c>
      <c r="BI840" s="7" t="s">
        <v>1447</v>
      </c>
    </row>
    <row r="841" spans="1:61" ht="14" hidden="1" customHeight="1" outlineLevel="1" x14ac:dyDescent="0.2">
      <c r="A841" t="s">
        <v>768</v>
      </c>
      <c r="B841" t="s">
        <v>1059</v>
      </c>
      <c r="C841" s="1">
        <f t="shared" si="364"/>
        <v>11963</v>
      </c>
      <c r="D841" s="7">
        <f>IF(N841&gt;0, RANK(N841,(N841:P841,Q841:AF841)),0)</f>
        <v>2</v>
      </c>
      <c r="E841" s="7">
        <f>IF(O841&gt;0,RANK(O841,(N841:P841,Q841:AF841)),0)</f>
        <v>1</v>
      </c>
      <c r="F841" s="7">
        <f>IF(P841&gt;0,RANK(P841,(N841:P841,Q841:AF841)),0)</f>
        <v>0</v>
      </c>
      <c r="G841" s="1">
        <f t="shared" si="353"/>
        <v>5938</v>
      </c>
      <c r="H841" s="2">
        <f t="shared" si="354"/>
        <v>0.49636378834740452</v>
      </c>
      <c r="I841" s="2"/>
      <c r="J841" s="2">
        <f t="shared" si="365"/>
        <v>0.22009529382261975</v>
      </c>
      <c r="K841" s="2">
        <f t="shared" si="366"/>
        <v>0.71645908217002419</v>
      </c>
      <c r="L841" s="2">
        <f t="shared" si="367"/>
        <v>0</v>
      </c>
      <c r="M841" s="2">
        <f t="shared" si="368"/>
        <v>6.3445624007356094E-2</v>
      </c>
      <c r="N841" s="53">
        <v>2633</v>
      </c>
      <c r="O841" s="53">
        <v>8571</v>
      </c>
      <c r="P841" s="102"/>
      <c r="Q841" s="102">
        <v>758</v>
      </c>
      <c r="Y841" s="53">
        <v>0</v>
      </c>
      <c r="Z841" s="53">
        <v>0</v>
      </c>
      <c r="AA841" s="53">
        <v>1</v>
      </c>
      <c r="AB841" s="53">
        <v>0</v>
      </c>
      <c r="AC841" s="53">
        <v>0</v>
      </c>
      <c r="AP841" s="7">
        <f>IF(Q841&gt;0,RANK(Q841,(N841:P841,Q841:AF841)),0)</f>
        <v>3</v>
      </c>
      <c r="AQ841" s="7">
        <f>IF(R841&gt;0,RANK(R841,(N841:P841,Q841:AF841)),0)</f>
        <v>0</v>
      </c>
      <c r="AR841" s="7">
        <f>IF(T841&gt;0,RANK(T841,(N841:P841,Q841:AF841)),0)</f>
        <v>0</v>
      </c>
      <c r="AS841" s="7">
        <f>IF(S841&gt;0,RANK(S841,(N841:P841,Q841:AF841)),0)</f>
        <v>0</v>
      </c>
      <c r="AT841" s="2">
        <f t="shared" si="369"/>
        <v>6.3362032934882559E-2</v>
      </c>
      <c r="AU841" s="2">
        <f t="shared" si="370"/>
        <v>0</v>
      </c>
      <c r="AV841" s="2">
        <f t="shared" si="371"/>
        <v>0</v>
      </c>
      <c r="AW841" s="2">
        <f t="shared" si="372"/>
        <v>0</v>
      </c>
      <c r="AY841" t="s">
        <v>768</v>
      </c>
      <c r="AZ841" t="s">
        <v>1059</v>
      </c>
      <c r="BA841">
        <v>2</v>
      </c>
      <c r="BC841">
        <v>2</v>
      </c>
      <c r="BD841" s="91">
        <v>21</v>
      </c>
      <c r="BE841" s="93">
        <v>85</v>
      </c>
      <c r="BF841" s="96">
        <f t="shared" si="363"/>
        <v>21085</v>
      </c>
      <c r="BG841" s="96">
        <f t="shared" si="373"/>
        <v>21085</v>
      </c>
      <c r="BI841" s="7" t="s">
        <v>1447</v>
      </c>
    </row>
    <row r="842" spans="1:61" ht="14" hidden="1" customHeight="1" outlineLevel="1" x14ac:dyDescent="0.2">
      <c r="A842" t="s">
        <v>1194</v>
      </c>
      <c r="B842" t="s">
        <v>1059</v>
      </c>
      <c r="C842" s="1">
        <f t="shared" si="364"/>
        <v>5798</v>
      </c>
      <c r="D842" s="7">
        <f>IF(N842&gt;0, RANK(N842,(N842:P842,Q842:AF842)),0)</f>
        <v>2</v>
      </c>
      <c r="E842" s="7">
        <f>IF(O842&gt;0,RANK(O842,(N842:P842,Q842:AF842)),0)</f>
        <v>1</v>
      </c>
      <c r="F842" s="7">
        <f>IF(P842&gt;0,RANK(P842,(N842:P842,Q842:AF842)),0)</f>
        <v>0</v>
      </c>
      <c r="G842" s="1">
        <f t="shared" si="353"/>
        <v>3398</v>
      </c>
      <c r="H842" s="2">
        <f t="shared" si="354"/>
        <v>0.58606416005519146</v>
      </c>
      <c r="I842" s="2"/>
      <c r="J842" s="2">
        <f t="shared" si="365"/>
        <v>0.18523628837530182</v>
      </c>
      <c r="K842" s="2">
        <f t="shared" si="366"/>
        <v>0.77130044843049328</v>
      </c>
      <c r="L842" s="2">
        <f t="shared" si="367"/>
        <v>0</v>
      </c>
      <c r="M842" s="2">
        <f t="shared" si="368"/>
        <v>4.3463263194204904E-2</v>
      </c>
      <c r="N842" s="53">
        <v>1074</v>
      </c>
      <c r="O842" s="53">
        <v>4472</v>
      </c>
      <c r="P842" s="102"/>
      <c r="Q842" s="102">
        <v>252</v>
      </c>
      <c r="Y842" s="53">
        <v>0</v>
      </c>
      <c r="Z842" s="53">
        <v>0</v>
      </c>
      <c r="AA842" s="53">
        <v>0</v>
      </c>
      <c r="AB842" s="53">
        <v>0</v>
      </c>
      <c r="AC842" s="53">
        <v>0</v>
      </c>
      <c r="AP842" s="7">
        <f>IF(Q842&gt;0,RANK(Q842,(N842:P842,Q842:AF842)),0)</f>
        <v>3</v>
      </c>
      <c r="AQ842" s="7">
        <f>IF(R842&gt;0,RANK(R842,(N842:P842,Q842:AF842)),0)</f>
        <v>0</v>
      </c>
      <c r="AR842" s="7">
        <f>IF(T842&gt;0,RANK(T842,(N842:P842,Q842:AF842)),0)</f>
        <v>0</v>
      </c>
      <c r="AS842" s="7">
        <f>IF(S842&gt;0,RANK(S842,(N842:P842,Q842:AF842)),0)</f>
        <v>0</v>
      </c>
      <c r="AT842" s="2">
        <f t="shared" si="369"/>
        <v>4.3463263194204897E-2</v>
      </c>
      <c r="AU842" s="2">
        <f t="shared" si="370"/>
        <v>0</v>
      </c>
      <c r="AV842" s="2">
        <f t="shared" si="371"/>
        <v>0</v>
      </c>
      <c r="AW842" s="2">
        <f t="shared" si="372"/>
        <v>0</v>
      </c>
      <c r="AY842" t="s">
        <v>1194</v>
      </c>
      <c r="AZ842" t="s">
        <v>1059</v>
      </c>
      <c r="BA842">
        <v>2</v>
      </c>
      <c r="BC842">
        <v>2</v>
      </c>
      <c r="BD842" s="91">
        <v>21</v>
      </c>
      <c r="BE842" s="93">
        <v>87</v>
      </c>
      <c r="BF842" s="96">
        <f t="shared" si="363"/>
        <v>21087</v>
      </c>
      <c r="BG842" s="96">
        <f t="shared" si="373"/>
        <v>21087</v>
      </c>
      <c r="BI842" s="7" t="s">
        <v>1447</v>
      </c>
    </row>
    <row r="843" spans="1:61" ht="14" hidden="1" customHeight="1" outlineLevel="1" x14ac:dyDescent="0.2">
      <c r="A843" t="s">
        <v>1419</v>
      </c>
      <c r="B843" t="s">
        <v>1059</v>
      </c>
      <c r="C843" s="1">
        <f t="shared" si="364"/>
        <v>18138</v>
      </c>
      <c r="D843" s="7">
        <f>IF(N843&gt;0, RANK(N843,(N843:P843,Q843:AF843)),0)</f>
        <v>2</v>
      </c>
      <c r="E843" s="7">
        <f>IF(O843&gt;0,RANK(O843,(N843:P843,Q843:AF843)),0)</f>
        <v>1</v>
      </c>
      <c r="F843" s="7">
        <f>IF(P843&gt;0,RANK(P843,(N843:P843,Q843:AF843)),0)</f>
        <v>0</v>
      </c>
      <c r="G843" s="1">
        <f t="shared" si="353"/>
        <v>5949</v>
      </c>
      <c r="H843" s="2">
        <f t="shared" si="354"/>
        <v>0.32798544492226267</v>
      </c>
      <c r="I843" s="2"/>
      <c r="J843" s="2">
        <f t="shared" si="365"/>
        <v>0.31276877274230896</v>
      </c>
      <c r="K843" s="2">
        <f t="shared" si="366"/>
        <v>0.64075421766457163</v>
      </c>
      <c r="L843" s="2">
        <f t="shared" si="367"/>
        <v>0</v>
      </c>
      <c r="M843" s="2">
        <f t="shared" si="368"/>
        <v>4.64770095931194E-2</v>
      </c>
      <c r="N843" s="53">
        <v>5673</v>
      </c>
      <c r="O843" s="53">
        <v>11622</v>
      </c>
      <c r="P843" s="102"/>
      <c r="Q843" s="102">
        <v>841</v>
      </c>
      <c r="Y843" s="53">
        <v>2</v>
      </c>
      <c r="Z843" s="53">
        <v>0</v>
      </c>
      <c r="AA843" s="53">
        <v>0</v>
      </c>
      <c r="AB843" s="53">
        <v>0</v>
      </c>
      <c r="AC843" s="53">
        <v>0</v>
      </c>
      <c r="AP843" s="7">
        <f>IF(Q843&gt;0,RANK(Q843,(N843:P843,Q843:AF843)),0)</f>
        <v>3</v>
      </c>
      <c r="AQ843" s="7">
        <f>IF(R843&gt;0,RANK(R843,(N843:P843,Q843:AF843)),0)</f>
        <v>0</v>
      </c>
      <c r="AR843" s="7">
        <f>IF(T843&gt;0,RANK(T843,(N843:P843,Q843:AF843)),0)</f>
        <v>0</v>
      </c>
      <c r="AS843" s="7">
        <f>IF(S843&gt;0,RANK(S843,(N843:P843,Q843:AF843)),0)</f>
        <v>0</v>
      </c>
      <c r="AT843" s="2">
        <f t="shared" si="369"/>
        <v>4.6366743852684973E-2</v>
      </c>
      <c r="AU843" s="2">
        <f t="shared" si="370"/>
        <v>0</v>
      </c>
      <c r="AV843" s="2">
        <f t="shared" si="371"/>
        <v>0</v>
      </c>
      <c r="AW843" s="2">
        <f t="shared" si="372"/>
        <v>0</v>
      </c>
      <c r="AY843" t="s">
        <v>1419</v>
      </c>
      <c r="AZ843" t="s">
        <v>1059</v>
      </c>
      <c r="BA843">
        <v>4</v>
      </c>
      <c r="BC843">
        <v>2</v>
      </c>
      <c r="BD843" s="91">
        <v>21</v>
      </c>
      <c r="BE843" s="93">
        <v>89</v>
      </c>
      <c r="BF843" s="96">
        <f t="shared" si="363"/>
        <v>21089</v>
      </c>
      <c r="BG843" s="96">
        <f t="shared" si="373"/>
        <v>21089</v>
      </c>
      <c r="BI843" s="7" t="s">
        <v>1447</v>
      </c>
    </row>
    <row r="844" spans="1:61" ht="14" hidden="1" customHeight="1" outlineLevel="1" x14ac:dyDescent="0.2">
      <c r="A844" t="s">
        <v>12</v>
      </c>
      <c r="B844" t="s">
        <v>1059</v>
      </c>
      <c r="C844" s="1">
        <f t="shared" si="364"/>
        <v>4578</v>
      </c>
      <c r="D844" s="7">
        <f>IF(N844&gt;0, RANK(N844,(N844:P844,Q844:AF844)),0)</f>
        <v>2</v>
      </c>
      <c r="E844" s="7">
        <f>IF(O844&gt;0,RANK(O844,(N844:P844,Q844:AF844)),0)</f>
        <v>1</v>
      </c>
      <c r="F844" s="7">
        <f>IF(P844&gt;0,RANK(P844,(N844:P844,Q844:AF844)),0)</f>
        <v>0</v>
      </c>
      <c r="G844" s="1">
        <f t="shared" si="353"/>
        <v>1149</v>
      </c>
      <c r="H844" s="2">
        <f t="shared" si="354"/>
        <v>0.25098296199213632</v>
      </c>
      <c r="I844" s="2"/>
      <c r="J844" s="2">
        <f t="shared" si="365"/>
        <v>0.34512887723896896</v>
      </c>
      <c r="K844" s="2">
        <f t="shared" si="366"/>
        <v>0.59611183923110533</v>
      </c>
      <c r="L844" s="2">
        <f t="shared" si="367"/>
        <v>0</v>
      </c>
      <c r="M844" s="2">
        <f t="shared" si="368"/>
        <v>5.8759283529925765E-2</v>
      </c>
      <c r="N844" s="53">
        <v>1580</v>
      </c>
      <c r="O844" s="53">
        <v>2729</v>
      </c>
      <c r="P844" s="102"/>
      <c r="Q844" s="102">
        <v>269</v>
      </c>
      <c r="Y844" s="53">
        <v>0</v>
      </c>
      <c r="Z844" s="53">
        <v>0</v>
      </c>
      <c r="AA844" s="53">
        <v>0</v>
      </c>
      <c r="AB844" s="53">
        <v>0</v>
      </c>
      <c r="AC844" s="53">
        <v>0</v>
      </c>
      <c r="AP844" s="7">
        <f>IF(Q844&gt;0,RANK(Q844,(N844:P844,Q844:AF844)),0)</f>
        <v>3</v>
      </c>
      <c r="AQ844" s="7">
        <f>IF(R844&gt;0,RANK(R844,(N844:P844,Q844:AF844)),0)</f>
        <v>0</v>
      </c>
      <c r="AR844" s="7">
        <f>IF(T844&gt;0,RANK(T844,(N844:P844,Q844:AF844)),0)</f>
        <v>0</v>
      </c>
      <c r="AS844" s="7">
        <f>IF(S844&gt;0,RANK(S844,(N844:P844,Q844:AF844)),0)</f>
        <v>0</v>
      </c>
      <c r="AT844" s="2">
        <f t="shared" si="369"/>
        <v>5.8759283529925731E-2</v>
      </c>
      <c r="AU844" s="2">
        <f t="shared" si="370"/>
        <v>0</v>
      </c>
      <c r="AV844" s="2">
        <f t="shared" si="371"/>
        <v>0</v>
      </c>
      <c r="AW844" s="2">
        <f t="shared" si="372"/>
        <v>0</v>
      </c>
      <c r="AY844" t="s">
        <v>12</v>
      </c>
      <c r="AZ844" t="s">
        <v>1059</v>
      </c>
      <c r="BA844">
        <v>2</v>
      </c>
      <c r="BC844">
        <v>2</v>
      </c>
      <c r="BD844" s="91">
        <v>21</v>
      </c>
      <c r="BE844" s="93">
        <v>91</v>
      </c>
      <c r="BF844" s="96">
        <f t="shared" si="363"/>
        <v>21091</v>
      </c>
      <c r="BG844" s="96">
        <f t="shared" si="373"/>
        <v>21091</v>
      </c>
      <c r="BI844" s="7" t="s">
        <v>1447</v>
      </c>
    </row>
    <row r="845" spans="1:61" ht="14" hidden="1" customHeight="1" outlineLevel="1" x14ac:dyDescent="0.2">
      <c r="A845" t="s">
        <v>823</v>
      </c>
      <c r="B845" t="s">
        <v>1059</v>
      </c>
      <c r="C845" s="1">
        <f t="shared" si="364"/>
        <v>48952</v>
      </c>
      <c r="D845" s="7">
        <f>IF(N845&gt;0, RANK(N845,(N845:P845,Q845:AF845)),0)</f>
        <v>2</v>
      </c>
      <c r="E845" s="7">
        <f>IF(O845&gt;0,RANK(O845,(N845:P845,Q845:AF845)),0)</f>
        <v>1</v>
      </c>
      <c r="F845" s="7">
        <f>IF(P845&gt;0,RANK(P845,(N845:P845,Q845:AF845)),0)</f>
        <v>0</v>
      </c>
      <c r="G845" s="1">
        <f t="shared" si="353"/>
        <v>8227</v>
      </c>
      <c r="H845" s="2">
        <f t="shared" si="354"/>
        <v>0.16806259192678541</v>
      </c>
      <c r="I845" s="2"/>
      <c r="J845" s="2">
        <f t="shared" si="365"/>
        <v>0.39264994280111132</v>
      </c>
      <c r="K845" s="2">
        <f t="shared" si="366"/>
        <v>0.56071253472789673</v>
      </c>
      <c r="L845" s="2">
        <f t="shared" si="367"/>
        <v>0</v>
      </c>
      <c r="M845" s="2">
        <f t="shared" si="368"/>
        <v>4.6637522470991954E-2</v>
      </c>
      <c r="N845" s="53">
        <v>19221</v>
      </c>
      <c r="O845" s="53">
        <v>27448</v>
      </c>
      <c r="P845" s="102"/>
      <c r="Q845" s="102">
        <v>2280</v>
      </c>
      <c r="Y845" s="53">
        <v>2</v>
      </c>
      <c r="Z845" s="53">
        <v>1</v>
      </c>
      <c r="AA845" s="53">
        <v>0</v>
      </c>
      <c r="AB845" s="53">
        <v>0</v>
      </c>
      <c r="AC845" s="53">
        <v>0</v>
      </c>
      <c r="AP845" s="7">
        <f>IF(Q845&gt;0,RANK(Q845,(N845:P845,Q845:AF845)),0)</f>
        <v>3</v>
      </c>
      <c r="AQ845" s="7">
        <f>IF(R845&gt;0,RANK(R845,(N845:P845,Q845:AF845)),0)</f>
        <v>0</v>
      </c>
      <c r="AR845" s="7">
        <f>IF(T845&gt;0,RANK(T845,(N845:P845,Q845:AF845)),0)</f>
        <v>0</v>
      </c>
      <c r="AS845" s="7">
        <f>IF(S845&gt;0,RANK(S845,(N845:P845,Q845:AF845)),0)</f>
        <v>0</v>
      </c>
      <c r="AT845" s="2">
        <f t="shared" si="369"/>
        <v>4.6576237947377024E-2</v>
      </c>
      <c r="AU845" s="2">
        <f t="shared" si="370"/>
        <v>0</v>
      </c>
      <c r="AV845" s="2">
        <f t="shared" si="371"/>
        <v>0</v>
      </c>
      <c r="AW845" s="2">
        <f t="shared" si="372"/>
        <v>0</v>
      </c>
      <c r="AY845" t="s">
        <v>823</v>
      </c>
      <c r="AZ845" t="s">
        <v>1059</v>
      </c>
      <c r="BA845">
        <v>2</v>
      </c>
      <c r="BC845">
        <v>2</v>
      </c>
      <c r="BD845" s="91">
        <v>21</v>
      </c>
      <c r="BE845" s="93">
        <v>93</v>
      </c>
      <c r="BF845" s="96">
        <f t="shared" si="363"/>
        <v>21093</v>
      </c>
      <c r="BG845" s="96">
        <f t="shared" si="373"/>
        <v>21093</v>
      </c>
      <c r="BI845" s="7" t="s">
        <v>1447</v>
      </c>
    </row>
    <row r="846" spans="1:61" ht="14" hidden="1" customHeight="1" outlineLevel="1" x14ac:dyDescent="0.2">
      <c r="A846" t="s">
        <v>1103</v>
      </c>
      <c r="B846" t="s">
        <v>1059</v>
      </c>
      <c r="C846" s="1">
        <f t="shared" si="364"/>
        <v>10922</v>
      </c>
      <c r="D846" s="7">
        <f>IF(N846&gt;0, RANK(N846,(N846:P846,Q846:AF846)),0)</f>
        <v>2</v>
      </c>
      <c r="E846" s="7">
        <f>IF(O846&gt;0,RANK(O846,(N846:P846,Q846:AF846)),0)</f>
        <v>1</v>
      </c>
      <c r="F846" s="7">
        <f>IF(P846&gt;0,RANK(P846,(N846:P846,Q846:AF846)),0)</f>
        <v>0</v>
      </c>
      <c r="G846" s="1">
        <f t="shared" si="353"/>
        <v>6745</v>
      </c>
      <c r="H846" s="2">
        <f t="shared" si="354"/>
        <v>0.61756088628456329</v>
      </c>
      <c r="I846" s="2"/>
      <c r="J846" s="2">
        <f t="shared" si="365"/>
        <v>0.17322834645669291</v>
      </c>
      <c r="K846" s="2">
        <f t="shared" si="366"/>
        <v>0.79078923274125623</v>
      </c>
      <c r="L846" s="2">
        <f t="shared" si="367"/>
        <v>0</v>
      </c>
      <c r="M846" s="2">
        <f t="shared" si="368"/>
        <v>3.598242080205083E-2</v>
      </c>
      <c r="N846" s="53">
        <v>1892</v>
      </c>
      <c r="O846" s="53">
        <v>8637</v>
      </c>
      <c r="P846" s="102"/>
      <c r="Q846" s="102">
        <v>393</v>
      </c>
      <c r="Y846" s="53">
        <v>0</v>
      </c>
      <c r="Z846" s="53">
        <v>0</v>
      </c>
      <c r="AA846" s="53">
        <v>0</v>
      </c>
      <c r="AB846" s="53">
        <v>0</v>
      </c>
      <c r="AC846" s="53">
        <v>0</v>
      </c>
      <c r="AP846" s="7">
        <f>IF(Q846&gt;0,RANK(Q846,(N846:P846,Q846:AF846)),0)</f>
        <v>3</v>
      </c>
      <c r="AQ846" s="7">
        <f>IF(R846&gt;0,RANK(R846,(N846:P846,Q846:AF846)),0)</f>
        <v>0</v>
      </c>
      <c r="AR846" s="7">
        <f>IF(T846&gt;0,RANK(T846,(N846:P846,Q846:AF846)),0)</f>
        <v>0</v>
      </c>
      <c r="AS846" s="7">
        <f>IF(S846&gt;0,RANK(S846,(N846:P846,Q846:AF846)),0)</f>
        <v>0</v>
      </c>
      <c r="AT846" s="2">
        <f t="shared" si="369"/>
        <v>3.5982420802050906E-2</v>
      </c>
      <c r="AU846" s="2">
        <f t="shared" si="370"/>
        <v>0</v>
      </c>
      <c r="AV846" s="2">
        <f t="shared" si="371"/>
        <v>0</v>
      </c>
      <c r="AW846" s="2">
        <f t="shared" si="372"/>
        <v>0</v>
      </c>
      <c r="AY846" t="s">
        <v>1103</v>
      </c>
      <c r="AZ846" t="s">
        <v>1059</v>
      </c>
      <c r="BA846">
        <v>5</v>
      </c>
      <c r="BC846">
        <v>2</v>
      </c>
      <c r="BD846" s="91">
        <v>21</v>
      </c>
      <c r="BE846" s="93">
        <v>95</v>
      </c>
      <c r="BF846" s="96">
        <f t="shared" si="363"/>
        <v>21095</v>
      </c>
      <c r="BG846" s="96">
        <f t="shared" si="373"/>
        <v>21095</v>
      </c>
      <c r="BI846" s="7" t="s">
        <v>1447</v>
      </c>
    </row>
    <row r="847" spans="1:61" ht="14" hidden="1" customHeight="1" outlineLevel="1" x14ac:dyDescent="0.2">
      <c r="A847" t="s">
        <v>1368</v>
      </c>
      <c r="B847" t="s">
        <v>1059</v>
      </c>
      <c r="C847" s="1">
        <f t="shared" si="364"/>
        <v>8844</v>
      </c>
      <c r="D847" s="7">
        <f>IF(N847&gt;0, RANK(N847,(N847:P847,Q847:AF847)),0)</f>
        <v>2</v>
      </c>
      <c r="E847" s="7">
        <f>IF(O847&gt;0,RANK(O847,(N847:P847,Q847:AF847)),0)</f>
        <v>1</v>
      </c>
      <c r="F847" s="7">
        <f>IF(P847&gt;0,RANK(P847,(N847:P847,Q847:AF847)),0)</f>
        <v>0</v>
      </c>
      <c r="G847" s="1">
        <f t="shared" si="353"/>
        <v>3346</v>
      </c>
      <c r="H847" s="2">
        <f t="shared" si="354"/>
        <v>0.3783355947535052</v>
      </c>
      <c r="I847" s="2"/>
      <c r="J847" s="2">
        <f t="shared" si="365"/>
        <v>0.2900271370420624</v>
      </c>
      <c r="K847" s="2">
        <f t="shared" si="366"/>
        <v>0.6683627317955676</v>
      </c>
      <c r="L847" s="2">
        <f t="shared" si="367"/>
        <v>0</v>
      </c>
      <c r="M847" s="2">
        <f t="shared" si="368"/>
        <v>4.1610131162370001E-2</v>
      </c>
      <c r="N847" s="53">
        <v>2565</v>
      </c>
      <c r="O847" s="53">
        <v>5911</v>
      </c>
      <c r="P847" s="102"/>
      <c r="Q847" s="102">
        <v>368</v>
      </c>
      <c r="Y847" s="53">
        <v>0</v>
      </c>
      <c r="Z847" s="53">
        <v>0</v>
      </c>
      <c r="AA847" s="53">
        <v>0</v>
      </c>
      <c r="AB847" s="53">
        <v>0</v>
      </c>
      <c r="AC847" s="53">
        <v>0</v>
      </c>
      <c r="AP847" s="7">
        <f>IF(Q847&gt;0,RANK(Q847,(N847:P847,Q847:AF847)),0)</f>
        <v>3</v>
      </c>
      <c r="AQ847" s="7">
        <f>IF(R847&gt;0,RANK(R847,(N847:P847,Q847:AF847)),0)</f>
        <v>0</v>
      </c>
      <c r="AR847" s="7">
        <f>IF(T847&gt;0,RANK(T847,(N847:P847,Q847:AF847)),0)</f>
        <v>0</v>
      </c>
      <c r="AS847" s="7">
        <f>IF(S847&gt;0,RANK(S847,(N847:P847,Q847:AF847)),0)</f>
        <v>0</v>
      </c>
      <c r="AT847" s="2">
        <f t="shared" si="369"/>
        <v>4.1610131162369966E-2</v>
      </c>
      <c r="AU847" s="2">
        <f t="shared" si="370"/>
        <v>0</v>
      </c>
      <c r="AV847" s="2">
        <f t="shared" si="371"/>
        <v>0</v>
      </c>
      <c r="AW847" s="2">
        <f t="shared" si="372"/>
        <v>0</v>
      </c>
      <c r="AY847" t="s">
        <v>1368</v>
      </c>
      <c r="AZ847" t="s">
        <v>1059</v>
      </c>
      <c r="BC847">
        <v>2</v>
      </c>
      <c r="BD847" s="91">
        <v>21</v>
      </c>
      <c r="BE847" s="93">
        <v>97</v>
      </c>
      <c r="BF847" s="96">
        <f t="shared" si="363"/>
        <v>21097</v>
      </c>
      <c r="BG847" s="96">
        <f t="shared" si="373"/>
        <v>21097</v>
      </c>
      <c r="BI847" s="7" t="s">
        <v>1447</v>
      </c>
    </row>
    <row r="848" spans="1:61" ht="14" hidden="1" customHeight="1" outlineLevel="1" x14ac:dyDescent="0.2">
      <c r="A848" t="s">
        <v>1660</v>
      </c>
      <c r="B848" t="s">
        <v>1059</v>
      </c>
      <c r="C848" s="1">
        <f t="shared" si="364"/>
        <v>8350</v>
      </c>
      <c r="D848" s="7">
        <f>IF(N848&gt;0, RANK(N848,(N848:P848,Q848:AF848)),0)</f>
        <v>2</v>
      </c>
      <c r="E848" s="7">
        <f>IF(O848&gt;0,RANK(O848,(N848:P848,Q848:AF848)),0)</f>
        <v>1</v>
      </c>
      <c r="F848" s="7">
        <f>IF(P848&gt;0,RANK(P848,(N848:P848,Q848:AF848)),0)</f>
        <v>0</v>
      </c>
      <c r="G848" s="1">
        <f t="shared" si="353"/>
        <v>3682</v>
      </c>
      <c r="H848" s="2">
        <f t="shared" si="354"/>
        <v>0.44095808383233531</v>
      </c>
      <c r="I848" s="2"/>
      <c r="J848" s="2">
        <f t="shared" si="365"/>
        <v>0.25425149700598804</v>
      </c>
      <c r="K848" s="2">
        <f t="shared" si="366"/>
        <v>0.6952095808383234</v>
      </c>
      <c r="L848" s="2">
        <f t="shared" si="367"/>
        <v>0</v>
      </c>
      <c r="M848" s="2">
        <f t="shared" si="368"/>
        <v>5.0538922155688559E-2</v>
      </c>
      <c r="N848" s="53">
        <v>2123</v>
      </c>
      <c r="O848" s="53">
        <v>5805</v>
      </c>
      <c r="P848" s="102"/>
      <c r="Q848" s="102">
        <v>420</v>
      </c>
      <c r="Y848" s="53">
        <v>2</v>
      </c>
      <c r="Z848" s="53">
        <v>0</v>
      </c>
      <c r="AA848" s="53">
        <v>0</v>
      </c>
      <c r="AB848" s="53">
        <v>0</v>
      </c>
      <c r="AC848" s="53">
        <v>0</v>
      </c>
      <c r="AP848" s="7">
        <f>IF(Q848&gt;0,RANK(Q848,(N848:P848,Q848:AF848)),0)</f>
        <v>3</v>
      </c>
      <c r="AQ848" s="7">
        <f>IF(R848&gt;0,RANK(R848,(N848:P848,Q848:AF848)),0)</f>
        <v>0</v>
      </c>
      <c r="AR848" s="7">
        <f>IF(T848&gt;0,RANK(T848,(N848:P848,Q848:AF848)),0)</f>
        <v>0</v>
      </c>
      <c r="AS848" s="7">
        <f>IF(S848&gt;0,RANK(S848,(N848:P848,Q848:AF848)),0)</f>
        <v>0</v>
      </c>
      <c r="AT848" s="2">
        <f t="shared" si="369"/>
        <v>5.0299401197604787E-2</v>
      </c>
      <c r="AU848" s="2">
        <f t="shared" si="370"/>
        <v>0</v>
      </c>
      <c r="AV848" s="2">
        <f t="shared" si="371"/>
        <v>0</v>
      </c>
      <c r="AW848" s="2">
        <f t="shared" si="372"/>
        <v>0</v>
      </c>
      <c r="AY848" t="s">
        <v>1660</v>
      </c>
      <c r="AZ848" t="s">
        <v>1059</v>
      </c>
      <c r="BA848">
        <v>2</v>
      </c>
      <c r="BC848">
        <v>2</v>
      </c>
      <c r="BD848" s="91">
        <v>21</v>
      </c>
      <c r="BE848" s="93">
        <v>99</v>
      </c>
      <c r="BF848" s="96">
        <f t="shared" si="363"/>
        <v>21099</v>
      </c>
      <c r="BG848" s="96">
        <f t="shared" si="373"/>
        <v>21099</v>
      </c>
      <c r="BI848" s="7" t="s">
        <v>1447</v>
      </c>
    </row>
    <row r="849" spans="1:61" ht="14" hidden="1" customHeight="1" outlineLevel="1" x14ac:dyDescent="0.2">
      <c r="A849" t="s">
        <v>2326</v>
      </c>
      <c r="B849" t="s">
        <v>1059</v>
      </c>
      <c r="C849" s="1">
        <f t="shared" si="364"/>
        <v>20683</v>
      </c>
      <c r="D849" s="7">
        <f>IF(N849&gt;0, RANK(N849,(N849:P849,Q849:AF849)),0)</f>
        <v>2</v>
      </c>
      <c r="E849" s="7">
        <f>IF(O849&gt;0,RANK(O849,(N849:P849,Q849:AF849)),0)</f>
        <v>1</v>
      </c>
      <c r="F849" s="7">
        <f>IF(P849&gt;0,RANK(P849,(N849:P849,Q849:AF849)),0)</f>
        <v>0</v>
      </c>
      <c r="G849" s="1">
        <f t="shared" si="353"/>
        <v>3254</v>
      </c>
      <c r="H849" s="2">
        <f t="shared" si="354"/>
        <v>0.15732727360634338</v>
      </c>
      <c r="I849" s="2"/>
      <c r="J849" s="2">
        <f t="shared" si="365"/>
        <v>0.39916839916839919</v>
      </c>
      <c r="K849" s="2">
        <f t="shared" si="366"/>
        <v>0.55649567277474254</v>
      </c>
      <c r="L849" s="2">
        <f t="shared" si="367"/>
        <v>0</v>
      </c>
      <c r="M849" s="2">
        <f t="shared" si="368"/>
        <v>4.4335928056858265E-2</v>
      </c>
      <c r="N849" s="53">
        <v>8256</v>
      </c>
      <c r="O849" s="53">
        <v>11510</v>
      </c>
      <c r="P849" s="102"/>
      <c r="Q849" s="102">
        <v>917</v>
      </c>
      <c r="Y849" s="53">
        <v>0</v>
      </c>
      <c r="Z849" s="53">
        <v>0</v>
      </c>
      <c r="AA849" s="53">
        <v>0</v>
      </c>
      <c r="AB849" s="53">
        <v>0</v>
      </c>
      <c r="AC849" s="53">
        <v>0</v>
      </c>
      <c r="AP849" s="7">
        <f>IF(Q849&gt;0,RANK(Q849,(N849:P849,Q849:AF849)),0)</f>
        <v>3</v>
      </c>
      <c r="AQ849" s="7">
        <f>IF(R849&gt;0,RANK(R849,(N849:P849,Q849:AF849)),0)</f>
        <v>0</v>
      </c>
      <c r="AR849" s="7">
        <f>IF(T849&gt;0,RANK(T849,(N849:P849,Q849:AF849)),0)</f>
        <v>0</v>
      </c>
      <c r="AS849" s="7">
        <f>IF(S849&gt;0,RANK(S849,(N849:P849,Q849:AF849)),0)</f>
        <v>0</v>
      </c>
      <c r="AT849" s="2">
        <f t="shared" si="369"/>
        <v>4.4335928056858293E-2</v>
      </c>
      <c r="AU849" s="2">
        <f t="shared" si="370"/>
        <v>0</v>
      </c>
      <c r="AV849" s="2">
        <f t="shared" si="371"/>
        <v>0</v>
      </c>
      <c r="AW849" s="2">
        <f t="shared" si="372"/>
        <v>0</v>
      </c>
      <c r="AY849" t="s">
        <v>2326</v>
      </c>
      <c r="AZ849" t="s">
        <v>1059</v>
      </c>
      <c r="BA849">
        <v>1</v>
      </c>
      <c r="BC849">
        <v>2</v>
      </c>
      <c r="BD849" s="91">
        <v>21</v>
      </c>
      <c r="BE849" s="93">
        <v>101</v>
      </c>
      <c r="BF849" s="96">
        <f t="shared" si="363"/>
        <v>21101</v>
      </c>
      <c r="BG849" s="96">
        <f t="shared" si="373"/>
        <v>21101</v>
      </c>
      <c r="BI849" s="7" t="s">
        <v>1447</v>
      </c>
    </row>
    <row r="850" spans="1:61" ht="14" hidden="1" customHeight="1" outlineLevel="1" x14ac:dyDescent="0.2">
      <c r="A850" t="s">
        <v>641</v>
      </c>
      <c r="B850" t="s">
        <v>1059</v>
      </c>
      <c r="C850" s="1">
        <f t="shared" si="364"/>
        <v>8092</v>
      </c>
      <c r="D850" s="7">
        <f>IF(N850&gt;0, RANK(N850,(N850:P850,Q850:AF850)),0)</f>
        <v>2</v>
      </c>
      <c r="E850" s="7">
        <f>IF(O850&gt;0,RANK(O850,(N850:P850,Q850:AF850)),0)</f>
        <v>1</v>
      </c>
      <c r="F850" s="7">
        <f>IF(P850&gt;0,RANK(P850,(N850:P850,Q850:AF850)),0)</f>
        <v>0</v>
      </c>
      <c r="G850" s="1">
        <f t="shared" si="353"/>
        <v>2828</v>
      </c>
      <c r="H850" s="2">
        <f t="shared" si="354"/>
        <v>0.34948096885813151</v>
      </c>
      <c r="I850" s="2"/>
      <c r="J850" s="2">
        <f t="shared" si="365"/>
        <v>0.30042016806722688</v>
      </c>
      <c r="K850" s="2">
        <f t="shared" si="366"/>
        <v>0.64990113692535834</v>
      </c>
      <c r="L850" s="2">
        <f t="shared" si="367"/>
        <v>0</v>
      </c>
      <c r="M850" s="2">
        <f t="shared" si="368"/>
        <v>4.967869500741473E-2</v>
      </c>
      <c r="N850" s="53">
        <v>2431</v>
      </c>
      <c r="O850" s="53">
        <v>5259</v>
      </c>
      <c r="P850" s="102"/>
      <c r="Q850" s="102">
        <v>402</v>
      </c>
      <c r="Y850" s="53">
        <v>0</v>
      </c>
      <c r="Z850" s="53">
        <v>0</v>
      </c>
      <c r="AA850" s="53">
        <v>0</v>
      </c>
      <c r="AB850" s="53">
        <v>0</v>
      </c>
      <c r="AC850" s="53">
        <v>0</v>
      </c>
      <c r="AP850" s="7">
        <f>IF(Q850&gt;0,RANK(Q850,(N850:P850,Q850:AF850)),0)</f>
        <v>3</v>
      </c>
      <c r="AQ850" s="7">
        <f>IF(R850&gt;0,RANK(R850,(N850:P850,Q850:AF850)),0)</f>
        <v>0</v>
      </c>
      <c r="AR850" s="7">
        <f>IF(T850&gt;0,RANK(T850,(N850:P850,Q850:AF850)),0)</f>
        <v>0</v>
      </c>
      <c r="AS850" s="7">
        <f>IF(S850&gt;0,RANK(S850,(N850:P850,Q850:AF850)),0)</f>
        <v>0</v>
      </c>
      <c r="AT850" s="2">
        <f t="shared" si="369"/>
        <v>4.967869500741473E-2</v>
      </c>
      <c r="AU850" s="2">
        <f t="shared" si="370"/>
        <v>0</v>
      </c>
      <c r="AV850" s="2">
        <f t="shared" si="371"/>
        <v>0</v>
      </c>
      <c r="AW850" s="2">
        <f t="shared" si="372"/>
        <v>0</v>
      </c>
      <c r="AY850" t="s">
        <v>641</v>
      </c>
      <c r="AZ850" t="s">
        <v>1059</v>
      </c>
      <c r="BA850">
        <v>4</v>
      </c>
      <c r="BC850">
        <v>2</v>
      </c>
      <c r="BD850" s="91">
        <v>21</v>
      </c>
      <c r="BE850" s="93">
        <v>103</v>
      </c>
      <c r="BF850" s="96">
        <f t="shared" si="363"/>
        <v>21103</v>
      </c>
      <c r="BG850" s="96">
        <f t="shared" si="373"/>
        <v>21103</v>
      </c>
      <c r="BI850" s="7" t="s">
        <v>1447</v>
      </c>
    </row>
    <row r="851" spans="1:61" ht="14" hidden="1" customHeight="1" outlineLevel="1" x14ac:dyDescent="0.2">
      <c r="A851" t="s">
        <v>2227</v>
      </c>
      <c r="B851" t="s">
        <v>1059</v>
      </c>
      <c r="C851" s="1">
        <f t="shared" si="364"/>
        <v>2192</v>
      </c>
      <c r="D851" s="7">
        <f>IF(N851&gt;0, RANK(N851,(N851:P851,Q851:AF851)),0)</f>
        <v>2</v>
      </c>
      <c r="E851" s="7">
        <f>IF(O851&gt;0,RANK(O851,(N851:P851,Q851:AF851)),0)</f>
        <v>1</v>
      </c>
      <c r="F851" s="7">
        <f>IF(P851&gt;0,RANK(P851,(N851:P851,Q851:AF851)),0)</f>
        <v>0</v>
      </c>
      <c r="G851" s="1">
        <f t="shared" si="353"/>
        <v>1098</v>
      </c>
      <c r="H851" s="2">
        <f t="shared" si="354"/>
        <v>0.50091240875912413</v>
      </c>
      <c r="I851" s="2"/>
      <c r="J851" s="2">
        <f t="shared" si="365"/>
        <v>0.23357664233576642</v>
      </c>
      <c r="K851" s="2">
        <f t="shared" si="366"/>
        <v>0.73448905109489049</v>
      </c>
      <c r="L851" s="2">
        <f t="shared" si="367"/>
        <v>0</v>
      </c>
      <c r="M851" s="2">
        <f t="shared" si="368"/>
        <v>3.1934306569343152E-2</v>
      </c>
      <c r="N851" s="53">
        <v>512</v>
      </c>
      <c r="O851" s="53">
        <v>1610</v>
      </c>
      <c r="P851" s="102"/>
      <c r="Q851" s="102">
        <v>70</v>
      </c>
      <c r="Y851" s="53">
        <v>0</v>
      </c>
      <c r="Z851" s="53">
        <v>0</v>
      </c>
      <c r="AA851" s="53">
        <v>0</v>
      </c>
      <c r="AB851" s="53">
        <v>0</v>
      </c>
      <c r="AC851" s="53">
        <v>0</v>
      </c>
      <c r="AP851" s="7">
        <f>IF(Q851&gt;0,RANK(Q851,(N851:P851,Q851:AF851)),0)</f>
        <v>3</v>
      </c>
      <c r="AQ851" s="7">
        <f>IF(R851&gt;0,RANK(R851,(N851:P851,Q851:AF851)),0)</f>
        <v>0</v>
      </c>
      <c r="AR851" s="7">
        <f>IF(T851&gt;0,RANK(T851,(N851:P851,Q851:AF851)),0)</f>
        <v>0</v>
      </c>
      <c r="AS851" s="7">
        <f>IF(S851&gt;0,RANK(S851,(N851:P851,Q851:AF851)),0)</f>
        <v>0</v>
      </c>
      <c r="AT851" s="2">
        <f t="shared" si="369"/>
        <v>3.1934306569343068E-2</v>
      </c>
      <c r="AU851" s="2">
        <f t="shared" si="370"/>
        <v>0</v>
      </c>
      <c r="AV851" s="2">
        <f t="shared" si="371"/>
        <v>0</v>
      </c>
      <c r="AW851" s="2">
        <f t="shared" si="372"/>
        <v>0</v>
      </c>
      <c r="AY851" t="s">
        <v>2227</v>
      </c>
      <c r="AZ851" t="s">
        <v>1059</v>
      </c>
      <c r="BA851">
        <v>1</v>
      </c>
      <c r="BC851">
        <v>2</v>
      </c>
      <c r="BD851" s="91">
        <v>21</v>
      </c>
      <c r="BE851" s="93">
        <v>105</v>
      </c>
      <c r="BF851" s="96">
        <f t="shared" si="363"/>
        <v>21105</v>
      </c>
      <c r="BG851" s="96">
        <f t="shared" si="373"/>
        <v>21105</v>
      </c>
      <c r="BI851" s="7" t="s">
        <v>1447</v>
      </c>
    </row>
    <row r="852" spans="1:61" ht="14" hidden="1" customHeight="1" outlineLevel="1" x14ac:dyDescent="0.2">
      <c r="A852" t="s">
        <v>2228</v>
      </c>
      <c r="B852" t="s">
        <v>1059</v>
      </c>
      <c r="C852" s="1">
        <f t="shared" si="364"/>
        <v>21468</v>
      </c>
      <c r="D852" s="7">
        <f>IF(N852&gt;0, RANK(N852,(N852:P852,Q852:AF852)),0)</f>
        <v>2</v>
      </c>
      <c r="E852" s="7">
        <f>IF(O852&gt;0,RANK(O852,(N852:P852,Q852:AF852)),0)</f>
        <v>1</v>
      </c>
      <c r="F852" s="7">
        <f>IF(P852&gt;0,RANK(P852,(N852:P852,Q852:AF852)),0)</f>
        <v>0</v>
      </c>
      <c r="G852" s="1">
        <f t="shared" si="353"/>
        <v>8181</v>
      </c>
      <c r="H852" s="2">
        <f t="shared" si="354"/>
        <v>0.381078814980436</v>
      </c>
      <c r="I852" s="2"/>
      <c r="J852" s="2">
        <f t="shared" si="365"/>
        <v>0.28256008943543881</v>
      </c>
      <c r="K852" s="2">
        <f t="shared" si="366"/>
        <v>0.66363890441587481</v>
      </c>
      <c r="L852" s="2">
        <f t="shared" si="367"/>
        <v>0</v>
      </c>
      <c r="M852" s="2">
        <f t="shared" si="368"/>
        <v>5.3801006148686437E-2</v>
      </c>
      <c r="N852" s="53">
        <v>6066</v>
      </c>
      <c r="O852" s="53">
        <v>14247</v>
      </c>
      <c r="P852" s="102"/>
      <c r="Q852" s="102">
        <v>1155</v>
      </c>
      <c r="Y852" s="53">
        <v>0</v>
      </c>
      <c r="Z852" s="53">
        <v>0</v>
      </c>
      <c r="AA852" s="53">
        <v>0</v>
      </c>
      <c r="AB852" s="53">
        <v>0</v>
      </c>
      <c r="AC852" s="53">
        <v>0</v>
      </c>
      <c r="AP852" s="7">
        <f>IF(Q852&gt;0,RANK(Q852,(N852:P852,Q852:AF852)),0)</f>
        <v>3</v>
      </c>
      <c r="AQ852" s="7">
        <f>IF(R852&gt;0,RANK(R852,(N852:P852,Q852:AF852)),0)</f>
        <v>0</v>
      </c>
      <c r="AR852" s="7">
        <f>IF(T852&gt;0,RANK(T852,(N852:P852,Q852:AF852)),0)</f>
        <v>0</v>
      </c>
      <c r="AS852" s="7">
        <f>IF(S852&gt;0,RANK(S852,(N852:P852,Q852:AF852)),0)</f>
        <v>0</v>
      </c>
      <c r="AT852" s="2">
        <f t="shared" si="369"/>
        <v>5.3801006148686416E-2</v>
      </c>
      <c r="AU852" s="2">
        <f t="shared" si="370"/>
        <v>0</v>
      </c>
      <c r="AV852" s="2">
        <f t="shared" si="371"/>
        <v>0</v>
      </c>
      <c r="AW852" s="2">
        <f t="shared" si="372"/>
        <v>0</v>
      </c>
      <c r="AY852" t="s">
        <v>2228</v>
      </c>
      <c r="AZ852" t="s">
        <v>1059</v>
      </c>
      <c r="BA852">
        <v>1</v>
      </c>
      <c r="BC852">
        <v>2</v>
      </c>
      <c r="BD852" s="91">
        <v>21</v>
      </c>
      <c r="BE852" s="93">
        <v>107</v>
      </c>
      <c r="BF852" s="96">
        <f t="shared" si="363"/>
        <v>21107</v>
      </c>
      <c r="BG852" s="96">
        <f t="shared" si="373"/>
        <v>21107</v>
      </c>
      <c r="BI852" s="7" t="s">
        <v>1447</v>
      </c>
    </row>
    <row r="853" spans="1:61" ht="14" hidden="1" customHeight="1" outlineLevel="1" x14ac:dyDescent="0.2">
      <c r="A853" t="s">
        <v>2169</v>
      </c>
      <c r="B853" t="s">
        <v>1059</v>
      </c>
      <c r="C853" s="1">
        <f t="shared" si="364"/>
        <v>6086</v>
      </c>
      <c r="D853" s="7">
        <f>IF(N853&gt;0, RANK(N853,(N853:P853,Q853:AF853)),0)</f>
        <v>2</v>
      </c>
      <c r="E853" s="7">
        <f>IF(O853&gt;0,RANK(O853,(N853:P853,Q853:AF853)),0)</f>
        <v>1</v>
      </c>
      <c r="F853" s="7">
        <f>IF(P853&gt;0,RANK(P853,(N853:P853,Q853:AF853)),0)</f>
        <v>0</v>
      </c>
      <c r="G853" s="1">
        <f t="shared" ref="G853:G916" si="374">IF(C853&gt;0,MAX(N853:P853)-LARGE(N853:P853,2),0)</f>
        <v>4479</v>
      </c>
      <c r="H853" s="2">
        <f t="shared" ref="H853:H916" si="375">IF(C853&gt;0,G853/C853,0)</f>
        <v>0.73595136378573778</v>
      </c>
      <c r="I853" s="2"/>
      <c r="J853" s="2">
        <f t="shared" si="365"/>
        <v>0.1132106473874466</v>
      </c>
      <c r="K853" s="2">
        <f t="shared" si="366"/>
        <v>0.84916201117318435</v>
      </c>
      <c r="L853" s="2">
        <f t="shared" si="367"/>
        <v>0</v>
      </c>
      <c r="M853" s="2">
        <f t="shared" si="368"/>
        <v>3.7627341439369077E-2</v>
      </c>
      <c r="N853" s="53">
        <v>689</v>
      </c>
      <c r="O853" s="53">
        <v>5168</v>
      </c>
      <c r="P853" s="102"/>
      <c r="Q853" s="102">
        <v>229</v>
      </c>
      <c r="Y853" s="53">
        <v>0</v>
      </c>
      <c r="Z853" s="53">
        <v>0</v>
      </c>
      <c r="AA853" s="53">
        <v>0</v>
      </c>
      <c r="AB853" s="53">
        <v>0</v>
      </c>
      <c r="AC853" s="53">
        <v>0</v>
      </c>
      <c r="AP853" s="7">
        <f>IF(Q853&gt;0,RANK(Q853,(N853:P853,Q853:AF853)),0)</f>
        <v>3</v>
      </c>
      <c r="AQ853" s="7">
        <f>IF(R853&gt;0,RANK(R853,(N853:P853,Q853:AF853)),0)</f>
        <v>0</v>
      </c>
      <c r="AR853" s="7">
        <f>IF(T853&gt;0,RANK(T853,(N853:P853,Q853:AF853)),0)</f>
        <v>0</v>
      </c>
      <c r="AS853" s="7">
        <f>IF(S853&gt;0,RANK(S853,(N853:P853,Q853:AF853)),0)</f>
        <v>0</v>
      </c>
      <c r="AT853" s="2">
        <f t="shared" si="369"/>
        <v>3.7627341439369043E-2</v>
      </c>
      <c r="AU853" s="2">
        <f t="shared" si="370"/>
        <v>0</v>
      </c>
      <c r="AV853" s="2">
        <f t="shared" si="371"/>
        <v>0</v>
      </c>
      <c r="AW853" s="2">
        <f t="shared" si="372"/>
        <v>0</v>
      </c>
      <c r="AY853" t="s">
        <v>2169</v>
      </c>
      <c r="AZ853" t="s">
        <v>1059</v>
      </c>
      <c r="BA853">
        <v>5</v>
      </c>
      <c r="BC853">
        <v>2</v>
      </c>
      <c r="BD853" s="91">
        <v>21</v>
      </c>
      <c r="BE853" s="93">
        <v>109</v>
      </c>
      <c r="BF853" s="96">
        <f t="shared" si="363"/>
        <v>21109</v>
      </c>
      <c r="BG853" s="96">
        <f t="shared" si="373"/>
        <v>21109</v>
      </c>
      <c r="BI853" s="7" t="s">
        <v>1447</v>
      </c>
    </row>
    <row r="854" spans="1:61" ht="14" hidden="1" customHeight="1" outlineLevel="1" x14ac:dyDescent="0.2">
      <c r="A854" t="s">
        <v>1259</v>
      </c>
      <c r="B854" t="s">
        <v>1059</v>
      </c>
      <c r="C854" s="1">
        <f t="shared" si="364"/>
        <v>387090</v>
      </c>
      <c r="D854" s="7">
        <f>IF(N854&gt;0, RANK(N854,(N854:P854,Q854:AF854)),0)</f>
        <v>1</v>
      </c>
      <c r="E854" s="7">
        <f>IF(O854&gt;0,RANK(O854,(N854:P854,Q854:AF854)),0)</f>
        <v>2</v>
      </c>
      <c r="F854" s="7">
        <f>IF(P854&gt;0,RANK(P854,(N854:P854,Q854:AF854)),0)</f>
        <v>0</v>
      </c>
      <c r="G854" s="1">
        <f t="shared" si="374"/>
        <v>85203</v>
      </c>
      <c r="H854" s="2">
        <f t="shared" si="375"/>
        <v>0.22011160195303417</v>
      </c>
      <c r="I854" s="2"/>
      <c r="J854" s="2">
        <f t="shared" si="365"/>
        <v>0.59611459867214345</v>
      </c>
      <c r="K854" s="2">
        <f t="shared" si="366"/>
        <v>0.37600299671910925</v>
      </c>
      <c r="L854" s="2">
        <f t="shared" si="367"/>
        <v>0</v>
      </c>
      <c r="M854" s="2">
        <f t="shared" si="368"/>
        <v>2.7882404608747302E-2</v>
      </c>
      <c r="N854" s="53">
        <v>230750</v>
      </c>
      <c r="O854" s="53">
        <v>145547</v>
      </c>
      <c r="P854" s="102"/>
      <c r="Q854" s="102">
        <v>10763</v>
      </c>
      <c r="Y854" s="53">
        <v>14</v>
      </c>
      <c r="Z854" s="53">
        <v>2</v>
      </c>
      <c r="AA854" s="53">
        <v>13</v>
      </c>
      <c r="AB854" s="53">
        <v>0</v>
      </c>
      <c r="AC854" s="53">
        <v>1</v>
      </c>
      <c r="AP854" s="7">
        <f>IF(Q854&gt;0,RANK(Q854,(N854:P854,Q854:AF854)),0)</f>
        <v>3</v>
      </c>
      <c r="AQ854" s="7">
        <f>IF(R854&gt;0,RANK(R854,(N854:P854,Q854:AF854)),0)</f>
        <v>0</v>
      </c>
      <c r="AR854" s="7">
        <f>IF(T854&gt;0,RANK(T854,(N854:P854,Q854:AF854)),0)</f>
        <v>0</v>
      </c>
      <c r="AS854" s="7">
        <f>IF(S854&gt;0,RANK(S854,(N854:P854,Q854:AF854)),0)</f>
        <v>0</v>
      </c>
      <c r="AT854" s="2">
        <f t="shared" si="369"/>
        <v>2.7804903252473586E-2</v>
      </c>
      <c r="AU854" s="2">
        <f t="shared" si="370"/>
        <v>0</v>
      </c>
      <c r="AV854" s="2">
        <f t="shared" si="371"/>
        <v>0</v>
      </c>
      <c r="AW854" s="2">
        <f t="shared" si="372"/>
        <v>0</v>
      </c>
      <c r="AY854" t="s">
        <v>1259</v>
      </c>
      <c r="AZ854" t="s">
        <v>1059</v>
      </c>
      <c r="BC854">
        <v>2</v>
      </c>
      <c r="BD854" s="91">
        <v>21</v>
      </c>
      <c r="BE854" s="93">
        <v>111</v>
      </c>
      <c r="BF854" s="96">
        <f t="shared" si="363"/>
        <v>21111</v>
      </c>
      <c r="BG854" s="96">
        <f t="shared" si="373"/>
        <v>21111</v>
      </c>
      <c r="BI854" s="7" t="s">
        <v>1447</v>
      </c>
    </row>
    <row r="855" spans="1:61" ht="14" hidden="1" customHeight="1" outlineLevel="1" x14ac:dyDescent="0.2">
      <c r="A855" t="s">
        <v>2336</v>
      </c>
      <c r="B855" t="s">
        <v>1059</v>
      </c>
      <c r="C855" s="1">
        <f t="shared" si="364"/>
        <v>26344</v>
      </c>
      <c r="D855" s="7">
        <f>IF(N855&gt;0, RANK(N855,(N855:P855,Q855:AF855)),0)</f>
        <v>2</v>
      </c>
      <c r="E855" s="7">
        <f>IF(O855&gt;0,RANK(O855,(N855:P855,Q855:AF855)),0)</f>
        <v>1</v>
      </c>
      <c r="F855" s="7">
        <f>IF(P855&gt;0,RANK(P855,(N855:P855,Q855:AF855)),0)</f>
        <v>0</v>
      </c>
      <c r="G855" s="1">
        <f t="shared" si="374"/>
        <v>7627</v>
      </c>
      <c r="H855" s="2">
        <f t="shared" si="375"/>
        <v>0.28951563923474039</v>
      </c>
      <c r="I855" s="2"/>
      <c r="J855" s="2">
        <f t="shared" si="365"/>
        <v>0.33635742484057091</v>
      </c>
      <c r="K855" s="2">
        <f t="shared" si="366"/>
        <v>0.62587306407531129</v>
      </c>
      <c r="L855" s="2">
        <f t="shared" si="367"/>
        <v>0</v>
      </c>
      <c r="M855" s="2">
        <f t="shared" si="368"/>
        <v>3.7769511084117746E-2</v>
      </c>
      <c r="N855" s="53">
        <v>8861</v>
      </c>
      <c r="O855" s="53">
        <v>16488</v>
      </c>
      <c r="P855" s="102"/>
      <c r="Q855" s="102">
        <v>977</v>
      </c>
      <c r="Y855" s="53">
        <v>14</v>
      </c>
      <c r="Z855" s="53">
        <v>4</v>
      </c>
      <c r="AA855" s="53">
        <v>0</v>
      </c>
      <c r="AB855" s="53">
        <v>0</v>
      </c>
      <c r="AC855" s="53">
        <v>0</v>
      </c>
      <c r="AP855" s="7">
        <f>IF(Q855&gt;0,RANK(Q855,(N855:P855,Q855:AF855)),0)</f>
        <v>3</v>
      </c>
      <c r="AQ855" s="7">
        <f>IF(R855&gt;0,RANK(R855,(N855:P855,Q855:AF855)),0)</f>
        <v>0</v>
      </c>
      <c r="AR855" s="7">
        <f>IF(T855&gt;0,RANK(T855,(N855:P855,Q855:AF855)),0)</f>
        <v>0</v>
      </c>
      <c r="AS855" s="7">
        <f>IF(S855&gt;0,RANK(S855,(N855:P855,Q855:AF855)),0)</f>
        <v>0</v>
      </c>
      <c r="AT855" s="2">
        <f t="shared" si="369"/>
        <v>3.7086243546917703E-2</v>
      </c>
      <c r="AU855" s="2">
        <f t="shared" si="370"/>
        <v>0</v>
      </c>
      <c r="AV855" s="2">
        <f t="shared" si="371"/>
        <v>0</v>
      </c>
      <c r="AW855" s="2">
        <f t="shared" si="372"/>
        <v>0</v>
      </c>
      <c r="AY855" t="s">
        <v>2336</v>
      </c>
      <c r="AZ855" t="s">
        <v>1059</v>
      </c>
      <c r="BC855">
        <v>2</v>
      </c>
      <c r="BD855" s="91">
        <v>21</v>
      </c>
      <c r="BE855" s="93">
        <v>113</v>
      </c>
      <c r="BF855" s="96">
        <f t="shared" si="363"/>
        <v>21113</v>
      </c>
      <c r="BG855" s="96">
        <f t="shared" si="373"/>
        <v>21113</v>
      </c>
      <c r="BI855" s="7" t="s">
        <v>1447</v>
      </c>
    </row>
    <row r="856" spans="1:61" ht="14" hidden="1" customHeight="1" outlineLevel="1" x14ac:dyDescent="0.2">
      <c r="A856" t="s">
        <v>2393</v>
      </c>
      <c r="B856" t="s">
        <v>1059</v>
      </c>
      <c r="C856" s="1">
        <f t="shared" si="364"/>
        <v>10152</v>
      </c>
      <c r="D856" s="7">
        <f>IF(N856&gt;0, RANK(N856,(N856:P856,Q856:AF856)),0)</f>
        <v>2</v>
      </c>
      <c r="E856" s="7">
        <f>IF(O856&gt;0,RANK(O856,(N856:P856,Q856:AF856)),0)</f>
        <v>1</v>
      </c>
      <c r="F856" s="7">
        <f>IF(P856&gt;0,RANK(P856,(N856:P856,Q856:AF856)),0)</f>
        <v>0</v>
      </c>
      <c r="G856" s="1">
        <f t="shared" si="374"/>
        <v>6030</v>
      </c>
      <c r="H856" s="2">
        <f t="shared" si="375"/>
        <v>0.59397163120567376</v>
      </c>
      <c r="I856" s="2"/>
      <c r="J856" s="2">
        <f t="shared" si="365"/>
        <v>0.18400315208825846</v>
      </c>
      <c r="K856" s="2">
        <f t="shared" si="366"/>
        <v>0.77797478329393221</v>
      </c>
      <c r="L856" s="2">
        <f t="shared" si="367"/>
        <v>0</v>
      </c>
      <c r="M856" s="2">
        <f t="shared" si="368"/>
        <v>3.8022064617809326E-2</v>
      </c>
      <c r="N856" s="53">
        <v>1868</v>
      </c>
      <c r="O856" s="53">
        <v>7898</v>
      </c>
      <c r="P856" s="102"/>
      <c r="Q856" s="102">
        <v>386</v>
      </c>
      <c r="Y856" s="53">
        <v>0</v>
      </c>
      <c r="Z856" s="53">
        <v>0</v>
      </c>
      <c r="AA856" s="53">
        <v>0</v>
      </c>
      <c r="AB856" s="53">
        <v>0</v>
      </c>
      <c r="AC856" s="53">
        <v>0</v>
      </c>
      <c r="AP856" s="7">
        <f>IF(Q856&gt;0,RANK(Q856,(N856:P856,Q856:AF856)),0)</f>
        <v>3</v>
      </c>
      <c r="AQ856" s="7">
        <f>IF(R856&gt;0,RANK(R856,(N856:P856,Q856:AF856)),0)</f>
        <v>0</v>
      </c>
      <c r="AR856" s="7">
        <f>IF(T856&gt;0,RANK(T856,(N856:P856,Q856:AF856)),0)</f>
        <v>0</v>
      </c>
      <c r="AS856" s="7">
        <f>IF(S856&gt;0,RANK(S856,(N856:P856,Q856:AF856)),0)</f>
        <v>0</v>
      </c>
      <c r="AT856" s="2">
        <f t="shared" si="369"/>
        <v>3.8022064617809298E-2</v>
      </c>
      <c r="AU856" s="2">
        <f t="shared" si="370"/>
        <v>0</v>
      </c>
      <c r="AV856" s="2">
        <f t="shared" si="371"/>
        <v>0</v>
      </c>
      <c r="AW856" s="2">
        <f t="shared" si="372"/>
        <v>0</v>
      </c>
      <c r="AY856" t="s">
        <v>2393</v>
      </c>
      <c r="AZ856" t="s">
        <v>1059</v>
      </c>
      <c r="BA856">
        <v>5</v>
      </c>
      <c r="BC856">
        <v>2</v>
      </c>
      <c r="BD856" s="91">
        <v>21</v>
      </c>
      <c r="BE856" s="93">
        <v>115</v>
      </c>
      <c r="BF856" s="96">
        <f t="shared" si="363"/>
        <v>21115</v>
      </c>
      <c r="BG856" s="96">
        <f t="shared" si="373"/>
        <v>21115</v>
      </c>
      <c r="BI856" s="7" t="s">
        <v>1447</v>
      </c>
    </row>
    <row r="857" spans="1:61" ht="14" hidden="1" customHeight="1" outlineLevel="1" x14ac:dyDescent="0.2">
      <c r="A857" t="s">
        <v>361</v>
      </c>
      <c r="B857" t="s">
        <v>1059</v>
      </c>
      <c r="C857" s="1">
        <f t="shared" si="364"/>
        <v>82197</v>
      </c>
      <c r="D857" s="7">
        <f>IF(N857&gt;0, RANK(N857,(N857:P857,Q857:AF857)),0)</f>
        <v>2</v>
      </c>
      <c r="E857" s="7">
        <f>IF(O857&gt;0,RANK(O857,(N857:P857,Q857:AF857)),0)</f>
        <v>1</v>
      </c>
      <c r="F857" s="7">
        <f>IF(P857&gt;0,RANK(P857,(N857:P857,Q857:AF857)),0)</f>
        <v>0</v>
      </c>
      <c r="G857" s="1">
        <f t="shared" si="374"/>
        <v>10239</v>
      </c>
      <c r="H857" s="2">
        <f t="shared" si="375"/>
        <v>0.12456659002153363</v>
      </c>
      <c r="I857" s="2"/>
      <c r="J857" s="2">
        <f t="shared" si="365"/>
        <v>0.41924887769626629</v>
      </c>
      <c r="K857" s="2">
        <f t="shared" si="366"/>
        <v>0.54381546771779987</v>
      </c>
      <c r="L857" s="2">
        <f t="shared" si="367"/>
        <v>0</v>
      </c>
      <c r="M857" s="2">
        <f t="shared" si="368"/>
        <v>3.6935654585933841E-2</v>
      </c>
      <c r="N857" s="53">
        <v>34461</v>
      </c>
      <c r="O857" s="53">
        <v>44700</v>
      </c>
      <c r="P857" s="102"/>
      <c r="Q857" s="102">
        <v>3030</v>
      </c>
      <c r="Y857" s="53">
        <v>5</v>
      </c>
      <c r="Z857" s="53">
        <v>0</v>
      </c>
      <c r="AA857" s="53">
        <v>1</v>
      </c>
      <c r="AB857" s="53">
        <v>0</v>
      </c>
      <c r="AC857" s="53">
        <v>0</v>
      </c>
      <c r="AP857" s="7">
        <f>IF(Q857&gt;0,RANK(Q857,(N857:P857,Q857:AF857)),0)</f>
        <v>3</v>
      </c>
      <c r="AQ857" s="7">
        <f>IF(R857&gt;0,RANK(R857,(N857:P857,Q857:AF857)),0)</f>
        <v>0</v>
      </c>
      <c r="AR857" s="7">
        <f>IF(T857&gt;0,RANK(T857,(N857:P857,Q857:AF857)),0)</f>
        <v>0</v>
      </c>
      <c r="AS857" s="7">
        <f>IF(S857&gt;0,RANK(S857,(N857:P857,Q857:AF857)),0)</f>
        <v>0</v>
      </c>
      <c r="AT857" s="2">
        <f t="shared" si="369"/>
        <v>3.686265922113946E-2</v>
      </c>
      <c r="AU857" s="2">
        <f t="shared" si="370"/>
        <v>0</v>
      </c>
      <c r="AV857" s="2">
        <f t="shared" si="371"/>
        <v>0</v>
      </c>
      <c r="AW857" s="2">
        <f t="shared" si="372"/>
        <v>0</v>
      </c>
      <c r="AY857" t="s">
        <v>361</v>
      </c>
      <c r="AZ857" t="s">
        <v>1059</v>
      </c>
      <c r="BA857">
        <v>4</v>
      </c>
      <c r="BC857">
        <v>2</v>
      </c>
      <c r="BD857" s="91">
        <v>21</v>
      </c>
      <c r="BE857" s="93">
        <v>117</v>
      </c>
      <c r="BF857" s="96">
        <f t="shared" si="363"/>
        <v>21117</v>
      </c>
      <c r="BG857" s="96">
        <f t="shared" si="373"/>
        <v>21117</v>
      </c>
      <c r="BI857" s="7" t="s">
        <v>1447</v>
      </c>
    </row>
    <row r="858" spans="1:61" ht="14" hidden="1" customHeight="1" outlineLevel="1" x14ac:dyDescent="0.2">
      <c r="A858" t="s">
        <v>362</v>
      </c>
      <c r="B858" t="s">
        <v>1059</v>
      </c>
      <c r="C858" s="1">
        <f t="shared" si="364"/>
        <v>6201</v>
      </c>
      <c r="D858" s="7">
        <f>IF(N858&gt;0, RANK(N858,(N858:P858,Q858:AF858)),0)</f>
        <v>2</v>
      </c>
      <c r="E858" s="7">
        <f>IF(O858&gt;0,RANK(O858,(N858:P858,Q858:AF858)),0)</f>
        <v>1</v>
      </c>
      <c r="F858" s="7">
        <f>IF(P858&gt;0,RANK(P858,(N858:P858,Q858:AF858)),0)</f>
        <v>0</v>
      </c>
      <c r="G858" s="1">
        <f t="shared" si="374"/>
        <v>2667</v>
      </c>
      <c r="H858" s="2">
        <f t="shared" si="375"/>
        <v>0.43009192065795837</v>
      </c>
      <c r="I858" s="2"/>
      <c r="J858" s="2">
        <f t="shared" si="365"/>
        <v>0.26834381551362685</v>
      </c>
      <c r="K858" s="2">
        <f t="shared" si="366"/>
        <v>0.69843573617158528</v>
      </c>
      <c r="L858" s="2">
        <f t="shared" si="367"/>
        <v>0</v>
      </c>
      <c r="M858" s="2">
        <f t="shared" si="368"/>
        <v>3.3220448314787876E-2</v>
      </c>
      <c r="N858" s="53">
        <v>1664</v>
      </c>
      <c r="O858" s="53">
        <v>4331</v>
      </c>
      <c r="P858" s="102"/>
      <c r="Q858" s="102">
        <v>206</v>
      </c>
      <c r="Y858" s="53">
        <v>0</v>
      </c>
      <c r="Z858" s="53">
        <v>0</v>
      </c>
      <c r="AA858" s="53">
        <v>0</v>
      </c>
      <c r="AB858" s="53">
        <v>0</v>
      </c>
      <c r="AC858" s="53">
        <v>0</v>
      </c>
      <c r="AP858" s="7">
        <f>IF(Q858&gt;0,RANK(Q858,(N858:P858,Q858:AF858)),0)</f>
        <v>3</v>
      </c>
      <c r="AQ858" s="7">
        <f>IF(R858&gt;0,RANK(R858,(N858:P858,Q858:AF858)),0)</f>
        <v>0</v>
      </c>
      <c r="AR858" s="7">
        <f>IF(T858&gt;0,RANK(T858,(N858:P858,Q858:AF858)),0)</f>
        <v>0</v>
      </c>
      <c r="AS858" s="7">
        <f>IF(S858&gt;0,RANK(S858,(N858:P858,Q858:AF858)),0)</f>
        <v>0</v>
      </c>
      <c r="AT858" s="2">
        <f t="shared" si="369"/>
        <v>3.3220448314787938E-2</v>
      </c>
      <c r="AU858" s="2">
        <f t="shared" si="370"/>
        <v>0</v>
      </c>
      <c r="AV858" s="2">
        <f t="shared" si="371"/>
        <v>0</v>
      </c>
      <c r="AW858" s="2">
        <f t="shared" si="372"/>
        <v>0</v>
      </c>
      <c r="AY858" t="s">
        <v>362</v>
      </c>
      <c r="AZ858" t="s">
        <v>1059</v>
      </c>
      <c r="BA858">
        <v>5</v>
      </c>
      <c r="BC858">
        <v>2</v>
      </c>
      <c r="BD858" s="91">
        <v>21</v>
      </c>
      <c r="BE858" s="93">
        <v>119</v>
      </c>
      <c r="BF858" s="96">
        <f t="shared" si="363"/>
        <v>21119</v>
      </c>
      <c r="BG858" s="96">
        <f t="shared" si="373"/>
        <v>21119</v>
      </c>
      <c r="BI858" s="7" t="s">
        <v>1447</v>
      </c>
    </row>
    <row r="859" spans="1:61" ht="14" hidden="1" customHeight="1" outlineLevel="1" x14ac:dyDescent="0.2">
      <c r="A859" t="s">
        <v>2487</v>
      </c>
      <c r="B859" t="s">
        <v>1059</v>
      </c>
      <c r="C859" s="1">
        <f t="shared" si="364"/>
        <v>13240</v>
      </c>
      <c r="D859" s="7">
        <f>IF(N859&gt;0, RANK(N859,(N859:P859,Q859:AF859)),0)</f>
        <v>2</v>
      </c>
      <c r="E859" s="7">
        <f>IF(O859&gt;0,RANK(O859,(N859:P859,Q859:AF859)),0)</f>
        <v>1</v>
      </c>
      <c r="F859" s="7">
        <f>IF(P859&gt;0,RANK(P859,(N859:P859,Q859:AF859)),0)</f>
        <v>0</v>
      </c>
      <c r="G859" s="1">
        <f t="shared" si="374"/>
        <v>7878</v>
      </c>
      <c r="H859" s="2">
        <f t="shared" si="375"/>
        <v>0.59501510574018124</v>
      </c>
      <c r="I859" s="2"/>
      <c r="J859" s="2">
        <f t="shared" si="365"/>
        <v>0.18225075528700907</v>
      </c>
      <c r="K859" s="2">
        <f t="shared" si="366"/>
        <v>0.77726586102719031</v>
      </c>
      <c r="L859" s="2">
        <f t="shared" si="367"/>
        <v>0</v>
      </c>
      <c r="M859" s="2">
        <f t="shared" si="368"/>
        <v>4.0483383685800622E-2</v>
      </c>
      <c r="N859" s="53">
        <v>2413</v>
      </c>
      <c r="O859" s="53">
        <v>10291</v>
      </c>
      <c r="P859" s="102"/>
      <c r="Q859" s="102">
        <v>536</v>
      </c>
      <c r="Y859" s="53">
        <v>0</v>
      </c>
      <c r="Z859" s="53">
        <v>0</v>
      </c>
      <c r="AA859" s="53">
        <v>0</v>
      </c>
      <c r="AB859" s="53">
        <v>0</v>
      </c>
      <c r="AC859" s="53">
        <v>0</v>
      </c>
      <c r="AP859" s="7">
        <f>IF(Q859&gt;0,RANK(Q859,(N859:P859,Q859:AF859)),0)</f>
        <v>3</v>
      </c>
      <c r="AQ859" s="7">
        <f>IF(R859&gt;0,RANK(R859,(N859:P859,Q859:AF859)),0)</f>
        <v>0</v>
      </c>
      <c r="AR859" s="7">
        <f>IF(T859&gt;0,RANK(T859,(N859:P859,Q859:AF859)),0)</f>
        <v>0</v>
      </c>
      <c r="AS859" s="7">
        <f>IF(S859&gt;0,RANK(S859,(N859:P859,Q859:AF859)),0)</f>
        <v>0</v>
      </c>
      <c r="AT859" s="2">
        <f t="shared" si="369"/>
        <v>4.0483383685800602E-2</v>
      </c>
      <c r="AU859" s="2">
        <f t="shared" si="370"/>
        <v>0</v>
      </c>
      <c r="AV859" s="2">
        <f t="shared" si="371"/>
        <v>0</v>
      </c>
      <c r="AW859" s="2">
        <f t="shared" si="372"/>
        <v>0</v>
      </c>
      <c r="AY859" t="s">
        <v>2487</v>
      </c>
      <c r="AZ859" t="s">
        <v>1059</v>
      </c>
      <c r="BA859">
        <v>5</v>
      </c>
      <c r="BC859">
        <v>2</v>
      </c>
      <c r="BD859" s="91">
        <v>21</v>
      </c>
      <c r="BE859" s="93">
        <v>121</v>
      </c>
      <c r="BF859" s="96">
        <f t="shared" si="363"/>
        <v>21121</v>
      </c>
      <c r="BG859" s="96">
        <f t="shared" si="373"/>
        <v>21121</v>
      </c>
      <c r="BI859" s="7" t="s">
        <v>1447</v>
      </c>
    </row>
    <row r="860" spans="1:61" ht="14" hidden="1" customHeight="1" outlineLevel="1" x14ac:dyDescent="0.2">
      <c r="A860" t="s">
        <v>118</v>
      </c>
      <c r="B860" t="s">
        <v>1059</v>
      </c>
      <c r="C860" s="1">
        <f t="shared" si="364"/>
        <v>7291</v>
      </c>
      <c r="D860" s="7">
        <f>IF(N860&gt;0, RANK(N860,(N860:P860,Q860:AF860)),0)</f>
        <v>2</v>
      </c>
      <c r="E860" s="7">
        <f>IF(O860&gt;0,RANK(O860,(N860:P860,Q860:AF860)),0)</f>
        <v>1</v>
      </c>
      <c r="F860" s="7">
        <f>IF(P860&gt;0,RANK(P860,(N860:P860,Q860:AF860)),0)</f>
        <v>0</v>
      </c>
      <c r="G860" s="1">
        <f t="shared" si="374"/>
        <v>3390</v>
      </c>
      <c r="H860" s="2">
        <f t="shared" si="375"/>
        <v>0.46495679604992457</v>
      </c>
      <c r="I860" s="2"/>
      <c r="J860" s="2">
        <f t="shared" si="365"/>
        <v>0.23961047867233576</v>
      </c>
      <c r="K860" s="2">
        <f t="shared" si="366"/>
        <v>0.70456727472226033</v>
      </c>
      <c r="L860" s="2">
        <f t="shared" si="367"/>
        <v>0</v>
      </c>
      <c r="M860" s="2">
        <f t="shared" si="368"/>
        <v>5.5822246605403913E-2</v>
      </c>
      <c r="N860" s="53">
        <v>1747</v>
      </c>
      <c r="O860" s="53">
        <v>5137</v>
      </c>
      <c r="P860" s="102"/>
      <c r="Q860" s="102">
        <v>407</v>
      </c>
      <c r="Y860" s="53">
        <v>0</v>
      </c>
      <c r="Z860" s="53">
        <v>0</v>
      </c>
      <c r="AA860" s="53">
        <v>0</v>
      </c>
      <c r="AB860" s="53">
        <v>0</v>
      </c>
      <c r="AC860" s="53">
        <v>0</v>
      </c>
      <c r="AP860" s="7">
        <f>IF(Q860&gt;0,RANK(Q860,(N860:P860,Q860:AF860)),0)</f>
        <v>3</v>
      </c>
      <c r="AQ860" s="7">
        <f>IF(R860&gt;0,RANK(R860,(N860:P860,Q860:AF860)),0)</f>
        <v>0</v>
      </c>
      <c r="AR860" s="7">
        <f>IF(T860&gt;0,RANK(T860,(N860:P860,Q860:AF860)),0)</f>
        <v>0</v>
      </c>
      <c r="AS860" s="7">
        <f>IF(S860&gt;0,RANK(S860,(N860:P860,Q860:AF860)),0)</f>
        <v>0</v>
      </c>
      <c r="AT860" s="2">
        <f t="shared" si="369"/>
        <v>5.582224660540392E-2</v>
      </c>
      <c r="AU860" s="2">
        <f t="shared" si="370"/>
        <v>0</v>
      </c>
      <c r="AV860" s="2">
        <f t="shared" si="371"/>
        <v>0</v>
      </c>
      <c r="AW860" s="2">
        <f t="shared" si="372"/>
        <v>0</v>
      </c>
      <c r="AY860" t="s">
        <v>118</v>
      </c>
      <c r="AZ860" t="s">
        <v>1059</v>
      </c>
      <c r="BA860">
        <v>2</v>
      </c>
      <c r="BC860">
        <v>2</v>
      </c>
      <c r="BD860" s="91">
        <v>21</v>
      </c>
      <c r="BE860" s="93">
        <v>123</v>
      </c>
      <c r="BF860" s="96">
        <f t="shared" si="363"/>
        <v>21123</v>
      </c>
      <c r="BG860" s="96">
        <f t="shared" si="373"/>
        <v>21123</v>
      </c>
      <c r="BI860" s="7" t="s">
        <v>1447</v>
      </c>
    </row>
    <row r="861" spans="1:61" ht="14" hidden="1" customHeight="1" outlineLevel="1" x14ac:dyDescent="0.2">
      <c r="A861" t="s">
        <v>2074</v>
      </c>
      <c r="B861" t="s">
        <v>1059</v>
      </c>
      <c r="C861" s="1">
        <f t="shared" si="364"/>
        <v>28140</v>
      </c>
      <c r="D861" s="7">
        <f>IF(N861&gt;0, RANK(N861,(N861:P861,Q861:AF861)),0)</f>
        <v>2</v>
      </c>
      <c r="E861" s="7">
        <f>IF(O861&gt;0,RANK(O861,(N861:P861,Q861:AF861)),0)</f>
        <v>1</v>
      </c>
      <c r="F861" s="7">
        <f>IF(P861&gt;0,RANK(P861,(N861:P861,Q861:AF861)),0)</f>
        <v>0</v>
      </c>
      <c r="G861" s="1">
        <f t="shared" si="374"/>
        <v>17157</v>
      </c>
      <c r="H861" s="2">
        <f t="shared" si="375"/>
        <v>0.60970149253731343</v>
      </c>
      <c r="I861" s="2"/>
      <c r="J861" s="2">
        <f t="shared" si="365"/>
        <v>0.17352523098791756</v>
      </c>
      <c r="K861" s="2">
        <f t="shared" si="366"/>
        <v>0.78322672352523104</v>
      </c>
      <c r="L861" s="2">
        <f t="shared" si="367"/>
        <v>0</v>
      </c>
      <c r="M861" s="2">
        <f t="shared" si="368"/>
        <v>4.324804548685135E-2</v>
      </c>
      <c r="N861" s="53">
        <v>4883</v>
      </c>
      <c r="O861" s="53">
        <v>22040</v>
      </c>
      <c r="P861" s="102"/>
      <c r="Q861" s="102">
        <v>1217</v>
      </c>
      <c r="Y861" s="53">
        <v>0</v>
      </c>
      <c r="Z861" s="53">
        <v>0</v>
      </c>
      <c r="AA861" s="53">
        <v>0</v>
      </c>
      <c r="AB861" s="53">
        <v>0</v>
      </c>
      <c r="AC861" s="53">
        <v>0</v>
      </c>
      <c r="AP861" s="7">
        <f>IF(Q861&gt;0,RANK(Q861,(N861:P861,Q861:AF861)),0)</f>
        <v>3</v>
      </c>
      <c r="AQ861" s="7">
        <f>IF(R861&gt;0,RANK(R861,(N861:P861,Q861:AF861)),0)</f>
        <v>0</v>
      </c>
      <c r="AR861" s="7">
        <f>IF(T861&gt;0,RANK(T861,(N861:P861,Q861:AF861)),0)</f>
        <v>0</v>
      </c>
      <c r="AS861" s="7">
        <f>IF(S861&gt;0,RANK(S861,(N861:P861,Q861:AF861)),0)</f>
        <v>0</v>
      </c>
      <c r="AT861" s="2">
        <f t="shared" si="369"/>
        <v>4.3248045486851454E-2</v>
      </c>
      <c r="AU861" s="2">
        <f t="shared" si="370"/>
        <v>0</v>
      </c>
      <c r="AV861" s="2">
        <f t="shared" si="371"/>
        <v>0</v>
      </c>
      <c r="AW861" s="2">
        <f t="shared" si="372"/>
        <v>0</v>
      </c>
      <c r="AY861" t="s">
        <v>2074</v>
      </c>
      <c r="AZ861" t="s">
        <v>1059</v>
      </c>
      <c r="BA861">
        <v>5</v>
      </c>
      <c r="BC861">
        <v>2</v>
      </c>
      <c r="BD861" s="91">
        <v>21</v>
      </c>
      <c r="BE861" s="93">
        <v>125</v>
      </c>
      <c r="BF861" s="96">
        <f t="shared" si="363"/>
        <v>21125</v>
      </c>
      <c r="BG861" s="96">
        <f t="shared" si="373"/>
        <v>21125</v>
      </c>
      <c r="BI861" s="7" t="s">
        <v>1447</v>
      </c>
    </row>
    <row r="862" spans="1:61" ht="14" hidden="1" customHeight="1" outlineLevel="1" x14ac:dyDescent="0.2">
      <c r="A862" t="s">
        <v>512</v>
      </c>
      <c r="B862" t="s">
        <v>1059</v>
      </c>
      <c r="C862" s="1">
        <f t="shared" si="364"/>
        <v>6922</v>
      </c>
      <c r="D862" s="7">
        <f>IF(N862&gt;0, RANK(N862,(N862:P862,Q862:AF862)),0)</f>
        <v>2</v>
      </c>
      <c r="E862" s="7">
        <f>IF(O862&gt;0,RANK(O862,(N862:P862,Q862:AF862)),0)</f>
        <v>1</v>
      </c>
      <c r="F862" s="7">
        <f>IF(P862&gt;0,RANK(P862,(N862:P862,Q862:AF862)),0)</f>
        <v>0</v>
      </c>
      <c r="G862" s="1">
        <f t="shared" si="374"/>
        <v>3569</v>
      </c>
      <c r="H862" s="2">
        <f t="shared" si="375"/>
        <v>0.51560242704420689</v>
      </c>
      <c r="I862" s="2"/>
      <c r="J862" s="2">
        <f t="shared" si="365"/>
        <v>0.2195897139555042</v>
      </c>
      <c r="K862" s="2">
        <f t="shared" si="366"/>
        <v>0.73519214099971109</v>
      </c>
      <c r="L862" s="2">
        <f t="shared" si="367"/>
        <v>0</v>
      </c>
      <c r="M862" s="2">
        <f t="shared" si="368"/>
        <v>4.5218145044784719E-2</v>
      </c>
      <c r="N862" s="53">
        <v>1520</v>
      </c>
      <c r="O862" s="53">
        <v>5089</v>
      </c>
      <c r="P862" s="102"/>
      <c r="Q862" s="102">
        <v>313</v>
      </c>
      <c r="Y862" s="53">
        <v>0</v>
      </c>
      <c r="Z862" s="53">
        <v>0</v>
      </c>
      <c r="AA862" s="53">
        <v>0</v>
      </c>
      <c r="AB862" s="53">
        <v>0</v>
      </c>
      <c r="AC862" s="53">
        <v>0</v>
      </c>
      <c r="AP862" s="7">
        <f>IF(Q862&gt;0,RANK(Q862,(N862:P862,Q862:AF862)),0)</f>
        <v>3</v>
      </c>
      <c r="AQ862" s="7">
        <f>IF(R862&gt;0,RANK(R862,(N862:P862,Q862:AF862)),0)</f>
        <v>0</v>
      </c>
      <c r="AR862" s="7">
        <f>IF(T862&gt;0,RANK(T862,(N862:P862,Q862:AF862)),0)</f>
        <v>0</v>
      </c>
      <c r="AS862" s="7">
        <f>IF(S862&gt;0,RANK(S862,(N862:P862,Q862:AF862)),0)</f>
        <v>0</v>
      </c>
      <c r="AT862" s="2">
        <f t="shared" si="369"/>
        <v>4.5218145044784747E-2</v>
      </c>
      <c r="AU862" s="2">
        <f t="shared" si="370"/>
        <v>0</v>
      </c>
      <c r="AV862" s="2">
        <f t="shared" si="371"/>
        <v>0</v>
      </c>
      <c r="AW862" s="2">
        <f t="shared" si="372"/>
        <v>0</v>
      </c>
      <c r="AY862" t="s">
        <v>512</v>
      </c>
      <c r="AZ862" t="s">
        <v>1059</v>
      </c>
      <c r="BA862">
        <v>5</v>
      </c>
      <c r="BC862">
        <v>2</v>
      </c>
      <c r="BD862" s="91">
        <v>21</v>
      </c>
      <c r="BE862" s="93">
        <v>127</v>
      </c>
      <c r="BF862" s="96">
        <f t="shared" si="363"/>
        <v>21127</v>
      </c>
      <c r="BG862" s="96">
        <f t="shared" si="373"/>
        <v>21127</v>
      </c>
      <c r="BI862" s="7" t="s">
        <v>1447</v>
      </c>
    </row>
    <row r="863" spans="1:61" ht="14" hidden="1" customHeight="1" outlineLevel="1" x14ac:dyDescent="0.2">
      <c r="A863" t="s">
        <v>1563</v>
      </c>
      <c r="B863" t="s">
        <v>1059</v>
      </c>
      <c r="C863" s="1">
        <f t="shared" ref="C863:C894" si="376">SUM(N863:AN863)</f>
        <v>2783</v>
      </c>
      <c r="D863" s="7">
        <f>IF(N863&gt;0, RANK(N863,(N863:P863,Q863:AF863)),0)</f>
        <v>2</v>
      </c>
      <c r="E863" s="7">
        <f>IF(O863&gt;0,RANK(O863,(N863:P863,Q863:AF863)),0)</f>
        <v>1</v>
      </c>
      <c r="F863" s="7">
        <f>IF(P863&gt;0,RANK(P863,(N863:P863,Q863:AF863)),0)</f>
        <v>0</v>
      </c>
      <c r="G863" s="1">
        <f t="shared" si="374"/>
        <v>1554</v>
      </c>
      <c r="H863" s="2">
        <f t="shared" si="375"/>
        <v>0.55839022637441604</v>
      </c>
      <c r="I863" s="2"/>
      <c r="J863" s="2">
        <f t="shared" ref="J863:J894" si="377">IF($C863=0,"-",N863/$C863)</f>
        <v>0.20122170319798779</v>
      </c>
      <c r="K863" s="2">
        <f t="shared" ref="K863:K894" si="378">IF($C863=0,"-",O863/$C863)</f>
        <v>0.75961192957240387</v>
      </c>
      <c r="L863" s="2">
        <f t="shared" ref="L863:L894" si="379">IF($C863=0,"-",P863/$C863)</f>
        <v>0</v>
      </c>
      <c r="M863" s="2">
        <f t="shared" ref="M863:M894" si="380">IF(C863=0,"-",(1-J863-K863-L863))</f>
        <v>3.9166367229608312E-2</v>
      </c>
      <c r="N863" s="53">
        <v>560</v>
      </c>
      <c r="O863" s="53">
        <v>2114</v>
      </c>
      <c r="P863" s="102"/>
      <c r="Q863" s="102">
        <v>109</v>
      </c>
      <c r="Y863" s="53">
        <v>0</v>
      </c>
      <c r="Z863" s="53">
        <v>0</v>
      </c>
      <c r="AA863" s="53">
        <v>0</v>
      </c>
      <c r="AB863" s="53">
        <v>0</v>
      </c>
      <c r="AC863" s="53">
        <v>0</v>
      </c>
      <c r="AP863" s="7">
        <f>IF(Q863&gt;0,RANK(Q863,(N863:P863,Q863:AF863)),0)</f>
        <v>3</v>
      </c>
      <c r="AQ863" s="7">
        <f>IF(R863&gt;0,RANK(R863,(N863:P863,Q863:AF863)),0)</f>
        <v>0</v>
      </c>
      <c r="AR863" s="7">
        <f>IF(T863&gt;0,RANK(T863,(N863:P863,Q863:AF863)),0)</f>
        <v>0</v>
      </c>
      <c r="AS863" s="7">
        <f>IF(S863&gt;0,RANK(S863,(N863:P863,Q863:AF863)),0)</f>
        <v>0</v>
      </c>
      <c r="AT863" s="2">
        <f t="shared" ref="AT863:AT894" si="381">IF($C863=0,"-",Q863/$C863)</f>
        <v>3.9166367229608333E-2</v>
      </c>
      <c r="AU863" s="2">
        <f t="shared" ref="AU863:AU894" si="382">IF($C863=0,"-",R863/$C863)</f>
        <v>0</v>
      </c>
      <c r="AV863" s="2">
        <f t="shared" ref="AV863:AV894" si="383">IF($C863=0,"-",T863/$C863)</f>
        <v>0</v>
      </c>
      <c r="AW863" s="2">
        <f t="shared" ref="AW863:AW894" si="384">IF($C863=0,"-",S863/$C863)</f>
        <v>0</v>
      </c>
      <c r="AY863" t="s">
        <v>1563</v>
      </c>
      <c r="AZ863" t="s">
        <v>1059</v>
      </c>
      <c r="BA863">
        <v>5</v>
      </c>
      <c r="BC863">
        <v>2</v>
      </c>
      <c r="BD863" s="91">
        <v>21</v>
      </c>
      <c r="BE863" s="93">
        <v>129</v>
      </c>
      <c r="BF863" s="96">
        <f t="shared" si="363"/>
        <v>21129</v>
      </c>
      <c r="BG863" s="96">
        <f t="shared" si="373"/>
        <v>21129</v>
      </c>
      <c r="BI863" s="7" t="s">
        <v>1447</v>
      </c>
    </row>
    <row r="864" spans="1:61" ht="14" hidden="1" customHeight="1" outlineLevel="1" x14ac:dyDescent="0.2">
      <c r="A864" t="s">
        <v>373</v>
      </c>
      <c r="B864" t="s">
        <v>1059</v>
      </c>
      <c r="C864" s="1">
        <f t="shared" si="376"/>
        <v>4792</v>
      </c>
      <c r="D864" s="7">
        <f>IF(N864&gt;0, RANK(N864,(N864:P864,Q864:AF864)),0)</f>
        <v>2</v>
      </c>
      <c r="E864" s="7">
        <f>IF(O864&gt;0,RANK(O864,(N864:P864,Q864:AF864)),0)</f>
        <v>1</v>
      </c>
      <c r="F864" s="7">
        <f>IF(P864&gt;0,RANK(P864,(N864:P864,Q864:AF864)),0)</f>
        <v>0</v>
      </c>
      <c r="G864" s="1">
        <f t="shared" si="374"/>
        <v>3499</v>
      </c>
      <c r="H864" s="2">
        <f t="shared" si="375"/>
        <v>0.73017529215358934</v>
      </c>
      <c r="I864" s="2"/>
      <c r="J864" s="2">
        <f t="shared" si="377"/>
        <v>0.1172787979966611</v>
      </c>
      <c r="K864" s="2">
        <f t="shared" si="378"/>
        <v>0.84745409015025042</v>
      </c>
      <c r="L864" s="2">
        <f t="shared" si="379"/>
        <v>0</v>
      </c>
      <c r="M864" s="2">
        <f t="shared" si="380"/>
        <v>3.5267111853088506E-2</v>
      </c>
      <c r="N864" s="53">
        <v>562</v>
      </c>
      <c r="O864" s="53">
        <v>4061</v>
      </c>
      <c r="P864" s="102"/>
      <c r="Q864" s="102">
        <v>169</v>
      </c>
      <c r="Y864" s="53">
        <v>0</v>
      </c>
      <c r="Z864" s="53">
        <v>0</v>
      </c>
      <c r="AA864" s="53">
        <v>0</v>
      </c>
      <c r="AB864" s="53">
        <v>0</v>
      </c>
      <c r="AC864" s="53">
        <v>0</v>
      </c>
      <c r="AP864" s="7">
        <f>IF(Q864&gt;0,RANK(Q864,(N864:P864,Q864:AF864)),0)</f>
        <v>3</v>
      </c>
      <c r="AQ864" s="7">
        <f>IF(R864&gt;0,RANK(R864,(N864:P864,Q864:AF864)),0)</f>
        <v>0</v>
      </c>
      <c r="AR864" s="7">
        <f>IF(T864&gt;0,RANK(T864,(N864:P864,Q864:AF864)),0)</f>
        <v>0</v>
      </c>
      <c r="AS864" s="7">
        <f>IF(S864&gt;0,RANK(S864,(N864:P864,Q864:AF864)),0)</f>
        <v>0</v>
      </c>
      <c r="AT864" s="2">
        <f t="shared" si="381"/>
        <v>3.5267111853088479E-2</v>
      </c>
      <c r="AU864" s="2">
        <f t="shared" si="382"/>
        <v>0</v>
      </c>
      <c r="AV864" s="2">
        <f t="shared" si="383"/>
        <v>0</v>
      </c>
      <c r="AW864" s="2">
        <f t="shared" si="384"/>
        <v>0</v>
      </c>
      <c r="AY864" t="s">
        <v>373</v>
      </c>
      <c r="AZ864" t="s">
        <v>1059</v>
      </c>
      <c r="BA864">
        <v>5</v>
      </c>
      <c r="BC864">
        <v>2</v>
      </c>
      <c r="BD864" s="91">
        <v>21</v>
      </c>
      <c r="BE864" s="93">
        <v>131</v>
      </c>
      <c r="BF864" s="96">
        <f t="shared" si="363"/>
        <v>21131</v>
      </c>
      <c r="BG864" s="96">
        <f t="shared" si="373"/>
        <v>21131</v>
      </c>
      <c r="BI864" s="7" t="s">
        <v>1447</v>
      </c>
    </row>
    <row r="865" spans="1:61" ht="14" hidden="1" customHeight="1" outlineLevel="1" x14ac:dyDescent="0.2">
      <c r="A865" t="s">
        <v>1913</v>
      </c>
      <c r="B865" t="s">
        <v>1059</v>
      </c>
      <c r="C865" s="1">
        <f t="shared" si="376"/>
        <v>9077</v>
      </c>
      <c r="D865" s="7">
        <f>IF(N865&gt;0, RANK(N865,(N865:P865,Q865:AF865)),0)</f>
        <v>2</v>
      </c>
      <c r="E865" s="7">
        <f>IF(O865&gt;0,RANK(O865,(N865:P865,Q865:AF865)),0)</f>
        <v>1</v>
      </c>
      <c r="F865" s="7">
        <f>IF(P865&gt;0,RANK(P865,(N865:P865,Q865:AF865)),0)</f>
        <v>0</v>
      </c>
      <c r="G865" s="1">
        <f t="shared" si="374"/>
        <v>4196</v>
      </c>
      <c r="H865" s="2">
        <f t="shared" si="375"/>
        <v>0.46226726892144981</v>
      </c>
      <c r="I865" s="2"/>
      <c r="J865" s="2">
        <f t="shared" si="377"/>
        <v>0.24732841247108076</v>
      </c>
      <c r="K865" s="2">
        <f t="shared" si="378"/>
        <v>0.7095956813925306</v>
      </c>
      <c r="L865" s="2">
        <f t="shared" si="379"/>
        <v>0</v>
      </c>
      <c r="M865" s="2">
        <f t="shared" si="380"/>
        <v>4.3075906136388675E-2</v>
      </c>
      <c r="N865" s="53">
        <v>2245</v>
      </c>
      <c r="O865" s="53">
        <v>6441</v>
      </c>
      <c r="P865" s="102"/>
      <c r="Q865" s="102">
        <v>391</v>
      </c>
      <c r="Y865" s="53">
        <v>0</v>
      </c>
      <c r="Z865" s="53">
        <v>0</v>
      </c>
      <c r="AA865" s="53">
        <v>0</v>
      </c>
      <c r="AB865" s="53">
        <v>0</v>
      </c>
      <c r="AC865" s="53">
        <v>0</v>
      </c>
      <c r="AP865" s="7">
        <f>IF(Q865&gt;0,RANK(Q865,(N865:P865,Q865:AF865)),0)</f>
        <v>3</v>
      </c>
      <c r="AQ865" s="7">
        <f>IF(R865&gt;0,RANK(R865,(N865:P865,Q865:AF865)),0)</f>
        <v>0</v>
      </c>
      <c r="AR865" s="7">
        <f>IF(T865&gt;0,RANK(T865,(N865:P865,Q865:AF865)),0)</f>
        <v>0</v>
      </c>
      <c r="AS865" s="7">
        <f>IF(S865&gt;0,RANK(S865,(N865:P865,Q865:AF865)),0)</f>
        <v>0</v>
      </c>
      <c r="AT865" s="2">
        <f t="shared" si="381"/>
        <v>4.3075906136388675E-2</v>
      </c>
      <c r="AU865" s="2">
        <f t="shared" si="382"/>
        <v>0</v>
      </c>
      <c r="AV865" s="2">
        <f t="shared" si="383"/>
        <v>0</v>
      </c>
      <c r="AW865" s="2">
        <f t="shared" si="384"/>
        <v>0</v>
      </c>
      <c r="AY865" t="s">
        <v>1913</v>
      </c>
      <c r="AZ865" t="s">
        <v>1059</v>
      </c>
      <c r="BA865">
        <v>5</v>
      </c>
      <c r="BC865">
        <v>2</v>
      </c>
      <c r="BD865" s="91">
        <v>21</v>
      </c>
      <c r="BE865" s="93">
        <v>133</v>
      </c>
      <c r="BF865" s="96">
        <f t="shared" si="363"/>
        <v>21133</v>
      </c>
      <c r="BG865" s="96">
        <f t="shared" si="373"/>
        <v>21133</v>
      </c>
      <c r="BI865" s="7" t="s">
        <v>1447</v>
      </c>
    </row>
    <row r="866" spans="1:61" ht="14" hidden="1" customHeight="1" outlineLevel="1" x14ac:dyDescent="0.2">
      <c r="A866" t="s">
        <v>50</v>
      </c>
      <c r="B866" t="s">
        <v>1059</v>
      </c>
      <c r="C866" s="1">
        <f t="shared" si="376"/>
        <v>5857</v>
      </c>
      <c r="D866" s="7">
        <f>IF(N866&gt;0, RANK(N866,(N866:P866,Q866:AF866)),0)</f>
        <v>2</v>
      </c>
      <c r="E866" s="7">
        <f>IF(O866&gt;0,RANK(O866,(N866:P866,Q866:AF866)),0)</f>
        <v>1</v>
      </c>
      <c r="F866" s="7">
        <f>IF(P866&gt;0,RANK(P866,(N866:P866,Q866:AF866)),0)</f>
        <v>0</v>
      </c>
      <c r="G866" s="1">
        <f t="shared" si="374"/>
        <v>3509</v>
      </c>
      <c r="H866" s="2">
        <f t="shared" si="375"/>
        <v>0.59911217346764556</v>
      </c>
      <c r="I866" s="2"/>
      <c r="J866" s="2">
        <f t="shared" si="377"/>
        <v>0.16919924876216494</v>
      </c>
      <c r="K866" s="2">
        <f t="shared" si="378"/>
        <v>0.76831142222981053</v>
      </c>
      <c r="L866" s="2">
        <f t="shared" si="379"/>
        <v>0</v>
      </c>
      <c r="M866" s="2">
        <f t="shared" si="380"/>
        <v>6.2489329008024508E-2</v>
      </c>
      <c r="N866" s="53">
        <v>991</v>
      </c>
      <c r="O866" s="53">
        <v>4500</v>
      </c>
      <c r="P866" s="102"/>
      <c r="Q866" s="102">
        <v>366</v>
      </c>
      <c r="Y866" s="53">
        <v>0</v>
      </c>
      <c r="Z866" s="53">
        <v>0</v>
      </c>
      <c r="AA866" s="53">
        <v>0</v>
      </c>
      <c r="AB866" s="53">
        <v>0</v>
      </c>
      <c r="AC866" s="53">
        <v>0</v>
      </c>
      <c r="AP866" s="7">
        <f>IF(Q866&gt;0,RANK(Q866,(N866:P866,Q866:AF866)),0)</f>
        <v>3</v>
      </c>
      <c r="AQ866" s="7">
        <f>IF(R866&gt;0,RANK(R866,(N866:P866,Q866:AF866)),0)</f>
        <v>0</v>
      </c>
      <c r="AR866" s="7">
        <f>IF(T866&gt;0,RANK(T866,(N866:P866,Q866:AF866)),0)</f>
        <v>0</v>
      </c>
      <c r="AS866" s="7">
        <f>IF(S866&gt;0,RANK(S866,(N866:P866,Q866:AF866)),0)</f>
        <v>0</v>
      </c>
      <c r="AT866" s="2">
        <f t="shared" si="381"/>
        <v>6.2489329008024584E-2</v>
      </c>
      <c r="AU866" s="2">
        <f t="shared" si="382"/>
        <v>0</v>
      </c>
      <c r="AV866" s="2">
        <f t="shared" si="383"/>
        <v>0</v>
      </c>
      <c r="AW866" s="2">
        <f t="shared" si="384"/>
        <v>0</v>
      </c>
      <c r="AY866" t="s">
        <v>50</v>
      </c>
      <c r="AZ866" t="s">
        <v>1059</v>
      </c>
      <c r="BA866">
        <v>4</v>
      </c>
      <c r="BC866">
        <v>2</v>
      </c>
      <c r="BD866" s="91">
        <v>21</v>
      </c>
      <c r="BE866" s="93">
        <v>135</v>
      </c>
      <c r="BF866" s="96">
        <f t="shared" si="363"/>
        <v>21135</v>
      </c>
      <c r="BG866" s="96">
        <f t="shared" si="373"/>
        <v>21135</v>
      </c>
      <c r="BI866" s="7" t="s">
        <v>1447</v>
      </c>
    </row>
    <row r="867" spans="1:61" ht="14" hidden="1" customHeight="1" outlineLevel="1" x14ac:dyDescent="0.2">
      <c r="A867" t="s">
        <v>181</v>
      </c>
      <c r="B867" t="s">
        <v>1059</v>
      </c>
      <c r="C867" s="1">
        <f t="shared" si="376"/>
        <v>10893</v>
      </c>
      <c r="D867" s="7">
        <f>IF(N867&gt;0, RANK(N867,(N867:P867,Q867:AF867)),0)</f>
        <v>2</v>
      </c>
      <c r="E867" s="7">
        <f>IF(O867&gt;0,RANK(O867,(N867:P867,Q867:AF867)),0)</f>
        <v>1</v>
      </c>
      <c r="F867" s="7">
        <f>IF(P867&gt;0,RANK(P867,(N867:P867,Q867:AF867)),0)</f>
        <v>0</v>
      </c>
      <c r="G867" s="1">
        <f t="shared" si="374"/>
        <v>5299</v>
      </c>
      <c r="H867" s="2">
        <f t="shared" si="375"/>
        <v>0.48645919397778392</v>
      </c>
      <c r="I867" s="2"/>
      <c r="J867" s="2">
        <f t="shared" si="377"/>
        <v>0.23143303038648674</v>
      </c>
      <c r="K867" s="2">
        <f t="shared" si="378"/>
        <v>0.71789222436427058</v>
      </c>
      <c r="L867" s="2">
        <f t="shared" si="379"/>
        <v>0</v>
      </c>
      <c r="M867" s="2">
        <f t="shared" si="380"/>
        <v>5.0674745249242648E-2</v>
      </c>
      <c r="N867" s="53">
        <v>2521</v>
      </c>
      <c r="O867" s="53">
        <v>7820</v>
      </c>
      <c r="P867" s="102"/>
      <c r="Q867" s="102">
        <v>552</v>
      </c>
      <c r="Y867" s="53">
        <v>0</v>
      </c>
      <c r="Z867" s="53">
        <v>0</v>
      </c>
      <c r="AA867" s="53">
        <v>0</v>
      </c>
      <c r="AB867" s="53">
        <v>0</v>
      </c>
      <c r="AC867" s="53">
        <v>0</v>
      </c>
      <c r="AP867" s="7">
        <f>IF(Q867&gt;0,RANK(Q867,(N867:P867,Q867:AF867)),0)</f>
        <v>3</v>
      </c>
      <c r="AQ867" s="7">
        <f>IF(R867&gt;0,RANK(R867,(N867:P867,Q867:AF867)),0)</f>
        <v>0</v>
      </c>
      <c r="AR867" s="7">
        <f>IF(T867&gt;0,RANK(T867,(N867:P867,Q867:AF867)),0)</f>
        <v>0</v>
      </c>
      <c r="AS867" s="7">
        <f>IF(S867&gt;0,RANK(S867,(N867:P867,Q867:AF867)),0)</f>
        <v>0</v>
      </c>
      <c r="AT867" s="2">
        <f t="shared" si="381"/>
        <v>5.0674745249242634E-2</v>
      </c>
      <c r="AU867" s="2">
        <f t="shared" si="382"/>
        <v>0</v>
      </c>
      <c r="AV867" s="2">
        <f t="shared" si="383"/>
        <v>0</v>
      </c>
      <c r="AW867" s="2">
        <f t="shared" si="384"/>
        <v>0</v>
      </c>
      <c r="AY867" t="s">
        <v>181</v>
      </c>
      <c r="AZ867" t="s">
        <v>1059</v>
      </c>
      <c r="BA867">
        <v>5</v>
      </c>
      <c r="BC867">
        <v>2</v>
      </c>
      <c r="BD867" s="91">
        <v>21</v>
      </c>
      <c r="BE867" s="93">
        <v>137</v>
      </c>
      <c r="BF867" s="96">
        <f t="shared" si="363"/>
        <v>21137</v>
      </c>
      <c r="BG867" s="96">
        <f t="shared" si="373"/>
        <v>21137</v>
      </c>
      <c r="BI867" s="7" t="s">
        <v>1447</v>
      </c>
    </row>
    <row r="868" spans="1:61" ht="14" hidden="1" customHeight="1" outlineLevel="1" x14ac:dyDescent="0.2">
      <c r="A868" t="s">
        <v>1260</v>
      </c>
      <c r="B868" t="s">
        <v>1059</v>
      </c>
      <c r="C868" s="1">
        <f t="shared" si="376"/>
        <v>4997</v>
      </c>
      <c r="D868" s="7">
        <f>IF(N868&gt;0, RANK(N868,(N868:P868,Q868:AF868)),0)</f>
        <v>2</v>
      </c>
      <c r="E868" s="7">
        <f>IF(O868&gt;0,RANK(O868,(N868:P868,Q868:AF868)),0)</f>
        <v>1</v>
      </c>
      <c r="F868" s="7">
        <f>IF(P868&gt;0,RANK(P868,(N868:P868,Q868:AF868)),0)</f>
        <v>0</v>
      </c>
      <c r="G868" s="1">
        <f t="shared" si="374"/>
        <v>2591</v>
      </c>
      <c r="H868" s="2">
        <f t="shared" si="375"/>
        <v>0.51851110666399836</v>
      </c>
      <c r="I868" s="2"/>
      <c r="J868" s="2">
        <f t="shared" si="377"/>
        <v>0.2221332799679808</v>
      </c>
      <c r="K868" s="2">
        <f t="shared" si="378"/>
        <v>0.74064438663197918</v>
      </c>
      <c r="L868" s="2">
        <f t="shared" si="379"/>
        <v>0</v>
      </c>
      <c r="M868" s="2">
        <f t="shared" si="380"/>
        <v>3.7222333400039997E-2</v>
      </c>
      <c r="N868" s="53">
        <v>1110</v>
      </c>
      <c r="O868" s="53">
        <v>3701</v>
      </c>
      <c r="P868" s="102"/>
      <c r="Q868" s="102">
        <v>186</v>
      </c>
      <c r="Y868" s="53">
        <v>0</v>
      </c>
      <c r="Z868" s="53">
        <v>0</v>
      </c>
      <c r="AA868" s="53">
        <v>0</v>
      </c>
      <c r="AB868" s="53">
        <v>0</v>
      </c>
      <c r="AC868" s="53">
        <v>0</v>
      </c>
      <c r="AP868" s="7">
        <f>IF(Q868&gt;0,RANK(Q868,(N868:P868,Q868:AF868)),0)</f>
        <v>3</v>
      </c>
      <c r="AQ868" s="7">
        <f>IF(R868&gt;0,RANK(R868,(N868:P868,Q868:AF868)),0)</f>
        <v>0</v>
      </c>
      <c r="AR868" s="7">
        <f>IF(T868&gt;0,RANK(T868,(N868:P868,Q868:AF868)),0)</f>
        <v>0</v>
      </c>
      <c r="AS868" s="7">
        <f>IF(S868&gt;0,RANK(S868,(N868:P868,Q868:AF868)),0)</f>
        <v>0</v>
      </c>
      <c r="AT868" s="2">
        <f t="shared" si="381"/>
        <v>3.7222333400040025E-2</v>
      </c>
      <c r="AU868" s="2">
        <f t="shared" si="382"/>
        <v>0</v>
      </c>
      <c r="AV868" s="2">
        <f t="shared" si="383"/>
        <v>0</v>
      </c>
      <c r="AW868" s="2">
        <f t="shared" si="384"/>
        <v>0</v>
      </c>
      <c r="AY868" t="s">
        <v>1260</v>
      </c>
      <c r="AZ868" t="s">
        <v>1059</v>
      </c>
      <c r="BA868">
        <v>1</v>
      </c>
      <c r="BC868">
        <v>2</v>
      </c>
      <c r="BD868" s="91">
        <v>21</v>
      </c>
      <c r="BE868" s="93">
        <v>139</v>
      </c>
      <c r="BF868" s="96">
        <f t="shared" si="363"/>
        <v>21139</v>
      </c>
      <c r="BG868" s="96">
        <f t="shared" si="373"/>
        <v>21139</v>
      </c>
      <c r="BI868" s="7" t="s">
        <v>1447</v>
      </c>
    </row>
    <row r="869" spans="1:61" ht="14" hidden="1" customHeight="1" outlineLevel="1" x14ac:dyDescent="0.2">
      <c r="A869" t="s">
        <v>1916</v>
      </c>
      <c r="B869" t="s">
        <v>1059</v>
      </c>
      <c r="C869" s="1">
        <f t="shared" si="376"/>
        <v>12323</v>
      </c>
      <c r="D869" s="7">
        <f>IF(N869&gt;0, RANK(N869,(N869:P869,Q869:AF869)),0)</f>
        <v>2</v>
      </c>
      <c r="E869" s="7">
        <f>IF(O869&gt;0,RANK(O869,(N869:P869,Q869:AF869)),0)</f>
        <v>1</v>
      </c>
      <c r="F869" s="7">
        <f>IF(P869&gt;0,RANK(P869,(N869:P869,Q869:AF869)),0)</f>
        <v>0</v>
      </c>
      <c r="G869" s="1">
        <f t="shared" si="374"/>
        <v>4677</v>
      </c>
      <c r="H869" s="2">
        <f t="shared" si="375"/>
        <v>0.37953420433336038</v>
      </c>
      <c r="I869" s="2"/>
      <c r="J869" s="2">
        <f t="shared" si="377"/>
        <v>0.28426519516351539</v>
      </c>
      <c r="K869" s="2">
        <f t="shared" si="378"/>
        <v>0.66379939949687572</v>
      </c>
      <c r="L869" s="2">
        <f t="shared" si="379"/>
        <v>0</v>
      </c>
      <c r="M869" s="2">
        <f t="shared" si="380"/>
        <v>5.1935405339608942E-2</v>
      </c>
      <c r="N869" s="53">
        <v>3503</v>
      </c>
      <c r="O869" s="53">
        <v>8180</v>
      </c>
      <c r="P869" s="102"/>
      <c r="Q869" s="102">
        <v>640</v>
      </c>
      <c r="Y869" s="53">
        <v>0</v>
      </c>
      <c r="Z869" s="53">
        <v>0</v>
      </c>
      <c r="AA869" s="53">
        <v>0</v>
      </c>
      <c r="AB869" s="53">
        <v>0</v>
      </c>
      <c r="AC869" s="53">
        <v>0</v>
      </c>
      <c r="AP869" s="7">
        <f>IF(Q869&gt;0,RANK(Q869,(N869:P869,Q869:AF869)),0)</f>
        <v>3</v>
      </c>
      <c r="AQ869" s="7">
        <f>IF(R869&gt;0,RANK(R869,(N869:P869,Q869:AF869)),0)</f>
        <v>0</v>
      </c>
      <c r="AR869" s="7">
        <f>IF(T869&gt;0,RANK(T869,(N869:P869,Q869:AF869)),0)</f>
        <v>0</v>
      </c>
      <c r="AS869" s="7">
        <f>IF(S869&gt;0,RANK(S869,(N869:P869,Q869:AF869)),0)</f>
        <v>0</v>
      </c>
      <c r="AT869" s="2">
        <f t="shared" si="381"/>
        <v>5.1935405339608859E-2</v>
      </c>
      <c r="AU869" s="2">
        <f t="shared" si="382"/>
        <v>0</v>
      </c>
      <c r="AV869" s="2">
        <f t="shared" si="383"/>
        <v>0</v>
      </c>
      <c r="AW869" s="2">
        <f t="shared" si="384"/>
        <v>0</v>
      </c>
      <c r="AY869" t="s">
        <v>1916</v>
      </c>
      <c r="AZ869" t="s">
        <v>1059</v>
      </c>
      <c r="BA869">
        <v>1</v>
      </c>
      <c r="BC869">
        <v>2</v>
      </c>
      <c r="BD869" s="91">
        <v>21</v>
      </c>
      <c r="BE869" s="93">
        <v>141</v>
      </c>
      <c r="BF869" s="96">
        <f t="shared" si="363"/>
        <v>21141</v>
      </c>
      <c r="BG869" s="96">
        <f t="shared" si="373"/>
        <v>21141</v>
      </c>
      <c r="BI869" s="7" t="s">
        <v>1447</v>
      </c>
    </row>
    <row r="870" spans="1:61" ht="14" hidden="1" customHeight="1" outlineLevel="1" x14ac:dyDescent="0.2">
      <c r="A870" t="s">
        <v>2219</v>
      </c>
      <c r="B870" t="s">
        <v>1059</v>
      </c>
      <c r="C870" s="1">
        <f t="shared" si="376"/>
        <v>4229</v>
      </c>
      <c r="D870" s="7">
        <f>IF(N870&gt;0, RANK(N870,(N870:P870,Q870:AF870)),0)</f>
        <v>2</v>
      </c>
      <c r="E870" s="7">
        <f>IF(O870&gt;0,RANK(O870,(N870:P870,Q870:AF870)),0)</f>
        <v>1</v>
      </c>
      <c r="F870" s="7">
        <f>IF(P870&gt;0,RANK(P870,(N870:P870,Q870:AF870)),0)</f>
        <v>0</v>
      </c>
      <c r="G870" s="1">
        <f t="shared" si="374"/>
        <v>1680</v>
      </c>
      <c r="H870" s="2">
        <f t="shared" si="375"/>
        <v>0.39725703475999052</v>
      </c>
      <c r="I870" s="2"/>
      <c r="J870" s="2">
        <f t="shared" si="377"/>
        <v>0.28470087491132656</v>
      </c>
      <c r="K870" s="2">
        <f t="shared" si="378"/>
        <v>0.68195790967131709</v>
      </c>
      <c r="L870" s="2">
        <f t="shared" si="379"/>
        <v>0</v>
      </c>
      <c r="M870" s="2">
        <f t="shared" si="380"/>
        <v>3.3341215417356351E-2</v>
      </c>
      <c r="N870" s="53">
        <v>1204</v>
      </c>
      <c r="O870" s="53">
        <v>2884</v>
      </c>
      <c r="P870" s="102"/>
      <c r="Q870" s="102">
        <v>141</v>
      </c>
      <c r="Y870" s="53">
        <v>0</v>
      </c>
      <c r="Z870" s="53">
        <v>0</v>
      </c>
      <c r="AA870" s="53">
        <v>0</v>
      </c>
      <c r="AB870" s="53">
        <v>0</v>
      </c>
      <c r="AC870" s="53">
        <v>0</v>
      </c>
      <c r="AP870" s="7">
        <f>IF(Q870&gt;0,RANK(Q870,(N870:P870,Q870:AF870)),0)</f>
        <v>3</v>
      </c>
      <c r="AQ870" s="7">
        <f>IF(R870&gt;0,RANK(R870,(N870:P870,Q870:AF870)),0)</f>
        <v>0</v>
      </c>
      <c r="AR870" s="7">
        <f>IF(T870&gt;0,RANK(T870,(N870:P870,Q870:AF870)),0)</f>
        <v>0</v>
      </c>
      <c r="AS870" s="7">
        <f>IF(S870&gt;0,RANK(S870,(N870:P870,Q870:AF870)),0)</f>
        <v>0</v>
      </c>
      <c r="AT870" s="2">
        <f t="shared" si="381"/>
        <v>3.3341215417356351E-2</v>
      </c>
      <c r="AU870" s="2">
        <f t="shared" si="382"/>
        <v>0</v>
      </c>
      <c r="AV870" s="2">
        <f t="shared" si="383"/>
        <v>0</v>
      </c>
      <c r="AW870" s="2">
        <f t="shared" si="384"/>
        <v>0</v>
      </c>
      <c r="AY870" t="s">
        <v>2219</v>
      </c>
      <c r="AZ870" t="s">
        <v>1059</v>
      </c>
      <c r="BA870">
        <v>1</v>
      </c>
      <c r="BC870">
        <v>2</v>
      </c>
      <c r="BD870" s="91">
        <v>21</v>
      </c>
      <c r="BE870" s="93">
        <v>143</v>
      </c>
      <c r="BF870" s="96">
        <f t="shared" si="363"/>
        <v>21143</v>
      </c>
      <c r="BG870" s="96">
        <f t="shared" si="373"/>
        <v>21143</v>
      </c>
      <c r="BI870" s="7" t="s">
        <v>1447</v>
      </c>
    </row>
    <row r="871" spans="1:61" ht="14" hidden="1" customHeight="1" outlineLevel="1" x14ac:dyDescent="0.2">
      <c r="A871" t="s">
        <v>513</v>
      </c>
      <c r="B871" t="s">
        <v>1059</v>
      </c>
      <c r="C871" s="1">
        <f t="shared" si="376"/>
        <v>33562</v>
      </c>
      <c r="D871" s="7">
        <f>IF(N871&gt;0, RANK(N871,(N871:P871,Q871:AF871)),0)</f>
        <v>2</v>
      </c>
      <c r="E871" s="7">
        <f>IF(O871&gt;0,RANK(O871,(N871:P871,Q871:AF871)),0)</f>
        <v>1</v>
      </c>
      <c r="F871" s="7">
        <f>IF(P871&gt;0,RANK(P871,(N871:P871,Q871:AF871)),0)</f>
        <v>0</v>
      </c>
      <c r="G871" s="1">
        <f t="shared" si="374"/>
        <v>9256</v>
      </c>
      <c r="H871" s="2">
        <f t="shared" si="375"/>
        <v>0.27578809367737322</v>
      </c>
      <c r="I871" s="2"/>
      <c r="J871" s="2">
        <f t="shared" si="377"/>
        <v>0.34643346642035633</v>
      </c>
      <c r="K871" s="2">
        <f t="shared" si="378"/>
        <v>0.62222156009772955</v>
      </c>
      <c r="L871" s="2">
        <f t="shared" si="379"/>
        <v>0</v>
      </c>
      <c r="M871" s="2">
        <f t="shared" si="380"/>
        <v>3.1344973481914118E-2</v>
      </c>
      <c r="N871" s="53">
        <v>11627</v>
      </c>
      <c r="O871" s="53">
        <v>20883</v>
      </c>
      <c r="P871" s="102"/>
      <c r="Q871" s="102">
        <v>1051</v>
      </c>
      <c r="Y871" s="53">
        <v>1</v>
      </c>
      <c r="Z871" s="53">
        <v>0</v>
      </c>
      <c r="AA871" s="53">
        <v>0</v>
      </c>
      <c r="AB871" s="53">
        <v>0</v>
      </c>
      <c r="AC871" s="53">
        <v>0</v>
      </c>
      <c r="AP871" s="7">
        <f>IF(Q871&gt;0,RANK(Q871,(N871:P871,Q871:AF871)),0)</f>
        <v>3</v>
      </c>
      <c r="AQ871" s="7">
        <f>IF(R871&gt;0,RANK(R871,(N871:P871,Q871:AF871)),0)</f>
        <v>0</v>
      </c>
      <c r="AR871" s="7">
        <f>IF(T871&gt;0,RANK(T871,(N871:P871,Q871:AF871)),0)</f>
        <v>0</v>
      </c>
      <c r="AS871" s="7">
        <f>IF(S871&gt;0,RANK(S871,(N871:P871,Q871:AF871)),0)</f>
        <v>0</v>
      </c>
      <c r="AT871" s="2">
        <f t="shared" si="381"/>
        <v>3.131517787974495E-2</v>
      </c>
      <c r="AU871" s="2">
        <f t="shared" si="382"/>
        <v>0</v>
      </c>
      <c r="AV871" s="2">
        <f t="shared" si="383"/>
        <v>0</v>
      </c>
      <c r="AW871" s="2">
        <f t="shared" si="384"/>
        <v>0</v>
      </c>
      <c r="AY871" t="s">
        <v>513</v>
      </c>
      <c r="AZ871" t="s">
        <v>1059</v>
      </c>
      <c r="BA871">
        <v>1</v>
      </c>
      <c r="BC871">
        <v>2</v>
      </c>
      <c r="BD871" s="91">
        <v>21</v>
      </c>
      <c r="BE871" s="93">
        <v>145</v>
      </c>
      <c r="BF871" s="96">
        <f t="shared" si="363"/>
        <v>21145</v>
      </c>
      <c r="BG871" s="96">
        <f t="shared" si="373"/>
        <v>21145</v>
      </c>
      <c r="BI871" s="7" t="s">
        <v>1447</v>
      </c>
    </row>
    <row r="872" spans="1:61" ht="14" hidden="1" customHeight="1" outlineLevel="1" x14ac:dyDescent="0.2">
      <c r="A872" t="s">
        <v>2366</v>
      </c>
      <c r="B872" t="s">
        <v>1059</v>
      </c>
      <c r="C872" s="1">
        <f t="shared" si="376"/>
        <v>6390</v>
      </c>
      <c r="D872" s="7">
        <f>IF(N872&gt;0, RANK(N872,(N872:P872,Q872:AF872)),0)</f>
        <v>2</v>
      </c>
      <c r="E872" s="7">
        <f>IF(O872&gt;0,RANK(O872,(N872:P872,Q872:AF872)),0)</f>
        <v>1</v>
      </c>
      <c r="F872" s="7">
        <f>IF(P872&gt;0,RANK(P872,(N872:P872,Q872:AF872)),0)</f>
        <v>0</v>
      </c>
      <c r="G872" s="1">
        <f t="shared" si="374"/>
        <v>4290</v>
      </c>
      <c r="H872" s="2">
        <f t="shared" si="375"/>
        <v>0.67136150234741787</v>
      </c>
      <c r="I872" s="2"/>
      <c r="J872" s="2">
        <f t="shared" si="377"/>
        <v>0.13912363067292643</v>
      </c>
      <c r="K872" s="2">
        <f t="shared" si="378"/>
        <v>0.81048513302034431</v>
      </c>
      <c r="L872" s="2">
        <f t="shared" si="379"/>
        <v>0</v>
      </c>
      <c r="M872" s="2">
        <f t="shared" si="380"/>
        <v>5.0391236306729259E-2</v>
      </c>
      <c r="N872" s="53">
        <v>889</v>
      </c>
      <c r="O872" s="53">
        <v>5179</v>
      </c>
      <c r="P872" s="102"/>
      <c r="Q872" s="102">
        <v>322</v>
      </c>
      <c r="Y872" s="53">
        <v>0</v>
      </c>
      <c r="Z872" s="53">
        <v>0</v>
      </c>
      <c r="AA872" s="53">
        <v>0</v>
      </c>
      <c r="AB872" s="53">
        <v>0</v>
      </c>
      <c r="AC872" s="53">
        <v>0</v>
      </c>
      <c r="AP872" s="7">
        <f>IF(Q872&gt;0,RANK(Q872,(N872:P872,Q872:AF872)),0)</f>
        <v>3</v>
      </c>
      <c r="AQ872" s="7">
        <f>IF(R872&gt;0,RANK(R872,(N872:P872,Q872:AF872)),0)</f>
        <v>0</v>
      </c>
      <c r="AR872" s="7">
        <f>IF(T872&gt;0,RANK(T872,(N872:P872,Q872:AF872)),0)</f>
        <v>0</v>
      </c>
      <c r="AS872" s="7">
        <f>IF(S872&gt;0,RANK(S872,(N872:P872,Q872:AF872)),0)</f>
        <v>0</v>
      </c>
      <c r="AT872" s="2">
        <f t="shared" si="381"/>
        <v>5.0391236306729266E-2</v>
      </c>
      <c r="AU872" s="2">
        <f t="shared" si="382"/>
        <v>0</v>
      </c>
      <c r="AV872" s="2">
        <f t="shared" si="383"/>
        <v>0</v>
      </c>
      <c r="AW872" s="2">
        <f t="shared" si="384"/>
        <v>0</v>
      </c>
      <c r="AY872" t="s">
        <v>2366</v>
      </c>
      <c r="AZ872" t="s">
        <v>1059</v>
      </c>
      <c r="BA872">
        <v>5</v>
      </c>
      <c r="BC872">
        <v>2</v>
      </c>
      <c r="BD872" s="91">
        <v>21</v>
      </c>
      <c r="BE872" s="93">
        <v>147</v>
      </c>
      <c r="BF872" s="96">
        <f t="shared" si="363"/>
        <v>21147</v>
      </c>
      <c r="BG872" s="96">
        <f t="shared" si="373"/>
        <v>21147</v>
      </c>
      <c r="BI872" s="7" t="s">
        <v>1447</v>
      </c>
    </row>
    <row r="873" spans="1:61" ht="14" hidden="1" customHeight="1" outlineLevel="1" x14ac:dyDescent="0.2">
      <c r="A873" t="s">
        <v>2143</v>
      </c>
      <c r="B873" t="s">
        <v>1059</v>
      </c>
      <c r="C873" s="1">
        <f t="shared" si="376"/>
        <v>4775</v>
      </c>
      <c r="D873" s="7">
        <f>IF(N873&gt;0, RANK(N873,(N873:P873,Q873:AF873)),0)</f>
        <v>2</v>
      </c>
      <c r="E873" s="7">
        <f>IF(O873&gt;0,RANK(O873,(N873:P873,Q873:AF873)),0)</f>
        <v>1</v>
      </c>
      <c r="F873" s="7">
        <f>IF(P873&gt;0,RANK(P873,(N873:P873,Q873:AF873)),0)</f>
        <v>0</v>
      </c>
      <c r="G873" s="1">
        <f t="shared" si="374"/>
        <v>1970</v>
      </c>
      <c r="H873" s="2">
        <f t="shared" si="375"/>
        <v>0.41256544502617803</v>
      </c>
      <c r="I873" s="2"/>
      <c r="J873" s="2">
        <f t="shared" si="377"/>
        <v>0.25989528795811517</v>
      </c>
      <c r="K873" s="2">
        <f t="shared" si="378"/>
        <v>0.67246073298429321</v>
      </c>
      <c r="L873" s="2">
        <f t="shared" si="379"/>
        <v>0</v>
      </c>
      <c r="M873" s="2">
        <f t="shared" si="380"/>
        <v>6.7643979057591674E-2</v>
      </c>
      <c r="N873" s="53">
        <v>1241</v>
      </c>
      <c r="O873" s="53">
        <v>3211</v>
      </c>
      <c r="P873" s="102"/>
      <c r="Q873" s="102">
        <v>323</v>
      </c>
      <c r="Y873" s="53">
        <v>0</v>
      </c>
      <c r="Z873" s="53">
        <v>0</v>
      </c>
      <c r="AA873" s="53">
        <v>0</v>
      </c>
      <c r="AB873" s="53">
        <v>0</v>
      </c>
      <c r="AC873" s="53">
        <v>0</v>
      </c>
      <c r="AP873" s="7">
        <f>IF(Q873&gt;0,RANK(Q873,(N873:P873,Q873:AF873)),0)</f>
        <v>3</v>
      </c>
      <c r="AQ873" s="7">
        <f>IF(R873&gt;0,RANK(R873,(N873:P873,Q873:AF873)),0)</f>
        <v>0</v>
      </c>
      <c r="AR873" s="7">
        <f>IF(T873&gt;0,RANK(T873,(N873:P873,Q873:AF873)),0)</f>
        <v>0</v>
      </c>
      <c r="AS873" s="7">
        <f>IF(S873&gt;0,RANK(S873,(N873:P873,Q873:AF873)),0)</f>
        <v>0</v>
      </c>
      <c r="AT873" s="2">
        <f t="shared" si="381"/>
        <v>6.7643979057591619E-2</v>
      </c>
      <c r="AU873" s="2">
        <f t="shared" si="382"/>
        <v>0</v>
      </c>
      <c r="AV873" s="2">
        <f t="shared" si="383"/>
        <v>0</v>
      </c>
      <c r="AW873" s="2">
        <f t="shared" si="384"/>
        <v>0</v>
      </c>
      <c r="AY873" t="s">
        <v>2143</v>
      </c>
      <c r="AZ873" t="s">
        <v>1059</v>
      </c>
      <c r="BA873">
        <v>1</v>
      </c>
      <c r="BC873">
        <v>2</v>
      </c>
      <c r="BD873" s="91">
        <v>21</v>
      </c>
      <c r="BE873" s="93">
        <v>149</v>
      </c>
      <c r="BF873" s="96">
        <f t="shared" si="363"/>
        <v>21149</v>
      </c>
      <c r="BG873" s="96">
        <f t="shared" si="373"/>
        <v>21149</v>
      </c>
      <c r="BI873" s="7" t="s">
        <v>1447</v>
      </c>
    </row>
    <row r="874" spans="1:61" ht="14" hidden="1" customHeight="1" outlineLevel="1" x14ac:dyDescent="0.2">
      <c r="A874" t="s">
        <v>579</v>
      </c>
      <c r="B874" t="s">
        <v>1059</v>
      </c>
      <c r="C874" s="1">
        <f t="shared" si="376"/>
        <v>44026</v>
      </c>
      <c r="D874" s="7">
        <f>IF(N874&gt;0, RANK(N874,(N874:P874,Q874:AF874)),0)</f>
        <v>2</v>
      </c>
      <c r="E874" s="7">
        <f>IF(O874&gt;0,RANK(O874,(N874:P874,Q874:AF874)),0)</f>
        <v>1</v>
      </c>
      <c r="F874" s="7">
        <f>IF(P874&gt;0,RANK(P874,(N874:P874,Q874:AF874)),0)</f>
        <v>0</v>
      </c>
      <c r="G874" s="1">
        <f t="shared" si="374"/>
        <v>9798</v>
      </c>
      <c r="H874" s="2">
        <f t="shared" si="375"/>
        <v>0.2225503111797574</v>
      </c>
      <c r="I874" s="2"/>
      <c r="J874" s="2">
        <f t="shared" si="377"/>
        <v>0.36957706809612501</v>
      </c>
      <c r="K874" s="2">
        <f t="shared" si="378"/>
        <v>0.59212737927588244</v>
      </c>
      <c r="L874" s="2">
        <f t="shared" si="379"/>
        <v>0</v>
      </c>
      <c r="M874" s="2">
        <f t="shared" si="380"/>
        <v>3.8295552627992557E-2</v>
      </c>
      <c r="N874" s="53">
        <v>16271</v>
      </c>
      <c r="O874" s="53">
        <v>26069</v>
      </c>
      <c r="P874" s="102"/>
      <c r="Q874" s="102">
        <v>1683</v>
      </c>
      <c r="Y874" s="53">
        <v>2</v>
      </c>
      <c r="Z874" s="53">
        <v>0</v>
      </c>
      <c r="AA874" s="53">
        <v>1</v>
      </c>
      <c r="AB874" s="53">
        <v>0</v>
      </c>
      <c r="AC874" s="53">
        <v>0</v>
      </c>
      <c r="AP874" s="7">
        <f>IF(Q874&gt;0,RANK(Q874,(N874:P874,Q874:AF874)),0)</f>
        <v>3</v>
      </c>
      <c r="AQ874" s="7">
        <f>IF(R874&gt;0,RANK(R874,(N874:P874,Q874:AF874)),0)</f>
        <v>0</v>
      </c>
      <c r="AR874" s="7">
        <f>IF(T874&gt;0,RANK(T874,(N874:P874,Q874:AF874)),0)</f>
        <v>0</v>
      </c>
      <c r="AS874" s="7">
        <f>IF(S874&gt;0,RANK(S874,(N874:P874,Q874:AF874)),0)</f>
        <v>0</v>
      </c>
      <c r="AT874" s="2">
        <f t="shared" si="381"/>
        <v>3.82274110752737E-2</v>
      </c>
      <c r="AU874" s="2">
        <f t="shared" si="382"/>
        <v>0</v>
      </c>
      <c r="AV874" s="2">
        <f t="shared" si="383"/>
        <v>0</v>
      </c>
      <c r="AW874" s="2">
        <f t="shared" si="384"/>
        <v>0</v>
      </c>
      <c r="AY874" t="s">
        <v>579</v>
      </c>
      <c r="AZ874" t="s">
        <v>1059</v>
      </c>
      <c r="BA874">
        <v>6</v>
      </c>
      <c r="BC874">
        <v>2</v>
      </c>
      <c r="BD874" s="91">
        <v>21</v>
      </c>
      <c r="BE874" s="93">
        <v>151</v>
      </c>
      <c r="BF874" s="96">
        <f t="shared" si="363"/>
        <v>21151</v>
      </c>
      <c r="BG874" s="96">
        <f t="shared" si="373"/>
        <v>21151</v>
      </c>
      <c r="BI874" s="7" t="s">
        <v>1447</v>
      </c>
    </row>
    <row r="875" spans="1:61" ht="14" hidden="1" customHeight="1" outlineLevel="1" x14ac:dyDescent="0.2">
      <c r="A875" t="s">
        <v>2275</v>
      </c>
      <c r="B875" t="s">
        <v>1059</v>
      </c>
      <c r="C875" s="1">
        <f t="shared" si="376"/>
        <v>5427</v>
      </c>
      <c r="D875" s="7">
        <f>IF(N875&gt;0, RANK(N875,(N875:P875,Q875:AF875)),0)</f>
        <v>2</v>
      </c>
      <c r="E875" s="7">
        <f>IF(O875&gt;0,RANK(O875,(N875:P875,Q875:AF875)),0)</f>
        <v>1</v>
      </c>
      <c r="F875" s="7">
        <f>IF(P875&gt;0,RANK(P875,(N875:P875,Q875:AF875)),0)</f>
        <v>0</v>
      </c>
      <c r="G875" s="1">
        <f t="shared" si="374"/>
        <v>2464</v>
      </c>
      <c r="H875" s="2">
        <f t="shared" si="375"/>
        <v>0.45402616546895153</v>
      </c>
      <c r="I875" s="2"/>
      <c r="J875" s="2">
        <f t="shared" si="377"/>
        <v>0.25667956513727658</v>
      </c>
      <c r="K875" s="2">
        <f t="shared" si="378"/>
        <v>0.7107057306062281</v>
      </c>
      <c r="L875" s="2">
        <f t="shared" si="379"/>
        <v>0</v>
      </c>
      <c r="M875" s="2">
        <f t="shared" si="380"/>
        <v>3.2614704256495264E-2</v>
      </c>
      <c r="N875" s="53">
        <v>1393</v>
      </c>
      <c r="O875" s="53">
        <v>3857</v>
      </c>
      <c r="P875" s="102"/>
      <c r="Q875" s="102">
        <v>177</v>
      </c>
      <c r="Y875" s="53">
        <v>0</v>
      </c>
      <c r="Z875" s="53">
        <v>0</v>
      </c>
      <c r="AA875" s="53">
        <v>0</v>
      </c>
      <c r="AB875" s="53">
        <v>0</v>
      </c>
      <c r="AC875" s="53">
        <v>0</v>
      </c>
      <c r="AP875" s="7">
        <f>IF(Q875&gt;0,RANK(Q875,(N875:P875,Q875:AF875)),0)</f>
        <v>3</v>
      </c>
      <c r="AQ875" s="7">
        <f>IF(R875&gt;0,RANK(R875,(N875:P875,Q875:AF875)),0)</f>
        <v>0</v>
      </c>
      <c r="AR875" s="7">
        <f>IF(T875&gt;0,RANK(T875,(N875:P875,Q875:AF875)),0)</f>
        <v>0</v>
      </c>
      <c r="AS875" s="7">
        <f>IF(S875&gt;0,RANK(S875,(N875:P875,Q875:AF875)),0)</f>
        <v>0</v>
      </c>
      <c r="AT875" s="2">
        <f t="shared" si="381"/>
        <v>3.2614704256495299E-2</v>
      </c>
      <c r="AU875" s="2">
        <f t="shared" si="382"/>
        <v>0</v>
      </c>
      <c r="AV875" s="2">
        <f t="shared" si="383"/>
        <v>0</v>
      </c>
      <c r="AW875" s="2">
        <f t="shared" si="384"/>
        <v>0</v>
      </c>
      <c r="AY875" t="s">
        <v>2275</v>
      </c>
      <c r="AZ875" t="s">
        <v>1059</v>
      </c>
      <c r="BA875">
        <v>5</v>
      </c>
      <c r="BC875">
        <v>2</v>
      </c>
      <c r="BD875" s="91">
        <v>21</v>
      </c>
      <c r="BE875" s="93">
        <v>153</v>
      </c>
      <c r="BF875" s="96">
        <f t="shared" si="363"/>
        <v>21153</v>
      </c>
      <c r="BG875" s="96">
        <f t="shared" si="373"/>
        <v>21153</v>
      </c>
      <c r="BI875" s="7" t="s">
        <v>1447</v>
      </c>
    </row>
    <row r="876" spans="1:61" ht="14" hidden="1" customHeight="1" outlineLevel="1" x14ac:dyDescent="0.2">
      <c r="A876" t="s">
        <v>2269</v>
      </c>
      <c r="B876" t="s">
        <v>1059</v>
      </c>
      <c r="C876" s="1">
        <f t="shared" si="376"/>
        <v>8892</v>
      </c>
      <c r="D876" s="7">
        <f>IF(N876&gt;0, RANK(N876,(N876:P876,Q876:AF876)),0)</f>
        <v>2</v>
      </c>
      <c r="E876" s="7">
        <f>IF(O876&gt;0,RANK(O876,(N876:P876,Q876:AF876)),0)</f>
        <v>1</v>
      </c>
      <c r="F876" s="7">
        <f>IF(P876&gt;0,RANK(P876,(N876:P876,Q876:AF876)),0)</f>
        <v>0</v>
      </c>
      <c r="G876" s="1">
        <f t="shared" si="374"/>
        <v>2130</v>
      </c>
      <c r="H876" s="2">
        <f t="shared" si="375"/>
        <v>0.23954116059379219</v>
      </c>
      <c r="I876" s="2"/>
      <c r="J876" s="2">
        <f t="shared" si="377"/>
        <v>0.35357624831309042</v>
      </c>
      <c r="K876" s="2">
        <f t="shared" si="378"/>
        <v>0.59311740890688258</v>
      </c>
      <c r="L876" s="2">
        <f t="shared" si="379"/>
        <v>0</v>
      </c>
      <c r="M876" s="2">
        <f t="shared" si="380"/>
        <v>5.3306342780026994E-2</v>
      </c>
      <c r="N876" s="53">
        <v>3144</v>
      </c>
      <c r="O876" s="53">
        <v>5274</v>
      </c>
      <c r="P876" s="102"/>
      <c r="Q876" s="102">
        <v>474</v>
      </c>
      <c r="Y876" s="53">
        <v>0</v>
      </c>
      <c r="Z876" s="53">
        <v>0</v>
      </c>
      <c r="AA876" s="53">
        <v>0</v>
      </c>
      <c r="AB876" s="53">
        <v>0</v>
      </c>
      <c r="AC876" s="53">
        <v>0</v>
      </c>
      <c r="AP876" s="7">
        <f>IF(Q876&gt;0,RANK(Q876,(N876:P876,Q876:AF876)),0)</f>
        <v>3</v>
      </c>
      <c r="AQ876" s="7">
        <f>IF(R876&gt;0,RANK(R876,(N876:P876,Q876:AF876)),0)</f>
        <v>0</v>
      </c>
      <c r="AR876" s="7">
        <f>IF(T876&gt;0,RANK(T876,(N876:P876,Q876:AF876)),0)</f>
        <v>0</v>
      </c>
      <c r="AS876" s="7">
        <f>IF(S876&gt;0,RANK(S876,(N876:P876,Q876:AF876)),0)</f>
        <v>0</v>
      </c>
      <c r="AT876" s="2">
        <f t="shared" si="381"/>
        <v>5.3306342780026994E-2</v>
      </c>
      <c r="AU876" s="2">
        <f t="shared" si="382"/>
        <v>0</v>
      </c>
      <c r="AV876" s="2">
        <f t="shared" si="383"/>
        <v>0</v>
      </c>
      <c r="AW876" s="2">
        <f t="shared" si="384"/>
        <v>0</v>
      </c>
      <c r="AY876" t="s">
        <v>2269</v>
      </c>
      <c r="AZ876" t="s">
        <v>1059</v>
      </c>
      <c r="BA876">
        <v>1</v>
      </c>
      <c r="BC876">
        <v>2</v>
      </c>
      <c r="BD876" s="91">
        <v>21</v>
      </c>
      <c r="BE876" s="93">
        <v>155</v>
      </c>
      <c r="BF876" s="96">
        <f t="shared" si="363"/>
        <v>21155</v>
      </c>
      <c r="BG876" s="96">
        <f t="shared" si="373"/>
        <v>21155</v>
      </c>
      <c r="BI876" s="7" t="s">
        <v>1447</v>
      </c>
    </row>
    <row r="877" spans="1:61" ht="14" hidden="1" customHeight="1" outlineLevel="1" x14ac:dyDescent="0.2">
      <c r="A877" t="s">
        <v>957</v>
      </c>
      <c r="B877" t="s">
        <v>1059</v>
      </c>
      <c r="C877" s="1">
        <f t="shared" si="376"/>
        <v>17607</v>
      </c>
      <c r="D877" s="7">
        <f>IF(N877&gt;0, RANK(N877,(N877:P877,Q877:AF877)),0)</f>
        <v>2</v>
      </c>
      <c r="E877" s="7">
        <f>IF(O877&gt;0,RANK(O877,(N877:P877,Q877:AF877)),0)</f>
        <v>1</v>
      </c>
      <c r="F877" s="7">
        <f>IF(P877&gt;0,RANK(P877,(N877:P877,Q877:AF877)),0)</f>
        <v>0</v>
      </c>
      <c r="G877" s="1">
        <f t="shared" si="374"/>
        <v>7852</v>
      </c>
      <c r="H877" s="2">
        <f t="shared" si="375"/>
        <v>0.44595899358209801</v>
      </c>
      <c r="I877" s="2"/>
      <c r="J877" s="2">
        <f t="shared" si="377"/>
        <v>0.25739762594422672</v>
      </c>
      <c r="K877" s="2">
        <f t="shared" si="378"/>
        <v>0.70335661952632478</v>
      </c>
      <c r="L877" s="2">
        <f t="shared" si="379"/>
        <v>0</v>
      </c>
      <c r="M877" s="2">
        <f t="shared" si="380"/>
        <v>3.9245754529448451E-2</v>
      </c>
      <c r="N877" s="53">
        <v>4532</v>
      </c>
      <c r="O877" s="53">
        <v>12384</v>
      </c>
      <c r="P877" s="102"/>
      <c r="Q877" s="102">
        <v>691</v>
      </c>
      <c r="Y877" s="53">
        <v>0</v>
      </c>
      <c r="Z877" s="53">
        <v>0</v>
      </c>
      <c r="AA877" s="53">
        <v>0</v>
      </c>
      <c r="AB877" s="53">
        <v>0</v>
      </c>
      <c r="AC877" s="53">
        <v>0</v>
      </c>
      <c r="AP877" s="7">
        <f>IF(Q877&gt;0,RANK(Q877,(N877:P877,Q877:AF877)),0)</f>
        <v>3</v>
      </c>
      <c r="AQ877" s="7">
        <f>IF(R877&gt;0,RANK(R877,(N877:P877,Q877:AF877)),0)</f>
        <v>0</v>
      </c>
      <c r="AR877" s="7">
        <f>IF(T877&gt;0,RANK(T877,(N877:P877,Q877:AF877)),0)</f>
        <v>0</v>
      </c>
      <c r="AS877" s="7">
        <f>IF(S877&gt;0,RANK(S877,(N877:P877,Q877:AF877)),0)</f>
        <v>0</v>
      </c>
      <c r="AT877" s="2">
        <f t="shared" si="381"/>
        <v>3.9245754529448514E-2</v>
      </c>
      <c r="AU877" s="2">
        <f t="shared" si="382"/>
        <v>0</v>
      </c>
      <c r="AV877" s="2">
        <f t="shared" si="383"/>
        <v>0</v>
      </c>
      <c r="AW877" s="2">
        <f t="shared" si="384"/>
        <v>0</v>
      </c>
      <c r="AY877" t="s">
        <v>957</v>
      </c>
      <c r="AZ877" t="s">
        <v>1059</v>
      </c>
      <c r="BA877">
        <v>1</v>
      </c>
      <c r="BC877">
        <v>2</v>
      </c>
      <c r="BD877" s="91">
        <v>21</v>
      </c>
      <c r="BE877" s="93">
        <v>157</v>
      </c>
      <c r="BF877" s="96">
        <f t="shared" si="363"/>
        <v>21157</v>
      </c>
      <c r="BG877" s="96">
        <f t="shared" si="373"/>
        <v>21157</v>
      </c>
      <c r="BI877" s="7" t="s">
        <v>1447</v>
      </c>
    </row>
    <row r="878" spans="1:61" ht="14" hidden="1" customHeight="1" outlineLevel="1" x14ac:dyDescent="0.2">
      <c r="A878" t="s">
        <v>1674</v>
      </c>
      <c r="B878" t="s">
        <v>1059</v>
      </c>
      <c r="C878" s="1">
        <f t="shared" si="376"/>
        <v>3925</v>
      </c>
      <c r="D878" s="7">
        <f>IF(N878&gt;0, RANK(N878,(N878:P878,Q878:AF878)),0)</f>
        <v>2</v>
      </c>
      <c r="E878" s="7">
        <f>IF(O878&gt;0,RANK(O878,(N878:P878,Q878:AF878)),0)</f>
        <v>1</v>
      </c>
      <c r="F878" s="7">
        <f>IF(P878&gt;0,RANK(P878,(N878:P878,Q878:AF878)),0)</f>
        <v>0</v>
      </c>
      <c r="G878" s="1">
        <f t="shared" si="374"/>
        <v>2851</v>
      </c>
      <c r="H878" s="2">
        <f t="shared" si="375"/>
        <v>0.72636942675159233</v>
      </c>
      <c r="I878" s="2"/>
      <c r="J878" s="2">
        <f t="shared" si="377"/>
        <v>0.12662420382165604</v>
      </c>
      <c r="K878" s="2">
        <f t="shared" si="378"/>
        <v>0.8529936305732484</v>
      </c>
      <c r="L878" s="2">
        <f t="shared" si="379"/>
        <v>0</v>
      </c>
      <c r="M878" s="2">
        <f t="shared" si="380"/>
        <v>2.0382165605095537E-2</v>
      </c>
      <c r="N878" s="53">
        <v>497</v>
      </c>
      <c r="O878" s="53">
        <v>3348</v>
      </c>
      <c r="P878" s="102"/>
      <c r="Q878" s="102">
        <v>80</v>
      </c>
      <c r="Y878" s="53">
        <v>0</v>
      </c>
      <c r="Z878" s="53">
        <v>0</v>
      </c>
      <c r="AA878" s="53">
        <v>0</v>
      </c>
      <c r="AB878" s="53">
        <v>0</v>
      </c>
      <c r="AC878" s="53">
        <v>0</v>
      </c>
      <c r="AP878" s="7">
        <f>IF(Q878&gt;0,RANK(Q878,(N878:P878,Q878:AF878)),0)</f>
        <v>3</v>
      </c>
      <c r="AQ878" s="7">
        <f>IF(R878&gt;0,RANK(R878,(N878:P878,Q878:AF878)),0)</f>
        <v>0</v>
      </c>
      <c r="AR878" s="7">
        <f>IF(T878&gt;0,RANK(T878,(N878:P878,Q878:AF878)),0)</f>
        <v>0</v>
      </c>
      <c r="AS878" s="7">
        <f>IF(S878&gt;0,RANK(S878,(N878:P878,Q878:AF878)),0)</f>
        <v>0</v>
      </c>
      <c r="AT878" s="2">
        <f t="shared" si="381"/>
        <v>2.038216560509554E-2</v>
      </c>
      <c r="AU878" s="2">
        <f t="shared" si="382"/>
        <v>0</v>
      </c>
      <c r="AV878" s="2">
        <f t="shared" si="383"/>
        <v>0</v>
      </c>
      <c r="AW878" s="2">
        <f t="shared" si="384"/>
        <v>0</v>
      </c>
      <c r="AY878" t="s">
        <v>1674</v>
      </c>
      <c r="AZ878" t="s">
        <v>1059</v>
      </c>
      <c r="BA878">
        <v>5</v>
      </c>
      <c r="BC878">
        <v>2</v>
      </c>
      <c r="BD878" s="91">
        <v>21</v>
      </c>
      <c r="BE878" s="93">
        <v>159</v>
      </c>
      <c r="BF878" s="96">
        <f t="shared" si="363"/>
        <v>21159</v>
      </c>
      <c r="BG878" s="96">
        <f t="shared" si="373"/>
        <v>21159</v>
      </c>
      <c r="BI878" s="7" t="s">
        <v>1447</v>
      </c>
    </row>
    <row r="879" spans="1:61" ht="14" hidden="1" customHeight="1" outlineLevel="1" x14ac:dyDescent="0.2">
      <c r="A879" t="s">
        <v>810</v>
      </c>
      <c r="B879" t="s">
        <v>1059</v>
      </c>
      <c r="C879" s="1">
        <f t="shared" si="376"/>
        <v>7929</v>
      </c>
      <c r="D879" s="7">
        <f>IF(N879&gt;0, RANK(N879,(N879:P879,Q879:AF879)),0)</f>
        <v>2</v>
      </c>
      <c r="E879" s="7">
        <f>IF(O879&gt;0,RANK(O879,(N879:P879,Q879:AF879)),0)</f>
        <v>1</v>
      </c>
      <c r="F879" s="7">
        <f>IF(P879&gt;0,RANK(P879,(N879:P879,Q879:AF879)),0)</f>
        <v>0</v>
      </c>
      <c r="G879" s="1">
        <f t="shared" si="374"/>
        <v>2398</v>
      </c>
      <c r="H879" s="2">
        <f t="shared" si="375"/>
        <v>0.30243410266111742</v>
      </c>
      <c r="I879" s="2"/>
      <c r="J879" s="2">
        <f t="shared" si="377"/>
        <v>0.32803632236095348</v>
      </c>
      <c r="K879" s="2">
        <f t="shared" si="378"/>
        <v>0.63047042502207085</v>
      </c>
      <c r="L879" s="2">
        <f t="shared" si="379"/>
        <v>0</v>
      </c>
      <c r="M879" s="2">
        <f t="shared" si="380"/>
        <v>4.1493252616975673E-2</v>
      </c>
      <c r="N879" s="53">
        <v>2601</v>
      </c>
      <c r="O879" s="53">
        <v>4999</v>
      </c>
      <c r="P879" s="102"/>
      <c r="Q879" s="102">
        <v>329</v>
      </c>
      <c r="Y879" s="53">
        <v>0</v>
      </c>
      <c r="Z879" s="53">
        <v>0</v>
      </c>
      <c r="AA879" s="53">
        <v>0</v>
      </c>
      <c r="AB879" s="53">
        <v>0</v>
      </c>
      <c r="AC879" s="53">
        <v>0</v>
      </c>
      <c r="AP879" s="7">
        <f>IF(Q879&gt;0,RANK(Q879,(N879:P879,Q879:AF879)),0)</f>
        <v>3</v>
      </c>
      <c r="AQ879" s="7">
        <f>IF(R879&gt;0,RANK(R879,(N879:P879,Q879:AF879)),0)</f>
        <v>0</v>
      </c>
      <c r="AR879" s="7">
        <f>IF(T879&gt;0,RANK(T879,(N879:P879,Q879:AF879)),0)</f>
        <v>0</v>
      </c>
      <c r="AS879" s="7">
        <f>IF(S879&gt;0,RANK(S879,(N879:P879,Q879:AF879)),0)</f>
        <v>0</v>
      </c>
      <c r="AT879" s="2">
        <f t="shared" si="381"/>
        <v>4.1493252616975659E-2</v>
      </c>
      <c r="AU879" s="2">
        <f t="shared" si="382"/>
        <v>0</v>
      </c>
      <c r="AV879" s="2">
        <f t="shared" si="383"/>
        <v>0</v>
      </c>
      <c r="AW879" s="2">
        <f t="shared" si="384"/>
        <v>0</v>
      </c>
      <c r="AY879" t="s">
        <v>810</v>
      </c>
      <c r="AZ879" t="s">
        <v>1059</v>
      </c>
      <c r="BA879">
        <v>4</v>
      </c>
      <c r="BC879">
        <v>2</v>
      </c>
      <c r="BD879" s="91">
        <v>21</v>
      </c>
      <c r="BE879" s="93">
        <v>161</v>
      </c>
      <c r="BF879" s="96">
        <f t="shared" si="363"/>
        <v>21161</v>
      </c>
      <c r="BG879" s="96">
        <f t="shared" si="373"/>
        <v>21161</v>
      </c>
      <c r="BI879" s="7" t="s">
        <v>1447</v>
      </c>
    </row>
    <row r="880" spans="1:61" ht="14" hidden="1" customHeight="1" outlineLevel="1" x14ac:dyDescent="0.2">
      <c r="A880" t="s">
        <v>1799</v>
      </c>
      <c r="B880" t="s">
        <v>1059</v>
      </c>
      <c r="C880" s="1">
        <f t="shared" si="376"/>
        <v>14066</v>
      </c>
      <c r="D880" s="7">
        <f>IF(N880&gt;0, RANK(N880,(N880:P880,Q880:AF880)),0)</f>
        <v>2</v>
      </c>
      <c r="E880" s="7">
        <f>IF(O880&gt;0,RANK(O880,(N880:P880,Q880:AF880)),0)</f>
        <v>1</v>
      </c>
      <c r="F880" s="7">
        <f>IF(P880&gt;0,RANK(P880,(N880:P880,Q880:AF880)),0)</f>
        <v>0</v>
      </c>
      <c r="G880" s="1">
        <f t="shared" si="374"/>
        <v>4845</v>
      </c>
      <c r="H880" s="2">
        <f t="shared" si="375"/>
        <v>0.34444760415185555</v>
      </c>
      <c r="I880" s="2"/>
      <c r="J880" s="2">
        <f t="shared" si="377"/>
        <v>0.30036968576709799</v>
      </c>
      <c r="K880" s="2">
        <f t="shared" si="378"/>
        <v>0.64481728991895348</v>
      </c>
      <c r="L880" s="2">
        <f t="shared" si="379"/>
        <v>0</v>
      </c>
      <c r="M880" s="2">
        <f t="shared" si="380"/>
        <v>5.4813024313948522E-2</v>
      </c>
      <c r="N880" s="53">
        <v>4225</v>
      </c>
      <c r="O880" s="53">
        <v>9070</v>
      </c>
      <c r="P880" s="102"/>
      <c r="Q880" s="102">
        <v>771</v>
      </c>
      <c r="Y880" s="53">
        <v>0</v>
      </c>
      <c r="Z880" s="53">
        <v>0</v>
      </c>
      <c r="AA880" s="53">
        <v>0</v>
      </c>
      <c r="AB880" s="53">
        <v>0</v>
      </c>
      <c r="AC880" s="53">
        <v>0</v>
      </c>
      <c r="AP880" s="7">
        <f>IF(Q880&gt;0,RANK(Q880,(N880:P880,Q880:AF880)),0)</f>
        <v>3</v>
      </c>
      <c r="AQ880" s="7">
        <f>IF(R880&gt;0,RANK(R880,(N880:P880,Q880:AF880)),0)</f>
        <v>0</v>
      </c>
      <c r="AR880" s="7">
        <f>IF(T880&gt;0,RANK(T880,(N880:P880,Q880:AF880)),0)</f>
        <v>0</v>
      </c>
      <c r="AS880" s="7">
        <f>IF(S880&gt;0,RANK(S880,(N880:P880,Q880:AF880)),0)</f>
        <v>0</v>
      </c>
      <c r="AT880" s="2">
        <f t="shared" si="381"/>
        <v>5.4813024313948529E-2</v>
      </c>
      <c r="AU880" s="2">
        <f t="shared" si="382"/>
        <v>0</v>
      </c>
      <c r="AV880" s="2">
        <f t="shared" si="383"/>
        <v>0</v>
      </c>
      <c r="AW880" s="2">
        <f t="shared" si="384"/>
        <v>0</v>
      </c>
      <c r="AY880" t="s">
        <v>1799</v>
      </c>
      <c r="AZ880" t="s">
        <v>1059</v>
      </c>
      <c r="BA880">
        <v>2</v>
      </c>
      <c r="BC880">
        <v>2</v>
      </c>
      <c r="BD880" s="91">
        <v>21</v>
      </c>
      <c r="BE880" s="93">
        <v>163</v>
      </c>
      <c r="BF880" s="96">
        <f t="shared" si="363"/>
        <v>21163</v>
      </c>
      <c r="BG880" s="96">
        <f t="shared" si="373"/>
        <v>21163</v>
      </c>
      <c r="BI880" s="7" t="s">
        <v>1447</v>
      </c>
    </row>
    <row r="881" spans="1:61" ht="14" hidden="1" customHeight="1" outlineLevel="1" x14ac:dyDescent="0.2">
      <c r="A881" t="s">
        <v>13</v>
      </c>
      <c r="B881" t="s">
        <v>1059</v>
      </c>
      <c r="C881" s="1">
        <f t="shared" si="376"/>
        <v>3076</v>
      </c>
      <c r="D881" s="7">
        <f>IF(N881&gt;0, RANK(N881,(N881:P881,Q881:AF881)),0)</f>
        <v>2</v>
      </c>
      <c r="E881" s="7">
        <f>IF(O881&gt;0,RANK(O881,(N881:P881,Q881:AF881)),0)</f>
        <v>1</v>
      </c>
      <c r="F881" s="7">
        <f>IF(P881&gt;0,RANK(P881,(N881:P881,Q881:AF881)),0)</f>
        <v>0</v>
      </c>
      <c r="G881" s="1">
        <f t="shared" si="374"/>
        <v>1189</v>
      </c>
      <c r="H881" s="2">
        <f t="shared" si="375"/>
        <v>0.38654096228868662</v>
      </c>
      <c r="I881" s="2"/>
      <c r="J881" s="2">
        <f t="shared" si="377"/>
        <v>0.28673602080624189</v>
      </c>
      <c r="K881" s="2">
        <f t="shared" si="378"/>
        <v>0.67327698309492845</v>
      </c>
      <c r="L881" s="2">
        <f t="shared" si="379"/>
        <v>0</v>
      </c>
      <c r="M881" s="2">
        <f t="shared" si="380"/>
        <v>3.9986996098829608E-2</v>
      </c>
      <c r="N881" s="53">
        <v>882</v>
      </c>
      <c r="O881" s="53">
        <v>2071</v>
      </c>
      <c r="P881" s="102"/>
      <c r="Q881" s="102">
        <v>123</v>
      </c>
      <c r="Y881" s="53">
        <v>0</v>
      </c>
      <c r="Z881" s="53">
        <v>0</v>
      </c>
      <c r="AA881" s="53">
        <v>0</v>
      </c>
      <c r="AB881" s="53">
        <v>0</v>
      </c>
      <c r="AC881" s="53">
        <v>0</v>
      </c>
      <c r="AP881" s="7">
        <f>IF(Q881&gt;0,RANK(Q881,(N881:P881,Q881:AF881)),0)</f>
        <v>3</v>
      </c>
      <c r="AQ881" s="7">
        <f>IF(R881&gt;0,RANK(R881,(N881:P881,Q881:AF881)),0)</f>
        <v>0</v>
      </c>
      <c r="AR881" s="7">
        <f>IF(T881&gt;0,RANK(T881,(N881:P881,Q881:AF881)),0)</f>
        <v>0</v>
      </c>
      <c r="AS881" s="7">
        <f>IF(S881&gt;0,RANK(S881,(N881:P881,Q881:AF881)),0)</f>
        <v>0</v>
      </c>
      <c r="AT881" s="2">
        <f t="shared" si="381"/>
        <v>3.998699609882965E-2</v>
      </c>
      <c r="AU881" s="2">
        <f t="shared" si="382"/>
        <v>0</v>
      </c>
      <c r="AV881" s="2">
        <f t="shared" si="383"/>
        <v>0</v>
      </c>
      <c r="AW881" s="2">
        <f t="shared" si="384"/>
        <v>0</v>
      </c>
      <c r="AY881" t="s">
        <v>13</v>
      </c>
      <c r="AZ881" t="s">
        <v>1059</v>
      </c>
      <c r="BA881">
        <v>6</v>
      </c>
      <c r="BC881">
        <v>2</v>
      </c>
      <c r="BD881" s="91">
        <v>21</v>
      </c>
      <c r="BE881" s="93">
        <v>165</v>
      </c>
      <c r="BF881" s="96">
        <f t="shared" si="363"/>
        <v>21165</v>
      </c>
      <c r="BG881" s="96">
        <f t="shared" si="373"/>
        <v>21165</v>
      </c>
      <c r="BI881" s="7" t="s">
        <v>1447</v>
      </c>
    </row>
    <row r="882" spans="1:61" ht="14" hidden="1" customHeight="1" outlineLevel="1" x14ac:dyDescent="0.2">
      <c r="A882" t="s">
        <v>2476</v>
      </c>
      <c r="B882" t="s">
        <v>1059</v>
      </c>
      <c r="C882" s="1">
        <f t="shared" si="376"/>
        <v>11704</v>
      </c>
      <c r="D882" s="7">
        <f>IF(N882&gt;0, RANK(N882,(N882:P882,Q882:AF882)),0)</f>
        <v>2</v>
      </c>
      <c r="E882" s="7">
        <f>IF(O882&gt;0,RANK(O882,(N882:P882,Q882:AF882)),0)</f>
        <v>1</v>
      </c>
      <c r="F882" s="7">
        <f>IF(P882&gt;0,RANK(P882,(N882:P882,Q882:AF882)),0)</f>
        <v>0</v>
      </c>
      <c r="G882" s="1">
        <f t="shared" si="374"/>
        <v>4709</v>
      </c>
      <c r="H882" s="2">
        <f t="shared" si="375"/>
        <v>0.40234107997265894</v>
      </c>
      <c r="I882" s="2"/>
      <c r="J882" s="2">
        <f t="shared" si="377"/>
        <v>0.27742652084757347</v>
      </c>
      <c r="K882" s="2">
        <f t="shared" si="378"/>
        <v>0.67976760082023235</v>
      </c>
      <c r="L882" s="2">
        <f t="shared" si="379"/>
        <v>0</v>
      </c>
      <c r="M882" s="2">
        <f t="shared" si="380"/>
        <v>4.280587833219418E-2</v>
      </c>
      <c r="N882" s="53">
        <v>3247</v>
      </c>
      <c r="O882" s="53">
        <v>7956</v>
      </c>
      <c r="P882" s="102"/>
      <c r="Q882" s="102">
        <v>501</v>
      </c>
      <c r="Y882" s="53">
        <v>0</v>
      </c>
      <c r="Z882" s="53">
        <v>0</v>
      </c>
      <c r="AA882" s="53">
        <v>0</v>
      </c>
      <c r="AB882" s="53">
        <v>0</v>
      </c>
      <c r="AC882" s="53">
        <v>0</v>
      </c>
      <c r="AP882" s="7">
        <f>IF(Q882&gt;0,RANK(Q882,(N882:P882,Q882:AF882)),0)</f>
        <v>3</v>
      </c>
      <c r="AQ882" s="7">
        <f>IF(R882&gt;0,RANK(R882,(N882:P882,Q882:AF882)),0)</f>
        <v>0</v>
      </c>
      <c r="AR882" s="7">
        <f>IF(T882&gt;0,RANK(T882,(N882:P882,Q882:AF882)),0)</f>
        <v>0</v>
      </c>
      <c r="AS882" s="7">
        <f>IF(S882&gt;0,RANK(S882,(N882:P882,Q882:AF882)),0)</f>
        <v>0</v>
      </c>
      <c r="AT882" s="2">
        <f t="shared" si="381"/>
        <v>4.2805878332194125E-2</v>
      </c>
      <c r="AU882" s="2">
        <f t="shared" si="382"/>
        <v>0</v>
      </c>
      <c r="AV882" s="2">
        <f t="shared" si="383"/>
        <v>0</v>
      </c>
      <c r="AW882" s="2">
        <f t="shared" si="384"/>
        <v>0</v>
      </c>
      <c r="AY882" t="s">
        <v>2476</v>
      </c>
      <c r="AZ882" t="s">
        <v>1059</v>
      </c>
      <c r="BA882">
        <v>2</v>
      </c>
      <c r="BC882">
        <v>2</v>
      </c>
      <c r="BD882" s="91">
        <v>21</v>
      </c>
      <c r="BE882" s="93">
        <v>167</v>
      </c>
      <c r="BF882" s="96">
        <f t="shared" si="363"/>
        <v>21167</v>
      </c>
      <c r="BG882" s="96">
        <f t="shared" si="373"/>
        <v>21167</v>
      </c>
      <c r="BI882" s="7" t="s">
        <v>1447</v>
      </c>
    </row>
    <row r="883" spans="1:61" ht="14" hidden="1" customHeight="1" outlineLevel="1" x14ac:dyDescent="0.2">
      <c r="A883" t="s">
        <v>336</v>
      </c>
      <c r="B883" t="s">
        <v>1059</v>
      </c>
      <c r="C883" s="1">
        <f t="shared" si="376"/>
        <v>4969</v>
      </c>
      <c r="D883" s="7">
        <f>IF(N883&gt;0, RANK(N883,(N883:P883,Q883:AF883)),0)</f>
        <v>2</v>
      </c>
      <c r="E883" s="7">
        <f>IF(O883&gt;0,RANK(O883,(N883:P883,Q883:AF883)),0)</f>
        <v>1</v>
      </c>
      <c r="F883" s="7">
        <f>IF(P883&gt;0,RANK(P883,(N883:P883,Q883:AF883)),0)</f>
        <v>0</v>
      </c>
      <c r="G883" s="1">
        <f t="shared" si="374"/>
        <v>2409</v>
      </c>
      <c r="H883" s="2">
        <f t="shared" si="375"/>
        <v>0.48480579593479572</v>
      </c>
      <c r="I883" s="2"/>
      <c r="J883" s="2">
        <f t="shared" si="377"/>
        <v>0.22720869390219359</v>
      </c>
      <c r="K883" s="2">
        <f t="shared" si="378"/>
        <v>0.71201448983698934</v>
      </c>
      <c r="L883" s="2">
        <f t="shared" si="379"/>
        <v>0</v>
      </c>
      <c r="M883" s="2">
        <f t="shared" si="380"/>
        <v>6.0776816260817101E-2</v>
      </c>
      <c r="N883" s="53">
        <v>1129</v>
      </c>
      <c r="O883" s="53">
        <v>3538</v>
      </c>
      <c r="P883" s="102"/>
      <c r="Q883" s="102">
        <v>302</v>
      </c>
      <c r="Y883" s="53">
        <v>0</v>
      </c>
      <c r="Z883" s="53">
        <v>0</v>
      </c>
      <c r="AA883" s="53">
        <v>0</v>
      </c>
      <c r="AB883" s="53">
        <v>0</v>
      </c>
      <c r="AC883" s="53">
        <v>0</v>
      </c>
      <c r="AP883" s="7">
        <f>IF(Q883&gt;0,RANK(Q883,(N883:P883,Q883:AF883)),0)</f>
        <v>3</v>
      </c>
      <c r="AQ883" s="7">
        <f>IF(R883&gt;0,RANK(R883,(N883:P883,Q883:AF883)),0)</f>
        <v>0</v>
      </c>
      <c r="AR883" s="7">
        <f>IF(T883&gt;0,RANK(T883,(N883:P883,Q883:AF883)),0)</f>
        <v>0</v>
      </c>
      <c r="AS883" s="7">
        <f>IF(S883&gt;0,RANK(S883,(N883:P883,Q883:AF883)),0)</f>
        <v>0</v>
      </c>
      <c r="AT883" s="2">
        <f t="shared" si="381"/>
        <v>6.0776816260817067E-2</v>
      </c>
      <c r="AU883" s="2">
        <f t="shared" si="382"/>
        <v>0</v>
      </c>
      <c r="AV883" s="2">
        <f t="shared" si="383"/>
        <v>0</v>
      </c>
      <c r="AW883" s="2">
        <f t="shared" si="384"/>
        <v>0</v>
      </c>
      <c r="AY883" t="s">
        <v>336</v>
      </c>
      <c r="AZ883" t="s">
        <v>1059</v>
      </c>
      <c r="BA883">
        <v>1</v>
      </c>
      <c r="BC883">
        <v>2</v>
      </c>
      <c r="BD883" s="91">
        <v>21</v>
      </c>
      <c r="BE883" s="93">
        <v>169</v>
      </c>
      <c r="BF883" s="96">
        <f t="shared" si="363"/>
        <v>21169</v>
      </c>
      <c r="BG883" s="96">
        <f t="shared" si="373"/>
        <v>21169</v>
      </c>
      <c r="BI883" s="7" t="s">
        <v>1447</v>
      </c>
    </row>
    <row r="884" spans="1:61" ht="14" hidden="1" customHeight="1" outlineLevel="1" x14ac:dyDescent="0.2">
      <c r="A884" t="s">
        <v>2525</v>
      </c>
      <c r="B884" t="s">
        <v>1059</v>
      </c>
      <c r="C884" s="1">
        <f t="shared" si="376"/>
        <v>5274</v>
      </c>
      <c r="D884" s="7">
        <f>IF(N884&gt;0, RANK(N884,(N884:P884,Q884:AF884)),0)</f>
        <v>2</v>
      </c>
      <c r="E884" s="7">
        <f>IF(O884&gt;0,RANK(O884,(N884:P884,Q884:AF884)),0)</f>
        <v>1</v>
      </c>
      <c r="F884" s="7">
        <f>IF(P884&gt;0,RANK(P884,(N884:P884,Q884:AF884)),0)</f>
        <v>0</v>
      </c>
      <c r="G884" s="1">
        <f t="shared" si="374"/>
        <v>3557</v>
      </c>
      <c r="H884" s="2">
        <f t="shared" si="375"/>
        <v>0.67444065225635197</v>
      </c>
      <c r="I884" s="2"/>
      <c r="J884" s="2">
        <f t="shared" si="377"/>
        <v>0.14467197572999621</v>
      </c>
      <c r="K884" s="2">
        <f t="shared" si="378"/>
        <v>0.8191126279863481</v>
      </c>
      <c r="L884" s="2">
        <f t="shared" si="379"/>
        <v>0</v>
      </c>
      <c r="M884" s="2">
        <f t="shared" si="380"/>
        <v>3.6215396283655665E-2</v>
      </c>
      <c r="N884" s="53">
        <v>763</v>
      </c>
      <c r="O884" s="53">
        <v>4320</v>
      </c>
      <c r="P884" s="102"/>
      <c r="Q884" s="102">
        <v>191</v>
      </c>
      <c r="Y884" s="53">
        <v>0</v>
      </c>
      <c r="Z884" s="53">
        <v>0</v>
      </c>
      <c r="AA884" s="53">
        <v>0</v>
      </c>
      <c r="AB884" s="53">
        <v>0</v>
      </c>
      <c r="AC884" s="53">
        <v>0</v>
      </c>
      <c r="AP884" s="7">
        <f>IF(Q884&gt;0,RANK(Q884,(N884:P884,Q884:AF884)),0)</f>
        <v>3</v>
      </c>
      <c r="AQ884" s="7">
        <f>IF(R884&gt;0,RANK(R884,(N884:P884,Q884:AF884)),0)</f>
        <v>0</v>
      </c>
      <c r="AR884" s="7">
        <f>IF(T884&gt;0,RANK(T884,(N884:P884,Q884:AF884)),0)</f>
        <v>0</v>
      </c>
      <c r="AS884" s="7">
        <f>IF(S884&gt;0,RANK(S884,(N884:P884,Q884:AF884)),0)</f>
        <v>0</v>
      </c>
      <c r="AT884" s="2">
        <f t="shared" si="381"/>
        <v>3.6215396283655672E-2</v>
      </c>
      <c r="AU884" s="2">
        <f t="shared" si="382"/>
        <v>0</v>
      </c>
      <c r="AV884" s="2">
        <f t="shared" si="383"/>
        <v>0</v>
      </c>
      <c r="AW884" s="2">
        <f t="shared" si="384"/>
        <v>0</v>
      </c>
      <c r="AY884" t="s">
        <v>2525</v>
      </c>
      <c r="AZ884" t="s">
        <v>1059</v>
      </c>
      <c r="BA884">
        <v>1</v>
      </c>
      <c r="BC884">
        <v>2</v>
      </c>
      <c r="BD884" s="91">
        <v>21</v>
      </c>
      <c r="BE884" s="93">
        <v>171</v>
      </c>
      <c r="BF884" s="96">
        <f t="shared" si="363"/>
        <v>21171</v>
      </c>
      <c r="BG884" s="96">
        <f t="shared" si="373"/>
        <v>21171</v>
      </c>
      <c r="BI884" s="7" t="s">
        <v>1447</v>
      </c>
    </row>
    <row r="885" spans="1:61" ht="14" hidden="1" customHeight="1" outlineLevel="1" x14ac:dyDescent="0.2">
      <c r="A885" t="s">
        <v>727</v>
      </c>
      <c r="B885" t="s">
        <v>1059</v>
      </c>
      <c r="C885" s="1">
        <f t="shared" si="376"/>
        <v>12816</v>
      </c>
      <c r="D885" s="7">
        <f>IF(N885&gt;0, RANK(N885,(N885:P885,Q885:AF885)),0)</f>
        <v>2</v>
      </c>
      <c r="E885" s="7">
        <f>IF(O885&gt;0,RANK(O885,(N885:P885,Q885:AF885)),0)</f>
        <v>1</v>
      </c>
      <c r="F885" s="7">
        <f>IF(P885&gt;0,RANK(P885,(N885:P885,Q885:AF885)),0)</f>
        <v>0</v>
      </c>
      <c r="G885" s="1">
        <f t="shared" si="374"/>
        <v>4362</v>
      </c>
      <c r="H885" s="2">
        <f t="shared" si="375"/>
        <v>0.34035580524344572</v>
      </c>
      <c r="I885" s="2"/>
      <c r="J885" s="2">
        <f t="shared" si="377"/>
        <v>0.31078339575530589</v>
      </c>
      <c r="K885" s="2">
        <f t="shared" si="378"/>
        <v>0.65113920099875156</v>
      </c>
      <c r="L885" s="2">
        <f t="shared" si="379"/>
        <v>0</v>
      </c>
      <c r="M885" s="2">
        <f t="shared" si="380"/>
        <v>3.8077403245942554E-2</v>
      </c>
      <c r="N885" s="53">
        <v>3983</v>
      </c>
      <c r="O885" s="53">
        <v>8345</v>
      </c>
      <c r="P885" s="102"/>
      <c r="Q885" s="102">
        <v>488</v>
      </c>
      <c r="Y885" s="53">
        <v>0</v>
      </c>
      <c r="Z885" s="53">
        <v>0</v>
      </c>
      <c r="AA885" s="53">
        <v>0</v>
      </c>
      <c r="AB885" s="53">
        <v>0</v>
      </c>
      <c r="AC885" s="53">
        <v>0</v>
      </c>
      <c r="AP885" s="7">
        <f>IF(Q885&gt;0,RANK(Q885,(N885:P885,Q885:AF885)),0)</f>
        <v>3</v>
      </c>
      <c r="AQ885" s="7">
        <f>IF(R885&gt;0,RANK(R885,(N885:P885,Q885:AF885)),0)</f>
        <v>0</v>
      </c>
      <c r="AR885" s="7">
        <f>IF(T885&gt;0,RANK(T885,(N885:P885,Q885:AF885)),0)</f>
        <v>0</v>
      </c>
      <c r="AS885" s="7">
        <f>IF(S885&gt;0,RANK(S885,(N885:P885,Q885:AF885)),0)</f>
        <v>0</v>
      </c>
      <c r="AT885" s="2">
        <f t="shared" si="381"/>
        <v>3.8077403245942575E-2</v>
      </c>
      <c r="AU885" s="2">
        <f t="shared" si="382"/>
        <v>0</v>
      </c>
      <c r="AV885" s="2">
        <f t="shared" si="383"/>
        <v>0</v>
      </c>
      <c r="AW885" s="2">
        <f t="shared" si="384"/>
        <v>0</v>
      </c>
      <c r="AY885" t="s">
        <v>727</v>
      </c>
      <c r="AZ885" t="s">
        <v>1059</v>
      </c>
      <c r="BA885">
        <v>6</v>
      </c>
      <c r="BC885">
        <v>2</v>
      </c>
      <c r="BD885" s="91">
        <v>21</v>
      </c>
      <c r="BE885" s="93">
        <v>173</v>
      </c>
      <c r="BF885" s="96">
        <f t="shared" si="363"/>
        <v>21173</v>
      </c>
      <c r="BG885" s="96">
        <f t="shared" si="373"/>
        <v>21173</v>
      </c>
      <c r="BI885" s="7" t="s">
        <v>1447</v>
      </c>
    </row>
    <row r="886" spans="1:61" ht="14" hidden="1" customHeight="1" outlineLevel="1" x14ac:dyDescent="0.2">
      <c r="A886" t="s">
        <v>2166</v>
      </c>
      <c r="B886" t="s">
        <v>1059</v>
      </c>
      <c r="C886" s="1">
        <f t="shared" si="376"/>
        <v>5525</v>
      </c>
      <c r="D886" s="7">
        <f>IF(N886&gt;0, RANK(N886,(N886:P886,Q886:AF886)),0)</f>
        <v>2</v>
      </c>
      <c r="E886" s="7">
        <f>IF(O886&gt;0,RANK(O886,(N886:P886,Q886:AF886)),0)</f>
        <v>1</v>
      </c>
      <c r="F886" s="7">
        <f>IF(P886&gt;0,RANK(P886,(N886:P886,Q886:AF886)),0)</f>
        <v>0</v>
      </c>
      <c r="G886" s="1">
        <f t="shared" si="374"/>
        <v>2540</v>
      </c>
      <c r="H886" s="2">
        <f t="shared" si="375"/>
        <v>0.45972850678733029</v>
      </c>
      <c r="I886" s="2"/>
      <c r="J886" s="2">
        <f t="shared" si="377"/>
        <v>0.24941176470588236</v>
      </c>
      <c r="K886" s="2">
        <f t="shared" si="378"/>
        <v>0.70914027149321268</v>
      </c>
      <c r="L886" s="2">
        <f t="shared" si="379"/>
        <v>0</v>
      </c>
      <c r="M886" s="2">
        <f t="shared" si="380"/>
        <v>4.1447963800904986E-2</v>
      </c>
      <c r="N886" s="53">
        <v>1378</v>
      </c>
      <c r="O886" s="53">
        <v>3918</v>
      </c>
      <c r="P886" s="102"/>
      <c r="Q886" s="102">
        <v>229</v>
      </c>
      <c r="Y886" s="53">
        <v>0</v>
      </c>
      <c r="Z886" s="53">
        <v>0</v>
      </c>
      <c r="AA886" s="53">
        <v>0</v>
      </c>
      <c r="AB886" s="53">
        <v>0</v>
      </c>
      <c r="AC886" s="53">
        <v>0</v>
      </c>
      <c r="AP886" s="7">
        <f>IF(Q886&gt;0,RANK(Q886,(N886:P886,Q886:AF886)),0)</f>
        <v>3</v>
      </c>
      <c r="AQ886" s="7">
        <f>IF(R886&gt;0,RANK(R886,(N886:P886,Q886:AF886)),0)</f>
        <v>0</v>
      </c>
      <c r="AR886" s="7">
        <f>IF(T886&gt;0,RANK(T886,(N886:P886,Q886:AF886)),0)</f>
        <v>0</v>
      </c>
      <c r="AS886" s="7">
        <f>IF(S886&gt;0,RANK(S886,(N886:P886,Q886:AF886)),0)</f>
        <v>0</v>
      </c>
      <c r="AT886" s="2">
        <f t="shared" si="381"/>
        <v>4.1447963800904979E-2</v>
      </c>
      <c r="AU886" s="2">
        <f t="shared" si="382"/>
        <v>0</v>
      </c>
      <c r="AV886" s="2">
        <f t="shared" si="383"/>
        <v>0</v>
      </c>
      <c r="AW886" s="2">
        <f t="shared" si="384"/>
        <v>0</v>
      </c>
      <c r="AY886" t="s">
        <v>2166</v>
      </c>
      <c r="AZ886" t="s">
        <v>1059</v>
      </c>
      <c r="BA886">
        <v>5</v>
      </c>
      <c r="BC886">
        <v>2</v>
      </c>
      <c r="BD886" s="91">
        <v>21</v>
      </c>
      <c r="BE886" s="93">
        <v>175</v>
      </c>
      <c r="BF886" s="96">
        <f t="shared" ref="BF886:BF949" si="385">1000*BD886+BE886</f>
        <v>21175</v>
      </c>
      <c r="BG886" s="96">
        <f t="shared" si="373"/>
        <v>21175</v>
      </c>
      <c r="BI886" s="7" t="s">
        <v>1447</v>
      </c>
    </row>
    <row r="887" spans="1:61" ht="14" hidden="1" customHeight="1" outlineLevel="1" x14ac:dyDescent="0.2">
      <c r="A887" t="s">
        <v>1462</v>
      </c>
      <c r="B887" t="s">
        <v>1059</v>
      </c>
      <c r="C887" s="1">
        <f t="shared" si="376"/>
        <v>14160</v>
      </c>
      <c r="D887" s="7">
        <f>IF(N887&gt;0, RANK(N887,(N887:P887,Q887:AF887)),0)</f>
        <v>2</v>
      </c>
      <c r="E887" s="7">
        <f>IF(O887&gt;0,RANK(O887,(N887:P887,Q887:AF887)),0)</f>
        <v>1</v>
      </c>
      <c r="F887" s="7">
        <f>IF(P887&gt;0,RANK(P887,(N887:P887,Q887:AF887)),0)</f>
        <v>0</v>
      </c>
      <c r="G887" s="1">
        <f t="shared" si="374"/>
        <v>5047</v>
      </c>
      <c r="H887" s="2">
        <f t="shared" si="375"/>
        <v>0.3564265536723164</v>
      </c>
      <c r="I887" s="2"/>
      <c r="J887" s="2">
        <f t="shared" si="377"/>
        <v>0.29484463276836159</v>
      </c>
      <c r="K887" s="2">
        <f t="shared" si="378"/>
        <v>0.65127118644067794</v>
      </c>
      <c r="L887" s="2">
        <f t="shared" si="379"/>
        <v>0</v>
      </c>
      <c r="M887" s="2">
        <f t="shared" si="380"/>
        <v>5.3884180790960468E-2</v>
      </c>
      <c r="N887" s="53">
        <v>4175</v>
      </c>
      <c r="O887" s="53">
        <v>9222</v>
      </c>
      <c r="P887" s="102"/>
      <c r="Q887" s="102">
        <v>763</v>
      </c>
      <c r="Y887" s="53">
        <v>0</v>
      </c>
      <c r="Z887" s="53">
        <v>0</v>
      </c>
      <c r="AA887" s="53">
        <v>0</v>
      </c>
      <c r="AB887" s="53">
        <v>0</v>
      </c>
      <c r="AC887" s="53">
        <v>0</v>
      </c>
      <c r="AP887" s="7">
        <f>IF(Q887&gt;0,RANK(Q887,(N887:P887,Q887:AF887)),0)</f>
        <v>3</v>
      </c>
      <c r="AQ887" s="7">
        <f>IF(R887&gt;0,RANK(R887,(N887:P887,Q887:AF887)),0)</f>
        <v>0</v>
      </c>
      <c r="AR887" s="7">
        <f>IF(T887&gt;0,RANK(T887,(N887:P887,Q887:AF887)),0)</f>
        <v>0</v>
      </c>
      <c r="AS887" s="7">
        <f>IF(S887&gt;0,RANK(S887,(N887:P887,Q887:AF887)),0)</f>
        <v>0</v>
      </c>
      <c r="AT887" s="2">
        <f t="shared" si="381"/>
        <v>5.3884180790960454E-2</v>
      </c>
      <c r="AU887" s="2">
        <f t="shared" si="382"/>
        <v>0</v>
      </c>
      <c r="AV887" s="2">
        <f t="shared" si="383"/>
        <v>0</v>
      </c>
      <c r="AW887" s="2">
        <f t="shared" si="384"/>
        <v>0</v>
      </c>
      <c r="AY887" t="s">
        <v>1462</v>
      </c>
      <c r="AZ887" t="s">
        <v>1059</v>
      </c>
      <c r="BA887">
        <v>1</v>
      </c>
      <c r="BC887">
        <v>2</v>
      </c>
      <c r="BD887" s="91">
        <v>21</v>
      </c>
      <c r="BE887" s="93">
        <v>177</v>
      </c>
      <c r="BF887" s="96">
        <f t="shared" si="385"/>
        <v>21177</v>
      </c>
      <c r="BG887" s="96">
        <f t="shared" si="373"/>
        <v>21177</v>
      </c>
      <c r="BI887" s="7" t="s">
        <v>1447</v>
      </c>
    </row>
    <row r="888" spans="1:61" ht="14" hidden="1" customHeight="1" outlineLevel="1" x14ac:dyDescent="0.2">
      <c r="A888" t="s">
        <v>1666</v>
      </c>
      <c r="B888" t="s">
        <v>1059</v>
      </c>
      <c r="C888" s="1">
        <f t="shared" si="376"/>
        <v>23204</v>
      </c>
      <c r="D888" s="7">
        <f>IF(N888&gt;0, RANK(N888,(N888:P888,Q888:AF888)),0)</f>
        <v>2</v>
      </c>
      <c r="E888" s="7">
        <f>IF(O888&gt;0,RANK(O888,(N888:P888,Q888:AF888)),0)</f>
        <v>1</v>
      </c>
      <c r="F888" s="7">
        <f>IF(P888&gt;0,RANK(P888,(N888:P888,Q888:AF888)),0)</f>
        <v>0</v>
      </c>
      <c r="G888" s="1">
        <f t="shared" si="374"/>
        <v>6276</v>
      </c>
      <c r="H888" s="2">
        <f t="shared" si="375"/>
        <v>0.27047060851577315</v>
      </c>
      <c r="I888" s="2"/>
      <c r="J888" s="2">
        <f t="shared" si="377"/>
        <v>0.34231167040165489</v>
      </c>
      <c r="K888" s="2">
        <f t="shared" si="378"/>
        <v>0.61278227891742798</v>
      </c>
      <c r="L888" s="2">
        <f t="shared" si="379"/>
        <v>0</v>
      </c>
      <c r="M888" s="2">
        <f t="shared" si="380"/>
        <v>4.4906050680917131E-2</v>
      </c>
      <c r="N888" s="53">
        <v>7943</v>
      </c>
      <c r="O888" s="53">
        <v>14219</v>
      </c>
      <c r="P888" s="102"/>
      <c r="Q888" s="102">
        <v>1042</v>
      </c>
      <c r="Y888" s="53">
        <v>0</v>
      </c>
      <c r="Z888" s="53">
        <v>0</v>
      </c>
      <c r="AA888" s="53">
        <v>0</v>
      </c>
      <c r="AB888" s="53">
        <v>0</v>
      </c>
      <c r="AC888" s="53">
        <v>0</v>
      </c>
      <c r="AP888" s="7">
        <f>IF(Q888&gt;0,RANK(Q888,(N888:P888,Q888:AF888)),0)</f>
        <v>3</v>
      </c>
      <c r="AQ888" s="7">
        <f>IF(R888&gt;0,RANK(R888,(N888:P888,Q888:AF888)),0)</f>
        <v>0</v>
      </c>
      <c r="AR888" s="7">
        <f>IF(T888&gt;0,RANK(T888,(N888:P888,Q888:AF888)),0)</f>
        <v>0</v>
      </c>
      <c r="AS888" s="7">
        <f>IF(S888&gt;0,RANK(S888,(N888:P888,Q888:AF888)),0)</f>
        <v>0</v>
      </c>
      <c r="AT888" s="2">
        <f t="shared" si="381"/>
        <v>4.4906050680917083E-2</v>
      </c>
      <c r="AU888" s="2">
        <f t="shared" si="382"/>
        <v>0</v>
      </c>
      <c r="AV888" s="2">
        <f t="shared" si="383"/>
        <v>0</v>
      </c>
      <c r="AW888" s="2">
        <f t="shared" si="384"/>
        <v>0</v>
      </c>
      <c r="AY888" t="s">
        <v>1666</v>
      </c>
      <c r="AZ888" t="s">
        <v>1059</v>
      </c>
      <c r="BA888">
        <v>2</v>
      </c>
      <c r="BC888">
        <v>2</v>
      </c>
      <c r="BD888" s="91">
        <v>21</v>
      </c>
      <c r="BE888" s="93">
        <v>179</v>
      </c>
      <c r="BF888" s="96">
        <f t="shared" si="385"/>
        <v>21179</v>
      </c>
      <c r="BG888" s="96">
        <f t="shared" si="373"/>
        <v>21179</v>
      </c>
      <c r="BI888" s="7" t="s">
        <v>1447</v>
      </c>
    </row>
    <row r="889" spans="1:61" ht="14" hidden="1" customHeight="1" outlineLevel="1" x14ac:dyDescent="0.2">
      <c r="A889" t="s">
        <v>444</v>
      </c>
      <c r="B889" t="s">
        <v>1059</v>
      </c>
      <c r="C889" s="1">
        <f t="shared" si="376"/>
        <v>3388</v>
      </c>
      <c r="D889" s="7">
        <f>IF(N889&gt;0, RANK(N889,(N889:P889,Q889:AF889)),0)</f>
        <v>2</v>
      </c>
      <c r="E889" s="7">
        <f>IF(O889&gt;0,RANK(O889,(N889:P889,Q889:AF889)),0)</f>
        <v>1</v>
      </c>
      <c r="F889" s="7">
        <f>IF(P889&gt;0,RANK(P889,(N889:P889,Q889:AF889)),0)</f>
        <v>0</v>
      </c>
      <c r="G889" s="1">
        <f t="shared" si="374"/>
        <v>1063</v>
      </c>
      <c r="H889" s="2">
        <f t="shared" si="375"/>
        <v>0.31375442739079101</v>
      </c>
      <c r="I889" s="2"/>
      <c r="J889" s="2">
        <f t="shared" si="377"/>
        <v>0.32113341204250295</v>
      </c>
      <c r="K889" s="2">
        <f t="shared" si="378"/>
        <v>0.63488783943329397</v>
      </c>
      <c r="L889" s="2">
        <f t="shared" si="379"/>
        <v>0</v>
      </c>
      <c r="M889" s="2">
        <f t="shared" si="380"/>
        <v>4.3978748524203137E-2</v>
      </c>
      <c r="N889" s="53">
        <v>1088</v>
      </c>
      <c r="O889" s="53">
        <v>2151</v>
      </c>
      <c r="P889" s="102"/>
      <c r="Q889" s="102">
        <v>149</v>
      </c>
      <c r="Y889" s="53">
        <v>0</v>
      </c>
      <c r="Z889" s="53">
        <v>0</v>
      </c>
      <c r="AA889" s="53">
        <v>0</v>
      </c>
      <c r="AB889" s="53">
        <v>0</v>
      </c>
      <c r="AC889" s="53">
        <v>0</v>
      </c>
      <c r="AP889" s="7">
        <f>IF(Q889&gt;0,RANK(Q889,(N889:P889,Q889:AF889)),0)</f>
        <v>3</v>
      </c>
      <c r="AQ889" s="7">
        <f>IF(R889&gt;0,RANK(R889,(N889:P889,Q889:AF889)),0)</f>
        <v>0</v>
      </c>
      <c r="AR889" s="7">
        <f>IF(T889&gt;0,RANK(T889,(N889:P889,Q889:AF889)),0)</f>
        <v>0</v>
      </c>
      <c r="AS889" s="7">
        <f>IF(S889&gt;0,RANK(S889,(N889:P889,Q889:AF889)),0)</f>
        <v>0</v>
      </c>
      <c r="AT889" s="2">
        <f t="shared" si="381"/>
        <v>4.3978748524203068E-2</v>
      </c>
      <c r="AU889" s="2">
        <f t="shared" si="382"/>
        <v>0</v>
      </c>
      <c r="AV889" s="2">
        <f t="shared" si="383"/>
        <v>0</v>
      </c>
      <c r="AW889" s="2">
        <f t="shared" si="384"/>
        <v>0</v>
      </c>
      <c r="AY889" t="s">
        <v>444</v>
      </c>
      <c r="AZ889" t="s">
        <v>1059</v>
      </c>
      <c r="BA889">
        <v>6</v>
      </c>
      <c r="BC889">
        <v>2</v>
      </c>
      <c r="BD889" s="91">
        <v>21</v>
      </c>
      <c r="BE889" s="93">
        <v>181</v>
      </c>
      <c r="BF889" s="96">
        <f t="shared" si="385"/>
        <v>21181</v>
      </c>
      <c r="BG889" s="96">
        <f t="shared" si="373"/>
        <v>21181</v>
      </c>
      <c r="BI889" s="7" t="s">
        <v>1447</v>
      </c>
    </row>
    <row r="890" spans="1:61" ht="14" hidden="1" customHeight="1" outlineLevel="1" x14ac:dyDescent="0.2">
      <c r="A890" t="s">
        <v>2035</v>
      </c>
      <c r="B890" t="s">
        <v>1059</v>
      </c>
      <c r="C890" s="1">
        <f t="shared" si="376"/>
        <v>11078</v>
      </c>
      <c r="D890" s="7">
        <f>IF(N890&gt;0, RANK(N890,(N890:P890,Q890:AF890)),0)</f>
        <v>2</v>
      </c>
      <c r="E890" s="7">
        <f>IF(O890&gt;0,RANK(O890,(N890:P890,Q890:AF890)),0)</f>
        <v>1</v>
      </c>
      <c r="F890" s="7">
        <f>IF(P890&gt;0,RANK(P890,(N890:P890,Q890:AF890)),0)</f>
        <v>0</v>
      </c>
      <c r="G890" s="1">
        <f t="shared" si="374"/>
        <v>4854</v>
      </c>
      <c r="H890" s="2">
        <f t="shared" si="375"/>
        <v>0.43816573388698321</v>
      </c>
      <c r="I890" s="2"/>
      <c r="J890" s="2">
        <f t="shared" si="377"/>
        <v>0.24959378949268821</v>
      </c>
      <c r="K890" s="2">
        <f t="shared" si="378"/>
        <v>0.68775952337967139</v>
      </c>
      <c r="L890" s="2">
        <f t="shared" si="379"/>
        <v>0</v>
      </c>
      <c r="M890" s="2">
        <f t="shared" si="380"/>
        <v>6.2646687127640432E-2</v>
      </c>
      <c r="N890" s="53">
        <v>2765</v>
      </c>
      <c r="O890" s="53">
        <v>7619</v>
      </c>
      <c r="P890" s="102"/>
      <c r="Q890" s="102">
        <v>694</v>
      </c>
      <c r="Y890" s="53">
        <v>0</v>
      </c>
      <c r="Z890" s="53">
        <v>0</v>
      </c>
      <c r="AA890" s="53">
        <v>0</v>
      </c>
      <c r="AB890" s="53">
        <v>0</v>
      </c>
      <c r="AC890" s="53">
        <v>0</v>
      </c>
      <c r="AP890" s="7">
        <f>IF(Q890&gt;0,RANK(Q890,(N890:P890,Q890:AF890)),0)</f>
        <v>3</v>
      </c>
      <c r="AQ890" s="7">
        <f>IF(R890&gt;0,RANK(R890,(N890:P890,Q890:AF890)),0)</f>
        <v>0</v>
      </c>
      <c r="AR890" s="7">
        <f>IF(T890&gt;0,RANK(T890,(N890:P890,Q890:AF890)),0)</f>
        <v>0</v>
      </c>
      <c r="AS890" s="7">
        <f>IF(S890&gt;0,RANK(S890,(N890:P890,Q890:AF890)),0)</f>
        <v>0</v>
      </c>
      <c r="AT890" s="2">
        <f t="shared" si="381"/>
        <v>6.2646687127640363E-2</v>
      </c>
      <c r="AU890" s="2">
        <f t="shared" si="382"/>
        <v>0</v>
      </c>
      <c r="AV890" s="2">
        <f t="shared" si="383"/>
        <v>0</v>
      </c>
      <c r="AW890" s="2">
        <f t="shared" si="384"/>
        <v>0</v>
      </c>
      <c r="AY890" t="s">
        <v>2035</v>
      </c>
      <c r="AZ890" t="s">
        <v>1059</v>
      </c>
      <c r="BA890">
        <v>1</v>
      </c>
      <c r="BC890">
        <v>2</v>
      </c>
      <c r="BD890" s="91">
        <v>21</v>
      </c>
      <c r="BE890" s="93">
        <v>183</v>
      </c>
      <c r="BF890" s="96">
        <f t="shared" si="385"/>
        <v>21183</v>
      </c>
      <c r="BG890" s="96">
        <f t="shared" si="373"/>
        <v>21183</v>
      </c>
      <c r="BI890" s="7" t="s">
        <v>1447</v>
      </c>
    </row>
    <row r="891" spans="1:61" ht="14" hidden="1" customHeight="1" outlineLevel="1" x14ac:dyDescent="0.2">
      <c r="A891" t="s">
        <v>65</v>
      </c>
      <c r="B891" t="s">
        <v>1059</v>
      </c>
      <c r="C891" s="1">
        <f t="shared" si="376"/>
        <v>38070</v>
      </c>
      <c r="D891" s="7">
        <f>IF(N891&gt;0, RANK(N891,(N891:P891,Q891:AF891)),0)</f>
        <v>2</v>
      </c>
      <c r="E891" s="7">
        <f>IF(O891&gt;0,RANK(O891,(N891:P891,Q891:AF891)),0)</f>
        <v>1</v>
      </c>
      <c r="F891" s="7">
        <f>IF(P891&gt;0,RANK(P891,(N891:P891,Q891:AF891)),0)</f>
        <v>0</v>
      </c>
      <c r="G891" s="1">
        <f t="shared" si="374"/>
        <v>7310</v>
      </c>
      <c r="H891" s="2">
        <f t="shared" si="375"/>
        <v>0.19201470974520621</v>
      </c>
      <c r="I891" s="2"/>
      <c r="J891" s="2">
        <f t="shared" si="377"/>
        <v>0.38652482269503546</v>
      </c>
      <c r="K891" s="2">
        <f t="shared" si="378"/>
        <v>0.5785395324402417</v>
      </c>
      <c r="L891" s="2">
        <f t="shared" si="379"/>
        <v>0</v>
      </c>
      <c r="M891" s="2">
        <f t="shared" si="380"/>
        <v>3.4935644864722781E-2</v>
      </c>
      <c r="N891" s="53">
        <v>14715</v>
      </c>
      <c r="O891" s="53">
        <v>22025</v>
      </c>
      <c r="P891" s="102"/>
      <c r="Q891" s="102">
        <v>1330</v>
      </c>
      <c r="Y891" s="53">
        <v>0</v>
      </c>
      <c r="Z891" s="53">
        <v>0</v>
      </c>
      <c r="AA891" s="53">
        <v>0</v>
      </c>
      <c r="AB891" s="53">
        <v>0</v>
      </c>
      <c r="AC891" s="53">
        <v>0</v>
      </c>
      <c r="AP891" s="7">
        <f>IF(Q891&gt;0,RANK(Q891,(N891:P891,Q891:AF891)),0)</f>
        <v>3</v>
      </c>
      <c r="AQ891" s="7">
        <f>IF(R891&gt;0,RANK(R891,(N891:P891,Q891:AF891)),0)</f>
        <v>0</v>
      </c>
      <c r="AR891" s="7">
        <f>IF(T891&gt;0,RANK(T891,(N891:P891,Q891:AF891)),0)</f>
        <v>0</v>
      </c>
      <c r="AS891" s="7">
        <f>IF(S891&gt;0,RANK(S891,(N891:P891,Q891:AF891)),0)</f>
        <v>0</v>
      </c>
      <c r="AT891" s="2">
        <f t="shared" si="381"/>
        <v>3.4935644864722878E-2</v>
      </c>
      <c r="AU891" s="2">
        <f t="shared" si="382"/>
        <v>0</v>
      </c>
      <c r="AV891" s="2">
        <f t="shared" si="383"/>
        <v>0</v>
      </c>
      <c r="AW891" s="2">
        <f t="shared" si="384"/>
        <v>0</v>
      </c>
      <c r="AY891" t="s">
        <v>65</v>
      </c>
      <c r="AZ891" t="s">
        <v>1059</v>
      </c>
      <c r="BA891">
        <v>4</v>
      </c>
      <c r="BC891">
        <v>2</v>
      </c>
      <c r="BD891" s="91">
        <v>21</v>
      </c>
      <c r="BE891" s="93">
        <v>185</v>
      </c>
      <c r="BF891" s="96">
        <f t="shared" si="385"/>
        <v>21185</v>
      </c>
      <c r="BG891" s="96">
        <f t="shared" si="373"/>
        <v>21185</v>
      </c>
      <c r="BI891" s="7" t="s">
        <v>1447</v>
      </c>
    </row>
    <row r="892" spans="1:61" ht="14" hidden="1" customHeight="1" outlineLevel="1" x14ac:dyDescent="0.2">
      <c r="A892" t="s">
        <v>201</v>
      </c>
      <c r="B892" t="s">
        <v>1059</v>
      </c>
      <c r="C892" s="1">
        <f t="shared" si="376"/>
        <v>5446</v>
      </c>
      <c r="D892" s="7">
        <f>IF(N892&gt;0, RANK(N892,(N892:P892,Q892:AF892)),0)</f>
        <v>2</v>
      </c>
      <c r="E892" s="7">
        <f>IF(O892&gt;0,RANK(O892,(N892:P892,Q892:AF892)),0)</f>
        <v>1</v>
      </c>
      <c r="F892" s="7">
        <f>IF(P892&gt;0,RANK(P892,(N892:P892,Q892:AF892)),0)</f>
        <v>0</v>
      </c>
      <c r="G892" s="1">
        <f t="shared" si="374"/>
        <v>2723</v>
      </c>
      <c r="H892" s="2">
        <f t="shared" si="375"/>
        <v>0.5</v>
      </c>
      <c r="I892" s="2"/>
      <c r="J892" s="2">
        <f t="shared" si="377"/>
        <v>0.22677194271024606</v>
      </c>
      <c r="K892" s="2">
        <f t="shared" si="378"/>
        <v>0.72677194271024603</v>
      </c>
      <c r="L892" s="2">
        <f t="shared" si="379"/>
        <v>0</v>
      </c>
      <c r="M892" s="2">
        <f t="shared" si="380"/>
        <v>4.6456114579507934E-2</v>
      </c>
      <c r="N892" s="53">
        <v>1235</v>
      </c>
      <c r="O892" s="53">
        <v>3958</v>
      </c>
      <c r="P892" s="102"/>
      <c r="Q892" s="102">
        <v>253</v>
      </c>
      <c r="Y892" s="53">
        <v>0</v>
      </c>
      <c r="Z892" s="53">
        <v>0</v>
      </c>
      <c r="AA892" s="53">
        <v>0</v>
      </c>
      <c r="AB892" s="53">
        <v>0</v>
      </c>
      <c r="AC892" s="53">
        <v>0</v>
      </c>
      <c r="AP892" s="7">
        <f>IF(Q892&gt;0,RANK(Q892,(N892:P892,Q892:AF892)),0)</f>
        <v>3</v>
      </c>
      <c r="AQ892" s="7">
        <f>IF(R892&gt;0,RANK(R892,(N892:P892,Q892:AF892)),0)</f>
        <v>0</v>
      </c>
      <c r="AR892" s="7">
        <f>IF(T892&gt;0,RANK(T892,(N892:P892,Q892:AF892)),0)</f>
        <v>0</v>
      </c>
      <c r="AS892" s="7">
        <f>IF(S892&gt;0,RANK(S892,(N892:P892,Q892:AF892)),0)</f>
        <v>0</v>
      </c>
      <c r="AT892" s="2">
        <f t="shared" si="381"/>
        <v>4.6456114579507893E-2</v>
      </c>
      <c r="AU892" s="2">
        <f t="shared" si="382"/>
        <v>0</v>
      </c>
      <c r="AV892" s="2">
        <f t="shared" si="383"/>
        <v>0</v>
      </c>
      <c r="AW892" s="2">
        <f t="shared" si="384"/>
        <v>0</v>
      </c>
      <c r="AY892" t="s">
        <v>201</v>
      </c>
      <c r="AZ892" t="s">
        <v>1059</v>
      </c>
      <c r="BA892">
        <v>4</v>
      </c>
      <c r="BC892">
        <v>2</v>
      </c>
      <c r="BD892" s="91">
        <v>21</v>
      </c>
      <c r="BE892" s="93">
        <v>187</v>
      </c>
      <c r="BF892" s="96">
        <f t="shared" si="385"/>
        <v>21187</v>
      </c>
      <c r="BG892" s="96">
        <f t="shared" si="373"/>
        <v>21187</v>
      </c>
      <c r="BI892" s="7" t="s">
        <v>1447</v>
      </c>
    </row>
    <row r="893" spans="1:61" ht="14" hidden="1" customHeight="1" outlineLevel="1" x14ac:dyDescent="0.2">
      <c r="A893" t="s">
        <v>2491</v>
      </c>
      <c r="B893" t="s">
        <v>1059</v>
      </c>
      <c r="C893" s="1">
        <f t="shared" si="376"/>
        <v>1877</v>
      </c>
      <c r="D893" s="7">
        <f>IF(N893&gt;0, RANK(N893,(N893:P893,Q893:AF893)),0)</f>
        <v>2</v>
      </c>
      <c r="E893" s="7">
        <f>IF(O893&gt;0,RANK(O893,(N893:P893,Q893:AF893)),0)</f>
        <v>1</v>
      </c>
      <c r="F893" s="7">
        <f>IF(P893&gt;0,RANK(P893,(N893:P893,Q893:AF893)),0)</f>
        <v>0</v>
      </c>
      <c r="G893" s="1">
        <f t="shared" si="374"/>
        <v>1237</v>
      </c>
      <c r="H893" s="2">
        <f t="shared" si="375"/>
        <v>0.65903036760788491</v>
      </c>
      <c r="I893" s="2"/>
      <c r="J893" s="2">
        <f t="shared" si="377"/>
        <v>0.14917421417155036</v>
      </c>
      <c r="K893" s="2">
        <f t="shared" si="378"/>
        <v>0.80820458177943522</v>
      </c>
      <c r="L893" s="2">
        <f t="shared" si="379"/>
        <v>0</v>
      </c>
      <c r="M893" s="2">
        <f t="shared" si="380"/>
        <v>4.2621204049014372E-2</v>
      </c>
      <c r="N893" s="53">
        <v>280</v>
      </c>
      <c r="O893" s="53">
        <v>1517</v>
      </c>
      <c r="P893" s="102"/>
      <c r="Q893" s="102">
        <v>80</v>
      </c>
      <c r="Y893" s="53">
        <v>0</v>
      </c>
      <c r="Z893" s="53">
        <v>0</v>
      </c>
      <c r="AA893" s="53">
        <v>0</v>
      </c>
      <c r="AB893" s="53">
        <v>0</v>
      </c>
      <c r="AC893" s="53">
        <v>0</v>
      </c>
      <c r="AP893" s="7">
        <f>IF(Q893&gt;0,RANK(Q893,(N893:P893,Q893:AF893)),0)</f>
        <v>3</v>
      </c>
      <c r="AQ893" s="7">
        <f>IF(R893&gt;0,RANK(R893,(N893:P893,Q893:AF893)),0)</f>
        <v>0</v>
      </c>
      <c r="AR893" s="7">
        <f>IF(T893&gt;0,RANK(T893,(N893:P893,Q893:AF893)),0)</f>
        <v>0</v>
      </c>
      <c r="AS893" s="7">
        <f>IF(S893&gt;0,RANK(S893,(N893:P893,Q893:AF893)),0)</f>
        <v>0</v>
      </c>
      <c r="AT893" s="2">
        <f t="shared" si="381"/>
        <v>4.2621204049014386E-2</v>
      </c>
      <c r="AU893" s="2">
        <f t="shared" si="382"/>
        <v>0</v>
      </c>
      <c r="AV893" s="2">
        <f t="shared" si="383"/>
        <v>0</v>
      </c>
      <c r="AW893" s="2">
        <f t="shared" si="384"/>
        <v>0</v>
      </c>
      <c r="AY893" t="s">
        <v>2491</v>
      </c>
      <c r="AZ893" t="s">
        <v>1059</v>
      </c>
      <c r="BA893">
        <v>5</v>
      </c>
      <c r="BC893">
        <v>2</v>
      </c>
      <c r="BD893" s="91">
        <v>21</v>
      </c>
      <c r="BE893" s="93">
        <v>189</v>
      </c>
      <c r="BF893" s="96">
        <f t="shared" si="385"/>
        <v>21189</v>
      </c>
      <c r="BG893" s="96">
        <f t="shared" si="373"/>
        <v>21189</v>
      </c>
      <c r="BI893" s="7" t="s">
        <v>1447</v>
      </c>
    </row>
    <row r="894" spans="1:61" ht="14" hidden="1" customHeight="1" outlineLevel="1" x14ac:dyDescent="0.2">
      <c r="A894" t="s">
        <v>1348</v>
      </c>
      <c r="B894" t="s">
        <v>1059</v>
      </c>
      <c r="C894" s="1">
        <f t="shared" si="376"/>
        <v>6913</v>
      </c>
      <c r="D894" s="7">
        <f>IF(N894&gt;0, RANK(N894,(N894:P894,Q894:AF894)),0)</f>
        <v>2</v>
      </c>
      <c r="E894" s="7">
        <f>IF(O894&gt;0,RANK(O894,(N894:P894,Q894:AF894)),0)</f>
        <v>1</v>
      </c>
      <c r="F894" s="7">
        <f>IF(P894&gt;0,RANK(P894,(N894:P894,Q894:AF894)),0)</f>
        <v>0</v>
      </c>
      <c r="G894" s="1">
        <f t="shared" si="374"/>
        <v>3423</v>
      </c>
      <c r="H894" s="2">
        <f t="shared" si="375"/>
        <v>0.49515405757268915</v>
      </c>
      <c r="I894" s="2"/>
      <c r="J894" s="2">
        <f t="shared" si="377"/>
        <v>0.22710834659337481</v>
      </c>
      <c r="K894" s="2">
        <f t="shared" si="378"/>
        <v>0.72226240416606391</v>
      </c>
      <c r="L894" s="2">
        <f t="shared" si="379"/>
        <v>0</v>
      </c>
      <c r="M894" s="2">
        <f t="shared" si="380"/>
        <v>5.0629249240561336E-2</v>
      </c>
      <c r="N894" s="53">
        <v>1570</v>
      </c>
      <c r="O894" s="53">
        <v>4993</v>
      </c>
      <c r="P894" s="102"/>
      <c r="Q894" s="102">
        <v>350</v>
      </c>
      <c r="Y894" s="53">
        <v>0</v>
      </c>
      <c r="Z894" s="53">
        <v>0</v>
      </c>
      <c r="AA894" s="53">
        <v>0</v>
      </c>
      <c r="AB894" s="53">
        <v>0</v>
      </c>
      <c r="AC894" s="53">
        <v>0</v>
      </c>
      <c r="AP894" s="7">
        <f>IF(Q894&gt;0,RANK(Q894,(N894:P894,Q894:AF894)),0)</f>
        <v>3</v>
      </c>
      <c r="AQ894" s="7">
        <f>IF(R894&gt;0,RANK(R894,(N894:P894,Q894:AF894)),0)</f>
        <v>0</v>
      </c>
      <c r="AR894" s="7">
        <f>IF(T894&gt;0,RANK(T894,(N894:P894,Q894:AF894)),0)</f>
        <v>0</v>
      </c>
      <c r="AS894" s="7">
        <f>IF(S894&gt;0,RANK(S894,(N894:P894,Q894:AF894)),0)</f>
        <v>0</v>
      </c>
      <c r="AT894" s="2">
        <f t="shared" si="381"/>
        <v>5.062924924056126E-2</v>
      </c>
      <c r="AU894" s="2">
        <f t="shared" si="382"/>
        <v>0</v>
      </c>
      <c r="AV894" s="2">
        <f t="shared" si="383"/>
        <v>0</v>
      </c>
      <c r="AW894" s="2">
        <f t="shared" si="384"/>
        <v>0</v>
      </c>
      <c r="AY894" t="s">
        <v>1348</v>
      </c>
      <c r="AZ894" t="s">
        <v>1059</v>
      </c>
      <c r="BA894">
        <v>4</v>
      </c>
      <c r="BC894">
        <v>2</v>
      </c>
      <c r="BD894" s="91">
        <v>21</v>
      </c>
      <c r="BE894" s="93">
        <v>191</v>
      </c>
      <c r="BF894" s="96">
        <f t="shared" si="385"/>
        <v>21191</v>
      </c>
      <c r="BG894" s="96">
        <f t="shared" si="373"/>
        <v>21191</v>
      </c>
      <c r="BI894" s="7" t="s">
        <v>1447</v>
      </c>
    </row>
    <row r="895" spans="1:61" ht="14" hidden="1" customHeight="1" outlineLevel="1" x14ac:dyDescent="0.2">
      <c r="A895" t="s">
        <v>943</v>
      </c>
      <c r="B895" t="s">
        <v>1059</v>
      </c>
      <c r="C895" s="1">
        <f t="shared" ref="C895:C919" si="386">SUM(N895:AN895)</f>
        <v>10553</v>
      </c>
      <c r="D895" s="7">
        <f>IF(N895&gt;0, RANK(N895,(N895:P895,Q895:AF895)),0)</f>
        <v>2</v>
      </c>
      <c r="E895" s="7">
        <f>IF(O895&gt;0,RANK(O895,(N895:P895,Q895:AF895)),0)</f>
        <v>1</v>
      </c>
      <c r="F895" s="7">
        <f>IF(P895&gt;0,RANK(P895,(N895:P895,Q895:AF895)),0)</f>
        <v>0</v>
      </c>
      <c r="G895" s="1">
        <f t="shared" si="374"/>
        <v>4602</v>
      </c>
      <c r="H895" s="2">
        <f t="shared" si="375"/>
        <v>0.43608452572728135</v>
      </c>
      <c r="I895" s="2"/>
      <c r="J895" s="2">
        <f t="shared" ref="J895:J919" si="387">IF($C895=0,"-",N895/$C895)</f>
        <v>0.26419027764616698</v>
      </c>
      <c r="K895" s="2">
        <f t="shared" ref="K895:K919" si="388">IF($C895=0,"-",O895/$C895)</f>
        <v>0.70027480337344827</v>
      </c>
      <c r="L895" s="2">
        <f t="shared" ref="L895:L919" si="389">IF($C895=0,"-",P895/$C895)</f>
        <v>0</v>
      </c>
      <c r="M895" s="2">
        <f t="shared" ref="M895:M919" si="390">IF(C895=0,"-",(1-J895-K895-L895))</f>
        <v>3.5534918980384744E-2</v>
      </c>
      <c r="N895" s="53">
        <v>2788</v>
      </c>
      <c r="O895" s="53">
        <v>7390</v>
      </c>
      <c r="P895" s="102"/>
      <c r="Q895" s="102">
        <v>375</v>
      </c>
      <c r="Y895" s="53">
        <v>0</v>
      </c>
      <c r="Z895" s="53">
        <v>0</v>
      </c>
      <c r="AA895" s="53">
        <v>0</v>
      </c>
      <c r="AB895" s="53">
        <v>0</v>
      </c>
      <c r="AC895" s="53">
        <v>0</v>
      </c>
      <c r="AP895" s="7">
        <f>IF(Q895&gt;0,RANK(Q895,(N895:P895,Q895:AF895)),0)</f>
        <v>3</v>
      </c>
      <c r="AQ895" s="7">
        <f>IF(R895&gt;0,RANK(R895,(N895:P895,Q895:AF895)),0)</f>
        <v>0</v>
      </c>
      <c r="AR895" s="7">
        <f>IF(T895&gt;0,RANK(T895,(N895:P895,Q895:AF895)),0)</f>
        <v>0</v>
      </c>
      <c r="AS895" s="7">
        <f>IF(S895&gt;0,RANK(S895,(N895:P895,Q895:AF895)),0)</f>
        <v>0</v>
      </c>
      <c r="AT895" s="2">
        <f t="shared" ref="AT895:AT919" si="391">IF($C895=0,"-",Q895/$C895)</f>
        <v>3.5534918980384723E-2</v>
      </c>
      <c r="AU895" s="2">
        <f t="shared" ref="AU895:AU919" si="392">IF($C895=0,"-",R895/$C895)</f>
        <v>0</v>
      </c>
      <c r="AV895" s="2">
        <f t="shared" ref="AV895:AV919" si="393">IF($C895=0,"-",T895/$C895)</f>
        <v>0</v>
      </c>
      <c r="AW895" s="2">
        <f t="shared" ref="AW895:AW919" si="394">IF($C895=0,"-",S895/$C895)</f>
        <v>0</v>
      </c>
      <c r="AY895" t="s">
        <v>943</v>
      </c>
      <c r="AZ895" t="s">
        <v>1059</v>
      </c>
      <c r="BA895">
        <v>5</v>
      </c>
      <c r="BC895">
        <v>2</v>
      </c>
      <c r="BD895" s="91">
        <v>21</v>
      </c>
      <c r="BE895" s="93">
        <v>193</v>
      </c>
      <c r="BF895" s="96">
        <f t="shared" si="385"/>
        <v>21193</v>
      </c>
      <c r="BG895" s="96">
        <f t="shared" si="373"/>
        <v>21193</v>
      </c>
      <c r="BI895" s="7" t="s">
        <v>1447</v>
      </c>
    </row>
    <row r="896" spans="1:61" ht="14" hidden="1" customHeight="1" outlineLevel="1" x14ac:dyDescent="0.2">
      <c r="A896" t="s">
        <v>348</v>
      </c>
      <c r="B896" t="s">
        <v>1059</v>
      </c>
      <c r="C896" s="1">
        <f t="shared" si="386"/>
        <v>25266</v>
      </c>
      <c r="D896" s="7">
        <f>IF(N896&gt;0, RANK(N896,(N896:P896,Q896:AF896)),0)</f>
        <v>2</v>
      </c>
      <c r="E896" s="7">
        <f>IF(O896&gt;0,RANK(O896,(N896:P896,Q896:AF896)),0)</f>
        <v>1</v>
      </c>
      <c r="F896" s="7">
        <f>IF(P896&gt;0,RANK(P896,(N896:P896,Q896:AF896)),0)</f>
        <v>0</v>
      </c>
      <c r="G896" s="1">
        <f t="shared" si="374"/>
        <v>12349</v>
      </c>
      <c r="H896" s="2">
        <f t="shared" si="375"/>
        <v>0.48875959787857198</v>
      </c>
      <c r="I896" s="2"/>
      <c r="J896" s="2">
        <f t="shared" si="387"/>
        <v>0.23814612522757855</v>
      </c>
      <c r="K896" s="2">
        <f t="shared" si="388"/>
        <v>0.72690572310615054</v>
      </c>
      <c r="L896" s="2">
        <f t="shared" si="389"/>
        <v>0</v>
      </c>
      <c r="M896" s="2">
        <f t="shared" si="390"/>
        <v>3.4948151666270966E-2</v>
      </c>
      <c r="N896" s="53">
        <v>6017</v>
      </c>
      <c r="O896" s="53">
        <v>18366</v>
      </c>
      <c r="P896" s="102"/>
      <c r="Q896" s="102">
        <v>883</v>
      </c>
      <c r="Y896" s="53">
        <v>0</v>
      </c>
      <c r="Z896" s="53">
        <v>0</v>
      </c>
      <c r="AA896" s="53">
        <v>0</v>
      </c>
      <c r="AB896" s="53">
        <v>0</v>
      </c>
      <c r="AC896" s="53">
        <v>0</v>
      </c>
      <c r="AP896" s="7">
        <f>IF(Q896&gt;0,RANK(Q896,(N896:P896,Q896:AF896)),0)</f>
        <v>3</v>
      </c>
      <c r="AQ896" s="7">
        <f>IF(R896&gt;0,RANK(R896,(N896:P896,Q896:AF896)),0)</f>
        <v>0</v>
      </c>
      <c r="AR896" s="7">
        <f>IF(T896&gt;0,RANK(T896,(N896:P896,Q896:AF896)),0)</f>
        <v>0</v>
      </c>
      <c r="AS896" s="7">
        <f>IF(S896&gt;0,RANK(S896,(N896:P896,Q896:AF896)),0)</f>
        <v>0</v>
      </c>
      <c r="AT896" s="2">
        <f t="shared" si="391"/>
        <v>3.4948151666270875E-2</v>
      </c>
      <c r="AU896" s="2">
        <f t="shared" si="392"/>
        <v>0</v>
      </c>
      <c r="AV896" s="2">
        <f t="shared" si="393"/>
        <v>0</v>
      </c>
      <c r="AW896" s="2">
        <f t="shared" si="394"/>
        <v>0</v>
      </c>
      <c r="AY896" t="s">
        <v>348</v>
      </c>
      <c r="AZ896" t="s">
        <v>1059</v>
      </c>
      <c r="BA896">
        <v>5</v>
      </c>
      <c r="BC896">
        <v>2</v>
      </c>
      <c r="BD896" s="91">
        <v>21</v>
      </c>
      <c r="BE896" s="93">
        <v>195</v>
      </c>
      <c r="BF896" s="96">
        <f t="shared" si="385"/>
        <v>21195</v>
      </c>
      <c r="BG896" s="96">
        <f t="shared" si="373"/>
        <v>21195</v>
      </c>
      <c r="BI896" s="7" t="s">
        <v>1447</v>
      </c>
    </row>
    <row r="897" spans="1:61" ht="14" hidden="1" customHeight="1" outlineLevel="1" x14ac:dyDescent="0.2">
      <c r="A897" t="s">
        <v>942</v>
      </c>
      <c r="B897" t="s">
        <v>1059</v>
      </c>
      <c r="C897" s="1">
        <f t="shared" si="386"/>
        <v>5493</v>
      </c>
      <c r="D897" s="7">
        <f>IF(N897&gt;0, RANK(N897,(N897:P897,Q897:AF897)),0)</f>
        <v>2</v>
      </c>
      <c r="E897" s="7">
        <f>IF(O897&gt;0,RANK(O897,(N897:P897,Q897:AF897)),0)</f>
        <v>1</v>
      </c>
      <c r="F897" s="7">
        <f>IF(P897&gt;0,RANK(P897,(N897:P897,Q897:AF897)),0)</f>
        <v>0</v>
      </c>
      <c r="G897" s="1">
        <f t="shared" si="374"/>
        <v>2051</v>
      </c>
      <c r="H897" s="2">
        <f t="shared" si="375"/>
        <v>0.37338430730020028</v>
      </c>
      <c r="I897" s="2"/>
      <c r="J897" s="2">
        <f t="shared" si="387"/>
        <v>0.28964136173311489</v>
      </c>
      <c r="K897" s="2">
        <f t="shared" si="388"/>
        <v>0.66302566903331517</v>
      </c>
      <c r="L897" s="2">
        <f t="shared" si="389"/>
        <v>0</v>
      </c>
      <c r="M897" s="2">
        <f t="shared" si="390"/>
        <v>4.7332969233569999E-2</v>
      </c>
      <c r="N897" s="53">
        <v>1591</v>
      </c>
      <c r="O897" s="53">
        <v>3642</v>
      </c>
      <c r="P897" s="102"/>
      <c r="Q897" s="102">
        <v>260</v>
      </c>
      <c r="Y897" s="53">
        <v>0</v>
      </c>
      <c r="Z897" s="53">
        <v>0</v>
      </c>
      <c r="AA897" s="53">
        <v>0</v>
      </c>
      <c r="AB897" s="53">
        <v>0</v>
      </c>
      <c r="AC897" s="53">
        <v>0</v>
      </c>
      <c r="AP897" s="7">
        <f>IF(Q897&gt;0,RANK(Q897,(N897:P897,Q897:AF897)),0)</f>
        <v>3</v>
      </c>
      <c r="AQ897" s="7">
        <f>IF(R897&gt;0,RANK(R897,(N897:P897,Q897:AF897)),0)</f>
        <v>0</v>
      </c>
      <c r="AR897" s="7">
        <f>IF(T897&gt;0,RANK(T897,(N897:P897,Q897:AF897)),0)</f>
        <v>0</v>
      </c>
      <c r="AS897" s="7">
        <f>IF(S897&gt;0,RANK(S897,(N897:P897,Q897:AF897)),0)</f>
        <v>0</v>
      </c>
      <c r="AT897" s="2">
        <f t="shared" si="391"/>
        <v>4.7332969233569999E-2</v>
      </c>
      <c r="AU897" s="2">
        <f t="shared" si="392"/>
        <v>0</v>
      </c>
      <c r="AV897" s="2">
        <f t="shared" si="393"/>
        <v>0</v>
      </c>
      <c r="AW897" s="2">
        <f t="shared" si="394"/>
        <v>0</v>
      </c>
      <c r="AY897" t="s">
        <v>942</v>
      </c>
      <c r="AZ897" t="s">
        <v>1059</v>
      </c>
      <c r="BA897">
        <v>6</v>
      </c>
      <c r="BC897">
        <v>2</v>
      </c>
      <c r="BD897" s="91">
        <v>21</v>
      </c>
      <c r="BE897" s="93">
        <v>197</v>
      </c>
      <c r="BF897" s="96">
        <f t="shared" si="385"/>
        <v>21197</v>
      </c>
      <c r="BG897" s="96">
        <f t="shared" si="373"/>
        <v>21197</v>
      </c>
      <c r="BI897" s="7" t="s">
        <v>1447</v>
      </c>
    </row>
    <row r="898" spans="1:61" ht="14" hidden="1" customHeight="1" outlineLevel="1" x14ac:dyDescent="0.2">
      <c r="A898" t="s">
        <v>983</v>
      </c>
      <c r="B898" t="s">
        <v>1059</v>
      </c>
      <c r="C898" s="1">
        <f t="shared" si="386"/>
        <v>31518</v>
      </c>
      <c r="D898" s="7">
        <f>IF(N898&gt;0, RANK(N898,(N898:P898,Q898:AF898)),0)</f>
        <v>2</v>
      </c>
      <c r="E898" s="7">
        <f>IF(O898&gt;0,RANK(O898,(N898:P898,Q898:AF898)),0)</f>
        <v>1</v>
      </c>
      <c r="F898" s="7">
        <f>IF(P898&gt;0,RANK(P898,(N898:P898,Q898:AF898)),0)</f>
        <v>0</v>
      </c>
      <c r="G898" s="1">
        <f t="shared" si="374"/>
        <v>17780</v>
      </c>
      <c r="H898" s="2">
        <f t="shared" si="375"/>
        <v>0.56412208896503591</v>
      </c>
      <c r="I898" s="2"/>
      <c r="J898" s="2">
        <f t="shared" si="387"/>
        <v>0.1941747572815534</v>
      </c>
      <c r="K898" s="2">
        <f t="shared" si="388"/>
        <v>0.75829684624658922</v>
      </c>
      <c r="L898" s="2">
        <f t="shared" si="389"/>
        <v>0</v>
      </c>
      <c r="M898" s="2">
        <f t="shared" si="390"/>
        <v>4.7528396471857359E-2</v>
      </c>
      <c r="N898" s="53">
        <v>6120</v>
      </c>
      <c r="O898" s="53">
        <v>23900</v>
      </c>
      <c r="P898" s="102"/>
      <c r="Q898" s="102">
        <v>1496</v>
      </c>
      <c r="Y898" s="53">
        <v>0</v>
      </c>
      <c r="Z898" s="53">
        <v>1</v>
      </c>
      <c r="AA898" s="53">
        <v>0</v>
      </c>
      <c r="AB898" s="53">
        <v>1</v>
      </c>
      <c r="AC898" s="53">
        <v>0</v>
      </c>
      <c r="AP898" s="7">
        <f>IF(Q898&gt;0,RANK(Q898,(N898:P898,Q898:AF898)),0)</f>
        <v>3</v>
      </c>
      <c r="AQ898" s="7">
        <f>IF(R898&gt;0,RANK(R898,(N898:P898,Q898:AF898)),0)</f>
        <v>0</v>
      </c>
      <c r="AR898" s="7">
        <f>IF(T898&gt;0,RANK(T898,(N898:P898,Q898:AF898)),0)</f>
        <v>0</v>
      </c>
      <c r="AS898" s="7">
        <f>IF(S898&gt;0,RANK(S898,(N898:P898,Q898:AF898)),0)</f>
        <v>0</v>
      </c>
      <c r="AT898" s="2">
        <f t="shared" si="391"/>
        <v>4.7464940668824167E-2</v>
      </c>
      <c r="AU898" s="2">
        <f t="shared" si="392"/>
        <v>0</v>
      </c>
      <c r="AV898" s="2">
        <f t="shared" si="393"/>
        <v>0</v>
      </c>
      <c r="AW898" s="2">
        <f t="shared" si="394"/>
        <v>0</v>
      </c>
      <c r="AY898" t="s">
        <v>983</v>
      </c>
      <c r="AZ898" t="s">
        <v>1059</v>
      </c>
      <c r="BA898">
        <v>5</v>
      </c>
      <c r="BC898">
        <v>2</v>
      </c>
      <c r="BD898" s="91">
        <v>21</v>
      </c>
      <c r="BE898" s="93">
        <v>199</v>
      </c>
      <c r="BF898" s="96">
        <f t="shared" si="385"/>
        <v>21199</v>
      </c>
      <c r="BG898" s="96">
        <f t="shared" si="373"/>
        <v>21199</v>
      </c>
      <c r="BI898" s="7" t="s">
        <v>1447</v>
      </c>
    </row>
    <row r="899" spans="1:61" ht="14" hidden="1" customHeight="1" outlineLevel="1" x14ac:dyDescent="0.2">
      <c r="A899" t="s">
        <v>1941</v>
      </c>
      <c r="B899" t="s">
        <v>1059</v>
      </c>
      <c r="C899" s="1">
        <f t="shared" si="386"/>
        <v>1139</v>
      </c>
      <c r="D899" s="7">
        <f>IF(N899&gt;0, RANK(N899,(N899:P899,Q899:AF899)),0)</f>
        <v>2</v>
      </c>
      <c r="E899" s="7">
        <f>IF(O899&gt;0,RANK(O899,(N899:P899,Q899:AF899)),0)</f>
        <v>1</v>
      </c>
      <c r="F899" s="7">
        <f>IF(P899&gt;0,RANK(P899,(N899:P899,Q899:AF899)),0)</f>
        <v>0</v>
      </c>
      <c r="G899" s="1">
        <f t="shared" si="374"/>
        <v>508</v>
      </c>
      <c r="H899" s="2">
        <f t="shared" si="375"/>
        <v>0.44600526777875327</v>
      </c>
      <c r="I899" s="2"/>
      <c r="J899" s="2">
        <f t="shared" si="387"/>
        <v>0.25285338015803338</v>
      </c>
      <c r="K899" s="2">
        <f t="shared" si="388"/>
        <v>0.69885864793678665</v>
      </c>
      <c r="L899" s="2">
        <f t="shared" si="389"/>
        <v>0</v>
      </c>
      <c r="M899" s="2">
        <f t="shared" si="390"/>
        <v>4.8287971905179972E-2</v>
      </c>
      <c r="N899" s="53">
        <v>288</v>
      </c>
      <c r="O899" s="53">
        <v>796</v>
      </c>
      <c r="P899" s="102"/>
      <c r="Q899" s="102">
        <v>55</v>
      </c>
      <c r="Y899" s="53">
        <v>0</v>
      </c>
      <c r="Z899" s="53">
        <v>0</v>
      </c>
      <c r="AA899" s="53">
        <v>0</v>
      </c>
      <c r="AB899" s="53">
        <v>0</v>
      </c>
      <c r="AC899" s="53">
        <v>0</v>
      </c>
      <c r="AP899" s="7">
        <f>IF(Q899&gt;0,RANK(Q899,(N899:P899,Q899:AF899)),0)</f>
        <v>3</v>
      </c>
      <c r="AQ899" s="7">
        <f>IF(R899&gt;0,RANK(R899,(N899:P899,Q899:AF899)),0)</f>
        <v>0</v>
      </c>
      <c r="AR899" s="7">
        <f>IF(T899&gt;0,RANK(T899,(N899:P899,Q899:AF899)),0)</f>
        <v>0</v>
      </c>
      <c r="AS899" s="7">
        <f>IF(S899&gt;0,RANK(S899,(N899:P899,Q899:AF899)),0)</f>
        <v>0</v>
      </c>
      <c r="AT899" s="2">
        <f t="shared" si="391"/>
        <v>4.8287971905179985E-2</v>
      </c>
      <c r="AU899" s="2">
        <f t="shared" si="392"/>
        <v>0</v>
      </c>
      <c r="AV899" s="2">
        <f t="shared" si="393"/>
        <v>0</v>
      </c>
      <c r="AW899" s="2">
        <f t="shared" si="394"/>
        <v>0</v>
      </c>
      <c r="AY899" t="s">
        <v>1941</v>
      </c>
      <c r="AZ899" t="s">
        <v>1059</v>
      </c>
      <c r="BA899">
        <v>6</v>
      </c>
      <c r="BC899">
        <v>2</v>
      </c>
      <c r="BD899" s="91">
        <v>21</v>
      </c>
      <c r="BE899" s="93">
        <v>201</v>
      </c>
      <c r="BF899" s="96">
        <f t="shared" si="385"/>
        <v>21201</v>
      </c>
      <c r="BG899" s="96">
        <f t="shared" si="373"/>
        <v>21201</v>
      </c>
      <c r="BI899" s="7" t="s">
        <v>1447</v>
      </c>
    </row>
    <row r="900" spans="1:61" ht="14" hidden="1" customHeight="1" outlineLevel="1" x14ac:dyDescent="0.2">
      <c r="A900" t="s">
        <v>2303</v>
      </c>
      <c r="B900" t="s">
        <v>1059</v>
      </c>
      <c r="C900" s="1">
        <f t="shared" si="386"/>
        <v>7755</v>
      </c>
      <c r="D900" s="7">
        <f>IF(N900&gt;0, RANK(N900,(N900:P900,Q900:AF900)),0)</f>
        <v>2</v>
      </c>
      <c r="E900" s="7">
        <f>IF(O900&gt;0,RANK(O900,(N900:P900,Q900:AF900)),0)</f>
        <v>1</v>
      </c>
      <c r="F900" s="7">
        <f>IF(P900&gt;0,RANK(P900,(N900:P900,Q900:AF900)),0)</f>
        <v>0</v>
      </c>
      <c r="G900" s="1">
        <f t="shared" si="374"/>
        <v>4969</v>
      </c>
      <c r="H900" s="2">
        <f t="shared" si="375"/>
        <v>0.64074790457769182</v>
      </c>
      <c r="I900" s="2"/>
      <c r="J900" s="2">
        <f t="shared" si="387"/>
        <v>0.1579626047711154</v>
      </c>
      <c r="K900" s="2">
        <f t="shared" si="388"/>
        <v>0.79871050934880727</v>
      </c>
      <c r="L900" s="2">
        <f t="shared" si="389"/>
        <v>0</v>
      </c>
      <c r="M900" s="2">
        <f t="shared" si="390"/>
        <v>4.3326885880077382E-2</v>
      </c>
      <c r="N900" s="53">
        <v>1225</v>
      </c>
      <c r="O900" s="53">
        <v>6194</v>
      </c>
      <c r="P900" s="102"/>
      <c r="Q900" s="102">
        <v>336</v>
      </c>
      <c r="Y900" s="53">
        <v>0</v>
      </c>
      <c r="Z900" s="53">
        <v>0</v>
      </c>
      <c r="AA900" s="53">
        <v>0</v>
      </c>
      <c r="AB900" s="53">
        <v>0</v>
      </c>
      <c r="AC900" s="53">
        <v>0</v>
      </c>
      <c r="AP900" s="7">
        <f>IF(Q900&gt;0,RANK(Q900,(N900:P900,Q900:AF900)),0)</f>
        <v>3</v>
      </c>
      <c r="AQ900" s="7">
        <f>IF(R900&gt;0,RANK(R900,(N900:P900,Q900:AF900)),0)</f>
        <v>0</v>
      </c>
      <c r="AR900" s="7">
        <f>IF(T900&gt;0,RANK(T900,(N900:P900,Q900:AF900)),0)</f>
        <v>0</v>
      </c>
      <c r="AS900" s="7">
        <f>IF(S900&gt;0,RANK(S900,(N900:P900,Q900:AF900)),0)</f>
        <v>0</v>
      </c>
      <c r="AT900" s="2">
        <f t="shared" si="391"/>
        <v>4.3326885880077368E-2</v>
      </c>
      <c r="AU900" s="2">
        <f t="shared" si="392"/>
        <v>0</v>
      </c>
      <c r="AV900" s="2">
        <f t="shared" si="393"/>
        <v>0</v>
      </c>
      <c r="AW900" s="2">
        <f t="shared" si="394"/>
        <v>0</v>
      </c>
      <c r="AY900" t="s">
        <v>2303</v>
      </c>
      <c r="AZ900" t="s">
        <v>1059</v>
      </c>
      <c r="BA900">
        <v>5</v>
      </c>
      <c r="BC900">
        <v>2</v>
      </c>
      <c r="BD900" s="91">
        <v>21</v>
      </c>
      <c r="BE900" s="93">
        <v>203</v>
      </c>
      <c r="BF900" s="96">
        <f t="shared" si="385"/>
        <v>21203</v>
      </c>
      <c r="BG900" s="96">
        <f t="shared" ref="BG900:BG963" si="395">BF900</f>
        <v>21203</v>
      </c>
      <c r="BI900" s="7" t="s">
        <v>1447</v>
      </c>
    </row>
    <row r="901" spans="1:61" ht="14" hidden="1" customHeight="1" outlineLevel="1" x14ac:dyDescent="0.2">
      <c r="A901" t="s">
        <v>1093</v>
      </c>
      <c r="B901" t="s">
        <v>1059</v>
      </c>
      <c r="C901" s="1">
        <f t="shared" si="386"/>
        <v>10043</v>
      </c>
      <c r="D901" s="7">
        <f>IF(N901&gt;0, RANK(N901,(N901:P901,Q901:AF901)),0)</f>
        <v>2</v>
      </c>
      <c r="E901" s="7">
        <f>IF(O901&gt;0,RANK(O901,(N901:P901,Q901:AF901)),0)</f>
        <v>1</v>
      </c>
      <c r="F901" s="7">
        <f>IF(P901&gt;0,RANK(P901,(N901:P901,Q901:AF901)),0)</f>
        <v>0</v>
      </c>
      <c r="G901" s="1">
        <f t="shared" si="374"/>
        <v>1228</v>
      </c>
      <c r="H901" s="2">
        <f t="shared" si="375"/>
        <v>0.12227422085034352</v>
      </c>
      <c r="I901" s="2"/>
      <c r="J901" s="2">
        <f t="shared" si="387"/>
        <v>0.41571243652295131</v>
      </c>
      <c r="K901" s="2">
        <f t="shared" si="388"/>
        <v>0.53798665737329487</v>
      </c>
      <c r="L901" s="2">
        <f t="shared" si="389"/>
        <v>0</v>
      </c>
      <c r="M901" s="2">
        <f t="shared" si="390"/>
        <v>4.6300906103753814E-2</v>
      </c>
      <c r="N901" s="53">
        <v>4175</v>
      </c>
      <c r="O901" s="53">
        <v>5403</v>
      </c>
      <c r="P901" s="102"/>
      <c r="Q901" s="102">
        <v>464</v>
      </c>
      <c r="Y901" s="53">
        <v>1</v>
      </c>
      <c r="Z901" s="53">
        <v>0</v>
      </c>
      <c r="AA901" s="53">
        <v>0</v>
      </c>
      <c r="AB901" s="53">
        <v>0</v>
      </c>
      <c r="AC901" s="53">
        <v>0</v>
      </c>
      <c r="AP901" s="7">
        <f>IF(Q901&gt;0,RANK(Q901,(N901:P901,Q901:AF901)),0)</f>
        <v>3</v>
      </c>
      <c r="AQ901" s="7">
        <f>IF(R901&gt;0,RANK(R901,(N901:P901,Q901:AF901)),0)</f>
        <v>0</v>
      </c>
      <c r="AR901" s="7">
        <f>IF(T901&gt;0,RANK(T901,(N901:P901,Q901:AF901)),0)</f>
        <v>0</v>
      </c>
      <c r="AS901" s="7">
        <f>IF(S901&gt;0,RANK(S901,(N901:P901,Q901:AF901)),0)</f>
        <v>0</v>
      </c>
      <c r="AT901" s="2">
        <f t="shared" si="391"/>
        <v>4.6201334262670514E-2</v>
      </c>
      <c r="AU901" s="2">
        <f t="shared" si="392"/>
        <v>0</v>
      </c>
      <c r="AV901" s="2">
        <f t="shared" si="393"/>
        <v>0</v>
      </c>
      <c r="AW901" s="2">
        <f t="shared" si="394"/>
        <v>0</v>
      </c>
      <c r="AY901" t="s">
        <v>1093</v>
      </c>
      <c r="AZ901" t="s">
        <v>1059</v>
      </c>
      <c r="BA901">
        <v>5</v>
      </c>
      <c r="BC901">
        <v>2</v>
      </c>
      <c r="BD901" s="91">
        <v>21</v>
      </c>
      <c r="BE901" s="93">
        <v>205</v>
      </c>
      <c r="BF901" s="96">
        <f t="shared" si="385"/>
        <v>21205</v>
      </c>
      <c r="BG901" s="96">
        <f t="shared" si="395"/>
        <v>21205</v>
      </c>
      <c r="BI901" s="7" t="s">
        <v>1447</v>
      </c>
    </row>
    <row r="902" spans="1:61" ht="14" hidden="1" customHeight="1" outlineLevel="1" x14ac:dyDescent="0.2">
      <c r="A902" t="s">
        <v>1158</v>
      </c>
      <c r="B902" t="s">
        <v>1059</v>
      </c>
      <c r="C902" s="1">
        <f t="shared" si="386"/>
        <v>8932</v>
      </c>
      <c r="D902" s="7">
        <f>IF(N902&gt;0, RANK(N902,(N902:P902,Q902:AF902)),0)</f>
        <v>2</v>
      </c>
      <c r="E902" s="7">
        <f>IF(O902&gt;0,RANK(O902,(N902:P902,Q902:AF902)),0)</f>
        <v>1</v>
      </c>
      <c r="F902" s="7">
        <f>IF(P902&gt;0,RANK(P902,(N902:P902,Q902:AF902)),0)</f>
        <v>0</v>
      </c>
      <c r="G902" s="1">
        <f t="shared" si="374"/>
        <v>5367</v>
      </c>
      <c r="H902" s="2">
        <f t="shared" si="375"/>
        <v>0.60087326466636815</v>
      </c>
      <c r="I902" s="2"/>
      <c r="J902" s="2">
        <f t="shared" si="387"/>
        <v>0.17375727720555306</v>
      </c>
      <c r="K902" s="2">
        <f t="shared" si="388"/>
        <v>0.77463054187192115</v>
      </c>
      <c r="L902" s="2">
        <f t="shared" si="389"/>
        <v>0</v>
      </c>
      <c r="M902" s="2">
        <f t="shared" si="390"/>
        <v>5.161218092252573E-2</v>
      </c>
      <c r="N902" s="53">
        <v>1552</v>
      </c>
      <c r="O902" s="53">
        <v>6919</v>
      </c>
      <c r="P902" s="102"/>
      <c r="Q902" s="102">
        <v>461</v>
      </c>
      <c r="Y902" s="53">
        <v>0</v>
      </c>
      <c r="Z902" s="53">
        <v>0</v>
      </c>
      <c r="AA902" s="53">
        <v>0</v>
      </c>
      <c r="AB902" s="53">
        <v>0</v>
      </c>
      <c r="AC902" s="53">
        <v>0</v>
      </c>
      <c r="AP902" s="7">
        <f>IF(Q902&gt;0,RANK(Q902,(N902:P902,Q902:AF902)),0)</f>
        <v>3</v>
      </c>
      <c r="AQ902" s="7">
        <f>IF(R902&gt;0,RANK(R902,(N902:P902,Q902:AF902)),0)</f>
        <v>0</v>
      </c>
      <c r="AR902" s="7">
        <f>IF(T902&gt;0,RANK(T902,(N902:P902,Q902:AF902)),0)</f>
        <v>0</v>
      </c>
      <c r="AS902" s="7">
        <f>IF(S902&gt;0,RANK(S902,(N902:P902,Q902:AF902)),0)</f>
        <v>0</v>
      </c>
      <c r="AT902" s="2">
        <f t="shared" si="391"/>
        <v>5.1612180922525751E-2</v>
      </c>
      <c r="AU902" s="2">
        <f t="shared" si="392"/>
        <v>0</v>
      </c>
      <c r="AV902" s="2">
        <f t="shared" si="393"/>
        <v>0</v>
      </c>
      <c r="AW902" s="2">
        <f t="shared" si="394"/>
        <v>0</v>
      </c>
      <c r="AY902" t="s">
        <v>1158</v>
      </c>
      <c r="AZ902" t="s">
        <v>1059</v>
      </c>
      <c r="BA902">
        <v>1</v>
      </c>
      <c r="BC902">
        <v>2</v>
      </c>
      <c r="BD902" s="91">
        <v>21</v>
      </c>
      <c r="BE902" s="93">
        <v>207</v>
      </c>
      <c r="BF902" s="96">
        <f t="shared" si="385"/>
        <v>21207</v>
      </c>
      <c r="BG902" s="96">
        <f t="shared" si="395"/>
        <v>21207</v>
      </c>
      <c r="BI902" s="7" t="s">
        <v>1447</v>
      </c>
    </row>
    <row r="903" spans="1:61" ht="14" hidden="1" customHeight="1" outlineLevel="1" x14ac:dyDescent="0.2">
      <c r="A903" t="s">
        <v>1917</v>
      </c>
      <c r="B903" t="s">
        <v>1059</v>
      </c>
      <c r="C903" s="1">
        <f t="shared" si="386"/>
        <v>28977</v>
      </c>
      <c r="D903" s="7">
        <f>IF(N903&gt;0, RANK(N903,(N903:P903,Q903:AF903)),0)</f>
        <v>2</v>
      </c>
      <c r="E903" s="7">
        <f>IF(O903&gt;0,RANK(O903,(N903:P903,Q903:AF903)),0)</f>
        <v>1</v>
      </c>
      <c r="F903" s="7">
        <f>IF(P903&gt;0,RANK(P903,(N903:P903,Q903:AF903)),0)</f>
        <v>0</v>
      </c>
      <c r="G903" s="1">
        <f t="shared" si="374"/>
        <v>5157</v>
      </c>
      <c r="H903" s="2">
        <f t="shared" si="375"/>
        <v>0.17796873382337716</v>
      </c>
      <c r="I903" s="2"/>
      <c r="J903" s="2">
        <f t="shared" si="387"/>
        <v>0.38827345825999932</v>
      </c>
      <c r="K903" s="2">
        <f t="shared" si="388"/>
        <v>0.56624219208337645</v>
      </c>
      <c r="L903" s="2">
        <f t="shared" si="389"/>
        <v>0</v>
      </c>
      <c r="M903" s="2">
        <f t="shared" si="390"/>
        <v>4.5484349656624179E-2</v>
      </c>
      <c r="N903" s="53">
        <v>11251</v>
      </c>
      <c r="O903" s="53">
        <v>16408</v>
      </c>
      <c r="P903" s="102"/>
      <c r="Q903" s="102">
        <v>1314</v>
      </c>
      <c r="Y903" s="53">
        <v>4</v>
      </c>
      <c r="Z903" s="53">
        <v>0</v>
      </c>
      <c r="AA903" s="53">
        <v>0</v>
      </c>
      <c r="AB903" s="53">
        <v>0</v>
      </c>
      <c r="AC903" s="53">
        <v>0</v>
      </c>
      <c r="AP903" s="7">
        <f>IF(Q903&gt;0,RANK(Q903,(N903:P903,Q903:AF903)),0)</f>
        <v>3</v>
      </c>
      <c r="AQ903" s="7">
        <f>IF(R903&gt;0,RANK(R903,(N903:P903,Q903:AF903)),0)</f>
        <v>0</v>
      </c>
      <c r="AR903" s="7">
        <f>IF(T903&gt;0,RANK(T903,(N903:P903,Q903:AF903)),0)</f>
        <v>0</v>
      </c>
      <c r="AS903" s="7">
        <f>IF(S903&gt;0,RANK(S903,(N903:P903,Q903:AF903)),0)</f>
        <v>0</v>
      </c>
      <c r="AT903" s="2">
        <f t="shared" si="391"/>
        <v>4.5346309141733099E-2</v>
      </c>
      <c r="AU903" s="2">
        <f t="shared" si="392"/>
        <v>0</v>
      </c>
      <c r="AV903" s="2">
        <f t="shared" si="393"/>
        <v>0</v>
      </c>
      <c r="AW903" s="2">
        <f t="shared" si="394"/>
        <v>0</v>
      </c>
      <c r="AY903" t="s">
        <v>1917</v>
      </c>
      <c r="AZ903" t="s">
        <v>1059</v>
      </c>
      <c r="BA903">
        <v>6</v>
      </c>
      <c r="BC903">
        <v>2</v>
      </c>
      <c r="BD903" s="91">
        <v>21</v>
      </c>
      <c r="BE903" s="93">
        <v>209</v>
      </c>
      <c r="BF903" s="96">
        <f t="shared" si="385"/>
        <v>21209</v>
      </c>
      <c r="BG903" s="96">
        <f t="shared" si="395"/>
        <v>21209</v>
      </c>
      <c r="BI903" s="7" t="s">
        <v>1447</v>
      </c>
    </row>
    <row r="904" spans="1:61" ht="14" hidden="1" customHeight="1" outlineLevel="1" x14ac:dyDescent="0.2">
      <c r="A904" t="s">
        <v>413</v>
      </c>
      <c r="B904" t="s">
        <v>1059</v>
      </c>
      <c r="C904" s="1">
        <f t="shared" si="386"/>
        <v>23594</v>
      </c>
      <c r="D904" s="7">
        <f>IF(N904&gt;0, RANK(N904,(N904:P904,Q904:AF904)),0)</f>
        <v>2</v>
      </c>
      <c r="E904" s="7">
        <f>IF(O904&gt;0,RANK(O904,(N904:P904,Q904:AF904)),0)</f>
        <v>1</v>
      </c>
      <c r="F904" s="7">
        <f>IF(P904&gt;0,RANK(P904,(N904:P904,Q904:AF904)),0)</f>
        <v>0</v>
      </c>
      <c r="G904" s="1">
        <f t="shared" si="374"/>
        <v>5781</v>
      </c>
      <c r="H904" s="2">
        <f t="shared" si="375"/>
        <v>0.2450199203187251</v>
      </c>
      <c r="I904" s="2"/>
      <c r="J904" s="2">
        <f t="shared" si="387"/>
        <v>0.35314062897346782</v>
      </c>
      <c r="K904" s="2">
        <f t="shared" si="388"/>
        <v>0.59816054929219298</v>
      </c>
      <c r="L904" s="2">
        <f t="shared" si="389"/>
        <v>0</v>
      </c>
      <c r="M904" s="2">
        <f t="shared" si="390"/>
        <v>4.8698821734339259E-2</v>
      </c>
      <c r="N904" s="53">
        <v>8332</v>
      </c>
      <c r="O904" s="53">
        <v>14113</v>
      </c>
      <c r="P904" s="102"/>
      <c r="Q904" s="102">
        <v>1149</v>
      </c>
      <c r="Y904" s="53">
        <v>0</v>
      </c>
      <c r="Z904" s="53">
        <v>0</v>
      </c>
      <c r="AA904" s="53">
        <v>0</v>
      </c>
      <c r="AB904" s="53">
        <v>0</v>
      </c>
      <c r="AC904" s="53">
        <v>0</v>
      </c>
      <c r="AP904" s="7">
        <f>IF(Q904&gt;0,RANK(Q904,(N904:P904,Q904:AF904)),0)</f>
        <v>3</v>
      </c>
      <c r="AQ904" s="7">
        <f>IF(R904&gt;0,RANK(R904,(N904:P904,Q904:AF904)),0)</f>
        <v>0</v>
      </c>
      <c r="AR904" s="7">
        <f>IF(T904&gt;0,RANK(T904,(N904:P904,Q904:AF904)),0)</f>
        <v>0</v>
      </c>
      <c r="AS904" s="7">
        <f>IF(S904&gt;0,RANK(S904,(N904:P904,Q904:AF904)),0)</f>
        <v>0</v>
      </c>
      <c r="AT904" s="2">
        <f t="shared" si="391"/>
        <v>4.8698821734339238E-2</v>
      </c>
      <c r="AU904" s="2">
        <f t="shared" si="392"/>
        <v>0</v>
      </c>
      <c r="AV904" s="2">
        <f t="shared" si="393"/>
        <v>0</v>
      </c>
      <c r="AW904" s="2">
        <f t="shared" si="394"/>
        <v>0</v>
      </c>
      <c r="AY904" t="s">
        <v>413</v>
      </c>
      <c r="AZ904" t="s">
        <v>1059</v>
      </c>
      <c r="BA904">
        <v>4</v>
      </c>
      <c r="BC904">
        <v>2</v>
      </c>
      <c r="BD904" s="91">
        <v>21</v>
      </c>
      <c r="BE904" s="93">
        <v>211</v>
      </c>
      <c r="BF904" s="96">
        <f t="shared" si="385"/>
        <v>21211</v>
      </c>
      <c r="BG904" s="96">
        <f t="shared" si="395"/>
        <v>21211</v>
      </c>
      <c r="BI904" s="7" t="s">
        <v>1447</v>
      </c>
    </row>
    <row r="905" spans="1:61" ht="14" hidden="1" customHeight="1" outlineLevel="1" x14ac:dyDescent="0.2">
      <c r="A905" t="s">
        <v>1306</v>
      </c>
      <c r="B905" t="s">
        <v>1059</v>
      </c>
      <c r="C905" s="1">
        <f t="shared" si="386"/>
        <v>8699</v>
      </c>
      <c r="D905" s="7">
        <f>IF(N905&gt;0, RANK(N905,(N905:P905,Q905:AF905)),0)</f>
        <v>2</v>
      </c>
      <c r="E905" s="7">
        <f>IF(O905&gt;0,RANK(O905,(N905:P905,Q905:AF905)),0)</f>
        <v>1</v>
      </c>
      <c r="F905" s="7">
        <f>IF(P905&gt;0,RANK(P905,(N905:P905,Q905:AF905)),0)</f>
        <v>0</v>
      </c>
      <c r="G905" s="1">
        <f t="shared" si="374"/>
        <v>2326</v>
      </c>
      <c r="H905" s="2">
        <f t="shared" si="375"/>
        <v>0.26738705598344636</v>
      </c>
      <c r="I905" s="2"/>
      <c r="J905" s="2">
        <f t="shared" si="387"/>
        <v>0.34210828830900103</v>
      </c>
      <c r="K905" s="2">
        <f t="shared" si="388"/>
        <v>0.60949534429244745</v>
      </c>
      <c r="L905" s="2">
        <f t="shared" si="389"/>
        <v>0</v>
      </c>
      <c r="M905" s="2">
        <f t="shared" si="390"/>
        <v>4.8396367398551576E-2</v>
      </c>
      <c r="N905" s="53">
        <v>2976</v>
      </c>
      <c r="O905" s="53">
        <v>5302</v>
      </c>
      <c r="P905" s="102"/>
      <c r="Q905" s="102">
        <v>421</v>
      </c>
      <c r="Y905" s="53">
        <v>0</v>
      </c>
      <c r="Z905" s="53">
        <v>0</v>
      </c>
      <c r="AA905" s="53">
        <v>0</v>
      </c>
      <c r="AB905" s="53">
        <v>0</v>
      </c>
      <c r="AC905" s="53">
        <v>0</v>
      </c>
      <c r="AP905" s="7">
        <f>IF(Q905&gt;0,RANK(Q905,(N905:P905,Q905:AF905)),0)</f>
        <v>3</v>
      </c>
      <c r="AQ905" s="7">
        <f>IF(R905&gt;0,RANK(R905,(N905:P905,Q905:AF905)),0)</f>
        <v>0</v>
      </c>
      <c r="AR905" s="7">
        <f>IF(T905&gt;0,RANK(T905,(N905:P905,Q905:AF905)),0)</f>
        <v>0</v>
      </c>
      <c r="AS905" s="7">
        <f>IF(S905&gt;0,RANK(S905,(N905:P905,Q905:AF905)),0)</f>
        <v>0</v>
      </c>
      <c r="AT905" s="2">
        <f t="shared" si="391"/>
        <v>4.8396367398551556E-2</v>
      </c>
      <c r="AU905" s="2">
        <f t="shared" si="392"/>
        <v>0</v>
      </c>
      <c r="AV905" s="2">
        <f t="shared" si="393"/>
        <v>0</v>
      </c>
      <c r="AW905" s="2">
        <f t="shared" si="394"/>
        <v>0</v>
      </c>
      <c r="AY905" t="s">
        <v>1306</v>
      </c>
      <c r="AZ905" t="s">
        <v>1059</v>
      </c>
      <c r="BA905">
        <v>1</v>
      </c>
      <c r="BC905">
        <v>2</v>
      </c>
      <c r="BD905" s="91">
        <v>21</v>
      </c>
      <c r="BE905" s="93">
        <v>213</v>
      </c>
      <c r="BF905" s="96">
        <f t="shared" si="385"/>
        <v>21213</v>
      </c>
      <c r="BG905" s="96">
        <f t="shared" si="395"/>
        <v>21213</v>
      </c>
      <c r="BI905" s="7" t="s">
        <v>1447</v>
      </c>
    </row>
    <row r="906" spans="1:61" ht="14" hidden="1" customHeight="1" outlineLevel="1" x14ac:dyDescent="0.2">
      <c r="A906" t="s">
        <v>746</v>
      </c>
      <c r="B906" t="s">
        <v>1059</v>
      </c>
      <c r="C906" s="1">
        <f t="shared" si="386"/>
        <v>11407</v>
      </c>
      <c r="D906" s="7">
        <f>IF(N906&gt;0, RANK(N906,(N906:P906,Q906:AF906)),0)</f>
        <v>2</v>
      </c>
      <c r="E906" s="7">
        <f>IF(O906&gt;0,RANK(O906,(N906:P906,Q906:AF906)),0)</f>
        <v>1</v>
      </c>
      <c r="F906" s="7">
        <f>IF(P906&gt;0,RANK(P906,(N906:P906,Q906:AF906)),0)</f>
        <v>0</v>
      </c>
      <c r="G906" s="1">
        <f t="shared" si="374"/>
        <v>5199</v>
      </c>
      <c r="H906" s="2">
        <f t="shared" si="375"/>
        <v>0.45577277110546155</v>
      </c>
      <c r="I906" s="2"/>
      <c r="J906" s="2">
        <f t="shared" si="387"/>
        <v>0.24783027965284474</v>
      </c>
      <c r="K906" s="2">
        <f t="shared" si="388"/>
        <v>0.70360305075830631</v>
      </c>
      <c r="L906" s="2">
        <f t="shared" si="389"/>
        <v>0</v>
      </c>
      <c r="M906" s="2">
        <f t="shared" si="390"/>
        <v>4.8566669588848921E-2</v>
      </c>
      <c r="N906" s="53">
        <v>2827</v>
      </c>
      <c r="O906" s="53">
        <v>8026</v>
      </c>
      <c r="P906" s="102"/>
      <c r="Q906" s="102">
        <v>554</v>
      </c>
      <c r="Y906" s="53">
        <v>0</v>
      </c>
      <c r="Z906" s="53">
        <v>0</v>
      </c>
      <c r="AA906" s="53">
        <v>0</v>
      </c>
      <c r="AB906" s="53">
        <v>0</v>
      </c>
      <c r="AC906" s="53">
        <v>0</v>
      </c>
      <c r="AP906" s="7">
        <f>IF(Q906&gt;0,RANK(Q906,(N906:P906,Q906:AF906)),0)</f>
        <v>3</v>
      </c>
      <c r="AQ906" s="7">
        <f>IF(R906&gt;0,RANK(R906,(N906:P906,Q906:AF906)),0)</f>
        <v>0</v>
      </c>
      <c r="AR906" s="7">
        <f>IF(T906&gt;0,RANK(T906,(N906:P906,Q906:AF906)),0)</f>
        <v>0</v>
      </c>
      <c r="AS906" s="7">
        <f>IF(S906&gt;0,RANK(S906,(N906:P906,Q906:AF906)),0)</f>
        <v>0</v>
      </c>
      <c r="AT906" s="2">
        <f t="shared" si="391"/>
        <v>4.8566669588848956E-2</v>
      </c>
      <c r="AU906" s="2">
        <f t="shared" si="392"/>
        <v>0</v>
      </c>
      <c r="AV906" s="2">
        <f t="shared" si="393"/>
        <v>0</v>
      </c>
      <c r="AW906" s="2">
        <f t="shared" si="394"/>
        <v>0</v>
      </c>
      <c r="AY906" t="s">
        <v>746</v>
      </c>
      <c r="AZ906" t="s">
        <v>1059</v>
      </c>
      <c r="BC906">
        <v>2</v>
      </c>
      <c r="BD906" s="91">
        <v>21</v>
      </c>
      <c r="BE906" s="93">
        <v>215</v>
      </c>
      <c r="BF906" s="96">
        <f t="shared" si="385"/>
        <v>21215</v>
      </c>
      <c r="BG906" s="96">
        <f t="shared" si="395"/>
        <v>21215</v>
      </c>
      <c r="BI906" s="7" t="s">
        <v>1447</v>
      </c>
    </row>
    <row r="907" spans="1:61" ht="14" hidden="1" customHeight="1" outlineLevel="1" x14ac:dyDescent="0.2">
      <c r="A907" t="s">
        <v>2314</v>
      </c>
      <c r="B907" t="s">
        <v>1059</v>
      </c>
      <c r="C907" s="1">
        <f t="shared" si="386"/>
        <v>12498</v>
      </c>
      <c r="D907" s="7">
        <f>IF(N907&gt;0, RANK(N907,(N907:P907,Q907:AF907)),0)</f>
        <v>2</v>
      </c>
      <c r="E907" s="7">
        <f>IF(O907&gt;0,RANK(O907,(N907:P907,Q907:AF907)),0)</f>
        <v>1</v>
      </c>
      <c r="F907" s="7">
        <f>IF(P907&gt;0,RANK(P907,(N907:P907,Q907:AF907)),0)</f>
        <v>0</v>
      </c>
      <c r="G907" s="1">
        <f t="shared" si="374"/>
        <v>5358</v>
      </c>
      <c r="H907" s="2">
        <f t="shared" si="375"/>
        <v>0.42870859337493999</v>
      </c>
      <c r="I907" s="2"/>
      <c r="J907" s="2">
        <f t="shared" si="387"/>
        <v>0.26236197791646665</v>
      </c>
      <c r="K907" s="2">
        <f t="shared" si="388"/>
        <v>0.69107057129140659</v>
      </c>
      <c r="L907" s="2">
        <f t="shared" si="389"/>
        <v>0</v>
      </c>
      <c r="M907" s="2">
        <f t="shared" si="390"/>
        <v>4.6567450792126763E-2</v>
      </c>
      <c r="N907" s="53">
        <v>3279</v>
      </c>
      <c r="O907" s="53">
        <v>8637</v>
      </c>
      <c r="P907" s="102"/>
      <c r="Q907" s="102">
        <v>582</v>
      </c>
      <c r="Y907" s="53">
        <v>0</v>
      </c>
      <c r="Z907" s="53">
        <v>0</v>
      </c>
      <c r="AA907" s="53">
        <v>0</v>
      </c>
      <c r="AB907" s="53">
        <v>0</v>
      </c>
      <c r="AC907" s="53">
        <v>0</v>
      </c>
      <c r="AP907" s="7">
        <f>IF(Q907&gt;0,RANK(Q907,(N907:P907,Q907:AF907)),0)</f>
        <v>3</v>
      </c>
      <c r="AQ907" s="7">
        <f>IF(R907&gt;0,RANK(R907,(N907:P907,Q907:AF907)),0)</f>
        <v>0</v>
      </c>
      <c r="AR907" s="7">
        <f>IF(T907&gt;0,RANK(T907,(N907:P907,Q907:AF907)),0)</f>
        <v>0</v>
      </c>
      <c r="AS907" s="7">
        <f>IF(S907&gt;0,RANK(S907,(N907:P907,Q907:AF907)),0)</f>
        <v>0</v>
      </c>
      <c r="AT907" s="2">
        <f t="shared" si="391"/>
        <v>4.6567450792126742E-2</v>
      </c>
      <c r="AU907" s="2">
        <f t="shared" si="392"/>
        <v>0</v>
      </c>
      <c r="AV907" s="2">
        <f t="shared" si="393"/>
        <v>0</v>
      </c>
      <c r="AW907" s="2">
        <f t="shared" si="394"/>
        <v>0</v>
      </c>
      <c r="AY907" t="s">
        <v>2314</v>
      </c>
      <c r="AZ907" t="s">
        <v>1059</v>
      </c>
      <c r="BA907">
        <v>1</v>
      </c>
      <c r="BC907">
        <v>2</v>
      </c>
      <c r="BD907" s="91">
        <v>21</v>
      </c>
      <c r="BE907" s="93">
        <v>217</v>
      </c>
      <c r="BF907" s="96">
        <f t="shared" si="385"/>
        <v>21217</v>
      </c>
      <c r="BG907" s="96">
        <f t="shared" si="395"/>
        <v>21217</v>
      </c>
      <c r="BI907" s="7" t="s">
        <v>1447</v>
      </c>
    </row>
    <row r="908" spans="1:61" ht="14" hidden="1" customHeight="1" outlineLevel="1" x14ac:dyDescent="0.2">
      <c r="A908" t="s">
        <v>2312</v>
      </c>
      <c r="B908" t="s">
        <v>1059</v>
      </c>
      <c r="C908" s="1">
        <f t="shared" si="386"/>
        <v>5339</v>
      </c>
      <c r="D908" s="7">
        <f>IF(N908&gt;0, RANK(N908,(N908:P908,Q908:AF908)),0)</f>
        <v>2</v>
      </c>
      <c r="E908" s="7">
        <f>IF(O908&gt;0,RANK(O908,(N908:P908,Q908:AF908)),0)</f>
        <v>1</v>
      </c>
      <c r="F908" s="7">
        <f>IF(P908&gt;0,RANK(P908,(N908:P908,Q908:AF908)),0)</f>
        <v>0</v>
      </c>
      <c r="G908" s="1">
        <f t="shared" si="374"/>
        <v>2103</v>
      </c>
      <c r="H908" s="2">
        <f t="shared" si="375"/>
        <v>0.39389398763813449</v>
      </c>
      <c r="I908" s="2"/>
      <c r="J908" s="2">
        <f t="shared" si="387"/>
        <v>0.27420865330586253</v>
      </c>
      <c r="K908" s="2">
        <f t="shared" si="388"/>
        <v>0.66810264094399696</v>
      </c>
      <c r="L908" s="2">
        <f t="shared" si="389"/>
        <v>0</v>
      </c>
      <c r="M908" s="2">
        <f t="shared" si="390"/>
        <v>5.7688705750140512E-2</v>
      </c>
      <c r="N908" s="53">
        <v>1464</v>
      </c>
      <c r="O908" s="53">
        <v>3567</v>
      </c>
      <c r="P908" s="102"/>
      <c r="Q908" s="102">
        <v>308</v>
      </c>
      <c r="Y908" s="53">
        <v>0</v>
      </c>
      <c r="Z908" s="53">
        <v>0</v>
      </c>
      <c r="AA908" s="53">
        <v>0</v>
      </c>
      <c r="AB908" s="53">
        <v>0</v>
      </c>
      <c r="AC908" s="53">
        <v>0</v>
      </c>
      <c r="AP908" s="7">
        <f>IF(Q908&gt;0,RANK(Q908,(N908:P908,Q908:AF908)),0)</f>
        <v>3</v>
      </c>
      <c r="AQ908" s="7">
        <f>IF(R908&gt;0,RANK(R908,(N908:P908,Q908:AF908)),0)</f>
        <v>0</v>
      </c>
      <c r="AR908" s="7">
        <f>IF(T908&gt;0,RANK(T908,(N908:P908,Q908:AF908)),0)</f>
        <v>0</v>
      </c>
      <c r="AS908" s="7">
        <f>IF(S908&gt;0,RANK(S908,(N908:P908,Q908:AF908)),0)</f>
        <v>0</v>
      </c>
      <c r="AT908" s="2">
        <f t="shared" si="391"/>
        <v>5.7688705750140477E-2</v>
      </c>
      <c r="AU908" s="2">
        <f t="shared" si="392"/>
        <v>0</v>
      </c>
      <c r="AV908" s="2">
        <f t="shared" si="393"/>
        <v>0</v>
      </c>
      <c r="AW908" s="2">
        <f t="shared" si="394"/>
        <v>0</v>
      </c>
      <c r="AY908" t="s">
        <v>2312</v>
      </c>
      <c r="AZ908" t="s">
        <v>1059</v>
      </c>
      <c r="BA908">
        <v>1</v>
      </c>
      <c r="BC908">
        <v>2</v>
      </c>
      <c r="BD908" s="91">
        <v>21</v>
      </c>
      <c r="BE908" s="93">
        <v>219</v>
      </c>
      <c r="BF908" s="96">
        <f t="shared" si="385"/>
        <v>21219</v>
      </c>
      <c r="BG908" s="96">
        <f t="shared" si="395"/>
        <v>21219</v>
      </c>
      <c r="BI908" s="7" t="s">
        <v>1447</v>
      </c>
    </row>
    <row r="909" spans="1:61" ht="14" hidden="1" customHeight="1" outlineLevel="1" x14ac:dyDescent="0.2">
      <c r="A909" t="s">
        <v>747</v>
      </c>
      <c r="B909" t="s">
        <v>1059</v>
      </c>
      <c r="C909" s="1">
        <f t="shared" si="386"/>
        <v>7368</v>
      </c>
      <c r="D909" s="7">
        <f>IF(N909&gt;0, RANK(N909,(N909:P909,Q909:AF909)),0)</f>
        <v>2</v>
      </c>
      <c r="E909" s="7">
        <f>IF(O909&gt;0,RANK(O909,(N909:P909,Q909:AF909)),0)</f>
        <v>1</v>
      </c>
      <c r="F909" s="7">
        <f>IF(P909&gt;0,RANK(P909,(N909:P909,Q909:AF909)),0)</f>
        <v>0</v>
      </c>
      <c r="G909" s="1">
        <f t="shared" si="374"/>
        <v>2966</v>
      </c>
      <c r="H909" s="2">
        <f t="shared" si="375"/>
        <v>0.40255157437567862</v>
      </c>
      <c r="I909" s="2"/>
      <c r="J909" s="2">
        <f t="shared" si="387"/>
        <v>0.27605863192182412</v>
      </c>
      <c r="K909" s="2">
        <f t="shared" si="388"/>
        <v>0.67861020629750268</v>
      </c>
      <c r="L909" s="2">
        <f t="shared" si="389"/>
        <v>0</v>
      </c>
      <c r="M909" s="2">
        <f t="shared" si="390"/>
        <v>4.5331161780673201E-2</v>
      </c>
      <c r="N909" s="53">
        <v>2034</v>
      </c>
      <c r="O909" s="53">
        <v>5000</v>
      </c>
      <c r="P909" s="102"/>
      <c r="Q909" s="102">
        <v>334</v>
      </c>
      <c r="Y909" s="53">
        <v>0</v>
      </c>
      <c r="Z909" s="53">
        <v>0</v>
      </c>
      <c r="AA909" s="53">
        <v>0</v>
      </c>
      <c r="AB909" s="53">
        <v>0</v>
      </c>
      <c r="AC909" s="53">
        <v>0</v>
      </c>
      <c r="AP909" s="7">
        <f>IF(Q909&gt;0,RANK(Q909,(N909:P909,Q909:AF909)),0)</f>
        <v>3</v>
      </c>
      <c r="AQ909" s="7">
        <f>IF(R909&gt;0,RANK(R909,(N909:P909,Q909:AF909)),0)</f>
        <v>0</v>
      </c>
      <c r="AR909" s="7">
        <f>IF(T909&gt;0,RANK(T909,(N909:P909,Q909:AF909)),0)</f>
        <v>0</v>
      </c>
      <c r="AS909" s="7">
        <f>IF(S909&gt;0,RANK(S909,(N909:P909,Q909:AF909)),0)</f>
        <v>0</v>
      </c>
      <c r="AT909" s="2">
        <f t="shared" si="391"/>
        <v>4.5331161780673181E-2</v>
      </c>
      <c r="AU909" s="2">
        <f t="shared" si="392"/>
        <v>0</v>
      </c>
      <c r="AV909" s="2">
        <f t="shared" si="393"/>
        <v>0</v>
      </c>
      <c r="AW909" s="2">
        <f t="shared" si="394"/>
        <v>0</v>
      </c>
      <c r="AY909" t="s">
        <v>747</v>
      </c>
      <c r="AZ909" t="s">
        <v>1059</v>
      </c>
      <c r="BA909">
        <v>1</v>
      </c>
      <c r="BC909">
        <v>2</v>
      </c>
      <c r="BD909" s="91">
        <v>21</v>
      </c>
      <c r="BE909" s="93">
        <v>221</v>
      </c>
      <c r="BF909" s="96">
        <f t="shared" si="385"/>
        <v>21221</v>
      </c>
      <c r="BG909" s="96">
        <f t="shared" si="395"/>
        <v>21221</v>
      </c>
      <c r="BI909" s="7" t="s">
        <v>1447</v>
      </c>
    </row>
    <row r="910" spans="1:61" ht="14" hidden="1" customHeight="1" outlineLevel="1" x14ac:dyDescent="0.2">
      <c r="A910" t="s">
        <v>2438</v>
      </c>
      <c r="B910" t="s">
        <v>1059</v>
      </c>
      <c r="C910" s="1">
        <f t="shared" si="386"/>
        <v>4302</v>
      </c>
      <c r="D910" s="7">
        <f>IF(N910&gt;0, RANK(N910,(N910:P910,Q910:AF910)),0)</f>
        <v>2</v>
      </c>
      <c r="E910" s="7">
        <f>IF(O910&gt;0,RANK(O910,(N910:P910,Q910:AF910)),0)</f>
        <v>1</v>
      </c>
      <c r="F910" s="7">
        <f>IF(P910&gt;0,RANK(P910,(N910:P910,Q910:AF910)),0)</f>
        <v>0</v>
      </c>
      <c r="G910" s="1">
        <f t="shared" si="374"/>
        <v>1706</v>
      </c>
      <c r="H910" s="2">
        <f t="shared" si="375"/>
        <v>0.39655973965597396</v>
      </c>
      <c r="I910" s="2"/>
      <c r="J910" s="2">
        <f t="shared" si="387"/>
        <v>0.27498837749883775</v>
      </c>
      <c r="K910" s="2">
        <f t="shared" si="388"/>
        <v>0.67154811715481166</v>
      </c>
      <c r="L910" s="2">
        <f t="shared" si="389"/>
        <v>0</v>
      </c>
      <c r="M910" s="2">
        <f t="shared" si="390"/>
        <v>5.3463505346350582E-2</v>
      </c>
      <c r="N910" s="53">
        <v>1183</v>
      </c>
      <c r="O910" s="53">
        <v>2889</v>
      </c>
      <c r="P910" s="102"/>
      <c r="Q910" s="102">
        <v>230</v>
      </c>
      <c r="Y910" s="53">
        <v>0</v>
      </c>
      <c r="Z910" s="53">
        <v>0</v>
      </c>
      <c r="AA910" s="53">
        <v>0</v>
      </c>
      <c r="AB910" s="53">
        <v>0</v>
      </c>
      <c r="AC910" s="53">
        <v>0</v>
      </c>
      <c r="AP910" s="7">
        <f>IF(Q910&gt;0,RANK(Q910,(N910:P910,Q910:AF910)),0)</f>
        <v>3</v>
      </c>
      <c r="AQ910" s="7">
        <f>IF(R910&gt;0,RANK(R910,(N910:P910,Q910:AF910)),0)</f>
        <v>0</v>
      </c>
      <c r="AR910" s="7">
        <f>IF(T910&gt;0,RANK(T910,(N910:P910,Q910:AF910)),0)</f>
        <v>0</v>
      </c>
      <c r="AS910" s="7">
        <f>IF(S910&gt;0,RANK(S910,(N910:P910,Q910:AF910)),0)</f>
        <v>0</v>
      </c>
      <c r="AT910" s="2">
        <f t="shared" si="391"/>
        <v>5.3463505346350533E-2</v>
      </c>
      <c r="AU910" s="2">
        <f t="shared" si="392"/>
        <v>0</v>
      </c>
      <c r="AV910" s="2">
        <f t="shared" si="393"/>
        <v>0</v>
      </c>
      <c r="AW910" s="2">
        <f t="shared" si="394"/>
        <v>0</v>
      </c>
      <c r="AY910" t="s">
        <v>2438</v>
      </c>
      <c r="AZ910" t="s">
        <v>1059</v>
      </c>
      <c r="BA910">
        <v>4</v>
      </c>
      <c r="BC910">
        <v>2</v>
      </c>
      <c r="BD910" s="91">
        <v>21</v>
      </c>
      <c r="BE910" s="93">
        <v>223</v>
      </c>
      <c r="BF910" s="96">
        <f t="shared" si="385"/>
        <v>21223</v>
      </c>
      <c r="BG910" s="96">
        <f t="shared" si="395"/>
        <v>21223</v>
      </c>
      <c r="BI910" s="7" t="s">
        <v>1447</v>
      </c>
    </row>
    <row r="911" spans="1:61" ht="14" hidden="1" customHeight="1" outlineLevel="1" x14ac:dyDescent="0.2">
      <c r="A911" t="s">
        <v>527</v>
      </c>
      <c r="B911" t="s">
        <v>1059</v>
      </c>
      <c r="C911" s="1">
        <f t="shared" si="386"/>
        <v>6553</v>
      </c>
      <c r="D911" s="7">
        <f>IF(N911&gt;0, RANK(N911,(N911:P911,Q911:AF911)),0)</f>
        <v>2</v>
      </c>
      <c r="E911" s="7">
        <f>IF(O911&gt;0,RANK(O911,(N911:P911,Q911:AF911)),0)</f>
        <v>1</v>
      </c>
      <c r="F911" s="7">
        <f>IF(P911&gt;0,RANK(P911,(N911:P911,Q911:AF911)),0)</f>
        <v>0</v>
      </c>
      <c r="G911" s="1">
        <f t="shared" si="374"/>
        <v>2548</v>
      </c>
      <c r="H911" s="2">
        <f t="shared" si="375"/>
        <v>0.38882954372043338</v>
      </c>
      <c r="I911" s="2"/>
      <c r="J911" s="2">
        <f t="shared" si="387"/>
        <v>0.27514115672211203</v>
      </c>
      <c r="K911" s="2">
        <f t="shared" si="388"/>
        <v>0.66397070044254536</v>
      </c>
      <c r="L911" s="2">
        <f t="shared" si="389"/>
        <v>0</v>
      </c>
      <c r="M911" s="2">
        <f t="shared" si="390"/>
        <v>6.0888142835342607E-2</v>
      </c>
      <c r="N911" s="53">
        <v>1803</v>
      </c>
      <c r="O911" s="53">
        <v>4351</v>
      </c>
      <c r="P911" s="102"/>
      <c r="Q911" s="102">
        <v>399</v>
      </c>
      <c r="Y911" s="53">
        <v>0</v>
      </c>
      <c r="Z911" s="53">
        <v>0</v>
      </c>
      <c r="AA911" s="53">
        <v>0</v>
      </c>
      <c r="AB911" s="53">
        <v>0</v>
      </c>
      <c r="AC911" s="53">
        <v>0</v>
      </c>
      <c r="AP911" s="7">
        <f>IF(Q911&gt;0,RANK(Q911,(N911:P911,Q911:AF911)),0)</f>
        <v>3</v>
      </c>
      <c r="AQ911" s="7">
        <f>IF(R911&gt;0,RANK(R911,(N911:P911,Q911:AF911)),0)</f>
        <v>0</v>
      </c>
      <c r="AR911" s="7">
        <f>IF(T911&gt;0,RANK(T911,(N911:P911,Q911:AF911)),0)</f>
        <v>0</v>
      </c>
      <c r="AS911" s="7">
        <f>IF(S911&gt;0,RANK(S911,(N911:P911,Q911:AF911)),0)</f>
        <v>0</v>
      </c>
      <c r="AT911" s="2">
        <f t="shared" si="391"/>
        <v>6.0888142835342593E-2</v>
      </c>
      <c r="AU911" s="2">
        <f t="shared" si="392"/>
        <v>0</v>
      </c>
      <c r="AV911" s="2">
        <f t="shared" si="393"/>
        <v>0</v>
      </c>
      <c r="AW911" s="2">
        <f t="shared" si="394"/>
        <v>0</v>
      </c>
      <c r="AY911" t="s">
        <v>527</v>
      </c>
      <c r="AZ911" t="s">
        <v>1059</v>
      </c>
      <c r="BA911">
        <v>1</v>
      </c>
      <c r="BC911">
        <v>2</v>
      </c>
      <c r="BD911" s="91">
        <v>21</v>
      </c>
      <c r="BE911" s="93">
        <v>225</v>
      </c>
      <c r="BF911" s="96">
        <f t="shared" si="385"/>
        <v>21225</v>
      </c>
      <c r="BG911" s="96">
        <f t="shared" si="395"/>
        <v>21225</v>
      </c>
      <c r="BI911" s="7" t="s">
        <v>1447</v>
      </c>
    </row>
    <row r="912" spans="1:61" ht="14" hidden="1" customHeight="1" outlineLevel="1" x14ac:dyDescent="0.2">
      <c r="A912" t="s">
        <v>1665</v>
      </c>
      <c r="B912" t="s">
        <v>1059</v>
      </c>
      <c r="C912" s="1">
        <f t="shared" si="386"/>
        <v>55434</v>
      </c>
      <c r="D912" s="7">
        <f>IF(N912&gt;0, RANK(N912,(N912:P912,Q912:AF912)),0)</f>
        <v>2</v>
      </c>
      <c r="E912" s="7">
        <f>IF(O912&gt;0,RANK(O912,(N912:P912,Q912:AF912)),0)</f>
        <v>1</v>
      </c>
      <c r="F912" s="7">
        <f>IF(P912&gt;0,RANK(P912,(N912:P912,Q912:AF912)),0)</f>
        <v>0</v>
      </c>
      <c r="G912" s="1">
        <f t="shared" si="374"/>
        <v>6372</v>
      </c>
      <c r="H912" s="2">
        <f t="shared" si="375"/>
        <v>0.11494750514124906</v>
      </c>
      <c r="I912" s="2"/>
      <c r="J912" s="2">
        <f t="shared" si="387"/>
        <v>0.42116751452177364</v>
      </c>
      <c r="K912" s="2">
        <f t="shared" si="388"/>
        <v>0.53611501966302266</v>
      </c>
      <c r="L912" s="2">
        <f t="shared" si="389"/>
        <v>0</v>
      </c>
      <c r="M912" s="2">
        <f t="shared" si="390"/>
        <v>4.2717465815203637E-2</v>
      </c>
      <c r="N912" s="53">
        <v>23347</v>
      </c>
      <c r="O912" s="53">
        <v>29719</v>
      </c>
      <c r="P912" s="102"/>
      <c r="Q912" s="102">
        <v>2367</v>
      </c>
      <c r="Y912" s="53">
        <v>1</v>
      </c>
      <c r="Z912" s="53">
        <v>0</v>
      </c>
      <c r="AA912" s="53">
        <v>0</v>
      </c>
      <c r="AB912" s="53">
        <v>0</v>
      </c>
      <c r="AC912" s="53">
        <v>0</v>
      </c>
      <c r="AP912" s="7">
        <f>IF(Q912&gt;0,RANK(Q912,(N912:P912,Q912:AF912)),0)</f>
        <v>3</v>
      </c>
      <c r="AQ912" s="7">
        <f>IF(R912&gt;0,RANK(R912,(N912:P912,Q912:AF912)),0)</f>
        <v>0</v>
      </c>
      <c r="AR912" s="7">
        <f>IF(T912&gt;0,RANK(T912,(N912:P912,Q912:AF912)),0)</f>
        <v>0</v>
      </c>
      <c r="AS912" s="7">
        <f>IF(S912&gt;0,RANK(S912,(N912:P912,Q912:AF912)),0)</f>
        <v>0</v>
      </c>
      <c r="AT912" s="2">
        <f t="shared" si="391"/>
        <v>4.2699426344842514E-2</v>
      </c>
      <c r="AU912" s="2">
        <f t="shared" si="392"/>
        <v>0</v>
      </c>
      <c r="AV912" s="2">
        <f t="shared" si="393"/>
        <v>0</v>
      </c>
      <c r="AW912" s="2">
        <f t="shared" si="394"/>
        <v>0</v>
      </c>
      <c r="AY912" t="s">
        <v>1665</v>
      </c>
      <c r="AZ912" t="s">
        <v>1059</v>
      </c>
      <c r="BA912">
        <v>2</v>
      </c>
      <c r="BC912">
        <v>2</v>
      </c>
      <c r="BD912" s="91">
        <v>21</v>
      </c>
      <c r="BE912" s="93">
        <v>227</v>
      </c>
      <c r="BF912" s="96">
        <f t="shared" si="385"/>
        <v>21227</v>
      </c>
      <c r="BG912" s="96">
        <f t="shared" si="395"/>
        <v>21227</v>
      </c>
      <c r="BI912" s="7" t="s">
        <v>1447</v>
      </c>
    </row>
    <row r="913" spans="1:61" ht="14" hidden="1" customHeight="1" outlineLevel="1" x14ac:dyDescent="0.2">
      <c r="A913" t="s">
        <v>1845</v>
      </c>
      <c r="B913" t="s">
        <v>1059</v>
      </c>
      <c r="C913" s="1">
        <f t="shared" si="386"/>
        <v>6193</v>
      </c>
      <c r="D913" s="7">
        <f>IF(N913&gt;0, RANK(N913,(N913:P913,Q913:AF913)),0)</f>
        <v>2</v>
      </c>
      <c r="E913" s="7">
        <f>IF(O913&gt;0,RANK(O913,(N913:P913,Q913:AF913)),0)</f>
        <v>1</v>
      </c>
      <c r="F913" s="7">
        <f>IF(P913&gt;0,RANK(P913,(N913:P913,Q913:AF913)),0)</f>
        <v>0</v>
      </c>
      <c r="G913" s="1">
        <f t="shared" si="374"/>
        <v>2338</v>
      </c>
      <c r="H913" s="2">
        <f t="shared" si="375"/>
        <v>0.37752300984983045</v>
      </c>
      <c r="I913" s="2"/>
      <c r="J913" s="2">
        <f t="shared" si="387"/>
        <v>0.28564508315840464</v>
      </c>
      <c r="K913" s="2">
        <f t="shared" si="388"/>
        <v>0.66316809300823509</v>
      </c>
      <c r="L913" s="2">
        <f t="shared" si="389"/>
        <v>0</v>
      </c>
      <c r="M913" s="2">
        <f t="shared" si="390"/>
        <v>5.1186823833360262E-2</v>
      </c>
      <c r="N913" s="53">
        <v>1769</v>
      </c>
      <c r="O913" s="53">
        <v>4107</v>
      </c>
      <c r="P913" s="102"/>
      <c r="Q913" s="102">
        <v>317</v>
      </c>
      <c r="Y913" s="53">
        <v>0</v>
      </c>
      <c r="Z913" s="53">
        <v>0</v>
      </c>
      <c r="AA913" s="53">
        <v>0</v>
      </c>
      <c r="AB913" s="53">
        <v>0</v>
      </c>
      <c r="AC913" s="53">
        <v>0</v>
      </c>
      <c r="AP913" s="7">
        <f>IF(Q913&gt;0,RANK(Q913,(N913:P913,Q913:AF913)),0)</f>
        <v>3</v>
      </c>
      <c r="AQ913" s="7">
        <f>IF(R913&gt;0,RANK(R913,(N913:P913,Q913:AF913)),0)</f>
        <v>0</v>
      </c>
      <c r="AR913" s="7">
        <f>IF(T913&gt;0,RANK(T913,(N913:P913,Q913:AF913)),0)</f>
        <v>0</v>
      </c>
      <c r="AS913" s="7">
        <f>IF(S913&gt;0,RANK(S913,(N913:P913,Q913:AF913)),0)</f>
        <v>0</v>
      </c>
      <c r="AT913" s="2">
        <f t="shared" si="391"/>
        <v>5.1186823833360248E-2</v>
      </c>
      <c r="AU913" s="2">
        <f t="shared" si="392"/>
        <v>0</v>
      </c>
      <c r="AV913" s="2">
        <f t="shared" si="393"/>
        <v>0</v>
      </c>
      <c r="AW913" s="2">
        <f t="shared" si="394"/>
        <v>0</v>
      </c>
      <c r="AY913" t="s">
        <v>1845</v>
      </c>
      <c r="AZ913" t="s">
        <v>1059</v>
      </c>
      <c r="BC913">
        <v>2</v>
      </c>
      <c r="BD913" s="91">
        <v>21</v>
      </c>
      <c r="BE913" s="93">
        <v>229</v>
      </c>
      <c r="BF913" s="96">
        <f t="shared" si="385"/>
        <v>21229</v>
      </c>
      <c r="BG913" s="96">
        <f t="shared" si="395"/>
        <v>21229</v>
      </c>
      <c r="BI913" s="7" t="s">
        <v>1447</v>
      </c>
    </row>
    <row r="914" spans="1:61" ht="14" hidden="1" customHeight="1" outlineLevel="1" x14ac:dyDescent="0.2">
      <c r="A914" t="s">
        <v>1199</v>
      </c>
      <c r="B914" t="s">
        <v>1059</v>
      </c>
      <c r="C914" s="1">
        <f t="shared" si="386"/>
        <v>9150</v>
      </c>
      <c r="D914" s="7">
        <f>IF(N914&gt;0, RANK(N914,(N914:P914,Q914:AF914)),0)</f>
        <v>2</v>
      </c>
      <c r="E914" s="7">
        <f>IF(O914&gt;0,RANK(O914,(N914:P914,Q914:AF914)),0)</f>
        <v>1</v>
      </c>
      <c r="F914" s="7">
        <f>IF(P914&gt;0,RANK(P914,(N914:P914,Q914:AF914)),0)</f>
        <v>0</v>
      </c>
      <c r="G914" s="1">
        <f t="shared" si="374"/>
        <v>4711</v>
      </c>
      <c r="H914" s="2">
        <f t="shared" si="375"/>
        <v>0.51486338797814213</v>
      </c>
      <c r="I914" s="2"/>
      <c r="J914" s="2">
        <f t="shared" si="387"/>
        <v>0.21617486338797814</v>
      </c>
      <c r="K914" s="2">
        <f t="shared" si="388"/>
        <v>0.73103825136612022</v>
      </c>
      <c r="L914" s="2">
        <f t="shared" si="389"/>
        <v>0</v>
      </c>
      <c r="M914" s="2">
        <f t="shared" si="390"/>
        <v>5.2786885245901694E-2</v>
      </c>
      <c r="N914" s="53">
        <v>1978</v>
      </c>
      <c r="O914" s="53">
        <v>6689</v>
      </c>
      <c r="P914" s="102"/>
      <c r="Q914" s="102">
        <v>483</v>
      </c>
      <c r="Y914" s="53">
        <v>0</v>
      </c>
      <c r="Z914" s="53">
        <v>0</v>
      </c>
      <c r="AA914" s="53">
        <v>0</v>
      </c>
      <c r="AB914" s="53">
        <v>0</v>
      </c>
      <c r="AC914" s="53">
        <v>0</v>
      </c>
      <c r="AP914" s="7">
        <f>IF(Q914&gt;0,RANK(Q914,(N914:P914,Q914:AF914)),0)</f>
        <v>3</v>
      </c>
      <c r="AQ914" s="7">
        <f>IF(R914&gt;0,RANK(R914,(N914:P914,Q914:AF914)),0)</f>
        <v>0</v>
      </c>
      <c r="AR914" s="7">
        <f>IF(T914&gt;0,RANK(T914,(N914:P914,Q914:AF914)),0)</f>
        <v>0</v>
      </c>
      <c r="AS914" s="7">
        <f>IF(S914&gt;0,RANK(S914,(N914:P914,Q914:AF914)),0)</f>
        <v>0</v>
      </c>
      <c r="AT914" s="2">
        <f t="shared" si="391"/>
        <v>5.2786885245901638E-2</v>
      </c>
      <c r="AU914" s="2">
        <f t="shared" si="392"/>
        <v>0</v>
      </c>
      <c r="AV914" s="2">
        <f t="shared" si="393"/>
        <v>0</v>
      </c>
      <c r="AW914" s="2">
        <f t="shared" si="394"/>
        <v>0</v>
      </c>
      <c r="AY914" t="s">
        <v>1199</v>
      </c>
      <c r="AZ914" t="s">
        <v>1059</v>
      </c>
      <c r="BA914">
        <v>5</v>
      </c>
      <c r="BC914">
        <v>2</v>
      </c>
      <c r="BD914" s="91">
        <v>21</v>
      </c>
      <c r="BE914" s="93">
        <v>231</v>
      </c>
      <c r="BF914" s="96">
        <f t="shared" si="385"/>
        <v>21231</v>
      </c>
      <c r="BG914" s="96">
        <f t="shared" si="395"/>
        <v>21231</v>
      </c>
      <c r="BI914" s="7" t="s">
        <v>1447</v>
      </c>
    </row>
    <row r="915" spans="1:61" ht="14" hidden="1" customHeight="1" outlineLevel="1" x14ac:dyDescent="0.2">
      <c r="A915" t="s">
        <v>2412</v>
      </c>
      <c r="B915" t="s">
        <v>1059</v>
      </c>
      <c r="C915" s="1">
        <f t="shared" si="386"/>
        <v>5976</v>
      </c>
      <c r="D915" s="7">
        <f>IF(N915&gt;0, RANK(N915,(N915:P915,Q915:AF915)),0)</f>
        <v>2</v>
      </c>
      <c r="E915" s="7">
        <f>IF(O915&gt;0,RANK(O915,(N915:P915,Q915:AF915)),0)</f>
        <v>1</v>
      </c>
      <c r="F915" s="7">
        <f>IF(P915&gt;0,RANK(P915,(N915:P915,Q915:AF915)),0)</f>
        <v>0</v>
      </c>
      <c r="G915" s="1">
        <f t="shared" si="374"/>
        <v>2429</v>
      </c>
      <c r="H915" s="2">
        <f t="shared" si="375"/>
        <v>0.40645917001338688</v>
      </c>
      <c r="I915" s="2"/>
      <c r="J915" s="2">
        <f t="shared" si="387"/>
        <v>0.2677376171352075</v>
      </c>
      <c r="K915" s="2">
        <f t="shared" si="388"/>
        <v>0.67419678714859432</v>
      </c>
      <c r="L915" s="2">
        <f t="shared" si="389"/>
        <v>0</v>
      </c>
      <c r="M915" s="2">
        <f t="shared" si="390"/>
        <v>5.8065595716198182E-2</v>
      </c>
      <c r="N915" s="53">
        <v>1600</v>
      </c>
      <c r="O915" s="53">
        <v>4029</v>
      </c>
      <c r="P915" s="102"/>
      <c r="Q915" s="102">
        <v>347</v>
      </c>
      <c r="Y915" s="53">
        <v>0</v>
      </c>
      <c r="Z915" s="53">
        <v>0</v>
      </c>
      <c r="AA915" s="53">
        <v>0</v>
      </c>
      <c r="AB915" s="53">
        <v>0</v>
      </c>
      <c r="AC915" s="53">
        <v>0</v>
      </c>
      <c r="AP915" s="7">
        <f>IF(Q915&gt;0,RANK(Q915,(N915:P915,Q915:AF915)),0)</f>
        <v>3</v>
      </c>
      <c r="AQ915" s="7">
        <f>IF(R915&gt;0,RANK(R915,(N915:P915,Q915:AF915)),0)</f>
        <v>0</v>
      </c>
      <c r="AR915" s="7">
        <f>IF(T915&gt;0,RANK(T915,(N915:P915,Q915:AF915)),0)</f>
        <v>0</v>
      </c>
      <c r="AS915" s="7">
        <f>IF(S915&gt;0,RANK(S915,(N915:P915,Q915:AF915)),0)</f>
        <v>0</v>
      </c>
      <c r="AT915" s="2">
        <f t="shared" si="391"/>
        <v>5.8065595716198126E-2</v>
      </c>
      <c r="AU915" s="2">
        <f t="shared" si="392"/>
        <v>0</v>
      </c>
      <c r="AV915" s="2">
        <f t="shared" si="393"/>
        <v>0</v>
      </c>
      <c r="AW915" s="2">
        <f t="shared" si="394"/>
        <v>0</v>
      </c>
      <c r="AY915" t="s">
        <v>2412</v>
      </c>
      <c r="AZ915" t="s">
        <v>1059</v>
      </c>
      <c r="BA915">
        <v>1</v>
      </c>
      <c r="BC915">
        <v>2</v>
      </c>
      <c r="BD915" s="91">
        <v>21</v>
      </c>
      <c r="BE915" s="93">
        <v>233</v>
      </c>
      <c r="BF915" s="96">
        <f t="shared" si="385"/>
        <v>21233</v>
      </c>
      <c r="BG915" s="96">
        <f t="shared" si="395"/>
        <v>21233</v>
      </c>
      <c r="BI915" s="7" t="s">
        <v>1447</v>
      </c>
    </row>
    <row r="916" spans="1:61" ht="14" hidden="1" customHeight="1" outlineLevel="1" x14ac:dyDescent="0.2">
      <c r="A916" t="s">
        <v>547</v>
      </c>
      <c r="B916" t="s">
        <v>1059</v>
      </c>
      <c r="C916" s="1">
        <f t="shared" si="386"/>
        <v>15298</v>
      </c>
      <c r="D916" s="7">
        <f>IF(N916&gt;0, RANK(N916,(N916:P916,Q916:AF916)),0)</f>
        <v>2</v>
      </c>
      <c r="E916" s="7">
        <f>IF(O916&gt;0,RANK(O916,(N916:P916,Q916:AF916)),0)</f>
        <v>1</v>
      </c>
      <c r="F916" s="7">
        <f>IF(P916&gt;0,RANK(P916,(N916:P916,Q916:AF916)),0)</f>
        <v>0</v>
      </c>
      <c r="G916" s="1">
        <f t="shared" si="374"/>
        <v>8747</v>
      </c>
      <c r="H916" s="2">
        <f t="shared" si="375"/>
        <v>0.57177408811609365</v>
      </c>
      <c r="I916" s="2"/>
      <c r="J916" s="2">
        <f t="shared" si="387"/>
        <v>0.18871747940907307</v>
      </c>
      <c r="K916" s="2">
        <f t="shared" si="388"/>
        <v>0.76049156752516667</v>
      </c>
      <c r="L916" s="2">
        <f t="shared" si="389"/>
        <v>0</v>
      </c>
      <c r="M916" s="2">
        <f t="shared" si="390"/>
        <v>5.0790953065760203E-2</v>
      </c>
      <c r="N916" s="53">
        <v>2887</v>
      </c>
      <c r="O916" s="53">
        <v>11634</v>
      </c>
      <c r="P916" s="102"/>
      <c r="Q916" s="102">
        <v>777</v>
      </c>
      <c r="Y916" s="53">
        <v>0</v>
      </c>
      <c r="Z916" s="53">
        <v>0</v>
      </c>
      <c r="AA916" s="53">
        <v>0</v>
      </c>
      <c r="AB916" s="53">
        <v>0</v>
      </c>
      <c r="AC916" s="53">
        <v>0</v>
      </c>
      <c r="AP916" s="7">
        <f>IF(Q916&gt;0,RANK(Q916,(N916:P916,Q916:AF916)),0)</f>
        <v>3</v>
      </c>
      <c r="AQ916" s="7">
        <f>IF(R916&gt;0,RANK(R916,(N916:P916,Q916:AF916)),0)</f>
        <v>0</v>
      </c>
      <c r="AR916" s="7">
        <f>IF(T916&gt;0,RANK(T916,(N916:P916,Q916:AF916)),0)</f>
        <v>0</v>
      </c>
      <c r="AS916" s="7">
        <f>IF(S916&gt;0,RANK(S916,(N916:P916,Q916:AF916)),0)</f>
        <v>0</v>
      </c>
      <c r="AT916" s="2">
        <f t="shared" si="391"/>
        <v>5.079095306576023E-2</v>
      </c>
      <c r="AU916" s="2">
        <f t="shared" si="392"/>
        <v>0</v>
      </c>
      <c r="AV916" s="2">
        <f t="shared" si="393"/>
        <v>0</v>
      </c>
      <c r="AW916" s="2">
        <f t="shared" si="394"/>
        <v>0</v>
      </c>
      <c r="AY916" t="s">
        <v>547</v>
      </c>
      <c r="AZ916" t="s">
        <v>1059</v>
      </c>
      <c r="BA916">
        <v>5</v>
      </c>
      <c r="BC916">
        <v>2</v>
      </c>
      <c r="BD916" s="91">
        <v>21</v>
      </c>
      <c r="BE916" s="93">
        <v>235</v>
      </c>
      <c r="BF916" s="96">
        <f t="shared" si="385"/>
        <v>21235</v>
      </c>
      <c r="BG916" s="96">
        <f t="shared" si="395"/>
        <v>21235</v>
      </c>
      <c r="BI916" s="7" t="s">
        <v>1447</v>
      </c>
    </row>
    <row r="917" spans="1:61" ht="14" hidden="1" customHeight="1" outlineLevel="1" x14ac:dyDescent="0.2">
      <c r="A917" t="s">
        <v>2439</v>
      </c>
      <c r="B917" t="s">
        <v>1059</v>
      </c>
      <c r="C917" s="1">
        <f t="shared" si="386"/>
        <v>2981</v>
      </c>
      <c r="D917" s="7">
        <f>IF(N917&gt;0, RANK(N917,(N917:P917,Q917:AF917)),0)</f>
        <v>2</v>
      </c>
      <c r="E917" s="7">
        <f>IF(O917&gt;0,RANK(O917,(N917:P917,Q917:AF917)),0)</f>
        <v>1</v>
      </c>
      <c r="F917" s="7">
        <f>IF(P917&gt;0,RANK(P917,(N917:P917,Q917:AF917)),0)</f>
        <v>0</v>
      </c>
      <c r="G917" s="1">
        <f t="shared" ref="G917:G980" si="396">IF(C917&gt;0,MAX(N917:P917)-LARGE(N917:P917,2),0)</f>
        <v>967</v>
      </c>
      <c r="H917" s="2">
        <f t="shared" ref="H917:H980" si="397">IF(C917&gt;0,G917/C917,0)</f>
        <v>0.32438778933243878</v>
      </c>
      <c r="I917" s="2"/>
      <c r="J917" s="2">
        <f t="shared" si="387"/>
        <v>0.31700771553170076</v>
      </c>
      <c r="K917" s="2">
        <f t="shared" si="388"/>
        <v>0.64139550486413954</v>
      </c>
      <c r="L917" s="2">
        <f t="shared" si="389"/>
        <v>0</v>
      </c>
      <c r="M917" s="2">
        <f t="shared" si="390"/>
        <v>4.1596779604159639E-2</v>
      </c>
      <c r="N917" s="53">
        <v>945</v>
      </c>
      <c r="O917" s="53">
        <v>1912</v>
      </c>
      <c r="P917" s="102"/>
      <c r="Q917" s="102">
        <v>124</v>
      </c>
      <c r="Y917" s="53">
        <v>0</v>
      </c>
      <c r="Z917" s="53">
        <v>0</v>
      </c>
      <c r="AA917" s="53">
        <v>0</v>
      </c>
      <c r="AB917" s="53">
        <v>0</v>
      </c>
      <c r="AC917" s="53">
        <v>0</v>
      </c>
      <c r="AP917" s="7">
        <f>IF(Q917&gt;0,RANK(Q917,(N917:P917,Q917:AF917)),0)</f>
        <v>3</v>
      </c>
      <c r="AQ917" s="7">
        <f>IF(R917&gt;0,RANK(R917,(N917:P917,Q917:AF917)),0)</f>
        <v>0</v>
      </c>
      <c r="AR917" s="7">
        <f>IF(T917&gt;0,RANK(T917,(N917:P917,Q917:AF917)),0)</f>
        <v>0</v>
      </c>
      <c r="AS917" s="7">
        <f>IF(S917&gt;0,RANK(S917,(N917:P917,Q917:AF917)),0)</f>
        <v>0</v>
      </c>
      <c r="AT917" s="2">
        <f t="shared" si="391"/>
        <v>4.1596779604159681E-2</v>
      </c>
      <c r="AU917" s="2">
        <f t="shared" si="392"/>
        <v>0</v>
      </c>
      <c r="AV917" s="2">
        <f t="shared" si="393"/>
        <v>0</v>
      </c>
      <c r="AW917" s="2">
        <f t="shared" si="394"/>
        <v>0</v>
      </c>
      <c r="AY917" t="s">
        <v>2439</v>
      </c>
      <c r="AZ917" t="s">
        <v>1059</v>
      </c>
      <c r="BA917">
        <v>6</v>
      </c>
      <c r="BC917">
        <v>2</v>
      </c>
      <c r="BD917" s="91">
        <v>21</v>
      </c>
      <c r="BE917" s="93">
        <v>237</v>
      </c>
      <c r="BF917" s="96">
        <f t="shared" si="385"/>
        <v>21237</v>
      </c>
      <c r="BG917" s="96">
        <f t="shared" si="395"/>
        <v>21237</v>
      </c>
      <c r="BI917" s="7" t="s">
        <v>1447</v>
      </c>
    </row>
    <row r="918" spans="1:61" ht="14" hidden="1" customHeight="1" outlineLevel="1" x14ac:dyDescent="0.2">
      <c r="A918" t="s">
        <v>2098</v>
      </c>
      <c r="B918" t="s">
        <v>1059</v>
      </c>
      <c r="C918" s="1">
        <f t="shared" si="386"/>
        <v>15249</v>
      </c>
      <c r="D918" s="7">
        <f>IF(N918&gt;0, RANK(N918,(N918:P918,Q918:AF918)),0)</f>
        <v>2</v>
      </c>
      <c r="E918" s="7">
        <f>IF(O918&gt;0,RANK(O918,(N918:P918,Q918:AF918)),0)</f>
        <v>1</v>
      </c>
      <c r="F918" s="7">
        <f>IF(P918&gt;0,RANK(P918,(N918:P918,Q918:AF918)),0)</f>
        <v>0</v>
      </c>
      <c r="G918" s="1">
        <f t="shared" si="396"/>
        <v>1507</v>
      </c>
      <c r="H918" s="2">
        <f t="shared" si="397"/>
        <v>9.8826152534592426E-2</v>
      </c>
      <c r="I918" s="2"/>
      <c r="J918" s="2">
        <f t="shared" si="387"/>
        <v>0.43360220342317529</v>
      </c>
      <c r="K918" s="2">
        <f t="shared" si="388"/>
        <v>0.53242835595776772</v>
      </c>
      <c r="L918" s="2">
        <f t="shared" si="389"/>
        <v>0</v>
      </c>
      <c r="M918" s="2">
        <f t="shared" si="390"/>
        <v>3.3969440619057045E-2</v>
      </c>
      <c r="N918" s="53">
        <v>6612</v>
      </c>
      <c r="O918" s="53">
        <v>8119</v>
      </c>
      <c r="P918" s="102"/>
      <c r="Q918" s="102">
        <v>518</v>
      </c>
      <c r="Y918" s="53">
        <v>0</v>
      </c>
      <c r="Z918" s="53">
        <v>0</v>
      </c>
      <c r="AA918" s="53">
        <v>0</v>
      </c>
      <c r="AB918" s="53">
        <v>0</v>
      </c>
      <c r="AC918" s="53">
        <v>0</v>
      </c>
      <c r="AP918" s="7">
        <f>IF(Q918&gt;0,RANK(Q918,(N918:P918,Q918:AF918)),0)</f>
        <v>3</v>
      </c>
      <c r="AQ918" s="7">
        <f>IF(R918&gt;0,RANK(R918,(N918:P918,Q918:AF918)),0)</f>
        <v>0</v>
      </c>
      <c r="AR918" s="7">
        <f>IF(T918&gt;0,RANK(T918,(N918:P918,Q918:AF918)),0)</f>
        <v>0</v>
      </c>
      <c r="AS918" s="7">
        <f>IF(S918&gt;0,RANK(S918,(N918:P918,Q918:AF918)),0)</f>
        <v>0</v>
      </c>
      <c r="AT918" s="2">
        <f t="shared" si="391"/>
        <v>3.396944061905699E-2</v>
      </c>
      <c r="AU918" s="2">
        <f t="shared" si="392"/>
        <v>0</v>
      </c>
      <c r="AV918" s="2">
        <f t="shared" si="393"/>
        <v>0</v>
      </c>
      <c r="AW918" s="2">
        <f t="shared" si="394"/>
        <v>0</v>
      </c>
      <c r="AY918" t="s">
        <v>2098</v>
      </c>
      <c r="AZ918" t="s">
        <v>1059</v>
      </c>
      <c r="BA918">
        <v>6</v>
      </c>
      <c r="BC918">
        <v>2</v>
      </c>
      <c r="BD918" s="91">
        <v>21</v>
      </c>
      <c r="BE918" s="93">
        <v>239</v>
      </c>
      <c r="BF918" s="96">
        <f t="shared" si="385"/>
        <v>21239</v>
      </c>
      <c r="BG918" s="96">
        <f t="shared" si="395"/>
        <v>21239</v>
      </c>
      <c r="BI918" s="7" t="s">
        <v>1447</v>
      </c>
    </row>
    <row r="919" spans="1:61" ht="14" customHeight="1" collapsed="1" x14ac:dyDescent="0.2">
      <c r="A919" t="s">
        <v>2469</v>
      </c>
      <c r="B919" t="s">
        <v>2397</v>
      </c>
      <c r="C919" s="1">
        <f t="shared" si="386"/>
        <v>2135057</v>
      </c>
      <c r="D919" s="7">
        <f>IF(N919&gt;0, RANK(N919,(N919:P919,Q919:AF919)),0)</f>
        <v>2</v>
      </c>
      <c r="E919" s="7">
        <f>IF(O919&gt;0,RANK(O919,(N919:P919,Q919:AF919)),0)</f>
        <v>1</v>
      </c>
      <c r="F919" s="7">
        <f>IF(P919&gt;0,RANK(P919,(N919:P919,Q919:AF919)),0)</f>
        <v>0</v>
      </c>
      <c r="G919" s="1">
        <f t="shared" si="396"/>
        <v>417058</v>
      </c>
      <c r="H919" s="2">
        <f t="shared" si="397"/>
        <v>0.19533811041110377</v>
      </c>
      <c r="I919" s="2"/>
      <c r="J919" s="2">
        <f t="shared" si="387"/>
        <v>0.38231157294629603</v>
      </c>
      <c r="K919" s="2">
        <f t="shared" si="388"/>
        <v>0.57764968335739986</v>
      </c>
      <c r="L919" s="2">
        <f t="shared" si="389"/>
        <v>0</v>
      </c>
      <c r="M919" s="2">
        <f t="shared" si="390"/>
        <v>4.0038743696304113E-2</v>
      </c>
      <c r="N919" s="102">
        <f>SUM(N799:N918)</f>
        <v>816257</v>
      </c>
      <c r="O919" s="102">
        <f>SUM(O799:O918)</f>
        <v>1233315</v>
      </c>
      <c r="P919" s="102"/>
      <c r="Q919" s="102">
        <f>SUM(Q799:Q918)</f>
        <v>85386</v>
      </c>
      <c r="R919" s="102"/>
      <c r="Y919" s="102">
        <f>SUM(Y799:Y918)</f>
        <v>70</v>
      </c>
      <c r="Z919" s="102">
        <f>SUM(Z799:Z918)</f>
        <v>9</v>
      </c>
      <c r="AA919" s="102">
        <f>SUM(AA799:AA918)</f>
        <v>18</v>
      </c>
      <c r="AB919" s="102">
        <f>SUM(AB799:AB918)</f>
        <v>1</v>
      </c>
      <c r="AC919" s="102">
        <f>SUM(AC799:AC918)</f>
        <v>1</v>
      </c>
      <c r="AP919" s="7">
        <f>IF(Q919&gt;0,RANK(Q919,(N919:P919,Q919:AF919)),0)</f>
        <v>3</v>
      </c>
      <c r="AQ919" s="7">
        <f>IF(R919&gt;0,RANK(R919,(N919:P919,Q919:AF919)),0)</f>
        <v>0</v>
      </c>
      <c r="AR919" s="7">
        <f>IF(T919&gt;0,RANK(T919,(N919:P919,Q919:AF919)),0)</f>
        <v>0</v>
      </c>
      <c r="AS919" s="7">
        <f>IF(S919&gt;0,RANK(S919,(N919:P919,Q919:AF919)),0)</f>
        <v>0</v>
      </c>
      <c r="AT919" s="2">
        <f t="shared" si="391"/>
        <v>3.999237491083376E-2</v>
      </c>
      <c r="AU919" s="2">
        <f t="shared" si="392"/>
        <v>0</v>
      </c>
      <c r="AV919" s="2">
        <f t="shared" si="393"/>
        <v>0</v>
      </c>
      <c r="AW919" s="2">
        <f t="shared" si="394"/>
        <v>0</v>
      </c>
      <c r="AY919" t="s">
        <v>2469</v>
      </c>
      <c r="AZ919" t="s">
        <v>2397</v>
      </c>
      <c r="BA919" t="s">
        <v>2903</v>
      </c>
      <c r="BC919">
        <v>2</v>
      </c>
      <c r="BD919" s="91">
        <v>21</v>
      </c>
      <c r="BE919" s="93"/>
      <c r="BF919" s="91">
        <v>21</v>
      </c>
      <c r="BG919" s="91">
        <f t="shared" si="395"/>
        <v>21</v>
      </c>
      <c r="BI919" s="7" t="s">
        <v>2154</v>
      </c>
    </row>
    <row r="920" spans="1:61" ht="14" customHeight="1" x14ac:dyDescent="0.2">
      <c r="C920" s="1"/>
      <c r="E920" s="7"/>
      <c r="F920" s="7"/>
      <c r="I920" s="2"/>
      <c r="P920" s="102"/>
      <c r="Q920" s="102"/>
      <c r="AP920" s="7"/>
      <c r="AQ920" s="7"/>
      <c r="AR920" s="7"/>
      <c r="AS920" s="7"/>
      <c r="BA920" t="s">
        <v>2903</v>
      </c>
      <c r="BD920" s="91"/>
      <c r="BE920" s="93"/>
      <c r="BF920" s="96"/>
      <c r="BG920" s="96"/>
    </row>
    <row r="921" spans="1:61" ht="14" hidden="1" customHeight="1" outlineLevel="1" x14ac:dyDescent="0.2">
      <c r="A921" t="s">
        <v>1809</v>
      </c>
      <c r="B921" t="s">
        <v>1928</v>
      </c>
      <c r="C921" s="1">
        <f t="shared" ref="C921:C952" si="398">SUM(N921:AN921)</f>
        <v>27499</v>
      </c>
      <c r="D921" s="7">
        <f>IF(N921&gt;0, RANK(N921,(N921:P921,Q921:AF921)),0)</f>
        <v>2</v>
      </c>
      <c r="E921" s="7">
        <f>IF(O921&gt;0,RANK(O921,(N921:P921,Q921:AF921)),0)</f>
        <v>1</v>
      </c>
      <c r="F921" s="7">
        <f>IF(P921&gt;0,RANK(P921,(N921:P921,Q921:AF921)),0)</f>
        <v>8</v>
      </c>
      <c r="G921" s="1">
        <f t="shared" si="396"/>
        <v>19397</v>
      </c>
      <c r="H921" s="2">
        <f t="shared" si="397"/>
        <v>0.70537110440379647</v>
      </c>
      <c r="I921" s="2"/>
      <c r="J921" s="2">
        <f t="shared" ref="J921:J952" si="399">IF($C921=0,"-",N921/$C921)</f>
        <v>8.1566602421906248E-2</v>
      </c>
      <c r="K921" s="2">
        <f t="shared" ref="K921:K952" si="400">IF($C921=0,"-",O921/$C921)</f>
        <v>0.78693770682570274</v>
      </c>
      <c r="L921" s="2">
        <f t="shared" ref="L921:L952" si="401">IF($C921=0,"-",P921/$C921)</f>
        <v>8.145750754572894E-3</v>
      </c>
      <c r="M921" s="2">
        <f t="shared" ref="M921:M952" si="402">IF(C921=0,"-",(1-J921-K921-L921))</f>
        <v>0.12334993999781808</v>
      </c>
      <c r="N921" s="53">
        <v>2243</v>
      </c>
      <c r="O921" s="53">
        <v>21640</v>
      </c>
      <c r="P921" s="102">
        <v>224</v>
      </c>
      <c r="Q921" s="102">
        <v>112</v>
      </c>
      <c r="Y921" s="53">
        <v>285</v>
      </c>
      <c r="Z921" s="53">
        <v>1499</v>
      </c>
      <c r="AA921" s="53">
        <v>260</v>
      </c>
      <c r="AB921" s="53">
        <v>89</v>
      </c>
      <c r="AC921" s="53">
        <v>572</v>
      </c>
      <c r="AD921" s="53">
        <v>239</v>
      </c>
      <c r="AE921" s="53">
        <v>62</v>
      </c>
      <c r="AF921" s="53">
        <v>94</v>
      </c>
      <c r="AG921" s="53">
        <v>47</v>
      </c>
      <c r="AH921" s="53">
        <v>51</v>
      </c>
      <c r="AI921" s="53">
        <v>82</v>
      </c>
      <c r="AP921" s="7">
        <f>IF(Q921&gt;0,RANK(Q921,(N921:P921,Q921:AF921)),0)</f>
        <v>9</v>
      </c>
      <c r="AQ921" s="7">
        <f>IF(R921&gt;0,RANK(R921,(N921:P921,Q921:AF921)),0)</f>
        <v>0</v>
      </c>
      <c r="AR921" s="7">
        <f>IF(T921&gt;0,RANK(T921,(N921:P921,Q921:AF921)),0)</f>
        <v>0</v>
      </c>
      <c r="AS921" s="7">
        <f>IF(S921&gt;0,RANK(S921,(N921:P921,Q921:AF921)),0)</f>
        <v>0</v>
      </c>
      <c r="AT921" s="2">
        <f t="shared" ref="AT921:AT952" si="403">IF($C921=0,"-",Q921/$C921)</f>
        <v>4.072875377286447E-3</v>
      </c>
      <c r="AU921" s="2">
        <f t="shared" ref="AU921:AU952" si="404">IF($C921=0,"-",R921/$C921)</f>
        <v>0</v>
      </c>
      <c r="AV921" s="2">
        <f t="shared" ref="AV921:AV952" si="405">IF($C921=0,"-",T921/$C921)</f>
        <v>0</v>
      </c>
      <c r="AW921" s="2">
        <f t="shared" ref="AW921:AW952" si="406">IF($C921=0,"-",S921/$C921)</f>
        <v>0</v>
      </c>
      <c r="AY921" t="s">
        <v>1809</v>
      </c>
      <c r="AZ921" t="s">
        <v>1928</v>
      </c>
      <c r="BA921">
        <v>3</v>
      </c>
      <c r="BC921">
        <v>2</v>
      </c>
      <c r="BD921" s="91">
        <v>22</v>
      </c>
      <c r="BE921" s="93">
        <v>1</v>
      </c>
      <c r="BF921" s="96">
        <f t="shared" si="385"/>
        <v>22001</v>
      </c>
      <c r="BG921" s="96">
        <f t="shared" si="395"/>
        <v>22001</v>
      </c>
      <c r="BI921" s="7" t="s">
        <v>1395</v>
      </c>
    </row>
    <row r="922" spans="1:61" ht="14" hidden="1" customHeight="1" outlineLevel="1" x14ac:dyDescent="0.2">
      <c r="A922" t="s">
        <v>2504</v>
      </c>
      <c r="B922" t="s">
        <v>1928</v>
      </c>
      <c r="C922" s="1">
        <f t="shared" si="398"/>
        <v>9423</v>
      </c>
      <c r="D922" s="7">
        <f>IF(N922&gt;0, RANK(N922,(N922:P922,Q922:AF922)),0)</f>
        <v>3</v>
      </c>
      <c r="E922" s="7">
        <f>IF(O922&gt;0,RANK(O922,(N922:P922,Q922:AF922)),0)</f>
        <v>1</v>
      </c>
      <c r="F922" s="7">
        <f>IF(P922&gt;0,RANK(P922,(N922:P922,Q922:AF922)),0)</f>
        <v>8</v>
      </c>
      <c r="G922" s="1">
        <f t="shared" si="396"/>
        <v>6594</v>
      </c>
      <c r="H922" s="2">
        <f t="shared" si="397"/>
        <v>0.69977714103788602</v>
      </c>
      <c r="I922" s="2"/>
      <c r="J922" s="2">
        <f t="shared" si="399"/>
        <v>5.125756128621458E-2</v>
      </c>
      <c r="K922" s="2">
        <f t="shared" si="400"/>
        <v>0.75103470232410063</v>
      </c>
      <c r="L922" s="2">
        <f t="shared" si="401"/>
        <v>7.9592486469277305E-3</v>
      </c>
      <c r="M922" s="2">
        <f t="shared" si="402"/>
        <v>0.18974848774275702</v>
      </c>
      <c r="N922" s="53">
        <v>483</v>
      </c>
      <c r="O922" s="53">
        <v>7077</v>
      </c>
      <c r="P922" s="102">
        <v>75</v>
      </c>
      <c r="Q922" s="102">
        <v>21</v>
      </c>
      <c r="Y922" s="53">
        <v>143</v>
      </c>
      <c r="Z922" s="53">
        <v>926</v>
      </c>
      <c r="AA922" s="53">
        <v>158</v>
      </c>
      <c r="AB922" s="53">
        <v>36</v>
      </c>
      <c r="AC922" s="53">
        <v>303</v>
      </c>
      <c r="AD922" s="53">
        <v>94</v>
      </c>
      <c r="AE922" s="53">
        <v>16</v>
      </c>
      <c r="AF922" s="53">
        <v>19</v>
      </c>
      <c r="AG922" s="53">
        <v>21</v>
      </c>
      <c r="AH922" s="53">
        <v>22</v>
      </c>
      <c r="AI922" s="53">
        <v>29</v>
      </c>
      <c r="AP922" s="7">
        <f>IF(Q922&gt;0,RANK(Q922,(N922:P922,Q922:AF922)),0)</f>
        <v>10</v>
      </c>
      <c r="AQ922" s="7">
        <f>IF(R922&gt;0,RANK(R922,(N922:P922,Q922:AF922)),0)</f>
        <v>0</v>
      </c>
      <c r="AR922" s="7">
        <f>IF(T922&gt;0,RANK(T922,(N922:P922,Q922:AF922)),0)</f>
        <v>0</v>
      </c>
      <c r="AS922" s="7">
        <f>IF(S922&gt;0,RANK(S922,(N922:P922,Q922:AF922)),0)</f>
        <v>0</v>
      </c>
      <c r="AT922" s="2">
        <f t="shared" si="403"/>
        <v>2.2285896211397642E-3</v>
      </c>
      <c r="AU922" s="2">
        <f t="shared" si="404"/>
        <v>0</v>
      </c>
      <c r="AV922" s="2">
        <f t="shared" si="405"/>
        <v>0</v>
      </c>
      <c r="AW922" s="2">
        <f t="shared" si="406"/>
        <v>0</v>
      </c>
      <c r="AY922" t="s">
        <v>2504</v>
      </c>
      <c r="AZ922" t="s">
        <v>1928</v>
      </c>
      <c r="BA922">
        <v>4</v>
      </c>
      <c r="BC922">
        <v>2</v>
      </c>
      <c r="BD922" s="91">
        <v>22</v>
      </c>
      <c r="BE922" s="93">
        <v>3</v>
      </c>
      <c r="BF922" s="96">
        <f t="shared" si="385"/>
        <v>22003</v>
      </c>
      <c r="BG922" s="96">
        <f t="shared" si="395"/>
        <v>22003</v>
      </c>
      <c r="BI922" s="7" t="s">
        <v>1395</v>
      </c>
    </row>
    <row r="923" spans="1:61" ht="14" hidden="1" customHeight="1" outlineLevel="1" x14ac:dyDescent="0.2">
      <c r="A923" t="s">
        <v>2348</v>
      </c>
      <c r="B923" t="s">
        <v>1928</v>
      </c>
      <c r="C923" s="1">
        <f t="shared" si="398"/>
        <v>60627</v>
      </c>
      <c r="D923" s="7">
        <f>IF(N923&gt;0, RANK(N923,(N923:P923,Q923:AF923)),0)</f>
        <v>2</v>
      </c>
      <c r="E923" s="7">
        <f>IF(O923&gt;0,RANK(O923,(N923:P923,Q923:AF923)),0)</f>
        <v>1</v>
      </c>
      <c r="F923" s="7">
        <f>IF(P923&gt;0,RANK(P923,(N923:P923,Q923:AF923)),0)</f>
        <v>9</v>
      </c>
      <c r="G923" s="1">
        <f t="shared" si="396"/>
        <v>31602</v>
      </c>
      <c r="H923" s="2">
        <f t="shared" si="397"/>
        <v>0.5212529071205898</v>
      </c>
      <c r="I923" s="2"/>
      <c r="J923" s="2">
        <f t="shared" si="399"/>
        <v>0.14084483810843354</v>
      </c>
      <c r="K923" s="2">
        <f t="shared" si="400"/>
        <v>0.66209774522902343</v>
      </c>
      <c r="L923" s="2">
        <f t="shared" si="401"/>
        <v>5.9709370412522472E-3</v>
      </c>
      <c r="M923" s="2">
        <f t="shared" si="402"/>
        <v>0.19108647962129083</v>
      </c>
      <c r="N923" s="53">
        <v>8539</v>
      </c>
      <c r="O923" s="53">
        <v>40141</v>
      </c>
      <c r="P923" s="102">
        <v>362</v>
      </c>
      <c r="Q923" s="102">
        <v>452</v>
      </c>
      <c r="Y923" s="53">
        <v>1327</v>
      </c>
      <c r="Z923" s="53">
        <v>6057</v>
      </c>
      <c r="AA923" s="53">
        <v>871</v>
      </c>
      <c r="AB923" s="53">
        <v>325</v>
      </c>
      <c r="AC923" s="53">
        <v>1448</v>
      </c>
      <c r="AD923" s="53">
        <v>485</v>
      </c>
      <c r="AE923" s="53">
        <v>92</v>
      </c>
      <c r="AF923" s="53">
        <v>73</v>
      </c>
      <c r="AG923" s="53">
        <v>207</v>
      </c>
      <c r="AH923" s="53">
        <v>78</v>
      </c>
      <c r="AI923" s="53">
        <v>170</v>
      </c>
      <c r="AP923" s="7">
        <f>IF(Q923&gt;0,RANK(Q923,(N923:P923,Q923:AF923)),0)</f>
        <v>8</v>
      </c>
      <c r="AQ923" s="7">
        <f>IF(R923&gt;0,RANK(R923,(N923:P923,Q923:AF923)),0)</f>
        <v>0</v>
      </c>
      <c r="AR923" s="7">
        <f>IF(T923&gt;0,RANK(T923,(N923:P923,Q923:AF923)),0)</f>
        <v>0</v>
      </c>
      <c r="AS923" s="7">
        <f>IF(S923&gt;0,RANK(S923,(N923:P923,Q923:AF923)),0)</f>
        <v>0</v>
      </c>
      <c r="AT923" s="2">
        <f t="shared" si="403"/>
        <v>7.4554241509558446E-3</v>
      </c>
      <c r="AU923" s="2">
        <f t="shared" si="404"/>
        <v>0</v>
      </c>
      <c r="AV923" s="2">
        <f t="shared" si="405"/>
        <v>0</v>
      </c>
      <c r="AW923" s="2">
        <f t="shared" si="406"/>
        <v>0</v>
      </c>
      <c r="AY923" t="s">
        <v>2348</v>
      </c>
      <c r="AZ923" t="s">
        <v>1928</v>
      </c>
      <c r="BC923">
        <v>2</v>
      </c>
      <c r="BD923" s="91">
        <v>22</v>
      </c>
      <c r="BE923" s="93">
        <v>5</v>
      </c>
      <c r="BF923" s="96">
        <f t="shared" si="385"/>
        <v>22005</v>
      </c>
      <c r="BG923" s="96">
        <f t="shared" si="395"/>
        <v>22005</v>
      </c>
      <c r="BI923" s="7" t="s">
        <v>1395</v>
      </c>
    </row>
    <row r="924" spans="1:61" ht="14" hidden="1" customHeight="1" outlineLevel="1" x14ac:dyDescent="0.2">
      <c r="A924" t="s">
        <v>1189</v>
      </c>
      <c r="B924" t="s">
        <v>1928</v>
      </c>
      <c r="C924" s="1">
        <f t="shared" si="398"/>
        <v>10602</v>
      </c>
      <c r="D924" s="7">
        <f>IF(N924&gt;0, RANK(N924,(N924:P924,Q924:AF924)),0)</f>
        <v>2</v>
      </c>
      <c r="E924" s="7">
        <f>IF(O924&gt;0,RANK(O924,(N924:P924,Q924:AF924)),0)</f>
        <v>1</v>
      </c>
      <c r="F924" s="7">
        <f>IF(P924&gt;0,RANK(P924,(N924:P924,Q924:AF924)),0)</f>
        <v>5</v>
      </c>
      <c r="G924" s="1">
        <f t="shared" si="396"/>
        <v>5432</v>
      </c>
      <c r="H924" s="2">
        <f t="shared" si="397"/>
        <v>0.51235615921524236</v>
      </c>
      <c r="I924" s="2"/>
      <c r="J924" s="2">
        <f t="shared" si="399"/>
        <v>0.13695529145444255</v>
      </c>
      <c r="K924" s="2">
        <f t="shared" si="400"/>
        <v>0.64931145066968499</v>
      </c>
      <c r="L924" s="2">
        <f t="shared" si="401"/>
        <v>1.5468779475570647E-2</v>
      </c>
      <c r="M924" s="2">
        <f t="shared" si="402"/>
        <v>0.19826447840030184</v>
      </c>
      <c r="N924" s="53">
        <v>1452</v>
      </c>
      <c r="O924" s="53">
        <v>6884</v>
      </c>
      <c r="P924" s="102">
        <v>164</v>
      </c>
      <c r="Q924" s="102">
        <v>22</v>
      </c>
      <c r="Y924" s="53">
        <v>167</v>
      </c>
      <c r="Z924" s="53">
        <v>1340</v>
      </c>
      <c r="AA924" s="53">
        <v>153</v>
      </c>
      <c r="AB924" s="53">
        <v>60</v>
      </c>
      <c r="AC924" s="53">
        <v>155</v>
      </c>
      <c r="AD924" s="53">
        <v>109</v>
      </c>
      <c r="AE924" s="53">
        <v>25</v>
      </c>
      <c r="AF924" s="53">
        <v>5</v>
      </c>
      <c r="AG924" s="53">
        <v>14</v>
      </c>
      <c r="AH924" s="53">
        <v>21</v>
      </c>
      <c r="AI924" s="53">
        <v>31</v>
      </c>
      <c r="AP924" s="7">
        <f>IF(Q924&gt;0,RANK(Q924,(N924:P924,Q924:AF924)),0)</f>
        <v>11</v>
      </c>
      <c r="AQ924" s="7">
        <f>IF(R924&gt;0,RANK(R924,(N924:P924,Q924:AF924)),0)</f>
        <v>0</v>
      </c>
      <c r="AR924" s="7">
        <f>IF(T924&gt;0,RANK(T924,(N924:P924,Q924:AF924)),0)</f>
        <v>0</v>
      </c>
      <c r="AS924" s="7">
        <f>IF(S924&gt;0,RANK(S924,(N924:P924,Q924:AF924)),0)</f>
        <v>0</v>
      </c>
      <c r="AT924" s="2">
        <f t="shared" si="403"/>
        <v>2.07508017355216E-3</v>
      </c>
      <c r="AU924" s="2">
        <f t="shared" si="404"/>
        <v>0</v>
      </c>
      <c r="AV924" s="2">
        <f t="shared" si="405"/>
        <v>0</v>
      </c>
      <c r="AW924" s="2">
        <f t="shared" si="406"/>
        <v>0</v>
      </c>
      <c r="AY924" t="s">
        <v>1189</v>
      </c>
      <c r="AZ924" t="s">
        <v>1928</v>
      </c>
      <c r="BC924">
        <v>2</v>
      </c>
      <c r="BD924" s="91">
        <v>22</v>
      </c>
      <c r="BE924" s="93">
        <v>7</v>
      </c>
      <c r="BF924" s="96">
        <f t="shared" si="385"/>
        <v>22007</v>
      </c>
      <c r="BG924" s="96">
        <f t="shared" si="395"/>
        <v>22007</v>
      </c>
      <c r="BI924" s="7" t="s">
        <v>1395</v>
      </c>
    </row>
    <row r="925" spans="1:61" ht="14" hidden="1" customHeight="1" outlineLevel="1" x14ac:dyDescent="0.2">
      <c r="A925" t="s">
        <v>1954</v>
      </c>
      <c r="B925" t="s">
        <v>1928</v>
      </c>
      <c r="C925" s="1">
        <f t="shared" si="398"/>
        <v>16313</v>
      </c>
      <c r="D925" s="7">
        <f>IF(N925&gt;0, RANK(N925,(N925:P925,Q925:AF925)),0)</f>
        <v>3</v>
      </c>
      <c r="E925" s="7">
        <f>IF(O925&gt;0,RANK(O925,(N925:P925,Q925:AF925)),0)</f>
        <v>1</v>
      </c>
      <c r="F925" s="7">
        <f>IF(P925&gt;0,RANK(P925,(N925:P925,Q925:AF925)),0)</f>
        <v>7</v>
      </c>
      <c r="G925" s="1">
        <f t="shared" si="396"/>
        <v>9779</v>
      </c>
      <c r="H925" s="2">
        <f t="shared" si="397"/>
        <v>0.59946055293324341</v>
      </c>
      <c r="I925" s="2"/>
      <c r="J925" s="2">
        <f t="shared" si="399"/>
        <v>9.5077545515846254E-2</v>
      </c>
      <c r="K925" s="2">
        <f t="shared" si="400"/>
        <v>0.69453809844908965</v>
      </c>
      <c r="L925" s="2">
        <f t="shared" si="401"/>
        <v>1.2811867835468645E-2</v>
      </c>
      <c r="M925" s="2">
        <f t="shared" si="402"/>
        <v>0.19757248819959547</v>
      </c>
      <c r="N925" s="53">
        <v>1551</v>
      </c>
      <c r="O925" s="53">
        <v>11330</v>
      </c>
      <c r="P925" s="102">
        <v>209</v>
      </c>
      <c r="Q925" s="102">
        <v>63</v>
      </c>
      <c r="Y925" s="53">
        <v>232</v>
      </c>
      <c r="Z925" s="53">
        <v>1766</v>
      </c>
      <c r="AA925" s="53">
        <v>287</v>
      </c>
      <c r="AB925" s="53">
        <v>97</v>
      </c>
      <c r="AC925" s="53">
        <v>401</v>
      </c>
      <c r="AD925" s="53">
        <v>161</v>
      </c>
      <c r="AE925" s="53">
        <v>50</v>
      </c>
      <c r="AF925" s="53">
        <v>31</v>
      </c>
      <c r="AG925" s="53">
        <v>40</v>
      </c>
      <c r="AH925" s="53">
        <v>27</v>
      </c>
      <c r="AI925" s="53">
        <v>68</v>
      </c>
      <c r="AP925" s="7">
        <f>IF(Q925&gt;0,RANK(Q925,(N925:P925,Q925:AF925)),0)</f>
        <v>10</v>
      </c>
      <c r="AQ925" s="7">
        <f>IF(R925&gt;0,RANK(R925,(N925:P925,Q925:AF925)),0)</f>
        <v>0</v>
      </c>
      <c r="AR925" s="7">
        <f>IF(T925&gt;0,RANK(T925,(N925:P925,Q925:AF925)),0)</f>
        <v>0</v>
      </c>
      <c r="AS925" s="7">
        <f>IF(S925&gt;0,RANK(S925,(N925:P925,Q925:AF925)),0)</f>
        <v>0</v>
      </c>
      <c r="AT925" s="2">
        <f t="shared" si="403"/>
        <v>3.8619505915527493E-3</v>
      </c>
      <c r="AU925" s="2">
        <f t="shared" si="404"/>
        <v>0</v>
      </c>
      <c r="AV925" s="2">
        <f t="shared" si="405"/>
        <v>0</v>
      </c>
      <c r="AW925" s="2">
        <f t="shared" si="406"/>
        <v>0</v>
      </c>
      <c r="AY925" t="s">
        <v>1954</v>
      </c>
      <c r="AZ925" t="s">
        <v>1928</v>
      </c>
      <c r="BA925">
        <v>5</v>
      </c>
      <c r="BC925">
        <v>2</v>
      </c>
      <c r="BD925" s="91">
        <v>22</v>
      </c>
      <c r="BE925" s="93">
        <v>9</v>
      </c>
      <c r="BF925" s="96">
        <f t="shared" si="385"/>
        <v>22009</v>
      </c>
      <c r="BG925" s="96">
        <f t="shared" si="395"/>
        <v>22009</v>
      </c>
      <c r="BI925" s="7" t="s">
        <v>1395</v>
      </c>
    </row>
    <row r="926" spans="1:61" ht="14" hidden="1" customHeight="1" outlineLevel="1" x14ac:dyDescent="0.2">
      <c r="A926" t="s">
        <v>358</v>
      </c>
      <c r="B926" t="s">
        <v>1928</v>
      </c>
      <c r="C926" s="1">
        <f t="shared" si="398"/>
        <v>15755</v>
      </c>
      <c r="D926" s="7">
        <f>IF(N926&gt;0, RANK(N926,(N926:P926,Q926:AF926)),0)</f>
        <v>4</v>
      </c>
      <c r="E926" s="7">
        <f>IF(O926&gt;0,RANK(O926,(N926:P926,Q926:AF926)),0)</f>
        <v>1</v>
      </c>
      <c r="F926" s="7">
        <f>IF(P926&gt;0,RANK(P926,(N926:P926,Q926:AF926)),0)</f>
        <v>9</v>
      </c>
      <c r="G926" s="1">
        <f t="shared" si="396"/>
        <v>11878</v>
      </c>
      <c r="H926" s="2">
        <f t="shared" si="397"/>
        <v>0.75391939066962865</v>
      </c>
      <c r="I926" s="2"/>
      <c r="J926" s="2">
        <f t="shared" si="399"/>
        <v>3.8527451602665817E-2</v>
      </c>
      <c r="K926" s="2">
        <f t="shared" si="400"/>
        <v>0.79244684227229456</v>
      </c>
      <c r="L926" s="2">
        <f t="shared" si="401"/>
        <v>5.7124722310377659E-3</v>
      </c>
      <c r="M926" s="2">
        <f t="shared" si="402"/>
        <v>0.16331323389400187</v>
      </c>
      <c r="N926" s="53">
        <v>607</v>
      </c>
      <c r="O926" s="53">
        <v>12485</v>
      </c>
      <c r="P926" s="102">
        <v>90</v>
      </c>
      <c r="Q926" s="102">
        <v>115</v>
      </c>
      <c r="Y926" s="53">
        <v>225</v>
      </c>
      <c r="Z926" s="53">
        <v>992</v>
      </c>
      <c r="AA926" s="53">
        <v>229</v>
      </c>
      <c r="AB926" s="53">
        <v>75</v>
      </c>
      <c r="AC926" s="53">
        <v>664</v>
      </c>
      <c r="AD926" s="53">
        <v>110</v>
      </c>
      <c r="AE926" s="53">
        <v>29</v>
      </c>
      <c r="AF926" s="53">
        <v>16</v>
      </c>
      <c r="AG926" s="53">
        <v>67</v>
      </c>
      <c r="AH926" s="53">
        <v>18</v>
      </c>
      <c r="AI926" s="53">
        <v>33</v>
      </c>
      <c r="AP926" s="7">
        <f>IF(Q926&gt;0,RANK(Q926,(N926:P926,Q926:AF926)),0)</f>
        <v>7</v>
      </c>
      <c r="AQ926" s="7">
        <f>IF(R926&gt;0,RANK(R926,(N926:P926,Q926:AF926)),0)</f>
        <v>0</v>
      </c>
      <c r="AR926" s="7">
        <f>IF(T926&gt;0,RANK(T926,(N926:P926,Q926:AF926)),0)</f>
        <v>0</v>
      </c>
      <c r="AS926" s="7">
        <f>IF(S926&gt;0,RANK(S926,(N926:P926,Q926:AF926)),0)</f>
        <v>0</v>
      </c>
      <c r="AT926" s="2">
        <f t="shared" si="403"/>
        <v>7.2992700729927005E-3</v>
      </c>
      <c r="AU926" s="2">
        <f t="shared" si="404"/>
        <v>0</v>
      </c>
      <c r="AV926" s="2">
        <f t="shared" si="405"/>
        <v>0</v>
      </c>
      <c r="AW926" s="2">
        <f t="shared" si="406"/>
        <v>0</v>
      </c>
      <c r="AY926" t="s">
        <v>358</v>
      </c>
      <c r="AZ926" t="s">
        <v>1928</v>
      </c>
      <c r="BA926">
        <v>4</v>
      </c>
      <c r="BC926">
        <v>2</v>
      </c>
      <c r="BD926" s="91">
        <v>22</v>
      </c>
      <c r="BE926" s="93">
        <v>11</v>
      </c>
      <c r="BF926" s="96">
        <f t="shared" si="385"/>
        <v>22011</v>
      </c>
      <c r="BG926" s="96">
        <f t="shared" si="395"/>
        <v>22011</v>
      </c>
      <c r="BI926" s="7" t="s">
        <v>1395</v>
      </c>
    </row>
    <row r="927" spans="1:61" ht="14" hidden="1" customHeight="1" outlineLevel="1" x14ac:dyDescent="0.2">
      <c r="A927" t="s">
        <v>1656</v>
      </c>
      <c r="B927" t="s">
        <v>1928</v>
      </c>
      <c r="C927" s="1">
        <f t="shared" si="398"/>
        <v>6814</v>
      </c>
      <c r="D927" s="7">
        <f>IF(N927&gt;0, RANK(N927,(N927:P927,Q927:AF927)),0)</f>
        <v>2</v>
      </c>
      <c r="E927" s="7">
        <f>IF(O927&gt;0,RANK(O927,(N927:P927,Q927:AF927)),0)</f>
        <v>1</v>
      </c>
      <c r="F927" s="7">
        <f>IF(P927&gt;0,RANK(P927,(N927:P927,Q927:AF927)),0)</f>
        <v>7</v>
      </c>
      <c r="G927" s="1">
        <f t="shared" si="396"/>
        <v>1661</v>
      </c>
      <c r="H927" s="2">
        <f t="shared" si="397"/>
        <v>0.24376284120927502</v>
      </c>
      <c r="I927" s="2"/>
      <c r="J927" s="2">
        <f t="shared" si="399"/>
        <v>0.303492808922806</v>
      </c>
      <c r="K927" s="2">
        <f t="shared" si="400"/>
        <v>0.547255650132081</v>
      </c>
      <c r="L927" s="2">
        <f t="shared" si="401"/>
        <v>7.3378338714411503E-3</v>
      </c>
      <c r="M927" s="2">
        <f t="shared" si="402"/>
        <v>0.1419137070736719</v>
      </c>
      <c r="N927" s="53">
        <v>2068</v>
      </c>
      <c r="O927" s="53">
        <v>3729</v>
      </c>
      <c r="P927" s="102">
        <v>50</v>
      </c>
      <c r="Q927" s="102">
        <v>21</v>
      </c>
      <c r="Y927" s="53">
        <v>95</v>
      </c>
      <c r="Z927" s="53">
        <v>517</v>
      </c>
      <c r="AA927" s="53">
        <v>91</v>
      </c>
      <c r="AB927" s="53">
        <v>38</v>
      </c>
      <c r="AC927" s="53">
        <v>111</v>
      </c>
      <c r="AD927" s="53">
        <v>46</v>
      </c>
      <c r="AE927" s="53">
        <v>9</v>
      </c>
      <c r="AF927" s="53">
        <v>4</v>
      </c>
      <c r="AG927" s="53">
        <v>12</v>
      </c>
      <c r="AH927" s="53">
        <v>7</v>
      </c>
      <c r="AI927" s="53">
        <v>16</v>
      </c>
      <c r="AP927" s="7">
        <f>IF(Q927&gt;0,RANK(Q927,(N927:P927,Q927:AF927)),0)</f>
        <v>10</v>
      </c>
      <c r="AQ927" s="7">
        <f>IF(R927&gt;0,RANK(R927,(N927:P927,Q927:AF927)),0)</f>
        <v>0</v>
      </c>
      <c r="AR927" s="7">
        <f>IF(T927&gt;0,RANK(T927,(N927:P927,Q927:AF927)),0)</f>
        <v>0</v>
      </c>
      <c r="AS927" s="7">
        <f>IF(S927&gt;0,RANK(S927,(N927:P927,Q927:AF927)),0)</f>
        <v>0</v>
      </c>
      <c r="AT927" s="2">
        <f t="shared" si="403"/>
        <v>3.0818902260052834E-3</v>
      </c>
      <c r="AU927" s="2">
        <f t="shared" si="404"/>
        <v>0</v>
      </c>
      <c r="AV927" s="2">
        <f t="shared" si="405"/>
        <v>0</v>
      </c>
      <c r="AW927" s="2">
        <f t="shared" si="406"/>
        <v>0</v>
      </c>
      <c r="AY927" t="s">
        <v>1656</v>
      </c>
      <c r="AZ927" t="s">
        <v>1928</v>
      </c>
      <c r="BA927">
        <v>4</v>
      </c>
      <c r="BC927">
        <v>2</v>
      </c>
      <c r="BD927" s="91">
        <v>22</v>
      </c>
      <c r="BE927" s="93">
        <v>13</v>
      </c>
      <c r="BF927" s="96">
        <f t="shared" si="385"/>
        <v>22013</v>
      </c>
      <c r="BG927" s="96">
        <f t="shared" si="395"/>
        <v>22013</v>
      </c>
      <c r="BI927" s="7" t="s">
        <v>1395</v>
      </c>
    </row>
    <row r="928" spans="1:61" ht="14" hidden="1" customHeight="1" outlineLevel="1" x14ac:dyDescent="0.2">
      <c r="A928" t="s">
        <v>1102</v>
      </c>
      <c r="B928" t="s">
        <v>1928</v>
      </c>
      <c r="C928" s="1">
        <f t="shared" si="398"/>
        <v>53200</v>
      </c>
      <c r="D928" s="7">
        <f>IF(N928&gt;0, RANK(N928,(N928:P928,Q928:AF928)),0)</f>
        <v>2</v>
      </c>
      <c r="E928" s="7">
        <f>IF(O928&gt;0,RANK(O928,(N928:P928,Q928:AF928)),0)</f>
        <v>1</v>
      </c>
      <c r="F928" s="7">
        <f>IF(P928&gt;0,RANK(P928,(N928:P928,Q928:AF928)),0)</f>
        <v>10</v>
      </c>
      <c r="G928" s="1">
        <f t="shared" si="396"/>
        <v>27097</v>
      </c>
      <c r="H928" s="2">
        <f t="shared" si="397"/>
        <v>0.50934210526315793</v>
      </c>
      <c r="I928" s="2"/>
      <c r="J928" s="2">
        <f t="shared" si="399"/>
        <v>0.18484962406015037</v>
      </c>
      <c r="K928" s="2">
        <f t="shared" si="400"/>
        <v>0.6941917293233083</v>
      </c>
      <c r="L928" s="2">
        <f t="shared" si="401"/>
        <v>3.8157894736842103E-3</v>
      </c>
      <c r="M928" s="2">
        <f t="shared" si="402"/>
        <v>0.1171428571428571</v>
      </c>
      <c r="N928" s="53">
        <v>9834</v>
      </c>
      <c r="O928" s="53">
        <v>36931</v>
      </c>
      <c r="P928" s="102">
        <v>203</v>
      </c>
      <c r="Q928" s="102">
        <v>325</v>
      </c>
      <c r="Y928" s="53">
        <v>613</v>
      </c>
      <c r="Z928" s="53">
        <v>2511</v>
      </c>
      <c r="AA928" s="53">
        <v>567</v>
      </c>
      <c r="AB928" s="53">
        <v>240</v>
      </c>
      <c r="AC928" s="53">
        <v>1135</v>
      </c>
      <c r="AD928" s="53">
        <v>305</v>
      </c>
      <c r="AE928" s="53">
        <v>73</v>
      </c>
      <c r="AF928" s="53">
        <v>43</v>
      </c>
      <c r="AG928" s="53">
        <v>170</v>
      </c>
      <c r="AH928" s="53">
        <v>117</v>
      </c>
      <c r="AI928" s="53">
        <v>133</v>
      </c>
      <c r="AP928" s="7">
        <f>IF(Q928&gt;0,RANK(Q928,(N928:P928,Q928:AF928)),0)</f>
        <v>7</v>
      </c>
      <c r="AQ928" s="7">
        <f>IF(R928&gt;0,RANK(R928,(N928:P928,Q928:AF928)),0)</f>
        <v>0</v>
      </c>
      <c r="AR928" s="7">
        <f>IF(T928&gt;0,RANK(T928,(N928:P928,Q928:AF928)),0)</f>
        <v>0</v>
      </c>
      <c r="AS928" s="7">
        <f>IF(S928&gt;0,RANK(S928,(N928:P928,Q928:AF928)),0)</f>
        <v>0</v>
      </c>
      <c r="AT928" s="2">
        <f t="shared" si="403"/>
        <v>6.1090225563909771E-3</v>
      </c>
      <c r="AU928" s="2">
        <f t="shared" si="404"/>
        <v>0</v>
      </c>
      <c r="AV928" s="2">
        <f t="shared" si="405"/>
        <v>0</v>
      </c>
      <c r="AW928" s="2">
        <f t="shared" si="406"/>
        <v>0</v>
      </c>
      <c r="AY928" t="s">
        <v>1102</v>
      </c>
      <c r="AZ928" t="s">
        <v>1928</v>
      </c>
      <c r="BA928">
        <v>4</v>
      </c>
      <c r="BC928">
        <v>2</v>
      </c>
      <c r="BD928" s="91">
        <v>22</v>
      </c>
      <c r="BE928" s="93">
        <v>15</v>
      </c>
      <c r="BF928" s="96">
        <f t="shared" si="385"/>
        <v>22015</v>
      </c>
      <c r="BG928" s="96">
        <f t="shared" si="395"/>
        <v>22015</v>
      </c>
      <c r="BI928" s="7" t="s">
        <v>1395</v>
      </c>
    </row>
    <row r="929" spans="1:61" ht="14" hidden="1" customHeight="1" outlineLevel="1" x14ac:dyDescent="0.2">
      <c r="A929" t="s">
        <v>939</v>
      </c>
      <c r="B929" t="s">
        <v>1928</v>
      </c>
      <c r="C929" s="1">
        <f t="shared" si="398"/>
        <v>102046</v>
      </c>
      <c r="D929" s="7">
        <f>IF(N929&gt;0, RANK(N929,(N929:P929,Q929:AF929)),0)</f>
        <v>2</v>
      </c>
      <c r="E929" s="7">
        <f>IF(O929&gt;0,RANK(O929,(N929:P929,Q929:AF929)),0)</f>
        <v>1</v>
      </c>
      <c r="F929" s="7">
        <f>IF(P929&gt;0,RANK(P929,(N929:P929,Q929:AF929)),0)</f>
        <v>8</v>
      </c>
      <c r="G929" s="1">
        <f t="shared" si="396"/>
        <v>11725</v>
      </c>
      <c r="H929" s="2">
        <f t="shared" si="397"/>
        <v>0.11489916312251337</v>
      </c>
      <c r="I929" s="2"/>
      <c r="J929" s="2">
        <f t="shared" si="399"/>
        <v>0.35554553828665503</v>
      </c>
      <c r="K929" s="2">
        <f t="shared" si="400"/>
        <v>0.47044470140916839</v>
      </c>
      <c r="L929" s="2">
        <f t="shared" si="401"/>
        <v>5.8209042980616587E-3</v>
      </c>
      <c r="M929" s="2">
        <f t="shared" si="402"/>
        <v>0.16818885600611494</v>
      </c>
      <c r="N929" s="53">
        <v>36282</v>
      </c>
      <c r="O929" s="53">
        <v>48007</v>
      </c>
      <c r="P929" s="102">
        <v>594</v>
      </c>
      <c r="Q929" s="102">
        <v>436</v>
      </c>
      <c r="Y929" s="53">
        <v>2912</v>
      </c>
      <c r="Z929" s="53">
        <v>8590</v>
      </c>
      <c r="AA929" s="53">
        <v>1479</v>
      </c>
      <c r="AB929" s="53">
        <v>641</v>
      </c>
      <c r="AC929" s="53">
        <v>1226</v>
      </c>
      <c r="AD929" s="53">
        <v>570</v>
      </c>
      <c r="AE929" s="53">
        <v>143</v>
      </c>
      <c r="AF929" s="53">
        <v>95</v>
      </c>
      <c r="AG929" s="53">
        <v>307</v>
      </c>
      <c r="AH929" s="53">
        <v>466</v>
      </c>
      <c r="AI929" s="53">
        <v>298</v>
      </c>
      <c r="AP929" s="7">
        <f>IF(Q929&gt;0,RANK(Q929,(N929:P929,Q929:AF929)),0)</f>
        <v>10</v>
      </c>
      <c r="AQ929" s="7">
        <f>IF(R929&gt;0,RANK(R929,(N929:P929,Q929:AF929)),0)</f>
        <v>0</v>
      </c>
      <c r="AR929" s="7">
        <f>IF(T929&gt;0,RANK(T929,(N929:P929,Q929:AF929)),0)</f>
        <v>0</v>
      </c>
      <c r="AS929" s="7">
        <f>IF(S929&gt;0,RANK(S929,(N929:P929,Q929:AF929)),0)</f>
        <v>0</v>
      </c>
      <c r="AT929" s="2">
        <f t="shared" si="403"/>
        <v>4.2725829527859981E-3</v>
      </c>
      <c r="AU929" s="2">
        <f t="shared" si="404"/>
        <v>0</v>
      </c>
      <c r="AV929" s="2">
        <f t="shared" si="405"/>
        <v>0</v>
      </c>
      <c r="AW929" s="2">
        <f t="shared" si="406"/>
        <v>0</v>
      </c>
      <c r="AY929" t="s">
        <v>939</v>
      </c>
      <c r="AZ929" t="s">
        <v>1928</v>
      </c>
      <c r="BA929">
        <v>4</v>
      </c>
      <c r="BC929">
        <v>2</v>
      </c>
      <c r="BD929" s="91">
        <v>22</v>
      </c>
      <c r="BE929" s="93">
        <v>17</v>
      </c>
      <c r="BF929" s="96">
        <f t="shared" si="385"/>
        <v>22017</v>
      </c>
      <c r="BG929" s="96">
        <f t="shared" si="395"/>
        <v>22017</v>
      </c>
      <c r="BI929" s="7" t="s">
        <v>1395</v>
      </c>
    </row>
    <row r="930" spans="1:61" ht="14" hidden="1" customHeight="1" outlineLevel="1" x14ac:dyDescent="0.2">
      <c r="A930" t="s">
        <v>818</v>
      </c>
      <c r="B930" t="s">
        <v>1928</v>
      </c>
      <c r="C930" s="1">
        <f t="shared" si="398"/>
        <v>80267</v>
      </c>
      <c r="D930" s="7">
        <f>IF(N930&gt;0, RANK(N930,(N930:P930,Q930:AF930)),0)</f>
        <v>3</v>
      </c>
      <c r="E930" s="7">
        <f>IF(O930&gt;0,RANK(O930,(N930:P930,Q930:AF930)),0)</f>
        <v>1</v>
      </c>
      <c r="F930" s="7">
        <f>IF(P930&gt;0,RANK(P930,(N930:P930,Q930:AF930)),0)</f>
        <v>10</v>
      </c>
      <c r="G930" s="1">
        <f t="shared" si="396"/>
        <v>46978</v>
      </c>
      <c r="H930" s="2">
        <f t="shared" si="397"/>
        <v>0.5852716558486053</v>
      </c>
      <c r="I930" s="2"/>
      <c r="J930" s="2">
        <f t="shared" si="399"/>
        <v>7.3629262336950427E-2</v>
      </c>
      <c r="K930" s="2">
        <f t="shared" si="400"/>
        <v>0.65890091818555574</v>
      </c>
      <c r="L930" s="2">
        <f t="shared" si="401"/>
        <v>6.3537942118180573E-3</v>
      </c>
      <c r="M930" s="2">
        <f t="shared" si="402"/>
        <v>0.26111602526567579</v>
      </c>
      <c r="N930" s="53">
        <v>5910</v>
      </c>
      <c r="O930" s="53">
        <v>52888</v>
      </c>
      <c r="P930" s="102">
        <v>510</v>
      </c>
      <c r="Q930" s="102">
        <v>733</v>
      </c>
      <c r="Y930" s="53">
        <v>2033</v>
      </c>
      <c r="Z930" s="53">
        <v>11082</v>
      </c>
      <c r="AA930" s="53">
        <v>1992</v>
      </c>
      <c r="AB930" s="53">
        <v>701</v>
      </c>
      <c r="AC930" s="53">
        <v>2418</v>
      </c>
      <c r="AD930" s="53">
        <v>800</v>
      </c>
      <c r="AE930" s="53">
        <v>148</v>
      </c>
      <c r="AF930" s="53">
        <v>93</v>
      </c>
      <c r="AG930" s="53">
        <v>300</v>
      </c>
      <c r="AH930" s="53">
        <v>288</v>
      </c>
      <c r="AI930" s="53">
        <v>371</v>
      </c>
      <c r="AP930" s="7">
        <f>IF(Q930&gt;0,RANK(Q930,(N930:P930,Q930:AF930)),0)</f>
        <v>8</v>
      </c>
      <c r="AQ930" s="7">
        <f>IF(R930&gt;0,RANK(R930,(N930:P930,Q930:AF930)),0)</f>
        <v>0</v>
      </c>
      <c r="AR930" s="7">
        <f>IF(T930&gt;0,RANK(T930,(N930:P930,Q930:AF930)),0)</f>
        <v>0</v>
      </c>
      <c r="AS930" s="7">
        <f>IF(S930&gt;0,RANK(S930,(N930:P930,Q930:AF930)),0)</f>
        <v>0</v>
      </c>
      <c r="AT930" s="2">
        <f t="shared" si="403"/>
        <v>9.1320218769855611E-3</v>
      </c>
      <c r="AU930" s="2">
        <f t="shared" si="404"/>
        <v>0</v>
      </c>
      <c r="AV930" s="2">
        <f t="shared" si="405"/>
        <v>0</v>
      </c>
      <c r="AW930" s="2">
        <f t="shared" si="406"/>
        <v>0</v>
      </c>
      <c r="AY930" t="s">
        <v>818</v>
      </c>
      <c r="AZ930" t="s">
        <v>1928</v>
      </c>
      <c r="BA930">
        <v>3</v>
      </c>
      <c r="BC930">
        <v>2</v>
      </c>
      <c r="BD930" s="91">
        <v>22</v>
      </c>
      <c r="BE930" s="93">
        <v>19</v>
      </c>
      <c r="BF930" s="96">
        <f t="shared" si="385"/>
        <v>22019</v>
      </c>
      <c r="BG930" s="96">
        <f t="shared" si="395"/>
        <v>22019</v>
      </c>
      <c r="BI930" s="7" t="s">
        <v>1395</v>
      </c>
    </row>
    <row r="931" spans="1:61" ht="14" hidden="1" customHeight="1" outlineLevel="1" x14ac:dyDescent="0.2">
      <c r="A931" t="s">
        <v>1738</v>
      </c>
      <c r="B931" t="s">
        <v>1928</v>
      </c>
      <c r="C931" s="1">
        <f t="shared" si="398"/>
        <v>4586</v>
      </c>
      <c r="D931" s="7">
        <f>IF(N931&gt;0, RANK(N931,(N931:P931,Q931:AF931)),0)</f>
        <v>4</v>
      </c>
      <c r="E931" s="7">
        <f>IF(O931&gt;0,RANK(O931,(N931:P931,Q931:AF931)),0)</f>
        <v>1</v>
      </c>
      <c r="F931" s="7">
        <f>IF(P931&gt;0,RANK(P931,(N931:P931,Q931:AF931)),0)</f>
        <v>7</v>
      </c>
      <c r="G931" s="1">
        <f t="shared" si="396"/>
        <v>3372</v>
      </c>
      <c r="H931" s="2">
        <f t="shared" si="397"/>
        <v>0.73528129088530314</v>
      </c>
      <c r="I931" s="2"/>
      <c r="J931" s="2">
        <f t="shared" si="399"/>
        <v>4.7535979066724812E-2</v>
      </c>
      <c r="K931" s="2">
        <f t="shared" si="400"/>
        <v>0.78281726995202794</v>
      </c>
      <c r="L931" s="2">
        <f t="shared" si="401"/>
        <v>8.068033144352376E-3</v>
      </c>
      <c r="M931" s="2">
        <f t="shared" si="402"/>
        <v>0.1615787178368949</v>
      </c>
      <c r="N931" s="53">
        <v>218</v>
      </c>
      <c r="O931" s="53">
        <v>3590</v>
      </c>
      <c r="P931" s="102">
        <v>37</v>
      </c>
      <c r="Q931" s="102">
        <v>12</v>
      </c>
      <c r="Y931" s="53">
        <v>50</v>
      </c>
      <c r="Z931" s="53">
        <v>268</v>
      </c>
      <c r="AA931" s="53">
        <v>57</v>
      </c>
      <c r="AB931" s="53">
        <v>23</v>
      </c>
      <c r="AC931" s="53">
        <v>261</v>
      </c>
      <c r="AD931" s="53">
        <v>23</v>
      </c>
      <c r="AE931" s="53">
        <v>9</v>
      </c>
      <c r="AF931" s="53">
        <v>6</v>
      </c>
      <c r="AG931" s="53">
        <v>13</v>
      </c>
      <c r="AH931" s="53">
        <v>6</v>
      </c>
      <c r="AI931" s="53">
        <v>13</v>
      </c>
      <c r="AP931" s="7">
        <f>IF(Q931&gt;0,RANK(Q931,(N931:P931,Q931:AF931)),0)</f>
        <v>10</v>
      </c>
      <c r="AQ931" s="7">
        <f>IF(R931&gt;0,RANK(R931,(N931:P931,Q931:AF931)),0)</f>
        <v>0</v>
      </c>
      <c r="AR931" s="7">
        <f>IF(T931&gt;0,RANK(T931,(N931:P931,Q931:AF931)),0)</f>
        <v>0</v>
      </c>
      <c r="AS931" s="7">
        <f>IF(S931&gt;0,RANK(S931,(N931:P931,Q931:AF931)),0)</f>
        <v>0</v>
      </c>
      <c r="AT931" s="2">
        <f t="shared" si="403"/>
        <v>2.6166593981683385E-3</v>
      </c>
      <c r="AU931" s="2">
        <f t="shared" si="404"/>
        <v>0</v>
      </c>
      <c r="AV931" s="2">
        <f t="shared" si="405"/>
        <v>0</v>
      </c>
      <c r="AW931" s="2">
        <f t="shared" si="406"/>
        <v>0</v>
      </c>
      <c r="AY931" t="s">
        <v>1738</v>
      </c>
      <c r="AZ931" t="s">
        <v>1928</v>
      </c>
      <c r="BA931">
        <v>5</v>
      </c>
      <c r="BC931">
        <v>2</v>
      </c>
      <c r="BD931" s="91">
        <v>22</v>
      </c>
      <c r="BE931" s="93">
        <v>21</v>
      </c>
      <c r="BF931" s="96">
        <f t="shared" si="385"/>
        <v>22021</v>
      </c>
      <c r="BG931" s="96">
        <f t="shared" si="395"/>
        <v>22021</v>
      </c>
      <c r="BI931" s="7" t="s">
        <v>1395</v>
      </c>
    </row>
    <row r="932" spans="1:61" ht="14" hidden="1" customHeight="1" outlineLevel="1" x14ac:dyDescent="0.2">
      <c r="A932" t="s">
        <v>624</v>
      </c>
      <c r="B932" t="s">
        <v>1928</v>
      </c>
      <c r="C932" s="1">
        <f t="shared" si="398"/>
        <v>3936</v>
      </c>
      <c r="D932" s="7">
        <f>IF(N932&gt;0, RANK(N932,(N932:P932,Q932:AF932)),0)</f>
        <v>4</v>
      </c>
      <c r="E932" s="7">
        <f>IF(O932&gt;0,RANK(O932,(N932:P932,Q932:AF932)),0)</f>
        <v>1</v>
      </c>
      <c r="F932" s="7">
        <f>IF(P932&gt;0,RANK(P932,(N932:P932,Q932:AF932)),0)</f>
        <v>6</v>
      </c>
      <c r="G932" s="1">
        <f t="shared" si="396"/>
        <v>3341</v>
      </c>
      <c r="H932" s="2">
        <f t="shared" si="397"/>
        <v>0.84883130081300817</v>
      </c>
      <c r="I932" s="2"/>
      <c r="J932" s="2">
        <f t="shared" si="399"/>
        <v>1.7784552845528455E-2</v>
      </c>
      <c r="K932" s="2">
        <f t="shared" si="400"/>
        <v>0.86661585365853655</v>
      </c>
      <c r="L932" s="2">
        <f t="shared" si="401"/>
        <v>7.8760162601626011E-3</v>
      </c>
      <c r="M932" s="2">
        <f t="shared" si="402"/>
        <v>0.10772357723577236</v>
      </c>
      <c r="N932" s="53">
        <v>70</v>
      </c>
      <c r="O932" s="53">
        <v>3411</v>
      </c>
      <c r="P932" s="102">
        <v>31</v>
      </c>
      <c r="Q932" s="102">
        <v>17</v>
      </c>
      <c r="Y932" s="53">
        <v>17</v>
      </c>
      <c r="Z932" s="53">
        <v>129</v>
      </c>
      <c r="AA932" s="53">
        <v>24</v>
      </c>
      <c r="AB932" s="53">
        <v>9</v>
      </c>
      <c r="AC932" s="53">
        <v>143</v>
      </c>
      <c r="AD932" s="53">
        <v>43</v>
      </c>
      <c r="AE932" s="53">
        <v>7</v>
      </c>
      <c r="AF932" s="53">
        <v>6</v>
      </c>
      <c r="AG932" s="53">
        <v>11</v>
      </c>
      <c r="AH932" s="53">
        <v>6</v>
      </c>
      <c r="AI932" s="53">
        <v>12</v>
      </c>
      <c r="AP932" s="7">
        <f>IF(Q932&gt;0,RANK(Q932,(N932:P932,Q932:AF932)),0)</f>
        <v>8</v>
      </c>
      <c r="AQ932" s="7">
        <f>IF(R932&gt;0,RANK(R932,(N932:P932,Q932:AF932)),0)</f>
        <v>0</v>
      </c>
      <c r="AR932" s="7">
        <f>IF(T932&gt;0,RANK(T932,(N932:P932,Q932:AF932)),0)</f>
        <v>0</v>
      </c>
      <c r="AS932" s="7">
        <f>IF(S932&gt;0,RANK(S932,(N932:P932,Q932:AF932)),0)</f>
        <v>0</v>
      </c>
      <c r="AT932" s="2">
        <f t="shared" si="403"/>
        <v>4.3191056910569106E-3</v>
      </c>
      <c r="AU932" s="2">
        <f t="shared" si="404"/>
        <v>0</v>
      </c>
      <c r="AV932" s="2">
        <f t="shared" si="405"/>
        <v>0</v>
      </c>
      <c r="AW932" s="2">
        <f t="shared" si="406"/>
        <v>0</v>
      </c>
      <c r="AY932" t="s">
        <v>624</v>
      </c>
      <c r="AZ932" t="s">
        <v>1928</v>
      </c>
      <c r="BA932">
        <v>3</v>
      </c>
      <c r="BC932">
        <v>2</v>
      </c>
      <c r="BD932" s="91">
        <v>22</v>
      </c>
      <c r="BE932" s="93">
        <v>23</v>
      </c>
      <c r="BF932" s="96">
        <f t="shared" si="385"/>
        <v>22023</v>
      </c>
      <c r="BG932" s="96">
        <f t="shared" si="395"/>
        <v>22023</v>
      </c>
      <c r="BI932" s="7" t="s">
        <v>1395</v>
      </c>
    </row>
    <row r="933" spans="1:61" ht="14" hidden="1" customHeight="1" outlineLevel="1" x14ac:dyDescent="0.2">
      <c r="A933" t="s">
        <v>1836</v>
      </c>
      <c r="B933" t="s">
        <v>1928</v>
      </c>
      <c r="C933" s="1">
        <f t="shared" si="398"/>
        <v>4622</v>
      </c>
      <c r="D933" s="7">
        <f>IF(N933&gt;0, RANK(N933,(N933:P933,Q933:AF933)),0)</f>
        <v>2</v>
      </c>
      <c r="E933" s="7">
        <f>IF(O933&gt;0,RANK(O933,(N933:P933,Q933:AF933)),0)</f>
        <v>1</v>
      </c>
      <c r="F933" s="7">
        <f>IF(P933&gt;0,RANK(P933,(N933:P933,Q933:AF933)),0)</f>
        <v>7</v>
      </c>
      <c r="G933" s="1">
        <f t="shared" si="396"/>
        <v>2773</v>
      </c>
      <c r="H933" s="2">
        <f t="shared" si="397"/>
        <v>0.59995672868887928</v>
      </c>
      <c r="I933" s="2"/>
      <c r="J933" s="2">
        <f t="shared" si="399"/>
        <v>0.11661618347035915</v>
      </c>
      <c r="K933" s="2">
        <f t="shared" si="400"/>
        <v>0.71657291215923846</v>
      </c>
      <c r="L933" s="2">
        <f t="shared" si="401"/>
        <v>8.870618779749026E-3</v>
      </c>
      <c r="M933" s="2">
        <f t="shared" si="402"/>
        <v>0.15794028559065332</v>
      </c>
      <c r="N933" s="53">
        <v>539</v>
      </c>
      <c r="O933" s="53">
        <v>3312</v>
      </c>
      <c r="P933" s="102">
        <v>41</v>
      </c>
      <c r="Q933" s="102">
        <v>9</v>
      </c>
      <c r="Y933" s="53">
        <v>65</v>
      </c>
      <c r="Z933" s="53">
        <v>377</v>
      </c>
      <c r="AA933" s="53">
        <v>54</v>
      </c>
      <c r="AB933" s="53">
        <v>22</v>
      </c>
      <c r="AC933" s="53">
        <v>113</v>
      </c>
      <c r="AD933" s="53">
        <v>29</v>
      </c>
      <c r="AE933" s="53">
        <v>8</v>
      </c>
      <c r="AF933" s="53">
        <v>6</v>
      </c>
      <c r="AG933" s="53">
        <v>13</v>
      </c>
      <c r="AH933" s="53">
        <v>10</v>
      </c>
      <c r="AI933" s="53">
        <v>24</v>
      </c>
      <c r="AP933" s="7">
        <f>IF(Q933&gt;0,RANK(Q933,(N933:P933,Q933:AF933)),0)</f>
        <v>10</v>
      </c>
      <c r="AQ933" s="7">
        <f>IF(R933&gt;0,RANK(R933,(N933:P933,Q933:AF933)),0)</f>
        <v>0</v>
      </c>
      <c r="AR933" s="7">
        <f>IF(T933&gt;0,RANK(T933,(N933:P933,Q933:AF933)),0)</f>
        <v>0</v>
      </c>
      <c r="AS933" s="7">
        <f>IF(S933&gt;0,RANK(S933,(N933:P933,Q933:AF933)),0)</f>
        <v>0</v>
      </c>
      <c r="AT933" s="2">
        <f t="shared" si="403"/>
        <v>1.9472090004327132E-3</v>
      </c>
      <c r="AU933" s="2">
        <f t="shared" si="404"/>
        <v>0</v>
      </c>
      <c r="AV933" s="2">
        <f t="shared" si="405"/>
        <v>0</v>
      </c>
      <c r="AW933" s="2">
        <f t="shared" si="406"/>
        <v>0</v>
      </c>
      <c r="AY933" t="s">
        <v>1836</v>
      </c>
      <c r="AZ933" t="s">
        <v>1928</v>
      </c>
      <c r="BA933">
        <v>5</v>
      </c>
      <c r="BC933">
        <v>2</v>
      </c>
      <c r="BD933" s="91">
        <v>22</v>
      </c>
      <c r="BE933" s="93">
        <v>25</v>
      </c>
      <c r="BF933" s="96">
        <f t="shared" si="385"/>
        <v>22025</v>
      </c>
      <c r="BG933" s="96">
        <f t="shared" si="395"/>
        <v>22025</v>
      </c>
      <c r="BI933" s="7" t="s">
        <v>1395</v>
      </c>
    </row>
    <row r="934" spans="1:61" ht="14" hidden="1" customHeight="1" outlineLevel="1" x14ac:dyDescent="0.2">
      <c r="A934" t="s">
        <v>1902</v>
      </c>
      <c r="B934" t="s">
        <v>1928</v>
      </c>
      <c r="C934" s="1">
        <f t="shared" si="398"/>
        <v>6286</v>
      </c>
      <c r="D934" s="7">
        <f>IF(N934&gt;0, RANK(N934,(N934:P934,Q934:AF934)),0)</f>
        <v>2</v>
      </c>
      <c r="E934" s="7">
        <f>IF(O934&gt;0,RANK(O934,(N934:P934,Q934:AF934)),0)</f>
        <v>1</v>
      </c>
      <c r="F934" s="7">
        <f>IF(P934&gt;0,RANK(P934,(N934:P934,Q934:AF934)),0)</f>
        <v>8</v>
      </c>
      <c r="G934" s="1">
        <f t="shared" si="396"/>
        <v>2117</v>
      </c>
      <c r="H934" s="2">
        <f t="shared" si="397"/>
        <v>0.33678014635698378</v>
      </c>
      <c r="I934" s="2"/>
      <c r="J934" s="2">
        <f t="shared" si="399"/>
        <v>0.25532930321349029</v>
      </c>
      <c r="K934" s="2">
        <f t="shared" si="400"/>
        <v>0.59210944957047407</v>
      </c>
      <c r="L934" s="2">
        <f t="shared" si="401"/>
        <v>6.0451797645561566E-3</v>
      </c>
      <c r="M934" s="2">
        <f t="shared" si="402"/>
        <v>0.14651606745147955</v>
      </c>
      <c r="N934" s="53">
        <v>1605</v>
      </c>
      <c r="O934" s="53">
        <v>3722</v>
      </c>
      <c r="P934" s="102">
        <v>38</v>
      </c>
      <c r="Q934" s="102">
        <v>12</v>
      </c>
      <c r="Y934" s="53">
        <v>86</v>
      </c>
      <c r="Z934" s="53">
        <v>499</v>
      </c>
      <c r="AA934" s="53">
        <v>93</v>
      </c>
      <c r="AB934" s="53">
        <v>35</v>
      </c>
      <c r="AC934" s="53">
        <v>105</v>
      </c>
      <c r="AD934" s="53">
        <v>44</v>
      </c>
      <c r="AE934" s="53">
        <v>12</v>
      </c>
      <c r="AF934" s="53">
        <v>2</v>
      </c>
      <c r="AG934" s="53">
        <v>9</v>
      </c>
      <c r="AH934" s="53">
        <v>7</v>
      </c>
      <c r="AI934" s="53">
        <v>17</v>
      </c>
      <c r="AP934" s="7">
        <f>IF(Q934&gt;0,RANK(Q934,(N934:P934,Q934:AF934)),0)</f>
        <v>10</v>
      </c>
      <c r="AQ934" s="7">
        <f>IF(R934&gt;0,RANK(R934,(N934:P934,Q934:AF934)),0)</f>
        <v>0</v>
      </c>
      <c r="AR934" s="7">
        <f>IF(T934&gt;0,RANK(T934,(N934:P934,Q934:AF934)),0)</f>
        <v>0</v>
      </c>
      <c r="AS934" s="7">
        <f>IF(S934&gt;0,RANK(S934,(N934:P934,Q934:AF934)),0)</f>
        <v>0</v>
      </c>
      <c r="AT934" s="2">
        <f t="shared" si="403"/>
        <v>1.9090041361756285E-3</v>
      </c>
      <c r="AU934" s="2">
        <f t="shared" si="404"/>
        <v>0</v>
      </c>
      <c r="AV934" s="2">
        <f t="shared" si="405"/>
        <v>0</v>
      </c>
      <c r="AW934" s="2">
        <f t="shared" si="406"/>
        <v>0</v>
      </c>
      <c r="AY934" t="s">
        <v>1902</v>
      </c>
      <c r="AZ934" t="s">
        <v>1928</v>
      </c>
      <c r="BA934">
        <v>4</v>
      </c>
      <c r="BC934">
        <v>2</v>
      </c>
      <c r="BD934" s="91">
        <v>22</v>
      </c>
      <c r="BE934" s="93">
        <v>27</v>
      </c>
      <c r="BF934" s="96">
        <f t="shared" si="385"/>
        <v>22027</v>
      </c>
      <c r="BG934" s="96">
        <f t="shared" si="395"/>
        <v>22027</v>
      </c>
      <c r="BI934" s="7" t="s">
        <v>1395</v>
      </c>
    </row>
    <row r="935" spans="1:61" ht="14" hidden="1" customHeight="1" outlineLevel="1" x14ac:dyDescent="0.2">
      <c r="A935" t="s">
        <v>857</v>
      </c>
      <c r="B935" t="s">
        <v>1928</v>
      </c>
      <c r="C935" s="1">
        <f t="shared" si="398"/>
        <v>8252</v>
      </c>
      <c r="D935" s="7">
        <f>IF(N935&gt;0, RANK(N935,(N935:P935,Q935:AF935)),0)</f>
        <v>2</v>
      </c>
      <c r="E935" s="7">
        <f>IF(O935&gt;0,RANK(O935,(N935:P935,Q935:AF935)),0)</f>
        <v>1</v>
      </c>
      <c r="F935" s="7">
        <f>IF(P935&gt;0,RANK(P935,(N935:P935,Q935:AF935)),0)</f>
        <v>9</v>
      </c>
      <c r="G935" s="1">
        <f t="shared" si="396"/>
        <v>3978</v>
      </c>
      <c r="H935" s="2">
        <f t="shared" si="397"/>
        <v>0.48206495395055743</v>
      </c>
      <c r="I935" s="2"/>
      <c r="J935" s="2">
        <f t="shared" si="399"/>
        <v>0.14360155113911779</v>
      </c>
      <c r="K935" s="2">
        <f t="shared" si="400"/>
        <v>0.62566650508967525</v>
      </c>
      <c r="L935" s="2">
        <f t="shared" si="401"/>
        <v>7.1497818710615606E-3</v>
      </c>
      <c r="M935" s="2">
        <f t="shared" si="402"/>
        <v>0.22358216190014543</v>
      </c>
      <c r="N935" s="53">
        <v>1185</v>
      </c>
      <c r="O935" s="53">
        <v>5163</v>
      </c>
      <c r="P935" s="102">
        <v>59</v>
      </c>
      <c r="Q935" s="102">
        <v>26</v>
      </c>
      <c r="Y935" s="53">
        <v>100</v>
      </c>
      <c r="Z935" s="53">
        <v>1073</v>
      </c>
      <c r="AA935" s="53">
        <v>178</v>
      </c>
      <c r="AB935" s="53">
        <v>63</v>
      </c>
      <c r="AC935" s="53">
        <v>261</v>
      </c>
      <c r="AD935" s="53">
        <v>65</v>
      </c>
      <c r="AE935" s="53">
        <v>20</v>
      </c>
      <c r="AF935" s="53">
        <v>9</v>
      </c>
      <c r="AG935" s="53">
        <v>18</v>
      </c>
      <c r="AH935" s="53">
        <v>18</v>
      </c>
      <c r="AI935" s="53">
        <v>14</v>
      </c>
      <c r="AP935" s="7">
        <f>IF(Q935&gt;0,RANK(Q935,(N935:P935,Q935:AF935)),0)</f>
        <v>10</v>
      </c>
      <c r="AQ935" s="7">
        <f>IF(R935&gt;0,RANK(R935,(N935:P935,Q935:AF935)),0)</f>
        <v>0</v>
      </c>
      <c r="AR935" s="7">
        <f>IF(T935&gt;0,RANK(T935,(N935:P935,Q935:AF935)),0)</f>
        <v>0</v>
      </c>
      <c r="AS935" s="7">
        <f>IF(S935&gt;0,RANK(S935,(N935:P935,Q935:AF935)),0)</f>
        <v>0</v>
      </c>
      <c r="AT935" s="2">
        <f t="shared" si="403"/>
        <v>3.1507513330101791E-3</v>
      </c>
      <c r="AU935" s="2">
        <f t="shared" si="404"/>
        <v>0</v>
      </c>
      <c r="AV935" s="2">
        <f t="shared" si="405"/>
        <v>0</v>
      </c>
      <c r="AW935" s="2">
        <f t="shared" si="406"/>
        <v>0</v>
      </c>
      <c r="AY935" t="s">
        <v>857</v>
      </c>
      <c r="AZ935" t="s">
        <v>1928</v>
      </c>
      <c r="BA935">
        <v>5</v>
      </c>
      <c r="BC935">
        <v>2</v>
      </c>
      <c r="BD935" s="91">
        <v>22</v>
      </c>
      <c r="BE935" s="93">
        <v>29</v>
      </c>
      <c r="BF935" s="96">
        <f t="shared" si="385"/>
        <v>22029</v>
      </c>
      <c r="BG935" s="96">
        <f t="shared" si="395"/>
        <v>22029</v>
      </c>
      <c r="BI935" s="7" t="s">
        <v>1395</v>
      </c>
    </row>
    <row r="936" spans="1:61" ht="14" hidden="1" customHeight="1" outlineLevel="1" x14ac:dyDescent="0.2">
      <c r="A936" t="s">
        <v>752</v>
      </c>
      <c r="B936" t="s">
        <v>1928</v>
      </c>
      <c r="C936" s="1">
        <f t="shared" si="398"/>
        <v>14336</v>
      </c>
      <c r="D936" s="7">
        <f>IF(N936&gt;0, RANK(N936,(N936:P936,Q936:AF936)),0)</f>
        <v>2</v>
      </c>
      <c r="E936" s="7">
        <f>IF(O936&gt;0,RANK(O936,(N936:P936,Q936:AF936)),0)</f>
        <v>1</v>
      </c>
      <c r="F936" s="7">
        <f>IF(P936&gt;0,RANK(P936,(N936:P936,Q936:AF936)),0)</f>
        <v>7</v>
      </c>
      <c r="G936" s="1">
        <f t="shared" si="396"/>
        <v>5006</v>
      </c>
      <c r="H936" s="2">
        <f t="shared" si="397"/>
        <v>0.3491908482142857</v>
      </c>
      <c r="I936" s="2"/>
      <c r="J936" s="2">
        <f t="shared" si="399"/>
        <v>0.2611607142857143</v>
      </c>
      <c r="K936" s="2">
        <f t="shared" si="400"/>
        <v>0.6103515625</v>
      </c>
      <c r="L936" s="2">
        <f t="shared" si="401"/>
        <v>5.7198660714285711E-3</v>
      </c>
      <c r="M936" s="2">
        <f t="shared" si="402"/>
        <v>0.12276785714285712</v>
      </c>
      <c r="N936" s="53">
        <v>3744</v>
      </c>
      <c r="O936" s="53">
        <v>8750</v>
      </c>
      <c r="P936" s="102">
        <v>82</v>
      </c>
      <c r="Q936" s="102">
        <v>49</v>
      </c>
      <c r="Y936" s="53">
        <v>128</v>
      </c>
      <c r="Z936" s="53">
        <v>651</v>
      </c>
      <c r="AA936" s="53">
        <v>122</v>
      </c>
      <c r="AB936" s="53">
        <v>54</v>
      </c>
      <c r="AC936" s="53">
        <v>298</v>
      </c>
      <c r="AD936" s="53">
        <v>71</v>
      </c>
      <c r="AE936" s="53">
        <v>11</v>
      </c>
      <c r="AF936" s="53">
        <v>10</v>
      </c>
      <c r="AG936" s="53">
        <v>21</v>
      </c>
      <c r="AH936" s="53">
        <v>319</v>
      </c>
      <c r="AI936" s="53">
        <v>26</v>
      </c>
      <c r="AP936" s="7">
        <f>IF(Q936&gt;0,RANK(Q936,(N936:P936,Q936:AF936)),0)</f>
        <v>10</v>
      </c>
      <c r="AQ936" s="7">
        <f>IF(R936&gt;0,RANK(R936,(N936:P936,Q936:AF936)),0)</f>
        <v>0</v>
      </c>
      <c r="AR936" s="7">
        <f>IF(T936&gt;0,RANK(T936,(N936:P936,Q936:AF936)),0)</f>
        <v>0</v>
      </c>
      <c r="AS936" s="7">
        <f>IF(S936&gt;0,RANK(S936,(N936:P936,Q936:AF936)),0)</f>
        <v>0</v>
      </c>
      <c r="AT936" s="2">
        <f t="shared" si="403"/>
        <v>3.41796875E-3</v>
      </c>
      <c r="AU936" s="2">
        <f t="shared" si="404"/>
        <v>0</v>
      </c>
      <c r="AV936" s="2">
        <f t="shared" si="405"/>
        <v>0</v>
      </c>
      <c r="AW936" s="2">
        <f t="shared" si="406"/>
        <v>0</v>
      </c>
      <c r="AY936" t="s">
        <v>752</v>
      </c>
      <c r="AZ936" t="s">
        <v>1928</v>
      </c>
      <c r="BA936">
        <v>4</v>
      </c>
      <c r="BC936">
        <v>2</v>
      </c>
      <c r="BD936" s="91">
        <v>22</v>
      </c>
      <c r="BE936" s="93">
        <v>31</v>
      </c>
      <c r="BF936" s="96">
        <f t="shared" si="385"/>
        <v>22031</v>
      </c>
      <c r="BG936" s="96">
        <f t="shared" si="395"/>
        <v>22031</v>
      </c>
      <c r="BI936" s="7" t="s">
        <v>1395</v>
      </c>
    </row>
    <row r="937" spans="1:61" ht="14" hidden="1" customHeight="1" outlineLevel="1" x14ac:dyDescent="0.2">
      <c r="A937" t="s">
        <v>658</v>
      </c>
      <c r="B937" t="s">
        <v>1928</v>
      </c>
      <c r="C937" s="1">
        <f t="shared" si="398"/>
        <v>203954</v>
      </c>
      <c r="D937" s="7">
        <f>IF(N937&gt;0, RANK(N937,(N937:P937,Q937:AF937)),0)</f>
        <v>2</v>
      </c>
      <c r="E937" s="7">
        <f>IF(O937&gt;0,RANK(O937,(N937:P937,Q937:AF937)),0)</f>
        <v>1</v>
      </c>
      <c r="F937" s="7">
        <f>IF(P937&gt;0,RANK(P937,(N937:P937,Q937:AF937)),0)</f>
        <v>9</v>
      </c>
      <c r="G937" s="1">
        <f t="shared" si="396"/>
        <v>34826</v>
      </c>
      <c r="H937" s="2">
        <f t="shared" si="397"/>
        <v>0.17075418967021977</v>
      </c>
      <c r="I937" s="2"/>
      <c r="J937" s="2">
        <f t="shared" si="399"/>
        <v>0.28775115957519831</v>
      </c>
      <c r="K937" s="2">
        <f t="shared" si="400"/>
        <v>0.45850534924541808</v>
      </c>
      <c r="L937" s="2">
        <f t="shared" si="401"/>
        <v>5.9081949851437091E-3</v>
      </c>
      <c r="M937" s="2">
        <f t="shared" si="402"/>
        <v>0.24783529619423994</v>
      </c>
      <c r="N937" s="53">
        <v>58688</v>
      </c>
      <c r="O937" s="53">
        <v>93514</v>
      </c>
      <c r="P937" s="102">
        <v>1205</v>
      </c>
      <c r="Q937" s="102">
        <v>1171</v>
      </c>
      <c r="Y937" s="53">
        <v>8540</v>
      </c>
      <c r="Z937" s="53">
        <v>29504</v>
      </c>
      <c r="AA937" s="53">
        <v>4156</v>
      </c>
      <c r="AB937" s="53">
        <v>1329</v>
      </c>
      <c r="AC937" s="53">
        <v>2234</v>
      </c>
      <c r="AD937" s="53">
        <v>1323</v>
      </c>
      <c r="AE937" s="53">
        <v>352</v>
      </c>
      <c r="AF937" s="53">
        <v>255</v>
      </c>
      <c r="AG937" s="53">
        <v>674</v>
      </c>
      <c r="AH937" s="53">
        <v>422</v>
      </c>
      <c r="AI937" s="53">
        <v>587</v>
      </c>
      <c r="AP937" s="7">
        <f>IF(Q937&gt;0,RANK(Q937,(N937:P937,Q937:AF937)),0)</f>
        <v>10</v>
      </c>
      <c r="AQ937" s="7">
        <f>IF(R937&gt;0,RANK(R937,(N937:P937,Q937:AF937)),0)</f>
        <v>0</v>
      </c>
      <c r="AR937" s="7">
        <f>IF(T937&gt;0,RANK(T937,(N937:P937,Q937:AF937)),0)</f>
        <v>0</v>
      </c>
      <c r="AS937" s="7">
        <f>IF(S937&gt;0,RANK(S937,(N937:P937,Q937:AF937)),0)</f>
        <v>0</v>
      </c>
      <c r="AT937" s="2">
        <f t="shared" si="403"/>
        <v>5.74149072830148E-3</v>
      </c>
      <c r="AU937" s="2">
        <f t="shared" si="404"/>
        <v>0</v>
      </c>
      <c r="AV937" s="2">
        <f t="shared" si="405"/>
        <v>0</v>
      </c>
      <c r="AW937" s="2">
        <f t="shared" si="406"/>
        <v>0</v>
      </c>
      <c r="AY937" t="s">
        <v>658</v>
      </c>
      <c r="AZ937" t="s">
        <v>1928</v>
      </c>
      <c r="BC937">
        <v>2</v>
      </c>
      <c r="BD937" s="91">
        <v>22</v>
      </c>
      <c r="BE937" s="93">
        <v>33</v>
      </c>
      <c r="BF937" s="96">
        <f t="shared" si="385"/>
        <v>22033</v>
      </c>
      <c r="BG937" s="96">
        <f t="shared" si="395"/>
        <v>22033</v>
      </c>
      <c r="BI937" s="7" t="s">
        <v>1395</v>
      </c>
    </row>
    <row r="938" spans="1:61" ht="14" hidden="1" customHeight="1" outlineLevel="1" x14ac:dyDescent="0.2">
      <c r="A938" t="s">
        <v>2248</v>
      </c>
      <c r="B938" t="s">
        <v>1928</v>
      </c>
      <c r="C938" s="1">
        <f t="shared" si="398"/>
        <v>2868</v>
      </c>
      <c r="D938" s="7">
        <f>IF(N938&gt;0, RANK(N938,(N938:P938,Q938:AF938)),0)</f>
        <v>2</v>
      </c>
      <c r="E938" s="7">
        <f>IF(O938&gt;0,RANK(O938,(N938:P938,Q938:AF938)),0)</f>
        <v>1</v>
      </c>
      <c r="F938" s="7">
        <f>IF(P938&gt;0,RANK(P938,(N938:P938,Q938:AF938)),0)</f>
        <v>6</v>
      </c>
      <c r="G938" s="1">
        <f t="shared" si="396"/>
        <v>447</v>
      </c>
      <c r="H938" s="2">
        <f t="shared" si="397"/>
        <v>0.15585774058577406</v>
      </c>
      <c r="I938" s="2"/>
      <c r="J938" s="2">
        <f t="shared" si="399"/>
        <v>0.24511854951185494</v>
      </c>
      <c r="K938" s="2">
        <f t="shared" si="400"/>
        <v>0.40097629009762903</v>
      </c>
      <c r="L938" s="2">
        <f t="shared" si="401"/>
        <v>1.813110181311018E-2</v>
      </c>
      <c r="M938" s="2">
        <f t="shared" si="402"/>
        <v>0.33577405857740583</v>
      </c>
      <c r="N938" s="53">
        <v>703</v>
      </c>
      <c r="O938" s="53">
        <v>1150</v>
      </c>
      <c r="P938" s="102">
        <v>52</v>
      </c>
      <c r="Q938" s="102">
        <v>7</v>
      </c>
      <c r="Y938" s="53">
        <v>79</v>
      </c>
      <c r="Z938" s="53">
        <v>560</v>
      </c>
      <c r="AA938" s="53">
        <v>173</v>
      </c>
      <c r="AB938" s="53">
        <v>36</v>
      </c>
      <c r="AC938" s="53">
        <v>38</v>
      </c>
      <c r="AD938" s="53">
        <v>30</v>
      </c>
      <c r="AE938" s="53">
        <v>10</v>
      </c>
      <c r="AF938" s="53">
        <v>5</v>
      </c>
      <c r="AG938" s="53">
        <v>8</v>
      </c>
      <c r="AH938" s="53">
        <v>6</v>
      </c>
      <c r="AI938" s="53">
        <v>11</v>
      </c>
      <c r="AP938" s="7">
        <f>IF(Q938&gt;0,RANK(Q938,(N938:P938,Q938:AF938)),0)</f>
        <v>11</v>
      </c>
      <c r="AQ938" s="7">
        <f>IF(R938&gt;0,RANK(R938,(N938:P938,Q938:AF938)),0)</f>
        <v>0</v>
      </c>
      <c r="AR938" s="7">
        <f>IF(T938&gt;0,RANK(T938,(N938:P938,Q938:AF938)),0)</f>
        <v>0</v>
      </c>
      <c r="AS938" s="7">
        <f>IF(S938&gt;0,RANK(S938,(N938:P938,Q938:AF938)),0)</f>
        <v>0</v>
      </c>
      <c r="AT938" s="2">
        <f t="shared" si="403"/>
        <v>2.4407252440725243E-3</v>
      </c>
      <c r="AU938" s="2">
        <f t="shared" si="404"/>
        <v>0</v>
      </c>
      <c r="AV938" s="2">
        <f t="shared" si="405"/>
        <v>0</v>
      </c>
      <c r="AW938" s="2">
        <f t="shared" si="406"/>
        <v>0</v>
      </c>
      <c r="AY938" t="s">
        <v>2248</v>
      </c>
      <c r="AZ938" t="s">
        <v>1928</v>
      </c>
      <c r="BA938">
        <v>5</v>
      </c>
      <c r="BC938">
        <v>2</v>
      </c>
      <c r="BD938" s="91">
        <v>22</v>
      </c>
      <c r="BE938" s="93">
        <v>35</v>
      </c>
      <c r="BF938" s="96">
        <f t="shared" si="385"/>
        <v>22035</v>
      </c>
      <c r="BG938" s="96">
        <f t="shared" si="395"/>
        <v>22035</v>
      </c>
      <c r="BI938" s="7" t="s">
        <v>1395</v>
      </c>
    </row>
    <row r="939" spans="1:61" ht="14" hidden="1" customHeight="1" outlineLevel="1" x14ac:dyDescent="0.2">
      <c r="A939" t="s">
        <v>2537</v>
      </c>
      <c r="B939" t="s">
        <v>1928</v>
      </c>
      <c r="C939" s="1">
        <f t="shared" si="398"/>
        <v>10097</v>
      </c>
      <c r="D939" s="7">
        <f>IF(N939&gt;0, RANK(N939,(N939:P939,Q939:AF939)),0)</f>
        <v>2</v>
      </c>
      <c r="E939" s="7">
        <f>IF(O939&gt;0,RANK(O939,(N939:P939,Q939:AF939)),0)</f>
        <v>1</v>
      </c>
      <c r="F939" s="7">
        <f>IF(P939&gt;0,RANK(P939,(N939:P939,Q939:AF939)),0)</f>
        <v>7</v>
      </c>
      <c r="G939" s="1">
        <f t="shared" si="396"/>
        <v>4256</v>
      </c>
      <c r="H939" s="2">
        <f t="shared" si="397"/>
        <v>0.42151134000198076</v>
      </c>
      <c r="I939" s="2"/>
      <c r="J939" s="2">
        <f t="shared" si="399"/>
        <v>0.17668614439932653</v>
      </c>
      <c r="K939" s="2">
        <f t="shared" si="400"/>
        <v>0.59819748440130727</v>
      </c>
      <c r="L939" s="2">
        <f t="shared" si="401"/>
        <v>1.0894325047043676E-2</v>
      </c>
      <c r="M939" s="2">
        <f t="shared" si="402"/>
        <v>0.21422204615232254</v>
      </c>
      <c r="N939" s="53">
        <v>1784</v>
      </c>
      <c r="O939" s="53">
        <v>6040</v>
      </c>
      <c r="P939" s="102">
        <v>110</v>
      </c>
      <c r="Q939" s="102">
        <v>36</v>
      </c>
      <c r="Y939" s="53">
        <v>196</v>
      </c>
      <c r="Z939" s="53">
        <v>1296</v>
      </c>
      <c r="AA939" s="53">
        <v>212</v>
      </c>
      <c r="AB939" s="53">
        <v>73</v>
      </c>
      <c r="AC939" s="53">
        <v>166</v>
      </c>
      <c r="AD939" s="53">
        <v>81</v>
      </c>
      <c r="AE939" s="53">
        <v>31</v>
      </c>
      <c r="AF939" s="53">
        <v>13</v>
      </c>
      <c r="AG939" s="53">
        <v>22</v>
      </c>
      <c r="AH939" s="53">
        <v>12</v>
      </c>
      <c r="AI939" s="53">
        <v>25</v>
      </c>
      <c r="AP939" s="7">
        <f>IF(Q939&gt;0,RANK(Q939,(N939:P939,Q939:AF939)),0)</f>
        <v>10</v>
      </c>
      <c r="AQ939" s="7">
        <f>IF(R939&gt;0,RANK(R939,(N939:P939,Q939:AF939)),0)</f>
        <v>0</v>
      </c>
      <c r="AR939" s="7">
        <f>IF(T939&gt;0,RANK(T939,(N939:P939,Q939:AF939)),0)</f>
        <v>0</v>
      </c>
      <c r="AS939" s="7">
        <f>IF(S939&gt;0,RANK(S939,(N939:P939,Q939:AF939)),0)</f>
        <v>0</v>
      </c>
      <c r="AT939" s="2">
        <f t="shared" si="403"/>
        <v>3.5654154699415667E-3</v>
      </c>
      <c r="AU939" s="2">
        <f t="shared" si="404"/>
        <v>0</v>
      </c>
      <c r="AV939" s="2">
        <f t="shared" si="405"/>
        <v>0</v>
      </c>
      <c r="AW939" s="2">
        <f t="shared" si="406"/>
        <v>0</v>
      </c>
      <c r="AY939" t="s">
        <v>2537</v>
      </c>
      <c r="AZ939" t="s">
        <v>1928</v>
      </c>
      <c r="BC939">
        <v>2</v>
      </c>
      <c r="BD939" s="91">
        <v>22</v>
      </c>
      <c r="BE939" s="93">
        <v>37</v>
      </c>
      <c r="BF939" s="96">
        <f t="shared" si="385"/>
        <v>22037</v>
      </c>
      <c r="BG939" s="96">
        <f t="shared" si="395"/>
        <v>22037</v>
      </c>
      <c r="BI939" s="7" t="s">
        <v>1395</v>
      </c>
    </row>
    <row r="940" spans="1:61" ht="14" hidden="1" customHeight="1" outlineLevel="1" x14ac:dyDescent="0.2">
      <c r="A940" t="s">
        <v>287</v>
      </c>
      <c r="B940" t="s">
        <v>1928</v>
      </c>
      <c r="C940" s="1">
        <f t="shared" si="398"/>
        <v>14375</v>
      </c>
      <c r="D940" s="7">
        <f>IF(N940&gt;0, RANK(N940,(N940:P940,Q940:AF940)),0)</f>
        <v>2</v>
      </c>
      <c r="E940" s="7">
        <f>IF(O940&gt;0,RANK(O940,(N940:P940,Q940:AF940)),0)</f>
        <v>1</v>
      </c>
      <c r="F940" s="7">
        <f>IF(P940&gt;0,RANK(P940,(N940:P940,Q940:AF940)),0)</f>
        <v>8</v>
      </c>
      <c r="G940" s="1">
        <f t="shared" si="396"/>
        <v>8956</v>
      </c>
      <c r="H940" s="2">
        <f t="shared" si="397"/>
        <v>0.62302608695652173</v>
      </c>
      <c r="I940" s="2"/>
      <c r="J940" s="2">
        <f t="shared" si="399"/>
        <v>9.8643478260869569E-2</v>
      </c>
      <c r="K940" s="2">
        <f t="shared" si="400"/>
        <v>0.72166956521739134</v>
      </c>
      <c r="L940" s="2">
        <f t="shared" si="401"/>
        <v>1.1060869565217391E-2</v>
      </c>
      <c r="M940" s="2">
        <f t="shared" si="402"/>
        <v>0.16862608695652165</v>
      </c>
      <c r="N940" s="53">
        <v>1418</v>
      </c>
      <c r="O940" s="53">
        <v>10374</v>
      </c>
      <c r="P940" s="102">
        <v>159</v>
      </c>
      <c r="Q940" s="102">
        <v>33</v>
      </c>
      <c r="Y940" s="53">
        <v>162</v>
      </c>
      <c r="Z940" s="53">
        <v>1307</v>
      </c>
      <c r="AA940" s="53">
        <v>194</v>
      </c>
      <c r="AB940" s="53">
        <v>75</v>
      </c>
      <c r="AC940" s="53">
        <v>309</v>
      </c>
      <c r="AD940" s="53">
        <v>169</v>
      </c>
      <c r="AE940" s="53">
        <v>53</v>
      </c>
      <c r="AF940" s="53">
        <v>27</v>
      </c>
      <c r="AG940" s="53">
        <v>35</v>
      </c>
      <c r="AH940" s="53">
        <v>12</v>
      </c>
      <c r="AI940" s="53">
        <v>48</v>
      </c>
      <c r="AP940" s="7">
        <f>IF(Q940&gt;0,RANK(Q940,(N940:P940,Q940:AF940)),0)</f>
        <v>11</v>
      </c>
      <c r="AQ940" s="7">
        <f>IF(R940&gt;0,RANK(R940,(N940:P940,Q940:AF940)),0)</f>
        <v>0</v>
      </c>
      <c r="AR940" s="7">
        <f>IF(T940&gt;0,RANK(T940,(N940:P940,Q940:AF940)),0)</f>
        <v>0</v>
      </c>
      <c r="AS940" s="7">
        <f>IF(S940&gt;0,RANK(S940,(N940:P940,Q940:AF940)),0)</f>
        <v>0</v>
      </c>
      <c r="AT940" s="2">
        <f t="shared" si="403"/>
        <v>2.2956521739130433E-3</v>
      </c>
      <c r="AU940" s="2">
        <f t="shared" si="404"/>
        <v>0</v>
      </c>
      <c r="AV940" s="2">
        <f t="shared" si="405"/>
        <v>0</v>
      </c>
      <c r="AW940" s="2">
        <f t="shared" si="406"/>
        <v>0</v>
      </c>
      <c r="AY940" t="s">
        <v>287</v>
      </c>
      <c r="AZ940" t="s">
        <v>1928</v>
      </c>
      <c r="BA940">
        <v>4</v>
      </c>
      <c r="BC940">
        <v>2</v>
      </c>
      <c r="BD940" s="91">
        <v>22</v>
      </c>
      <c r="BE940" s="93">
        <v>39</v>
      </c>
      <c r="BF940" s="96">
        <f t="shared" si="385"/>
        <v>22039</v>
      </c>
      <c r="BG940" s="96">
        <f t="shared" si="395"/>
        <v>22039</v>
      </c>
      <c r="BI940" s="7" t="s">
        <v>1395</v>
      </c>
    </row>
    <row r="941" spans="1:61" ht="14" hidden="1" customHeight="1" outlineLevel="1" x14ac:dyDescent="0.2">
      <c r="A941" t="s">
        <v>2356</v>
      </c>
      <c r="B941" t="s">
        <v>1928</v>
      </c>
      <c r="C941" s="1">
        <f t="shared" si="398"/>
        <v>9307</v>
      </c>
      <c r="D941" s="7">
        <f>IF(N941&gt;0, RANK(N941,(N941:P941,Q941:AF941)),0)</f>
        <v>2</v>
      </c>
      <c r="E941" s="7">
        <f>IF(O941&gt;0,RANK(O941,(N941:P941,Q941:AF941)),0)</f>
        <v>1</v>
      </c>
      <c r="F941" s="7">
        <f>IF(P941&gt;0,RANK(P941,(N941:P941,Q941:AF941)),0)</f>
        <v>7</v>
      </c>
      <c r="G941" s="1">
        <f t="shared" si="396"/>
        <v>5926</v>
      </c>
      <c r="H941" s="2">
        <f t="shared" si="397"/>
        <v>0.63672504566455357</v>
      </c>
      <c r="I941" s="2"/>
      <c r="J941" s="2">
        <f t="shared" si="399"/>
        <v>9.0147201031481675E-2</v>
      </c>
      <c r="K941" s="2">
        <f t="shared" si="400"/>
        <v>0.72687224669603523</v>
      </c>
      <c r="L941" s="2">
        <f t="shared" si="401"/>
        <v>7.5212205866552057E-3</v>
      </c>
      <c r="M941" s="2">
        <f t="shared" si="402"/>
        <v>0.17545933168582789</v>
      </c>
      <c r="N941" s="53">
        <v>839</v>
      </c>
      <c r="O941" s="53">
        <v>6765</v>
      </c>
      <c r="P941" s="102">
        <v>70</v>
      </c>
      <c r="Q941" s="102">
        <v>26</v>
      </c>
      <c r="Y941" s="53">
        <v>271</v>
      </c>
      <c r="Z941" s="53">
        <v>729</v>
      </c>
      <c r="AA941" s="53">
        <v>166</v>
      </c>
      <c r="AB941" s="53">
        <v>61</v>
      </c>
      <c r="AC941" s="53">
        <v>210</v>
      </c>
      <c r="AD941" s="53">
        <v>64</v>
      </c>
      <c r="AE941" s="53">
        <v>14</v>
      </c>
      <c r="AF941" s="53">
        <v>8</v>
      </c>
      <c r="AG941" s="53">
        <v>21</v>
      </c>
      <c r="AH941" s="53">
        <v>25</v>
      </c>
      <c r="AI941" s="53">
        <v>38</v>
      </c>
      <c r="AP941" s="7">
        <f>IF(Q941&gt;0,RANK(Q941,(N941:P941,Q941:AF941)),0)</f>
        <v>10</v>
      </c>
      <c r="AQ941" s="7">
        <f>IF(R941&gt;0,RANK(R941,(N941:P941,Q941:AF941)),0)</f>
        <v>0</v>
      </c>
      <c r="AR941" s="7">
        <f>IF(T941&gt;0,RANK(T941,(N941:P941,Q941:AF941)),0)</f>
        <v>0</v>
      </c>
      <c r="AS941" s="7">
        <f>IF(S941&gt;0,RANK(S941,(N941:P941,Q941:AF941)),0)</f>
        <v>0</v>
      </c>
      <c r="AT941" s="2">
        <f t="shared" si="403"/>
        <v>2.7935962179005051E-3</v>
      </c>
      <c r="AU941" s="2">
        <f t="shared" si="404"/>
        <v>0</v>
      </c>
      <c r="AV941" s="2">
        <f t="shared" si="405"/>
        <v>0</v>
      </c>
      <c r="AW941" s="2">
        <f t="shared" si="406"/>
        <v>0</v>
      </c>
      <c r="AY941" t="s">
        <v>2356</v>
      </c>
      <c r="AZ941" t="s">
        <v>1928</v>
      </c>
      <c r="BA941">
        <v>5</v>
      </c>
      <c r="BC941">
        <v>2</v>
      </c>
      <c r="BD941" s="91">
        <v>22</v>
      </c>
      <c r="BE941" s="93">
        <v>41</v>
      </c>
      <c r="BF941" s="96">
        <f t="shared" si="385"/>
        <v>22041</v>
      </c>
      <c r="BG941" s="96">
        <f t="shared" si="395"/>
        <v>22041</v>
      </c>
      <c r="BI941" s="7" t="s">
        <v>1395</v>
      </c>
    </row>
    <row r="942" spans="1:61" ht="14" hidden="1" customHeight="1" outlineLevel="1" x14ac:dyDescent="0.2">
      <c r="A942" t="s">
        <v>1367</v>
      </c>
      <c r="B942" t="s">
        <v>1928</v>
      </c>
      <c r="C942" s="1">
        <f t="shared" si="398"/>
        <v>9047</v>
      </c>
      <c r="D942" s="7">
        <f>IF(N942&gt;0, RANK(N942,(N942:P942,Q942:AF942)),0)</f>
        <v>3</v>
      </c>
      <c r="E942" s="7">
        <f>IF(O942&gt;0,RANK(O942,(N942:P942,Q942:AF942)),0)</f>
        <v>1</v>
      </c>
      <c r="F942" s="7">
        <f>IF(P942&gt;0,RANK(P942,(N942:P942,Q942:AF942)),0)</f>
        <v>7</v>
      </c>
      <c r="G942" s="1">
        <f t="shared" si="396"/>
        <v>7264</v>
      </c>
      <c r="H942" s="2">
        <f t="shared" si="397"/>
        <v>0.80291809439593231</v>
      </c>
      <c r="I942" s="2"/>
      <c r="J942" s="2">
        <f t="shared" si="399"/>
        <v>3.4928705648281197E-2</v>
      </c>
      <c r="K942" s="2">
        <f t="shared" si="400"/>
        <v>0.83784680004421352</v>
      </c>
      <c r="L942" s="2">
        <f t="shared" si="401"/>
        <v>6.4109649607604728E-3</v>
      </c>
      <c r="M942" s="2">
        <f t="shared" si="402"/>
        <v>0.12081352934674479</v>
      </c>
      <c r="N942" s="53">
        <v>316</v>
      </c>
      <c r="O942" s="53">
        <v>7580</v>
      </c>
      <c r="P942" s="102">
        <v>58</v>
      </c>
      <c r="Q942" s="102">
        <v>37</v>
      </c>
      <c r="Y942" s="53">
        <v>55</v>
      </c>
      <c r="Z942" s="53">
        <v>435</v>
      </c>
      <c r="AA942" s="53">
        <v>104</v>
      </c>
      <c r="AB942" s="53">
        <v>34</v>
      </c>
      <c r="AC942" s="53">
        <v>259</v>
      </c>
      <c r="AD942" s="53">
        <v>62</v>
      </c>
      <c r="AE942" s="53">
        <v>33</v>
      </c>
      <c r="AF942" s="53">
        <v>10</v>
      </c>
      <c r="AG942" s="53">
        <v>22</v>
      </c>
      <c r="AH942" s="53">
        <v>10</v>
      </c>
      <c r="AI942" s="53">
        <v>32</v>
      </c>
      <c r="AP942" s="7">
        <f>IF(Q942&gt;0,RANK(Q942,(N942:P942,Q942:AF942)),0)</f>
        <v>9</v>
      </c>
      <c r="AQ942" s="7">
        <f>IF(R942&gt;0,RANK(R942,(N942:P942,Q942:AF942)),0)</f>
        <v>0</v>
      </c>
      <c r="AR942" s="7">
        <f>IF(T942&gt;0,RANK(T942,(N942:P942,Q942:AF942)),0)</f>
        <v>0</v>
      </c>
      <c r="AS942" s="7">
        <f>IF(S942&gt;0,RANK(S942,(N942:P942,Q942:AF942)),0)</f>
        <v>0</v>
      </c>
      <c r="AT942" s="2">
        <f t="shared" si="403"/>
        <v>4.0897535094506464E-3</v>
      </c>
      <c r="AU942" s="2">
        <f t="shared" si="404"/>
        <v>0</v>
      </c>
      <c r="AV942" s="2">
        <f t="shared" si="405"/>
        <v>0</v>
      </c>
      <c r="AW942" s="2">
        <f t="shared" si="406"/>
        <v>0</v>
      </c>
      <c r="AY942" t="s">
        <v>1367</v>
      </c>
      <c r="AZ942" t="s">
        <v>1928</v>
      </c>
      <c r="BA942">
        <v>5</v>
      </c>
      <c r="BC942">
        <v>2</v>
      </c>
      <c r="BD942" s="91">
        <v>22</v>
      </c>
      <c r="BE942" s="93">
        <v>43</v>
      </c>
      <c r="BF942" s="96">
        <f t="shared" si="385"/>
        <v>22043</v>
      </c>
      <c r="BG942" s="96">
        <f t="shared" si="395"/>
        <v>22043</v>
      </c>
      <c r="BI942" s="7" t="s">
        <v>1395</v>
      </c>
    </row>
    <row r="943" spans="1:61" ht="14" hidden="1" customHeight="1" outlineLevel="1" x14ac:dyDescent="0.2">
      <c r="A943" t="s">
        <v>24</v>
      </c>
      <c r="B943" t="s">
        <v>1928</v>
      </c>
      <c r="C943" s="1">
        <f t="shared" si="398"/>
        <v>31180</v>
      </c>
      <c r="D943" s="7">
        <f>IF(N943&gt;0, RANK(N943,(N943:P943,Q943:AF943)),0)</f>
        <v>2</v>
      </c>
      <c r="E943" s="7">
        <f>IF(O943&gt;0,RANK(O943,(N943:P943,Q943:AF943)),0)</f>
        <v>1</v>
      </c>
      <c r="F943" s="7">
        <f>IF(P943&gt;0,RANK(P943,(N943:P943,Q943:AF943)),0)</f>
        <v>8</v>
      </c>
      <c r="G943" s="1">
        <f t="shared" si="396"/>
        <v>16105</v>
      </c>
      <c r="H943" s="2">
        <f t="shared" si="397"/>
        <v>0.51651699807568952</v>
      </c>
      <c r="I943" s="2"/>
      <c r="J943" s="2">
        <f t="shared" si="399"/>
        <v>0.13771648492623476</v>
      </c>
      <c r="K943" s="2">
        <f t="shared" si="400"/>
        <v>0.6542334830019243</v>
      </c>
      <c r="L943" s="2">
        <f t="shared" si="401"/>
        <v>9.4932649134060292E-3</v>
      </c>
      <c r="M943" s="2">
        <f t="shared" si="402"/>
        <v>0.1985567671584349</v>
      </c>
      <c r="N943" s="53">
        <v>4294</v>
      </c>
      <c r="O943" s="53">
        <v>20399</v>
      </c>
      <c r="P943" s="102">
        <v>296</v>
      </c>
      <c r="Q943" s="102">
        <v>122</v>
      </c>
      <c r="Y943" s="53">
        <v>885</v>
      </c>
      <c r="Z943" s="53">
        <v>3076</v>
      </c>
      <c r="AA943" s="53">
        <v>507</v>
      </c>
      <c r="AB943" s="53">
        <v>190</v>
      </c>
      <c r="AC943" s="53">
        <v>586</v>
      </c>
      <c r="AD943" s="53">
        <v>338</v>
      </c>
      <c r="AE943" s="53">
        <v>71</v>
      </c>
      <c r="AF943" s="53">
        <v>57</v>
      </c>
      <c r="AG943" s="53">
        <v>106</v>
      </c>
      <c r="AH943" s="53">
        <v>116</v>
      </c>
      <c r="AI943" s="53">
        <v>137</v>
      </c>
      <c r="AP943" s="7">
        <f>IF(Q943&gt;0,RANK(Q943,(N943:P943,Q943:AF943)),0)</f>
        <v>10</v>
      </c>
      <c r="AQ943" s="7">
        <f>IF(R943&gt;0,RANK(R943,(N943:P943,Q943:AF943)),0)</f>
        <v>0</v>
      </c>
      <c r="AR943" s="7">
        <f>IF(T943&gt;0,RANK(T943,(N943:P943,Q943:AF943)),0)</f>
        <v>0</v>
      </c>
      <c r="AS943" s="7">
        <f>IF(S943&gt;0,RANK(S943,(N943:P943,Q943:AF943)),0)</f>
        <v>0</v>
      </c>
      <c r="AT943" s="2">
        <f t="shared" si="403"/>
        <v>3.9127645926876203E-3</v>
      </c>
      <c r="AU943" s="2">
        <f t="shared" si="404"/>
        <v>0</v>
      </c>
      <c r="AV943" s="2">
        <f t="shared" si="405"/>
        <v>0</v>
      </c>
      <c r="AW943" s="2">
        <f t="shared" si="406"/>
        <v>0</v>
      </c>
      <c r="AY943" t="s">
        <v>24</v>
      </c>
      <c r="AZ943" t="s">
        <v>1928</v>
      </c>
      <c r="BA943">
        <v>3</v>
      </c>
      <c r="BC943">
        <v>2</v>
      </c>
      <c r="BD943" s="91">
        <v>22</v>
      </c>
      <c r="BE943" s="93">
        <v>45</v>
      </c>
      <c r="BF943" s="96">
        <f t="shared" si="385"/>
        <v>22045</v>
      </c>
      <c r="BG943" s="96">
        <f t="shared" si="395"/>
        <v>22045</v>
      </c>
      <c r="BI943" s="7" t="s">
        <v>1395</v>
      </c>
    </row>
    <row r="944" spans="1:61" ht="14" hidden="1" customHeight="1" outlineLevel="1" x14ac:dyDescent="0.2">
      <c r="A944" t="s">
        <v>466</v>
      </c>
      <c r="B944" t="s">
        <v>1928</v>
      </c>
      <c r="C944" s="1">
        <f t="shared" si="398"/>
        <v>15818</v>
      </c>
      <c r="D944" s="7">
        <f>IF(N944&gt;0, RANK(N944,(N944:P944,Q944:AF944)),0)</f>
        <v>2</v>
      </c>
      <c r="E944" s="7">
        <f>IF(O944&gt;0,RANK(O944,(N944:P944,Q944:AF944)),0)</f>
        <v>1</v>
      </c>
      <c r="F944" s="7">
        <f>IF(P944&gt;0,RANK(P944,(N944:P944,Q944:AF944)),0)</f>
        <v>7</v>
      </c>
      <c r="G944" s="1">
        <f t="shared" si="396"/>
        <v>4417</v>
      </c>
      <c r="H944" s="2">
        <f t="shared" si="397"/>
        <v>0.27923884182576814</v>
      </c>
      <c r="I944" s="2"/>
      <c r="J944" s="2">
        <f t="shared" si="399"/>
        <v>0.22063471993930964</v>
      </c>
      <c r="K944" s="2">
        <f t="shared" si="400"/>
        <v>0.49987356176507775</v>
      </c>
      <c r="L944" s="2">
        <f t="shared" si="401"/>
        <v>1.1253002908079403E-2</v>
      </c>
      <c r="M944" s="2">
        <f t="shared" si="402"/>
        <v>0.26823871538753324</v>
      </c>
      <c r="N944" s="53">
        <v>3490</v>
      </c>
      <c r="O944" s="53">
        <v>7907</v>
      </c>
      <c r="P944" s="102">
        <v>178</v>
      </c>
      <c r="Q944" s="102">
        <v>54</v>
      </c>
      <c r="Y944" s="53">
        <v>654</v>
      </c>
      <c r="Z944" s="53">
        <v>2490</v>
      </c>
      <c r="AA944" s="53">
        <v>353</v>
      </c>
      <c r="AB944" s="53">
        <v>82</v>
      </c>
      <c r="AC944" s="53">
        <v>195</v>
      </c>
      <c r="AD944" s="53">
        <v>176</v>
      </c>
      <c r="AE944" s="53">
        <v>52</v>
      </c>
      <c r="AF944" s="53">
        <v>23</v>
      </c>
      <c r="AG944" s="53">
        <v>79</v>
      </c>
      <c r="AH944" s="53">
        <v>23</v>
      </c>
      <c r="AI944" s="53">
        <v>62</v>
      </c>
      <c r="AP944" s="7">
        <f>IF(Q944&gt;0,RANK(Q944,(N944:P944,Q944:AF944)),0)</f>
        <v>10</v>
      </c>
      <c r="AQ944" s="7">
        <f>IF(R944&gt;0,RANK(R944,(N944:P944,Q944:AF944)),0)</f>
        <v>0</v>
      </c>
      <c r="AR944" s="7">
        <f>IF(T944&gt;0,RANK(T944,(N944:P944,Q944:AF944)),0)</f>
        <v>0</v>
      </c>
      <c r="AS944" s="7">
        <f>IF(S944&gt;0,RANK(S944,(N944:P944,Q944:AF944)),0)</f>
        <v>0</v>
      </c>
      <c r="AT944" s="2">
        <f t="shared" si="403"/>
        <v>3.413832342900493E-3</v>
      </c>
      <c r="AU944" s="2">
        <f t="shared" si="404"/>
        <v>0</v>
      </c>
      <c r="AV944" s="2">
        <f t="shared" si="405"/>
        <v>0</v>
      </c>
      <c r="AW944" s="2">
        <f t="shared" si="406"/>
        <v>0</v>
      </c>
      <c r="AY944" t="s">
        <v>466</v>
      </c>
      <c r="AZ944" t="s">
        <v>1928</v>
      </c>
      <c r="BC944">
        <v>2</v>
      </c>
      <c r="BD944" s="91">
        <v>22</v>
      </c>
      <c r="BE944" s="93">
        <v>47</v>
      </c>
      <c r="BF944" s="96">
        <f t="shared" si="385"/>
        <v>22047</v>
      </c>
      <c r="BG944" s="96">
        <f t="shared" si="395"/>
        <v>22047</v>
      </c>
      <c r="BI944" s="7" t="s">
        <v>1395</v>
      </c>
    </row>
    <row r="945" spans="1:61" ht="14" hidden="1" customHeight="1" outlineLevel="1" x14ac:dyDescent="0.2">
      <c r="A945" t="s">
        <v>2169</v>
      </c>
      <c r="B945" t="s">
        <v>1928</v>
      </c>
      <c r="C945" s="1">
        <f t="shared" si="398"/>
        <v>7406</v>
      </c>
      <c r="D945" s="7">
        <f>IF(N945&gt;0, RANK(N945,(N945:P945,Q945:AF945)),0)</f>
        <v>2</v>
      </c>
      <c r="E945" s="7">
        <f>IF(O945&gt;0,RANK(O945,(N945:P945,Q945:AF945)),0)</f>
        <v>1</v>
      </c>
      <c r="F945" s="7">
        <f>IF(P945&gt;0,RANK(P945,(N945:P945,Q945:AF945)),0)</f>
        <v>7</v>
      </c>
      <c r="G945" s="1">
        <f t="shared" si="396"/>
        <v>4154</v>
      </c>
      <c r="H945" s="2">
        <f t="shared" si="397"/>
        <v>0.56089657034836615</v>
      </c>
      <c r="I945" s="2"/>
      <c r="J945" s="2">
        <f t="shared" si="399"/>
        <v>0.13354037267080746</v>
      </c>
      <c r="K945" s="2">
        <f t="shared" si="400"/>
        <v>0.69443694301917369</v>
      </c>
      <c r="L945" s="2">
        <f t="shared" si="401"/>
        <v>6.0761544693491761E-3</v>
      </c>
      <c r="M945" s="2">
        <f t="shared" si="402"/>
        <v>0.16594652984066971</v>
      </c>
      <c r="N945" s="53">
        <v>989</v>
      </c>
      <c r="O945" s="53">
        <v>5143</v>
      </c>
      <c r="P945" s="102">
        <v>45</v>
      </c>
      <c r="Q945" s="102">
        <v>27</v>
      </c>
      <c r="Y945" s="53">
        <v>97</v>
      </c>
      <c r="Z945" s="53">
        <v>591</v>
      </c>
      <c r="AA945" s="53">
        <v>96</v>
      </c>
      <c r="AB945" s="53">
        <v>28</v>
      </c>
      <c r="AC945" s="53">
        <v>255</v>
      </c>
      <c r="AD945" s="53">
        <v>45</v>
      </c>
      <c r="AE945" s="53">
        <v>22</v>
      </c>
      <c r="AF945" s="53">
        <v>15</v>
      </c>
      <c r="AG945" s="53">
        <v>18</v>
      </c>
      <c r="AH945" s="53">
        <v>11</v>
      </c>
      <c r="AI945" s="53">
        <v>24</v>
      </c>
      <c r="AP945" s="7">
        <f>IF(Q945&gt;0,RANK(Q945,(N945:P945,Q945:AF945)),0)</f>
        <v>10</v>
      </c>
      <c r="AQ945" s="7">
        <f>IF(R945&gt;0,RANK(R945,(N945:P945,Q945:AF945)),0)</f>
        <v>0</v>
      </c>
      <c r="AR945" s="7">
        <f>IF(T945&gt;0,RANK(T945,(N945:P945,Q945:AF945)),0)</f>
        <v>0</v>
      </c>
      <c r="AS945" s="7">
        <f>IF(S945&gt;0,RANK(S945,(N945:P945,Q945:AF945)),0)</f>
        <v>0</v>
      </c>
      <c r="AT945" s="2">
        <f t="shared" si="403"/>
        <v>3.6456926816095057E-3</v>
      </c>
      <c r="AU945" s="2">
        <f t="shared" si="404"/>
        <v>0</v>
      </c>
      <c r="AV945" s="2">
        <f t="shared" si="405"/>
        <v>0</v>
      </c>
      <c r="AW945" s="2">
        <f t="shared" si="406"/>
        <v>0</v>
      </c>
      <c r="AY945" t="s">
        <v>2169</v>
      </c>
      <c r="AZ945" t="s">
        <v>1928</v>
      </c>
      <c r="BA945">
        <v>5</v>
      </c>
      <c r="BC945">
        <v>2</v>
      </c>
      <c r="BD945" s="91">
        <v>22</v>
      </c>
      <c r="BE945" s="93">
        <v>49</v>
      </c>
      <c r="BF945" s="96">
        <f t="shared" si="385"/>
        <v>22049</v>
      </c>
      <c r="BG945" s="96">
        <f t="shared" si="395"/>
        <v>22049</v>
      </c>
      <c r="BI945" s="7" t="s">
        <v>1395</v>
      </c>
    </row>
    <row r="946" spans="1:61" ht="14" hidden="1" customHeight="1" outlineLevel="1" x14ac:dyDescent="0.2">
      <c r="A946" t="s">
        <v>1259</v>
      </c>
      <c r="B946" t="s">
        <v>1928</v>
      </c>
      <c r="C946" s="1">
        <f t="shared" si="398"/>
        <v>185983</v>
      </c>
      <c r="D946" s="7">
        <f>IF(N946&gt;0, RANK(N946,(N946:P946,Q946:AF946)),0)</f>
        <v>2</v>
      </c>
      <c r="E946" s="7">
        <f>IF(O946&gt;0,RANK(O946,(N946:P946,Q946:AF946)),0)</f>
        <v>1</v>
      </c>
      <c r="F946" s="7">
        <f>IF(P946&gt;0,RANK(P946,(N946:P946,Q946:AF946)),0)</f>
        <v>7</v>
      </c>
      <c r="G946" s="1">
        <f t="shared" si="396"/>
        <v>66680</v>
      </c>
      <c r="H946" s="2">
        <f t="shared" si="397"/>
        <v>0.35852739228854252</v>
      </c>
      <c r="I946" s="2"/>
      <c r="J946" s="2">
        <f t="shared" si="399"/>
        <v>0.20413156041143546</v>
      </c>
      <c r="K946" s="2">
        <f t="shared" si="400"/>
        <v>0.56265895269997801</v>
      </c>
      <c r="L946" s="2">
        <f t="shared" si="401"/>
        <v>1.1646225730308685E-2</v>
      </c>
      <c r="M946" s="2">
        <f t="shared" si="402"/>
        <v>0.22156326115827787</v>
      </c>
      <c r="N946" s="53">
        <v>37965</v>
      </c>
      <c r="O946" s="53">
        <v>104645</v>
      </c>
      <c r="P946" s="102">
        <v>2166</v>
      </c>
      <c r="Q946" s="102">
        <v>996</v>
      </c>
      <c r="Y946" s="53">
        <v>4564</v>
      </c>
      <c r="Z946" s="53">
        <v>23680</v>
      </c>
      <c r="AA946" s="53">
        <v>3558</v>
      </c>
      <c r="AB946" s="53">
        <v>1432</v>
      </c>
      <c r="AC946" s="53">
        <v>2574</v>
      </c>
      <c r="AD946" s="53">
        <v>1556</v>
      </c>
      <c r="AE946" s="53">
        <v>388</v>
      </c>
      <c r="AF946" s="53">
        <v>259</v>
      </c>
      <c r="AG946" s="53">
        <v>1143</v>
      </c>
      <c r="AH946" s="53">
        <v>344</v>
      </c>
      <c r="AI946" s="53">
        <v>713</v>
      </c>
      <c r="AP946" s="7">
        <f>IF(Q946&gt;0,RANK(Q946,(N946:P946,Q946:AF946)),0)</f>
        <v>10</v>
      </c>
      <c r="AQ946" s="7">
        <f>IF(R946&gt;0,RANK(R946,(N946:P946,Q946:AF946)),0)</f>
        <v>0</v>
      </c>
      <c r="AR946" s="7">
        <f>IF(T946&gt;0,RANK(T946,(N946:P946,Q946:AF946)),0)</f>
        <v>0</v>
      </c>
      <c r="AS946" s="7">
        <f>IF(S946&gt;0,RANK(S946,(N946:P946,Q946:AF946)),0)</f>
        <v>0</v>
      </c>
      <c r="AT946" s="2">
        <f t="shared" si="403"/>
        <v>5.3553281751557939E-3</v>
      </c>
      <c r="AU946" s="2">
        <f t="shared" si="404"/>
        <v>0</v>
      </c>
      <c r="AV946" s="2">
        <f t="shared" si="405"/>
        <v>0</v>
      </c>
      <c r="AW946" s="2">
        <f t="shared" si="406"/>
        <v>0</v>
      </c>
      <c r="AY946" t="s">
        <v>1259</v>
      </c>
      <c r="AZ946" t="s">
        <v>1928</v>
      </c>
      <c r="BC946">
        <v>2</v>
      </c>
      <c r="BD946" s="91">
        <v>22</v>
      </c>
      <c r="BE946" s="93">
        <v>51</v>
      </c>
      <c r="BF946" s="96">
        <f t="shared" si="385"/>
        <v>22051</v>
      </c>
      <c r="BG946" s="96">
        <f t="shared" si="395"/>
        <v>22051</v>
      </c>
      <c r="BI946" s="7" t="s">
        <v>1395</v>
      </c>
    </row>
    <row r="947" spans="1:61" ht="14" hidden="1" customHeight="1" outlineLevel="1" x14ac:dyDescent="0.2">
      <c r="A947" t="s">
        <v>1633</v>
      </c>
      <c r="B947" t="s">
        <v>1928</v>
      </c>
      <c r="C947" s="1">
        <f t="shared" si="398"/>
        <v>14359</v>
      </c>
      <c r="D947" s="7">
        <f>IF(N947&gt;0, RANK(N947,(N947:P947,Q947:AF947)),0)</f>
        <v>2</v>
      </c>
      <c r="E947" s="7">
        <f>IF(O947&gt;0,RANK(O947,(N947:P947,Q947:AF947)),0)</f>
        <v>1</v>
      </c>
      <c r="F947" s="7">
        <f>IF(P947&gt;0,RANK(P947,(N947:P947,Q947:AF947)),0)</f>
        <v>8</v>
      </c>
      <c r="G947" s="1">
        <f t="shared" si="396"/>
        <v>9753</v>
      </c>
      <c r="H947" s="2">
        <f t="shared" si="397"/>
        <v>0.67922557281147711</v>
      </c>
      <c r="I947" s="2"/>
      <c r="J947" s="2">
        <f t="shared" si="399"/>
        <v>8.2456995612507841E-2</v>
      </c>
      <c r="K947" s="2">
        <f t="shared" si="400"/>
        <v>0.76168256842398496</v>
      </c>
      <c r="L947" s="2">
        <f t="shared" si="401"/>
        <v>6.8946305453025979E-3</v>
      </c>
      <c r="M947" s="2">
        <f t="shared" si="402"/>
        <v>0.14896580541820459</v>
      </c>
      <c r="N947" s="53">
        <v>1184</v>
      </c>
      <c r="O947" s="53">
        <v>10937</v>
      </c>
      <c r="P947" s="102">
        <v>99</v>
      </c>
      <c r="Q947" s="102">
        <v>71</v>
      </c>
      <c r="Y947" s="53">
        <v>182</v>
      </c>
      <c r="Z947" s="53">
        <v>988</v>
      </c>
      <c r="AA947" s="53">
        <v>198</v>
      </c>
      <c r="AB947" s="53">
        <v>52</v>
      </c>
      <c r="AC947" s="53">
        <v>423</v>
      </c>
      <c r="AD947" s="53">
        <v>114</v>
      </c>
      <c r="AE947" s="53">
        <v>18</v>
      </c>
      <c r="AF947" s="53">
        <v>17</v>
      </c>
      <c r="AG947" s="53">
        <v>29</v>
      </c>
      <c r="AH947" s="53">
        <v>13</v>
      </c>
      <c r="AI947" s="53">
        <v>34</v>
      </c>
      <c r="AP947" s="7">
        <f>IF(Q947&gt;0,RANK(Q947,(N947:P947,Q947:AF947)),0)</f>
        <v>9</v>
      </c>
      <c r="AQ947" s="7">
        <f>IF(R947&gt;0,RANK(R947,(N947:P947,Q947:AF947)),0)</f>
        <v>0</v>
      </c>
      <c r="AR947" s="7">
        <f>IF(T947&gt;0,RANK(T947,(N947:P947,Q947:AF947)),0)</f>
        <v>0</v>
      </c>
      <c r="AS947" s="7">
        <f>IF(S947&gt;0,RANK(S947,(N947:P947,Q947:AF947)),0)</f>
        <v>0</v>
      </c>
      <c r="AT947" s="2">
        <f t="shared" si="403"/>
        <v>4.9446340274392365E-3</v>
      </c>
      <c r="AU947" s="2">
        <f t="shared" si="404"/>
        <v>0</v>
      </c>
      <c r="AV947" s="2">
        <f t="shared" si="405"/>
        <v>0</v>
      </c>
      <c r="AW947" s="2">
        <f t="shared" si="406"/>
        <v>0</v>
      </c>
      <c r="AY947" t="s">
        <v>1633</v>
      </c>
      <c r="AZ947" t="s">
        <v>1928</v>
      </c>
      <c r="BA947">
        <v>3</v>
      </c>
      <c r="BC947">
        <v>2</v>
      </c>
      <c r="BD947" s="91">
        <v>22</v>
      </c>
      <c r="BE947" s="93">
        <v>53</v>
      </c>
      <c r="BF947" s="96">
        <f t="shared" si="385"/>
        <v>22053</v>
      </c>
      <c r="BG947" s="96">
        <f t="shared" si="395"/>
        <v>22053</v>
      </c>
      <c r="BI947" s="7" t="s">
        <v>1395</v>
      </c>
    </row>
    <row r="948" spans="1:61" ht="14" hidden="1" customHeight="1" outlineLevel="1" x14ac:dyDescent="0.2">
      <c r="A948" t="s">
        <v>748</v>
      </c>
      <c r="B948" t="s">
        <v>1928</v>
      </c>
      <c r="C948" s="1">
        <f t="shared" si="398"/>
        <v>111505</v>
      </c>
      <c r="D948" s="7">
        <f>IF(N948&gt;0, RANK(N948,(N948:P948,Q948:AF948)),0)</f>
        <v>2</v>
      </c>
      <c r="E948" s="7">
        <f>IF(O948&gt;0,RANK(O948,(N948:P948,Q948:AF948)),0)</f>
        <v>1</v>
      </c>
      <c r="F948" s="7">
        <f>IF(P948&gt;0,RANK(P948,(N948:P948,Q948:AF948)),0)</f>
        <v>9</v>
      </c>
      <c r="G948" s="1">
        <f t="shared" si="396"/>
        <v>53599</v>
      </c>
      <c r="H948" s="2">
        <f t="shared" si="397"/>
        <v>0.48068696471010269</v>
      </c>
      <c r="I948" s="2"/>
      <c r="J948" s="2">
        <f t="shared" si="399"/>
        <v>0.15929330523294918</v>
      </c>
      <c r="K948" s="2">
        <f t="shared" si="400"/>
        <v>0.6399802699430519</v>
      </c>
      <c r="L948" s="2">
        <f t="shared" si="401"/>
        <v>6.6813147392493612E-3</v>
      </c>
      <c r="M948" s="2">
        <f t="shared" si="402"/>
        <v>0.19404511008474959</v>
      </c>
      <c r="N948" s="53">
        <v>17762</v>
      </c>
      <c r="O948" s="53">
        <v>71361</v>
      </c>
      <c r="P948" s="102">
        <v>745</v>
      </c>
      <c r="Q948" s="102">
        <v>814</v>
      </c>
      <c r="Y948" s="53">
        <v>3372</v>
      </c>
      <c r="Z948" s="53">
        <v>10267</v>
      </c>
      <c r="AA948" s="53">
        <v>1625</v>
      </c>
      <c r="AB948" s="53">
        <v>619</v>
      </c>
      <c r="AC948" s="53">
        <v>2043</v>
      </c>
      <c r="AD948" s="53">
        <v>1161</v>
      </c>
      <c r="AE948" s="53">
        <v>194</v>
      </c>
      <c r="AF948" s="53">
        <v>271</v>
      </c>
      <c r="AG948" s="53">
        <v>436</v>
      </c>
      <c r="AH948" s="53">
        <v>332</v>
      </c>
      <c r="AI948" s="53">
        <v>503</v>
      </c>
      <c r="AP948" s="7">
        <f>IF(Q948&gt;0,RANK(Q948,(N948:P948,Q948:AF948)),0)</f>
        <v>8</v>
      </c>
      <c r="AQ948" s="7">
        <f>IF(R948&gt;0,RANK(R948,(N948:P948,Q948:AF948)),0)</f>
        <v>0</v>
      </c>
      <c r="AR948" s="7">
        <f>IF(T948&gt;0,RANK(T948,(N948:P948,Q948:AF948)),0)</f>
        <v>0</v>
      </c>
      <c r="AS948" s="7">
        <f>IF(S948&gt;0,RANK(S948,(N948:P948,Q948:AF948)),0)</f>
        <v>0</v>
      </c>
      <c r="AT948" s="2">
        <f t="shared" si="403"/>
        <v>7.3001210708039995E-3</v>
      </c>
      <c r="AU948" s="2">
        <f t="shared" si="404"/>
        <v>0</v>
      </c>
      <c r="AV948" s="2">
        <f t="shared" si="405"/>
        <v>0</v>
      </c>
      <c r="AW948" s="2">
        <f t="shared" si="406"/>
        <v>0</v>
      </c>
      <c r="AY948" t="s">
        <v>748</v>
      </c>
      <c r="AZ948" t="s">
        <v>1928</v>
      </c>
      <c r="BA948">
        <v>3</v>
      </c>
      <c r="BC948">
        <v>2</v>
      </c>
      <c r="BD948" s="91">
        <v>22</v>
      </c>
      <c r="BE948" s="93">
        <v>55</v>
      </c>
      <c r="BF948" s="96">
        <f t="shared" si="385"/>
        <v>22055</v>
      </c>
      <c r="BG948" s="96">
        <f t="shared" si="395"/>
        <v>22055</v>
      </c>
      <c r="BI948" s="7" t="s">
        <v>1395</v>
      </c>
    </row>
    <row r="949" spans="1:61" ht="14" hidden="1" customHeight="1" outlineLevel="1" x14ac:dyDescent="0.2">
      <c r="A949" t="s">
        <v>1207</v>
      </c>
      <c r="B949" t="s">
        <v>1928</v>
      </c>
      <c r="C949" s="1">
        <f t="shared" si="398"/>
        <v>43702</v>
      </c>
      <c r="D949" s="7">
        <f>IF(N949&gt;0, RANK(N949,(N949:P949,Q949:AF949)),0)</f>
        <v>2</v>
      </c>
      <c r="E949" s="7">
        <f>IF(O949&gt;0,RANK(O949,(N949:P949,Q949:AF949)),0)</f>
        <v>1</v>
      </c>
      <c r="F949" s="7">
        <f>IF(P949&gt;0,RANK(P949,(N949:P949,Q949:AF949)),0)</f>
        <v>5</v>
      </c>
      <c r="G949" s="1">
        <f t="shared" si="396"/>
        <v>31476</v>
      </c>
      <c r="H949" s="2">
        <f t="shared" si="397"/>
        <v>0.72024163653837348</v>
      </c>
      <c r="I949" s="2"/>
      <c r="J949" s="2">
        <f t="shared" si="399"/>
        <v>6.5649169374399338E-2</v>
      </c>
      <c r="K949" s="2">
        <f t="shared" si="400"/>
        <v>0.78589080591277283</v>
      </c>
      <c r="L949" s="2">
        <f t="shared" si="401"/>
        <v>1.3180174820374353E-2</v>
      </c>
      <c r="M949" s="2">
        <f t="shared" si="402"/>
        <v>0.13527984989245348</v>
      </c>
      <c r="N949" s="53">
        <v>2869</v>
      </c>
      <c r="O949" s="53">
        <v>34345</v>
      </c>
      <c r="P949" s="102">
        <v>576</v>
      </c>
      <c r="Q949" s="102">
        <v>177</v>
      </c>
      <c r="Y949" s="53">
        <v>576</v>
      </c>
      <c r="Z949" s="53">
        <v>2772</v>
      </c>
      <c r="AA949" s="53">
        <v>456</v>
      </c>
      <c r="AB949" s="53">
        <v>201</v>
      </c>
      <c r="AC949" s="53">
        <v>838</v>
      </c>
      <c r="AD949" s="53">
        <v>462</v>
      </c>
      <c r="AE949" s="53">
        <v>101</v>
      </c>
      <c r="AF949" s="53">
        <v>45</v>
      </c>
      <c r="AG949" s="53">
        <v>115</v>
      </c>
      <c r="AH949" s="53">
        <v>42</v>
      </c>
      <c r="AI949" s="53">
        <v>127</v>
      </c>
      <c r="AP949" s="7">
        <f>IF(Q949&gt;0,RANK(Q949,(N949:P949,Q949:AF949)),0)</f>
        <v>10</v>
      </c>
      <c r="AQ949" s="7">
        <f>IF(R949&gt;0,RANK(R949,(N949:P949,Q949:AF949)),0)</f>
        <v>0</v>
      </c>
      <c r="AR949" s="7">
        <f>IF(T949&gt;0,RANK(T949,(N949:P949,Q949:AF949)),0)</f>
        <v>0</v>
      </c>
      <c r="AS949" s="7">
        <f>IF(S949&gt;0,RANK(S949,(N949:P949,Q949:AF949)),0)</f>
        <v>0</v>
      </c>
      <c r="AT949" s="2">
        <f t="shared" si="403"/>
        <v>4.050157887510869E-3</v>
      </c>
      <c r="AU949" s="2">
        <f t="shared" si="404"/>
        <v>0</v>
      </c>
      <c r="AV949" s="2">
        <f t="shared" si="405"/>
        <v>0</v>
      </c>
      <c r="AW949" s="2">
        <f t="shared" si="406"/>
        <v>0</v>
      </c>
      <c r="AY949" t="s">
        <v>1207</v>
      </c>
      <c r="AZ949" t="s">
        <v>1928</v>
      </c>
      <c r="BC949">
        <v>2</v>
      </c>
      <c r="BD949" s="91">
        <v>22</v>
      </c>
      <c r="BE949" s="93">
        <v>57</v>
      </c>
      <c r="BF949" s="96">
        <f t="shared" si="385"/>
        <v>22057</v>
      </c>
      <c r="BG949" s="96">
        <f t="shared" si="395"/>
        <v>22057</v>
      </c>
      <c r="BI949" s="7" t="s">
        <v>1395</v>
      </c>
    </row>
    <row r="950" spans="1:61" ht="14" hidden="1" customHeight="1" outlineLevel="1" x14ac:dyDescent="0.2">
      <c r="A950" t="s">
        <v>1170</v>
      </c>
      <c r="B950" t="s">
        <v>1928</v>
      </c>
      <c r="C950" s="1">
        <f t="shared" si="398"/>
        <v>6845</v>
      </c>
      <c r="D950" s="7">
        <f>IF(N950&gt;0, RANK(N950,(N950:P950,Q950:AF950)),0)</f>
        <v>4</v>
      </c>
      <c r="E950" s="7">
        <f>IF(O950&gt;0,RANK(O950,(N950:P950,Q950:AF950)),0)</f>
        <v>1</v>
      </c>
      <c r="F950" s="7">
        <f>IF(P950&gt;0,RANK(P950,(N950:P950,Q950:AF950)),0)</f>
        <v>6</v>
      </c>
      <c r="G950" s="1">
        <f t="shared" si="396"/>
        <v>5772</v>
      </c>
      <c r="H950" s="2">
        <f t="shared" si="397"/>
        <v>0.84324324324324329</v>
      </c>
      <c r="I950" s="2"/>
      <c r="J950" s="2">
        <f t="shared" si="399"/>
        <v>2.7757487216946677E-2</v>
      </c>
      <c r="K950" s="2">
        <f t="shared" si="400"/>
        <v>0.87100073046018989</v>
      </c>
      <c r="L950" s="2">
        <f t="shared" si="401"/>
        <v>5.4054054054054057E-3</v>
      </c>
      <c r="M950" s="2">
        <f t="shared" si="402"/>
        <v>9.5836376917457999E-2</v>
      </c>
      <c r="N950" s="53">
        <v>190</v>
      </c>
      <c r="O950" s="53">
        <v>5962</v>
      </c>
      <c r="P950" s="102">
        <v>37</v>
      </c>
      <c r="Q950" s="102">
        <v>14</v>
      </c>
      <c r="Y950" s="53">
        <v>31</v>
      </c>
      <c r="Z950" s="53">
        <v>226</v>
      </c>
      <c r="AA950" s="53">
        <v>62</v>
      </c>
      <c r="AB950" s="53">
        <v>16</v>
      </c>
      <c r="AC950" s="53">
        <v>223</v>
      </c>
      <c r="AD950" s="53">
        <v>33</v>
      </c>
      <c r="AE950" s="53">
        <v>9</v>
      </c>
      <c r="AF950" s="53">
        <v>9</v>
      </c>
      <c r="AG950" s="53">
        <v>10</v>
      </c>
      <c r="AH950" s="53">
        <v>3</v>
      </c>
      <c r="AI950" s="53">
        <v>20</v>
      </c>
      <c r="AP950" s="7">
        <f>IF(Q950&gt;0,RANK(Q950,(N950:P950,Q950:AF950)),0)</f>
        <v>10</v>
      </c>
      <c r="AQ950" s="7">
        <f>IF(R950&gt;0,RANK(R950,(N950:P950,Q950:AF950)),0)</f>
        <v>0</v>
      </c>
      <c r="AR950" s="7">
        <f>IF(T950&gt;0,RANK(T950,(N950:P950,Q950:AF950)),0)</f>
        <v>0</v>
      </c>
      <c r="AS950" s="7">
        <f>IF(S950&gt;0,RANK(S950,(N950:P950,Q950:AF950)),0)</f>
        <v>0</v>
      </c>
      <c r="AT950" s="2">
        <f t="shared" si="403"/>
        <v>2.0452885317750183E-3</v>
      </c>
      <c r="AU950" s="2">
        <f t="shared" si="404"/>
        <v>0</v>
      </c>
      <c r="AV950" s="2">
        <f t="shared" si="405"/>
        <v>0</v>
      </c>
      <c r="AW950" s="2">
        <f t="shared" si="406"/>
        <v>0</v>
      </c>
      <c r="AY950" t="s">
        <v>1170</v>
      </c>
      <c r="AZ950" t="s">
        <v>1928</v>
      </c>
      <c r="BA950">
        <v>5</v>
      </c>
      <c r="BC950">
        <v>2</v>
      </c>
      <c r="BD950" s="91">
        <v>22</v>
      </c>
      <c r="BE950" s="93">
        <v>59</v>
      </c>
      <c r="BF950" s="96">
        <f t="shared" ref="BF950:BF1001" si="407">1000*BD950+BE950</f>
        <v>22059</v>
      </c>
      <c r="BG950" s="96">
        <f t="shared" si="395"/>
        <v>22059</v>
      </c>
      <c r="BI950" s="7" t="s">
        <v>1395</v>
      </c>
    </row>
    <row r="951" spans="1:61" ht="14" hidden="1" customHeight="1" outlineLevel="1" x14ac:dyDescent="0.2">
      <c r="A951" t="s">
        <v>181</v>
      </c>
      <c r="B951" t="s">
        <v>1928</v>
      </c>
      <c r="C951" s="1">
        <f t="shared" si="398"/>
        <v>18656</v>
      </c>
      <c r="D951" s="7">
        <f>IF(N951&gt;0, RANK(N951,(N951:P951,Q951:AF951)),0)</f>
        <v>2</v>
      </c>
      <c r="E951" s="7">
        <f>IF(O951&gt;0,RANK(O951,(N951:P951,Q951:AF951)),0)</f>
        <v>1</v>
      </c>
      <c r="F951" s="7">
        <f>IF(P951&gt;0,RANK(P951,(N951:P951,Q951:AF951)),0)</f>
        <v>10</v>
      </c>
      <c r="G951" s="1">
        <f t="shared" si="396"/>
        <v>8255</v>
      </c>
      <c r="H951" s="2">
        <f t="shared" si="397"/>
        <v>0.44248499142367065</v>
      </c>
      <c r="I951" s="2"/>
      <c r="J951" s="2">
        <f t="shared" si="399"/>
        <v>0.16359348198970841</v>
      </c>
      <c r="K951" s="2">
        <f t="shared" si="400"/>
        <v>0.60607847341337906</v>
      </c>
      <c r="L951" s="2">
        <f t="shared" si="401"/>
        <v>6.8074614065180101E-3</v>
      </c>
      <c r="M951" s="2">
        <f t="shared" si="402"/>
        <v>0.22352058319039447</v>
      </c>
      <c r="N951" s="53">
        <v>3052</v>
      </c>
      <c r="O951" s="53">
        <v>11307</v>
      </c>
      <c r="P951" s="102">
        <v>127</v>
      </c>
      <c r="Q951" s="102">
        <v>134</v>
      </c>
      <c r="Y951" s="53">
        <v>591</v>
      </c>
      <c r="Z951" s="53">
        <v>1963</v>
      </c>
      <c r="AA951" s="53">
        <v>357</v>
      </c>
      <c r="AB951" s="53">
        <v>154</v>
      </c>
      <c r="AC951" s="53">
        <v>353</v>
      </c>
      <c r="AD951" s="53">
        <v>141</v>
      </c>
      <c r="AE951" s="53">
        <v>40</v>
      </c>
      <c r="AF951" s="53">
        <v>14</v>
      </c>
      <c r="AG951" s="53">
        <v>69</v>
      </c>
      <c r="AH951" s="53">
        <v>280</v>
      </c>
      <c r="AI951" s="53">
        <v>74</v>
      </c>
      <c r="AP951" s="7">
        <f>IF(Q951&gt;0,RANK(Q951,(N951:P951,Q951:AF951)),0)</f>
        <v>9</v>
      </c>
      <c r="AQ951" s="7">
        <f>IF(R951&gt;0,RANK(R951,(N951:P951,Q951:AF951)),0)</f>
        <v>0</v>
      </c>
      <c r="AR951" s="7">
        <f>IF(T951&gt;0,RANK(T951,(N951:P951,Q951:AF951)),0)</f>
        <v>0</v>
      </c>
      <c r="AS951" s="7">
        <f>IF(S951&gt;0,RANK(S951,(N951:P951,Q951:AF951)),0)</f>
        <v>0</v>
      </c>
      <c r="AT951" s="2">
        <f t="shared" si="403"/>
        <v>7.1826758147512867E-3</v>
      </c>
      <c r="AU951" s="2">
        <f t="shared" si="404"/>
        <v>0</v>
      </c>
      <c r="AV951" s="2">
        <f t="shared" si="405"/>
        <v>0</v>
      </c>
      <c r="AW951" s="2">
        <f t="shared" si="406"/>
        <v>0</v>
      </c>
      <c r="AY951" t="s">
        <v>181</v>
      </c>
      <c r="AZ951" t="s">
        <v>1928</v>
      </c>
      <c r="BA951">
        <v>5</v>
      </c>
      <c r="BC951">
        <v>2</v>
      </c>
      <c r="BD951" s="91">
        <v>22</v>
      </c>
      <c r="BE951" s="93">
        <v>61</v>
      </c>
      <c r="BF951" s="96">
        <f t="shared" si="407"/>
        <v>22061</v>
      </c>
      <c r="BG951" s="96">
        <f t="shared" si="395"/>
        <v>22061</v>
      </c>
      <c r="BI951" s="7" t="s">
        <v>1395</v>
      </c>
    </row>
    <row r="952" spans="1:61" ht="14" hidden="1" customHeight="1" outlineLevel="1" x14ac:dyDescent="0.2">
      <c r="A952" t="s">
        <v>1260</v>
      </c>
      <c r="B952" t="s">
        <v>1928</v>
      </c>
      <c r="C952" s="1">
        <f t="shared" si="398"/>
        <v>63764</v>
      </c>
      <c r="D952" s="7">
        <f>IF(N952&gt;0, RANK(N952,(N952:P952,Q952:AF952)),0)</f>
        <v>2</v>
      </c>
      <c r="E952" s="7">
        <f>IF(O952&gt;0,RANK(O952,(N952:P952,Q952:AF952)),0)</f>
        <v>1</v>
      </c>
      <c r="F952" s="7">
        <f>IF(P952&gt;0,RANK(P952,(N952:P952,Q952:AF952)),0)</f>
        <v>8</v>
      </c>
      <c r="G952" s="1">
        <f t="shared" si="396"/>
        <v>48637</v>
      </c>
      <c r="H952" s="2">
        <f t="shared" si="397"/>
        <v>0.76276582397591119</v>
      </c>
      <c r="I952" s="2"/>
      <c r="J952" s="2">
        <f t="shared" si="399"/>
        <v>5.877924847876545E-2</v>
      </c>
      <c r="K952" s="2">
        <f t="shared" si="400"/>
        <v>0.82154507245467667</v>
      </c>
      <c r="L952" s="2">
        <f t="shared" si="401"/>
        <v>5.7242331095916192E-3</v>
      </c>
      <c r="M952" s="2">
        <f t="shared" si="402"/>
        <v>0.11395144595696623</v>
      </c>
      <c r="N952" s="53">
        <v>3748</v>
      </c>
      <c r="O952" s="53">
        <v>52385</v>
      </c>
      <c r="P952" s="102">
        <v>365</v>
      </c>
      <c r="Q952" s="102">
        <v>526</v>
      </c>
      <c r="Y952" s="53">
        <v>605</v>
      </c>
      <c r="Z952" s="53">
        <v>2629</v>
      </c>
      <c r="AA952" s="53">
        <v>475</v>
      </c>
      <c r="AB952" s="53">
        <v>192</v>
      </c>
      <c r="AC952" s="53">
        <v>1965</v>
      </c>
      <c r="AD952" s="53">
        <v>347</v>
      </c>
      <c r="AE952" s="53">
        <v>82</v>
      </c>
      <c r="AF952" s="53">
        <v>46</v>
      </c>
      <c r="AG952" s="53">
        <v>195</v>
      </c>
      <c r="AH952" s="53">
        <v>64</v>
      </c>
      <c r="AI952" s="53">
        <v>140</v>
      </c>
      <c r="AP952" s="7">
        <f>IF(Q952&gt;0,RANK(Q952,(N952:P952,Q952:AF952)),0)</f>
        <v>6</v>
      </c>
      <c r="AQ952" s="7">
        <f>IF(R952&gt;0,RANK(R952,(N952:P952,Q952:AF952)),0)</f>
        <v>0</v>
      </c>
      <c r="AR952" s="7">
        <f>IF(T952&gt;0,RANK(T952,(N952:P952,Q952:AF952)),0)</f>
        <v>0</v>
      </c>
      <c r="AS952" s="7">
        <f>IF(S952&gt;0,RANK(S952,(N952:P952,Q952:AF952)),0)</f>
        <v>0</v>
      </c>
      <c r="AT952" s="2">
        <f t="shared" si="403"/>
        <v>8.249168809986827E-3</v>
      </c>
      <c r="AU952" s="2">
        <f t="shared" si="404"/>
        <v>0</v>
      </c>
      <c r="AV952" s="2">
        <f t="shared" si="405"/>
        <v>0</v>
      </c>
      <c r="AW952" s="2">
        <f t="shared" si="406"/>
        <v>0</v>
      </c>
      <c r="AY952" t="s">
        <v>1260</v>
      </c>
      <c r="AZ952" t="s">
        <v>1928</v>
      </c>
      <c r="BA952">
        <v>6</v>
      </c>
      <c r="BC952">
        <v>2</v>
      </c>
      <c r="BD952" s="91">
        <v>22</v>
      </c>
      <c r="BE952" s="93">
        <v>63</v>
      </c>
      <c r="BF952" s="96">
        <f t="shared" si="407"/>
        <v>22063</v>
      </c>
      <c r="BG952" s="96">
        <f t="shared" si="395"/>
        <v>22063</v>
      </c>
      <c r="BI952" s="7" t="s">
        <v>1395</v>
      </c>
    </row>
    <row r="953" spans="1:61" ht="14" hidden="1" customHeight="1" outlineLevel="1" x14ac:dyDescent="0.2">
      <c r="A953" t="s">
        <v>579</v>
      </c>
      <c r="B953" t="s">
        <v>1928</v>
      </c>
      <c r="C953" s="1">
        <f t="shared" ref="C953:C985" si="408">SUM(N953:AN953)</f>
        <v>4441</v>
      </c>
      <c r="D953" s="7">
        <f>IF(N953&gt;0, RANK(N953,(N953:P953,Q953:AF953)),0)</f>
        <v>2</v>
      </c>
      <c r="E953" s="7">
        <f>IF(O953&gt;0,RANK(O953,(N953:P953,Q953:AF953)),0)</f>
        <v>1</v>
      </c>
      <c r="F953" s="7">
        <f>IF(P953&gt;0,RANK(P953,(N953:P953,Q953:AF953)),0)</f>
        <v>8</v>
      </c>
      <c r="G953" s="1">
        <f t="shared" si="396"/>
        <v>1061</v>
      </c>
      <c r="H953" s="2">
        <f t="shared" si="397"/>
        <v>0.23891015537041208</v>
      </c>
      <c r="I953" s="2"/>
      <c r="J953" s="2">
        <f t="shared" ref="J953:J985" si="409">IF($C953=0,"-",N953/$C953)</f>
        <v>0.20918712001801396</v>
      </c>
      <c r="K953" s="2">
        <f t="shared" ref="K953:K985" si="410">IF($C953=0,"-",O953/$C953)</f>
        <v>0.44809727538842603</v>
      </c>
      <c r="L953" s="2">
        <f t="shared" ref="L953:L985" si="411">IF($C953=0,"-",P953/$C953)</f>
        <v>1.1709074532762891E-2</v>
      </c>
      <c r="M953" s="2">
        <f t="shared" ref="M953:M984" si="412">IF(C953=0,"-",(1-J953-K953-L953))</f>
        <v>0.33100653006079711</v>
      </c>
      <c r="N953" s="53">
        <v>929</v>
      </c>
      <c r="O953" s="53">
        <v>1990</v>
      </c>
      <c r="P953" s="102">
        <v>52</v>
      </c>
      <c r="Q953" s="102">
        <v>5</v>
      </c>
      <c r="Y953" s="53">
        <v>159</v>
      </c>
      <c r="Z953" s="53">
        <v>886</v>
      </c>
      <c r="AA953" s="53">
        <v>181</v>
      </c>
      <c r="AB953" s="53">
        <v>60</v>
      </c>
      <c r="AC953" s="53">
        <v>55</v>
      </c>
      <c r="AD953" s="53">
        <v>46</v>
      </c>
      <c r="AE953" s="53">
        <v>18</v>
      </c>
      <c r="AF953" s="53">
        <v>11</v>
      </c>
      <c r="AG953" s="53">
        <v>13</v>
      </c>
      <c r="AH953" s="53">
        <v>18</v>
      </c>
      <c r="AI953" s="53">
        <v>18</v>
      </c>
      <c r="AP953" s="7">
        <f>IF(Q953&gt;0,RANK(Q953,(N953:P953,Q953:AF953)),0)</f>
        <v>12</v>
      </c>
      <c r="AQ953" s="7">
        <f>IF(R953&gt;0,RANK(R953,(N953:P953,Q953:AF953)),0)</f>
        <v>0</v>
      </c>
      <c r="AR953" s="7">
        <f>IF(T953&gt;0,RANK(T953,(N953:P953,Q953:AF953)),0)</f>
        <v>0</v>
      </c>
      <c r="AS953" s="7">
        <f>IF(S953&gt;0,RANK(S953,(N953:P953,Q953:AF953)),0)</f>
        <v>0</v>
      </c>
      <c r="AT953" s="2">
        <f t="shared" ref="AT953:AT985" si="413">IF($C953=0,"-",Q953/$C953)</f>
        <v>1.125872551227201E-3</v>
      </c>
      <c r="AU953" s="2">
        <f t="shared" ref="AU953:AU985" si="414">IF($C953=0,"-",R953/$C953)</f>
        <v>0</v>
      </c>
      <c r="AV953" s="2">
        <f t="shared" ref="AV953:AV985" si="415">IF($C953=0,"-",T953/$C953)</f>
        <v>0</v>
      </c>
      <c r="AW953" s="2">
        <f t="shared" ref="AW953:AW985" si="416">IF($C953=0,"-",S953/$C953)</f>
        <v>0</v>
      </c>
      <c r="AY953" t="s">
        <v>579</v>
      </c>
      <c r="AZ953" t="s">
        <v>1928</v>
      </c>
      <c r="BA953">
        <v>5</v>
      </c>
      <c r="BC953">
        <v>2</v>
      </c>
      <c r="BD953" s="91">
        <v>22</v>
      </c>
      <c r="BE953" s="93">
        <v>65</v>
      </c>
      <c r="BF953" s="96">
        <f t="shared" si="407"/>
        <v>22065</v>
      </c>
      <c r="BG953" s="96">
        <f t="shared" si="395"/>
        <v>22065</v>
      </c>
      <c r="BI953" s="7" t="s">
        <v>1395</v>
      </c>
    </row>
    <row r="954" spans="1:61" ht="14" hidden="1" customHeight="1" outlineLevel="1" x14ac:dyDescent="0.2">
      <c r="A954" t="s">
        <v>1869</v>
      </c>
      <c r="B954" t="s">
        <v>1928</v>
      </c>
      <c r="C954" s="1">
        <f t="shared" si="408"/>
        <v>10932</v>
      </c>
      <c r="D954" s="7">
        <f>IF(N954&gt;0, RANK(N954,(N954:P954,Q954:AF954)),0)</f>
        <v>2</v>
      </c>
      <c r="E954" s="7">
        <f>IF(O954&gt;0,RANK(O954,(N954:P954,Q954:AF954)),0)</f>
        <v>1</v>
      </c>
      <c r="F954" s="7">
        <f>IF(P954&gt;0,RANK(P954,(N954:P954,Q954:AF954)),0)</f>
        <v>7</v>
      </c>
      <c r="G954" s="1">
        <f t="shared" si="396"/>
        <v>4444</v>
      </c>
      <c r="H954" s="2">
        <f t="shared" si="397"/>
        <v>0.40651298938894986</v>
      </c>
      <c r="I954" s="2"/>
      <c r="J954" s="2">
        <f t="shared" si="409"/>
        <v>0.16867910720819612</v>
      </c>
      <c r="K954" s="2">
        <f t="shared" si="410"/>
        <v>0.57519209659714599</v>
      </c>
      <c r="L954" s="2">
        <f t="shared" si="411"/>
        <v>1.0702524698133918E-2</v>
      </c>
      <c r="M954" s="2">
        <f t="shared" si="412"/>
        <v>0.24542627149652396</v>
      </c>
      <c r="N954" s="53">
        <v>1844</v>
      </c>
      <c r="O954" s="53">
        <v>6288</v>
      </c>
      <c r="P954" s="102">
        <v>117</v>
      </c>
      <c r="Q954" s="102">
        <v>24</v>
      </c>
      <c r="Y954" s="53">
        <v>268</v>
      </c>
      <c r="Z954" s="53">
        <v>1562</v>
      </c>
      <c r="AA954" s="53">
        <v>295</v>
      </c>
      <c r="AB954" s="53">
        <v>92</v>
      </c>
      <c r="AC954" s="53">
        <v>228</v>
      </c>
      <c r="AD954" s="53">
        <v>68</v>
      </c>
      <c r="AE954" s="53">
        <v>31</v>
      </c>
      <c r="AF954" s="53">
        <v>17</v>
      </c>
      <c r="AG954" s="53">
        <v>35</v>
      </c>
      <c r="AH954" s="53">
        <v>36</v>
      </c>
      <c r="AI954" s="53">
        <v>27</v>
      </c>
      <c r="AP954" s="7">
        <f>IF(Q954&gt;0,RANK(Q954,(N954:P954,Q954:AF954)),0)</f>
        <v>11</v>
      </c>
      <c r="AQ954" s="7">
        <f>IF(R954&gt;0,RANK(R954,(N954:P954,Q954:AF954)),0)</f>
        <v>0</v>
      </c>
      <c r="AR954" s="7">
        <f>IF(T954&gt;0,RANK(T954,(N954:P954,Q954:AF954)),0)</f>
        <v>0</v>
      </c>
      <c r="AS954" s="7">
        <f>IF(S954&gt;0,RANK(S954,(N954:P954,Q954:AF954)),0)</f>
        <v>0</v>
      </c>
      <c r="AT954" s="2">
        <f t="shared" si="413"/>
        <v>2.1953896816684962E-3</v>
      </c>
      <c r="AU954" s="2">
        <f t="shared" si="414"/>
        <v>0</v>
      </c>
      <c r="AV954" s="2">
        <f t="shared" si="415"/>
        <v>0</v>
      </c>
      <c r="AW954" s="2">
        <f t="shared" si="416"/>
        <v>0</v>
      </c>
      <c r="AY954" t="s">
        <v>1869</v>
      </c>
      <c r="AZ954" t="s">
        <v>1928</v>
      </c>
      <c r="BA954">
        <v>5</v>
      </c>
      <c r="BC954">
        <v>2</v>
      </c>
      <c r="BD954" s="91">
        <v>22</v>
      </c>
      <c r="BE954" s="93">
        <v>67</v>
      </c>
      <c r="BF954" s="96">
        <f t="shared" si="407"/>
        <v>22067</v>
      </c>
      <c r="BG954" s="96">
        <f t="shared" si="395"/>
        <v>22067</v>
      </c>
      <c r="BI954" s="7" t="s">
        <v>1395</v>
      </c>
    </row>
    <row r="955" spans="1:61" ht="14" hidden="1" customHeight="1" outlineLevel="1" x14ac:dyDescent="0.2">
      <c r="A955" t="s">
        <v>1991</v>
      </c>
      <c r="B955" t="s">
        <v>1928</v>
      </c>
      <c r="C955" s="1">
        <f t="shared" si="408"/>
        <v>15985</v>
      </c>
      <c r="D955" s="7">
        <f>IF(N955&gt;0, RANK(N955,(N955:P955,Q955:AF955)),0)</f>
        <v>2</v>
      </c>
      <c r="E955" s="7">
        <f>IF(O955&gt;0,RANK(O955,(N955:P955,Q955:AF955)),0)</f>
        <v>1</v>
      </c>
      <c r="F955" s="7">
        <f>IF(P955&gt;0,RANK(P955,(N955:P955,Q955:AF955)),0)</f>
        <v>7</v>
      </c>
      <c r="G955" s="1">
        <f t="shared" si="396"/>
        <v>5592</v>
      </c>
      <c r="H955" s="2">
        <f t="shared" si="397"/>
        <v>0.34982796371598374</v>
      </c>
      <c r="I955" s="2"/>
      <c r="J955" s="2">
        <f t="shared" si="409"/>
        <v>0.22552392868314045</v>
      </c>
      <c r="K955" s="2">
        <f t="shared" si="410"/>
        <v>0.57535189239912421</v>
      </c>
      <c r="L955" s="2">
        <f t="shared" si="411"/>
        <v>9.5714732561776664E-3</v>
      </c>
      <c r="M955" s="2">
        <f t="shared" si="412"/>
        <v>0.18955270566155771</v>
      </c>
      <c r="N955" s="53">
        <v>3605</v>
      </c>
      <c r="O955" s="53">
        <v>9197</v>
      </c>
      <c r="P955" s="102">
        <v>153</v>
      </c>
      <c r="Q955" s="102">
        <v>64</v>
      </c>
      <c r="Y955" s="53">
        <v>284</v>
      </c>
      <c r="Z955" s="53">
        <v>1435</v>
      </c>
      <c r="AA955" s="53">
        <v>276</v>
      </c>
      <c r="AB955" s="53">
        <v>125</v>
      </c>
      <c r="AC955" s="53">
        <v>289</v>
      </c>
      <c r="AD955" s="53">
        <v>99</v>
      </c>
      <c r="AE955" s="53">
        <v>27</v>
      </c>
      <c r="AF955" s="53">
        <v>19</v>
      </c>
      <c r="AG955" s="53">
        <v>50</v>
      </c>
      <c r="AH955" s="53">
        <v>299</v>
      </c>
      <c r="AI955" s="53">
        <v>63</v>
      </c>
      <c r="AP955" s="7">
        <f>IF(Q955&gt;0,RANK(Q955,(N955:P955,Q955:AF955)),0)</f>
        <v>10</v>
      </c>
      <c r="AQ955" s="7">
        <f>IF(R955&gt;0,RANK(R955,(N955:P955,Q955:AF955)),0)</f>
        <v>0</v>
      </c>
      <c r="AR955" s="7">
        <f>IF(T955&gt;0,RANK(T955,(N955:P955,Q955:AF955)),0)</f>
        <v>0</v>
      </c>
      <c r="AS955" s="7">
        <f>IF(S955&gt;0,RANK(S955,(N955:P955,Q955:AF955)),0)</f>
        <v>0</v>
      </c>
      <c r="AT955" s="2">
        <f t="shared" si="413"/>
        <v>4.0037535189239911E-3</v>
      </c>
      <c r="AU955" s="2">
        <f t="shared" si="414"/>
        <v>0</v>
      </c>
      <c r="AV955" s="2">
        <f t="shared" si="415"/>
        <v>0</v>
      </c>
      <c r="AW955" s="2">
        <f t="shared" si="416"/>
        <v>0</v>
      </c>
      <c r="AY955" t="s">
        <v>1991</v>
      </c>
      <c r="AZ955" t="s">
        <v>1928</v>
      </c>
      <c r="BA955">
        <v>4</v>
      </c>
      <c r="BC955">
        <v>2</v>
      </c>
      <c r="BD955" s="91">
        <v>22</v>
      </c>
      <c r="BE955" s="93">
        <v>69</v>
      </c>
      <c r="BF955" s="96">
        <f t="shared" si="407"/>
        <v>22069</v>
      </c>
      <c r="BG955" s="96">
        <f t="shared" si="395"/>
        <v>22069</v>
      </c>
      <c r="BI955" s="7" t="s">
        <v>1395</v>
      </c>
    </row>
    <row r="956" spans="1:61" ht="14" hidden="1" customHeight="1" outlineLevel="1" x14ac:dyDescent="0.2">
      <c r="A956" t="s">
        <v>2005</v>
      </c>
      <c r="B956" t="s">
        <v>1928</v>
      </c>
      <c r="C956" s="1">
        <f t="shared" si="408"/>
        <v>167935</v>
      </c>
      <c r="D956" s="7">
        <f>IF(N956&gt;0, RANK(N956,(N956:P956,Q956:AF956)),0)</f>
        <v>1</v>
      </c>
      <c r="E956" s="7">
        <f>IF(O956&gt;0,RANK(O956,(N956:P956,Q956:AF956)),0)</f>
        <v>3</v>
      </c>
      <c r="F956" s="7">
        <f>IF(P956&gt;0,RANK(P956,(N956:P956,Q956:AF956)),0)</f>
        <v>8</v>
      </c>
      <c r="G956" s="1">
        <f t="shared" si="396"/>
        <v>47518</v>
      </c>
      <c r="H956" s="2">
        <f t="shared" si="397"/>
        <v>0.28295471462172866</v>
      </c>
      <c r="I956" s="2"/>
      <c r="J956" s="2">
        <f t="shared" si="409"/>
        <v>0.46007681543454315</v>
      </c>
      <c r="K956" s="2">
        <f t="shared" si="410"/>
        <v>0.17712210081281449</v>
      </c>
      <c r="L956" s="2">
        <f t="shared" si="411"/>
        <v>8.6342930300413855E-3</v>
      </c>
      <c r="M956" s="2">
        <f t="shared" si="412"/>
        <v>0.35416679072260099</v>
      </c>
      <c r="N956" s="53">
        <v>77263</v>
      </c>
      <c r="O956" s="53">
        <v>29745</v>
      </c>
      <c r="P956" s="102">
        <v>1450</v>
      </c>
      <c r="Q956" s="102">
        <v>958</v>
      </c>
      <c r="Y956" s="53">
        <v>11720</v>
      </c>
      <c r="Z956" s="53">
        <v>33660</v>
      </c>
      <c r="AA956" s="53">
        <v>5024</v>
      </c>
      <c r="AB956" s="53">
        <v>2673</v>
      </c>
      <c r="AC956" s="53">
        <v>943</v>
      </c>
      <c r="AD956" s="53">
        <v>1525</v>
      </c>
      <c r="AE956" s="53">
        <v>356</v>
      </c>
      <c r="AF956" s="53">
        <v>305</v>
      </c>
      <c r="AG956" s="53">
        <v>725</v>
      </c>
      <c r="AH956" s="53">
        <v>508</v>
      </c>
      <c r="AI956" s="53">
        <v>1080</v>
      </c>
      <c r="AP956" s="7">
        <f>IF(Q956&gt;0,RANK(Q956,(N956:P956,Q956:AF956)),0)</f>
        <v>9</v>
      </c>
      <c r="AQ956" s="7">
        <f>IF(R956&gt;0,RANK(R956,(N956:P956,Q956:AF956)),0)</f>
        <v>0</v>
      </c>
      <c r="AR956" s="7">
        <f>IF(T956&gt;0,RANK(T956,(N956:P956,Q956:AF956)),0)</f>
        <v>0</v>
      </c>
      <c r="AS956" s="7">
        <f>IF(S956&gt;0,RANK(S956,(N956:P956,Q956:AF956)),0)</f>
        <v>0</v>
      </c>
      <c r="AT956" s="2">
        <f t="shared" si="413"/>
        <v>5.704588084675619E-3</v>
      </c>
      <c r="AU956" s="2">
        <f t="shared" si="414"/>
        <v>0</v>
      </c>
      <c r="AV956" s="2">
        <f t="shared" si="415"/>
        <v>0</v>
      </c>
      <c r="AW956" s="2">
        <f t="shared" si="416"/>
        <v>0</v>
      </c>
      <c r="AY956" t="s">
        <v>2005</v>
      </c>
      <c r="AZ956" t="s">
        <v>1928</v>
      </c>
      <c r="BC956">
        <v>2</v>
      </c>
      <c r="BD956" s="91">
        <v>22</v>
      </c>
      <c r="BE956" s="93">
        <v>71</v>
      </c>
      <c r="BF956" s="96">
        <f t="shared" si="407"/>
        <v>22071</v>
      </c>
      <c r="BG956" s="96">
        <f t="shared" si="395"/>
        <v>22071</v>
      </c>
      <c r="BI956" s="7" t="s">
        <v>1395</v>
      </c>
    </row>
    <row r="957" spans="1:61" ht="14" hidden="1" customHeight="1" outlineLevel="1" x14ac:dyDescent="0.2">
      <c r="A957" t="s">
        <v>1173</v>
      </c>
      <c r="B957" t="s">
        <v>1928</v>
      </c>
      <c r="C957" s="1">
        <f t="shared" si="408"/>
        <v>66726</v>
      </c>
      <c r="D957" s="7">
        <f>IF(N957&gt;0, RANK(N957,(N957:P957,Q957:AF957)),0)</f>
        <v>2</v>
      </c>
      <c r="E957" s="7">
        <f>IF(O957&gt;0,RANK(O957,(N957:P957,Q957:AF957)),0)</f>
        <v>1</v>
      </c>
      <c r="F957" s="7">
        <f>IF(P957&gt;0,RANK(P957,(N957:P957,Q957:AF957)),0)</f>
        <v>7</v>
      </c>
      <c r="G957" s="1">
        <f t="shared" si="396"/>
        <v>31119</v>
      </c>
      <c r="H957" s="2">
        <f t="shared" si="397"/>
        <v>0.46636993076162214</v>
      </c>
      <c r="I957" s="2"/>
      <c r="J957" s="2">
        <f t="shared" si="409"/>
        <v>0.15515691034978868</v>
      </c>
      <c r="K957" s="2">
        <f t="shared" si="410"/>
        <v>0.62152684111141088</v>
      </c>
      <c r="L957" s="2">
        <f t="shared" si="411"/>
        <v>7.5382909210802386E-3</v>
      </c>
      <c r="M957" s="2">
        <f t="shared" si="412"/>
        <v>0.21577795761772015</v>
      </c>
      <c r="N957" s="53">
        <v>10353</v>
      </c>
      <c r="O957" s="53">
        <v>41472</v>
      </c>
      <c r="P957" s="102">
        <v>503</v>
      </c>
      <c r="Q957" s="102">
        <v>320</v>
      </c>
      <c r="Y957" s="53">
        <v>1737</v>
      </c>
      <c r="Z957" s="53">
        <v>7325</v>
      </c>
      <c r="AA957" s="53">
        <v>1610</v>
      </c>
      <c r="AB957" s="53">
        <v>494</v>
      </c>
      <c r="AC957" s="53">
        <v>1654</v>
      </c>
      <c r="AD957" s="53">
        <v>444</v>
      </c>
      <c r="AE957" s="53">
        <v>120</v>
      </c>
      <c r="AF957" s="53">
        <v>76</v>
      </c>
      <c r="AG957" s="53">
        <v>248</v>
      </c>
      <c r="AH957" s="53">
        <v>136</v>
      </c>
      <c r="AI957" s="53">
        <v>234</v>
      </c>
      <c r="AP957" s="7">
        <f>IF(Q957&gt;0,RANK(Q957,(N957:P957,Q957:AF957)),0)</f>
        <v>10</v>
      </c>
      <c r="AQ957" s="7">
        <f>IF(R957&gt;0,RANK(R957,(N957:P957,Q957:AF957)),0)</f>
        <v>0</v>
      </c>
      <c r="AR957" s="7">
        <f>IF(T957&gt;0,RANK(T957,(N957:P957,Q957:AF957)),0)</f>
        <v>0</v>
      </c>
      <c r="AS957" s="7">
        <f>IF(S957&gt;0,RANK(S957,(N957:P957,Q957:AF957)),0)</f>
        <v>0</v>
      </c>
      <c r="AT957" s="2">
        <f t="shared" si="413"/>
        <v>4.7957317986991582E-3</v>
      </c>
      <c r="AU957" s="2">
        <f t="shared" si="414"/>
        <v>0</v>
      </c>
      <c r="AV957" s="2">
        <f t="shared" si="415"/>
        <v>0</v>
      </c>
      <c r="AW957" s="2">
        <f t="shared" si="416"/>
        <v>0</v>
      </c>
      <c r="AY957" t="s">
        <v>1173</v>
      </c>
      <c r="AZ957" t="s">
        <v>1928</v>
      </c>
      <c r="BA957">
        <v>5</v>
      </c>
      <c r="BC957">
        <v>2</v>
      </c>
      <c r="BD957" s="91">
        <v>22</v>
      </c>
      <c r="BE957" s="93">
        <v>73</v>
      </c>
      <c r="BF957" s="96">
        <f t="shared" si="407"/>
        <v>22073</v>
      </c>
      <c r="BG957" s="96">
        <f t="shared" si="395"/>
        <v>22073</v>
      </c>
      <c r="BI957" s="7" t="s">
        <v>1395</v>
      </c>
    </row>
    <row r="958" spans="1:61" ht="14" hidden="1" customHeight="1" outlineLevel="1" x14ac:dyDescent="0.2">
      <c r="A958" t="s">
        <v>2461</v>
      </c>
      <c r="B958" t="s">
        <v>1928</v>
      </c>
      <c r="C958" s="1">
        <f t="shared" si="408"/>
        <v>10648</v>
      </c>
      <c r="D958" s="7">
        <f>IF(N958&gt;0, RANK(N958,(N958:P958,Q958:AF958)),0)</f>
        <v>2</v>
      </c>
      <c r="E958" s="7">
        <f>IF(O958&gt;0,RANK(O958,(N958:P958,Q958:AF958)),0)</f>
        <v>1</v>
      </c>
      <c r="F958" s="7">
        <f>IF(P958&gt;0,RANK(P958,(N958:P958,Q958:AF958)),0)</f>
        <v>7</v>
      </c>
      <c r="G958" s="1">
        <f t="shared" si="396"/>
        <v>5968</v>
      </c>
      <c r="H958" s="2">
        <f t="shared" si="397"/>
        <v>0.56048084147257704</v>
      </c>
      <c r="I958" s="2"/>
      <c r="J958" s="2">
        <f t="shared" si="409"/>
        <v>0.1182381667918858</v>
      </c>
      <c r="K958" s="2">
        <f t="shared" si="410"/>
        <v>0.67871900826446285</v>
      </c>
      <c r="L958" s="2">
        <f t="shared" si="411"/>
        <v>1.2584522915101428E-2</v>
      </c>
      <c r="M958" s="2">
        <f t="shared" si="412"/>
        <v>0.19045830202854991</v>
      </c>
      <c r="N958" s="53">
        <v>1259</v>
      </c>
      <c r="O958" s="53">
        <v>7227</v>
      </c>
      <c r="P958" s="102">
        <v>134</v>
      </c>
      <c r="Q958" s="102">
        <v>61</v>
      </c>
      <c r="Y958" s="53">
        <v>202</v>
      </c>
      <c r="Z958" s="53">
        <v>1071</v>
      </c>
      <c r="AA958" s="53">
        <v>198</v>
      </c>
      <c r="AB958" s="53">
        <v>62</v>
      </c>
      <c r="AC958" s="53">
        <v>188</v>
      </c>
      <c r="AD958" s="53">
        <v>104</v>
      </c>
      <c r="AE958" s="53">
        <v>11</v>
      </c>
      <c r="AF958" s="53">
        <v>16</v>
      </c>
      <c r="AG958" s="53">
        <v>60</v>
      </c>
      <c r="AH958" s="53">
        <v>15</v>
      </c>
      <c r="AI958" s="53">
        <v>40</v>
      </c>
      <c r="AP958" s="7">
        <f>IF(Q958&gt;0,RANK(Q958,(N958:P958,Q958:AF958)),0)</f>
        <v>10</v>
      </c>
      <c r="AQ958" s="7">
        <f>IF(R958&gt;0,RANK(R958,(N958:P958,Q958:AF958)),0)</f>
        <v>0</v>
      </c>
      <c r="AR958" s="7">
        <f>IF(T958&gt;0,RANK(T958,(N958:P958,Q958:AF958)),0)</f>
        <v>0</v>
      </c>
      <c r="AS958" s="7">
        <f>IF(S958&gt;0,RANK(S958,(N958:P958,Q958:AF958)),0)</f>
        <v>0</v>
      </c>
      <c r="AT958" s="2">
        <f t="shared" si="413"/>
        <v>5.7287753568745301E-3</v>
      </c>
      <c r="AU958" s="2">
        <f t="shared" si="414"/>
        <v>0</v>
      </c>
      <c r="AV958" s="2">
        <f t="shared" si="415"/>
        <v>0</v>
      </c>
      <c r="AW958" s="2">
        <f t="shared" si="416"/>
        <v>0</v>
      </c>
      <c r="AY958" t="s">
        <v>2461</v>
      </c>
      <c r="AZ958" t="s">
        <v>1928</v>
      </c>
      <c r="BA958">
        <v>1</v>
      </c>
      <c r="BC958">
        <v>2</v>
      </c>
      <c r="BD958" s="91">
        <v>22</v>
      </c>
      <c r="BE958" s="93">
        <v>75</v>
      </c>
      <c r="BF958" s="96">
        <f t="shared" si="407"/>
        <v>22075</v>
      </c>
      <c r="BG958" s="96">
        <f t="shared" si="395"/>
        <v>22075</v>
      </c>
      <c r="BI958" s="7" t="s">
        <v>1395</v>
      </c>
    </row>
    <row r="959" spans="1:61" ht="14" hidden="1" customHeight="1" outlineLevel="1" x14ac:dyDescent="0.2">
      <c r="A959" t="s">
        <v>1755</v>
      </c>
      <c r="B959" t="s">
        <v>1928</v>
      </c>
      <c r="C959" s="1">
        <f t="shared" si="408"/>
        <v>11762</v>
      </c>
      <c r="D959" s="7">
        <f>IF(N959&gt;0, RANK(N959,(N959:P959,Q959:AF959)),0)</f>
        <v>2</v>
      </c>
      <c r="E959" s="7">
        <f>IF(O959&gt;0,RANK(O959,(N959:P959,Q959:AF959)),0)</f>
        <v>1</v>
      </c>
      <c r="F959" s="7">
        <f>IF(P959&gt;0,RANK(P959,(N959:P959,Q959:AF959)),0)</f>
        <v>8</v>
      </c>
      <c r="G959" s="1">
        <f t="shared" si="396"/>
        <v>5529</v>
      </c>
      <c r="H959" s="2">
        <f t="shared" si="397"/>
        <v>0.47007311681686786</v>
      </c>
      <c r="I959" s="2"/>
      <c r="J959" s="2">
        <f t="shared" si="409"/>
        <v>0.16289746641727598</v>
      </c>
      <c r="K959" s="2">
        <f t="shared" si="410"/>
        <v>0.6329705832341439</v>
      </c>
      <c r="L959" s="2">
        <f t="shared" si="411"/>
        <v>1.054242475769427E-2</v>
      </c>
      <c r="M959" s="2">
        <f t="shared" si="412"/>
        <v>0.19358952559088585</v>
      </c>
      <c r="N959" s="53">
        <v>1916</v>
      </c>
      <c r="O959" s="53">
        <v>7445</v>
      </c>
      <c r="P959" s="102">
        <v>124</v>
      </c>
      <c r="Q959" s="102">
        <v>33</v>
      </c>
      <c r="Y959" s="53">
        <v>257</v>
      </c>
      <c r="Z959" s="53">
        <v>1341</v>
      </c>
      <c r="AA959" s="53">
        <v>205</v>
      </c>
      <c r="AB959" s="53">
        <v>73</v>
      </c>
      <c r="AC959" s="53">
        <v>131</v>
      </c>
      <c r="AD959" s="53">
        <v>128</v>
      </c>
      <c r="AE959" s="53">
        <v>29</v>
      </c>
      <c r="AF959" s="53">
        <v>10</v>
      </c>
      <c r="AG959" s="53">
        <v>34</v>
      </c>
      <c r="AH959" s="53">
        <v>13</v>
      </c>
      <c r="AI959" s="53">
        <v>23</v>
      </c>
      <c r="AP959" s="7">
        <f>IF(Q959&gt;0,RANK(Q959,(N959:P959,Q959:AF959)),0)</f>
        <v>10</v>
      </c>
      <c r="AQ959" s="7">
        <f>IF(R959&gt;0,RANK(R959,(N959:P959,Q959:AF959)),0)</f>
        <v>0</v>
      </c>
      <c r="AR959" s="7">
        <f>IF(T959&gt;0,RANK(T959,(N959:P959,Q959:AF959)),0)</f>
        <v>0</v>
      </c>
      <c r="AS959" s="7">
        <f>IF(S959&gt;0,RANK(S959,(N959:P959,Q959:AF959)),0)</f>
        <v>0</v>
      </c>
      <c r="AT959" s="2">
        <f t="shared" si="413"/>
        <v>2.8056452984186364E-3</v>
      </c>
      <c r="AU959" s="2">
        <f t="shared" si="414"/>
        <v>0</v>
      </c>
      <c r="AV959" s="2">
        <f t="shared" si="415"/>
        <v>0</v>
      </c>
      <c r="AW959" s="2">
        <f t="shared" si="416"/>
        <v>0</v>
      </c>
      <c r="AY959" t="s">
        <v>1755</v>
      </c>
      <c r="AZ959" t="s">
        <v>1928</v>
      </c>
      <c r="BA959">
        <v>6</v>
      </c>
      <c r="BC959">
        <v>2</v>
      </c>
      <c r="BD959" s="91">
        <v>22</v>
      </c>
      <c r="BE959" s="93">
        <v>77</v>
      </c>
      <c r="BF959" s="96">
        <f t="shared" si="407"/>
        <v>22077</v>
      </c>
      <c r="BG959" s="96">
        <f t="shared" si="395"/>
        <v>22077</v>
      </c>
      <c r="BI959" s="7" t="s">
        <v>1395</v>
      </c>
    </row>
    <row r="960" spans="1:61" ht="14" hidden="1" customHeight="1" outlineLevel="1" x14ac:dyDescent="0.2">
      <c r="A960" t="s">
        <v>1707</v>
      </c>
      <c r="B960" t="s">
        <v>1928</v>
      </c>
      <c r="C960" s="1">
        <f t="shared" si="408"/>
        <v>56648</v>
      </c>
      <c r="D960" s="7">
        <f>IF(N960&gt;0, RANK(N960,(N960:P960,Q960:AF960)),0)</f>
        <v>3</v>
      </c>
      <c r="E960" s="7">
        <f>IF(O960&gt;0,RANK(O960,(N960:P960,Q960:AF960)),0)</f>
        <v>1</v>
      </c>
      <c r="F960" s="7">
        <f>IF(P960&gt;0,RANK(P960,(N960:P960,Q960:AF960)),0)</f>
        <v>7</v>
      </c>
      <c r="G960" s="1">
        <f t="shared" si="396"/>
        <v>31053</v>
      </c>
      <c r="H960" s="2">
        <f t="shared" si="397"/>
        <v>0.54817469283999432</v>
      </c>
      <c r="I960" s="2"/>
      <c r="J960" s="2">
        <f t="shared" si="409"/>
        <v>0.11552040672221438</v>
      </c>
      <c r="K960" s="2">
        <f t="shared" si="410"/>
        <v>0.66369509956220873</v>
      </c>
      <c r="L960" s="2">
        <f t="shared" si="411"/>
        <v>7.0964553029233155E-3</v>
      </c>
      <c r="M960" s="2">
        <f t="shared" si="412"/>
        <v>0.21368803841265352</v>
      </c>
      <c r="N960" s="53">
        <v>6544</v>
      </c>
      <c r="O960" s="53">
        <v>37597</v>
      </c>
      <c r="P960" s="102">
        <v>402</v>
      </c>
      <c r="Q960" s="102">
        <v>322</v>
      </c>
      <c r="Y960" s="53">
        <v>1205</v>
      </c>
      <c r="Z960" s="53">
        <v>6784</v>
      </c>
      <c r="AA960" s="53">
        <v>1155</v>
      </c>
      <c r="AB960" s="53">
        <v>387</v>
      </c>
      <c r="AC960" s="53">
        <v>1120</v>
      </c>
      <c r="AD960" s="53">
        <v>374</v>
      </c>
      <c r="AE960" s="53">
        <v>108</v>
      </c>
      <c r="AF960" s="53">
        <v>62</v>
      </c>
      <c r="AG960" s="53">
        <v>199</v>
      </c>
      <c r="AH960" s="53">
        <v>137</v>
      </c>
      <c r="AI960" s="53">
        <v>252</v>
      </c>
      <c r="AP960" s="7">
        <f>IF(Q960&gt;0,RANK(Q960,(N960:P960,Q960:AF960)),0)</f>
        <v>10</v>
      </c>
      <c r="AQ960" s="7">
        <f>IF(R960&gt;0,RANK(R960,(N960:P960,Q960:AF960)),0)</f>
        <v>0</v>
      </c>
      <c r="AR960" s="7">
        <f>IF(T960&gt;0,RANK(T960,(N960:P960,Q960:AF960)),0)</f>
        <v>0</v>
      </c>
      <c r="AS960" s="7">
        <f>IF(S960&gt;0,RANK(S960,(N960:P960,Q960:AF960)),0)</f>
        <v>0</v>
      </c>
      <c r="AT960" s="2">
        <f t="shared" si="413"/>
        <v>5.6842253918938006E-3</v>
      </c>
      <c r="AU960" s="2">
        <f t="shared" si="414"/>
        <v>0</v>
      </c>
      <c r="AV960" s="2">
        <f t="shared" si="415"/>
        <v>0</v>
      </c>
      <c r="AW960" s="2">
        <f t="shared" si="416"/>
        <v>0</v>
      </c>
      <c r="AY960" t="s">
        <v>1707</v>
      </c>
      <c r="AZ960" t="s">
        <v>1928</v>
      </c>
      <c r="BA960">
        <v>5</v>
      </c>
      <c r="BC960">
        <v>2</v>
      </c>
      <c r="BD960" s="91">
        <v>22</v>
      </c>
      <c r="BE960" s="93">
        <v>79</v>
      </c>
      <c r="BF960" s="96">
        <f t="shared" si="407"/>
        <v>22079</v>
      </c>
      <c r="BG960" s="96">
        <f t="shared" si="395"/>
        <v>22079</v>
      </c>
      <c r="BI960" s="7" t="s">
        <v>1395</v>
      </c>
    </row>
    <row r="961" spans="1:61" ht="14" hidden="1" customHeight="1" outlineLevel="1" x14ac:dyDescent="0.2">
      <c r="A961" t="s">
        <v>920</v>
      </c>
      <c r="B961" t="s">
        <v>1928</v>
      </c>
      <c r="C961" s="1">
        <f t="shared" si="408"/>
        <v>3995</v>
      </c>
      <c r="D961" s="7">
        <f>IF(N961&gt;0, RANK(N961,(N961:P961,Q961:AF961)),0)</f>
        <v>2</v>
      </c>
      <c r="E961" s="7">
        <f>IF(O961&gt;0,RANK(O961,(N961:P961,Q961:AF961)),0)</f>
        <v>1</v>
      </c>
      <c r="F961" s="7">
        <f>IF(P961&gt;0,RANK(P961,(N961:P961,Q961:AF961)),0)</f>
        <v>8</v>
      </c>
      <c r="G961" s="1">
        <f t="shared" si="396"/>
        <v>1097</v>
      </c>
      <c r="H961" s="2">
        <f t="shared" si="397"/>
        <v>0.27459324155193993</v>
      </c>
      <c r="I961" s="2"/>
      <c r="J961" s="2">
        <f t="shared" si="409"/>
        <v>0.29887359198998747</v>
      </c>
      <c r="K961" s="2">
        <f t="shared" si="410"/>
        <v>0.5734668335419274</v>
      </c>
      <c r="L961" s="2">
        <f t="shared" si="411"/>
        <v>6.2578222778473091E-3</v>
      </c>
      <c r="M961" s="2">
        <f t="shared" si="412"/>
        <v>0.12140175219023787</v>
      </c>
      <c r="N961" s="53">
        <v>1194</v>
      </c>
      <c r="O961" s="53">
        <v>2291</v>
      </c>
      <c r="P961" s="102">
        <v>25</v>
      </c>
      <c r="Q961" s="102">
        <v>9</v>
      </c>
      <c r="Y961" s="53">
        <v>43</v>
      </c>
      <c r="Z961" s="53">
        <v>245</v>
      </c>
      <c r="AA961" s="53">
        <v>32</v>
      </c>
      <c r="AB961" s="53">
        <v>14</v>
      </c>
      <c r="AC961" s="53">
        <v>67</v>
      </c>
      <c r="AD961" s="53">
        <v>34</v>
      </c>
      <c r="AE961" s="53">
        <v>8</v>
      </c>
      <c r="AF961" s="53">
        <v>2</v>
      </c>
      <c r="AG961" s="53">
        <v>11</v>
      </c>
      <c r="AH961" s="53">
        <v>10</v>
      </c>
      <c r="AI961" s="53">
        <v>10</v>
      </c>
      <c r="AP961" s="7">
        <f>IF(Q961&gt;0,RANK(Q961,(N961:P961,Q961:AF961)),0)</f>
        <v>10</v>
      </c>
      <c r="AQ961" s="7">
        <f>IF(R961&gt;0,RANK(R961,(N961:P961,Q961:AF961)),0)</f>
        <v>0</v>
      </c>
      <c r="AR961" s="7">
        <f>IF(T961&gt;0,RANK(T961,(N961:P961,Q961:AF961)),0)</f>
        <v>0</v>
      </c>
      <c r="AS961" s="7">
        <f>IF(S961&gt;0,RANK(S961,(N961:P961,Q961:AF961)),0)</f>
        <v>0</v>
      </c>
      <c r="AT961" s="2">
        <f t="shared" si="413"/>
        <v>2.2528160200250315E-3</v>
      </c>
      <c r="AU961" s="2">
        <f t="shared" si="414"/>
        <v>0</v>
      </c>
      <c r="AV961" s="2">
        <f t="shared" si="415"/>
        <v>0</v>
      </c>
      <c r="AW961" s="2">
        <f t="shared" si="416"/>
        <v>0</v>
      </c>
      <c r="AY961" t="s">
        <v>920</v>
      </c>
      <c r="AZ961" t="s">
        <v>1928</v>
      </c>
      <c r="BA961">
        <v>4</v>
      </c>
      <c r="BC961">
        <v>2</v>
      </c>
      <c r="BD961" s="91">
        <v>22</v>
      </c>
      <c r="BE961" s="93">
        <v>81</v>
      </c>
      <c r="BF961" s="96">
        <f t="shared" si="407"/>
        <v>22081</v>
      </c>
      <c r="BG961" s="96">
        <f t="shared" si="395"/>
        <v>22081</v>
      </c>
      <c r="BI961" s="7" t="s">
        <v>1395</v>
      </c>
    </row>
    <row r="962" spans="1:61" ht="14" hidden="1" customHeight="1" outlineLevel="1" x14ac:dyDescent="0.2">
      <c r="A962" t="s">
        <v>2445</v>
      </c>
      <c r="B962" t="s">
        <v>1928</v>
      </c>
      <c r="C962" s="1">
        <f t="shared" si="408"/>
        <v>9424</v>
      </c>
      <c r="D962" s="7">
        <f>IF(N962&gt;0, RANK(N962,(N962:P962,Q962:AF962)),0)</f>
        <v>2</v>
      </c>
      <c r="E962" s="7">
        <f>IF(O962&gt;0,RANK(O962,(N962:P962,Q962:AF962)),0)</f>
        <v>1</v>
      </c>
      <c r="F962" s="7">
        <f>IF(P962&gt;0,RANK(P962,(N962:P962,Q962:AF962)),0)</f>
        <v>7</v>
      </c>
      <c r="G962" s="1">
        <f t="shared" si="396"/>
        <v>5417</v>
      </c>
      <c r="H962" s="2">
        <f t="shared" si="397"/>
        <v>0.57480899830220711</v>
      </c>
      <c r="I962" s="2"/>
      <c r="J962" s="2">
        <f t="shared" si="409"/>
        <v>0.1106748726655348</v>
      </c>
      <c r="K962" s="2">
        <f t="shared" si="410"/>
        <v>0.68548387096774188</v>
      </c>
      <c r="L962" s="2">
        <f t="shared" si="411"/>
        <v>8.2767402376910017E-3</v>
      </c>
      <c r="M962" s="2">
        <f t="shared" si="412"/>
        <v>0.19556451612903233</v>
      </c>
      <c r="N962" s="53">
        <v>1043</v>
      </c>
      <c r="O962" s="53">
        <v>6460</v>
      </c>
      <c r="P962" s="102">
        <v>78</v>
      </c>
      <c r="Q962" s="102">
        <v>16</v>
      </c>
      <c r="Y962" s="53">
        <v>169</v>
      </c>
      <c r="Z962" s="53">
        <v>1032</v>
      </c>
      <c r="AA962" s="53">
        <v>199</v>
      </c>
      <c r="AB962" s="53">
        <v>54</v>
      </c>
      <c r="AC962" s="53">
        <v>216</v>
      </c>
      <c r="AD962" s="53">
        <v>52</v>
      </c>
      <c r="AE962" s="53">
        <v>30</v>
      </c>
      <c r="AF962" s="53">
        <v>9</v>
      </c>
      <c r="AG962" s="53">
        <v>20</v>
      </c>
      <c r="AH962" s="53">
        <v>12</v>
      </c>
      <c r="AI962" s="53">
        <v>34</v>
      </c>
      <c r="AP962" s="7">
        <f>IF(Q962&gt;0,RANK(Q962,(N962:P962,Q962:AF962)),0)</f>
        <v>11</v>
      </c>
      <c r="AQ962" s="7">
        <f>IF(R962&gt;0,RANK(R962,(N962:P962,Q962:AF962)),0)</f>
        <v>0</v>
      </c>
      <c r="AR962" s="7">
        <f>IF(T962&gt;0,RANK(T962,(N962:P962,Q962:AF962)),0)</f>
        <v>0</v>
      </c>
      <c r="AS962" s="7">
        <f>IF(S962&gt;0,RANK(S962,(N962:P962,Q962:AF962)),0)</f>
        <v>0</v>
      </c>
      <c r="AT962" s="2">
        <f t="shared" si="413"/>
        <v>1.697792869269949E-3</v>
      </c>
      <c r="AU962" s="2">
        <f t="shared" si="414"/>
        <v>0</v>
      </c>
      <c r="AV962" s="2">
        <f t="shared" si="415"/>
        <v>0</v>
      </c>
      <c r="AW962" s="2">
        <f t="shared" si="416"/>
        <v>0</v>
      </c>
      <c r="AY962" t="s">
        <v>2445</v>
      </c>
      <c r="AZ962" t="s">
        <v>1928</v>
      </c>
      <c r="BA962">
        <v>5</v>
      </c>
      <c r="BC962">
        <v>2</v>
      </c>
      <c r="BD962" s="91">
        <v>22</v>
      </c>
      <c r="BE962" s="93">
        <v>83</v>
      </c>
      <c r="BF962" s="96">
        <f t="shared" si="407"/>
        <v>22083</v>
      </c>
      <c r="BG962" s="96">
        <f t="shared" si="395"/>
        <v>22083</v>
      </c>
      <c r="BI962" s="7" t="s">
        <v>1395</v>
      </c>
    </row>
    <row r="963" spans="1:61" ht="14" hidden="1" customHeight="1" outlineLevel="1" x14ac:dyDescent="0.2">
      <c r="A963" t="s">
        <v>2424</v>
      </c>
      <c r="B963" t="s">
        <v>1928</v>
      </c>
      <c r="C963" s="1">
        <f t="shared" si="408"/>
        <v>10180</v>
      </c>
      <c r="D963" s="7">
        <f>IF(N963&gt;0, RANK(N963,(N963:P963,Q963:AF963)),0)</f>
        <v>2</v>
      </c>
      <c r="E963" s="7">
        <f>IF(O963&gt;0,RANK(O963,(N963:P963,Q963:AF963)),0)</f>
        <v>1</v>
      </c>
      <c r="F963" s="7">
        <f>IF(P963&gt;0,RANK(P963,(N963:P963,Q963:AF963)),0)</f>
        <v>7</v>
      </c>
      <c r="G963" s="1">
        <f t="shared" si="396"/>
        <v>7189</v>
      </c>
      <c r="H963" s="2">
        <f t="shared" si="397"/>
        <v>0.70618860510805503</v>
      </c>
      <c r="I963" s="2"/>
      <c r="J963" s="2">
        <f t="shared" si="409"/>
        <v>9.6954813359528491E-2</v>
      </c>
      <c r="K963" s="2">
        <f t="shared" si="410"/>
        <v>0.80314341846758353</v>
      </c>
      <c r="L963" s="2">
        <f t="shared" si="411"/>
        <v>6.6797642436149315E-3</v>
      </c>
      <c r="M963" s="2">
        <f t="shared" si="412"/>
        <v>9.3222003929273045E-2</v>
      </c>
      <c r="N963" s="53">
        <v>987</v>
      </c>
      <c r="O963" s="53">
        <v>8176</v>
      </c>
      <c r="P963" s="102">
        <v>68</v>
      </c>
      <c r="Q963" s="102">
        <v>23</v>
      </c>
      <c r="Y963" s="53">
        <v>69</v>
      </c>
      <c r="Z963" s="53">
        <v>374</v>
      </c>
      <c r="AA963" s="53">
        <v>75</v>
      </c>
      <c r="AB963" s="53">
        <v>26</v>
      </c>
      <c r="AC963" s="53">
        <v>246</v>
      </c>
      <c r="AD963" s="53">
        <v>56</v>
      </c>
      <c r="AE963" s="53">
        <v>13</v>
      </c>
      <c r="AF963" s="53">
        <v>10</v>
      </c>
      <c r="AG963" s="53">
        <v>15</v>
      </c>
      <c r="AH963" s="53">
        <v>14</v>
      </c>
      <c r="AI963" s="53">
        <v>28</v>
      </c>
      <c r="AP963" s="7">
        <f>IF(Q963&gt;0,RANK(Q963,(N963:P963,Q963:AF963)),0)</f>
        <v>10</v>
      </c>
      <c r="AQ963" s="7">
        <f>IF(R963&gt;0,RANK(R963,(N963:P963,Q963:AF963)),0)</f>
        <v>0</v>
      </c>
      <c r="AR963" s="7">
        <f>IF(T963&gt;0,RANK(T963,(N963:P963,Q963:AF963)),0)</f>
        <v>0</v>
      </c>
      <c r="AS963" s="7">
        <f>IF(S963&gt;0,RANK(S963,(N963:P963,Q963:AF963)),0)</f>
        <v>0</v>
      </c>
      <c r="AT963" s="2">
        <f t="shared" si="413"/>
        <v>2.2593320235756386E-3</v>
      </c>
      <c r="AU963" s="2">
        <f t="shared" si="414"/>
        <v>0</v>
      </c>
      <c r="AV963" s="2">
        <f t="shared" si="415"/>
        <v>0</v>
      </c>
      <c r="AW963" s="2">
        <f t="shared" si="416"/>
        <v>0</v>
      </c>
      <c r="AY963" t="s">
        <v>2424</v>
      </c>
      <c r="AZ963" t="s">
        <v>1928</v>
      </c>
      <c r="BA963">
        <v>4</v>
      </c>
      <c r="BC963">
        <v>2</v>
      </c>
      <c r="BD963" s="91">
        <v>22</v>
      </c>
      <c r="BE963" s="93">
        <v>85</v>
      </c>
      <c r="BF963" s="96">
        <f t="shared" si="407"/>
        <v>22085</v>
      </c>
      <c r="BG963" s="96">
        <f t="shared" si="395"/>
        <v>22085</v>
      </c>
      <c r="BI963" s="7" t="s">
        <v>1395</v>
      </c>
    </row>
    <row r="964" spans="1:61" ht="14" hidden="1" customHeight="1" outlineLevel="1" x14ac:dyDescent="0.2">
      <c r="A964" t="s">
        <v>863</v>
      </c>
      <c r="B964" t="s">
        <v>1928</v>
      </c>
      <c r="C964" s="1">
        <f t="shared" si="408"/>
        <v>16859</v>
      </c>
      <c r="D964" s="7">
        <f>IF(N964&gt;0, RANK(N964,(N964:P964,Q964:AF964)),0)</f>
        <v>3</v>
      </c>
      <c r="E964" s="7">
        <f>IF(O964&gt;0,RANK(O964,(N964:P964,Q964:AF964)),0)</f>
        <v>1</v>
      </c>
      <c r="F964" s="7">
        <f>IF(P964&gt;0,RANK(P964,(N964:P964,Q964:AF964)),0)</f>
        <v>7</v>
      </c>
      <c r="G964" s="1">
        <f t="shared" si="396"/>
        <v>8571</v>
      </c>
      <c r="H964" s="2">
        <f t="shared" si="397"/>
        <v>0.50839314312829942</v>
      </c>
      <c r="I964" s="2"/>
      <c r="J964" s="2">
        <f t="shared" si="409"/>
        <v>0.11815647428673112</v>
      </c>
      <c r="K964" s="2">
        <f t="shared" si="410"/>
        <v>0.62654961741503057</v>
      </c>
      <c r="L964" s="2">
        <f t="shared" si="411"/>
        <v>1.2812147814223856E-2</v>
      </c>
      <c r="M964" s="2">
        <f t="shared" si="412"/>
        <v>0.24248176048401443</v>
      </c>
      <c r="N964" s="53">
        <v>1992</v>
      </c>
      <c r="O964" s="53">
        <v>10563</v>
      </c>
      <c r="P964" s="102">
        <v>216</v>
      </c>
      <c r="Q964" s="102">
        <v>107</v>
      </c>
      <c r="Y964" s="53">
        <v>434</v>
      </c>
      <c r="Z964" s="53">
        <v>2260</v>
      </c>
      <c r="AA964" s="53">
        <v>326</v>
      </c>
      <c r="AB964" s="53">
        <v>145</v>
      </c>
      <c r="AC964" s="53">
        <v>330</v>
      </c>
      <c r="AD964" s="53">
        <v>181</v>
      </c>
      <c r="AE964" s="53">
        <v>41</v>
      </c>
      <c r="AF964" s="53">
        <v>24</v>
      </c>
      <c r="AG964" s="53">
        <v>119</v>
      </c>
      <c r="AH964" s="53">
        <v>40</v>
      </c>
      <c r="AI964" s="53">
        <v>81</v>
      </c>
      <c r="AP964" s="7">
        <f>IF(Q964&gt;0,RANK(Q964,(N964:P964,Q964:AF964)),0)</f>
        <v>10</v>
      </c>
      <c r="AQ964" s="7">
        <f>IF(R964&gt;0,RANK(R964,(N964:P964,Q964:AF964)),0)</f>
        <v>0</v>
      </c>
      <c r="AR964" s="7">
        <f>IF(T964&gt;0,RANK(T964,(N964:P964,Q964:AF964)),0)</f>
        <v>0</v>
      </c>
      <c r="AS964" s="7">
        <f>IF(S964&gt;0,RANK(S964,(N964:P964,Q964:AF964)),0)</f>
        <v>0</v>
      </c>
      <c r="AT964" s="2">
        <f t="shared" si="413"/>
        <v>6.3467584079720035E-3</v>
      </c>
      <c r="AU964" s="2">
        <f t="shared" si="414"/>
        <v>0</v>
      </c>
      <c r="AV964" s="2">
        <f t="shared" si="415"/>
        <v>0</v>
      </c>
      <c r="AW964" s="2">
        <f t="shared" si="416"/>
        <v>0</v>
      </c>
      <c r="AY964" t="s">
        <v>863</v>
      </c>
      <c r="AZ964" t="s">
        <v>1928</v>
      </c>
      <c r="BA964">
        <v>1</v>
      </c>
      <c r="BC964">
        <v>2</v>
      </c>
      <c r="BD964" s="91">
        <v>22</v>
      </c>
      <c r="BE964" s="93">
        <v>87</v>
      </c>
      <c r="BF964" s="96">
        <f t="shared" si="407"/>
        <v>22087</v>
      </c>
      <c r="BG964" s="96">
        <f t="shared" ref="BG964:BG1027" si="417">BF964</f>
        <v>22087</v>
      </c>
      <c r="BI964" s="7" t="s">
        <v>1395</v>
      </c>
    </row>
    <row r="965" spans="1:61" ht="14" hidden="1" customHeight="1" outlineLevel="1" x14ac:dyDescent="0.2">
      <c r="A965" t="s">
        <v>880</v>
      </c>
      <c r="B965" t="s">
        <v>1928</v>
      </c>
      <c r="C965" s="1">
        <f t="shared" si="408"/>
        <v>27462</v>
      </c>
      <c r="D965" s="7">
        <f>IF(N965&gt;0, RANK(N965,(N965:P965,Q965:AF965)),0)</f>
        <v>2</v>
      </c>
      <c r="E965" s="7">
        <f>IF(O965&gt;0,RANK(O965,(N965:P965,Q965:AF965)),0)</f>
        <v>1</v>
      </c>
      <c r="F965" s="7">
        <f>IF(P965&gt;0,RANK(P965,(N965:P965,Q965:AF965)),0)</f>
        <v>8</v>
      </c>
      <c r="G965" s="1">
        <f t="shared" si="396"/>
        <v>14111</v>
      </c>
      <c r="H965" s="2">
        <f t="shared" si="397"/>
        <v>0.51383730245430048</v>
      </c>
      <c r="I965" s="2"/>
      <c r="J965" s="2">
        <f t="shared" si="409"/>
        <v>0.13425824776054185</v>
      </c>
      <c r="K965" s="2">
        <f t="shared" si="410"/>
        <v>0.64809555021484233</v>
      </c>
      <c r="L965" s="2">
        <f t="shared" si="411"/>
        <v>8.083897749617654E-3</v>
      </c>
      <c r="M965" s="2">
        <f t="shared" si="412"/>
        <v>0.20956230427499817</v>
      </c>
      <c r="N965" s="53">
        <v>3687</v>
      </c>
      <c r="O965" s="53">
        <v>17798</v>
      </c>
      <c r="P965" s="102">
        <v>222</v>
      </c>
      <c r="Q965" s="102">
        <v>142</v>
      </c>
      <c r="Y965" s="53">
        <v>616</v>
      </c>
      <c r="Z965" s="53">
        <v>3392</v>
      </c>
      <c r="AA965" s="53">
        <v>410</v>
      </c>
      <c r="AB965" s="53">
        <v>156</v>
      </c>
      <c r="AC965" s="53">
        <v>480</v>
      </c>
      <c r="AD965" s="53">
        <v>242</v>
      </c>
      <c r="AE965" s="53">
        <v>56</v>
      </c>
      <c r="AF965" s="53">
        <v>33</v>
      </c>
      <c r="AG965" s="53">
        <v>103</v>
      </c>
      <c r="AH965" s="53">
        <v>43</v>
      </c>
      <c r="AI965" s="53">
        <v>82</v>
      </c>
      <c r="AP965" s="7">
        <f>IF(Q965&gt;0,RANK(Q965,(N965:P965,Q965:AF965)),0)</f>
        <v>10</v>
      </c>
      <c r="AQ965" s="7">
        <f>IF(R965&gt;0,RANK(R965,(N965:P965,Q965:AF965)),0)</f>
        <v>0</v>
      </c>
      <c r="AR965" s="7">
        <f>IF(T965&gt;0,RANK(T965,(N965:P965,Q965:AF965)),0)</f>
        <v>0</v>
      </c>
      <c r="AS965" s="7">
        <f>IF(S965&gt;0,RANK(S965,(N965:P965,Q965:AF965)),0)</f>
        <v>0</v>
      </c>
      <c r="AT965" s="2">
        <f t="shared" si="413"/>
        <v>5.17078144344913E-3</v>
      </c>
      <c r="AU965" s="2">
        <f t="shared" si="414"/>
        <v>0</v>
      </c>
      <c r="AV965" s="2">
        <f t="shared" si="415"/>
        <v>0</v>
      </c>
      <c r="AW965" s="2">
        <f t="shared" si="416"/>
        <v>0</v>
      </c>
      <c r="AY965" t="s">
        <v>880</v>
      </c>
      <c r="AZ965" t="s">
        <v>1928</v>
      </c>
      <c r="BC965">
        <v>2</v>
      </c>
      <c r="BD965" s="91">
        <v>22</v>
      </c>
      <c r="BE965" s="93">
        <v>89</v>
      </c>
      <c r="BF965" s="96">
        <f t="shared" si="407"/>
        <v>22089</v>
      </c>
      <c r="BG965" s="96">
        <f t="shared" si="417"/>
        <v>22089</v>
      </c>
      <c r="BI965" s="7" t="s">
        <v>1395</v>
      </c>
    </row>
    <row r="966" spans="1:61" ht="14" hidden="1" customHeight="1" outlineLevel="1" x14ac:dyDescent="0.2">
      <c r="A966" t="s">
        <v>848</v>
      </c>
      <c r="B966" t="s">
        <v>1928</v>
      </c>
      <c r="C966" s="1">
        <f t="shared" si="408"/>
        <v>5809</v>
      </c>
      <c r="D966" s="7">
        <f>IF(N966&gt;0, RANK(N966,(N966:P966,Q966:AF966)),0)</f>
        <v>2</v>
      </c>
      <c r="E966" s="7">
        <f>IF(O966&gt;0,RANK(O966,(N966:P966,Q966:AF966)),0)</f>
        <v>1</v>
      </c>
      <c r="F966" s="7">
        <f>IF(P966&gt;0,RANK(P966,(N966:P966,Q966:AF966)),0)</f>
        <v>5</v>
      </c>
      <c r="G966" s="1">
        <f t="shared" si="396"/>
        <v>1261</v>
      </c>
      <c r="H966" s="2">
        <f t="shared" si="397"/>
        <v>0.21707694956102599</v>
      </c>
      <c r="I966" s="2"/>
      <c r="J966" s="2">
        <f t="shared" si="409"/>
        <v>0.23859528318127043</v>
      </c>
      <c r="K966" s="2">
        <f t="shared" si="410"/>
        <v>0.45567223274229646</v>
      </c>
      <c r="L966" s="2">
        <f t="shared" si="411"/>
        <v>2.8748493716646582E-2</v>
      </c>
      <c r="M966" s="2">
        <f t="shared" si="412"/>
        <v>0.27698399035978655</v>
      </c>
      <c r="N966" s="53">
        <v>1386</v>
      </c>
      <c r="O966" s="53">
        <v>2647</v>
      </c>
      <c r="P966" s="102">
        <v>167</v>
      </c>
      <c r="Q966" s="102">
        <v>21</v>
      </c>
      <c r="Y966" s="53">
        <v>122</v>
      </c>
      <c r="Z966" s="53">
        <v>977</v>
      </c>
      <c r="AA966" s="53">
        <v>187</v>
      </c>
      <c r="AB966" s="53">
        <v>58</v>
      </c>
      <c r="AC966" s="53">
        <v>75</v>
      </c>
      <c r="AD966" s="53">
        <v>66</v>
      </c>
      <c r="AE966" s="53">
        <v>25</v>
      </c>
      <c r="AF966" s="53">
        <v>9</v>
      </c>
      <c r="AG966" s="53">
        <v>21</v>
      </c>
      <c r="AH966" s="53">
        <v>18</v>
      </c>
      <c r="AI966" s="53">
        <v>30</v>
      </c>
      <c r="AP966" s="7">
        <f>IF(Q966&gt;0,RANK(Q966,(N966:P966,Q966:AF966)),0)</f>
        <v>11</v>
      </c>
      <c r="AQ966" s="7">
        <f>IF(R966&gt;0,RANK(R966,(N966:P966,Q966:AF966)),0)</f>
        <v>0</v>
      </c>
      <c r="AR966" s="7">
        <f>IF(T966&gt;0,RANK(T966,(N966:P966,Q966:AF966)),0)</f>
        <v>0</v>
      </c>
      <c r="AS966" s="7">
        <f>IF(S966&gt;0,RANK(S966,(N966:P966,Q966:AF966)),0)</f>
        <v>0</v>
      </c>
      <c r="AT966" s="2">
        <f t="shared" si="413"/>
        <v>3.6150800482010674E-3</v>
      </c>
      <c r="AU966" s="2">
        <f t="shared" si="414"/>
        <v>0</v>
      </c>
      <c r="AV966" s="2">
        <f t="shared" si="415"/>
        <v>0</v>
      </c>
      <c r="AW966" s="2">
        <f t="shared" si="416"/>
        <v>0</v>
      </c>
      <c r="AY966" t="s">
        <v>848</v>
      </c>
      <c r="AZ966" t="s">
        <v>1928</v>
      </c>
      <c r="BC966">
        <v>2</v>
      </c>
      <c r="BD966" s="91">
        <v>22</v>
      </c>
      <c r="BE966" s="93">
        <v>91</v>
      </c>
      <c r="BF966" s="96">
        <f t="shared" si="407"/>
        <v>22091</v>
      </c>
      <c r="BG966" s="96">
        <f t="shared" si="417"/>
        <v>22091</v>
      </c>
      <c r="BI966" s="7" t="s">
        <v>1395</v>
      </c>
    </row>
    <row r="967" spans="1:61" ht="14" hidden="1" customHeight="1" outlineLevel="1" x14ac:dyDescent="0.2">
      <c r="A967" t="s">
        <v>849</v>
      </c>
      <c r="B967" t="s">
        <v>1928</v>
      </c>
      <c r="C967" s="1">
        <f t="shared" si="408"/>
        <v>11882</v>
      </c>
      <c r="D967" s="7">
        <f>IF(N967&gt;0, RANK(N967,(N967:P967,Q967:AF967)),0)</f>
        <v>2</v>
      </c>
      <c r="E967" s="7">
        <f>IF(O967&gt;0,RANK(O967,(N967:P967,Q967:AF967)),0)</f>
        <v>1</v>
      </c>
      <c r="F967" s="7">
        <f>IF(P967&gt;0,RANK(P967,(N967:P967,Q967:AF967)),0)</f>
        <v>8</v>
      </c>
      <c r="G967" s="1">
        <f t="shared" si="396"/>
        <v>3174</v>
      </c>
      <c r="H967" s="2">
        <f t="shared" si="397"/>
        <v>0.26712674633900019</v>
      </c>
      <c r="I967" s="2"/>
      <c r="J967" s="2">
        <f t="shared" si="409"/>
        <v>0.23169500084160916</v>
      </c>
      <c r="K967" s="2">
        <f t="shared" si="410"/>
        <v>0.49882174718060934</v>
      </c>
      <c r="L967" s="2">
        <f t="shared" si="411"/>
        <v>9.5943443864669256E-3</v>
      </c>
      <c r="M967" s="2">
        <f t="shared" si="412"/>
        <v>0.2598889075913145</v>
      </c>
      <c r="N967" s="53">
        <v>2753</v>
      </c>
      <c r="O967" s="53">
        <v>5927</v>
      </c>
      <c r="P967" s="102">
        <v>114</v>
      </c>
      <c r="Q967" s="102">
        <v>15</v>
      </c>
      <c r="Y967" s="53">
        <v>310</v>
      </c>
      <c r="Z967" s="53">
        <v>2040</v>
      </c>
      <c r="AA967" s="53">
        <v>230</v>
      </c>
      <c r="AB967" s="53">
        <v>99</v>
      </c>
      <c r="AC967" s="53">
        <v>134</v>
      </c>
      <c r="AD967" s="53">
        <v>126</v>
      </c>
      <c r="AE967" s="53">
        <v>27</v>
      </c>
      <c r="AF967" s="53">
        <v>15</v>
      </c>
      <c r="AG967" s="53">
        <v>22</v>
      </c>
      <c r="AH967" s="53">
        <v>22</v>
      </c>
      <c r="AI967" s="53">
        <v>48</v>
      </c>
      <c r="AP967" s="7">
        <f>IF(Q967&gt;0,RANK(Q967,(N967:P967,Q967:AF967)),0)</f>
        <v>11</v>
      </c>
      <c r="AQ967" s="7">
        <f>IF(R967&gt;0,RANK(R967,(N967:P967,Q967:AF967)),0)</f>
        <v>0</v>
      </c>
      <c r="AR967" s="7">
        <f>IF(T967&gt;0,RANK(T967,(N967:P967,Q967:AF967)),0)</f>
        <v>0</v>
      </c>
      <c r="AS967" s="7">
        <f>IF(S967&gt;0,RANK(S967,(N967:P967,Q967:AF967)),0)</f>
        <v>0</v>
      </c>
      <c r="AT967" s="2">
        <f t="shared" si="413"/>
        <v>1.2624137350614375E-3</v>
      </c>
      <c r="AU967" s="2">
        <f t="shared" si="414"/>
        <v>0</v>
      </c>
      <c r="AV967" s="2">
        <f t="shared" si="415"/>
        <v>0</v>
      </c>
      <c r="AW967" s="2">
        <f t="shared" si="416"/>
        <v>0</v>
      </c>
      <c r="AY967" t="s">
        <v>849</v>
      </c>
      <c r="AZ967" t="s">
        <v>1928</v>
      </c>
      <c r="BA967">
        <v>2</v>
      </c>
      <c r="BC967">
        <v>2</v>
      </c>
      <c r="BD967" s="91">
        <v>22</v>
      </c>
      <c r="BE967" s="93">
        <v>93</v>
      </c>
      <c r="BF967" s="96">
        <f t="shared" si="407"/>
        <v>22093</v>
      </c>
      <c r="BG967" s="96">
        <f t="shared" si="417"/>
        <v>22093</v>
      </c>
      <c r="BI967" s="7" t="s">
        <v>1395</v>
      </c>
    </row>
    <row r="968" spans="1:61" ht="14" hidden="1" customHeight="1" outlineLevel="1" x14ac:dyDescent="0.2">
      <c r="A968" t="s">
        <v>263</v>
      </c>
      <c r="B968" t="s">
        <v>1928</v>
      </c>
      <c r="C968" s="1">
        <f t="shared" si="408"/>
        <v>20295</v>
      </c>
      <c r="D968" s="7">
        <f>IF(N968&gt;0, RANK(N968,(N968:P968,Q968:AF968)),0)</f>
        <v>3</v>
      </c>
      <c r="E968" s="7">
        <f>IF(O968&gt;0,RANK(O968,(N968:P968,Q968:AF968)),0)</f>
        <v>1</v>
      </c>
      <c r="F968" s="7">
        <f>IF(P968&gt;0,RANK(P968,(N968:P968,Q968:AF968)),0)</f>
        <v>7</v>
      </c>
      <c r="G968" s="1">
        <f t="shared" si="396"/>
        <v>2703</v>
      </c>
      <c r="H968" s="2">
        <f t="shared" si="397"/>
        <v>0.13318551367331855</v>
      </c>
      <c r="I968" s="2"/>
      <c r="J968" s="2">
        <f t="shared" si="409"/>
        <v>0.23725055432372505</v>
      </c>
      <c r="K968" s="2">
        <f t="shared" si="410"/>
        <v>0.37043606799704359</v>
      </c>
      <c r="L968" s="2">
        <f t="shared" si="411"/>
        <v>1.0790835181079084E-2</v>
      </c>
      <c r="M968" s="2">
        <f t="shared" si="412"/>
        <v>0.38152254249815221</v>
      </c>
      <c r="N968" s="53">
        <v>4815</v>
      </c>
      <c r="O968" s="53">
        <v>7518</v>
      </c>
      <c r="P968" s="102">
        <v>219</v>
      </c>
      <c r="Q968" s="102">
        <v>64</v>
      </c>
      <c r="Y968" s="53">
        <v>773</v>
      </c>
      <c r="Z968" s="53">
        <v>5355</v>
      </c>
      <c r="AA968" s="53">
        <v>641</v>
      </c>
      <c r="AB968" s="53">
        <v>191</v>
      </c>
      <c r="AC968" s="53">
        <v>225</v>
      </c>
      <c r="AD968" s="53">
        <v>176</v>
      </c>
      <c r="AE968" s="53">
        <v>54</v>
      </c>
      <c r="AF968" s="53">
        <v>22</v>
      </c>
      <c r="AG968" s="53">
        <v>91</v>
      </c>
      <c r="AH968" s="53">
        <v>49</v>
      </c>
      <c r="AI968" s="53">
        <v>102</v>
      </c>
      <c r="AP968" s="7">
        <f>IF(Q968&gt;0,RANK(Q968,(N968:P968,Q968:AF968)),0)</f>
        <v>10</v>
      </c>
      <c r="AQ968" s="7">
        <f>IF(R968&gt;0,RANK(R968,(N968:P968,Q968:AF968)),0)</f>
        <v>0</v>
      </c>
      <c r="AR968" s="7">
        <f>IF(T968&gt;0,RANK(T968,(N968:P968,Q968:AF968)),0)</f>
        <v>0</v>
      </c>
      <c r="AS968" s="7">
        <f>IF(S968&gt;0,RANK(S968,(N968:P968,Q968:AF968)),0)</f>
        <v>0</v>
      </c>
      <c r="AT968" s="2">
        <f t="shared" si="413"/>
        <v>3.1534860803153486E-3</v>
      </c>
      <c r="AU968" s="2">
        <f t="shared" si="414"/>
        <v>0</v>
      </c>
      <c r="AV968" s="2">
        <f t="shared" si="415"/>
        <v>0</v>
      </c>
      <c r="AW968" s="2">
        <f t="shared" si="416"/>
        <v>0</v>
      </c>
      <c r="AY968" t="s">
        <v>263</v>
      </c>
      <c r="AZ968" t="s">
        <v>1928</v>
      </c>
      <c r="BC968">
        <v>2</v>
      </c>
      <c r="BD968" s="91">
        <v>22</v>
      </c>
      <c r="BE968" s="93">
        <v>95</v>
      </c>
      <c r="BF968" s="96">
        <f t="shared" si="407"/>
        <v>22095</v>
      </c>
      <c r="BG968" s="96">
        <f t="shared" si="417"/>
        <v>22095</v>
      </c>
      <c r="BI968" s="7" t="s">
        <v>1395</v>
      </c>
    </row>
    <row r="969" spans="1:61" ht="14" hidden="1" customHeight="1" outlineLevel="1" x14ac:dyDescent="0.2">
      <c r="A969" t="s">
        <v>1352</v>
      </c>
      <c r="B969" t="s">
        <v>1928</v>
      </c>
      <c r="C969" s="1">
        <f t="shared" si="408"/>
        <v>38917</v>
      </c>
      <c r="D969" s="7">
        <f>IF(N969&gt;0, RANK(N969,(N969:P969,Q969:AF969)),0)</f>
        <v>2</v>
      </c>
      <c r="E969" s="7">
        <f>IF(O969&gt;0,RANK(O969,(N969:P969,Q969:AF969)),0)</f>
        <v>1</v>
      </c>
      <c r="F969" s="7">
        <f>IF(P969&gt;0,RANK(P969,(N969:P969,Q969:AF969)),0)</f>
        <v>8</v>
      </c>
      <c r="G969" s="1">
        <f t="shared" si="396"/>
        <v>15202</v>
      </c>
      <c r="H969" s="2">
        <f t="shared" si="397"/>
        <v>0.39062620448647123</v>
      </c>
      <c r="I969" s="2"/>
      <c r="J969" s="2">
        <f t="shared" si="409"/>
        <v>0.18200272374540688</v>
      </c>
      <c r="K969" s="2">
        <f t="shared" si="410"/>
        <v>0.57262892823187805</v>
      </c>
      <c r="L969" s="2">
        <f t="shared" si="411"/>
        <v>9.1733689647197879E-3</v>
      </c>
      <c r="M969" s="2">
        <f t="shared" si="412"/>
        <v>0.23619497905799522</v>
      </c>
      <c r="N969" s="53">
        <v>7083</v>
      </c>
      <c r="O969" s="53">
        <v>22285</v>
      </c>
      <c r="P969" s="102">
        <v>357</v>
      </c>
      <c r="Q969" s="102">
        <v>104</v>
      </c>
      <c r="Y969" s="53">
        <v>962</v>
      </c>
      <c r="Z969" s="53">
        <v>5127</v>
      </c>
      <c r="AA969" s="53">
        <v>717</v>
      </c>
      <c r="AB969" s="53">
        <v>250</v>
      </c>
      <c r="AC969" s="53">
        <v>1062</v>
      </c>
      <c r="AD969" s="53">
        <v>478</v>
      </c>
      <c r="AE969" s="53">
        <v>99</v>
      </c>
      <c r="AF969" s="53">
        <v>66</v>
      </c>
      <c r="AG969" s="53">
        <v>104</v>
      </c>
      <c r="AH969" s="53">
        <v>69</v>
      </c>
      <c r="AI969" s="53">
        <v>154</v>
      </c>
      <c r="AP969" s="7">
        <f>IF(Q969&gt;0,RANK(Q969,(N969:P969,Q969:AF969)),0)</f>
        <v>10</v>
      </c>
      <c r="AQ969" s="7">
        <f>IF(R969&gt;0,RANK(R969,(N969:P969,Q969:AF969)),0)</f>
        <v>0</v>
      </c>
      <c r="AR969" s="7">
        <f>IF(T969&gt;0,RANK(T969,(N969:P969,Q969:AF969)),0)</f>
        <v>0</v>
      </c>
      <c r="AS969" s="7">
        <f>IF(S969&gt;0,RANK(S969,(N969:P969,Q969:AF969)),0)</f>
        <v>0</v>
      </c>
      <c r="AT969" s="2">
        <f t="shared" si="413"/>
        <v>2.6723539841200503E-3</v>
      </c>
      <c r="AU969" s="2">
        <f t="shared" si="414"/>
        <v>0</v>
      </c>
      <c r="AV969" s="2">
        <f t="shared" si="415"/>
        <v>0</v>
      </c>
      <c r="AW969" s="2">
        <f t="shared" si="416"/>
        <v>0</v>
      </c>
      <c r="AY969" t="s">
        <v>1352</v>
      </c>
      <c r="AZ969" t="s">
        <v>1928</v>
      </c>
      <c r="BC969">
        <v>2</v>
      </c>
      <c r="BD969" s="91">
        <v>22</v>
      </c>
      <c r="BE969" s="93">
        <v>97</v>
      </c>
      <c r="BF969" s="96">
        <f t="shared" si="407"/>
        <v>22097</v>
      </c>
      <c r="BG969" s="96">
        <f t="shared" si="417"/>
        <v>22097</v>
      </c>
      <c r="BI969" s="7" t="s">
        <v>1395</v>
      </c>
    </row>
    <row r="970" spans="1:61" ht="14" hidden="1" customHeight="1" outlineLevel="1" x14ac:dyDescent="0.2">
      <c r="A970" t="s">
        <v>2271</v>
      </c>
      <c r="B970" t="s">
        <v>1928</v>
      </c>
      <c r="C970" s="1">
        <f t="shared" si="408"/>
        <v>25861</v>
      </c>
      <c r="D970" s="7">
        <f>IF(N970&gt;0, RANK(N970,(N970:P970,Q970:AF970)),0)</f>
        <v>2</v>
      </c>
      <c r="E970" s="7">
        <f>IF(O970&gt;0,RANK(O970,(N970:P970,Q970:AF970)),0)</f>
        <v>1</v>
      </c>
      <c r="F970" s="7">
        <f>IF(P970&gt;0,RANK(P970,(N970:P970,Q970:AF970)),0)</f>
        <v>8</v>
      </c>
      <c r="G970" s="1">
        <f t="shared" si="396"/>
        <v>14205</v>
      </c>
      <c r="H970" s="2">
        <f t="shared" si="397"/>
        <v>0.54928270368508569</v>
      </c>
      <c r="I970" s="2"/>
      <c r="J970" s="2">
        <f t="shared" si="409"/>
        <v>0.12574919763350217</v>
      </c>
      <c r="K970" s="2">
        <f t="shared" si="410"/>
        <v>0.67503190131858781</v>
      </c>
      <c r="L970" s="2">
        <f t="shared" si="411"/>
        <v>9.0870422644135952E-3</v>
      </c>
      <c r="M970" s="2">
        <f t="shared" si="412"/>
        <v>0.19013185878349648</v>
      </c>
      <c r="N970" s="53">
        <v>3252</v>
      </c>
      <c r="O970" s="53">
        <v>17457</v>
      </c>
      <c r="P970" s="102">
        <v>235</v>
      </c>
      <c r="Q970" s="102">
        <v>99</v>
      </c>
      <c r="Y970" s="53">
        <v>610</v>
      </c>
      <c r="Z970" s="53">
        <v>2522</v>
      </c>
      <c r="AA970" s="53">
        <v>406</v>
      </c>
      <c r="AB970" s="53">
        <v>149</v>
      </c>
      <c r="AC970" s="53">
        <v>486</v>
      </c>
      <c r="AD970" s="53">
        <v>254</v>
      </c>
      <c r="AE970" s="53">
        <v>62</v>
      </c>
      <c r="AF970" s="53">
        <v>39</v>
      </c>
      <c r="AG970" s="53">
        <v>71</v>
      </c>
      <c r="AH970" s="53">
        <v>51</v>
      </c>
      <c r="AI970" s="53">
        <v>168</v>
      </c>
      <c r="AP970" s="7">
        <f>IF(Q970&gt;0,RANK(Q970,(N970:P970,Q970:AF970)),0)</f>
        <v>10</v>
      </c>
      <c r="AQ970" s="7">
        <f>IF(R970&gt;0,RANK(R970,(N970:P970,Q970:AF970)),0)</f>
        <v>0</v>
      </c>
      <c r="AR970" s="7">
        <f>IF(T970&gt;0,RANK(T970,(N970:P970,Q970:AF970)),0)</f>
        <v>0</v>
      </c>
      <c r="AS970" s="7">
        <f>IF(S970&gt;0,RANK(S970,(N970:P970,Q970:AF970)),0)</f>
        <v>0</v>
      </c>
      <c r="AT970" s="2">
        <f t="shared" si="413"/>
        <v>3.8281582305401958E-3</v>
      </c>
      <c r="AU970" s="2">
        <f t="shared" si="414"/>
        <v>0</v>
      </c>
      <c r="AV970" s="2">
        <f t="shared" si="415"/>
        <v>0</v>
      </c>
      <c r="AW970" s="2">
        <f t="shared" si="416"/>
        <v>0</v>
      </c>
      <c r="AY970" t="s">
        <v>2271</v>
      </c>
      <c r="AZ970" t="s">
        <v>1928</v>
      </c>
      <c r="BA970">
        <v>3</v>
      </c>
      <c r="BC970">
        <v>2</v>
      </c>
      <c r="BD970" s="91">
        <v>22</v>
      </c>
      <c r="BE970" s="93">
        <v>99</v>
      </c>
      <c r="BF970" s="96">
        <f t="shared" si="407"/>
        <v>22099</v>
      </c>
      <c r="BG970" s="96">
        <f t="shared" si="417"/>
        <v>22099</v>
      </c>
      <c r="BI970" s="7" t="s">
        <v>1395</v>
      </c>
    </row>
    <row r="971" spans="1:61" ht="14" hidden="1" customHeight="1" outlineLevel="1" x14ac:dyDescent="0.2">
      <c r="A971" t="s">
        <v>2272</v>
      </c>
      <c r="B971" t="s">
        <v>1928</v>
      </c>
      <c r="C971" s="1">
        <f t="shared" si="408"/>
        <v>22203</v>
      </c>
      <c r="D971" s="7">
        <f>IF(N971&gt;0, RANK(N971,(N971:P971,Q971:AF971)),0)</f>
        <v>2</v>
      </c>
      <c r="E971" s="7">
        <f>IF(O971&gt;0,RANK(O971,(N971:P971,Q971:AF971)),0)</f>
        <v>1</v>
      </c>
      <c r="F971" s="7">
        <f>IF(P971&gt;0,RANK(P971,(N971:P971,Q971:AF971)),0)</f>
        <v>7</v>
      </c>
      <c r="G971" s="1">
        <f t="shared" si="396"/>
        <v>10456</v>
      </c>
      <c r="H971" s="2">
        <f t="shared" si="397"/>
        <v>0.47092735215961806</v>
      </c>
      <c r="I971" s="2"/>
      <c r="J971" s="2">
        <f t="shared" si="409"/>
        <v>0.16241048506958519</v>
      </c>
      <c r="K971" s="2">
        <f t="shared" si="410"/>
        <v>0.63333783722920323</v>
      </c>
      <c r="L971" s="2">
        <f t="shared" si="411"/>
        <v>1.3736882403278836E-2</v>
      </c>
      <c r="M971" s="2">
        <f t="shared" si="412"/>
        <v>0.19051479529793272</v>
      </c>
      <c r="N971" s="53">
        <v>3606</v>
      </c>
      <c r="O971" s="53">
        <v>14062</v>
      </c>
      <c r="P971" s="102">
        <v>305</v>
      </c>
      <c r="Q971" s="102">
        <v>77</v>
      </c>
      <c r="Y971" s="53">
        <v>621</v>
      </c>
      <c r="Z971" s="53">
        <v>2017</v>
      </c>
      <c r="AA971" s="53">
        <v>363</v>
      </c>
      <c r="AB971" s="53">
        <v>111</v>
      </c>
      <c r="AC971" s="53">
        <v>447</v>
      </c>
      <c r="AD971" s="53">
        <v>281</v>
      </c>
      <c r="AE971" s="53">
        <v>49</v>
      </c>
      <c r="AF971" s="53">
        <v>47</v>
      </c>
      <c r="AG971" s="53">
        <v>89</v>
      </c>
      <c r="AH971" s="53">
        <v>54</v>
      </c>
      <c r="AI971" s="53">
        <v>74</v>
      </c>
      <c r="AP971" s="7">
        <f>IF(Q971&gt;0,RANK(Q971,(N971:P971,Q971:AF971)),0)</f>
        <v>10</v>
      </c>
      <c r="AQ971" s="7">
        <f>IF(R971&gt;0,RANK(R971,(N971:P971,Q971:AF971)),0)</f>
        <v>0</v>
      </c>
      <c r="AR971" s="7">
        <f>IF(T971&gt;0,RANK(T971,(N971:P971,Q971:AF971)),0)</f>
        <v>0</v>
      </c>
      <c r="AS971" s="7">
        <f>IF(S971&gt;0,RANK(S971,(N971:P971,Q971:AF971)),0)</f>
        <v>0</v>
      </c>
      <c r="AT971" s="2">
        <f t="shared" si="413"/>
        <v>3.467999819844165E-3</v>
      </c>
      <c r="AU971" s="2">
        <f t="shared" si="414"/>
        <v>0</v>
      </c>
      <c r="AV971" s="2">
        <f t="shared" si="415"/>
        <v>0</v>
      </c>
      <c r="AW971" s="2">
        <f t="shared" si="416"/>
        <v>0</v>
      </c>
      <c r="AY971" t="s">
        <v>2272</v>
      </c>
      <c r="AZ971" t="s">
        <v>1928</v>
      </c>
      <c r="BA971">
        <v>3</v>
      </c>
      <c r="BC971">
        <v>2</v>
      </c>
      <c r="BD971" s="91">
        <v>22</v>
      </c>
      <c r="BE971" s="93">
        <v>101</v>
      </c>
      <c r="BF971" s="96">
        <f t="shared" si="407"/>
        <v>22101</v>
      </c>
      <c r="BG971" s="96">
        <f t="shared" si="417"/>
        <v>22101</v>
      </c>
      <c r="BI971" s="7" t="s">
        <v>1395</v>
      </c>
    </row>
    <row r="972" spans="1:61" ht="14" hidden="1" customHeight="1" outlineLevel="1" x14ac:dyDescent="0.2">
      <c r="A972" t="s">
        <v>1840</v>
      </c>
      <c r="B972" t="s">
        <v>1928</v>
      </c>
      <c r="C972" s="1">
        <f t="shared" si="408"/>
        <v>136953</v>
      </c>
      <c r="D972" s="7">
        <f>IF(N972&gt;0, RANK(N972,(N972:P972,Q972:AF972)),0)</f>
        <v>2</v>
      </c>
      <c r="E972" s="7">
        <f>IF(O972&gt;0,RANK(O972,(N972:P972,Q972:AF972)),0)</f>
        <v>1</v>
      </c>
      <c r="F972" s="7">
        <f>IF(P972&gt;0,RANK(P972,(N972:P972,Q972:AF972)),0)</f>
        <v>9</v>
      </c>
      <c r="G972" s="1">
        <f t="shared" si="396"/>
        <v>82239</v>
      </c>
      <c r="H972" s="2">
        <f t="shared" si="397"/>
        <v>0.60049067928413402</v>
      </c>
      <c r="I972" s="2"/>
      <c r="J972" s="2">
        <f t="shared" si="409"/>
        <v>0.11520010514556088</v>
      </c>
      <c r="K972" s="2">
        <f t="shared" si="410"/>
        <v>0.7156907844296948</v>
      </c>
      <c r="L972" s="2">
        <f t="shared" si="411"/>
        <v>5.4544259709535386E-3</v>
      </c>
      <c r="M972" s="2">
        <f t="shared" si="412"/>
        <v>0.16365468445379078</v>
      </c>
      <c r="N972" s="53">
        <v>15777</v>
      </c>
      <c r="O972" s="53">
        <v>98016</v>
      </c>
      <c r="P972" s="102">
        <v>747</v>
      </c>
      <c r="Q972" s="102">
        <v>1103</v>
      </c>
      <c r="Y972" s="53">
        <v>2525</v>
      </c>
      <c r="Z972" s="53">
        <v>10438</v>
      </c>
      <c r="AA972" s="53">
        <v>1890</v>
      </c>
      <c r="AB972" s="53">
        <v>969</v>
      </c>
      <c r="AC972" s="53">
        <v>2732</v>
      </c>
      <c r="AD972" s="53">
        <v>738</v>
      </c>
      <c r="AE972" s="53">
        <v>174</v>
      </c>
      <c r="AF972" s="53">
        <v>144</v>
      </c>
      <c r="AG972" s="53">
        <v>765</v>
      </c>
      <c r="AH972" s="53">
        <v>464</v>
      </c>
      <c r="AI972" s="53">
        <v>471</v>
      </c>
      <c r="AP972" s="7">
        <f>IF(Q972&gt;0,RANK(Q972,(N972:P972,Q972:AF972)),0)</f>
        <v>7</v>
      </c>
      <c r="AQ972" s="7">
        <f>IF(R972&gt;0,RANK(R972,(N972:P972,Q972:AF972)),0)</f>
        <v>0</v>
      </c>
      <c r="AR972" s="7">
        <f>IF(T972&gt;0,RANK(T972,(N972:P972,Q972:AF972)),0)</f>
        <v>0</v>
      </c>
      <c r="AS972" s="7">
        <f>IF(S972&gt;0,RANK(S972,(N972:P972,Q972:AF972)),0)</f>
        <v>0</v>
      </c>
      <c r="AT972" s="2">
        <f t="shared" si="413"/>
        <v>8.0538578928537521E-3</v>
      </c>
      <c r="AU972" s="2">
        <f t="shared" si="414"/>
        <v>0</v>
      </c>
      <c r="AV972" s="2">
        <f t="shared" si="415"/>
        <v>0</v>
      </c>
      <c r="AW972" s="2">
        <f t="shared" si="416"/>
        <v>0</v>
      </c>
      <c r="AY972" t="s">
        <v>1840</v>
      </c>
      <c r="AZ972" t="s">
        <v>1928</v>
      </c>
      <c r="BA972">
        <v>1</v>
      </c>
      <c r="BC972">
        <v>2</v>
      </c>
      <c r="BD972" s="91">
        <v>22</v>
      </c>
      <c r="BE972" s="93">
        <v>103</v>
      </c>
      <c r="BF972" s="96">
        <f t="shared" si="407"/>
        <v>22103</v>
      </c>
      <c r="BG972" s="96">
        <f t="shared" si="417"/>
        <v>22103</v>
      </c>
      <c r="BI972" s="7" t="s">
        <v>1395</v>
      </c>
    </row>
    <row r="973" spans="1:61" ht="14" hidden="1" customHeight="1" outlineLevel="1" x14ac:dyDescent="0.2">
      <c r="A973" t="s">
        <v>1838</v>
      </c>
      <c r="B973" t="s">
        <v>1928</v>
      </c>
      <c r="C973" s="1">
        <f t="shared" si="408"/>
        <v>55831</v>
      </c>
      <c r="D973" s="7">
        <f>IF(N973&gt;0, RANK(N973,(N973:P973,Q973:AF973)),0)</f>
        <v>2</v>
      </c>
      <c r="E973" s="7">
        <f>IF(O973&gt;0,RANK(O973,(N973:P973,Q973:AF973)),0)</f>
        <v>1</v>
      </c>
      <c r="F973" s="7">
        <f>IF(P973&gt;0,RANK(P973,(N973:P973,Q973:AF973)),0)</f>
        <v>5</v>
      </c>
      <c r="G973" s="1">
        <f t="shared" si="396"/>
        <v>28388</v>
      </c>
      <c r="H973" s="2">
        <f t="shared" si="397"/>
        <v>0.50846304024645805</v>
      </c>
      <c r="I973" s="2"/>
      <c r="J973" s="2">
        <f t="shared" si="409"/>
        <v>0.1404596012967706</v>
      </c>
      <c r="K973" s="2">
        <f t="shared" si="410"/>
        <v>0.64892264154322865</v>
      </c>
      <c r="L973" s="2">
        <f t="shared" si="411"/>
        <v>1.783955150364493E-2</v>
      </c>
      <c r="M973" s="2">
        <f t="shared" si="412"/>
        <v>0.19277820565635581</v>
      </c>
      <c r="N973" s="53">
        <v>7842</v>
      </c>
      <c r="O973" s="53">
        <v>36230</v>
      </c>
      <c r="P973" s="102">
        <v>996</v>
      </c>
      <c r="Q973" s="102">
        <v>395</v>
      </c>
      <c r="Y973" s="53">
        <v>822</v>
      </c>
      <c r="Z973" s="53">
        <v>5955</v>
      </c>
      <c r="AA973" s="53">
        <v>951</v>
      </c>
      <c r="AB973" s="53">
        <v>351</v>
      </c>
      <c r="AC973" s="53">
        <v>1053</v>
      </c>
      <c r="AD973" s="53">
        <v>481</v>
      </c>
      <c r="AE973" s="53">
        <v>111</v>
      </c>
      <c r="AF973" s="53">
        <v>86</v>
      </c>
      <c r="AG973" s="53">
        <v>241</v>
      </c>
      <c r="AH973" s="53">
        <v>116</v>
      </c>
      <c r="AI973" s="53">
        <v>201</v>
      </c>
      <c r="AP973" s="7">
        <f>IF(Q973&gt;0,RANK(Q973,(N973:P973,Q973:AF973)),0)</f>
        <v>9</v>
      </c>
      <c r="AQ973" s="7">
        <f>IF(R973&gt;0,RANK(R973,(N973:P973,Q973:AF973)),0)</f>
        <v>0</v>
      </c>
      <c r="AR973" s="7">
        <f>IF(T973&gt;0,RANK(T973,(N973:P973,Q973:AF973)),0)</f>
        <v>0</v>
      </c>
      <c r="AS973" s="7">
        <f>IF(S973&gt;0,RANK(S973,(N973:P973,Q973:AF973)),0)</f>
        <v>0</v>
      </c>
      <c r="AT973" s="2">
        <f t="shared" si="413"/>
        <v>7.0749225340760507E-3</v>
      </c>
      <c r="AU973" s="2">
        <f t="shared" si="414"/>
        <v>0</v>
      </c>
      <c r="AV973" s="2">
        <f t="shared" si="415"/>
        <v>0</v>
      </c>
      <c r="AW973" s="2">
        <f t="shared" si="416"/>
        <v>0</v>
      </c>
      <c r="AY973" t="s">
        <v>1838</v>
      </c>
      <c r="AZ973" t="s">
        <v>1928</v>
      </c>
      <c r="BC973">
        <v>2</v>
      </c>
      <c r="BD973" s="91">
        <v>22</v>
      </c>
      <c r="BE973" s="93">
        <v>105</v>
      </c>
      <c r="BF973" s="96">
        <f t="shared" si="407"/>
        <v>22105</v>
      </c>
      <c r="BG973" s="96">
        <f t="shared" si="417"/>
        <v>22105</v>
      </c>
      <c r="BI973" s="7" t="s">
        <v>1395</v>
      </c>
    </row>
    <row r="974" spans="1:61" ht="14" hidden="1" customHeight="1" outlineLevel="1" x14ac:dyDescent="0.2">
      <c r="A974" t="s">
        <v>998</v>
      </c>
      <c r="B974" t="s">
        <v>1928</v>
      </c>
      <c r="C974" s="1">
        <f t="shared" si="408"/>
        <v>2404</v>
      </c>
      <c r="D974" s="7">
        <f>IF(N974&gt;0, RANK(N974,(N974:P974,Q974:AF974)),0)</f>
        <v>3</v>
      </c>
      <c r="E974" s="7">
        <f>IF(O974&gt;0,RANK(O974,(N974:P974,Q974:AF974)),0)</f>
        <v>1</v>
      </c>
      <c r="F974" s="7">
        <f>IF(P974&gt;0,RANK(P974,(N974:P974,Q974:AF974)),0)</f>
        <v>9</v>
      </c>
      <c r="G974" s="1">
        <f t="shared" si="396"/>
        <v>881</v>
      </c>
      <c r="H974" s="2">
        <f t="shared" si="397"/>
        <v>0.36647254575707155</v>
      </c>
      <c r="I974" s="2"/>
      <c r="J974" s="2">
        <f t="shared" si="409"/>
        <v>0.13685524126455906</v>
      </c>
      <c r="K974" s="2">
        <f t="shared" si="410"/>
        <v>0.50332778702163061</v>
      </c>
      <c r="L974" s="2">
        <f t="shared" si="411"/>
        <v>9.5673876871880201E-3</v>
      </c>
      <c r="M974" s="2">
        <f t="shared" si="412"/>
        <v>0.35024958402662232</v>
      </c>
      <c r="N974" s="53">
        <v>329</v>
      </c>
      <c r="O974" s="53">
        <v>1210</v>
      </c>
      <c r="P974" s="102">
        <v>23</v>
      </c>
      <c r="Q974" s="102">
        <v>7</v>
      </c>
      <c r="Y974" s="53">
        <v>92</v>
      </c>
      <c r="Z974" s="53">
        <v>528</v>
      </c>
      <c r="AA974" s="53">
        <v>82</v>
      </c>
      <c r="AB974" s="53">
        <v>34</v>
      </c>
      <c r="AC974" s="53">
        <v>32</v>
      </c>
      <c r="AD974" s="53">
        <v>30</v>
      </c>
      <c r="AE974" s="53">
        <v>4</v>
      </c>
      <c r="AF974" s="53">
        <v>3</v>
      </c>
      <c r="AG974" s="53">
        <v>15</v>
      </c>
      <c r="AH974" s="53">
        <v>4</v>
      </c>
      <c r="AI974" s="53">
        <v>11</v>
      </c>
      <c r="AP974" s="7">
        <f>IF(Q974&gt;0,RANK(Q974,(N974:P974,Q974:AF974)),0)</f>
        <v>10</v>
      </c>
      <c r="AQ974" s="7">
        <f>IF(R974&gt;0,RANK(R974,(N974:P974,Q974:AF974)),0)</f>
        <v>0</v>
      </c>
      <c r="AR974" s="7">
        <f>IF(T974&gt;0,RANK(T974,(N974:P974,Q974:AF974)),0)</f>
        <v>0</v>
      </c>
      <c r="AS974" s="7">
        <f>IF(S974&gt;0,RANK(S974,(N974:P974,Q974:AF974)),0)</f>
        <v>0</v>
      </c>
      <c r="AT974" s="2">
        <f t="shared" si="413"/>
        <v>2.9118136439267887E-3</v>
      </c>
      <c r="AU974" s="2">
        <f t="shared" si="414"/>
        <v>0</v>
      </c>
      <c r="AV974" s="2">
        <f t="shared" si="415"/>
        <v>0</v>
      </c>
      <c r="AW974" s="2">
        <f t="shared" si="416"/>
        <v>0</v>
      </c>
      <c r="AY974" t="s">
        <v>998</v>
      </c>
      <c r="AZ974" t="s">
        <v>1928</v>
      </c>
      <c r="BA974">
        <v>5</v>
      </c>
      <c r="BC974">
        <v>2</v>
      </c>
      <c r="BD974" s="91">
        <v>22</v>
      </c>
      <c r="BE974" s="93">
        <v>107</v>
      </c>
      <c r="BF974" s="96">
        <f t="shared" si="407"/>
        <v>22107</v>
      </c>
      <c r="BG974" s="96">
        <f t="shared" si="417"/>
        <v>22107</v>
      </c>
      <c r="BI974" s="7" t="s">
        <v>1395</v>
      </c>
    </row>
    <row r="975" spans="1:61" ht="14" hidden="1" customHeight="1" outlineLevel="1" x14ac:dyDescent="0.2">
      <c r="A975" t="s">
        <v>632</v>
      </c>
      <c r="B975" t="s">
        <v>1928</v>
      </c>
      <c r="C975" s="1">
        <f t="shared" si="408"/>
        <v>44421</v>
      </c>
      <c r="D975" s="7">
        <f>IF(N975&gt;0, RANK(N975,(N975:P975,Q975:AF975)),0)</f>
        <v>2</v>
      </c>
      <c r="E975" s="7">
        <f>IF(O975&gt;0,RANK(O975,(N975:P975,Q975:AF975)),0)</f>
        <v>1</v>
      </c>
      <c r="F975" s="7">
        <f>IF(P975&gt;0,RANK(P975,(N975:P975,Q975:AF975)),0)</f>
        <v>6</v>
      </c>
      <c r="G975" s="1">
        <f t="shared" si="396"/>
        <v>28448</v>
      </c>
      <c r="H975" s="2">
        <f t="shared" si="397"/>
        <v>0.64041782040026118</v>
      </c>
      <c r="I975" s="2"/>
      <c r="J975" s="2">
        <f t="shared" si="409"/>
        <v>9.5788028184867521E-2</v>
      </c>
      <c r="K975" s="2">
        <f t="shared" si="410"/>
        <v>0.73620584858512861</v>
      </c>
      <c r="L975" s="2">
        <f t="shared" si="411"/>
        <v>1.5443146259651966E-2</v>
      </c>
      <c r="M975" s="2">
        <f t="shared" si="412"/>
        <v>0.1525629769703519</v>
      </c>
      <c r="N975" s="53">
        <v>4255</v>
      </c>
      <c r="O975" s="53">
        <v>32703</v>
      </c>
      <c r="P975" s="102">
        <v>686</v>
      </c>
      <c r="Q975" s="102">
        <v>214</v>
      </c>
      <c r="Y975" s="53">
        <v>700</v>
      </c>
      <c r="Z975" s="53">
        <v>3243</v>
      </c>
      <c r="AA975" s="53">
        <v>575</v>
      </c>
      <c r="AB975" s="53">
        <v>225</v>
      </c>
      <c r="AC975" s="53">
        <v>943</v>
      </c>
      <c r="AD975" s="53">
        <v>368</v>
      </c>
      <c r="AE975" s="53">
        <v>80</v>
      </c>
      <c r="AF975" s="53">
        <v>54</v>
      </c>
      <c r="AG975" s="53">
        <v>159</v>
      </c>
      <c r="AH975" s="53">
        <v>65</v>
      </c>
      <c r="AI975" s="53">
        <v>151</v>
      </c>
      <c r="AP975" s="7">
        <f>IF(Q975&gt;0,RANK(Q975,(N975:P975,Q975:AF975)),0)</f>
        <v>10</v>
      </c>
      <c r="AQ975" s="7">
        <f>IF(R975&gt;0,RANK(R975,(N975:P975,Q975:AF975)),0)</f>
        <v>0</v>
      </c>
      <c r="AR975" s="7">
        <f>IF(T975&gt;0,RANK(T975,(N975:P975,Q975:AF975)),0)</f>
        <v>0</v>
      </c>
      <c r="AS975" s="7">
        <f>IF(S975&gt;0,RANK(S975,(N975:P975,Q975:AF975)),0)</f>
        <v>0</v>
      </c>
      <c r="AT975" s="2">
        <f t="shared" si="413"/>
        <v>4.8175412530109636E-3</v>
      </c>
      <c r="AU975" s="2">
        <f t="shared" si="414"/>
        <v>0</v>
      </c>
      <c r="AV975" s="2">
        <f t="shared" si="415"/>
        <v>0</v>
      </c>
      <c r="AW975" s="2">
        <f t="shared" si="416"/>
        <v>0</v>
      </c>
      <c r="AY975" t="s">
        <v>632</v>
      </c>
      <c r="AZ975" t="s">
        <v>1928</v>
      </c>
      <c r="BC975">
        <v>2</v>
      </c>
      <c r="BD975" s="91">
        <v>22</v>
      </c>
      <c r="BE975" s="93">
        <v>109</v>
      </c>
      <c r="BF975" s="96">
        <f t="shared" si="407"/>
        <v>22109</v>
      </c>
      <c r="BG975" s="96">
        <f t="shared" si="417"/>
        <v>22109</v>
      </c>
      <c r="BI975" s="7" t="s">
        <v>1395</v>
      </c>
    </row>
    <row r="976" spans="1:61" ht="14" hidden="1" customHeight="1" outlineLevel="1" x14ac:dyDescent="0.2">
      <c r="A976" t="s">
        <v>527</v>
      </c>
      <c r="B976" t="s">
        <v>1928</v>
      </c>
      <c r="C976" s="1">
        <f t="shared" si="408"/>
        <v>10712</v>
      </c>
      <c r="D976" s="7">
        <f>IF(N976&gt;0, RANK(N976,(N976:P976,Q976:AF976)),0)</f>
        <v>2</v>
      </c>
      <c r="E976" s="7">
        <f>IF(O976&gt;0,RANK(O976,(N976:P976,Q976:AF976)),0)</f>
        <v>1</v>
      </c>
      <c r="F976" s="7">
        <f>IF(P976&gt;0,RANK(P976,(N976:P976,Q976:AF976)),0)</f>
        <v>7</v>
      </c>
      <c r="G976" s="1">
        <f t="shared" si="396"/>
        <v>7043</v>
      </c>
      <c r="H976" s="2">
        <f t="shared" si="397"/>
        <v>0.65748693054518292</v>
      </c>
      <c r="I976" s="2"/>
      <c r="J976" s="2">
        <f t="shared" si="409"/>
        <v>8.859223300970874E-2</v>
      </c>
      <c r="K976" s="2">
        <f t="shared" si="410"/>
        <v>0.74607916355489168</v>
      </c>
      <c r="L976" s="2">
        <f t="shared" si="411"/>
        <v>7.0014936519790889E-3</v>
      </c>
      <c r="M976" s="2">
        <f t="shared" si="412"/>
        <v>0.15832710978342049</v>
      </c>
      <c r="N976" s="53">
        <v>949</v>
      </c>
      <c r="O976" s="53">
        <v>7992</v>
      </c>
      <c r="P976" s="102">
        <v>75</v>
      </c>
      <c r="Q976" s="102">
        <v>27</v>
      </c>
      <c r="Y976" s="53">
        <v>137</v>
      </c>
      <c r="Z976" s="53">
        <v>785</v>
      </c>
      <c r="AA976" s="53">
        <v>161</v>
      </c>
      <c r="AB976" s="53">
        <v>55</v>
      </c>
      <c r="AC976" s="53">
        <v>352</v>
      </c>
      <c r="AD976" s="53">
        <v>63</v>
      </c>
      <c r="AE976" s="53">
        <v>21</v>
      </c>
      <c r="AF976" s="53">
        <v>16</v>
      </c>
      <c r="AG976" s="53">
        <v>24</v>
      </c>
      <c r="AH976" s="53">
        <v>23</v>
      </c>
      <c r="AI976" s="53">
        <v>32</v>
      </c>
      <c r="AP976" s="7">
        <f>IF(Q976&gt;0,RANK(Q976,(N976:P976,Q976:AF976)),0)</f>
        <v>10</v>
      </c>
      <c r="AQ976" s="7">
        <f>IF(R976&gt;0,RANK(R976,(N976:P976,Q976:AF976)),0)</f>
        <v>0</v>
      </c>
      <c r="AR976" s="7">
        <f>IF(T976&gt;0,RANK(T976,(N976:P976,Q976:AF976)),0)</f>
        <v>0</v>
      </c>
      <c r="AS976" s="7">
        <f>IF(S976&gt;0,RANK(S976,(N976:P976,Q976:AF976)),0)</f>
        <v>0</v>
      </c>
      <c r="AT976" s="2">
        <f t="shared" si="413"/>
        <v>2.5205377147124721E-3</v>
      </c>
      <c r="AU976" s="2">
        <f t="shared" si="414"/>
        <v>0</v>
      </c>
      <c r="AV976" s="2">
        <f t="shared" si="415"/>
        <v>0</v>
      </c>
      <c r="AW976" s="2">
        <f t="shared" si="416"/>
        <v>0</v>
      </c>
      <c r="AY976" t="s">
        <v>527</v>
      </c>
      <c r="AZ976" t="s">
        <v>1928</v>
      </c>
      <c r="BA976">
        <v>4</v>
      </c>
      <c r="BC976">
        <v>2</v>
      </c>
      <c r="BD976" s="91">
        <v>22</v>
      </c>
      <c r="BE976" s="93">
        <v>111</v>
      </c>
      <c r="BF976" s="96">
        <f t="shared" si="407"/>
        <v>22111</v>
      </c>
      <c r="BG976" s="96">
        <f t="shared" si="417"/>
        <v>22111</v>
      </c>
      <c r="BI976" s="7" t="s">
        <v>1395</v>
      </c>
    </row>
    <row r="977" spans="1:61" ht="14" hidden="1" customHeight="1" outlineLevel="1" x14ac:dyDescent="0.2">
      <c r="A977" t="s">
        <v>1990</v>
      </c>
      <c r="B977" t="s">
        <v>1928</v>
      </c>
      <c r="C977" s="1">
        <f t="shared" si="408"/>
        <v>26181</v>
      </c>
      <c r="D977" s="7">
        <f>IF(N977&gt;0, RANK(N977,(N977:P977,Q977:AF977)),0)</f>
        <v>2</v>
      </c>
      <c r="E977" s="7">
        <f>IF(O977&gt;0,RANK(O977,(N977:P977,Q977:AF977)),0)</f>
        <v>1</v>
      </c>
      <c r="F977" s="7">
        <f>IF(P977&gt;0,RANK(P977,(N977:P977,Q977:AF977)),0)</f>
        <v>8</v>
      </c>
      <c r="G977" s="1">
        <f t="shared" si="396"/>
        <v>18816</v>
      </c>
      <c r="H977" s="2">
        <f t="shared" si="397"/>
        <v>0.71868912570184484</v>
      </c>
      <c r="I977" s="2"/>
      <c r="J977" s="2">
        <f t="shared" si="409"/>
        <v>6.9821626370268522E-2</v>
      </c>
      <c r="K977" s="2">
        <f t="shared" si="410"/>
        <v>0.78851075207211341</v>
      </c>
      <c r="L977" s="2">
        <f t="shared" si="411"/>
        <v>7.1043886788128797E-3</v>
      </c>
      <c r="M977" s="2">
        <f t="shared" si="412"/>
        <v>0.13456323287880514</v>
      </c>
      <c r="N977" s="53">
        <v>1828</v>
      </c>
      <c r="O977" s="53">
        <v>20644</v>
      </c>
      <c r="P977" s="102">
        <v>186</v>
      </c>
      <c r="Q977" s="102">
        <v>110</v>
      </c>
      <c r="Y977" s="53">
        <v>312</v>
      </c>
      <c r="Z977" s="53">
        <v>1415</v>
      </c>
      <c r="AA977" s="53">
        <v>250</v>
      </c>
      <c r="AB977" s="53">
        <v>105</v>
      </c>
      <c r="AC977" s="53">
        <v>612</v>
      </c>
      <c r="AD977" s="53">
        <v>279</v>
      </c>
      <c r="AE977" s="53">
        <v>44</v>
      </c>
      <c r="AF977" s="53">
        <v>51</v>
      </c>
      <c r="AG977" s="53">
        <v>73</v>
      </c>
      <c r="AH977" s="53">
        <v>198</v>
      </c>
      <c r="AI977" s="53">
        <v>74</v>
      </c>
      <c r="AP977" s="7">
        <f>IF(Q977&gt;0,RANK(Q977,(N977:P977,Q977:AF977)),0)</f>
        <v>9</v>
      </c>
      <c r="AQ977" s="7">
        <f>IF(R977&gt;0,RANK(R977,(N977:P977,Q977:AF977)),0)</f>
        <v>0</v>
      </c>
      <c r="AR977" s="7">
        <f>IF(T977&gt;0,RANK(T977,(N977:P977,Q977:AF977)),0)</f>
        <v>0</v>
      </c>
      <c r="AS977" s="7">
        <f>IF(S977&gt;0,RANK(S977,(N977:P977,Q977:AF977)),0)</f>
        <v>0</v>
      </c>
      <c r="AT977" s="2">
        <f t="shared" si="413"/>
        <v>4.2015201863947142E-3</v>
      </c>
      <c r="AU977" s="2">
        <f t="shared" si="414"/>
        <v>0</v>
      </c>
      <c r="AV977" s="2">
        <f t="shared" si="415"/>
        <v>0</v>
      </c>
      <c r="AW977" s="2">
        <f t="shared" si="416"/>
        <v>0</v>
      </c>
      <c r="AY977" t="s">
        <v>1990</v>
      </c>
      <c r="AZ977" t="s">
        <v>1928</v>
      </c>
      <c r="BA977">
        <v>3</v>
      </c>
      <c r="BC977">
        <v>2</v>
      </c>
      <c r="BD977" s="91">
        <v>22</v>
      </c>
      <c r="BE977" s="93">
        <v>113</v>
      </c>
      <c r="BF977" s="96">
        <f t="shared" si="407"/>
        <v>22113</v>
      </c>
      <c r="BG977" s="96">
        <f t="shared" si="417"/>
        <v>22113</v>
      </c>
      <c r="BI977" s="7" t="s">
        <v>1395</v>
      </c>
    </row>
    <row r="978" spans="1:61" ht="14" hidden="1" customHeight="1" outlineLevel="1" x14ac:dyDescent="0.2">
      <c r="A978" t="s">
        <v>2106</v>
      </c>
      <c r="B978" t="s">
        <v>1928</v>
      </c>
      <c r="C978" s="1">
        <f t="shared" si="408"/>
        <v>16569</v>
      </c>
      <c r="D978" s="7">
        <f>IF(N978&gt;0, RANK(N978,(N978:P978,Q978:AF978)),0)</f>
        <v>3</v>
      </c>
      <c r="E978" s="7">
        <f>IF(O978&gt;0,RANK(O978,(N978:P978,Q978:AF978)),0)</f>
        <v>1</v>
      </c>
      <c r="F978" s="7">
        <f>IF(P978&gt;0,RANK(P978,(N978:P978,Q978:AF978)),0)</f>
        <v>7</v>
      </c>
      <c r="G978" s="1">
        <f t="shared" si="396"/>
        <v>12157</v>
      </c>
      <c r="H978" s="2">
        <f t="shared" si="397"/>
        <v>0.73371959683746757</v>
      </c>
      <c r="I978" s="2"/>
      <c r="J978" s="2">
        <f t="shared" si="409"/>
        <v>4.7920815981652487E-2</v>
      </c>
      <c r="K978" s="2">
        <f t="shared" si="410"/>
        <v>0.78164041281912</v>
      </c>
      <c r="L978" s="2">
        <f t="shared" si="411"/>
        <v>7.7856237552055042E-3</v>
      </c>
      <c r="M978" s="2">
        <f t="shared" si="412"/>
        <v>0.16265314744402207</v>
      </c>
      <c r="N978" s="53">
        <v>794</v>
      </c>
      <c r="O978" s="53">
        <v>12951</v>
      </c>
      <c r="P978" s="102">
        <v>129</v>
      </c>
      <c r="Q978" s="102">
        <v>117</v>
      </c>
      <c r="Y978" s="53">
        <v>200</v>
      </c>
      <c r="Z978" s="53">
        <v>1177</v>
      </c>
      <c r="AA978" s="53">
        <v>214</v>
      </c>
      <c r="AB978" s="53">
        <v>74</v>
      </c>
      <c r="AC978" s="53">
        <v>630</v>
      </c>
      <c r="AD978" s="53">
        <v>91</v>
      </c>
      <c r="AE978" s="53">
        <v>25</v>
      </c>
      <c r="AF978" s="53">
        <v>18</v>
      </c>
      <c r="AG978" s="53">
        <v>70</v>
      </c>
      <c r="AH978" s="53">
        <v>25</v>
      </c>
      <c r="AI978" s="53">
        <v>54</v>
      </c>
      <c r="AP978" s="7">
        <f>IF(Q978&gt;0,RANK(Q978,(N978:P978,Q978:AF978)),0)</f>
        <v>8</v>
      </c>
      <c r="AQ978" s="7">
        <f>IF(R978&gt;0,RANK(R978,(N978:P978,Q978:AF978)),0)</f>
        <v>0</v>
      </c>
      <c r="AR978" s="7">
        <f>IF(T978&gt;0,RANK(T978,(N978:P978,Q978:AF978)),0)</f>
        <v>0</v>
      </c>
      <c r="AS978" s="7">
        <f>IF(S978&gt;0,RANK(S978,(N978:P978,Q978:AF978)),0)</f>
        <v>0</v>
      </c>
      <c r="AT978" s="2">
        <f t="shared" si="413"/>
        <v>7.0613796849538293E-3</v>
      </c>
      <c r="AU978" s="2">
        <f t="shared" si="414"/>
        <v>0</v>
      </c>
      <c r="AV978" s="2">
        <f t="shared" si="415"/>
        <v>0</v>
      </c>
      <c r="AW978" s="2">
        <f t="shared" si="416"/>
        <v>0</v>
      </c>
      <c r="AY978" t="s">
        <v>2106</v>
      </c>
      <c r="AZ978" t="s">
        <v>1928</v>
      </c>
      <c r="BA978">
        <v>4</v>
      </c>
      <c r="BC978">
        <v>2</v>
      </c>
      <c r="BD978" s="91">
        <v>22</v>
      </c>
      <c r="BE978" s="93">
        <v>115</v>
      </c>
      <c r="BF978" s="96">
        <f t="shared" si="407"/>
        <v>22115</v>
      </c>
      <c r="BG978" s="96">
        <f t="shared" si="417"/>
        <v>22115</v>
      </c>
      <c r="BI978" s="7" t="s">
        <v>1395</v>
      </c>
    </row>
    <row r="979" spans="1:61" ht="14" hidden="1" customHeight="1" outlineLevel="1" x14ac:dyDescent="0.2">
      <c r="A979" t="s">
        <v>1845</v>
      </c>
      <c r="B979" t="s">
        <v>1928</v>
      </c>
      <c r="C979" s="1">
        <f t="shared" si="408"/>
        <v>18858</v>
      </c>
      <c r="D979" s="7">
        <f>IF(N979&gt;0, RANK(N979,(N979:P979,Q979:AF979)),0)</f>
        <v>2</v>
      </c>
      <c r="E979" s="7">
        <f>IF(O979&gt;0,RANK(O979,(N979:P979,Q979:AF979)),0)</f>
        <v>1</v>
      </c>
      <c r="F979" s="7">
        <f>IF(P979&gt;0,RANK(P979,(N979:P979,Q979:AF979)),0)</f>
        <v>7</v>
      </c>
      <c r="G979" s="1">
        <f t="shared" si="396"/>
        <v>10361</v>
      </c>
      <c r="H979" s="2">
        <f t="shared" si="397"/>
        <v>0.54942199596988017</v>
      </c>
      <c r="I979" s="2"/>
      <c r="J979" s="2">
        <f t="shared" si="409"/>
        <v>0.12652455191430692</v>
      </c>
      <c r="K979" s="2">
        <f t="shared" si="410"/>
        <v>0.67594654788418707</v>
      </c>
      <c r="L979" s="2">
        <f t="shared" si="411"/>
        <v>1.0075299607593595E-2</v>
      </c>
      <c r="M979" s="2">
        <f t="shared" si="412"/>
        <v>0.18745360059391245</v>
      </c>
      <c r="N979" s="53">
        <v>2386</v>
      </c>
      <c r="O979" s="53">
        <v>12747</v>
      </c>
      <c r="P979" s="102">
        <v>190</v>
      </c>
      <c r="Q979" s="102">
        <v>57</v>
      </c>
      <c r="Y979" s="53">
        <v>267</v>
      </c>
      <c r="Z979" s="53">
        <v>1896</v>
      </c>
      <c r="AA979" s="53">
        <v>367</v>
      </c>
      <c r="AB979" s="53">
        <v>123</v>
      </c>
      <c r="AC979" s="53">
        <v>372</v>
      </c>
      <c r="AD979" s="53">
        <v>108</v>
      </c>
      <c r="AE979" s="53">
        <v>44</v>
      </c>
      <c r="AF979" s="53">
        <v>20</v>
      </c>
      <c r="AG979" s="53">
        <v>58</v>
      </c>
      <c r="AH979" s="53">
        <v>110</v>
      </c>
      <c r="AI979" s="53">
        <v>113</v>
      </c>
      <c r="AP979" s="7">
        <f>IF(Q979&gt;0,RANK(Q979,(N979:P979,Q979:AF979)),0)</f>
        <v>10</v>
      </c>
      <c r="AQ979" s="7">
        <f>IF(R979&gt;0,RANK(R979,(N979:P979,Q979:AF979)),0)</f>
        <v>0</v>
      </c>
      <c r="AR979" s="7">
        <f>IF(T979&gt;0,RANK(T979,(N979:P979,Q979:AF979)),0)</f>
        <v>0</v>
      </c>
      <c r="AS979" s="7">
        <f>IF(S979&gt;0,RANK(S979,(N979:P979,Q979:AF979)),0)</f>
        <v>0</v>
      </c>
      <c r="AT979" s="2">
        <f t="shared" si="413"/>
        <v>3.0225898822780783E-3</v>
      </c>
      <c r="AU979" s="2">
        <f t="shared" si="414"/>
        <v>0</v>
      </c>
      <c r="AV979" s="2">
        <f t="shared" si="415"/>
        <v>0</v>
      </c>
      <c r="AW979" s="2">
        <f t="shared" si="416"/>
        <v>0</v>
      </c>
      <c r="AY979" t="s">
        <v>1845</v>
      </c>
      <c r="AZ979" t="s">
        <v>1928</v>
      </c>
      <c r="BA979">
        <v>5</v>
      </c>
      <c r="BC979">
        <v>2</v>
      </c>
      <c r="BD979" s="91">
        <v>22</v>
      </c>
      <c r="BE979" s="93">
        <v>117</v>
      </c>
      <c r="BF979" s="96">
        <f t="shared" si="407"/>
        <v>22117</v>
      </c>
      <c r="BG979" s="96">
        <f t="shared" si="417"/>
        <v>22117</v>
      </c>
      <c r="BI979" s="7" t="s">
        <v>1395</v>
      </c>
    </row>
    <row r="980" spans="1:61" ht="14" hidden="1" customHeight="1" outlineLevel="1" x14ac:dyDescent="0.2">
      <c r="A980" t="s">
        <v>2412</v>
      </c>
      <c r="B980" t="s">
        <v>1928</v>
      </c>
      <c r="C980" s="1">
        <f t="shared" si="408"/>
        <v>17652</v>
      </c>
      <c r="D980" s="7">
        <f>IF(N980&gt;0, RANK(N980,(N980:P980,Q980:AF980)),0)</f>
        <v>2</v>
      </c>
      <c r="E980" s="7">
        <f>IF(O980&gt;0,RANK(O980,(N980:P980,Q980:AF980)),0)</f>
        <v>1</v>
      </c>
      <c r="F980" s="7">
        <f>IF(P980&gt;0,RANK(P980,(N980:P980,Q980:AF980)),0)</f>
        <v>8</v>
      </c>
      <c r="G980" s="1">
        <f t="shared" si="396"/>
        <v>7227</v>
      </c>
      <c r="H980" s="2">
        <f t="shared" si="397"/>
        <v>0.4094153636981645</v>
      </c>
      <c r="I980" s="2"/>
      <c r="J980" s="2">
        <f t="shared" si="409"/>
        <v>0.2310786313165647</v>
      </c>
      <c r="K980" s="2">
        <f t="shared" si="410"/>
        <v>0.64049399501472926</v>
      </c>
      <c r="L980" s="2">
        <f t="shared" si="411"/>
        <v>5.6650804441423066E-3</v>
      </c>
      <c r="M980" s="2">
        <f t="shared" si="412"/>
        <v>0.12276229322456374</v>
      </c>
      <c r="N980" s="53">
        <v>4079</v>
      </c>
      <c r="O980" s="53">
        <v>11306</v>
      </c>
      <c r="P980" s="102">
        <v>100</v>
      </c>
      <c r="Q980" s="102">
        <v>55</v>
      </c>
      <c r="Y980" s="53">
        <v>162</v>
      </c>
      <c r="Z980" s="53">
        <v>1035</v>
      </c>
      <c r="AA980" s="53">
        <v>202</v>
      </c>
      <c r="AB980" s="53">
        <v>60</v>
      </c>
      <c r="AC980" s="53">
        <v>386</v>
      </c>
      <c r="AD980" s="53">
        <v>123</v>
      </c>
      <c r="AE980" s="53">
        <v>37</v>
      </c>
      <c r="AF980" s="53">
        <v>13</v>
      </c>
      <c r="AG980" s="53">
        <v>40</v>
      </c>
      <c r="AH980" s="53">
        <v>23</v>
      </c>
      <c r="AI980" s="53">
        <v>31</v>
      </c>
      <c r="AP980" s="7">
        <f>IF(Q980&gt;0,RANK(Q980,(N980:P980,Q980:AF980)),0)</f>
        <v>10</v>
      </c>
      <c r="AQ980" s="7">
        <f>IF(R980&gt;0,RANK(R980,(N980:P980,Q980:AF980)),0)</f>
        <v>0</v>
      </c>
      <c r="AR980" s="7">
        <f>IF(T980&gt;0,RANK(T980,(N980:P980,Q980:AF980)),0)</f>
        <v>0</v>
      </c>
      <c r="AS980" s="7">
        <f>IF(S980&gt;0,RANK(S980,(N980:P980,Q980:AF980)),0)</f>
        <v>0</v>
      </c>
      <c r="AT980" s="2">
        <f t="shared" si="413"/>
        <v>3.1157942442782689E-3</v>
      </c>
      <c r="AU980" s="2">
        <f t="shared" si="414"/>
        <v>0</v>
      </c>
      <c r="AV980" s="2">
        <f t="shared" si="415"/>
        <v>0</v>
      </c>
      <c r="AW980" s="2">
        <f t="shared" si="416"/>
        <v>0</v>
      </c>
      <c r="AY980" t="s">
        <v>2412</v>
      </c>
      <c r="AZ980" t="s">
        <v>1928</v>
      </c>
      <c r="BA980">
        <v>4</v>
      </c>
      <c r="BC980">
        <v>2</v>
      </c>
      <c r="BD980" s="91">
        <v>22</v>
      </c>
      <c r="BE980" s="93">
        <v>119</v>
      </c>
      <c r="BF980" s="96">
        <f t="shared" si="407"/>
        <v>22119</v>
      </c>
      <c r="BG980" s="96">
        <f t="shared" si="417"/>
        <v>22119</v>
      </c>
      <c r="BI980" s="7" t="s">
        <v>1395</v>
      </c>
    </row>
    <row r="981" spans="1:61" ht="14" hidden="1" customHeight="1" outlineLevel="1" x14ac:dyDescent="0.2">
      <c r="A981" t="s">
        <v>1319</v>
      </c>
      <c r="B981" t="s">
        <v>1928</v>
      </c>
      <c r="C981" s="1">
        <f t="shared" si="408"/>
        <v>13711</v>
      </c>
      <c r="D981" s="7">
        <f>IF(N981&gt;0, RANK(N981,(N981:P981,Q981:AF981)),0)</f>
        <v>2</v>
      </c>
      <c r="E981" s="7">
        <f>IF(O981&gt;0,RANK(O981,(N981:P981,Q981:AF981)),0)</f>
        <v>1</v>
      </c>
      <c r="F981" s="7">
        <f>IF(P981&gt;0,RANK(P981,(N981:P981,Q981:AF981)),0)</f>
        <v>7</v>
      </c>
      <c r="G981" s="1">
        <f t="shared" ref="G981:G1004" si="418">IF(C981&gt;0,MAX(N981:P981)-LARGE(N981:P981,2),0)</f>
        <v>4977</v>
      </c>
      <c r="H981" s="2">
        <f t="shared" ref="H981:H1019" si="419">IF(C981&gt;0,G981/C981,0)</f>
        <v>0.36299321712493621</v>
      </c>
      <c r="I981" s="2"/>
      <c r="J981" s="2">
        <f t="shared" si="409"/>
        <v>0.20618481511195391</v>
      </c>
      <c r="K981" s="2">
        <f t="shared" si="410"/>
        <v>0.56917803223689012</v>
      </c>
      <c r="L981" s="2">
        <f t="shared" si="411"/>
        <v>7.3663481875866094E-3</v>
      </c>
      <c r="M981" s="2">
        <f t="shared" si="412"/>
        <v>0.21727080446356942</v>
      </c>
      <c r="N981" s="53">
        <v>2827</v>
      </c>
      <c r="O981" s="53">
        <v>7804</v>
      </c>
      <c r="P981" s="102">
        <v>101</v>
      </c>
      <c r="Q981" s="102">
        <v>51</v>
      </c>
      <c r="Y981" s="53">
        <v>384</v>
      </c>
      <c r="Z981" s="53">
        <v>1821</v>
      </c>
      <c r="AA981" s="53">
        <v>239</v>
      </c>
      <c r="AB981" s="53">
        <v>57</v>
      </c>
      <c r="AC981" s="53">
        <v>173</v>
      </c>
      <c r="AD981" s="53">
        <v>90</v>
      </c>
      <c r="AE981" s="53">
        <v>27</v>
      </c>
      <c r="AF981" s="53">
        <v>16</v>
      </c>
      <c r="AG981" s="53">
        <v>48</v>
      </c>
      <c r="AH981" s="53">
        <v>34</v>
      </c>
      <c r="AI981" s="53">
        <v>39</v>
      </c>
      <c r="AP981" s="7">
        <f>IF(Q981&gt;0,RANK(Q981,(N981:P981,Q981:AF981)),0)</f>
        <v>10</v>
      </c>
      <c r="AQ981" s="7">
        <f>IF(R981&gt;0,RANK(R981,(N981:P981,Q981:AF981)),0)</f>
        <v>0</v>
      </c>
      <c r="AR981" s="7">
        <f>IF(T981&gt;0,RANK(T981,(N981:P981,Q981:AF981)),0)</f>
        <v>0</v>
      </c>
      <c r="AS981" s="7">
        <f>IF(S981&gt;0,RANK(S981,(N981:P981,Q981:AF981)),0)</f>
        <v>0</v>
      </c>
      <c r="AT981" s="2">
        <f t="shared" si="413"/>
        <v>3.7196411640288817E-3</v>
      </c>
      <c r="AU981" s="2">
        <f t="shared" si="414"/>
        <v>0</v>
      </c>
      <c r="AV981" s="2">
        <f t="shared" si="415"/>
        <v>0</v>
      </c>
      <c r="AW981" s="2">
        <f t="shared" si="416"/>
        <v>0</v>
      </c>
      <c r="AY981" t="s">
        <v>1319</v>
      </c>
      <c r="AZ981" t="s">
        <v>1928</v>
      </c>
      <c r="BC981">
        <v>2</v>
      </c>
      <c r="BD981" s="91">
        <v>22</v>
      </c>
      <c r="BE981" s="93">
        <v>121</v>
      </c>
      <c r="BF981" s="96">
        <f t="shared" si="407"/>
        <v>22121</v>
      </c>
      <c r="BG981" s="96">
        <f t="shared" si="417"/>
        <v>22121</v>
      </c>
      <c r="BI981" s="7" t="s">
        <v>1395</v>
      </c>
    </row>
    <row r="982" spans="1:61" ht="14" hidden="1" customHeight="1" outlineLevel="1" x14ac:dyDescent="0.2">
      <c r="A982" t="s">
        <v>241</v>
      </c>
      <c r="B982" t="s">
        <v>1928</v>
      </c>
      <c r="C982" s="1">
        <f t="shared" si="408"/>
        <v>4831</v>
      </c>
      <c r="D982" s="7">
        <f>IF(N982&gt;0, RANK(N982,(N982:P982,Q982:AF982)),0)</f>
        <v>2</v>
      </c>
      <c r="E982" s="7">
        <f>IF(O982&gt;0,RANK(O982,(N982:P982,Q982:AF982)),0)</f>
        <v>1</v>
      </c>
      <c r="F982" s="7">
        <f>IF(P982&gt;0,RANK(P982,(N982:P982,Q982:AF982)),0)</f>
        <v>7</v>
      </c>
      <c r="G982" s="1">
        <f t="shared" si="418"/>
        <v>3725</v>
      </c>
      <c r="H982" s="2">
        <f t="shared" si="419"/>
        <v>0.77106189194783692</v>
      </c>
      <c r="I982" s="2"/>
      <c r="J982" s="2">
        <f t="shared" si="409"/>
        <v>5.6717035810391225E-2</v>
      </c>
      <c r="K982" s="2">
        <f t="shared" si="410"/>
        <v>0.82777892775822814</v>
      </c>
      <c r="L982" s="2">
        <f t="shared" si="411"/>
        <v>5.1749120264955499E-3</v>
      </c>
      <c r="M982" s="2">
        <f t="shared" si="412"/>
        <v>0.11032912440488508</v>
      </c>
      <c r="N982" s="53">
        <v>274</v>
      </c>
      <c r="O982" s="53">
        <v>3999</v>
      </c>
      <c r="P982" s="102">
        <v>25</v>
      </c>
      <c r="Q982" s="102">
        <v>7</v>
      </c>
      <c r="Y982" s="53">
        <v>24</v>
      </c>
      <c r="Z982" s="53">
        <v>198</v>
      </c>
      <c r="AA982" s="53">
        <v>45</v>
      </c>
      <c r="AB982" s="53">
        <v>14</v>
      </c>
      <c r="AC982" s="53">
        <v>188</v>
      </c>
      <c r="AD982" s="53">
        <v>27</v>
      </c>
      <c r="AE982" s="53">
        <v>11</v>
      </c>
      <c r="AF982" s="53">
        <v>5</v>
      </c>
      <c r="AG982" s="53">
        <v>4</v>
      </c>
      <c r="AH982" s="53">
        <v>2</v>
      </c>
      <c r="AI982" s="53">
        <v>8</v>
      </c>
      <c r="AP982" s="7">
        <f>IF(Q982&gt;0,RANK(Q982,(N982:P982,Q982:AF982)),0)</f>
        <v>11</v>
      </c>
      <c r="AQ982" s="7">
        <f>IF(R982&gt;0,RANK(R982,(N982:P982,Q982:AF982)),0)</f>
        <v>0</v>
      </c>
      <c r="AR982" s="7">
        <f>IF(T982&gt;0,RANK(T982,(N982:P982,Q982:AF982)),0)</f>
        <v>0</v>
      </c>
      <c r="AS982" s="7">
        <f>IF(S982&gt;0,RANK(S982,(N982:P982,Q982:AF982)),0)</f>
        <v>0</v>
      </c>
      <c r="AT982" s="2">
        <f t="shared" si="413"/>
        <v>1.448975367418754E-3</v>
      </c>
      <c r="AU982" s="2">
        <f t="shared" si="414"/>
        <v>0</v>
      </c>
      <c r="AV982" s="2">
        <f t="shared" si="415"/>
        <v>0</v>
      </c>
      <c r="AW982" s="2">
        <f t="shared" si="416"/>
        <v>0</v>
      </c>
      <c r="AY982" t="s">
        <v>241</v>
      </c>
      <c r="AZ982" t="s">
        <v>1928</v>
      </c>
      <c r="BA982">
        <v>5</v>
      </c>
      <c r="BC982">
        <v>2</v>
      </c>
      <c r="BD982" s="91">
        <v>22</v>
      </c>
      <c r="BE982" s="93">
        <v>123</v>
      </c>
      <c r="BF982" s="96">
        <f t="shared" si="407"/>
        <v>22123</v>
      </c>
      <c r="BG982" s="96">
        <f t="shared" si="417"/>
        <v>22123</v>
      </c>
      <c r="BI982" s="7" t="s">
        <v>1395</v>
      </c>
    </row>
    <row r="983" spans="1:61" ht="14" hidden="1" customHeight="1" outlineLevel="1" x14ac:dyDescent="0.2">
      <c r="A983" t="s">
        <v>224</v>
      </c>
      <c r="B983" t="s">
        <v>1928</v>
      </c>
      <c r="C983" s="1">
        <f t="shared" si="408"/>
        <v>6084</v>
      </c>
      <c r="D983" s="7">
        <f>IF(N983&gt;0, RANK(N983,(N983:P983,Q983:AF983)),0)</f>
        <v>2</v>
      </c>
      <c r="E983" s="7">
        <f>IF(O983&gt;0,RANK(O983,(N983:P983,Q983:AF983)),0)</f>
        <v>1</v>
      </c>
      <c r="F983" s="7">
        <f>IF(P983&gt;0,RANK(P983,(N983:P983,Q983:AF983)),0)</f>
        <v>7</v>
      </c>
      <c r="G983" s="1">
        <f t="shared" si="418"/>
        <v>2888</v>
      </c>
      <c r="H983" s="2">
        <f t="shared" si="419"/>
        <v>0.47468770545693623</v>
      </c>
      <c r="I983" s="2"/>
      <c r="J983" s="2">
        <f t="shared" si="409"/>
        <v>0.16715976331360946</v>
      </c>
      <c r="K983" s="2">
        <f t="shared" si="410"/>
        <v>0.64184746877054566</v>
      </c>
      <c r="L983" s="2">
        <f t="shared" si="411"/>
        <v>8.5470085470085479E-3</v>
      </c>
      <c r="M983" s="2">
        <f t="shared" si="412"/>
        <v>0.18244575936883631</v>
      </c>
      <c r="N983" s="53">
        <v>1017</v>
      </c>
      <c r="O983" s="53">
        <v>3905</v>
      </c>
      <c r="P983" s="102">
        <v>52</v>
      </c>
      <c r="Q983" s="102">
        <v>25</v>
      </c>
      <c r="Y983" s="53">
        <v>117</v>
      </c>
      <c r="Z983" s="53">
        <v>670</v>
      </c>
      <c r="AA983" s="53">
        <v>78</v>
      </c>
      <c r="AB983" s="53">
        <v>33</v>
      </c>
      <c r="AC983" s="53">
        <v>84</v>
      </c>
      <c r="AD983" s="53">
        <v>51</v>
      </c>
      <c r="AE983" s="53">
        <v>12</v>
      </c>
      <c r="AF983" s="53">
        <v>6</v>
      </c>
      <c r="AG983" s="53">
        <v>15</v>
      </c>
      <c r="AH983" s="53">
        <v>6</v>
      </c>
      <c r="AI983" s="53">
        <v>13</v>
      </c>
      <c r="AP983" s="7">
        <f>IF(Q983&gt;0,RANK(Q983,(N983:P983,Q983:AF983)),0)</f>
        <v>10</v>
      </c>
      <c r="AQ983" s="7">
        <f>IF(R983&gt;0,RANK(R983,(N983:P983,Q983:AF983)),0)</f>
        <v>0</v>
      </c>
      <c r="AR983" s="7">
        <f>IF(T983&gt;0,RANK(T983,(N983:P983,Q983:AF983)),0)</f>
        <v>0</v>
      </c>
      <c r="AS983" s="7">
        <f>IF(S983&gt;0,RANK(S983,(N983:P983,Q983:AF983)),0)</f>
        <v>0</v>
      </c>
      <c r="AT983" s="2">
        <f t="shared" si="413"/>
        <v>4.1091387245233398E-3</v>
      </c>
      <c r="AU983" s="2">
        <f t="shared" si="414"/>
        <v>0</v>
      </c>
      <c r="AV983" s="2">
        <f t="shared" si="415"/>
        <v>0</v>
      </c>
      <c r="AW983" s="2">
        <f t="shared" si="416"/>
        <v>0</v>
      </c>
      <c r="AY983" t="s">
        <v>224</v>
      </c>
      <c r="AZ983" t="s">
        <v>1928</v>
      </c>
      <c r="BA983">
        <v>5</v>
      </c>
      <c r="BC983">
        <v>2</v>
      </c>
      <c r="BD983" s="91">
        <v>22</v>
      </c>
      <c r="BE983" s="93">
        <v>125</v>
      </c>
      <c r="BF983" s="96">
        <f t="shared" si="407"/>
        <v>22125</v>
      </c>
      <c r="BG983" s="96">
        <f t="shared" si="417"/>
        <v>22125</v>
      </c>
      <c r="BI983" s="7" t="s">
        <v>1395</v>
      </c>
    </row>
    <row r="984" spans="1:61" ht="14" hidden="1" customHeight="1" outlineLevel="1" x14ac:dyDescent="0.2">
      <c r="A984" t="s">
        <v>1797</v>
      </c>
      <c r="B984" t="s">
        <v>1928</v>
      </c>
      <c r="C984" s="1">
        <f t="shared" si="408"/>
        <v>5942</v>
      </c>
      <c r="D984" s="7">
        <f>IF(N984&gt;0, RANK(N984,(N984:P984,Q984:AF984)),0)</f>
        <v>2</v>
      </c>
      <c r="E984" s="7">
        <f>IF(O984&gt;0,RANK(O984,(N984:P984,Q984:AF984)),0)</f>
        <v>1</v>
      </c>
      <c r="F984" s="7">
        <f>IF(P984&gt;0,RANK(P984,(N984:P984,Q984:AF984)),0)</f>
        <v>7</v>
      </c>
      <c r="G984" s="1">
        <f t="shared" si="418"/>
        <v>3822</v>
      </c>
      <c r="H984" s="2">
        <f t="shared" si="419"/>
        <v>0.64321777179400874</v>
      </c>
      <c r="I984" s="2"/>
      <c r="J984" s="2">
        <f t="shared" si="409"/>
        <v>9.4244362167620332E-2</v>
      </c>
      <c r="K984" s="2">
        <f t="shared" si="410"/>
        <v>0.73746213396162907</v>
      </c>
      <c r="L984" s="2">
        <f t="shared" si="411"/>
        <v>9.0878492090205321E-3</v>
      </c>
      <c r="M984" s="2">
        <f t="shared" si="412"/>
        <v>0.15920565466173006</v>
      </c>
      <c r="N984" s="53">
        <v>560</v>
      </c>
      <c r="O984" s="53">
        <v>4382</v>
      </c>
      <c r="P984" s="102">
        <v>54</v>
      </c>
      <c r="Q984" s="102">
        <v>19</v>
      </c>
      <c r="Y984" s="53">
        <v>69</v>
      </c>
      <c r="Z984" s="53">
        <v>458</v>
      </c>
      <c r="AA984" s="53">
        <v>71</v>
      </c>
      <c r="AB984" s="53">
        <v>53</v>
      </c>
      <c r="AC984" s="53">
        <v>165</v>
      </c>
      <c r="AD984" s="53">
        <v>39</v>
      </c>
      <c r="AE984" s="53">
        <v>16</v>
      </c>
      <c r="AF984" s="53">
        <v>3</v>
      </c>
      <c r="AG984" s="53">
        <v>17</v>
      </c>
      <c r="AH984" s="53">
        <v>14</v>
      </c>
      <c r="AI984" s="53">
        <v>22</v>
      </c>
      <c r="AP984" s="7">
        <f>IF(Q984&gt;0,RANK(Q984,(N984:P984,Q984:AF984)),0)</f>
        <v>10</v>
      </c>
      <c r="AQ984" s="7">
        <f>IF(R984&gt;0,RANK(R984,(N984:P984,Q984:AF984)),0)</f>
        <v>0</v>
      </c>
      <c r="AR984" s="7">
        <f>IF(T984&gt;0,RANK(T984,(N984:P984,Q984:AF984)),0)</f>
        <v>0</v>
      </c>
      <c r="AS984" s="7">
        <f>IF(S984&gt;0,RANK(S984,(N984:P984,Q984:AF984)),0)</f>
        <v>0</v>
      </c>
      <c r="AT984" s="2">
        <f t="shared" si="413"/>
        <v>3.1975765735442613E-3</v>
      </c>
      <c r="AU984" s="2">
        <f t="shared" si="414"/>
        <v>0</v>
      </c>
      <c r="AV984" s="2">
        <f t="shared" si="415"/>
        <v>0</v>
      </c>
      <c r="AW984" s="2">
        <f t="shared" si="416"/>
        <v>0</v>
      </c>
      <c r="AY984" t="s">
        <v>1797</v>
      </c>
      <c r="AZ984" t="s">
        <v>1928</v>
      </c>
      <c r="BA984">
        <v>5</v>
      </c>
      <c r="BC984">
        <v>2</v>
      </c>
      <c r="BD984" s="91">
        <v>22</v>
      </c>
      <c r="BE984" s="93">
        <v>127</v>
      </c>
      <c r="BF984" s="96">
        <f t="shared" si="407"/>
        <v>22127</v>
      </c>
      <c r="BG984" s="96">
        <f t="shared" si="417"/>
        <v>22127</v>
      </c>
      <c r="BI984" s="7" t="s">
        <v>1395</v>
      </c>
    </row>
    <row r="985" spans="1:61" ht="14" customHeight="1" collapsed="1" x14ac:dyDescent="0.2">
      <c r="A985" t="s">
        <v>440</v>
      </c>
      <c r="B985" t="s">
        <v>2397</v>
      </c>
      <c r="C985" s="1">
        <f t="shared" si="408"/>
        <v>2071543</v>
      </c>
      <c r="D985" s="7">
        <f>IF(N985&gt;0, RANK(N985,(N985:P985,Q985:AF985)),0)</f>
        <v>2</v>
      </c>
      <c r="E985" s="7">
        <f>IF(O985&gt;0,RANK(O985,(N985:P985,Q985:AF985)),0)</f>
        <v>1</v>
      </c>
      <c r="F985" s="7">
        <f>IF(P985&gt;0,RANK(P985,(N985:P985,Q985:AF985)),0)</f>
        <v>7</v>
      </c>
      <c r="G985" s="1">
        <f t="shared" si="418"/>
        <v>834859</v>
      </c>
      <c r="H985" s="2">
        <f t="shared" si="419"/>
        <v>0.40301311630991971</v>
      </c>
      <c r="I985" s="2"/>
      <c r="J985" s="2">
        <f t="shared" si="409"/>
        <v>0.1902200437065511</v>
      </c>
      <c r="K985" s="2">
        <f t="shared" si="410"/>
        <v>0.59323316001647086</v>
      </c>
      <c r="L985" s="2">
        <f t="shared" si="411"/>
        <v>8.3811921837972942E-3</v>
      </c>
      <c r="M985" s="2">
        <f>IF(C985=0,"-",(1-J985-K985-L985))</f>
        <v>0.20816560409318074</v>
      </c>
      <c r="N985" s="102">
        <f>SUM(N921:N984)</f>
        <v>394049</v>
      </c>
      <c r="O985" s="102">
        <f>SUM(O921:O984)</f>
        <v>1228908</v>
      </c>
      <c r="P985" s="102">
        <f t="shared" ref="P985:Q985" si="420">SUM(P921:P984)</f>
        <v>17362</v>
      </c>
      <c r="Q985" s="102">
        <f t="shared" si="420"/>
        <v>11321</v>
      </c>
      <c r="R985" s="102"/>
      <c r="Y985" s="102">
        <f t="shared" ref="Y985:AI985" si="421">SUM(Y921:Y984)</f>
        <v>55710</v>
      </c>
      <c r="Z985" s="102">
        <f t="shared" si="421"/>
        <v>229814</v>
      </c>
      <c r="AA985" s="102">
        <f t="shared" si="421"/>
        <v>36962</v>
      </c>
      <c r="AB985" s="102">
        <f t="shared" si="421"/>
        <v>14454</v>
      </c>
      <c r="AC985" s="102">
        <f t="shared" si="421"/>
        <v>38383</v>
      </c>
      <c r="AD985" s="102">
        <f t="shared" si="421"/>
        <v>16518</v>
      </c>
      <c r="AE985" s="102">
        <f t="shared" si="421"/>
        <v>3954</v>
      </c>
      <c r="AF985" s="102">
        <f t="shared" si="421"/>
        <v>2813</v>
      </c>
      <c r="AG985" s="102">
        <f t="shared" si="421"/>
        <v>7811</v>
      </c>
      <c r="AH985" s="102">
        <f t="shared" si="421"/>
        <v>5804</v>
      </c>
      <c r="AI985" s="102">
        <f t="shared" si="421"/>
        <v>7680</v>
      </c>
      <c r="AP985" s="7">
        <f>IF(Q985&gt;0,RANK(Q985,(N985:P985,Q985:AF985)),0)</f>
        <v>10</v>
      </c>
      <c r="AQ985" s="7">
        <f>IF(R985&gt;0,RANK(R985,(N985:P985,Q985:AF985)),0)</f>
        <v>0</v>
      </c>
      <c r="AR985" s="7">
        <f>IF(T985&gt;0,RANK(T985,(N985:P985,Q985:AF985)),0)</f>
        <v>0</v>
      </c>
      <c r="AS985" s="7">
        <f>IF(S985&gt;0,RANK(S985,(N985:P985,Q985:AF985)),0)</f>
        <v>0</v>
      </c>
      <c r="AT985" s="2">
        <f t="shared" si="413"/>
        <v>5.4650084502228533E-3</v>
      </c>
      <c r="AU985" s="2">
        <f t="shared" si="414"/>
        <v>0</v>
      </c>
      <c r="AV985" s="2">
        <f t="shared" si="415"/>
        <v>0</v>
      </c>
      <c r="AW985" s="2">
        <f t="shared" si="416"/>
        <v>0</v>
      </c>
      <c r="AY985" t="s">
        <v>440</v>
      </c>
      <c r="AZ985" t="s">
        <v>2397</v>
      </c>
      <c r="BA985" t="s">
        <v>2903</v>
      </c>
      <c r="BC985">
        <v>2</v>
      </c>
      <c r="BD985" s="91">
        <v>22</v>
      </c>
      <c r="BE985" s="93"/>
      <c r="BF985" s="91">
        <v>22</v>
      </c>
      <c r="BG985" s="91">
        <f t="shared" si="417"/>
        <v>22</v>
      </c>
      <c r="BI985" s="7" t="s">
        <v>2154</v>
      </c>
    </row>
    <row r="986" spans="1:61" ht="14" customHeight="1" x14ac:dyDescent="0.2">
      <c r="C986" s="1"/>
      <c r="E986" s="7"/>
      <c r="F986" s="7"/>
      <c r="I986" s="2"/>
      <c r="P986" s="102"/>
      <c r="Q986" s="102"/>
      <c r="AP986" s="7"/>
      <c r="AQ986" s="7"/>
      <c r="AR986" s="7"/>
      <c r="AS986" s="7"/>
      <c r="BA986" t="s">
        <v>2903</v>
      </c>
      <c r="BD986" s="91"/>
      <c r="BE986" s="93"/>
      <c r="BF986" s="96"/>
      <c r="BG986" s="96"/>
    </row>
    <row r="987" spans="1:61" ht="14" hidden="1" customHeight="1" outlineLevel="1" x14ac:dyDescent="0.2">
      <c r="A987" t="s">
        <v>96</v>
      </c>
      <c r="B987" t="s">
        <v>2109</v>
      </c>
      <c r="C987" s="1">
        <f t="shared" ref="C987:C1004" si="422">SUM(N987:AN987)</f>
        <v>58690</v>
      </c>
      <c r="D987" s="7">
        <f>IF(N987&gt;0, RANK(N987,(N987:P987,Q987:AF987)),0)</f>
        <v>2</v>
      </c>
      <c r="E987" s="7">
        <f>IF(O987&gt;0,RANK(O987,(N987:P987,Q987:AF987)),0)</f>
        <v>1</v>
      </c>
      <c r="F987" s="7">
        <f>IF(P987&gt;0,RANK(P987,(N987:P987,Q987:AF987)),0)</f>
        <v>3</v>
      </c>
      <c r="G987" s="1">
        <f t="shared" si="418"/>
        <v>10798</v>
      </c>
      <c r="H987" s="2">
        <f t="shared" si="419"/>
        <v>0.18398364286931335</v>
      </c>
      <c r="I987" s="2"/>
      <c r="J987" s="2">
        <f t="shared" ref="J987:J1004" si="423">IF($C987=0,"-",N987/$C987)</f>
        <v>0.37793491225080933</v>
      </c>
      <c r="K987" s="2">
        <f t="shared" ref="K987:K1004" si="424">IF($C987=0,"-",O987/$C987)</f>
        <v>0.56191855512012268</v>
      </c>
      <c r="L987" s="2">
        <f t="shared" ref="L987:L1004" si="425">IF($C987=0,"-",P987/$C987)</f>
        <v>4.1540296472993697E-2</v>
      </c>
      <c r="M987" s="2">
        <f t="shared" ref="M987:M1004" si="426">IF(C987=0,"-",(1-J987-K987-L987))</f>
        <v>1.8606236156074298E-2</v>
      </c>
      <c r="N987" s="102">
        <f>SUMIF(Town!$AP$3:$AP$542,$BF987,Town!N$3:N$542)</f>
        <v>22181</v>
      </c>
      <c r="O987" s="102">
        <f>SUMIF(Town!$AP$3:$AP$542,$BF987,Town!O$3:O$542)</f>
        <v>32979</v>
      </c>
      <c r="P987" s="102">
        <f>SUMIF(Town!$AP$3:$AP$542,$BF987,Town!P$3:P$542)</f>
        <v>2438</v>
      </c>
      <c r="Q987" s="102"/>
      <c r="X987" s="102">
        <f>SUMIF(Town!$AP$3:$AP$542,$BF987,Town!X$3:X$542)</f>
        <v>2</v>
      </c>
      <c r="Y987" s="102">
        <f>SUMIF(Town!$AP$3:$AP$542,$BF987,Town!Y$3:Y$542)</f>
        <v>1090</v>
      </c>
      <c r="Z987" s="102"/>
      <c r="AP987" s="7">
        <f>IF(Q987&gt;0,RANK(Q987,(N987:P987,Q987:AF987)),0)</f>
        <v>0</v>
      </c>
      <c r="AQ987" s="7">
        <f>IF(R987&gt;0,RANK(R987,(N987:P987,Q987:AF987)),0)</f>
        <v>0</v>
      </c>
      <c r="AR987" s="7">
        <f>IF(T987&gt;0,RANK(T987,(N987:P987,Q987:AF987)),0)</f>
        <v>0</v>
      </c>
      <c r="AS987" s="7">
        <f>IF(S987&gt;0,RANK(S987,(N987:P987,Q987:AF987)),0)</f>
        <v>0</v>
      </c>
      <c r="AT987" s="2">
        <f t="shared" ref="AT987:AT1004" si="427">IF($C987=0,"-",Q987/$C987)</f>
        <v>0</v>
      </c>
      <c r="AU987" s="2">
        <f t="shared" ref="AU987:AU1004" si="428">IF($C987=0,"-",R987/$C987)</f>
        <v>0</v>
      </c>
      <c r="AV987" s="2">
        <f t="shared" ref="AV987:AV1004" si="429">IF($C987=0,"-",T987/$C987)</f>
        <v>0</v>
      </c>
      <c r="AW987" s="2">
        <f t="shared" ref="AW987:AW1004" si="430">IF($C987=0,"-",S987/$C987)</f>
        <v>0</v>
      </c>
      <c r="AY987" t="s">
        <v>96</v>
      </c>
      <c r="AZ987" t="s">
        <v>2109</v>
      </c>
      <c r="BA987">
        <v>2</v>
      </c>
      <c r="BC987">
        <v>2</v>
      </c>
      <c r="BD987" s="91">
        <v>23</v>
      </c>
      <c r="BE987" s="93">
        <v>1</v>
      </c>
      <c r="BF987" s="96">
        <f t="shared" si="407"/>
        <v>23001</v>
      </c>
      <c r="BG987" s="96">
        <f t="shared" si="417"/>
        <v>23001</v>
      </c>
      <c r="BI987" s="7" t="s">
        <v>1447</v>
      </c>
    </row>
    <row r="988" spans="1:61" ht="14" hidden="1" customHeight="1" outlineLevel="1" x14ac:dyDescent="0.2">
      <c r="A988" t="s">
        <v>2472</v>
      </c>
      <c r="B988" t="s">
        <v>2109</v>
      </c>
      <c r="C988" s="1">
        <f t="shared" si="422"/>
        <v>35601</v>
      </c>
      <c r="D988" s="7">
        <f>IF(N988&gt;0, RANK(N988,(N988:P988,Q988:AF988)),0)</f>
        <v>2</v>
      </c>
      <c r="E988" s="7">
        <f>IF(O988&gt;0,RANK(O988,(N988:P988,Q988:AF988)),0)</f>
        <v>1</v>
      </c>
      <c r="F988" s="7">
        <f>IF(P988&gt;0,RANK(P988,(N988:P988,Q988:AF988)),0)</f>
        <v>3</v>
      </c>
      <c r="G988" s="1">
        <f t="shared" si="418"/>
        <v>14283</v>
      </c>
      <c r="H988" s="2">
        <f t="shared" si="419"/>
        <v>0.40119659560124715</v>
      </c>
      <c r="I988" s="2"/>
      <c r="J988" s="2">
        <f t="shared" si="423"/>
        <v>0.27386871155304626</v>
      </c>
      <c r="K988" s="2">
        <f t="shared" si="424"/>
        <v>0.67506530715429347</v>
      </c>
      <c r="L988" s="2">
        <f t="shared" si="425"/>
        <v>3.0111513721524676E-2</v>
      </c>
      <c r="M988" s="2">
        <f t="shared" si="426"/>
        <v>2.0954467571135591E-2</v>
      </c>
      <c r="N988" s="102">
        <f>SUMIF(Town!$AP$3:$AP$542,$BF988,Town!N$3:N$542)</f>
        <v>9750</v>
      </c>
      <c r="O988" s="102">
        <f>SUMIF(Town!$AP$3:$AP$542,$BF988,Town!O$3:O$542)</f>
        <v>24033</v>
      </c>
      <c r="P988" s="102">
        <f>SUMIF(Town!$AP$3:$AP$542,$BF988,Town!P$3:P$542)</f>
        <v>1072</v>
      </c>
      <c r="Q988" s="102"/>
      <c r="X988" s="102">
        <f>SUMIF(Town!$AP$3:$AP$542,$BF988,Town!X$3:X$542)</f>
        <v>3</v>
      </c>
      <c r="Y988" s="102">
        <f>SUMIF(Town!$AP$3:$AP$542,$BF988,Town!Y$3:Y$542)</f>
        <v>743</v>
      </c>
      <c r="Z988" s="102"/>
      <c r="AP988" s="7">
        <f>IF(Q988&gt;0,RANK(Q988,(N988:P988,Q988:AF988)),0)</f>
        <v>0</v>
      </c>
      <c r="AQ988" s="7">
        <f>IF(R988&gt;0,RANK(R988,(N988:P988,Q988:AF988)),0)</f>
        <v>0</v>
      </c>
      <c r="AR988" s="7">
        <f>IF(T988&gt;0,RANK(T988,(N988:P988,Q988:AF988)),0)</f>
        <v>0</v>
      </c>
      <c r="AS988" s="7">
        <f>IF(S988&gt;0,RANK(S988,(N988:P988,Q988:AF988)),0)</f>
        <v>0</v>
      </c>
      <c r="AT988" s="2">
        <f t="shared" si="427"/>
        <v>0</v>
      </c>
      <c r="AU988" s="2">
        <f t="shared" si="428"/>
        <v>0</v>
      </c>
      <c r="AV988" s="2">
        <f t="shared" si="429"/>
        <v>0</v>
      </c>
      <c r="AW988" s="2">
        <f t="shared" si="430"/>
        <v>0</v>
      </c>
      <c r="AY988" t="s">
        <v>2472</v>
      </c>
      <c r="AZ988" t="s">
        <v>2109</v>
      </c>
      <c r="BA988">
        <v>2</v>
      </c>
      <c r="BC988">
        <v>2</v>
      </c>
      <c r="BD988" s="91">
        <v>23</v>
      </c>
      <c r="BE988" s="93">
        <v>3</v>
      </c>
      <c r="BF988" s="96">
        <f t="shared" si="407"/>
        <v>23003</v>
      </c>
      <c r="BG988" s="96">
        <f t="shared" si="417"/>
        <v>23003</v>
      </c>
      <c r="BI988" s="7" t="s">
        <v>1447</v>
      </c>
    </row>
    <row r="989" spans="1:61" ht="14" hidden="1" customHeight="1" outlineLevel="1" x14ac:dyDescent="0.2">
      <c r="A989" t="s">
        <v>162</v>
      </c>
      <c r="B989" t="s">
        <v>2109</v>
      </c>
      <c r="C989" s="1">
        <f t="shared" si="422"/>
        <v>193984</v>
      </c>
      <c r="D989" s="7">
        <f>IF(N989&gt;0, RANK(N989,(N989:P989,Q989:AF989)),0)</f>
        <v>1</v>
      </c>
      <c r="E989" s="7">
        <f>IF(O989&gt;0,RANK(O989,(N989:P989,Q989:AF989)),0)</f>
        <v>2</v>
      </c>
      <c r="F989" s="7">
        <f>IF(P989&gt;0,RANK(P989,(N989:P989,Q989:AF989)),0)</f>
        <v>3</v>
      </c>
      <c r="G989" s="1">
        <f t="shared" si="418"/>
        <v>30716</v>
      </c>
      <c r="H989" s="2">
        <f t="shared" si="419"/>
        <v>0.15834295612009239</v>
      </c>
      <c r="I989" s="2"/>
      <c r="J989" s="2">
        <f t="shared" si="423"/>
        <v>0.54286951501154734</v>
      </c>
      <c r="K989" s="2">
        <f t="shared" si="424"/>
        <v>0.38452655889145498</v>
      </c>
      <c r="L989" s="2">
        <f t="shared" si="425"/>
        <v>6.138135103926097E-2</v>
      </c>
      <c r="M989" s="2">
        <f t="shared" si="426"/>
        <v>1.1222575057736703E-2</v>
      </c>
      <c r="N989" s="102">
        <f>SUMIF(Town!$AP$3:$AP$542,$BF989,Town!N$3:N$542)</f>
        <v>105308</v>
      </c>
      <c r="O989" s="102">
        <f>SUMIF(Town!$AP$3:$AP$542,$BF989,Town!O$3:O$542)</f>
        <v>74592</v>
      </c>
      <c r="P989" s="102">
        <f>SUMIF(Town!$AP$3:$AP$542,$BF989,Town!P$3:P$542)</f>
        <v>11907</v>
      </c>
      <c r="Q989" s="102"/>
      <c r="X989" s="102">
        <f>SUMIF(Town!$AP$3:$AP$542,$BF989,Town!X$3:X$542)</f>
        <v>39</v>
      </c>
      <c r="Y989" s="102">
        <f>SUMIF(Town!$AP$3:$AP$542,$BF989,Town!Y$3:Y$542)</f>
        <v>2138</v>
      </c>
      <c r="Z989" s="102"/>
      <c r="AP989" s="7">
        <f>IF(Q989&gt;0,RANK(Q989,(N989:P989,Q989:AF989)),0)</f>
        <v>0</v>
      </c>
      <c r="AQ989" s="7">
        <f>IF(R989&gt;0,RANK(R989,(N989:P989,Q989:AF989)),0)</f>
        <v>0</v>
      </c>
      <c r="AR989" s="7">
        <f>IF(T989&gt;0,RANK(T989,(N989:P989,Q989:AF989)),0)</f>
        <v>0</v>
      </c>
      <c r="AS989" s="7">
        <f>IF(S989&gt;0,RANK(S989,(N989:P989,Q989:AF989)),0)</f>
        <v>0</v>
      </c>
      <c r="AT989" s="2">
        <f t="shared" si="427"/>
        <v>0</v>
      </c>
      <c r="AU989" s="2">
        <f t="shared" si="428"/>
        <v>0</v>
      </c>
      <c r="AV989" s="2">
        <f t="shared" si="429"/>
        <v>0</v>
      </c>
      <c r="AW989" s="2">
        <f t="shared" si="430"/>
        <v>0</v>
      </c>
      <c r="AY989" t="s">
        <v>162</v>
      </c>
      <c r="AZ989" t="s">
        <v>2109</v>
      </c>
      <c r="BA989">
        <v>1</v>
      </c>
      <c r="BC989">
        <v>2</v>
      </c>
      <c r="BD989" s="91">
        <v>23</v>
      </c>
      <c r="BE989" s="93">
        <v>5</v>
      </c>
      <c r="BF989" s="96">
        <f t="shared" si="407"/>
        <v>23005</v>
      </c>
      <c r="BG989" s="96">
        <f t="shared" si="417"/>
        <v>23005</v>
      </c>
      <c r="BI989" s="7" t="s">
        <v>1447</v>
      </c>
    </row>
    <row r="990" spans="1:61" ht="14" hidden="1" customHeight="1" outlineLevel="1" x14ac:dyDescent="0.2">
      <c r="A990" t="s">
        <v>2356</v>
      </c>
      <c r="B990" t="s">
        <v>2109</v>
      </c>
      <c r="C990" s="1">
        <f t="shared" si="422"/>
        <v>17384</v>
      </c>
      <c r="D990" s="7">
        <f>IF(N990&gt;0, RANK(N990,(N990:P990,Q990:AF990)),0)</f>
        <v>2</v>
      </c>
      <c r="E990" s="7">
        <f>IF(O990&gt;0,RANK(O990,(N990:P990,Q990:AF990)),0)</f>
        <v>1</v>
      </c>
      <c r="F990" s="7">
        <f>IF(P990&gt;0,RANK(P990,(N990:P990,Q990:AF990)),0)</f>
        <v>3</v>
      </c>
      <c r="G990" s="1">
        <f t="shared" si="418"/>
        <v>3541</v>
      </c>
      <c r="H990" s="2">
        <f t="shared" si="419"/>
        <v>0.20369305108145422</v>
      </c>
      <c r="I990" s="2"/>
      <c r="J990" s="2">
        <f t="shared" si="423"/>
        <v>0.36102162908421537</v>
      </c>
      <c r="K990" s="2">
        <f t="shared" si="424"/>
        <v>0.56471468016566961</v>
      </c>
      <c r="L990" s="2">
        <f t="shared" si="425"/>
        <v>5.574091118269673E-2</v>
      </c>
      <c r="M990" s="2">
        <f t="shared" si="426"/>
        <v>1.8522779567418234E-2</v>
      </c>
      <c r="N990" s="102">
        <f>SUMIF(Town!$AP$3:$AP$542,$BF990,Town!N$3:N$542)</f>
        <v>6276</v>
      </c>
      <c r="O990" s="102">
        <f>SUMIF(Town!$AP$3:$AP$542,$BF990,Town!O$3:O$542)</f>
        <v>9817</v>
      </c>
      <c r="P990" s="102">
        <f>SUMIF(Town!$AP$3:$AP$542,$BF990,Town!P$3:P$542)</f>
        <v>969</v>
      </c>
      <c r="Q990" s="102"/>
      <c r="X990" s="102">
        <f>SUMIF(Town!$AP$3:$AP$542,$BF990,Town!X$3:X$542)</f>
        <v>0</v>
      </c>
      <c r="Y990" s="102">
        <f>SUMIF(Town!$AP$3:$AP$542,$BF990,Town!Y$3:Y$542)</f>
        <v>322</v>
      </c>
      <c r="Z990" s="102"/>
      <c r="AP990" s="7">
        <f>IF(Q990&gt;0,RANK(Q990,(N990:P990,Q990:AF990)),0)</f>
        <v>0</v>
      </c>
      <c r="AQ990" s="7">
        <f>IF(R990&gt;0,RANK(R990,(N990:P990,Q990:AF990)),0)</f>
        <v>0</v>
      </c>
      <c r="AR990" s="7">
        <f>IF(T990&gt;0,RANK(T990,(N990:P990,Q990:AF990)),0)</f>
        <v>0</v>
      </c>
      <c r="AS990" s="7">
        <f>IF(S990&gt;0,RANK(S990,(N990:P990,Q990:AF990)),0)</f>
        <v>0</v>
      </c>
      <c r="AT990" s="2">
        <f t="shared" si="427"/>
        <v>0</v>
      </c>
      <c r="AU990" s="2">
        <f t="shared" si="428"/>
        <v>0</v>
      </c>
      <c r="AV990" s="2">
        <f t="shared" si="429"/>
        <v>0</v>
      </c>
      <c r="AW990" s="2">
        <f t="shared" si="430"/>
        <v>0</v>
      </c>
      <c r="AY990" t="s">
        <v>2356</v>
      </c>
      <c r="AZ990" t="s">
        <v>2109</v>
      </c>
      <c r="BA990">
        <v>2</v>
      </c>
      <c r="BC990">
        <v>2</v>
      </c>
      <c r="BD990" s="91">
        <v>23</v>
      </c>
      <c r="BE990" s="93">
        <v>7</v>
      </c>
      <c r="BF990" s="96">
        <f t="shared" si="407"/>
        <v>23007</v>
      </c>
      <c r="BG990" s="96">
        <f t="shared" si="417"/>
        <v>23007</v>
      </c>
      <c r="BI990" s="7" t="s">
        <v>1447</v>
      </c>
    </row>
    <row r="991" spans="1:61" ht="14" hidden="1" customHeight="1" outlineLevel="1" x14ac:dyDescent="0.2">
      <c r="A991" t="s">
        <v>12</v>
      </c>
      <c r="B991" t="s">
        <v>2109</v>
      </c>
      <c r="C991" s="1">
        <f t="shared" si="422"/>
        <v>35315</v>
      </c>
      <c r="D991" s="7">
        <f>IF(N991&gt;0, RANK(N991,(N991:P991,Q991:AF991)),0)</f>
        <v>2</v>
      </c>
      <c r="E991" s="7">
        <f>IF(O991&gt;0,RANK(O991,(N991:P991,Q991:AF991)),0)</f>
        <v>1</v>
      </c>
      <c r="F991" s="7">
        <f>IF(P991&gt;0,RANK(P991,(N991:P991,Q991:AF991)),0)</f>
        <v>3</v>
      </c>
      <c r="G991" s="1">
        <f t="shared" si="418"/>
        <v>1992</v>
      </c>
      <c r="H991" s="2">
        <f t="shared" si="419"/>
        <v>5.6406626079569588E-2</v>
      </c>
      <c r="I991" s="2"/>
      <c r="J991" s="2">
        <f t="shared" si="423"/>
        <v>0.43548067393458872</v>
      </c>
      <c r="K991" s="2">
        <f t="shared" si="424"/>
        <v>0.49188730001415831</v>
      </c>
      <c r="L991" s="2">
        <f t="shared" si="425"/>
        <v>5.1564491009486055E-2</v>
      </c>
      <c r="M991" s="2">
        <f t="shared" si="426"/>
        <v>2.1067535041766963E-2</v>
      </c>
      <c r="N991" s="102">
        <f>SUMIF(Town!$AP$3:$AP$542,$BF991,Town!N$3:N$542)</f>
        <v>15379</v>
      </c>
      <c r="O991" s="102">
        <f>SUMIF(Town!$AP$3:$AP$542,$BF991,Town!O$3:O$542)</f>
        <v>17371</v>
      </c>
      <c r="P991" s="102">
        <f>SUMIF(Town!$AP$3:$AP$542,$BF991,Town!P$3:P$542)</f>
        <v>1821</v>
      </c>
      <c r="Q991" s="102"/>
      <c r="X991" s="102">
        <f>SUMIF(Town!$AP$3:$AP$542,$BF991,Town!X$3:X$542)</f>
        <v>8</v>
      </c>
      <c r="Y991" s="102">
        <f>SUMIF(Town!$AP$3:$AP$542,$BF991,Town!Y$3:Y$542)</f>
        <v>736</v>
      </c>
      <c r="Z991" s="102"/>
      <c r="AP991" s="7">
        <f>IF(Q991&gt;0,RANK(Q991,(N991:P991,Q991:AF991)),0)</f>
        <v>0</v>
      </c>
      <c r="AQ991" s="7">
        <f>IF(R991&gt;0,RANK(R991,(N991:P991,Q991:AF991)),0)</f>
        <v>0</v>
      </c>
      <c r="AR991" s="7">
        <f>IF(T991&gt;0,RANK(T991,(N991:P991,Q991:AF991)),0)</f>
        <v>0</v>
      </c>
      <c r="AS991" s="7">
        <f>IF(S991&gt;0,RANK(S991,(N991:P991,Q991:AF991)),0)</f>
        <v>0</v>
      </c>
      <c r="AT991" s="2">
        <f t="shared" si="427"/>
        <v>0</v>
      </c>
      <c r="AU991" s="2">
        <f t="shared" si="428"/>
        <v>0</v>
      </c>
      <c r="AV991" s="2">
        <f t="shared" si="429"/>
        <v>0</v>
      </c>
      <c r="AW991" s="2">
        <f t="shared" si="430"/>
        <v>0</v>
      </c>
      <c r="AY991" t="s">
        <v>12</v>
      </c>
      <c r="AZ991" t="s">
        <v>2109</v>
      </c>
      <c r="BA991">
        <v>2</v>
      </c>
      <c r="BC991">
        <v>2</v>
      </c>
      <c r="BD991" s="91">
        <v>23</v>
      </c>
      <c r="BE991" s="93">
        <v>9</v>
      </c>
      <c r="BF991" s="96">
        <f t="shared" si="407"/>
        <v>23009</v>
      </c>
      <c r="BG991" s="96">
        <f t="shared" si="417"/>
        <v>23009</v>
      </c>
      <c r="BI991" s="7" t="s">
        <v>1447</v>
      </c>
    </row>
    <row r="992" spans="1:61" ht="14" hidden="1" customHeight="1" outlineLevel="1" x14ac:dyDescent="0.2">
      <c r="A992" t="s">
        <v>270</v>
      </c>
      <c r="B992" t="s">
        <v>2109</v>
      </c>
      <c r="C992" s="1">
        <f t="shared" si="422"/>
        <v>71886</v>
      </c>
      <c r="D992" s="7">
        <f>IF(N992&gt;0, RANK(N992,(N992:P992,Q992:AF992)),0)</f>
        <v>2</v>
      </c>
      <c r="E992" s="7">
        <f>IF(O992&gt;0,RANK(O992,(N992:P992,Q992:AF992)),0)</f>
        <v>1</v>
      </c>
      <c r="F992" s="7">
        <f>IF(P992&gt;0,RANK(P992,(N992:P992,Q992:AF992)),0)</f>
        <v>3</v>
      </c>
      <c r="G992" s="1">
        <f t="shared" si="418"/>
        <v>11817</v>
      </c>
      <c r="H992" s="2">
        <f t="shared" si="419"/>
        <v>0.16438527668808947</v>
      </c>
      <c r="I992" s="2"/>
      <c r="J992" s="2">
        <f t="shared" si="423"/>
        <v>0.38483153882536236</v>
      </c>
      <c r="K992" s="2">
        <f t="shared" si="424"/>
        <v>0.54921681551345181</v>
      </c>
      <c r="L992" s="2">
        <f t="shared" si="425"/>
        <v>4.7394485713490808E-2</v>
      </c>
      <c r="M992" s="2">
        <f t="shared" si="426"/>
        <v>1.8557159947695023E-2</v>
      </c>
      <c r="N992" s="102">
        <f>SUMIF(Town!$AP$3:$AP$542,$BF992,Town!N$3:N$542)</f>
        <v>27664</v>
      </c>
      <c r="O992" s="102">
        <f>SUMIF(Town!$AP$3:$AP$542,$BF992,Town!O$3:O$542)</f>
        <v>39481</v>
      </c>
      <c r="P992" s="102">
        <f>SUMIF(Town!$AP$3:$AP$542,$BF992,Town!P$3:P$542)</f>
        <v>3407</v>
      </c>
      <c r="Q992" s="102"/>
      <c r="X992" s="102">
        <f>SUMIF(Town!$AP$3:$AP$542,$BF992,Town!X$3:X$542)</f>
        <v>10</v>
      </c>
      <c r="Y992" s="102">
        <f>SUMIF(Town!$AP$3:$AP$542,$BF992,Town!Y$3:Y$542)</f>
        <v>1324</v>
      </c>
      <c r="Z992" s="102"/>
      <c r="AP992" s="7">
        <f>IF(Q992&gt;0,RANK(Q992,(N992:P992,Q992:AF992)),0)</f>
        <v>0</v>
      </c>
      <c r="AQ992" s="7">
        <f>IF(R992&gt;0,RANK(R992,(N992:P992,Q992:AF992)),0)</f>
        <v>0</v>
      </c>
      <c r="AR992" s="7">
        <f>IF(T992&gt;0,RANK(T992,(N992:P992,Q992:AF992)),0)</f>
        <v>0</v>
      </c>
      <c r="AS992" s="7">
        <f>IF(S992&gt;0,RANK(S992,(N992:P992,Q992:AF992)),0)</f>
        <v>0</v>
      </c>
      <c r="AT992" s="2">
        <f t="shared" si="427"/>
        <v>0</v>
      </c>
      <c r="AU992" s="2">
        <f t="shared" si="428"/>
        <v>0</v>
      </c>
      <c r="AV992" s="2">
        <f t="shared" si="429"/>
        <v>0</v>
      </c>
      <c r="AW992" s="2">
        <f t="shared" si="430"/>
        <v>0</v>
      </c>
      <c r="AY992" t="s">
        <v>270</v>
      </c>
      <c r="AZ992" t="s">
        <v>2109</v>
      </c>
      <c r="BC992">
        <v>2</v>
      </c>
      <c r="BD992" s="91">
        <v>23</v>
      </c>
      <c r="BE992" s="93">
        <v>11</v>
      </c>
      <c r="BF992" s="96">
        <f t="shared" si="407"/>
        <v>23011</v>
      </c>
      <c r="BG992" s="96">
        <f t="shared" si="417"/>
        <v>23011</v>
      </c>
      <c r="BI992" s="7" t="s">
        <v>1447</v>
      </c>
    </row>
    <row r="993" spans="1:62" ht="14" hidden="1" customHeight="1" outlineLevel="1" x14ac:dyDescent="0.2">
      <c r="A993" t="s">
        <v>2487</v>
      </c>
      <c r="B993" t="s">
        <v>2109</v>
      </c>
      <c r="C993" s="1">
        <f t="shared" si="422"/>
        <v>25758</v>
      </c>
      <c r="D993" s="7">
        <f>IF(N993&gt;0, RANK(N993,(N993:P993,Q993:AF993)),0)</f>
        <v>1</v>
      </c>
      <c r="E993" s="7">
        <f>IF(O993&gt;0,RANK(O993,(N993:P993,Q993:AF993)),0)</f>
        <v>2</v>
      </c>
      <c r="F993" s="7">
        <f>IF(P993&gt;0,RANK(P993,(N993:P993,Q993:AF993)),0)</f>
        <v>3</v>
      </c>
      <c r="G993" s="1">
        <f t="shared" si="418"/>
        <v>485</v>
      </c>
      <c r="H993" s="2">
        <f t="shared" si="419"/>
        <v>1.8829101638325955E-2</v>
      </c>
      <c r="I993" s="2"/>
      <c r="J993" s="2">
        <f t="shared" si="423"/>
        <v>0.47325102880658437</v>
      </c>
      <c r="K993" s="2">
        <f t="shared" si="424"/>
        <v>0.45442192716825841</v>
      </c>
      <c r="L993" s="2">
        <f t="shared" si="425"/>
        <v>5.672024225483345E-2</v>
      </c>
      <c r="M993" s="2">
        <f t="shared" si="426"/>
        <v>1.5606801770323822E-2</v>
      </c>
      <c r="N993" s="102">
        <f>SUMIF(Town!$AP$3:$AP$542,$BF993,Town!N$3:N$542)</f>
        <v>12190</v>
      </c>
      <c r="O993" s="102">
        <f>SUMIF(Town!$AP$3:$AP$542,$BF993,Town!O$3:O$542)</f>
        <v>11705</v>
      </c>
      <c r="P993" s="102">
        <f>SUMIF(Town!$AP$3:$AP$542,$BF993,Town!P$3:P$542)</f>
        <v>1461</v>
      </c>
      <c r="Q993" s="102"/>
      <c r="X993" s="102">
        <f>SUMIF(Town!$AP$3:$AP$542,$BF993,Town!X$3:X$542)</f>
        <v>3</v>
      </c>
      <c r="Y993" s="102">
        <f>SUMIF(Town!$AP$3:$AP$542,$BF993,Town!Y$3:Y$542)</f>
        <v>399</v>
      </c>
      <c r="Z993" s="102"/>
      <c r="AP993" s="7">
        <f>IF(Q993&gt;0,RANK(Q993,(N993:P993,Q993:AF993)),0)</f>
        <v>0</v>
      </c>
      <c r="AQ993" s="7">
        <f>IF(R993&gt;0,RANK(R993,(N993:P993,Q993:AF993)),0)</f>
        <v>0</v>
      </c>
      <c r="AR993" s="7">
        <f>IF(T993&gt;0,RANK(T993,(N993:P993,Q993:AF993)),0)</f>
        <v>0</v>
      </c>
      <c r="AS993" s="7">
        <f>IF(S993&gt;0,RANK(S993,(N993:P993,Q993:AF993)),0)</f>
        <v>0</v>
      </c>
      <c r="AT993" s="2">
        <f t="shared" si="427"/>
        <v>0</v>
      </c>
      <c r="AU993" s="2">
        <f t="shared" si="428"/>
        <v>0</v>
      </c>
      <c r="AV993" s="2">
        <f t="shared" si="429"/>
        <v>0</v>
      </c>
      <c r="AW993" s="2">
        <f t="shared" si="430"/>
        <v>0</v>
      </c>
      <c r="AY993" t="s">
        <v>2487</v>
      </c>
      <c r="AZ993" t="s">
        <v>2109</v>
      </c>
      <c r="BA993">
        <v>1</v>
      </c>
      <c r="BC993">
        <v>2</v>
      </c>
      <c r="BD993" s="91">
        <v>23</v>
      </c>
      <c r="BE993" s="93">
        <v>13</v>
      </c>
      <c r="BF993" s="96">
        <f t="shared" si="407"/>
        <v>23013</v>
      </c>
      <c r="BG993" s="96">
        <f t="shared" si="417"/>
        <v>23013</v>
      </c>
      <c r="BI993" s="7" t="s">
        <v>1447</v>
      </c>
    </row>
    <row r="994" spans="1:62" ht="14" hidden="1" customHeight="1" outlineLevel="1" x14ac:dyDescent="0.2">
      <c r="A994" t="s">
        <v>181</v>
      </c>
      <c r="B994" t="s">
        <v>2109</v>
      </c>
      <c r="C994" s="1">
        <f t="shared" si="422"/>
        <v>23640</v>
      </c>
      <c r="D994" s="7">
        <f>IF(N994&gt;0, RANK(N994,(N994:P994,Q994:AF994)),0)</f>
        <v>2</v>
      </c>
      <c r="E994" s="7">
        <f>IF(O994&gt;0,RANK(O994,(N994:P994,Q994:AF994)),0)</f>
        <v>1</v>
      </c>
      <c r="F994" s="7">
        <f>IF(P994&gt;0,RANK(P994,(N994:P994,Q994:AF994)),0)</f>
        <v>3</v>
      </c>
      <c r="G994" s="1">
        <f t="shared" si="418"/>
        <v>1973</v>
      </c>
      <c r="H994" s="2">
        <f t="shared" si="419"/>
        <v>8.346023688663283E-2</v>
      </c>
      <c r="I994" s="2"/>
      <c r="J994" s="2">
        <f t="shared" si="423"/>
        <v>0.427326565143824</v>
      </c>
      <c r="K994" s="2">
        <f t="shared" si="424"/>
        <v>0.5107868020304569</v>
      </c>
      <c r="L994" s="2">
        <f t="shared" si="425"/>
        <v>4.6996615905245349E-2</v>
      </c>
      <c r="M994" s="2">
        <f t="shared" si="426"/>
        <v>1.4890016920473696E-2</v>
      </c>
      <c r="N994" s="102">
        <f>SUMIF(Town!$AP$3:$AP$542,$BF994,Town!N$3:N$542)</f>
        <v>10102</v>
      </c>
      <c r="O994" s="102">
        <f>SUMIF(Town!$AP$3:$AP$542,$BF994,Town!O$3:O$542)</f>
        <v>12075</v>
      </c>
      <c r="P994" s="102">
        <f>SUMIF(Town!$AP$3:$AP$542,$BF994,Town!P$3:P$542)</f>
        <v>1111</v>
      </c>
      <c r="Q994" s="102"/>
      <c r="X994" s="102">
        <f>SUMIF(Town!$AP$3:$AP$542,$BF994,Town!X$3:X$542)</f>
        <v>3</v>
      </c>
      <c r="Y994" s="102">
        <f>SUMIF(Town!$AP$3:$AP$542,$BF994,Town!Y$3:Y$542)</f>
        <v>349</v>
      </c>
      <c r="Z994" s="102"/>
      <c r="AP994" s="7">
        <f>IF(Q994&gt;0,RANK(Q994,(N994:P994,Q994:AF994)),0)</f>
        <v>0</v>
      </c>
      <c r="AQ994" s="7">
        <f>IF(R994&gt;0,RANK(R994,(N994:P994,Q994:AF994)),0)</f>
        <v>0</v>
      </c>
      <c r="AR994" s="7">
        <f>IF(T994&gt;0,RANK(T994,(N994:P994,Q994:AF994)),0)</f>
        <v>0</v>
      </c>
      <c r="AS994" s="7">
        <f>IF(S994&gt;0,RANK(S994,(N994:P994,Q994:AF994)),0)</f>
        <v>0</v>
      </c>
      <c r="AT994" s="2">
        <f t="shared" si="427"/>
        <v>0</v>
      </c>
      <c r="AU994" s="2">
        <f t="shared" si="428"/>
        <v>0</v>
      </c>
      <c r="AV994" s="2">
        <f t="shared" si="429"/>
        <v>0</v>
      </c>
      <c r="AW994" s="2">
        <f t="shared" si="430"/>
        <v>0</v>
      </c>
      <c r="AY994" t="s">
        <v>181</v>
      </c>
      <c r="AZ994" t="s">
        <v>2109</v>
      </c>
      <c r="BA994">
        <v>1</v>
      </c>
      <c r="BC994">
        <v>2</v>
      </c>
      <c r="BD994" s="91">
        <v>23</v>
      </c>
      <c r="BE994" s="93">
        <v>15</v>
      </c>
      <c r="BF994" s="96">
        <f t="shared" si="407"/>
        <v>23015</v>
      </c>
      <c r="BG994" s="96">
        <f t="shared" si="417"/>
        <v>23015</v>
      </c>
      <c r="BI994" s="7" t="s">
        <v>1447</v>
      </c>
    </row>
    <row r="995" spans="1:62" ht="14" hidden="1" customHeight="1" outlineLevel="1" x14ac:dyDescent="0.2">
      <c r="A995" t="s">
        <v>150</v>
      </c>
      <c r="B995" t="s">
        <v>2109</v>
      </c>
      <c r="C995" s="1">
        <f t="shared" si="422"/>
        <v>33422</v>
      </c>
      <c r="D995" s="7">
        <f>IF(N995&gt;0, RANK(N995,(N995:P995,Q995:AF995)),0)</f>
        <v>2</v>
      </c>
      <c r="E995" s="7">
        <f>IF(O995&gt;0,RANK(O995,(N995:P995,Q995:AF995)),0)</f>
        <v>1</v>
      </c>
      <c r="F995" s="7">
        <f>IF(P995&gt;0,RANK(P995,(N995:P995,Q995:AF995)),0)</f>
        <v>3</v>
      </c>
      <c r="G995" s="1">
        <f t="shared" si="418"/>
        <v>7862</v>
      </c>
      <c r="H995" s="2">
        <f t="shared" si="419"/>
        <v>0.23523427682364909</v>
      </c>
      <c r="I995" s="2"/>
      <c r="J995" s="2">
        <f t="shared" si="423"/>
        <v>0.35021841900544554</v>
      </c>
      <c r="K995" s="2">
        <f t="shared" si="424"/>
        <v>0.58545269582909465</v>
      </c>
      <c r="L995" s="2">
        <f t="shared" si="425"/>
        <v>4.5209742086051101E-2</v>
      </c>
      <c r="M995" s="2">
        <f t="shared" si="426"/>
        <v>1.9119143079408658E-2</v>
      </c>
      <c r="N995" s="102">
        <f>SUMIF(Town!$AP$3:$AP$542,$BF995,Town!N$3:N$542)</f>
        <v>11705</v>
      </c>
      <c r="O995" s="102">
        <f>SUMIF(Town!$AP$3:$AP$542,$BF995,Town!O$3:O$542)</f>
        <v>19567</v>
      </c>
      <c r="P995" s="102">
        <f>SUMIF(Town!$AP$3:$AP$542,$BF995,Town!P$3:P$542)</f>
        <v>1511</v>
      </c>
      <c r="Q995" s="102"/>
      <c r="X995" s="102">
        <f>SUMIF(Town!$AP$3:$AP$542,$BF995,Town!X$3:X$542)</f>
        <v>4</v>
      </c>
      <c r="Y995" s="102">
        <f>SUMIF(Town!$AP$3:$AP$542,$BF995,Town!Y$3:Y$542)</f>
        <v>635</v>
      </c>
      <c r="Z995" s="102"/>
      <c r="AP995" s="7">
        <f>IF(Q995&gt;0,RANK(Q995,(N995:P995,Q995:AF995)),0)</f>
        <v>0</v>
      </c>
      <c r="AQ995" s="7">
        <f>IF(R995&gt;0,RANK(R995,(N995:P995,Q995:AF995)),0)</f>
        <v>0</v>
      </c>
      <c r="AR995" s="7">
        <f>IF(T995&gt;0,RANK(T995,(N995:P995,Q995:AF995)),0)</f>
        <v>0</v>
      </c>
      <c r="AS995" s="7">
        <f>IF(S995&gt;0,RANK(S995,(N995:P995,Q995:AF995)),0)</f>
        <v>0</v>
      </c>
      <c r="AT995" s="2">
        <f t="shared" si="427"/>
        <v>0</v>
      </c>
      <c r="AU995" s="2">
        <f t="shared" si="428"/>
        <v>0</v>
      </c>
      <c r="AV995" s="2">
        <f t="shared" si="429"/>
        <v>0</v>
      </c>
      <c r="AW995" s="2">
        <f t="shared" si="430"/>
        <v>0</v>
      </c>
      <c r="AY995" t="s">
        <v>150</v>
      </c>
      <c r="AZ995" t="s">
        <v>2109</v>
      </c>
      <c r="BA995">
        <v>2</v>
      </c>
      <c r="BC995">
        <v>2</v>
      </c>
      <c r="BD995" s="91">
        <v>23</v>
      </c>
      <c r="BE995" s="93">
        <v>17</v>
      </c>
      <c r="BF995" s="96">
        <f t="shared" si="407"/>
        <v>23017</v>
      </c>
      <c r="BG995" s="96">
        <f t="shared" si="417"/>
        <v>23017</v>
      </c>
      <c r="BI995" s="7" t="s">
        <v>1447</v>
      </c>
    </row>
    <row r="996" spans="1:62" ht="14" hidden="1" customHeight="1" outlineLevel="1" x14ac:dyDescent="0.2">
      <c r="A996" t="s">
        <v>1369</v>
      </c>
      <c r="B996" t="s">
        <v>2109</v>
      </c>
      <c r="C996" s="1">
        <f t="shared" si="422"/>
        <v>85207</v>
      </c>
      <c r="D996" s="7">
        <f>IF(N996&gt;0, RANK(N996,(N996:P996,Q996:AF996)),0)</f>
        <v>2</v>
      </c>
      <c r="E996" s="7">
        <f>IF(O996&gt;0,RANK(O996,(N996:P996,Q996:AF996)),0)</f>
        <v>1</v>
      </c>
      <c r="F996" s="7">
        <f>IF(P996&gt;0,RANK(P996,(N996:P996,Q996:AF996)),0)</f>
        <v>3</v>
      </c>
      <c r="G996" s="1">
        <f t="shared" si="418"/>
        <v>22130</v>
      </c>
      <c r="H996" s="2">
        <f t="shared" si="419"/>
        <v>0.2597204455033037</v>
      </c>
      <c r="I996" s="2"/>
      <c r="J996" s="2">
        <f t="shared" si="423"/>
        <v>0.33985470677291774</v>
      </c>
      <c r="K996" s="2">
        <f t="shared" si="424"/>
        <v>0.59957515227622149</v>
      </c>
      <c r="L996" s="2">
        <f t="shared" si="425"/>
        <v>4.0618728508221152E-2</v>
      </c>
      <c r="M996" s="2">
        <f t="shared" si="426"/>
        <v>1.9951412442639621E-2</v>
      </c>
      <c r="N996" s="102">
        <f>SUMIF(Town!$AP$3:$AP$542,$BF996,Town!N$3:N$542)</f>
        <v>28958</v>
      </c>
      <c r="O996" s="102">
        <f>SUMIF(Town!$AP$3:$AP$542,$BF996,Town!O$3:O$542)</f>
        <v>51088</v>
      </c>
      <c r="P996" s="102">
        <f>SUMIF(Town!$AP$3:$AP$542,$BF996,Town!P$3:P$542)</f>
        <v>3461</v>
      </c>
      <c r="Q996" s="102"/>
      <c r="X996" s="102">
        <f>SUMIF(Town!$AP$3:$AP$542,$BF996,Town!X$3:X$542)</f>
        <v>100</v>
      </c>
      <c r="Y996" s="102">
        <f>SUMIF(Town!$AP$3:$AP$542,$BF996,Town!Y$3:Y$542)</f>
        <v>1600</v>
      </c>
      <c r="Z996" s="102"/>
      <c r="AP996" s="7">
        <f>IF(Q996&gt;0,RANK(Q996,(N996:P996,Q996:AF996)),0)</f>
        <v>0</v>
      </c>
      <c r="AQ996" s="7">
        <f>IF(R996&gt;0,RANK(R996,(N996:P996,Q996:AF996)),0)</f>
        <v>0</v>
      </c>
      <c r="AR996" s="7">
        <f>IF(T996&gt;0,RANK(T996,(N996:P996,Q996:AF996)),0)</f>
        <v>0</v>
      </c>
      <c r="AS996" s="7">
        <f>IF(S996&gt;0,RANK(S996,(N996:P996,Q996:AF996)),0)</f>
        <v>0</v>
      </c>
      <c r="AT996" s="2">
        <f t="shared" si="427"/>
        <v>0</v>
      </c>
      <c r="AU996" s="2">
        <f t="shared" si="428"/>
        <v>0</v>
      </c>
      <c r="AV996" s="2">
        <f t="shared" si="429"/>
        <v>0</v>
      </c>
      <c r="AW996" s="2">
        <f t="shared" si="430"/>
        <v>0</v>
      </c>
      <c r="AY996" t="s">
        <v>1369</v>
      </c>
      <c r="AZ996" t="s">
        <v>2109</v>
      </c>
      <c r="BA996">
        <v>2</v>
      </c>
      <c r="BC996">
        <v>2</v>
      </c>
      <c r="BD996" s="91">
        <v>23</v>
      </c>
      <c r="BE996" s="93">
        <v>19</v>
      </c>
      <c r="BF996" s="96">
        <f t="shared" si="407"/>
        <v>23019</v>
      </c>
      <c r="BG996" s="96">
        <f t="shared" si="417"/>
        <v>23019</v>
      </c>
      <c r="BI996" s="7" t="s">
        <v>1447</v>
      </c>
    </row>
    <row r="997" spans="1:62" ht="14" hidden="1" customHeight="1" outlineLevel="1" x14ac:dyDescent="0.2">
      <c r="A997" t="s">
        <v>655</v>
      </c>
      <c r="B997" t="s">
        <v>2109</v>
      </c>
      <c r="C997" s="1">
        <f t="shared" si="422"/>
        <v>9862</v>
      </c>
      <c r="D997" s="7">
        <f>IF(N997&gt;0, RANK(N997,(N997:P997,Q997:AF997)),0)</f>
        <v>2</v>
      </c>
      <c r="E997" s="7">
        <f>IF(O997&gt;0,RANK(O997,(N997:P997,Q997:AF997)),0)</f>
        <v>1</v>
      </c>
      <c r="F997" s="7">
        <f>IF(P997&gt;0,RANK(P997,(N997:P997,Q997:AF997)),0)</f>
        <v>3</v>
      </c>
      <c r="G997" s="1">
        <f t="shared" si="418"/>
        <v>3948</v>
      </c>
      <c r="H997" s="2">
        <f t="shared" si="419"/>
        <v>0.40032447779355101</v>
      </c>
      <c r="I997" s="2"/>
      <c r="J997" s="2">
        <f t="shared" si="423"/>
        <v>0.26921516933684853</v>
      </c>
      <c r="K997" s="2">
        <f t="shared" si="424"/>
        <v>0.66953964713039948</v>
      </c>
      <c r="L997" s="2">
        <f t="shared" si="425"/>
        <v>3.9951328330967352E-2</v>
      </c>
      <c r="M997" s="2">
        <f t="shared" si="426"/>
        <v>2.1293855201784638E-2</v>
      </c>
      <c r="N997" s="102">
        <f>SUMIF(Town!$AP$3:$AP$542,$BF997,Town!N$3:N$542)</f>
        <v>2655</v>
      </c>
      <c r="O997" s="102">
        <f>SUMIF(Town!$AP$3:$AP$542,$BF997,Town!O$3:O$542)</f>
        <v>6603</v>
      </c>
      <c r="P997" s="102">
        <f>SUMIF(Town!$AP$3:$AP$542,$BF997,Town!P$3:P$542)</f>
        <v>394</v>
      </c>
      <c r="Q997" s="102"/>
      <c r="X997" s="102">
        <f>SUMIF(Town!$AP$3:$AP$542,$BF997,Town!X$3:X$542)</f>
        <v>0</v>
      </c>
      <c r="Y997" s="102">
        <f>SUMIF(Town!$AP$3:$AP$542,$BF997,Town!Y$3:Y$542)</f>
        <v>210</v>
      </c>
      <c r="Z997" s="102"/>
      <c r="AP997" s="7">
        <f>IF(Q997&gt;0,RANK(Q997,(N997:P997,Q997:AF997)),0)</f>
        <v>0</v>
      </c>
      <c r="AQ997" s="7">
        <f>IF(R997&gt;0,RANK(R997,(N997:P997,Q997:AF997)),0)</f>
        <v>0</v>
      </c>
      <c r="AR997" s="7">
        <f>IF(T997&gt;0,RANK(T997,(N997:P997,Q997:AF997)),0)</f>
        <v>0</v>
      </c>
      <c r="AS997" s="7">
        <f>IF(S997&gt;0,RANK(S997,(N997:P997,Q997:AF997)),0)</f>
        <v>0</v>
      </c>
      <c r="AT997" s="2">
        <f t="shared" si="427"/>
        <v>0</v>
      </c>
      <c r="AU997" s="2">
        <f t="shared" si="428"/>
        <v>0</v>
      </c>
      <c r="AV997" s="2">
        <f t="shared" si="429"/>
        <v>0</v>
      </c>
      <c r="AW997" s="2">
        <f t="shared" si="430"/>
        <v>0</v>
      </c>
      <c r="AY997" t="s">
        <v>655</v>
      </c>
      <c r="AZ997" t="s">
        <v>2109</v>
      </c>
      <c r="BA997">
        <v>2</v>
      </c>
      <c r="BC997">
        <v>2</v>
      </c>
      <c r="BD997" s="91">
        <v>23</v>
      </c>
      <c r="BE997" s="93">
        <v>21</v>
      </c>
      <c r="BF997" s="96">
        <f t="shared" si="407"/>
        <v>23021</v>
      </c>
      <c r="BG997" s="96">
        <f t="shared" si="417"/>
        <v>23021</v>
      </c>
      <c r="BI997" s="7" t="s">
        <v>1447</v>
      </c>
    </row>
    <row r="998" spans="1:62" ht="14" hidden="1" customHeight="1" outlineLevel="1" x14ac:dyDescent="0.2">
      <c r="A998" t="s">
        <v>109</v>
      </c>
      <c r="B998" t="s">
        <v>2109</v>
      </c>
      <c r="C998" s="1">
        <f t="shared" si="422"/>
        <v>24039</v>
      </c>
      <c r="D998" s="7">
        <f>IF(N998&gt;0, RANK(N998,(N998:P998,Q998:AF998)),0)</f>
        <v>2</v>
      </c>
      <c r="E998" s="7">
        <f>IF(O998&gt;0,RANK(O998,(N998:P998,Q998:AF998)),0)</f>
        <v>1</v>
      </c>
      <c r="F998" s="7">
        <f>IF(P998&gt;0,RANK(P998,(N998:P998,Q998:AF998)),0)</f>
        <v>3</v>
      </c>
      <c r="G998" s="1">
        <f t="shared" si="418"/>
        <v>771</v>
      </c>
      <c r="H998" s="2">
        <f t="shared" si="419"/>
        <v>3.2072881567452888E-2</v>
      </c>
      <c r="I998" s="2"/>
      <c r="J998" s="2">
        <f t="shared" si="423"/>
        <v>0.44872914846707435</v>
      </c>
      <c r="K998" s="2">
        <f t="shared" si="424"/>
        <v>0.48080203003452721</v>
      </c>
      <c r="L998" s="2">
        <f t="shared" si="425"/>
        <v>5.6325138316901703E-2</v>
      </c>
      <c r="M998" s="2">
        <f t="shared" si="426"/>
        <v>1.4143683181496745E-2</v>
      </c>
      <c r="N998" s="102">
        <f>SUMIF(Town!$AP$3:$AP$542,$BF998,Town!N$3:N$542)</f>
        <v>10787</v>
      </c>
      <c r="O998" s="102">
        <f>SUMIF(Town!$AP$3:$AP$542,$BF998,Town!O$3:O$542)</f>
        <v>11558</v>
      </c>
      <c r="P998" s="102">
        <f>SUMIF(Town!$AP$3:$AP$542,$BF998,Town!P$3:P$542)</f>
        <v>1354</v>
      </c>
      <c r="Q998" s="102"/>
      <c r="X998" s="102">
        <f>SUMIF(Town!$AP$3:$AP$542,$BF998,Town!X$3:X$542)</f>
        <v>3</v>
      </c>
      <c r="Y998" s="102">
        <f>SUMIF(Town!$AP$3:$AP$542,$BF998,Town!Y$3:Y$542)</f>
        <v>337</v>
      </c>
      <c r="Z998" s="102"/>
      <c r="AP998" s="7">
        <f>IF(Q998&gt;0,RANK(Q998,(N998:P998,Q998:AF998)),0)</f>
        <v>0</v>
      </c>
      <c r="AQ998" s="7">
        <f>IF(R998&gt;0,RANK(R998,(N998:P998,Q998:AF998)),0)</f>
        <v>0</v>
      </c>
      <c r="AR998" s="7">
        <f>IF(T998&gt;0,RANK(T998,(N998:P998,Q998:AF998)),0)</f>
        <v>0</v>
      </c>
      <c r="AS998" s="7">
        <f>IF(S998&gt;0,RANK(S998,(N998:P998,Q998:AF998)),0)</f>
        <v>0</v>
      </c>
      <c r="AT998" s="2">
        <f t="shared" si="427"/>
        <v>0</v>
      </c>
      <c r="AU998" s="2">
        <f t="shared" si="428"/>
        <v>0</v>
      </c>
      <c r="AV998" s="2">
        <f t="shared" si="429"/>
        <v>0</v>
      </c>
      <c r="AW998" s="2">
        <f t="shared" si="430"/>
        <v>0</v>
      </c>
      <c r="AY998" t="s">
        <v>109</v>
      </c>
      <c r="AZ998" t="s">
        <v>2109</v>
      </c>
      <c r="BA998">
        <v>1</v>
      </c>
      <c r="BC998">
        <v>2</v>
      </c>
      <c r="BD998" s="91">
        <v>23</v>
      </c>
      <c r="BE998" s="93">
        <v>23</v>
      </c>
      <c r="BF998" s="96">
        <f t="shared" si="407"/>
        <v>23023</v>
      </c>
      <c r="BG998" s="96">
        <f t="shared" si="417"/>
        <v>23023</v>
      </c>
      <c r="BI998" s="7" t="s">
        <v>1447</v>
      </c>
    </row>
    <row r="999" spans="1:62" ht="14" hidden="1" customHeight="1" outlineLevel="1" x14ac:dyDescent="0.2">
      <c r="A999" t="s">
        <v>1798</v>
      </c>
      <c r="B999" t="s">
        <v>2109</v>
      </c>
      <c r="C999" s="1">
        <f t="shared" si="422"/>
        <v>27514</v>
      </c>
      <c r="D999" s="7">
        <f>IF(N999&gt;0, RANK(N999,(N999:P999,Q999:AF999)),0)</f>
        <v>2</v>
      </c>
      <c r="E999" s="7">
        <f>IF(O999&gt;0,RANK(O999,(N999:P999,Q999:AF999)),0)</f>
        <v>1</v>
      </c>
      <c r="F999" s="7">
        <f>IF(P999&gt;0,RANK(P999,(N999:P999,Q999:AF999)),0)</f>
        <v>3</v>
      </c>
      <c r="G999" s="1">
        <f t="shared" si="418"/>
        <v>10506</v>
      </c>
      <c r="H999" s="2">
        <f t="shared" si="419"/>
        <v>0.38184197136003489</v>
      </c>
      <c r="I999" s="2"/>
      <c r="J999" s="2">
        <f t="shared" si="423"/>
        <v>0.26731845605873372</v>
      </c>
      <c r="K999" s="2">
        <f t="shared" si="424"/>
        <v>0.64916042741876867</v>
      </c>
      <c r="L999" s="2">
        <f t="shared" si="425"/>
        <v>6.4330886094351961E-2</v>
      </c>
      <c r="M999" s="2">
        <f t="shared" si="426"/>
        <v>1.9190230428145647E-2</v>
      </c>
      <c r="N999" s="102">
        <f>SUMIF(Town!$AP$3:$AP$542,$BF999,Town!N$3:N$542)</f>
        <v>7355</v>
      </c>
      <c r="O999" s="102">
        <f>SUMIF(Town!$AP$3:$AP$542,$BF999,Town!O$3:O$542)</f>
        <v>17861</v>
      </c>
      <c r="P999" s="102">
        <f>SUMIF(Town!$AP$3:$AP$542,$BF999,Town!P$3:P$542)</f>
        <v>1770</v>
      </c>
      <c r="Q999" s="102"/>
      <c r="X999" s="102">
        <f>SUMIF(Town!$AP$3:$AP$542,$BF999,Town!X$3:X$542)</f>
        <v>3</v>
      </c>
      <c r="Y999" s="102">
        <f>SUMIF(Town!$AP$3:$AP$542,$BF999,Town!Y$3:Y$542)</f>
        <v>525</v>
      </c>
      <c r="Z999" s="102"/>
      <c r="AP999" s="7">
        <f>IF(Q999&gt;0,RANK(Q999,(N999:P999,Q999:AF999)),0)</f>
        <v>0</v>
      </c>
      <c r="AQ999" s="7">
        <f>IF(R999&gt;0,RANK(R999,(N999:P999,Q999:AF999)),0)</f>
        <v>0</v>
      </c>
      <c r="AR999" s="7">
        <f>IF(T999&gt;0,RANK(T999,(N999:P999,Q999:AF999)),0)</f>
        <v>0</v>
      </c>
      <c r="AS999" s="7">
        <f>IF(S999&gt;0,RANK(S999,(N999:P999,Q999:AF999)),0)</f>
        <v>0</v>
      </c>
      <c r="AT999" s="2">
        <f t="shared" si="427"/>
        <v>0</v>
      </c>
      <c r="AU999" s="2">
        <f t="shared" si="428"/>
        <v>0</v>
      </c>
      <c r="AV999" s="2">
        <f t="shared" si="429"/>
        <v>0</v>
      </c>
      <c r="AW999" s="2">
        <f t="shared" si="430"/>
        <v>0</v>
      </c>
      <c r="AY999" t="s">
        <v>1798</v>
      </c>
      <c r="AZ999" t="s">
        <v>2109</v>
      </c>
      <c r="BA999">
        <v>2</v>
      </c>
      <c r="BC999">
        <v>2</v>
      </c>
      <c r="BD999" s="91">
        <v>23</v>
      </c>
      <c r="BE999" s="93">
        <v>25</v>
      </c>
      <c r="BF999" s="96">
        <f t="shared" si="407"/>
        <v>23025</v>
      </c>
      <c r="BG999" s="96">
        <f t="shared" si="417"/>
        <v>23025</v>
      </c>
      <c r="BI999" s="7" t="s">
        <v>1447</v>
      </c>
    </row>
    <row r="1000" spans="1:62" ht="14" hidden="1" customHeight="1" outlineLevel="1" x14ac:dyDescent="0.2">
      <c r="A1000" t="s">
        <v>120</v>
      </c>
      <c r="B1000" t="s">
        <v>2109</v>
      </c>
      <c r="C1000" s="1">
        <f t="shared" si="422"/>
        <v>24313</v>
      </c>
      <c r="D1000" s="7">
        <f>IF(N1000&gt;0, RANK(N1000,(N1000:P1000,Q1000:AF1000)),0)</f>
        <v>2</v>
      </c>
      <c r="E1000" s="7">
        <f>IF(O1000&gt;0,RANK(O1000,(N1000:P1000,Q1000:AF1000)),0)</f>
        <v>1</v>
      </c>
      <c r="F1000" s="7">
        <f>IF(P1000&gt;0,RANK(P1000,(N1000:P1000,Q1000:AF1000)),0)</f>
        <v>3</v>
      </c>
      <c r="G1000" s="1">
        <f t="shared" si="418"/>
        <v>2770</v>
      </c>
      <c r="H1000" s="2">
        <f t="shared" si="419"/>
        <v>0.11393081890346728</v>
      </c>
      <c r="I1000" s="2"/>
      <c r="J1000" s="2">
        <f t="shared" si="423"/>
        <v>0.40176037510796692</v>
      </c>
      <c r="K1000" s="2">
        <f t="shared" si="424"/>
        <v>0.51569119401143426</v>
      </c>
      <c r="L1000" s="2">
        <f t="shared" si="425"/>
        <v>6.5972936289227985E-2</v>
      </c>
      <c r="M1000" s="2">
        <f t="shared" si="426"/>
        <v>1.6575494591370837E-2</v>
      </c>
      <c r="N1000" s="102">
        <f>SUMIF(Town!$AP$3:$AP$542,$BF1000,Town!N$3:N$542)</f>
        <v>9768</v>
      </c>
      <c r="O1000" s="102">
        <f>SUMIF(Town!$AP$3:$AP$542,$BF1000,Town!O$3:O$542)</f>
        <v>12538</v>
      </c>
      <c r="P1000" s="102">
        <f>SUMIF(Town!$AP$3:$AP$542,$BF1000,Town!P$3:P$542)</f>
        <v>1604</v>
      </c>
      <c r="Q1000" s="102"/>
      <c r="X1000" s="102">
        <f>SUMIF(Town!$AP$3:$AP$542,$BF1000,Town!X$3:X$542)</f>
        <v>9</v>
      </c>
      <c r="Y1000" s="102">
        <f>SUMIF(Town!$AP$3:$AP$542,$BF1000,Town!Y$3:Y$542)</f>
        <v>394</v>
      </c>
      <c r="Z1000" s="102"/>
      <c r="AP1000" s="7">
        <f>IF(Q1000&gt;0,RANK(Q1000,(N1000:P1000,Q1000:AF1000)),0)</f>
        <v>0</v>
      </c>
      <c r="AQ1000" s="7">
        <f>IF(R1000&gt;0,RANK(R1000,(N1000:P1000,Q1000:AF1000)),0)</f>
        <v>0</v>
      </c>
      <c r="AR1000" s="7">
        <f>IF(T1000&gt;0,RANK(T1000,(N1000:P1000,Q1000:AF1000)),0)</f>
        <v>0</v>
      </c>
      <c r="AS1000" s="7">
        <f>IF(S1000&gt;0,RANK(S1000,(N1000:P1000,Q1000:AF1000)),0)</f>
        <v>0</v>
      </c>
      <c r="AT1000" s="2">
        <f t="shared" si="427"/>
        <v>0</v>
      </c>
      <c r="AU1000" s="2">
        <f t="shared" si="428"/>
        <v>0</v>
      </c>
      <c r="AV1000" s="2">
        <f t="shared" si="429"/>
        <v>0</v>
      </c>
      <c r="AW1000" s="2">
        <f t="shared" si="430"/>
        <v>0</v>
      </c>
      <c r="AY1000" t="s">
        <v>120</v>
      </c>
      <c r="AZ1000" t="s">
        <v>2109</v>
      </c>
      <c r="BA1000">
        <v>2</v>
      </c>
      <c r="BC1000">
        <v>2</v>
      </c>
      <c r="BD1000" s="91">
        <v>23</v>
      </c>
      <c r="BE1000" s="93">
        <v>27</v>
      </c>
      <c r="BF1000" s="96">
        <f t="shared" si="407"/>
        <v>23027</v>
      </c>
      <c r="BG1000" s="96">
        <f t="shared" si="417"/>
        <v>23027</v>
      </c>
      <c r="BI1000" s="7" t="s">
        <v>1447</v>
      </c>
    </row>
    <row r="1001" spans="1:62" ht="14" hidden="1" customHeight="1" outlineLevel="1" x14ac:dyDescent="0.2">
      <c r="A1001" t="s">
        <v>1845</v>
      </c>
      <c r="B1001" t="s">
        <v>2109</v>
      </c>
      <c r="C1001" s="1">
        <f t="shared" si="422"/>
        <v>17342</v>
      </c>
      <c r="D1001" s="7">
        <f>IF(N1001&gt;0, RANK(N1001,(N1001:P1001,Q1001:AF1001)),0)</f>
        <v>2</v>
      </c>
      <c r="E1001" s="7">
        <f>IF(O1001&gt;0,RANK(O1001,(N1001:P1001,Q1001:AF1001)),0)</f>
        <v>1</v>
      </c>
      <c r="F1001" s="7">
        <f>IF(P1001&gt;0,RANK(P1001,(N1001:P1001,Q1001:AF1001)),0)</f>
        <v>3</v>
      </c>
      <c r="G1001" s="1">
        <f t="shared" si="418"/>
        <v>5945</v>
      </c>
      <c r="H1001" s="2">
        <f t="shared" si="419"/>
        <v>0.34280936454849498</v>
      </c>
      <c r="I1001" s="2"/>
      <c r="J1001" s="2">
        <f t="shared" si="423"/>
        <v>0.30279091223618959</v>
      </c>
      <c r="K1001" s="2">
        <f t="shared" si="424"/>
        <v>0.64560027678468457</v>
      </c>
      <c r="L1001" s="2">
        <f t="shared" si="425"/>
        <v>3.1541921347018796E-2</v>
      </c>
      <c r="M1001" s="2">
        <f t="shared" si="426"/>
        <v>2.0066889632107045E-2</v>
      </c>
      <c r="N1001" s="102">
        <f>SUMIF(Town!$AP$3:$AP$542,$BF1001,Town!N$3:N$542)</f>
        <v>5251</v>
      </c>
      <c r="O1001" s="102">
        <f>SUMIF(Town!$AP$3:$AP$542,$BF1001,Town!O$3:O$542)</f>
        <v>11196</v>
      </c>
      <c r="P1001" s="102">
        <f>SUMIF(Town!$AP$3:$AP$542,$BF1001,Town!P$3:P$542)</f>
        <v>547</v>
      </c>
      <c r="Q1001" s="102"/>
      <c r="X1001" s="102">
        <f>SUMIF(Town!$AP$3:$AP$542,$BF1001,Town!X$3:X$542)</f>
        <v>10</v>
      </c>
      <c r="Y1001" s="102">
        <f>SUMIF(Town!$AP$3:$AP$542,$BF1001,Town!Y$3:Y$542)</f>
        <v>338</v>
      </c>
      <c r="Z1001" s="102"/>
      <c r="AP1001" s="7">
        <f>IF(Q1001&gt;0,RANK(Q1001,(N1001:P1001,Q1001:AF1001)),0)</f>
        <v>0</v>
      </c>
      <c r="AQ1001" s="7">
        <f>IF(R1001&gt;0,RANK(R1001,(N1001:P1001,Q1001:AF1001)),0)</f>
        <v>0</v>
      </c>
      <c r="AR1001" s="7">
        <f>IF(T1001&gt;0,RANK(T1001,(N1001:P1001,Q1001:AF1001)),0)</f>
        <v>0</v>
      </c>
      <c r="AS1001" s="7">
        <f>IF(S1001&gt;0,RANK(S1001,(N1001:P1001,Q1001:AF1001)),0)</f>
        <v>0</v>
      </c>
      <c r="AT1001" s="2">
        <f t="shared" si="427"/>
        <v>0</v>
      </c>
      <c r="AU1001" s="2">
        <f t="shared" si="428"/>
        <v>0</v>
      </c>
      <c r="AV1001" s="2">
        <f t="shared" si="429"/>
        <v>0</v>
      </c>
      <c r="AW1001" s="2">
        <f t="shared" si="430"/>
        <v>0</v>
      </c>
      <c r="AY1001" t="s">
        <v>1845</v>
      </c>
      <c r="AZ1001" t="s">
        <v>2109</v>
      </c>
      <c r="BA1001">
        <v>2</v>
      </c>
      <c r="BC1001">
        <v>2</v>
      </c>
      <c r="BD1001" s="91">
        <v>23</v>
      </c>
      <c r="BE1001" s="93">
        <v>29</v>
      </c>
      <c r="BF1001" s="96">
        <f t="shared" si="407"/>
        <v>23029</v>
      </c>
      <c r="BG1001" s="96">
        <f t="shared" si="417"/>
        <v>23029</v>
      </c>
      <c r="BI1001" s="7" t="s">
        <v>1447</v>
      </c>
    </row>
    <row r="1002" spans="1:62" ht="14" hidden="1" customHeight="1" outlineLevel="1" x14ac:dyDescent="0.2">
      <c r="A1002" t="s">
        <v>733</v>
      </c>
      <c r="B1002" t="s">
        <v>2109</v>
      </c>
      <c r="C1002" s="1">
        <f t="shared" si="422"/>
        <v>129578</v>
      </c>
      <c r="D1002" s="7">
        <f>IF(N1002&gt;0, RANK(N1002,(N1002:P1002,Q1002:AF1002)),0)</f>
        <v>2</v>
      </c>
      <c r="E1002" s="7">
        <f>IF(O1002&gt;0,RANK(O1002,(N1002:P1002,Q1002:AF1002)),0)</f>
        <v>1</v>
      </c>
      <c r="F1002" s="7">
        <f>IF(P1002&gt;0,RANK(P1002,(N1002:P1002,Q1002:AF1002)),0)</f>
        <v>3</v>
      </c>
      <c r="G1002" s="1">
        <f>IF(C1002&gt;0,MAX(N1002:P1002)-LARGE(N1002:P1002,2),0)</f>
        <v>6266</v>
      </c>
      <c r="H1002" s="2">
        <f>IF(C1002&gt;0,G1002/C1002,0)</f>
        <v>4.8356974177715353E-2</v>
      </c>
      <c r="I1002" s="2"/>
      <c r="J1002" s="2">
        <f t="shared" si="423"/>
        <v>0.44626402630076095</v>
      </c>
      <c r="K1002" s="2">
        <f t="shared" si="424"/>
        <v>0.49462100047847629</v>
      </c>
      <c r="L1002" s="2">
        <f>IF($C1002=0,"-",P1002/$C1002)</f>
        <v>4.1588849959097993E-2</v>
      </c>
      <c r="M1002" s="2">
        <f>IF(C1002=0,"-",(1-J1002-K1002-L1002))</f>
        <v>1.7526123261664819E-2</v>
      </c>
      <c r="N1002" s="102">
        <f>SUMIF(Town!$AP$3:$AP$542,$BF1002,Town!N$3:N$542)</f>
        <v>57826</v>
      </c>
      <c r="O1002" s="102">
        <f>SUMIF(Town!$AP$3:$AP$542,$BF1002,Town!O$3:O$542)</f>
        <v>64092</v>
      </c>
      <c r="P1002" s="102">
        <f>SUMIF(Town!$AP$3:$AP$542,$BF1002,Town!P$3:P$542)</f>
        <v>5389</v>
      </c>
      <c r="Q1002" s="102"/>
      <c r="X1002" s="102">
        <f>SUMIF(Town!$AP$3:$AP$542,$BF1002,Town!X$3:X$542)</f>
        <v>16</v>
      </c>
      <c r="Y1002" s="102">
        <f>SUMIF(Town!$AP$3:$AP$542,$BF1002,Town!Y$3:Y$542)</f>
        <v>2255</v>
      </c>
      <c r="Z1002" s="102"/>
      <c r="AP1002" s="7">
        <f>IF(Q1002&gt;0,RANK(Q1002,(N1002:P1002,Q1002:AF1002)),0)</f>
        <v>0</v>
      </c>
      <c r="AQ1002" s="7">
        <f>IF(R1002&gt;0,RANK(R1002,(N1002:P1002,Q1002:AF1002)),0)</f>
        <v>0</v>
      </c>
      <c r="AR1002" s="7">
        <f>IF(T1002&gt;0,RANK(T1002,(N1002:P1002,Q1002:AF1002)),0)</f>
        <v>0</v>
      </c>
      <c r="AS1002" s="7">
        <f>IF(S1002&gt;0,RANK(S1002,(N1002:P1002,Q1002:AF1002)),0)</f>
        <v>0</v>
      </c>
      <c r="AT1002" s="2">
        <f t="shared" si="427"/>
        <v>0</v>
      </c>
      <c r="AU1002" s="2">
        <f t="shared" si="428"/>
        <v>0</v>
      </c>
      <c r="AV1002" s="2">
        <f t="shared" si="429"/>
        <v>0</v>
      </c>
      <c r="AW1002" s="2">
        <f t="shared" si="430"/>
        <v>0</v>
      </c>
      <c r="AY1002" t="s">
        <v>733</v>
      </c>
      <c r="AZ1002" t="s">
        <v>2109</v>
      </c>
      <c r="BA1002">
        <v>1</v>
      </c>
      <c r="BC1002">
        <v>2</v>
      </c>
      <c r="BD1002" s="91">
        <v>23</v>
      </c>
      <c r="BE1002" s="93">
        <v>31</v>
      </c>
      <c r="BF1002" s="96">
        <f>1000*BD1002+BE1002</f>
        <v>23031</v>
      </c>
      <c r="BG1002" s="96">
        <f t="shared" si="417"/>
        <v>23031</v>
      </c>
      <c r="BI1002" s="7" t="s">
        <v>1447</v>
      </c>
    </row>
    <row r="1003" spans="1:62" ht="14" hidden="1" customHeight="1" outlineLevel="1" x14ac:dyDescent="0.2">
      <c r="A1003" s="9" t="s">
        <v>151</v>
      </c>
      <c r="B1003" t="s">
        <v>2109</v>
      </c>
      <c r="C1003" s="1">
        <f t="shared" si="422"/>
        <v>5648</v>
      </c>
      <c r="D1003" s="7">
        <f>IF(N1003&gt;0, RANK(N1003,(N1003:P1003,Q1003:AF1003)),0)</f>
        <v>1</v>
      </c>
      <c r="E1003" s="7">
        <f>IF(O1003&gt;0,RANK(O1003,(N1003:P1003,Q1003:AF1003)),0)</f>
        <v>2</v>
      </c>
      <c r="F1003" s="7">
        <f>IF(P1003&gt;0,RANK(P1003,(N1003:P1003,Q1003:AF1003)),0)</f>
        <v>3</v>
      </c>
      <c r="G1003" s="1">
        <f t="shared" si="418"/>
        <v>2979</v>
      </c>
      <c r="H1003" s="2">
        <f t="shared" si="419"/>
        <v>0.52744334277620397</v>
      </c>
      <c r="I1003" s="2"/>
      <c r="J1003" s="2">
        <f t="shared" si="423"/>
        <v>0.72025495750708213</v>
      </c>
      <c r="K1003" s="2">
        <f t="shared" si="424"/>
        <v>0.19281161473087818</v>
      </c>
      <c r="L1003" s="2">
        <f t="shared" si="425"/>
        <v>6.4270538243626066E-2</v>
      </c>
      <c r="M1003" s="2">
        <f t="shared" si="426"/>
        <v>2.2662889518413623E-2</v>
      </c>
      <c r="N1003" s="102">
        <f>SUMIF(Town!$AP$3:$AP$542,$BF1003,Town!N$3:N$542)</f>
        <v>4068</v>
      </c>
      <c r="O1003" s="102">
        <f>SUMIF(Town!$AP$3:$AP$542,$BF1003,Town!O$3:O$542)</f>
        <v>1089</v>
      </c>
      <c r="P1003" s="102">
        <f>SUMIF(Town!$AP$3:$AP$542,$BF1003,Town!P$3:P$542)</f>
        <v>363</v>
      </c>
      <c r="Q1003" s="102"/>
      <c r="X1003" s="102">
        <f>SUMIF(Town!$AP$3:$AP$542,$BF1003,Town!X$3:X$542)</f>
        <v>15</v>
      </c>
      <c r="Y1003" s="102">
        <f>SUMIF(Town!$AP$3:$AP$542,$BF1003,Town!Y$3:Y$542)</f>
        <v>113</v>
      </c>
      <c r="Z1003" s="102"/>
      <c r="AP1003" s="7">
        <f>IF(Q1003&gt;0,RANK(Q1003,(N1003:P1003,Q1003:AF1003)),0)</f>
        <v>0</v>
      </c>
      <c r="AQ1003" s="7">
        <f>IF(R1003&gt;0,RANK(R1003,(N1003:P1003,Q1003:AF1003)),0)</f>
        <v>0</v>
      </c>
      <c r="AR1003" s="7">
        <f>IF(T1003&gt;0,RANK(T1003,(N1003:P1003,Q1003:AF1003)),0)</f>
        <v>0</v>
      </c>
      <c r="AS1003" s="7">
        <f>IF(S1003&gt;0,RANK(S1003,(N1003:P1003,Q1003:AF1003)),0)</f>
        <v>0</v>
      </c>
      <c r="AT1003" s="2">
        <f t="shared" si="427"/>
        <v>0</v>
      </c>
      <c r="AU1003" s="2">
        <f t="shared" si="428"/>
        <v>0</v>
      </c>
      <c r="AV1003" s="2">
        <f t="shared" si="429"/>
        <v>0</v>
      </c>
      <c r="AW1003" s="2">
        <f t="shared" si="430"/>
        <v>0</v>
      </c>
      <c r="AY1003" t="s">
        <v>2592</v>
      </c>
      <c r="AZ1003" t="s">
        <v>2109</v>
      </c>
      <c r="BC1003">
        <v>2</v>
      </c>
      <c r="BD1003" s="91">
        <v>23</v>
      </c>
      <c r="BE1003" s="93">
        <v>31</v>
      </c>
      <c r="BF1003" s="96">
        <v>23099</v>
      </c>
      <c r="BG1003" s="96">
        <f t="shared" si="417"/>
        <v>23099</v>
      </c>
      <c r="BI1003" s="7" t="s">
        <v>2593</v>
      </c>
    </row>
    <row r="1004" spans="1:62" ht="14" customHeight="1" collapsed="1" x14ac:dyDescent="0.2">
      <c r="A1004" t="s">
        <v>2475</v>
      </c>
      <c r="B1004" t="s">
        <v>2397</v>
      </c>
      <c r="C1004" s="1">
        <f t="shared" si="422"/>
        <v>819183</v>
      </c>
      <c r="D1004" s="7">
        <f>IF(N1004&gt;0, RANK(N1004,(N1004:P1004,Q1004:AF1004)),0)</f>
        <v>2</v>
      </c>
      <c r="E1004" s="7">
        <f>IF(O1004&gt;0,RANK(O1004,(N1004:P1004,Q1004:AF1004)),0)</f>
        <v>1</v>
      </c>
      <c r="F1004" s="7">
        <f>IF(P1004&gt;0,RANK(P1004,(N1004:P1004,Q1004:AF1004)),0)</f>
        <v>3</v>
      </c>
      <c r="G1004" s="1">
        <f t="shared" si="418"/>
        <v>70422</v>
      </c>
      <c r="H1004" s="2">
        <f t="shared" si="419"/>
        <v>8.5966139434045866E-2</v>
      </c>
      <c r="I1004" s="2"/>
      <c r="J1004" s="2">
        <f t="shared" si="423"/>
        <v>0.42386499719842818</v>
      </c>
      <c r="K1004" s="2">
        <f t="shared" si="424"/>
        <v>0.50983113663247404</v>
      </c>
      <c r="L1004" s="2">
        <f t="shared" si="425"/>
        <v>4.9535940076881481E-2</v>
      </c>
      <c r="M1004" s="2">
        <f t="shared" si="426"/>
        <v>1.67679260922163E-2</v>
      </c>
      <c r="N1004" s="102">
        <f>SUM(N987:N1003)</f>
        <v>347223</v>
      </c>
      <c r="O1004" s="102">
        <f>SUM(O987:O1003)</f>
        <v>417645</v>
      </c>
      <c r="P1004" s="102">
        <f>SUM(P987:P1003)</f>
        <v>40579</v>
      </c>
      <c r="Q1004" s="102"/>
      <c r="X1004" s="102">
        <f>SUM(X987:X1003)</f>
        <v>228</v>
      </c>
      <c r="Y1004" s="102">
        <f>SUM(Y987:Y1003)</f>
        <v>13508</v>
      </c>
      <c r="Z1004" s="102"/>
      <c r="AP1004" s="7">
        <f>IF(Q1004&gt;0,RANK(Q1004,(N1004:P1004,Q1004:AF1004)),0)</f>
        <v>0</v>
      </c>
      <c r="AQ1004" s="7">
        <f>IF(R1004&gt;0,RANK(R1004,(N1004:P1004,Q1004:AF1004)),0)</f>
        <v>0</v>
      </c>
      <c r="AR1004" s="7">
        <f>IF(T1004&gt;0,RANK(T1004,(N1004:P1004,Q1004:AF1004)),0)</f>
        <v>0</v>
      </c>
      <c r="AS1004" s="7">
        <f>IF(S1004&gt;0,RANK(S1004,(N1004:P1004,Q1004:AF1004)),0)</f>
        <v>0</v>
      </c>
      <c r="AT1004" s="2">
        <f t="shared" si="427"/>
        <v>0</v>
      </c>
      <c r="AU1004" s="2">
        <f t="shared" si="428"/>
        <v>0</v>
      </c>
      <c r="AV1004" s="2">
        <f t="shared" si="429"/>
        <v>0</v>
      </c>
      <c r="AW1004" s="2">
        <f t="shared" si="430"/>
        <v>0</v>
      </c>
      <c r="AY1004" t="s">
        <v>2475</v>
      </c>
      <c r="AZ1004" t="s">
        <v>2397</v>
      </c>
      <c r="BA1004" t="s">
        <v>2903</v>
      </c>
      <c r="BC1004">
        <v>2</v>
      </c>
      <c r="BD1004" s="91">
        <v>23</v>
      </c>
      <c r="BE1004" s="93"/>
      <c r="BF1004" s="91">
        <v>23</v>
      </c>
      <c r="BG1004" s="91">
        <f t="shared" si="417"/>
        <v>23</v>
      </c>
      <c r="BI1004" s="7" t="s">
        <v>2154</v>
      </c>
    </row>
    <row r="1005" spans="1:62" ht="14" customHeight="1" x14ac:dyDescent="0.2">
      <c r="C1005" s="1"/>
      <c r="E1005" s="7"/>
      <c r="F1005" s="7"/>
      <c r="I1005" s="2"/>
      <c r="N1005" s="102"/>
      <c r="O1005" s="102"/>
      <c r="P1005" s="102"/>
      <c r="Q1005" s="102"/>
      <c r="R1005" s="102"/>
      <c r="S1005" s="102"/>
      <c r="T1005" s="102"/>
      <c r="U1005" s="102"/>
      <c r="W1005" s="102"/>
      <c r="X1005" s="102"/>
      <c r="Y1005" s="102"/>
      <c r="AP1005" s="7"/>
      <c r="AQ1005" s="7"/>
      <c r="AR1005" s="7"/>
      <c r="AS1005" s="7"/>
      <c r="BA1005" t="s">
        <v>2903</v>
      </c>
      <c r="BD1005" s="91"/>
      <c r="BE1005" s="93"/>
      <c r="BF1005" s="96"/>
      <c r="BG1005" s="96"/>
    </row>
    <row r="1006" spans="1:62" ht="14" hidden="1" customHeight="1" outlineLevel="1" x14ac:dyDescent="0.2">
      <c r="A1006" t="s">
        <v>43</v>
      </c>
      <c r="B1006" t="s">
        <v>558</v>
      </c>
      <c r="C1006" s="1">
        <f t="shared" ref="C1006:C1020" si="431">SUM(N1006:AN1006)</f>
        <v>148732</v>
      </c>
      <c r="D1006" s="7">
        <f>IF(N1006&gt;0, RANK(N1006,(N1006:P1006,Q1006:AF1006)),0)</f>
        <v>1</v>
      </c>
      <c r="E1006" s="7">
        <f>IF(O1006&gt;0,RANK(O1006,(N1006:P1006,Q1006:AF1006)),0)</f>
        <v>2</v>
      </c>
      <c r="F1006" s="7">
        <f>IF(P1006&gt;0,RANK(P1006,(N1006:P1006,Q1006:AF1006)),0)</f>
        <v>0</v>
      </c>
      <c r="G1006" s="1">
        <f t="shared" ref="G1006:G1020" si="432">IF(C1006&gt;0,MAX(N1006:Z1006)-LARGE(N1006:Z1006,2),0)</f>
        <v>32012</v>
      </c>
      <c r="H1006" s="2">
        <f t="shared" si="419"/>
        <v>0.21523276766264152</v>
      </c>
      <c r="I1006" s="2"/>
      <c r="J1006" s="2">
        <f t="shared" ref="J1006:J1020" si="433">IF($C1006=0,"-",N1006/$C1006)</f>
        <v>0.60496060027431886</v>
      </c>
      <c r="K1006" s="2">
        <f t="shared" ref="K1006:K1020" si="434">IF($C1006=0,"-",O1006/$C1006)</f>
        <v>0.38972783261167737</v>
      </c>
      <c r="L1006" s="2">
        <f t="shared" ref="L1006:L1020" si="435">IF($C1006=0,"-",P1006/$C1006)</f>
        <v>0</v>
      </c>
      <c r="M1006" s="2">
        <f t="shared" ref="M1006:M1020" si="436">IF(C1006=0,"-",(1-J1006-K1006-L1006))</f>
        <v>5.3115671140037679E-3</v>
      </c>
      <c r="N1006" s="102">
        <f>SUMIF(Town!$AP$545:$AP$895,$BF1006,Town!N$545:N$895)</f>
        <v>89977</v>
      </c>
      <c r="O1006" s="102">
        <f>SUMIF(Town!$AP$545:$AP$895,$BF1006,Town!O$545:O$895)</f>
        <v>57965</v>
      </c>
      <c r="P1006" s="102"/>
      <c r="Q1006" s="102"/>
      <c r="R1006" s="102"/>
      <c r="S1006" s="102"/>
      <c r="T1006" s="102"/>
      <c r="U1006" s="102"/>
      <c r="W1006" s="102"/>
      <c r="X1006" s="102">
        <f>SUMIF(Town!$AP$545:$AP$895,$BF1006,Town!X$545:X$895)</f>
        <v>134</v>
      </c>
      <c r="Y1006" s="102">
        <f>SUMIF(Town!$AP$545:$AP$895,$BF1006,Town!Y$545:Y$895)</f>
        <v>656</v>
      </c>
      <c r="AP1006" s="7">
        <f>IF(Q1006&gt;0,RANK(Q1006,(N1006:P1006,Q1006:AF1006)),0)</f>
        <v>0</v>
      </c>
      <c r="AQ1006" s="7">
        <f>IF(R1006&gt;0,RANK(R1006,(N1006:P1006,Q1006:AF1006)),0)</f>
        <v>0</v>
      </c>
      <c r="AR1006" s="7">
        <f>IF(T1006&gt;0,RANK(T1006,(N1006:P1006,Q1006:AF1006)),0)</f>
        <v>0</v>
      </c>
      <c r="AS1006" s="7">
        <f>IF(S1006&gt;0,RANK(S1006,(N1006:P1006,Q1006:AF1006)),0)</f>
        <v>0</v>
      </c>
      <c r="AT1006" s="2">
        <f t="shared" ref="AT1006:AT1020" si="437">IF($C1006=0,"-",Q1006/$C1006)</f>
        <v>0</v>
      </c>
      <c r="AU1006" s="2">
        <f t="shared" ref="AU1006:AU1020" si="438">IF($C1006=0,"-",R1006/$C1006)</f>
        <v>0</v>
      </c>
      <c r="AV1006" s="2">
        <f t="shared" ref="AV1006:AV1020" si="439">IF($C1006=0,"-",T1006/$C1006)</f>
        <v>0</v>
      </c>
      <c r="AW1006" s="2">
        <f t="shared" ref="AW1006:AW1020" si="440">IF($C1006=0,"-",S1006/$C1006)</f>
        <v>0</v>
      </c>
      <c r="AY1006" t="s">
        <v>43</v>
      </c>
      <c r="AZ1006" t="s">
        <v>558</v>
      </c>
      <c r="BA1006">
        <v>9</v>
      </c>
      <c r="BC1006">
        <v>2</v>
      </c>
      <c r="BD1006" s="91">
        <v>25</v>
      </c>
      <c r="BE1006" s="93">
        <v>1</v>
      </c>
      <c r="BF1006" s="96">
        <f t="shared" ref="BF1006:BF1052" si="441">1000*BD1006+BE1006</f>
        <v>25001</v>
      </c>
      <c r="BG1006" s="96">
        <f t="shared" si="417"/>
        <v>25001</v>
      </c>
      <c r="BI1006" s="7" t="s">
        <v>1447</v>
      </c>
      <c r="BJ1006" s="102">
        <f>SUMIF(Town!$AP$545:$AP$895,$BF1006,Town!AS$545:AS$895)</f>
        <v>2780</v>
      </c>
    </row>
    <row r="1007" spans="1:62" ht="14" hidden="1" customHeight="1" outlineLevel="1" x14ac:dyDescent="0.2">
      <c r="A1007" t="s">
        <v>1310</v>
      </c>
      <c r="B1007" t="s">
        <v>558</v>
      </c>
      <c r="C1007" s="1">
        <f t="shared" si="431"/>
        <v>69512</v>
      </c>
      <c r="D1007" s="7">
        <f>IF(N1007&gt;0, RANK(N1007,(N1007:P1007,Q1007:AF1007)),0)</f>
        <v>1</v>
      </c>
      <c r="E1007" s="7">
        <f>IF(O1007&gt;0,RANK(O1007,(N1007:P1007,Q1007:AF1007)),0)</f>
        <v>2</v>
      </c>
      <c r="F1007" s="7">
        <f>IF(P1007&gt;0,RANK(P1007,(N1007:P1007,Q1007:AF1007)),0)</f>
        <v>0</v>
      </c>
      <c r="G1007" s="1">
        <f t="shared" si="432"/>
        <v>33564</v>
      </c>
      <c r="H1007" s="2">
        <f t="shared" si="419"/>
        <v>0.48285188168949245</v>
      </c>
      <c r="I1007" s="2"/>
      <c r="J1007" s="2">
        <f t="shared" si="433"/>
        <v>0.73744101737829437</v>
      </c>
      <c r="K1007" s="2">
        <f t="shared" si="434"/>
        <v>0.25458913568880193</v>
      </c>
      <c r="L1007" s="2">
        <f t="shared" si="435"/>
        <v>0</v>
      </c>
      <c r="M1007" s="2">
        <f t="shared" si="436"/>
        <v>7.9698469329037014E-3</v>
      </c>
      <c r="N1007" s="102">
        <f>SUMIF(Town!$AP$545:$AP$895,$BF1007,Town!N$545:N$895)</f>
        <v>51261</v>
      </c>
      <c r="O1007" s="102">
        <f>SUMIF(Town!$AP$545:$AP$895,$BF1007,Town!O$545:O$895)</f>
        <v>17697</v>
      </c>
      <c r="P1007" s="102"/>
      <c r="Q1007" s="102"/>
      <c r="R1007" s="102"/>
      <c r="S1007" s="102"/>
      <c r="T1007" s="102"/>
      <c r="U1007" s="102"/>
      <c r="W1007" s="102"/>
      <c r="X1007" s="102">
        <f>SUMIF(Town!$AP$545:$AP$895,$BF1007,Town!X$545:X$895)</f>
        <v>66</v>
      </c>
      <c r="Y1007" s="102">
        <f>SUMIF(Town!$AP$545:$AP$895,$BF1007,Town!Y$545:Y$895)</f>
        <v>488</v>
      </c>
      <c r="AP1007" s="7">
        <f>IF(Q1007&gt;0,RANK(Q1007,(N1007:P1007,Q1007:AF1007)),0)</f>
        <v>0</v>
      </c>
      <c r="AQ1007" s="7">
        <f>IF(R1007&gt;0,RANK(R1007,(N1007:P1007,Q1007:AF1007)),0)</f>
        <v>0</v>
      </c>
      <c r="AR1007" s="7">
        <f>IF(T1007&gt;0,RANK(T1007,(N1007:P1007,Q1007:AF1007)),0)</f>
        <v>0</v>
      </c>
      <c r="AS1007" s="7">
        <f>IF(S1007&gt;0,RANK(S1007,(N1007:P1007,Q1007:AF1007)),0)</f>
        <v>0</v>
      </c>
      <c r="AT1007" s="2">
        <f t="shared" si="437"/>
        <v>0</v>
      </c>
      <c r="AU1007" s="2">
        <f t="shared" si="438"/>
        <v>0</v>
      </c>
      <c r="AV1007" s="2">
        <f t="shared" si="439"/>
        <v>0</v>
      </c>
      <c r="AW1007" s="2">
        <f t="shared" si="440"/>
        <v>0</v>
      </c>
      <c r="AY1007" t="s">
        <v>1310</v>
      </c>
      <c r="AZ1007" t="s">
        <v>558</v>
      </c>
      <c r="BA1007">
        <v>1</v>
      </c>
      <c r="BC1007">
        <v>2</v>
      </c>
      <c r="BD1007" s="91">
        <v>25</v>
      </c>
      <c r="BE1007" s="93">
        <v>3</v>
      </c>
      <c r="BF1007" s="96">
        <f t="shared" si="441"/>
        <v>25003</v>
      </c>
      <c r="BG1007" s="96">
        <f t="shared" si="417"/>
        <v>25003</v>
      </c>
      <c r="BI1007" s="7" t="s">
        <v>1447</v>
      </c>
      <c r="BJ1007" s="102">
        <f>SUMIF(Town!$AP$545:$AP$895,$BF1007,Town!AS$545:AS$895)</f>
        <v>2259</v>
      </c>
    </row>
    <row r="1008" spans="1:62" ht="14" hidden="1" customHeight="1" outlineLevel="1" x14ac:dyDescent="0.2">
      <c r="A1008" t="s">
        <v>1961</v>
      </c>
      <c r="B1008" t="s">
        <v>558</v>
      </c>
      <c r="C1008" s="1">
        <f t="shared" si="431"/>
        <v>271896</v>
      </c>
      <c r="D1008" s="7">
        <f>IF(N1008&gt;0, RANK(N1008,(N1008:P1008,Q1008:AF1008)),0)</f>
        <v>1</v>
      </c>
      <c r="E1008" s="7">
        <f>IF(O1008&gt;0,RANK(O1008,(N1008:P1008,Q1008:AF1008)),0)</f>
        <v>2</v>
      </c>
      <c r="F1008" s="7">
        <f>IF(P1008&gt;0,RANK(P1008,(N1008:P1008,Q1008:AF1008)),0)</f>
        <v>0</v>
      </c>
      <c r="G1008" s="1">
        <f t="shared" si="432"/>
        <v>42177</v>
      </c>
      <c r="H1008" s="2">
        <f t="shared" si="419"/>
        <v>0.15512181128078384</v>
      </c>
      <c r="I1008" s="2"/>
      <c r="J1008" s="2">
        <f t="shared" si="433"/>
        <v>0.57348030129167038</v>
      </c>
      <c r="K1008" s="2">
        <f t="shared" si="434"/>
        <v>0.41835849001088654</v>
      </c>
      <c r="L1008" s="2">
        <f t="shared" si="435"/>
        <v>0</v>
      </c>
      <c r="M1008" s="2">
        <f t="shared" si="436"/>
        <v>8.1612086974430786E-3</v>
      </c>
      <c r="N1008" s="102">
        <f>SUMIF(Town!$AP$545:$AP$895,$BF1008,Town!N$545:N$895)</f>
        <v>155927</v>
      </c>
      <c r="O1008" s="102">
        <f>SUMIF(Town!$AP$545:$AP$895,$BF1008,Town!O$545:O$895)</f>
        <v>113750</v>
      </c>
      <c r="P1008" s="102"/>
      <c r="Q1008" s="102"/>
      <c r="R1008" s="102"/>
      <c r="S1008" s="102"/>
      <c r="T1008" s="102"/>
      <c r="U1008" s="102"/>
      <c r="W1008" s="102"/>
      <c r="X1008" s="102">
        <f>SUMIF(Town!$AP$545:$AP$895,$BF1008,Town!X$545:X$895)</f>
        <v>801</v>
      </c>
      <c r="Y1008" s="102">
        <f>SUMIF(Town!$AP$545:$AP$895,$BF1008,Town!Y$545:Y$895)</f>
        <v>1418</v>
      </c>
      <c r="AP1008" s="7">
        <f>IF(Q1008&gt;0,RANK(Q1008,(N1008:P1008,Q1008:AF1008)),0)</f>
        <v>0</v>
      </c>
      <c r="AQ1008" s="7">
        <f>IF(R1008&gt;0,RANK(R1008,(N1008:P1008,Q1008:AF1008)),0)</f>
        <v>0</v>
      </c>
      <c r="AR1008" s="7">
        <f>IF(T1008&gt;0,RANK(T1008,(N1008:P1008,Q1008:AF1008)),0)</f>
        <v>0</v>
      </c>
      <c r="AS1008" s="7">
        <f>IF(S1008&gt;0,RANK(S1008,(N1008:P1008,Q1008:AF1008)),0)</f>
        <v>0</v>
      </c>
      <c r="AT1008" s="2">
        <f t="shared" si="437"/>
        <v>0</v>
      </c>
      <c r="AU1008" s="2">
        <f t="shared" si="438"/>
        <v>0</v>
      </c>
      <c r="AV1008" s="2">
        <f t="shared" si="439"/>
        <v>0</v>
      </c>
      <c r="AW1008" s="2">
        <f t="shared" si="440"/>
        <v>0</v>
      </c>
      <c r="AY1008" t="s">
        <v>1961</v>
      </c>
      <c r="AZ1008" t="s">
        <v>558</v>
      </c>
      <c r="BC1008">
        <v>2</v>
      </c>
      <c r="BD1008" s="91">
        <v>25</v>
      </c>
      <c r="BE1008" s="93">
        <v>5</v>
      </c>
      <c r="BF1008" s="96">
        <f t="shared" si="441"/>
        <v>25005</v>
      </c>
      <c r="BG1008" s="96">
        <f t="shared" si="417"/>
        <v>25005</v>
      </c>
      <c r="BI1008" s="7" t="s">
        <v>1447</v>
      </c>
      <c r="BJ1008" s="102">
        <f>SUMIF(Town!$AP$545:$AP$895,$BF1008,Town!AS$545:AS$895)</f>
        <v>9468</v>
      </c>
    </row>
    <row r="1009" spans="1:63" ht="14" hidden="1" customHeight="1" outlineLevel="1" x14ac:dyDescent="0.2">
      <c r="A1009" t="s">
        <v>565</v>
      </c>
      <c r="B1009" t="s">
        <v>558</v>
      </c>
      <c r="C1009" s="1">
        <f t="shared" si="431"/>
        <v>12632</v>
      </c>
      <c r="D1009" s="7">
        <f>IF(N1009&gt;0, RANK(N1009,(N1009:P1009,Q1009:AF1009)),0)</f>
        <v>1</v>
      </c>
      <c r="E1009" s="7">
        <f>IF(O1009&gt;0,RANK(O1009,(N1009:P1009,Q1009:AF1009)),0)</f>
        <v>2</v>
      </c>
      <c r="F1009" s="7">
        <f>IF(P1009&gt;0,RANK(P1009,(N1009:P1009,Q1009:AF1009)),0)</f>
        <v>0</v>
      </c>
      <c r="G1009" s="1">
        <f t="shared" si="432"/>
        <v>6968</v>
      </c>
      <c r="H1009" s="2">
        <f t="shared" si="419"/>
        <v>0.55161494616846107</v>
      </c>
      <c r="I1009" s="2"/>
      <c r="J1009" s="2">
        <f t="shared" si="433"/>
        <v>0.77319506016466122</v>
      </c>
      <c r="K1009" s="2">
        <f t="shared" si="434"/>
        <v>0.22158011399620012</v>
      </c>
      <c r="L1009" s="2">
        <f t="shared" si="435"/>
        <v>0</v>
      </c>
      <c r="M1009" s="2">
        <f t="shared" si="436"/>
        <v>5.2248258391386637E-3</v>
      </c>
      <c r="N1009" s="102">
        <f>SUMIF(Town!$AP$545:$AP$895,$BF1009,Town!N$545:N$895)</f>
        <v>9767</v>
      </c>
      <c r="O1009" s="102">
        <f>SUMIF(Town!$AP$545:$AP$895,$BF1009,Town!O$545:O$895)</f>
        <v>2799</v>
      </c>
      <c r="P1009" s="102"/>
      <c r="Q1009" s="102"/>
      <c r="R1009" s="102"/>
      <c r="S1009" s="102"/>
      <c r="T1009" s="102"/>
      <c r="U1009" s="102"/>
      <c r="W1009" s="102"/>
      <c r="X1009" s="102">
        <f>SUMIF(Town!$AP$545:$AP$895,$BF1009,Town!X$545:X$895)</f>
        <v>6</v>
      </c>
      <c r="Y1009" s="102">
        <f>SUMIF(Town!$AP$545:$AP$895,$BF1009,Town!Y$545:Y$895)</f>
        <v>60</v>
      </c>
      <c r="AP1009" s="7">
        <f>IF(Q1009&gt;0,RANK(Q1009,(N1009:P1009,Q1009:AF1009)),0)</f>
        <v>0</v>
      </c>
      <c r="AQ1009" s="7">
        <f>IF(R1009&gt;0,RANK(R1009,(N1009:P1009,Q1009:AF1009)),0)</f>
        <v>0</v>
      </c>
      <c r="AR1009" s="7">
        <f>IF(T1009&gt;0,RANK(T1009,(N1009:P1009,Q1009:AF1009)),0)</f>
        <v>0</v>
      </c>
      <c r="AS1009" s="7">
        <f>IF(S1009&gt;0,RANK(S1009,(N1009:P1009,Q1009:AF1009)),0)</f>
        <v>0</v>
      </c>
      <c r="AT1009" s="2">
        <f t="shared" si="437"/>
        <v>0</v>
      </c>
      <c r="AU1009" s="2">
        <f t="shared" si="438"/>
        <v>0</v>
      </c>
      <c r="AV1009" s="2">
        <f t="shared" si="439"/>
        <v>0</v>
      </c>
      <c r="AW1009" s="2">
        <f t="shared" si="440"/>
        <v>0</v>
      </c>
      <c r="AY1009" t="s">
        <v>565</v>
      </c>
      <c r="AZ1009" t="s">
        <v>558</v>
      </c>
      <c r="BA1009">
        <v>9</v>
      </c>
      <c r="BC1009">
        <v>2</v>
      </c>
      <c r="BD1009" s="91">
        <v>25</v>
      </c>
      <c r="BE1009" s="93">
        <v>7</v>
      </c>
      <c r="BF1009" s="96">
        <f t="shared" si="441"/>
        <v>25007</v>
      </c>
      <c r="BG1009" s="96">
        <f t="shared" si="417"/>
        <v>25007</v>
      </c>
      <c r="BI1009" s="7" t="s">
        <v>1447</v>
      </c>
      <c r="BJ1009" s="102">
        <f>SUMIF(Town!$AP$545:$AP$895,$BF1009,Town!AS$545:AS$895)</f>
        <v>241</v>
      </c>
    </row>
    <row r="1010" spans="1:63" ht="14" hidden="1" customHeight="1" outlineLevel="1" x14ac:dyDescent="0.2">
      <c r="A1010" t="s">
        <v>2455</v>
      </c>
      <c r="B1010" t="s">
        <v>558</v>
      </c>
      <c r="C1010" s="1">
        <f t="shared" si="431"/>
        <v>414485</v>
      </c>
      <c r="D1010" s="7">
        <f>IF(N1010&gt;0, RANK(N1010,(N1010:P1010,Q1010:AF1010)),0)</f>
        <v>1</v>
      </c>
      <c r="E1010" s="7">
        <f>IF(O1010&gt;0,RANK(O1010,(N1010:P1010,Q1010:AF1010)),0)</f>
        <v>2</v>
      </c>
      <c r="F1010" s="7">
        <f>IF(P1010&gt;0,RANK(P1010,(N1010:P1010,Q1010:AF1010)),0)</f>
        <v>0</v>
      </c>
      <c r="G1010" s="1">
        <f t="shared" si="432"/>
        <v>124231</v>
      </c>
      <c r="H1010" s="2">
        <f t="shared" si="419"/>
        <v>0.29972375357371195</v>
      </c>
      <c r="I1010" s="2"/>
      <c r="J1010" s="2">
        <f t="shared" si="433"/>
        <v>0.64580865411293531</v>
      </c>
      <c r="K1010" s="2">
        <f t="shared" si="434"/>
        <v>0.34608490053922336</v>
      </c>
      <c r="L1010" s="2">
        <f t="shared" si="435"/>
        <v>0</v>
      </c>
      <c r="M1010" s="2">
        <f t="shared" si="436"/>
        <v>8.106445347841329E-3</v>
      </c>
      <c r="N1010" s="102">
        <f>SUMIF(Town!$AP$545:$AP$895,$BF1010,Town!N$545:N$895)</f>
        <v>267678</v>
      </c>
      <c r="O1010" s="102">
        <f>SUMIF(Town!$AP$545:$AP$895,$BF1010,Town!O$545:O$895)</f>
        <v>143447</v>
      </c>
      <c r="P1010" s="102"/>
      <c r="Q1010" s="102"/>
      <c r="R1010" s="102"/>
      <c r="S1010" s="102"/>
      <c r="T1010" s="102"/>
      <c r="U1010" s="102"/>
      <c r="W1010" s="102"/>
      <c r="X1010" s="102">
        <f>SUMIF(Town!$AP$545:$AP$895,$BF1010,Town!X$545:X$895)</f>
        <v>909</v>
      </c>
      <c r="Y1010" s="102">
        <f>SUMIF(Town!$AP$545:$AP$895,$BF1010,Town!Y$545:Y$895)</f>
        <v>2451</v>
      </c>
      <c r="AP1010" s="7">
        <f>IF(Q1010&gt;0,RANK(Q1010,(N1010:P1010,Q1010:AF1010)),0)</f>
        <v>0</v>
      </c>
      <c r="AQ1010" s="7">
        <f>IF(R1010&gt;0,RANK(R1010,(N1010:P1010,Q1010:AF1010)),0)</f>
        <v>0</v>
      </c>
      <c r="AR1010" s="7">
        <f>IF(T1010&gt;0,RANK(T1010,(N1010:P1010,Q1010:AF1010)),0)</f>
        <v>0</v>
      </c>
      <c r="AS1010" s="7">
        <f>IF(S1010&gt;0,RANK(S1010,(N1010:P1010,Q1010:AF1010)),0)</f>
        <v>0</v>
      </c>
      <c r="AT1010" s="2">
        <f t="shared" si="437"/>
        <v>0</v>
      </c>
      <c r="AU1010" s="2">
        <f t="shared" si="438"/>
        <v>0</v>
      </c>
      <c r="AV1010" s="2">
        <f t="shared" si="439"/>
        <v>0</v>
      </c>
      <c r="AW1010" s="2">
        <f t="shared" si="440"/>
        <v>0</v>
      </c>
      <c r="AY1010" t="s">
        <v>2455</v>
      </c>
      <c r="AZ1010" t="s">
        <v>558</v>
      </c>
      <c r="BC1010">
        <v>2</v>
      </c>
      <c r="BD1010" s="91">
        <v>25</v>
      </c>
      <c r="BE1010" s="93">
        <v>9</v>
      </c>
      <c r="BF1010" s="96">
        <f t="shared" si="441"/>
        <v>25009</v>
      </c>
      <c r="BG1010" s="96">
        <f t="shared" si="417"/>
        <v>25009</v>
      </c>
      <c r="BI1010" s="7" t="s">
        <v>1447</v>
      </c>
      <c r="BJ1010" s="102">
        <f>SUMIF(Town!$AP$545:$AP$895,$BF1010,Town!AS$545:AS$895)</f>
        <v>10114</v>
      </c>
    </row>
    <row r="1011" spans="1:63" ht="14" hidden="1" customHeight="1" outlineLevel="1" x14ac:dyDescent="0.2">
      <c r="A1011" t="s">
        <v>2356</v>
      </c>
      <c r="B1011" t="s">
        <v>558</v>
      </c>
      <c r="C1011" s="1">
        <f t="shared" si="431"/>
        <v>41825</v>
      </c>
      <c r="D1011" s="7">
        <f>IF(N1011&gt;0, RANK(N1011,(N1011:P1011,Q1011:AF1011)),0)</f>
        <v>1</v>
      </c>
      <c r="E1011" s="7">
        <f>IF(O1011&gt;0,RANK(O1011,(N1011:P1011,Q1011:AF1011)),0)</f>
        <v>2</v>
      </c>
      <c r="F1011" s="7">
        <f>IF(P1011&gt;0,RANK(P1011,(N1011:P1011,Q1011:AF1011)),0)</f>
        <v>0</v>
      </c>
      <c r="G1011" s="1">
        <f t="shared" si="432"/>
        <v>18659</v>
      </c>
      <c r="H1011" s="2">
        <f t="shared" si="419"/>
        <v>0.4461207411835027</v>
      </c>
      <c r="I1011" s="2"/>
      <c r="J1011" s="2">
        <f t="shared" si="433"/>
        <v>0.71488344291691575</v>
      </c>
      <c r="K1011" s="2">
        <f t="shared" si="434"/>
        <v>0.26876270173341305</v>
      </c>
      <c r="L1011" s="2">
        <f t="shared" si="435"/>
        <v>0</v>
      </c>
      <c r="M1011" s="2">
        <f t="shared" si="436"/>
        <v>1.6353855349671209E-2</v>
      </c>
      <c r="N1011" s="102">
        <f>SUMIF(Town!$AP$545:$AP$895,$BF1011,Town!N$545:N$895)</f>
        <v>29900</v>
      </c>
      <c r="O1011" s="102">
        <f>SUMIF(Town!$AP$545:$AP$895,$BF1011,Town!O$545:O$895)</f>
        <v>11241</v>
      </c>
      <c r="P1011" s="102"/>
      <c r="Q1011" s="102"/>
      <c r="R1011" s="102"/>
      <c r="S1011" s="102"/>
      <c r="T1011" s="102"/>
      <c r="U1011" s="102"/>
      <c r="W1011" s="102"/>
      <c r="X1011" s="102">
        <f>SUMIF(Town!$AP$545:$AP$895,$BF1011,Town!X$545:X$895)</f>
        <v>114</v>
      </c>
      <c r="Y1011" s="102">
        <f>SUMIF(Town!$AP$545:$AP$895,$BF1011,Town!Y$545:Y$895)</f>
        <v>570</v>
      </c>
      <c r="AP1011" s="7">
        <f>IF(Q1011&gt;0,RANK(Q1011,(N1011:P1011,Q1011:AF1011)),0)</f>
        <v>0</v>
      </c>
      <c r="AQ1011" s="7">
        <f>IF(R1011&gt;0,RANK(R1011,(N1011:P1011,Q1011:AF1011)),0)</f>
        <v>0</v>
      </c>
      <c r="AR1011" s="7">
        <f>IF(T1011&gt;0,RANK(T1011,(N1011:P1011,Q1011:AF1011)),0)</f>
        <v>0</v>
      </c>
      <c r="AS1011" s="7">
        <f>IF(S1011&gt;0,RANK(S1011,(N1011:P1011,Q1011:AF1011)),0)</f>
        <v>0</v>
      </c>
      <c r="AT1011" s="2">
        <f t="shared" si="437"/>
        <v>0</v>
      </c>
      <c r="AU1011" s="2">
        <f t="shared" si="438"/>
        <v>0</v>
      </c>
      <c r="AV1011" s="2">
        <f t="shared" si="439"/>
        <v>0</v>
      </c>
      <c r="AW1011" s="2">
        <f t="shared" si="440"/>
        <v>0</v>
      </c>
      <c r="AY1011" t="s">
        <v>2356</v>
      </c>
      <c r="AZ1011" t="s">
        <v>558</v>
      </c>
      <c r="BC1011">
        <v>2</v>
      </c>
      <c r="BD1011" s="91">
        <v>25</v>
      </c>
      <c r="BE1011" s="93">
        <v>11</v>
      </c>
      <c r="BF1011" s="96">
        <f t="shared" si="441"/>
        <v>25011</v>
      </c>
      <c r="BG1011" s="96">
        <f t="shared" si="417"/>
        <v>25011</v>
      </c>
      <c r="BI1011" s="7" t="s">
        <v>1447</v>
      </c>
      <c r="BJ1011" s="102">
        <f>SUMIF(Town!$AP$545:$AP$895,$BF1011,Town!AS$545:AS$895)</f>
        <v>1178</v>
      </c>
    </row>
    <row r="1012" spans="1:63" ht="14" hidden="1" customHeight="1" outlineLevel="1" x14ac:dyDescent="0.2">
      <c r="A1012" t="s">
        <v>130</v>
      </c>
      <c r="B1012" t="s">
        <v>558</v>
      </c>
      <c r="C1012" s="1">
        <f t="shared" si="431"/>
        <v>212462</v>
      </c>
      <c r="D1012" s="7">
        <f>IF(N1012&gt;0, RANK(N1012,(N1012:P1012,Q1012:AF1012)),0)</f>
        <v>1</v>
      </c>
      <c r="E1012" s="7">
        <f>IF(O1012&gt;0,RANK(O1012,(N1012:P1012,Q1012:AF1012)),0)</f>
        <v>2</v>
      </c>
      <c r="F1012" s="7">
        <f>IF(P1012&gt;0,RANK(P1012,(N1012:P1012,Q1012:AF1012)),0)</f>
        <v>0</v>
      </c>
      <c r="G1012" s="1">
        <f t="shared" si="432"/>
        <v>38077</v>
      </c>
      <c r="H1012" s="2">
        <f t="shared" si="419"/>
        <v>0.17921793073584924</v>
      </c>
      <c r="I1012" s="2"/>
      <c r="J1012" s="2">
        <f t="shared" si="433"/>
        <v>0.58300778492153893</v>
      </c>
      <c r="K1012" s="2">
        <f t="shared" si="434"/>
        <v>0.40378985418568969</v>
      </c>
      <c r="L1012" s="2">
        <f t="shared" si="435"/>
        <v>0</v>
      </c>
      <c r="M1012" s="2">
        <f t="shared" si="436"/>
        <v>1.3202360892771381E-2</v>
      </c>
      <c r="N1012" s="102">
        <f>SUMIF(Town!$AP$545:$AP$895,$BF1012,Town!N$545:N$895)</f>
        <v>123867</v>
      </c>
      <c r="O1012" s="102">
        <f>SUMIF(Town!$AP$545:$AP$895,$BF1012,Town!O$545:O$895)</f>
        <v>85790</v>
      </c>
      <c r="P1012" s="102"/>
      <c r="Q1012" s="102"/>
      <c r="R1012" s="102"/>
      <c r="S1012" s="102"/>
      <c r="T1012" s="102"/>
      <c r="U1012" s="102"/>
      <c r="W1012" s="102"/>
      <c r="X1012" s="102">
        <f>SUMIF(Town!$AP$545:$AP$895,$BF1012,Town!X$545:X$895)</f>
        <v>600</v>
      </c>
      <c r="Y1012" s="102">
        <f>SUMIF(Town!$AP$545:$AP$895,$BF1012,Town!Y$545:Y$895)</f>
        <v>2205</v>
      </c>
      <c r="AP1012" s="7">
        <f>IF(Q1012&gt;0,RANK(Q1012,(N1012:P1012,Q1012:AF1012)),0)</f>
        <v>0</v>
      </c>
      <c r="AQ1012" s="7">
        <f>IF(R1012&gt;0,RANK(R1012,(N1012:P1012,Q1012:AF1012)),0)</f>
        <v>0</v>
      </c>
      <c r="AR1012" s="7">
        <f>IF(T1012&gt;0,RANK(T1012,(N1012:P1012,Q1012:AF1012)),0)</f>
        <v>0</v>
      </c>
      <c r="AS1012" s="7">
        <f>IF(S1012&gt;0,RANK(S1012,(N1012:P1012,Q1012:AF1012)),0)</f>
        <v>0</v>
      </c>
      <c r="AT1012" s="2">
        <f t="shared" si="437"/>
        <v>0</v>
      </c>
      <c r="AU1012" s="2">
        <f t="shared" si="438"/>
        <v>0</v>
      </c>
      <c r="AV1012" s="2">
        <f t="shared" si="439"/>
        <v>0</v>
      </c>
      <c r="AW1012" s="2">
        <f t="shared" si="440"/>
        <v>0</v>
      </c>
      <c r="AY1012" t="s">
        <v>130</v>
      </c>
      <c r="AZ1012" t="s">
        <v>558</v>
      </c>
      <c r="BC1012">
        <v>2</v>
      </c>
      <c r="BD1012" s="91">
        <v>25</v>
      </c>
      <c r="BE1012" s="93">
        <v>13</v>
      </c>
      <c r="BF1012" s="96">
        <f t="shared" si="441"/>
        <v>25013</v>
      </c>
      <c r="BG1012" s="96">
        <f t="shared" si="417"/>
        <v>25013</v>
      </c>
      <c r="BI1012" s="7" t="s">
        <v>1447</v>
      </c>
      <c r="BJ1012" s="102">
        <f>SUMIF(Town!$AP$545:$AP$895,$BF1012,Town!AS$545:AS$895)</f>
        <v>8331</v>
      </c>
    </row>
    <row r="1013" spans="1:63" ht="14" hidden="1" customHeight="1" outlineLevel="1" x14ac:dyDescent="0.2">
      <c r="A1013" t="s">
        <v>1975</v>
      </c>
      <c r="B1013" t="s">
        <v>558</v>
      </c>
      <c r="C1013" s="1">
        <f t="shared" si="431"/>
        <v>86580</v>
      </c>
      <c r="D1013" s="7">
        <f>IF(N1013&gt;0, RANK(N1013,(N1013:P1013,Q1013:AF1013)),0)</f>
        <v>1</v>
      </c>
      <c r="E1013" s="7">
        <f>IF(O1013&gt;0,RANK(O1013,(N1013:P1013,Q1013:AF1013)),0)</f>
        <v>2</v>
      </c>
      <c r="F1013" s="7">
        <f>IF(P1013&gt;0,RANK(P1013,(N1013:P1013,Q1013:AF1013)),0)</f>
        <v>0</v>
      </c>
      <c r="G1013" s="1">
        <f t="shared" si="432"/>
        <v>40574</v>
      </c>
      <c r="H1013" s="2">
        <f t="shared" si="419"/>
        <v>0.46863016863016865</v>
      </c>
      <c r="I1013" s="2"/>
      <c r="J1013" s="2">
        <f t="shared" si="433"/>
        <v>0.72939477939477937</v>
      </c>
      <c r="K1013" s="2">
        <f t="shared" si="434"/>
        <v>0.26076461076461077</v>
      </c>
      <c r="L1013" s="2">
        <f t="shared" si="435"/>
        <v>0</v>
      </c>
      <c r="M1013" s="2">
        <f t="shared" si="436"/>
        <v>9.8406098406098597E-3</v>
      </c>
      <c r="N1013" s="102">
        <f>SUMIF(Town!$AP$545:$AP$895,$BF1013,Town!N$545:N$895)</f>
        <v>63151</v>
      </c>
      <c r="O1013" s="102">
        <f>SUMIF(Town!$AP$545:$AP$895,$BF1013,Town!O$545:O$895)</f>
        <v>22577</v>
      </c>
      <c r="P1013" s="102"/>
      <c r="Q1013" s="102"/>
      <c r="R1013" s="102"/>
      <c r="S1013" s="102"/>
      <c r="T1013" s="102"/>
      <c r="U1013" s="102"/>
      <c r="W1013" s="102"/>
      <c r="X1013" s="102">
        <f>SUMIF(Town!$AP$545:$AP$895,$BF1013,Town!X$545:X$895)</f>
        <v>155</v>
      </c>
      <c r="Y1013" s="102">
        <f>SUMIF(Town!$AP$545:$AP$895,$BF1013,Town!Y$545:Y$895)</f>
        <v>697</v>
      </c>
      <c r="AP1013" s="7">
        <f>IF(Q1013&gt;0,RANK(Q1013,(N1013:P1013,Q1013:AF1013)),0)</f>
        <v>0</v>
      </c>
      <c r="AQ1013" s="7">
        <f>IF(R1013&gt;0,RANK(R1013,(N1013:P1013,Q1013:AF1013)),0)</f>
        <v>0</v>
      </c>
      <c r="AR1013" s="7">
        <f>IF(T1013&gt;0,RANK(T1013,(N1013:P1013,Q1013:AF1013)),0)</f>
        <v>0</v>
      </c>
      <c r="AS1013" s="7">
        <f>IF(S1013&gt;0,RANK(S1013,(N1013:P1013,Q1013:AF1013)),0)</f>
        <v>0</v>
      </c>
      <c r="AT1013" s="2">
        <f t="shared" si="437"/>
        <v>0</v>
      </c>
      <c r="AU1013" s="2">
        <f t="shared" si="438"/>
        <v>0</v>
      </c>
      <c r="AV1013" s="2">
        <f t="shared" si="439"/>
        <v>0</v>
      </c>
      <c r="AW1013" s="2">
        <f t="shared" si="440"/>
        <v>0</v>
      </c>
      <c r="AY1013" t="s">
        <v>1975</v>
      </c>
      <c r="AZ1013" t="s">
        <v>558</v>
      </c>
      <c r="BC1013">
        <v>2</v>
      </c>
      <c r="BD1013" s="91">
        <v>25</v>
      </c>
      <c r="BE1013" s="93">
        <v>15</v>
      </c>
      <c r="BF1013" s="96">
        <f t="shared" si="441"/>
        <v>25015</v>
      </c>
      <c r="BG1013" s="96">
        <f t="shared" si="417"/>
        <v>25015</v>
      </c>
      <c r="BI1013" s="7" t="s">
        <v>1447</v>
      </c>
      <c r="BJ1013" s="102">
        <f>SUMIF(Town!$AP$545:$AP$895,$BF1013,Town!AS$545:AS$895)</f>
        <v>1752</v>
      </c>
    </row>
    <row r="1014" spans="1:63" ht="14" hidden="1" customHeight="1" outlineLevel="1" x14ac:dyDescent="0.2">
      <c r="A1014" t="s">
        <v>1547</v>
      </c>
      <c r="B1014" t="s">
        <v>558</v>
      </c>
      <c r="C1014" s="1">
        <f t="shared" si="431"/>
        <v>849577</v>
      </c>
      <c r="D1014" s="7">
        <f>IF(N1014&gt;0, RANK(N1014,(N1014:P1014,Q1014:AF1014)),0)</f>
        <v>1</v>
      </c>
      <c r="E1014" s="7">
        <f>IF(O1014&gt;0,RANK(O1014,(N1014:P1014,Q1014:AF1014)),0)</f>
        <v>2</v>
      </c>
      <c r="F1014" s="7">
        <f>IF(P1014&gt;0,RANK(P1014,(N1014:P1014,Q1014:AF1014)),0)</f>
        <v>0</v>
      </c>
      <c r="G1014" s="1">
        <f t="shared" si="432"/>
        <v>378746</v>
      </c>
      <c r="H1014" s="2">
        <f t="shared" si="419"/>
        <v>0.44580538314949675</v>
      </c>
      <c r="I1014" s="2"/>
      <c r="J1014" s="2">
        <f t="shared" si="433"/>
        <v>0.71975230026236581</v>
      </c>
      <c r="K1014" s="2">
        <f t="shared" si="434"/>
        <v>0.27394691711286911</v>
      </c>
      <c r="L1014" s="2">
        <f t="shared" si="435"/>
        <v>0</v>
      </c>
      <c r="M1014" s="2">
        <f t="shared" si="436"/>
        <v>6.3007826247650778E-3</v>
      </c>
      <c r="N1014" s="102">
        <f>SUMIF(Town!$AP$545:$AP$895,$BF1014,Town!N$545:N$895)</f>
        <v>611485</v>
      </c>
      <c r="O1014" s="102">
        <f>SUMIF(Town!$AP$545:$AP$895,$BF1014,Town!O$545:O$895)</f>
        <v>232739</v>
      </c>
      <c r="P1014" s="102"/>
      <c r="Q1014" s="102"/>
      <c r="R1014" s="102"/>
      <c r="S1014" s="102"/>
      <c r="T1014" s="102"/>
      <c r="U1014" s="102"/>
      <c r="W1014" s="102"/>
      <c r="X1014" s="102">
        <f>SUMIF(Town!$AP$545:$AP$895,$BF1014,Town!X$545:X$895)</f>
        <v>1437</v>
      </c>
      <c r="Y1014" s="102">
        <f>SUMIF(Town!$AP$545:$AP$895,$BF1014,Town!Y$545:Y$895)</f>
        <v>3916</v>
      </c>
      <c r="AP1014" s="7">
        <f>IF(Q1014&gt;0,RANK(Q1014,(N1014:P1014,Q1014:AF1014)),0)</f>
        <v>0</v>
      </c>
      <c r="AQ1014" s="7">
        <f>IF(R1014&gt;0,RANK(R1014,(N1014:P1014,Q1014:AF1014)),0)</f>
        <v>0</v>
      </c>
      <c r="AR1014" s="7">
        <f>IF(T1014&gt;0,RANK(T1014,(N1014:P1014,Q1014:AF1014)),0)</f>
        <v>0</v>
      </c>
      <c r="AS1014" s="7">
        <f>IF(S1014&gt;0,RANK(S1014,(N1014:P1014,Q1014:AF1014)),0)</f>
        <v>0</v>
      </c>
      <c r="AT1014" s="2">
        <f t="shared" si="437"/>
        <v>0</v>
      </c>
      <c r="AU1014" s="2">
        <f t="shared" si="438"/>
        <v>0</v>
      </c>
      <c r="AV1014" s="2">
        <f t="shared" si="439"/>
        <v>0</v>
      </c>
      <c r="AW1014" s="2">
        <f t="shared" si="440"/>
        <v>0</v>
      </c>
      <c r="AY1014" t="s">
        <v>1547</v>
      </c>
      <c r="AZ1014" t="s">
        <v>558</v>
      </c>
      <c r="BC1014">
        <v>2</v>
      </c>
      <c r="BD1014" s="91">
        <v>25</v>
      </c>
      <c r="BE1014" s="93">
        <v>17</v>
      </c>
      <c r="BF1014" s="96">
        <f t="shared" si="441"/>
        <v>25017</v>
      </c>
      <c r="BG1014" s="96">
        <f t="shared" si="417"/>
        <v>25017</v>
      </c>
      <c r="BI1014" s="7" t="s">
        <v>1447</v>
      </c>
      <c r="BJ1014" s="102">
        <f>SUMIF(Town!$AP$545:$AP$895,$BF1014,Town!AS$545:AS$895)</f>
        <v>19770</v>
      </c>
    </row>
    <row r="1015" spans="1:63" ht="14" hidden="1" customHeight="1" outlineLevel="1" x14ac:dyDescent="0.2">
      <c r="A1015" t="s">
        <v>603</v>
      </c>
      <c r="B1015" t="s">
        <v>558</v>
      </c>
      <c r="C1015" s="1">
        <f t="shared" si="431"/>
        <v>7194</v>
      </c>
      <c r="D1015" s="7">
        <f>IF(N1015&gt;0, RANK(N1015,(N1015:P1015,Q1015:AF1015)),0)</f>
        <v>1</v>
      </c>
      <c r="E1015" s="7">
        <f>IF(O1015&gt;0,RANK(O1015,(N1015:P1015,Q1015:AF1015)),0)</f>
        <v>2</v>
      </c>
      <c r="F1015" s="7">
        <f>IF(P1015&gt;0,RANK(P1015,(N1015:P1015,Q1015:AF1015)),0)</f>
        <v>0</v>
      </c>
      <c r="G1015" s="1">
        <f t="shared" si="432"/>
        <v>3098</v>
      </c>
      <c r="H1015" s="2">
        <f t="shared" si="419"/>
        <v>0.43063664164581594</v>
      </c>
      <c r="I1015" s="2"/>
      <c r="J1015" s="2">
        <f t="shared" si="433"/>
        <v>0.71337225465665832</v>
      </c>
      <c r="K1015" s="2">
        <f t="shared" si="434"/>
        <v>0.28273561301084238</v>
      </c>
      <c r="L1015" s="2">
        <f t="shared" si="435"/>
        <v>0</v>
      </c>
      <c r="M1015" s="2">
        <f t="shared" si="436"/>
        <v>3.8921323324992985E-3</v>
      </c>
      <c r="N1015" s="102">
        <f>SUMIF(Town!$AP$545:$AP$895,$BF1015,Town!N$545:N$895)</f>
        <v>5132</v>
      </c>
      <c r="O1015" s="102">
        <f>SUMIF(Town!$AP$545:$AP$895,$BF1015,Town!O$545:O$895)</f>
        <v>2034</v>
      </c>
      <c r="P1015" s="102"/>
      <c r="Q1015" s="102"/>
      <c r="R1015" s="102"/>
      <c r="S1015" s="102"/>
      <c r="T1015" s="102"/>
      <c r="U1015" s="102"/>
      <c r="W1015" s="102"/>
      <c r="X1015" s="102">
        <f>SUMIF(Town!$AP$545:$AP$895,$BF1015,Town!X$545:X$895)</f>
        <v>28</v>
      </c>
      <c r="Y1015" s="102">
        <f>SUMIF(Town!$AP$545:$AP$895,$BF1015,Town!Y$545:Y$895)</f>
        <v>0</v>
      </c>
      <c r="AP1015" s="7">
        <f>IF(Q1015&gt;0,RANK(Q1015,(N1015:P1015,Q1015:AF1015)),0)</f>
        <v>0</v>
      </c>
      <c r="AQ1015" s="7">
        <f>IF(R1015&gt;0,RANK(R1015,(N1015:P1015,Q1015:AF1015)),0)</f>
        <v>0</v>
      </c>
      <c r="AR1015" s="7">
        <f>IF(T1015&gt;0,RANK(T1015,(N1015:P1015,Q1015:AF1015)),0)</f>
        <v>0</v>
      </c>
      <c r="AS1015" s="7">
        <f>IF(S1015&gt;0,RANK(S1015,(N1015:P1015,Q1015:AF1015)),0)</f>
        <v>0</v>
      </c>
      <c r="AT1015" s="2">
        <f t="shared" si="437"/>
        <v>0</v>
      </c>
      <c r="AU1015" s="2">
        <f t="shared" si="438"/>
        <v>0</v>
      </c>
      <c r="AV1015" s="2">
        <f t="shared" si="439"/>
        <v>0</v>
      </c>
      <c r="AW1015" s="2">
        <f t="shared" si="440"/>
        <v>0</v>
      </c>
      <c r="AY1015" t="s">
        <v>603</v>
      </c>
      <c r="AZ1015" t="s">
        <v>558</v>
      </c>
      <c r="BA1015">
        <v>9</v>
      </c>
      <c r="BC1015">
        <v>2</v>
      </c>
      <c r="BD1015" s="91">
        <v>25</v>
      </c>
      <c r="BE1015" s="93">
        <v>19</v>
      </c>
      <c r="BF1015" s="96">
        <f t="shared" si="441"/>
        <v>25019</v>
      </c>
      <c r="BG1015" s="96">
        <f t="shared" si="417"/>
        <v>25019</v>
      </c>
      <c r="BI1015" s="7" t="s">
        <v>1447</v>
      </c>
      <c r="BJ1015" s="102">
        <f>SUMIF(Town!$AP$545:$AP$895,$BF1015,Town!AS$545:AS$895)</f>
        <v>144</v>
      </c>
    </row>
    <row r="1016" spans="1:63" ht="14" hidden="1" customHeight="1" outlineLevel="1" x14ac:dyDescent="0.2">
      <c r="A1016" t="s">
        <v>2285</v>
      </c>
      <c r="B1016" t="s">
        <v>558</v>
      </c>
      <c r="C1016" s="1">
        <f t="shared" si="431"/>
        <v>400671</v>
      </c>
      <c r="D1016" s="7">
        <f>IF(N1016&gt;0, RANK(N1016,(N1016:P1016,Q1016:AF1016)),0)</f>
        <v>1</v>
      </c>
      <c r="E1016" s="7">
        <f>IF(O1016&gt;0,RANK(O1016,(N1016:P1016,Q1016:AF1016)),0)</f>
        <v>2</v>
      </c>
      <c r="F1016" s="7">
        <f>IF(P1016&gt;0,RANK(P1016,(N1016:P1016,Q1016:AF1016)),0)</f>
        <v>0</v>
      </c>
      <c r="G1016" s="1">
        <f t="shared" si="432"/>
        <v>132163</v>
      </c>
      <c r="H1016" s="2">
        <f t="shared" si="419"/>
        <v>0.32985416963044495</v>
      </c>
      <c r="I1016" s="2"/>
      <c r="J1016" s="2">
        <f t="shared" si="433"/>
        <v>0.66191463819442886</v>
      </c>
      <c r="K1016" s="2">
        <f t="shared" si="434"/>
        <v>0.33206046856398391</v>
      </c>
      <c r="L1016" s="2">
        <f t="shared" si="435"/>
        <v>0</v>
      </c>
      <c r="M1016" s="2">
        <f t="shared" si="436"/>
        <v>6.0248932415872258E-3</v>
      </c>
      <c r="N1016" s="102">
        <f>SUMIF(Town!$AP$545:$AP$895,$BF1016,Town!N$545:N$895)</f>
        <v>265210</v>
      </c>
      <c r="O1016" s="102">
        <f>SUMIF(Town!$AP$545:$AP$895,$BF1016,Town!O$545:O$895)</f>
        <v>133047</v>
      </c>
      <c r="P1016" s="102"/>
      <c r="Q1016" s="102"/>
      <c r="R1016" s="102"/>
      <c r="S1016" s="102"/>
      <c r="T1016" s="102"/>
      <c r="U1016" s="102"/>
      <c r="W1016" s="102"/>
      <c r="X1016" s="102">
        <f>SUMIF(Town!$AP$545:$AP$895,$BF1016,Town!X$545:X$895)</f>
        <v>1028</v>
      </c>
      <c r="Y1016" s="102">
        <f>SUMIF(Town!$AP$545:$AP$895,$BF1016,Town!Y$545:Y$895)</f>
        <v>1386</v>
      </c>
      <c r="AP1016" s="7">
        <f>IF(Q1016&gt;0,RANK(Q1016,(N1016:P1016,Q1016:AF1016)),0)</f>
        <v>0</v>
      </c>
      <c r="AQ1016" s="7">
        <f>IF(R1016&gt;0,RANK(R1016,(N1016:P1016,Q1016:AF1016)),0)</f>
        <v>0</v>
      </c>
      <c r="AR1016" s="7">
        <f>IF(T1016&gt;0,RANK(T1016,(N1016:P1016,Q1016:AF1016)),0)</f>
        <v>0</v>
      </c>
      <c r="AS1016" s="7">
        <f>IF(S1016&gt;0,RANK(S1016,(N1016:P1016,Q1016:AF1016)),0)</f>
        <v>0</v>
      </c>
      <c r="AT1016" s="2">
        <f t="shared" si="437"/>
        <v>0</v>
      </c>
      <c r="AU1016" s="2">
        <f t="shared" si="438"/>
        <v>0</v>
      </c>
      <c r="AV1016" s="2">
        <f t="shared" si="439"/>
        <v>0</v>
      </c>
      <c r="AW1016" s="2">
        <f t="shared" si="440"/>
        <v>0</v>
      </c>
      <c r="AY1016" t="s">
        <v>2285</v>
      </c>
      <c r="AZ1016" t="s">
        <v>558</v>
      </c>
      <c r="BC1016">
        <v>2</v>
      </c>
      <c r="BD1016" s="91">
        <v>25</v>
      </c>
      <c r="BE1016" s="93">
        <v>21</v>
      </c>
      <c r="BF1016" s="96">
        <f t="shared" si="441"/>
        <v>25021</v>
      </c>
      <c r="BG1016" s="96">
        <f t="shared" si="417"/>
        <v>25021</v>
      </c>
      <c r="BI1016" s="7" t="s">
        <v>1447</v>
      </c>
      <c r="BJ1016" s="102">
        <f>SUMIF(Town!$AP$545:$AP$895,$BF1016,Town!AS$545:AS$895)</f>
        <v>10371</v>
      </c>
    </row>
    <row r="1017" spans="1:63" ht="14" hidden="1" customHeight="1" outlineLevel="1" x14ac:dyDescent="0.2">
      <c r="A1017" t="s">
        <v>529</v>
      </c>
      <c r="B1017" t="s">
        <v>558</v>
      </c>
      <c r="C1017" s="1">
        <f t="shared" si="431"/>
        <v>296725</v>
      </c>
      <c r="D1017" s="7">
        <f>IF(N1017&gt;0, RANK(N1017,(N1017:P1017,Q1017:AF1017)),0)</f>
        <v>1</v>
      </c>
      <c r="E1017" s="7">
        <f>IF(O1017&gt;0,RANK(O1017,(N1017:P1017,Q1017:AF1017)),0)</f>
        <v>2</v>
      </c>
      <c r="F1017" s="7">
        <f>IF(P1017&gt;0,RANK(P1017,(N1017:P1017,Q1017:AF1017)),0)</f>
        <v>0</v>
      </c>
      <c r="G1017" s="1">
        <f t="shared" si="432"/>
        <v>46448</v>
      </c>
      <c r="H1017" s="2">
        <f t="shared" si="419"/>
        <v>0.156535512680091</v>
      </c>
      <c r="I1017" s="2"/>
      <c r="J1017" s="2">
        <f t="shared" si="433"/>
        <v>0.57471396073805714</v>
      </c>
      <c r="K1017" s="2">
        <f t="shared" si="434"/>
        <v>0.41817844805796611</v>
      </c>
      <c r="L1017" s="2">
        <f t="shared" si="435"/>
        <v>0</v>
      </c>
      <c r="M1017" s="2">
        <f t="shared" si="436"/>
        <v>7.1075912039767486E-3</v>
      </c>
      <c r="N1017" s="102">
        <f>SUMIF(Town!$AP$545:$AP$895,$BF1017,Town!N$545:N$895)</f>
        <v>170532</v>
      </c>
      <c r="O1017" s="102">
        <f>SUMIF(Town!$AP$545:$AP$895,$BF1017,Town!O$545:O$895)</f>
        <v>124084</v>
      </c>
      <c r="P1017" s="102"/>
      <c r="Q1017" s="102"/>
      <c r="R1017" s="102"/>
      <c r="S1017" s="102"/>
      <c r="T1017" s="102"/>
      <c r="U1017" s="102"/>
      <c r="W1017" s="102"/>
      <c r="X1017" s="102">
        <f>SUMIF(Town!$AP$545:$AP$895,$BF1017,Town!X$545:X$895)</f>
        <v>425</v>
      </c>
      <c r="Y1017" s="102">
        <f>SUMIF(Town!$AP$545:$AP$895,$BF1017,Town!Y$545:Y$895)</f>
        <v>1684</v>
      </c>
      <c r="AP1017" s="7">
        <f>IF(Q1017&gt;0,RANK(Q1017,(N1017:P1017,Q1017:AF1017)),0)</f>
        <v>0</v>
      </c>
      <c r="AQ1017" s="7">
        <f>IF(R1017&gt;0,RANK(R1017,(N1017:P1017,Q1017:AF1017)),0)</f>
        <v>0</v>
      </c>
      <c r="AR1017" s="7">
        <f>IF(T1017&gt;0,RANK(T1017,(N1017:P1017,Q1017:AF1017)),0)</f>
        <v>0</v>
      </c>
      <c r="AS1017" s="7">
        <f>IF(S1017&gt;0,RANK(S1017,(N1017:P1017,Q1017:AF1017)),0)</f>
        <v>0</v>
      </c>
      <c r="AT1017" s="2">
        <f t="shared" si="437"/>
        <v>0</v>
      </c>
      <c r="AU1017" s="2">
        <f t="shared" si="438"/>
        <v>0</v>
      </c>
      <c r="AV1017" s="2">
        <f t="shared" si="439"/>
        <v>0</v>
      </c>
      <c r="AW1017" s="2">
        <f t="shared" si="440"/>
        <v>0</v>
      </c>
      <c r="AY1017" t="s">
        <v>529</v>
      </c>
      <c r="AZ1017" t="s">
        <v>558</v>
      </c>
      <c r="BC1017">
        <v>2</v>
      </c>
      <c r="BD1017" s="91">
        <v>25</v>
      </c>
      <c r="BE1017" s="93">
        <v>23</v>
      </c>
      <c r="BF1017" s="96">
        <f t="shared" si="441"/>
        <v>25023</v>
      </c>
      <c r="BG1017" s="96">
        <f t="shared" si="417"/>
        <v>25023</v>
      </c>
      <c r="BI1017" s="7" t="s">
        <v>1447</v>
      </c>
      <c r="BJ1017" s="102">
        <f>SUMIF(Town!$AP$545:$AP$895,$BF1017,Town!AS$545:AS$895)</f>
        <v>7145</v>
      </c>
    </row>
    <row r="1018" spans="1:63" ht="14" hidden="1" customHeight="1" outlineLevel="1" x14ac:dyDescent="0.2">
      <c r="A1018" t="s">
        <v>58</v>
      </c>
      <c r="B1018" t="s">
        <v>558</v>
      </c>
      <c r="C1018" s="1">
        <f t="shared" si="431"/>
        <v>326660</v>
      </c>
      <c r="D1018" s="7">
        <f>IF(N1018&gt;0, RANK(N1018,(N1018:P1018,Q1018:AF1018)),0)</f>
        <v>1</v>
      </c>
      <c r="E1018" s="7">
        <f>IF(O1018&gt;0,RANK(O1018,(N1018:P1018,Q1018:AF1018)),0)</f>
        <v>2</v>
      </c>
      <c r="F1018" s="7">
        <f>IF(P1018&gt;0,RANK(P1018,(N1018:P1018,Q1018:AF1018)),0)</f>
        <v>0</v>
      </c>
      <c r="G1018" s="1">
        <f t="shared" si="432"/>
        <v>207135</v>
      </c>
      <c r="H1018" s="2">
        <f t="shared" si="419"/>
        <v>0.63409967550358171</v>
      </c>
      <c r="I1018" s="2"/>
      <c r="J1018" s="2">
        <f t="shared" si="433"/>
        <v>0.81466050327557704</v>
      </c>
      <c r="K1018" s="2">
        <f t="shared" si="434"/>
        <v>0.18056082777199534</v>
      </c>
      <c r="L1018" s="2">
        <f t="shared" si="435"/>
        <v>0</v>
      </c>
      <c r="M1018" s="2">
        <f t="shared" si="436"/>
        <v>4.7786689524276227E-3</v>
      </c>
      <c r="N1018" s="102">
        <f>SUMIF(Town!$AP$545:$AP$895,$BF1018,Town!N$545:N$895)</f>
        <v>266117</v>
      </c>
      <c r="O1018" s="102">
        <f>SUMIF(Town!$AP$545:$AP$895,$BF1018,Town!O$545:O$895)</f>
        <v>58982</v>
      </c>
      <c r="P1018" s="102"/>
      <c r="Q1018" s="102"/>
      <c r="R1018" s="102"/>
      <c r="S1018" s="102"/>
      <c r="T1018" s="102"/>
      <c r="U1018" s="102"/>
      <c r="W1018" s="102"/>
      <c r="X1018" s="102">
        <f>SUMIF(Town!$AP$545:$AP$895,$BF1018,Town!X$545:X$895)</f>
        <v>949</v>
      </c>
      <c r="Y1018" s="102">
        <f>SUMIF(Town!$AP$545:$AP$895,$BF1018,Town!Y$545:Y$895)</f>
        <v>612</v>
      </c>
      <c r="AP1018" s="7">
        <f>IF(Q1018&gt;0,RANK(Q1018,(N1018:P1018,Q1018:AF1018)),0)</f>
        <v>0</v>
      </c>
      <c r="AQ1018" s="7">
        <f>IF(R1018&gt;0,RANK(R1018,(N1018:P1018,Q1018:AF1018)),0)</f>
        <v>0</v>
      </c>
      <c r="AR1018" s="7">
        <f>IF(T1018&gt;0,RANK(T1018,(N1018:P1018,Q1018:AF1018)),0)</f>
        <v>0</v>
      </c>
      <c r="AS1018" s="7">
        <f>IF(S1018&gt;0,RANK(S1018,(N1018:P1018,Q1018:AF1018)),0)</f>
        <v>0</v>
      </c>
      <c r="AT1018" s="2">
        <f t="shared" si="437"/>
        <v>0</v>
      </c>
      <c r="AU1018" s="2">
        <f t="shared" si="438"/>
        <v>0</v>
      </c>
      <c r="AV1018" s="2">
        <f t="shared" si="439"/>
        <v>0</v>
      </c>
      <c r="AW1018" s="2">
        <f t="shared" si="440"/>
        <v>0</v>
      </c>
      <c r="AY1018" t="s">
        <v>58</v>
      </c>
      <c r="AZ1018" t="s">
        <v>558</v>
      </c>
      <c r="BC1018">
        <v>2</v>
      </c>
      <c r="BD1018" s="91">
        <v>25</v>
      </c>
      <c r="BE1018" s="93">
        <v>25</v>
      </c>
      <c r="BF1018" s="96">
        <f t="shared" si="441"/>
        <v>25025</v>
      </c>
      <c r="BG1018" s="96">
        <f t="shared" si="417"/>
        <v>25025</v>
      </c>
      <c r="BI1018" s="7" t="s">
        <v>1447</v>
      </c>
      <c r="BJ1018" s="102">
        <f>SUMIF(Town!$AP$545:$AP$895,$BF1018,Town!AS$545:AS$895)</f>
        <v>10580</v>
      </c>
    </row>
    <row r="1019" spans="1:63" ht="14" hidden="1" customHeight="1" outlineLevel="1" x14ac:dyDescent="0.2">
      <c r="A1019" t="s">
        <v>955</v>
      </c>
      <c r="B1019" t="s">
        <v>558</v>
      </c>
      <c r="C1019" s="1">
        <f t="shared" si="431"/>
        <v>425185</v>
      </c>
      <c r="D1019" s="7">
        <f>IF(N1019&gt;0, RANK(N1019,(N1019:P1019,Q1019:AF1019)),0)</f>
        <v>1</v>
      </c>
      <c r="E1019" s="7">
        <f>IF(O1019&gt;0,RANK(O1019,(N1019:P1019,Q1019:AF1019)),0)</f>
        <v>2</v>
      </c>
      <c r="F1019" s="7">
        <f>IF(P1019&gt;0,RANK(P1019,(N1019:P1019,Q1019:AF1019)),0)</f>
        <v>0</v>
      </c>
      <c r="G1019" s="1">
        <f t="shared" si="432"/>
        <v>76192</v>
      </c>
      <c r="H1019" s="2">
        <f t="shared" si="419"/>
        <v>0.17919729059115444</v>
      </c>
      <c r="I1019" s="2"/>
      <c r="J1019" s="2">
        <f t="shared" si="433"/>
        <v>0.58281689147077154</v>
      </c>
      <c r="K1019" s="2">
        <f t="shared" si="434"/>
        <v>0.40361960087961712</v>
      </c>
      <c r="L1019" s="2">
        <f t="shared" si="435"/>
        <v>0</v>
      </c>
      <c r="M1019" s="2">
        <f t="shared" si="436"/>
        <v>1.3563507649611339E-2</v>
      </c>
      <c r="N1019" s="102">
        <f>SUMIF(Town!$AP$545:$AP$895,$BF1019,Town!N$545:N$895)</f>
        <v>247805</v>
      </c>
      <c r="O1019" s="102">
        <f>SUMIF(Town!$AP$545:$AP$895,$BF1019,Town!O$545:O$895)</f>
        <v>171613</v>
      </c>
      <c r="P1019" s="102"/>
      <c r="Q1019" s="102"/>
      <c r="R1019" s="102"/>
      <c r="S1019" s="102"/>
      <c r="T1019" s="102"/>
      <c r="U1019" s="102"/>
      <c r="W1019" s="102"/>
      <c r="X1019" s="102">
        <f>SUMIF(Town!$AP$545:$AP$895,$BF1019,Town!X$545:X$895)</f>
        <v>776</v>
      </c>
      <c r="Y1019" s="102">
        <f>SUMIF(Town!$AP$545:$AP$895,$BF1019,Town!Y$545:Y$895)</f>
        <v>4991</v>
      </c>
      <c r="AP1019" s="7">
        <f>IF(Q1019&gt;0,RANK(Q1019,(N1019:P1019,Q1019:AF1019)),0)</f>
        <v>0</v>
      </c>
      <c r="AQ1019" s="7">
        <f>IF(R1019&gt;0,RANK(R1019,(N1019:P1019,Q1019:AF1019)),0)</f>
        <v>0</v>
      </c>
      <c r="AR1019" s="7">
        <f>IF(T1019&gt;0,RANK(T1019,(N1019:P1019,Q1019:AF1019)),0)</f>
        <v>0</v>
      </c>
      <c r="AS1019" s="7">
        <f>IF(S1019&gt;0,RANK(S1019,(N1019:P1019,Q1019:AF1019)),0)</f>
        <v>0</v>
      </c>
      <c r="AT1019" s="2">
        <f t="shared" si="437"/>
        <v>0</v>
      </c>
      <c r="AU1019" s="2">
        <f t="shared" si="438"/>
        <v>0</v>
      </c>
      <c r="AV1019" s="2">
        <f t="shared" si="439"/>
        <v>0</v>
      </c>
      <c r="AW1019" s="2">
        <f t="shared" si="440"/>
        <v>0</v>
      </c>
      <c r="AY1019" t="s">
        <v>955</v>
      </c>
      <c r="AZ1019" t="s">
        <v>558</v>
      </c>
      <c r="BC1019">
        <v>2</v>
      </c>
      <c r="BD1019" s="91">
        <v>25</v>
      </c>
      <c r="BE1019" s="93">
        <v>27</v>
      </c>
      <c r="BF1019" s="96">
        <f t="shared" si="441"/>
        <v>25027</v>
      </c>
      <c r="BG1019" s="96">
        <f t="shared" si="417"/>
        <v>25027</v>
      </c>
      <c r="BI1019" s="7" t="s">
        <v>1447</v>
      </c>
      <c r="BJ1019" s="102">
        <f>SUMIF(Town!$AP$545:$AP$895,$BF1019,Town!AS$545:AS$895)</f>
        <v>9736</v>
      </c>
    </row>
    <row r="1020" spans="1:63" ht="14" customHeight="1" collapsed="1" x14ac:dyDescent="0.2">
      <c r="A1020" t="s">
        <v>387</v>
      </c>
      <c r="B1020" t="s">
        <v>2397</v>
      </c>
      <c r="C1020" s="1">
        <f t="shared" si="431"/>
        <v>3564136</v>
      </c>
      <c r="D1020" s="7">
        <f>IF(N1020&gt;0, RANK(N1020,(N1020:P1020,Q1020:AF1020)),0)</f>
        <v>1</v>
      </c>
      <c r="E1020" s="7">
        <f>IF(O1020&gt;0,RANK(O1020,(N1020:P1020,Q1020:AF1020)),0)</f>
        <v>2</v>
      </c>
      <c r="F1020" s="7">
        <f>IF(P1020&gt;0,RANK(P1020,(N1020:P1020,Q1020:AF1020)),0)</f>
        <v>0</v>
      </c>
      <c r="G1020" s="1">
        <f t="shared" si="432"/>
        <v>1180044</v>
      </c>
      <c r="H1020" s="2">
        <f t="shared" ref="H1020:H1083" si="442">IF(C1020&gt;0,G1020/C1020,0)</f>
        <v>0.33108837597667429</v>
      </c>
      <c r="I1020" s="2"/>
      <c r="J1020" s="2">
        <f t="shared" si="433"/>
        <v>0.66153732629731299</v>
      </c>
      <c r="K1020" s="2">
        <f t="shared" si="434"/>
        <v>0.3304489503206387</v>
      </c>
      <c r="L1020" s="2">
        <f t="shared" si="435"/>
        <v>0</v>
      </c>
      <c r="M1020" s="2">
        <f t="shared" si="436"/>
        <v>8.01372338204831E-3</v>
      </c>
      <c r="N1020" s="102">
        <f>SUM(N1006:N1019)</f>
        <v>2357809</v>
      </c>
      <c r="O1020" s="102">
        <f>SUM(O1006:O1019)</f>
        <v>1177765</v>
      </c>
      <c r="P1020" s="102"/>
      <c r="Q1020" s="102"/>
      <c r="R1020" s="102"/>
      <c r="S1020" s="102"/>
      <c r="T1020" s="102"/>
      <c r="U1020" s="102"/>
      <c r="W1020" s="102"/>
      <c r="X1020" s="102">
        <f>SUM(X1006:X1019)</f>
        <v>7428</v>
      </c>
      <c r="Y1020" s="102">
        <f t="shared" ref="Y1020" si="443">SUM(Y1006:Y1019)</f>
        <v>21134</v>
      </c>
      <c r="AP1020" s="7">
        <f>IF(Q1020&gt;0,RANK(Q1020,(N1020:P1020,Q1020:AF1020)),0)</f>
        <v>0</v>
      </c>
      <c r="AQ1020" s="7">
        <f>IF(R1020&gt;0,RANK(R1020,(N1020:P1020,Q1020:AF1020)),0)</f>
        <v>0</v>
      </c>
      <c r="AR1020" s="7">
        <f>IF(T1020&gt;0,RANK(T1020,(N1020:P1020,Q1020:AF1020)),0)</f>
        <v>0</v>
      </c>
      <c r="AS1020" s="7">
        <f>IF(S1020&gt;0,RANK(S1020,(N1020:P1020,Q1020:AF1020)),0)</f>
        <v>0</v>
      </c>
      <c r="AT1020" s="2">
        <f t="shared" si="437"/>
        <v>0</v>
      </c>
      <c r="AU1020" s="2">
        <f t="shared" si="438"/>
        <v>0</v>
      </c>
      <c r="AV1020" s="2">
        <f t="shared" si="439"/>
        <v>0</v>
      </c>
      <c r="AW1020" s="2">
        <f t="shared" si="440"/>
        <v>0</v>
      </c>
      <c r="AY1020" t="s">
        <v>387</v>
      </c>
      <c r="AZ1020" t="s">
        <v>2397</v>
      </c>
      <c r="BA1020" t="s">
        <v>2903</v>
      </c>
      <c r="BC1020">
        <v>2</v>
      </c>
      <c r="BD1020" s="91">
        <v>25</v>
      </c>
      <c r="BE1020" s="93"/>
      <c r="BF1020" s="91">
        <v>25</v>
      </c>
      <c r="BG1020" s="91">
        <f t="shared" si="417"/>
        <v>25</v>
      </c>
      <c r="BI1020" s="7" t="s">
        <v>2154</v>
      </c>
      <c r="BJ1020" s="102">
        <f>SUM(BJ1006:BJ1019)</f>
        <v>93869</v>
      </c>
      <c r="BK1020" s="102">
        <f>SUM(BK1006:BK1019)</f>
        <v>0</v>
      </c>
    </row>
    <row r="1021" spans="1:63" ht="14" customHeight="1" x14ac:dyDescent="0.2">
      <c r="C1021" s="1"/>
      <c r="E1021" s="7"/>
      <c r="F1021" s="7"/>
      <c r="I1021" s="2"/>
      <c r="AP1021" s="7"/>
      <c r="AQ1021" s="7"/>
      <c r="AR1021" s="7"/>
      <c r="AS1021" s="7"/>
      <c r="BA1021" t="s">
        <v>2903</v>
      </c>
      <c r="BD1021" s="91"/>
      <c r="BE1021" s="93"/>
      <c r="BF1021" s="96"/>
      <c r="BG1021" s="96"/>
    </row>
    <row r="1022" spans="1:63" ht="14" hidden="1" customHeight="1" outlineLevel="1" x14ac:dyDescent="0.2">
      <c r="A1022" t="s">
        <v>2350</v>
      </c>
      <c r="B1022" t="s">
        <v>601</v>
      </c>
      <c r="C1022" s="1">
        <f t="shared" ref="C1022:C1053" si="444">SUM(N1022:AN1022)</f>
        <v>6997</v>
      </c>
      <c r="D1022" s="7">
        <f>IF(N1022&gt;0, RANK(N1022,(N1022:P1022,Q1022:AF1022)),0)</f>
        <v>2</v>
      </c>
      <c r="E1022" s="7">
        <f>IF(O1022&gt;0,RANK(O1022,(N1022:P1022,Q1022:AF1022)),0)</f>
        <v>1</v>
      </c>
      <c r="F1022" s="7">
        <f>IF(P1022&gt;0,RANK(P1022,(N1022:P1022,Q1022:AF1022)),0)</f>
        <v>0</v>
      </c>
      <c r="G1022" s="1">
        <f t="shared" ref="G1022:G1083" si="445">IF(C1022&gt;0,MAX(N1022:P1022)-LARGE(N1022:P1022,2),0)</f>
        <v>2330</v>
      </c>
      <c r="H1022" s="2">
        <f t="shared" si="442"/>
        <v>0.3329998570816064</v>
      </c>
      <c r="I1022" s="2"/>
      <c r="J1022" s="2">
        <f t="shared" ref="J1022:J1053" si="446">IF($C1022=0,"-",N1022/$C1022)</f>
        <v>0.32642561097613265</v>
      </c>
      <c r="K1022" s="2">
        <f t="shared" ref="K1022:K1053" si="447">IF($C1022=0,"-",O1022/$C1022)</f>
        <v>0.65942546805773905</v>
      </c>
      <c r="L1022" s="2">
        <f t="shared" ref="L1022:L1053" si="448">IF($C1022=0,"-",P1022/$C1022)</f>
        <v>0</v>
      </c>
      <c r="M1022" s="2">
        <f t="shared" ref="M1022:M1053" si="449">IF(C1022=0,"-",(1-J1022-K1022-L1022))</f>
        <v>1.4148920966128298E-2</v>
      </c>
      <c r="N1022" s="53">
        <v>2284</v>
      </c>
      <c r="O1022" s="53">
        <v>4614</v>
      </c>
      <c r="R1022" s="53">
        <v>34</v>
      </c>
      <c r="S1022" s="53">
        <v>50</v>
      </c>
      <c r="U1022" s="53">
        <v>15</v>
      </c>
      <c r="Y1022" s="53">
        <v>0</v>
      </c>
      <c r="Z1022" s="53">
        <v>0</v>
      </c>
      <c r="AP1022" s="7">
        <f>IF(Q1022&gt;0,RANK(Q1022,(N1022:P1022,Q1022:AF1022)),0)</f>
        <v>0</v>
      </c>
      <c r="AQ1022" s="7">
        <f>IF(R1022&gt;0,RANK(R1022,(N1022:P1022,Q1022:AF1022)),0)</f>
        <v>4</v>
      </c>
      <c r="AR1022" s="7">
        <f>IF(T1022&gt;0,RANK(T1022,(N1022:P1022,Q1022:AF1022)),0)</f>
        <v>0</v>
      </c>
      <c r="AS1022" s="7">
        <f>IF(S1022&gt;0,RANK(S1022,(N1022:P1022,Q1022:AF1022)),0)</f>
        <v>3</v>
      </c>
      <c r="AT1022" s="2">
        <f t="shared" ref="AT1022:AT1053" si="450">IF($C1022=0,"-",Q1022/$C1022)</f>
        <v>0</v>
      </c>
      <c r="AU1022" s="2">
        <f t="shared" ref="AU1022:AU1053" si="451">IF($C1022=0,"-",R1022/$C1022)</f>
        <v>4.8592253823067028E-3</v>
      </c>
      <c r="AV1022" s="2">
        <f t="shared" ref="AV1022:AV1053" si="452">IF($C1022=0,"-",T1022/$C1022)</f>
        <v>0</v>
      </c>
      <c r="AW1022" s="2">
        <f t="shared" ref="AW1022:AW1053" si="453">IF($C1022=0,"-",S1022/$C1022)</f>
        <v>7.1459196798627986E-3</v>
      </c>
      <c r="AY1022" t="s">
        <v>2350</v>
      </c>
      <c r="AZ1022" t="s">
        <v>601</v>
      </c>
      <c r="BA1022">
        <v>1</v>
      </c>
      <c r="BC1022">
        <v>2</v>
      </c>
      <c r="BD1022" s="91">
        <v>26</v>
      </c>
      <c r="BE1022" s="93">
        <v>1</v>
      </c>
      <c r="BF1022" s="96">
        <f t="shared" si="441"/>
        <v>26001</v>
      </c>
      <c r="BG1022" s="96">
        <f t="shared" si="417"/>
        <v>26001</v>
      </c>
      <c r="BI1022" s="7" t="s">
        <v>1447</v>
      </c>
    </row>
    <row r="1023" spans="1:63" ht="14" hidden="1" customHeight="1" outlineLevel="1" x14ac:dyDescent="0.2">
      <c r="A1023" t="s">
        <v>932</v>
      </c>
      <c r="B1023" t="s">
        <v>601</v>
      </c>
      <c r="C1023" s="1">
        <f t="shared" si="444"/>
        <v>5082</v>
      </c>
      <c r="D1023" s="7">
        <f>IF(N1023&gt;0, RANK(N1023,(N1023:P1023,Q1023:AF1023)),0)</f>
        <v>2</v>
      </c>
      <c r="E1023" s="7">
        <f>IF(O1023&gt;0,RANK(O1023,(N1023:P1023,Q1023:AF1023)),0)</f>
        <v>1</v>
      </c>
      <c r="F1023" s="7">
        <f>IF(P1023&gt;0,RANK(P1023,(N1023:P1023,Q1023:AF1023)),0)</f>
        <v>0</v>
      </c>
      <c r="G1023" s="1">
        <f t="shared" si="445"/>
        <v>830</v>
      </c>
      <c r="H1023" s="2">
        <f t="shared" si="442"/>
        <v>0.16332152695789059</v>
      </c>
      <c r="I1023" s="2"/>
      <c r="J1023" s="2">
        <f t="shared" si="446"/>
        <v>0.41105863833136558</v>
      </c>
      <c r="K1023" s="2">
        <f t="shared" si="447"/>
        <v>0.57438016528925617</v>
      </c>
      <c r="L1023" s="2">
        <f t="shared" si="448"/>
        <v>0</v>
      </c>
      <c r="M1023" s="2">
        <f t="shared" si="449"/>
        <v>1.456119637937825E-2</v>
      </c>
      <c r="N1023" s="53">
        <v>2089</v>
      </c>
      <c r="O1023" s="53">
        <v>2919</v>
      </c>
      <c r="R1023" s="53">
        <v>31</v>
      </c>
      <c r="S1023" s="53">
        <v>36</v>
      </c>
      <c r="U1023" s="53">
        <v>7</v>
      </c>
      <c r="Y1023" s="53">
        <v>0</v>
      </c>
      <c r="Z1023" s="53">
        <v>0</v>
      </c>
      <c r="AP1023" s="7">
        <f>IF(Q1023&gt;0,RANK(Q1023,(N1023:P1023,Q1023:AF1023)),0)</f>
        <v>0</v>
      </c>
      <c r="AQ1023" s="7">
        <f>IF(R1023&gt;0,RANK(R1023,(N1023:P1023,Q1023:AF1023)),0)</f>
        <v>4</v>
      </c>
      <c r="AR1023" s="7">
        <f>IF(T1023&gt;0,RANK(T1023,(N1023:P1023,Q1023:AF1023)),0)</f>
        <v>0</v>
      </c>
      <c r="AS1023" s="7">
        <f>IF(S1023&gt;0,RANK(S1023,(N1023:P1023,Q1023:AF1023)),0)</f>
        <v>3</v>
      </c>
      <c r="AT1023" s="2">
        <f t="shared" si="450"/>
        <v>0</v>
      </c>
      <c r="AU1023" s="2">
        <f t="shared" si="451"/>
        <v>6.0999606454151907E-3</v>
      </c>
      <c r="AV1023" s="2">
        <f t="shared" si="452"/>
        <v>0</v>
      </c>
      <c r="AW1023" s="2">
        <f t="shared" si="453"/>
        <v>7.0838252656434475E-3</v>
      </c>
      <c r="AY1023" t="s">
        <v>932</v>
      </c>
      <c r="AZ1023" t="s">
        <v>601</v>
      </c>
      <c r="BA1023">
        <v>1</v>
      </c>
      <c r="BC1023">
        <v>2</v>
      </c>
      <c r="BD1023" s="91">
        <v>26</v>
      </c>
      <c r="BE1023" s="93">
        <v>3</v>
      </c>
      <c r="BF1023" s="96">
        <f t="shared" si="441"/>
        <v>26003</v>
      </c>
      <c r="BG1023" s="96">
        <f t="shared" si="417"/>
        <v>26003</v>
      </c>
      <c r="BI1023" s="7" t="s">
        <v>1447</v>
      </c>
    </row>
    <row r="1024" spans="1:63" ht="14" hidden="1" customHeight="1" outlineLevel="1" x14ac:dyDescent="0.2">
      <c r="A1024" t="s">
        <v>330</v>
      </c>
      <c r="B1024" t="s">
        <v>601</v>
      </c>
      <c r="C1024" s="1">
        <f t="shared" si="444"/>
        <v>66445</v>
      </c>
      <c r="D1024" s="7">
        <f>IF(N1024&gt;0, RANK(N1024,(N1024:P1024,Q1024:AF1024)),0)</f>
        <v>2</v>
      </c>
      <c r="E1024" s="7">
        <f>IF(O1024&gt;0,RANK(O1024,(N1024:P1024,Q1024:AF1024)),0)</f>
        <v>1</v>
      </c>
      <c r="F1024" s="7">
        <f>IF(P1024&gt;0,RANK(P1024,(N1024:P1024,Q1024:AF1024)),0)</f>
        <v>0</v>
      </c>
      <c r="G1024" s="1">
        <f t="shared" si="445"/>
        <v>19423</v>
      </c>
      <c r="H1024" s="2">
        <f t="shared" si="442"/>
        <v>0.29231695387162315</v>
      </c>
      <c r="I1024" s="2"/>
      <c r="J1024" s="2">
        <f t="shared" si="446"/>
        <v>0.3452328993904733</v>
      </c>
      <c r="K1024" s="2">
        <f t="shared" si="447"/>
        <v>0.63754985326209646</v>
      </c>
      <c r="L1024" s="2">
        <f t="shared" si="448"/>
        <v>0</v>
      </c>
      <c r="M1024" s="2">
        <f t="shared" si="449"/>
        <v>1.7217247347430242E-2</v>
      </c>
      <c r="N1024" s="53">
        <v>22939</v>
      </c>
      <c r="O1024" s="53">
        <v>42362</v>
      </c>
      <c r="R1024" s="53">
        <v>416</v>
      </c>
      <c r="S1024" s="53">
        <v>594</v>
      </c>
      <c r="U1024" s="53">
        <v>132</v>
      </c>
      <c r="Y1024" s="53">
        <v>1</v>
      </c>
      <c r="Z1024" s="53">
        <v>1</v>
      </c>
      <c r="AP1024" s="7">
        <f>IF(Q1024&gt;0,RANK(Q1024,(N1024:P1024,Q1024:AF1024)),0)</f>
        <v>0</v>
      </c>
      <c r="AQ1024" s="7">
        <f>IF(R1024&gt;0,RANK(R1024,(N1024:P1024,Q1024:AF1024)),0)</f>
        <v>4</v>
      </c>
      <c r="AR1024" s="7">
        <f>IF(T1024&gt;0,RANK(T1024,(N1024:P1024,Q1024:AF1024)),0)</f>
        <v>0</v>
      </c>
      <c r="AS1024" s="7">
        <f>IF(S1024&gt;0,RANK(S1024,(N1024:P1024,Q1024:AF1024)),0)</f>
        <v>3</v>
      </c>
      <c r="AT1024" s="2">
        <f t="shared" si="450"/>
        <v>0</v>
      </c>
      <c r="AU1024" s="2">
        <f t="shared" si="451"/>
        <v>6.2608172172473478E-3</v>
      </c>
      <c r="AV1024" s="2">
        <f t="shared" si="452"/>
        <v>0</v>
      </c>
      <c r="AW1024" s="2">
        <f t="shared" si="453"/>
        <v>8.939724584242607E-3</v>
      </c>
      <c r="AY1024" t="s">
        <v>330</v>
      </c>
      <c r="AZ1024" t="s">
        <v>601</v>
      </c>
      <c r="BC1024">
        <v>2</v>
      </c>
      <c r="BD1024" s="91">
        <v>26</v>
      </c>
      <c r="BE1024" s="93">
        <v>5</v>
      </c>
      <c r="BF1024" s="96">
        <f t="shared" si="441"/>
        <v>26005</v>
      </c>
      <c r="BG1024" s="96">
        <f t="shared" si="417"/>
        <v>26005</v>
      </c>
      <c r="BI1024" s="7" t="s">
        <v>1447</v>
      </c>
    </row>
    <row r="1025" spans="1:61" ht="14" hidden="1" customHeight="1" outlineLevel="1" x14ac:dyDescent="0.2">
      <c r="A1025" t="s">
        <v>121</v>
      </c>
      <c r="B1025" t="s">
        <v>601</v>
      </c>
      <c r="C1025" s="1">
        <f t="shared" si="444"/>
        <v>16771</v>
      </c>
      <c r="D1025" s="7">
        <f>IF(N1025&gt;0, RANK(N1025,(N1025:P1025,Q1025:AF1025)),0)</f>
        <v>2</v>
      </c>
      <c r="E1025" s="7">
        <f>IF(O1025&gt;0,RANK(O1025,(N1025:P1025,Q1025:AF1025)),0)</f>
        <v>1</v>
      </c>
      <c r="F1025" s="7">
        <f>IF(P1025&gt;0,RANK(P1025,(N1025:P1025,Q1025:AF1025)),0)</f>
        <v>0</v>
      </c>
      <c r="G1025" s="1">
        <f t="shared" si="445"/>
        <v>3984</v>
      </c>
      <c r="H1025" s="2">
        <f t="shared" si="442"/>
        <v>0.23755291872875797</v>
      </c>
      <c r="I1025" s="2"/>
      <c r="J1025" s="2">
        <f t="shared" si="446"/>
        <v>0.37403851887186212</v>
      </c>
      <c r="K1025" s="2">
        <f t="shared" si="447"/>
        <v>0.61159143760062007</v>
      </c>
      <c r="L1025" s="2">
        <f t="shared" si="448"/>
        <v>0</v>
      </c>
      <c r="M1025" s="2">
        <f t="shared" si="449"/>
        <v>1.4370043527517806E-2</v>
      </c>
      <c r="N1025" s="53">
        <v>6273</v>
      </c>
      <c r="O1025" s="53">
        <v>10257</v>
      </c>
      <c r="R1025" s="53">
        <v>82</v>
      </c>
      <c r="S1025" s="53">
        <v>119</v>
      </c>
      <c r="U1025" s="53">
        <v>40</v>
      </c>
      <c r="Y1025" s="53">
        <v>0</v>
      </c>
      <c r="Z1025" s="53">
        <v>0</v>
      </c>
      <c r="AP1025" s="7">
        <f>IF(Q1025&gt;0,RANK(Q1025,(N1025:P1025,Q1025:AF1025)),0)</f>
        <v>0</v>
      </c>
      <c r="AQ1025" s="7">
        <f>IF(R1025&gt;0,RANK(R1025,(N1025:P1025,Q1025:AF1025)),0)</f>
        <v>4</v>
      </c>
      <c r="AR1025" s="7">
        <f>IF(T1025&gt;0,RANK(T1025,(N1025:P1025,Q1025:AF1025)),0)</f>
        <v>0</v>
      </c>
      <c r="AS1025" s="7">
        <f>IF(S1025&gt;0,RANK(S1025,(N1025:P1025,Q1025:AF1025)),0)</f>
        <v>3</v>
      </c>
      <c r="AT1025" s="2">
        <f t="shared" si="450"/>
        <v>0</v>
      </c>
      <c r="AU1025" s="2">
        <f t="shared" si="451"/>
        <v>4.8893924035537531E-3</v>
      </c>
      <c r="AV1025" s="2">
        <f t="shared" si="452"/>
        <v>0</v>
      </c>
      <c r="AW1025" s="2">
        <f t="shared" si="453"/>
        <v>7.0955816588158128E-3</v>
      </c>
      <c r="AY1025" t="s">
        <v>121</v>
      </c>
      <c r="AZ1025" t="s">
        <v>601</v>
      </c>
      <c r="BA1025">
        <v>1</v>
      </c>
      <c r="BC1025">
        <v>2</v>
      </c>
      <c r="BD1025" s="91">
        <v>26</v>
      </c>
      <c r="BE1025" s="93">
        <v>7</v>
      </c>
      <c r="BF1025" s="96">
        <f t="shared" si="441"/>
        <v>26007</v>
      </c>
      <c r="BG1025" s="96">
        <f t="shared" si="417"/>
        <v>26007</v>
      </c>
      <c r="BI1025" s="7" t="s">
        <v>1447</v>
      </c>
    </row>
    <row r="1026" spans="1:61" ht="14" hidden="1" customHeight="1" outlineLevel="1" x14ac:dyDescent="0.2">
      <c r="A1026" t="s">
        <v>971</v>
      </c>
      <c r="B1026" t="s">
        <v>601</v>
      </c>
      <c r="C1026" s="1">
        <f t="shared" si="444"/>
        <v>15877</v>
      </c>
      <c r="D1026" s="7">
        <f>IF(N1026&gt;0, RANK(N1026,(N1026:P1026,Q1026:AF1026)),0)</f>
        <v>2</v>
      </c>
      <c r="E1026" s="7">
        <f>IF(O1026&gt;0,RANK(O1026,(N1026:P1026,Q1026:AF1026)),0)</f>
        <v>1</v>
      </c>
      <c r="F1026" s="7">
        <f>IF(P1026&gt;0,RANK(P1026,(N1026:P1026,Q1026:AF1026)),0)</f>
        <v>0</v>
      </c>
      <c r="G1026" s="1">
        <f t="shared" si="445"/>
        <v>4166</v>
      </c>
      <c r="H1026" s="2">
        <f t="shared" si="442"/>
        <v>0.2623921395729672</v>
      </c>
      <c r="I1026" s="2"/>
      <c r="J1026" s="2">
        <f t="shared" si="446"/>
        <v>0.36266297159412986</v>
      </c>
      <c r="K1026" s="2">
        <f t="shared" si="447"/>
        <v>0.62505511116709711</v>
      </c>
      <c r="L1026" s="2">
        <f t="shared" si="448"/>
        <v>0</v>
      </c>
      <c r="M1026" s="2">
        <f t="shared" si="449"/>
        <v>1.2281917238773032E-2</v>
      </c>
      <c r="N1026" s="53">
        <v>5758</v>
      </c>
      <c r="O1026" s="53">
        <v>9924</v>
      </c>
      <c r="R1026" s="53">
        <v>86</v>
      </c>
      <c r="S1026" s="53">
        <v>82</v>
      </c>
      <c r="U1026" s="53">
        <v>27</v>
      </c>
      <c r="Y1026" s="53">
        <v>0</v>
      </c>
      <c r="Z1026" s="53">
        <v>0</v>
      </c>
      <c r="AP1026" s="7">
        <f>IF(Q1026&gt;0,RANK(Q1026,(N1026:P1026,Q1026:AF1026)),0)</f>
        <v>0</v>
      </c>
      <c r="AQ1026" s="7">
        <f>IF(R1026&gt;0,RANK(R1026,(N1026:P1026,Q1026:AF1026)),0)</f>
        <v>3</v>
      </c>
      <c r="AR1026" s="7">
        <f>IF(T1026&gt;0,RANK(T1026,(N1026:P1026,Q1026:AF1026)),0)</f>
        <v>0</v>
      </c>
      <c r="AS1026" s="7">
        <f>IF(S1026&gt;0,RANK(S1026,(N1026:P1026,Q1026:AF1026)),0)</f>
        <v>4</v>
      </c>
      <c r="AT1026" s="2">
        <f t="shared" si="450"/>
        <v>0</v>
      </c>
      <c r="AU1026" s="2">
        <f t="shared" si="451"/>
        <v>5.4166404232537631E-3</v>
      </c>
      <c r="AV1026" s="2">
        <f t="shared" si="452"/>
        <v>0</v>
      </c>
      <c r="AW1026" s="2">
        <f t="shared" si="453"/>
        <v>5.1647036593814952E-3</v>
      </c>
      <c r="AY1026" t="s">
        <v>971</v>
      </c>
      <c r="AZ1026" t="s">
        <v>601</v>
      </c>
      <c r="BA1026">
        <v>1</v>
      </c>
      <c r="BC1026">
        <v>2</v>
      </c>
      <c r="BD1026" s="91">
        <v>26</v>
      </c>
      <c r="BE1026" s="93">
        <v>9</v>
      </c>
      <c r="BF1026" s="96">
        <f t="shared" si="441"/>
        <v>26009</v>
      </c>
      <c r="BG1026" s="96">
        <f t="shared" si="417"/>
        <v>26009</v>
      </c>
      <c r="BI1026" s="7" t="s">
        <v>1447</v>
      </c>
    </row>
    <row r="1027" spans="1:61" ht="14" hidden="1" customHeight="1" outlineLevel="1" x14ac:dyDescent="0.2">
      <c r="A1027" t="s">
        <v>2264</v>
      </c>
      <c r="B1027" t="s">
        <v>601</v>
      </c>
      <c r="C1027" s="1">
        <f t="shared" si="444"/>
        <v>8712</v>
      </c>
      <c r="D1027" s="7">
        <f>IF(N1027&gt;0, RANK(N1027,(N1027:P1027,Q1027:AF1027)),0)</f>
        <v>2</v>
      </c>
      <c r="E1027" s="7">
        <f>IF(O1027&gt;0,RANK(O1027,(N1027:P1027,Q1027:AF1027)),0)</f>
        <v>1</v>
      </c>
      <c r="F1027" s="7">
        <f>IF(P1027&gt;0,RANK(P1027,(N1027:P1027,Q1027:AF1027)),0)</f>
        <v>0</v>
      </c>
      <c r="G1027" s="1">
        <f t="shared" si="445"/>
        <v>2358</v>
      </c>
      <c r="H1027" s="2">
        <f t="shared" si="442"/>
        <v>0.27066115702479338</v>
      </c>
      <c r="I1027" s="2"/>
      <c r="J1027" s="2">
        <f t="shared" si="446"/>
        <v>0.35410927456382002</v>
      </c>
      <c r="K1027" s="2">
        <f t="shared" si="447"/>
        <v>0.62477043158861345</v>
      </c>
      <c r="L1027" s="2">
        <f t="shared" si="448"/>
        <v>0</v>
      </c>
      <c r="M1027" s="2">
        <f t="shared" si="449"/>
        <v>2.1120293847566529E-2</v>
      </c>
      <c r="N1027" s="53">
        <v>3085</v>
      </c>
      <c r="O1027" s="53">
        <v>5443</v>
      </c>
      <c r="R1027" s="53">
        <v>48</v>
      </c>
      <c r="S1027" s="53">
        <v>103</v>
      </c>
      <c r="U1027" s="53">
        <v>33</v>
      </c>
      <c r="Y1027" s="53">
        <v>0</v>
      </c>
      <c r="Z1027" s="53">
        <v>0</v>
      </c>
      <c r="AP1027" s="7">
        <f>IF(Q1027&gt;0,RANK(Q1027,(N1027:P1027,Q1027:AF1027)),0)</f>
        <v>0</v>
      </c>
      <c r="AQ1027" s="7">
        <f>IF(R1027&gt;0,RANK(R1027,(N1027:P1027,Q1027:AF1027)),0)</f>
        <v>4</v>
      </c>
      <c r="AR1027" s="7">
        <f>IF(T1027&gt;0,RANK(T1027,(N1027:P1027,Q1027:AF1027)),0)</f>
        <v>0</v>
      </c>
      <c r="AS1027" s="7">
        <f>IF(S1027&gt;0,RANK(S1027,(N1027:P1027,Q1027:AF1027)),0)</f>
        <v>3</v>
      </c>
      <c r="AT1027" s="2">
        <f t="shared" si="450"/>
        <v>0</v>
      </c>
      <c r="AU1027" s="2">
        <f t="shared" si="451"/>
        <v>5.5096418732782371E-3</v>
      </c>
      <c r="AV1027" s="2">
        <f t="shared" si="452"/>
        <v>0</v>
      </c>
      <c r="AW1027" s="2">
        <f t="shared" si="453"/>
        <v>1.1822773186409549E-2</v>
      </c>
      <c r="AY1027" t="s">
        <v>2264</v>
      </c>
      <c r="AZ1027" t="s">
        <v>601</v>
      </c>
      <c r="BA1027">
        <v>5</v>
      </c>
      <c r="BC1027">
        <v>2</v>
      </c>
      <c r="BD1027" s="91">
        <v>26</v>
      </c>
      <c r="BE1027" s="93">
        <v>11</v>
      </c>
      <c r="BF1027" s="96">
        <f t="shared" si="441"/>
        <v>26011</v>
      </c>
      <c r="BG1027" s="96">
        <f t="shared" si="417"/>
        <v>26011</v>
      </c>
      <c r="BI1027" s="7" t="s">
        <v>1447</v>
      </c>
    </row>
    <row r="1028" spans="1:61" ht="14" hidden="1" customHeight="1" outlineLevel="1" x14ac:dyDescent="0.2">
      <c r="A1028" t="s">
        <v>1560</v>
      </c>
      <c r="B1028" t="s">
        <v>601</v>
      </c>
      <c r="C1028" s="1">
        <f t="shared" si="444"/>
        <v>4000</v>
      </c>
      <c r="D1028" s="7">
        <f>IF(N1028&gt;0, RANK(N1028,(N1028:P1028,Q1028:AF1028)),0)</f>
        <v>2</v>
      </c>
      <c r="E1028" s="7">
        <f>IF(O1028&gt;0,RANK(O1028,(N1028:P1028,Q1028:AF1028)),0)</f>
        <v>1</v>
      </c>
      <c r="F1028" s="7">
        <f>IF(P1028&gt;0,RANK(P1028,(N1028:P1028,Q1028:AF1028)),0)</f>
        <v>0</v>
      </c>
      <c r="G1028" s="1">
        <f t="shared" si="445"/>
        <v>881</v>
      </c>
      <c r="H1028" s="2">
        <f t="shared" si="442"/>
        <v>0.22025</v>
      </c>
      <c r="I1028" s="2"/>
      <c r="J1028" s="2">
        <f t="shared" si="446"/>
        <v>0.38200000000000001</v>
      </c>
      <c r="K1028" s="2">
        <f t="shared" si="447"/>
        <v>0.60224999999999995</v>
      </c>
      <c r="L1028" s="2">
        <f t="shared" si="448"/>
        <v>0</v>
      </c>
      <c r="M1028" s="2">
        <f t="shared" si="449"/>
        <v>1.5750000000000042E-2</v>
      </c>
      <c r="N1028" s="53">
        <v>1528</v>
      </c>
      <c r="O1028" s="53">
        <v>2409</v>
      </c>
      <c r="R1028" s="53">
        <v>23</v>
      </c>
      <c r="S1028" s="53">
        <v>31</v>
      </c>
      <c r="U1028" s="53">
        <v>9</v>
      </c>
      <c r="Y1028" s="53">
        <v>0</v>
      </c>
      <c r="Z1028" s="53">
        <v>0</v>
      </c>
      <c r="AP1028" s="7">
        <f>IF(Q1028&gt;0,RANK(Q1028,(N1028:P1028,Q1028:AF1028)),0)</f>
        <v>0</v>
      </c>
      <c r="AQ1028" s="7">
        <f>IF(R1028&gt;0,RANK(R1028,(N1028:P1028,Q1028:AF1028)),0)</f>
        <v>4</v>
      </c>
      <c r="AR1028" s="7">
        <f>IF(T1028&gt;0,RANK(T1028,(N1028:P1028,Q1028:AF1028)),0)</f>
        <v>0</v>
      </c>
      <c r="AS1028" s="7">
        <f>IF(S1028&gt;0,RANK(S1028,(N1028:P1028,Q1028:AF1028)),0)</f>
        <v>3</v>
      </c>
      <c r="AT1028" s="2">
        <f t="shared" si="450"/>
        <v>0</v>
      </c>
      <c r="AU1028" s="2">
        <f t="shared" si="451"/>
        <v>5.7499999999999999E-3</v>
      </c>
      <c r="AV1028" s="2">
        <f t="shared" si="452"/>
        <v>0</v>
      </c>
      <c r="AW1028" s="2">
        <f t="shared" si="453"/>
        <v>7.7499999999999999E-3</v>
      </c>
      <c r="AY1028" t="s">
        <v>1560</v>
      </c>
      <c r="AZ1028" t="s">
        <v>601</v>
      </c>
      <c r="BA1028">
        <v>1</v>
      </c>
      <c r="BC1028">
        <v>2</v>
      </c>
      <c r="BD1028" s="91">
        <v>26</v>
      </c>
      <c r="BE1028" s="93">
        <v>13</v>
      </c>
      <c r="BF1028" s="96">
        <f t="shared" si="441"/>
        <v>26013</v>
      </c>
      <c r="BG1028" s="96">
        <f t="shared" ref="BG1028:BG1091" si="454">BF1028</f>
        <v>26013</v>
      </c>
      <c r="BI1028" s="7" t="s">
        <v>1447</v>
      </c>
    </row>
    <row r="1029" spans="1:61" ht="14" hidden="1" customHeight="1" outlineLevel="1" x14ac:dyDescent="0.2">
      <c r="A1029" t="s">
        <v>2021</v>
      </c>
      <c r="B1029" t="s">
        <v>601</v>
      </c>
      <c r="C1029" s="1">
        <f t="shared" si="444"/>
        <v>35570</v>
      </c>
      <c r="D1029" s="7">
        <f>IF(N1029&gt;0, RANK(N1029,(N1029:P1029,Q1029:AF1029)),0)</f>
        <v>2</v>
      </c>
      <c r="E1029" s="7">
        <f>IF(O1029&gt;0,RANK(O1029,(N1029:P1029,Q1029:AF1029)),0)</f>
        <v>1</v>
      </c>
      <c r="F1029" s="7">
        <f>IF(P1029&gt;0,RANK(P1029,(N1029:P1029,Q1029:AF1029)),0)</f>
        <v>0</v>
      </c>
      <c r="G1029" s="1">
        <f t="shared" si="445"/>
        <v>12130</v>
      </c>
      <c r="H1029" s="2">
        <f t="shared" si="442"/>
        <v>0.34101771155468091</v>
      </c>
      <c r="I1029" s="2"/>
      <c r="J1029" s="2">
        <f t="shared" si="446"/>
        <v>0.31962327804329493</v>
      </c>
      <c r="K1029" s="2">
        <f t="shared" si="447"/>
        <v>0.66064098959797579</v>
      </c>
      <c r="L1029" s="2">
        <f t="shared" si="448"/>
        <v>0</v>
      </c>
      <c r="M1029" s="2">
        <f t="shared" si="449"/>
        <v>1.9735732358729274E-2</v>
      </c>
      <c r="N1029" s="53">
        <v>11369</v>
      </c>
      <c r="O1029" s="53">
        <v>23499</v>
      </c>
      <c r="R1029" s="53">
        <v>241</v>
      </c>
      <c r="S1029" s="53">
        <v>366</v>
      </c>
      <c r="U1029" s="53">
        <v>95</v>
      </c>
      <c r="Y1029" s="53">
        <v>0</v>
      </c>
      <c r="Z1029" s="53">
        <v>0</v>
      </c>
      <c r="AP1029" s="7">
        <f>IF(Q1029&gt;0,RANK(Q1029,(N1029:P1029,Q1029:AF1029)),0)</f>
        <v>0</v>
      </c>
      <c r="AQ1029" s="7">
        <f>IF(R1029&gt;0,RANK(R1029,(N1029:P1029,Q1029:AF1029)),0)</f>
        <v>4</v>
      </c>
      <c r="AR1029" s="7">
        <f>IF(T1029&gt;0,RANK(T1029,(N1029:P1029,Q1029:AF1029)),0)</f>
        <v>0</v>
      </c>
      <c r="AS1029" s="7">
        <f>IF(S1029&gt;0,RANK(S1029,(N1029:P1029,Q1029:AF1029)),0)</f>
        <v>3</v>
      </c>
      <c r="AT1029" s="2">
        <f t="shared" si="450"/>
        <v>0</v>
      </c>
      <c r="AU1029" s="2">
        <f t="shared" si="451"/>
        <v>6.7753725049198759E-3</v>
      </c>
      <c r="AV1029" s="2">
        <f t="shared" si="452"/>
        <v>0</v>
      </c>
      <c r="AW1029" s="2">
        <f t="shared" si="453"/>
        <v>1.0289569862243464E-2</v>
      </c>
      <c r="AY1029" t="s">
        <v>2021</v>
      </c>
      <c r="AZ1029" t="s">
        <v>601</v>
      </c>
      <c r="BA1029">
        <v>3</v>
      </c>
      <c r="BC1029">
        <v>2</v>
      </c>
      <c r="BD1029" s="91">
        <v>26</v>
      </c>
      <c r="BE1029" s="93">
        <v>15</v>
      </c>
      <c r="BF1029" s="96">
        <f t="shared" si="441"/>
        <v>26015</v>
      </c>
      <c r="BG1029" s="96">
        <f t="shared" si="454"/>
        <v>26015</v>
      </c>
      <c r="BI1029" s="7" t="s">
        <v>1447</v>
      </c>
    </row>
    <row r="1030" spans="1:61" ht="14" hidden="1" customHeight="1" outlineLevel="1" x14ac:dyDescent="0.2">
      <c r="A1030" t="s">
        <v>1401</v>
      </c>
      <c r="B1030" t="s">
        <v>601</v>
      </c>
      <c r="C1030" s="1">
        <f t="shared" si="444"/>
        <v>59472</v>
      </c>
      <c r="D1030" s="7">
        <f>IF(N1030&gt;0, RANK(N1030,(N1030:P1030,Q1030:AF1030)),0)</f>
        <v>2</v>
      </c>
      <c r="E1030" s="7">
        <f>IF(O1030&gt;0,RANK(O1030,(N1030:P1030,Q1030:AF1030)),0)</f>
        <v>1</v>
      </c>
      <c r="F1030" s="7">
        <f>IF(P1030&gt;0,RANK(P1030,(N1030:P1030,Q1030:AF1030)),0)</f>
        <v>0</v>
      </c>
      <c r="G1030" s="1">
        <f t="shared" si="445"/>
        <v>4242</v>
      </c>
      <c r="H1030" s="2">
        <f t="shared" si="442"/>
        <v>7.1327683615819204E-2</v>
      </c>
      <c r="I1030" s="2"/>
      <c r="J1030" s="2">
        <f t="shared" si="446"/>
        <v>0.4552058111380145</v>
      </c>
      <c r="K1030" s="2">
        <f t="shared" si="447"/>
        <v>0.52653349475383371</v>
      </c>
      <c r="L1030" s="2">
        <f t="shared" si="448"/>
        <v>0</v>
      </c>
      <c r="M1030" s="2">
        <f t="shared" si="449"/>
        <v>1.8260694108151787E-2</v>
      </c>
      <c r="N1030" s="53">
        <v>27072</v>
      </c>
      <c r="O1030" s="53">
        <v>31314</v>
      </c>
      <c r="R1030" s="53">
        <v>382</v>
      </c>
      <c r="S1030" s="53">
        <v>561</v>
      </c>
      <c r="U1030" s="53">
        <v>143</v>
      </c>
      <c r="Y1030" s="53">
        <v>0</v>
      </c>
      <c r="Z1030" s="53">
        <v>0</v>
      </c>
      <c r="AP1030" s="7">
        <f>IF(Q1030&gt;0,RANK(Q1030,(N1030:P1030,Q1030:AF1030)),0)</f>
        <v>0</v>
      </c>
      <c r="AQ1030" s="7">
        <f>IF(R1030&gt;0,RANK(R1030,(N1030:P1030,Q1030:AF1030)),0)</f>
        <v>4</v>
      </c>
      <c r="AR1030" s="7">
        <f>IF(T1030&gt;0,RANK(T1030,(N1030:P1030,Q1030:AF1030)),0)</f>
        <v>0</v>
      </c>
      <c r="AS1030" s="7">
        <f>IF(S1030&gt;0,RANK(S1030,(N1030:P1030,Q1030:AF1030)),0)</f>
        <v>3</v>
      </c>
      <c r="AT1030" s="2">
        <f t="shared" si="450"/>
        <v>0</v>
      </c>
      <c r="AU1030" s="2">
        <f t="shared" si="451"/>
        <v>6.4231907452246438E-3</v>
      </c>
      <c r="AV1030" s="2">
        <f t="shared" si="452"/>
        <v>0</v>
      </c>
      <c r="AW1030" s="2">
        <f t="shared" si="453"/>
        <v>9.4330104923325258E-3</v>
      </c>
      <c r="AY1030" t="s">
        <v>1401</v>
      </c>
      <c r="AZ1030" t="s">
        <v>601</v>
      </c>
      <c r="BA1030">
        <v>5</v>
      </c>
      <c r="BC1030">
        <v>2</v>
      </c>
      <c r="BD1030" s="91">
        <v>26</v>
      </c>
      <c r="BE1030" s="93">
        <v>17</v>
      </c>
      <c r="BF1030" s="96">
        <f t="shared" si="441"/>
        <v>26017</v>
      </c>
      <c r="BG1030" s="96">
        <f t="shared" si="454"/>
        <v>26017</v>
      </c>
      <c r="BI1030" s="7" t="s">
        <v>1447</v>
      </c>
    </row>
    <row r="1031" spans="1:61" ht="14" hidden="1" customHeight="1" outlineLevel="1" x14ac:dyDescent="0.2">
      <c r="A1031" t="s">
        <v>1141</v>
      </c>
      <c r="B1031" t="s">
        <v>601</v>
      </c>
      <c r="C1031" s="1">
        <f t="shared" si="444"/>
        <v>12169</v>
      </c>
      <c r="D1031" s="7">
        <f>IF(N1031&gt;0, RANK(N1031,(N1031:P1031,Q1031:AF1031)),0)</f>
        <v>2</v>
      </c>
      <c r="E1031" s="7">
        <f>IF(O1031&gt;0,RANK(O1031,(N1031:P1031,Q1031:AF1031)),0)</f>
        <v>1</v>
      </c>
      <c r="F1031" s="7">
        <f>IF(P1031&gt;0,RANK(P1031,(N1031:P1031,Q1031:AF1031)),0)</f>
        <v>0</v>
      </c>
      <c r="G1031" s="1">
        <f t="shared" si="445"/>
        <v>1364</v>
      </c>
      <c r="H1031" s="2">
        <f t="shared" si="442"/>
        <v>0.11208809269455174</v>
      </c>
      <c r="I1031" s="2"/>
      <c r="J1031" s="2">
        <f t="shared" si="446"/>
        <v>0.43783384008546306</v>
      </c>
      <c r="K1031" s="2">
        <f t="shared" si="447"/>
        <v>0.54992193278001478</v>
      </c>
      <c r="L1031" s="2">
        <f t="shared" si="448"/>
        <v>0</v>
      </c>
      <c r="M1031" s="2">
        <f t="shared" si="449"/>
        <v>1.2244227134522112E-2</v>
      </c>
      <c r="N1031" s="53">
        <v>5328</v>
      </c>
      <c r="O1031" s="53">
        <v>6692</v>
      </c>
      <c r="R1031" s="53">
        <v>66</v>
      </c>
      <c r="S1031" s="53">
        <v>58</v>
      </c>
      <c r="U1031" s="53">
        <v>25</v>
      </c>
      <c r="Y1031" s="53">
        <v>0</v>
      </c>
      <c r="Z1031" s="53">
        <v>0</v>
      </c>
      <c r="AP1031" s="7">
        <f>IF(Q1031&gt;0,RANK(Q1031,(N1031:P1031,Q1031:AF1031)),0)</f>
        <v>0</v>
      </c>
      <c r="AQ1031" s="7">
        <f>IF(R1031&gt;0,RANK(R1031,(N1031:P1031,Q1031:AF1031)),0)</f>
        <v>3</v>
      </c>
      <c r="AR1031" s="7">
        <f>IF(T1031&gt;0,RANK(T1031,(N1031:P1031,Q1031:AF1031)),0)</f>
        <v>0</v>
      </c>
      <c r="AS1031" s="7">
        <f>IF(S1031&gt;0,RANK(S1031,(N1031:P1031,Q1031:AF1031)),0)</f>
        <v>4</v>
      </c>
      <c r="AT1031" s="2">
        <f t="shared" si="450"/>
        <v>0</v>
      </c>
      <c r="AU1031" s="2">
        <f t="shared" si="451"/>
        <v>5.4236173884460517E-3</v>
      </c>
      <c r="AV1031" s="2">
        <f t="shared" si="452"/>
        <v>0</v>
      </c>
      <c r="AW1031" s="2">
        <f t="shared" si="453"/>
        <v>4.7662092201495605E-3</v>
      </c>
      <c r="AY1031" t="s">
        <v>1141</v>
      </c>
      <c r="AZ1031" t="s">
        <v>601</v>
      </c>
      <c r="BA1031">
        <v>1</v>
      </c>
      <c r="BC1031">
        <v>2</v>
      </c>
      <c r="BD1031" s="91">
        <v>26</v>
      </c>
      <c r="BE1031" s="93">
        <v>19</v>
      </c>
      <c r="BF1031" s="96">
        <f t="shared" si="441"/>
        <v>26019</v>
      </c>
      <c r="BG1031" s="96">
        <f t="shared" si="454"/>
        <v>26019</v>
      </c>
      <c r="BI1031" s="7" t="s">
        <v>1447</v>
      </c>
    </row>
    <row r="1032" spans="1:61" ht="14" hidden="1" customHeight="1" outlineLevel="1" x14ac:dyDescent="0.2">
      <c r="A1032" t="s">
        <v>2501</v>
      </c>
      <c r="B1032" t="s">
        <v>601</v>
      </c>
      <c r="C1032" s="1">
        <f t="shared" si="444"/>
        <v>81119</v>
      </c>
      <c r="D1032" s="7">
        <f>IF(N1032&gt;0, RANK(N1032,(N1032:P1032,Q1032:AF1032)),0)</f>
        <v>2</v>
      </c>
      <c r="E1032" s="7">
        <f>IF(O1032&gt;0,RANK(O1032,(N1032:P1032,Q1032:AF1032)),0)</f>
        <v>1</v>
      </c>
      <c r="F1032" s="7">
        <f>IF(P1032&gt;0,RANK(P1032,(N1032:P1032,Q1032:AF1032)),0)</f>
        <v>0</v>
      </c>
      <c r="G1032" s="1">
        <f t="shared" si="445"/>
        <v>10024</v>
      </c>
      <c r="H1032" s="2">
        <f t="shared" si="442"/>
        <v>0.12357154304170416</v>
      </c>
      <c r="I1032" s="2"/>
      <c r="J1032" s="2">
        <f t="shared" si="446"/>
        <v>0.4287158372267903</v>
      </c>
      <c r="K1032" s="2">
        <f t="shared" si="447"/>
        <v>0.55228738026849444</v>
      </c>
      <c r="L1032" s="2">
        <f t="shared" si="448"/>
        <v>0</v>
      </c>
      <c r="M1032" s="2">
        <f t="shared" si="449"/>
        <v>1.8996782504715259E-2</v>
      </c>
      <c r="N1032" s="53">
        <v>34777</v>
      </c>
      <c r="O1032" s="53">
        <v>44801</v>
      </c>
      <c r="R1032" s="53">
        <v>568</v>
      </c>
      <c r="S1032" s="53">
        <v>764</v>
      </c>
      <c r="U1032" s="53">
        <v>209</v>
      </c>
      <c r="Y1032" s="53">
        <v>0</v>
      </c>
      <c r="Z1032" s="53">
        <v>0</v>
      </c>
      <c r="AP1032" s="7">
        <f>IF(Q1032&gt;0,RANK(Q1032,(N1032:P1032,Q1032:AF1032)),0)</f>
        <v>0</v>
      </c>
      <c r="AQ1032" s="7">
        <f>IF(R1032&gt;0,RANK(R1032,(N1032:P1032,Q1032:AF1032)),0)</f>
        <v>4</v>
      </c>
      <c r="AR1032" s="7">
        <f>IF(T1032&gt;0,RANK(T1032,(N1032:P1032,Q1032:AF1032)),0)</f>
        <v>0</v>
      </c>
      <c r="AS1032" s="7">
        <f>IF(S1032&gt;0,RANK(S1032,(N1032:P1032,Q1032:AF1032)),0)</f>
        <v>3</v>
      </c>
      <c r="AT1032" s="2">
        <f t="shared" si="450"/>
        <v>0</v>
      </c>
      <c r="AU1032" s="2">
        <f t="shared" si="451"/>
        <v>7.0020587038794853E-3</v>
      </c>
      <c r="AV1032" s="2">
        <f t="shared" si="452"/>
        <v>0</v>
      </c>
      <c r="AW1032" s="2">
        <f t="shared" si="453"/>
        <v>9.4182620594435336E-3</v>
      </c>
      <c r="AY1032" t="s">
        <v>2501</v>
      </c>
      <c r="AZ1032" t="s">
        <v>601</v>
      </c>
      <c r="BA1032">
        <v>6</v>
      </c>
      <c r="BC1032">
        <v>2</v>
      </c>
      <c r="BD1032" s="91">
        <v>26</v>
      </c>
      <c r="BE1032" s="93">
        <v>21</v>
      </c>
      <c r="BF1032" s="96">
        <f t="shared" si="441"/>
        <v>26021</v>
      </c>
      <c r="BG1032" s="96">
        <f t="shared" si="454"/>
        <v>26021</v>
      </c>
      <c r="BI1032" s="7" t="s">
        <v>1447</v>
      </c>
    </row>
    <row r="1033" spans="1:61" ht="14" hidden="1" customHeight="1" outlineLevel="1" x14ac:dyDescent="0.2">
      <c r="A1033" t="s">
        <v>910</v>
      </c>
      <c r="B1033" t="s">
        <v>601</v>
      </c>
      <c r="C1033" s="1">
        <f t="shared" si="444"/>
        <v>20280</v>
      </c>
      <c r="D1033" s="7">
        <f>IF(N1033&gt;0, RANK(N1033,(N1033:P1033,Q1033:AF1033)),0)</f>
        <v>2</v>
      </c>
      <c r="E1033" s="7">
        <f>IF(O1033&gt;0,RANK(O1033,(N1033:P1033,Q1033:AF1033)),0)</f>
        <v>1</v>
      </c>
      <c r="F1033" s="7">
        <f>IF(P1033&gt;0,RANK(P1033,(N1033:P1033,Q1033:AF1033)),0)</f>
        <v>0</v>
      </c>
      <c r="G1033" s="1">
        <f t="shared" si="445"/>
        <v>7563</v>
      </c>
      <c r="H1033" s="2">
        <f t="shared" si="442"/>
        <v>0.37292899408284025</v>
      </c>
      <c r="I1033" s="2"/>
      <c r="J1033" s="2">
        <f t="shared" si="446"/>
        <v>0.30172583826429983</v>
      </c>
      <c r="K1033" s="2">
        <f t="shared" si="447"/>
        <v>0.67465483234714008</v>
      </c>
      <c r="L1033" s="2">
        <f t="shared" si="448"/>
        <v>0</v>
      </c>
      <c r="M1033" s="2">
        <f t="shared" si="449"/>
        <v>2.3619329388560151E-2</v>
      </c>
      <c r="N1033" s="53">
        <v>6119</v>
      </c>
      <c r="O1033" s="53">
        <v>13682</v>
      </c>
      <c r="R1033" s="53">
        <v>132</v>
      </c>
      <c r="S1033" s="53">
        <v>278</v>
      </c>
      <c r="U1033" s="53">
        <v>69</v>
      </c>
      <c r="Y1033" s="53">
        <v>0</v>
      </c>
      <c r="Z1033" s="53">
        <v>0</v>
      </c>
      <c r="AP1033" s="7">
        <f>IF(Q1033&gt;0,RANK(Q1033,(N1033:P1033,Q1033:AF1033)),0)</f>
        <v>0</v>
      </c>
      <c r="AQ1033" s="7">
        <f>IF(R1033&gt;0,RANK(R1033,(N1033:P1033,Q1033:AF1033)),0)</f>
        <v>4</v>
      </c>
      <c r="AR1033" s="7">
        <f>IF(T1033&gt;0,RANK(T1033,(N1033:P1033,Q1033:AF1033)),0)</f>
        <v>0</v>
      </c>
      <c r="AS1033" s="7">
        <f>IF(S1033&gt;0,RANK(S1033,(N1033:P1033,Q1033:AF1033)),0)</f>
        <v>3</v>
      </c>
      <c r="AT1033" s="2">
        <f t="shared" si="450"/>
        <v>0</v>
      </c>
      <c r="AU1033" s="2">
        <f t="shared" si="451"/>
        <v>6.5088757396449702E-3</v>
      </c>
      <c r="AV1033" s="2">
        <f t="shared" si="452"/>
        <v>0</v>
      </c>
      <c r="AW1033" s="2">
        <f t="shared" si="453"/>
        <v>1.3708086785009862E-2</v>
      </c>
      <c r="AY1033" t="s">
        <v>910</v>
      </c>
      <c r="AZ1033" t="s">
        <v>601</v>
      </c>
      <c r="BA1033">
        <v>7</v>
      </c>
      <c r="BC1033">
        <v>2</v>
      </c>
      <c r="BD1033" s="91">
        <v>26</v>
      </c>
      <c r="BE1033" s="93">
        <v>23</v>
      </c>
      <c r="BF1033" s="96">
        <f t="shared" si="441"/>
        <v>26023</v>
      </c>
      <c r="BG1033" s="96">
        <f t="shared" si="454"/>
        <v>26023</v>
      </c>
      <c r="BI1033" s="7" t="s">
        <v>1447</v>
      </c>
    </row>
    <row r="1034" spans="1:61" ht="14" hidden="1" customHeight="1" outlineLevel="1" x14ac:dyDescent="0.2">
      <c r="A1034" t="s">
        <v>1139</v>
      </c>
      <c r="B1034" t="s">
        <v>601</v>
      </c>
      <c r="C1034" s="1">
        <f t="shared" si="444"/>
        <v>65556</v>
      </c>
      <c r="D1034" s="7">
        <f>IF(N1034&gt;0, RANK(N1034,(N1034:P1034,Q1034:AF1034)),0)</f>
        <v>2</v>
      </c>
      <c r="E1034" s="7">
        <f>IF(O1034&gt;0,RANK(O1034,(N1034:P1034,Q1034:AF1034)),0)</f>
        <v>1</v>
      </c>
      <c r="F1034" s="7">
        <f>IF(P1034&gt;0,RANK(P1034,(N1034:P1034,Q1034:AF1034)),0)</f>
        <v>0</v>
      </c>
      <c r="G1034" s="1">
        <f t="shared" si="445"/>
        <v>7641</v>
      </c>
      <c r="H1034" s="2">
        <f t="shared" si="442"/>
        <v>0.11655683690280066</v>
      </c>
      <c r="I1034" s="2"/>
      <c r="J1034" s="2">
        <f t="shared" si="446"/>
        <v>0.42932759777899809</v>
      </c>
      <c r="K1034" s="2">
        <f t="shared" si="447"/>
        <v>0.54588443468179881</v>
      </c>
      <c r="L1034" s="2">
        <f t="shared" si="448"/>
        <v>0</v>
      </c>
      <c r="M1034" s="2">
        <f t="shared" si="449"/>
        <v>2.4787967539203093E-2</v>
      </c>
      <c r="N1034" s="53">
        <v>28145</v>
      </c>
      <c r="O1034" s="53">
        <v>35786</v>
      </c>
      <c r="R1034" s="53">
        <v>547</v>
      </c>
      <c r="S1034" s="53">
        <v>867</v>
      </c>
      <c r="U1034" s="53">
        <v>211</v>
      </c>
      <c r="Y1034" s="53">
        <v>0</v>
      </c>
      <c r="Z1034" s="53">
        <v>0</v>
      </c>
      <c r="AP1034" s="7">
        <f>IF(Q1034&gt;0,RANK(Q1034,(N1034:P1034,Q1034:AF1034)),0)</f>
        <v>0</v>
      </c>
      <c r="AQ1034" s="7">
        <f>IF(R1034&gt;0,RANK(R1034,(N1034:P1034,Q1034:AF1034)),0)</f>
        <v>4</v>
      </c>
      <c r="AR1034" s="7">
        <f>IF(T1034&gt;0,RANK(T1034,(N1034:P1034,Q1034:AF1034)),0)</f>
        <v>0</v>
      </c>
      <c r="AS1034" s="7">
        <f>IF(S1034&gt;0,RANK(S1034,(N1034:P1034,Q1034:AF1034)),0)</f>
        <v>3</v>
      </c>
      <c r="AT1034" s="2">
        <f t="shared" si="450"/>
        <v>0</v>
      </c>
      <c r="AU1034" s="2">
        <f t="shared" si="451"/>
        <v>8.344011227042529E-3</v>
      </c>
      <c r="AV1034" s="2">
        <f t="shared" si="452"/>
        <v>0</v>
      </c>
      <c r="AW1034" s="2">
        <f t="shared" si="453"/>
        <v>1.3225334065531759E-2</v>
      </c>
      <c r="AY1034" t="s">
        <v>1139</v>
      </c>
      <c r="AZ1034" t="s">
        <v>601</v>
      </c>
      <c r="BA1034">
        <v>3</v>
      </c>
      <c r="BC1034">
        <v>2</v>
      </c>
      <c r="BD1034" s="91">
        <v>26</v>
      </c>
      <c r="BE1034" s="93">
        <v>25</v>
      </c>
      <c r="BF1034" s="96">
        <f t="shared" si="441"/>
        <v>26025</v>
      </c>
      <c r="BG1034" s="96">
        <f t="shared" si="454"/>
        <v>26025</v>
      </c>
      <c r="BI1034" s="7" t="s">
        <v>1447</v>
      </c>
    </row>
    <row r="1035" spans="1:61" ht="14" hidden="1" customHeight="1" outlineLevel="1" x14ac:dyDescent="0.2">
      <c r="A1035" t="s">
        <v>1200</v>
      </c>
      <c r="B1035" t="s">
        <v>601</v>
      </c>
      <c r="C1035" s="1">
        <f t="shared" si="444"/>
        <v>25851</v>
      </c>
      <c r="D1035" s="7">
        <f>IF(N1035&gt;0, RANK(N1035,(N1035:P1035,Q1035:AF1035)),0)</f>
        <v>2</v>
      </c>
      <c r="E1035" s="7">
        <f>IF(O1035&gt;0,RANK(O1035,(N1035:P1035,Q1035:AF1035)),0)</f>
        <v>1</v>
      </c>
      <c r="F1035" s="7">
        <f>IF(P1035&gt;0,RANK(P1035,(N1035:P1035,Q1035:AF1035)),0)</f>
        <v>0</v>
      </c>
      <c r="G1035" s="1">
        <f t="shared" si="445"/>
        <v>8249</v>
      </c>
      <c r="H1035" s="2">
        <f t="shared" si="442"/>
        <v>0.31909790723763104</v>
      </c>
      <c r="I1035" s="2"/>
      <c r="J1035" s="2">
        <f t="shared" si="446"/>
        <v>0.33132180573285364</v>
      </c>
      <c r="K1035" s="2">
        <f t="shared" si="447"/>
        <v>0.65041971297048473</v>
      </c>
      <c r="L1035" s="2">
        <f t="shared" si="448"/>
        <v>0</v>
      </c>
      <c r="M1035" s="2">
        <f t="shared" si="449"/>
        <v>1.8258481296661633E-2</v>
      </c>
      <c r="N1035" s="53">
        <v>8565</v>
      </c>
      <c r="O1035" s="53">
        <v>16814</v>
      </c>
      <c r="R1035" s="53">
        <v>161</v>
      </c>
      <c r="S1035" s="53">
        <v>253</v>
      </c>
      <c r="U1035" s="53">
        <v>58</v>
      </c>
      <c r="Y1035" s="53">
        <v>0</v>
      </c>
      <c r="Z1035" s="53">
        <v>0</v>
      </c>
      <c r="AP1035" s="7">
        <f>IF(Q1035&gt;0,RANK(Q1035,(N1035:P1035,Q1035:AF1035)),0)</f>
        <v>0</v>
      </c>
      <c r="AQ1035" s="7">
        <f>IF(R1035&gt;0,RANK(R1035,(N1035:P1035,Q1035:AF1035)),0)</f>
        <v>4</v>
      </c>
      <c r="AR1035" s="7">
        <f>IF(T1035&gt;0,RANK(T1035,(N1035:P1035,Q1035:AF1035)),0)</f>
        <v>0</v>
      </c>
      <c r="AS1035" s="7">
        <f>IF(S1035&gt;0,RANK(S1035,(N1035:P1035,Q1035:AF1035)),0)</f>
        <v>3</v>
      </c>
      <c r="AT1035" s="2">
        <f t="shared" si="450"/>
        <v>0</v>
      </c>
      <c r="AU1035" s="2">
        <f t="shared" si="451"/>
        <v>6.2279989168697539E-3</v>
      </c>
      <c r="AV1035" s="2">
        <f t="shared" si="452"/>
        <v>0</v>
      </c>
      <c r="AW1035" s="2">
        <f t="shared" si="453"/>
        <v>9.7868554407953279E-3</v>
      </c>
      <c r="AY1035" t="s">
        <v>1200</v>
      </c>
      <c r="AZ1035" t="s">
        <v>601</v>
      </c>
      <c r="BA1035">
        <v>6</v>
      </c>
      <c r="BC1035">
        <v>2</v>
      </c>
      <c r="BD1035" s="91">
        <v>26</v>
      </c>
      <c r="BE1035" s="93">
        <v>27</v>
      </c>
      <c r="BF1035" s="96">
        <f t="shared" si="441"/>
        <v>26027</v>
      </c>
      <c r="BG1035" s="96">
        <f t="shared" si="454"/>
        <v>26027</v>
      </c>
      <c r="BI1035" s="7" t="s">
        <v>1447</v>
      </c>
    </row>
    <row r="1036" spans="1:61" ht="14" hidden="1" customHeight="1" outlineLevel="1" x14ac:dyDescent="0.2">
      <c r="A1036" t="s">
        <v>914</v>
      </c>
      <c r="B1036" t="s">
        <v>601</v>
      </c>
      <c r="C1036" s="1">
        <f t="shared" si="444"/>
        <v>16888</v>
      </c>
      <c r="D1036" s="7">
        <f>IF(N1036&gt;0, RANK(N1036,(N1036:P1036,Q1036:AF1036)),0)</f>
        <v>2</v>
      </c>
      <c r="E1036" s="7">
        <f>IF(O1036&gt;0,RANK(O1036,(N1036:P1036,Q1036:AF1036)),0)</f>
        <v>1</v>
      </c>
      <c r="F1036" s="7">
        <f>IF(P1036&gt;0,RANK(P1036,(N1036:P1036,Q1036:AF1036)),0)</f>
        <v>0</v>
      </c>
      <c r="G1036" s="1">
        <f t="shared" si="445"/>
        <v>3366</v>
      </c>
      <c r="H1036" s="2">
        <f t="shared" si="442"/>
        <v>0.19931312174324964</v>
      </c>
      <c r="I1036" s="2"/>
      <c r="J1036" s="2">
        <f t="shared" si="446"/>
        <v>0.39459971577451447</v>
      </c>
      <c r="K1036" s="2">
        <f t="shared" si="447"/>
        <v>0.59391283751776414</v>
      </c>
      <c r="L1036" s="2">
        <f t="shared" si="448"/>
        <v>0</v>
      </c>
      <c r="M1036" s="2">
        <f t="shared" si="449"/>
        <v>1.1487446707721394E-2</v>
      </c>
      <c r="N1036" s="53">
        <v>6664</v>
      </c>
      <c r="O1036" s="53">
        <v>10030</v>
      </c>
      <c r="R1036" s="53">
        <v>82</v>
      </c>
      <c r="S1036" s="53">
        <v>83</v>
      </c>
      <c r="U1036" s="53">
        <v>29</v>
      </c>
      <c r="Y1036" s="53">
        <v>0</v>
      </c>
      <c r="Z1036" s="53">
        <v>0</v>
      </c>
      <c r="AP1036" s="7">
        <f>IF(Q1036&gt;0,RANK(Q1036,(N1036:P1036,Q1036:AF1036)),0)</f>
        <v>0</v>
      </c>
      <c r="AQ1036" s="7">
        <f>IF(R1036&gt;0,RANK(R1036,(N1036:P1036,Q1036:AF1036)),0)</f>
        <v>4</v>
      </c>
      <c r="AR1036" s="7">
        <f>IF(T1036&gt;0,RANK(T1036,(N1036:P1036,Q1036:AF1036)),0)</f>
        <v>0</v>
      </c>
      <c r="AS1036" s="7">
        <f>IF(S1036&gt;0,RANK(S1036,(N1036:P1036,Q1036:AF1036)),0)</f>
        <v>3</v>
      </c>
      <c r="AT1036" s="2">
        <f t="shared" si="450"/>
        <v>0</v>
      </c>
      <c r="AU1036" s="2">
        <f t="shared" si="451"/>
        <v>4.8555187115111318E-3</v>
      </c>
      <c r="AV1036" s="2">
        <f t="shared" si="452"/>
        <v>0</v>
      </c>
      <c r="AW1036" s="2">
        <f t="shared" si="453"/>
        <v>4.9147323543344383E-3</v>
      </c>
      <c r="AY1036" t="s">
        <v>914</v>
      </c>
      <c r="AZ1036" t="s">
        <v>601</v>
      </c>
      <c r="BA1036">
        <v>1</v>
      </c>
      <c r="BC1036">
        <v>2</v>
      </c>
      <c r="BD1036" s="91">
        <v>26</v>
      </c>
      <c r="BE1036" s="93">
        <v>29</v>
      </c>
      <c r="BF1036" s="96">
        <f t="shared" si="441"/>
        <v>26029</v>
      </c>
      <c r="BG1036" s="96">
        <f t="shared" si="454"/>
        <v>26029</v>
      </c>
      <c r="BI1036" s="7" t="s">
        <v>1447</v>
      </c>
    </row>
    <row r="1037" spans="1:61" ht="14" hidden="1" customHeight="1" outlineLevel="1" x14ac:dyDescent="0.2">
      <c r="A1037" t="s">
        <v>1772</v>
      </c>
      <c r="B1037" t="s">
        <v>601</v>
      </c>
      <c r="C1037" s="1">
        <f t="shared" si="444"/>
        <v>15734</v>
      </c>
      <c r="D1037" s="7">
        <f>IF(N1037&gt;0, RANK(N1037,(N1037:P1037,Q1037:AF1037)),0)</f>
        <v>2</v>
      </c>
      <c r="E1037" s="7">
        <f>IF(O1037&gt;0,RANK(O1037,(N1037:P1037,Q1037:AF1037)),0)</f>
        <v>1</v>
      </c>
      <c r="F1037" s="7">
        <f>IF(P1037&gt;0,RANK(P1037,(N1037:P1037,Q1037:AF1037)),0)</f>
        <v>0</v>
      </c>
      <c r="G1037" s="1">
        <f t="shared" si="445"/>
        <v>4551</v>
      </c>
      <c r="H1037" s="2">
        <f t="shared" si="442"/>
        <v>0.28924621838057707</v>
      </c>
      <c r="I1037" s="2"/>
      <c r="J1037" s="2">
        <f t="shared" si="446"/>
        <v>0.34797254353629081</v>
      </c>
      <c r="K1037" s="2">
        <f t="shared" si="447"/>
        <v>0.63721876191686788</v>
      </c>
      <c r="L1037" s="2">
        <f t="shared" si="448"/>
        <v>0</v>
      </c>
      <c r="M1037" s="2">
        <f t="shared" si="449"/>
        <v>1.4808694546841306E-2</v>
      </c>
      <c r="N1037" s="53">
        <v>5475</v>
      </c>
      <c r="O1037" s="53">
        <v>10026</v>
      </c>
      <c r="R1037" s="53">
        <v>82</v>
      </c>
      <c r="S1037" s="53">
        <v>121</v>
      </c>
      <c r="U1037" s="53">
        <v>30</v>
      </c>
      <c r="Y1037" s="53">
        <v>0</v>
      </c>
      <c r="Z1037" s="53">
        <v>0</v>
      </c>
      <c r="AP1037" s="7">
        <f>IF(Q1037&gt;0,RANK(Q1037,(N1037:P1037,Q1037:AF1037)),0)</f>
        <v>0</v>
      </c>
      <c r="AQ1037" s="7">
        <f>IF(R1037&gt;0,RANK(R1037,(N1037:P1037,Q1037:AF1037)),0)</f>
        <v>4</v>
      </c>
      <c r="AR1037" s="7">
        <f>IF(T1037&gt;0,RANK(T1037,(N1037:P1037,Q1037:AF1037)),0)</f>
        <v>0</v>
      </c>
      <c r="AS1037" s="7">
        <f>IF(S1037&gt;0,RANK(S1037,(N1037:P1037,Q1037:AF1037)),0)</f>
        <v>3</v>
      </c>
      <c r="AT1037" s="2">
        <f t="shared" si="450"/>
        <v>0</v>
      </c>
      <c r="AU1037" s="2">
        <f t="shared" si="451"/>
        <v>5.2116435744248126E-3</v>
      </c>
      <c r="AV1037" s="2">
        <f t="shared" si="452"/>
        <v>0</v>
      </c>
      <c r="AW1037" s="2">
        <f t="shared" si="453"/>
        <v>7.6903521037244181E-3</v>
      </c>
      <c r="AY1037" t="s">
        <v>1772</v>
      </c>
      <c r="AZ1037" t="s">
        <v>601</v>
      </c>
      <c r="BA1037">
        <v>1</v>
      </c>
      <c r="BC1037">
        <v>2</v>
      </c>
      <c r="BD1037" s="91">
        <v>26</v>
      </c>
      <c r="BE1037" s="93">
        <v>31</v>
      </c>
      <c r="BF1037" s="96">
        <f t="shared" si="441"/>
        <v>26031</v>
      </c>
      <c r="BG1037" s="96">
        <f t="shared" si="454"/>
        <v>26031</v>
      </c>
      <c r="BI1037" s="7" t="s">
        <v>1447</v>
      </c>
    </row>
    <row r="1038" spans="1:61" ht="14" hidden="1" customHeight="1" outlineLevel="1" x14ac:dyDescent="0.2">
      <c r="A1038" t="s">
        <v>2377</v>
      </c>
      <c r="B1038" t="s">
        <v>601</v>
      </c>
      <c r="C1038" s="1">
        <f t="shared" si="444"/>
        <v>17489</v>
      </c>
      <c r="D1038" s="7">
        <f>IF(N1038&gt;0, RANK(N1038,(N1038:P1038,Q1038:AF1038)),0)</f>
        <v>2</v>
      </c>
      <c r="E1038" s="7">
        <f>IF(O1038&gt;0,RANK(O1038,(N1038:P1038,Q1038:AF1038)),0)</f>
        <v>1</v>
      </c>
      <c r="F1038" s="7">
        <f>IF(P1038&gt;0,RANK(P1038,(N1038:P1038,Q1038:AF1038)),0)</f>
        <v>0</v>
      </c>
      <c r="G1038" s="1">
        <f t="shared" si="445"/>
        <v>3768</v>
      </c>
      <c r="H1038" s="2">
        <f t="shared" si="442"/>
        <v>0.21544971124706958</v>
      </c>
      <c r="I1038" s="2"/>
      <c r="J1038" s="2">
        <f t="shared" si="446"/>
        <v>0.38475613242609641</v>
      </c>
      <c r="K1038" s="2">
        <f t="shared" si="447"/>
        <v>0.60020584367316598</v>
      </c>
      <c r="L1038" s="2">
        <f t="shared" si="448"/>
        <v>0</v>
      </c>
      <c r="M1038" s="2">
        <f t="shared" si="449"/>
        <v>1.5038023900737607E-2</v>
      </c>
      <c r="N1038" s="53">
        <v>6729</v>
      </c>
      <c r="O1038" s="53">
        <v>10497</v>
      </c>
      <c r="R1038" s="53">
        <v>102</v>
      </c>
      <c r="S1038" s="53">
        <v>128</v>
      </c>
      <c r="U1038" s="53">
        <v>33</v>
      </c>
      <c r="Y1038" s="53">
        <v>0</v>
      </c>
      <c r="Z1038" s="53">
        <v>0</v>
      </c>
      <c r="AP1038" s="7">
        <f>IF(Q1038&gt;0,RANK(Q1038,(N1038:P1038,Q1038:AF1038)),0)</f>
        <v>0</v>
      </c>
      <c r="AQ1038" s="7">
        <f>IF(R1038&gt;0,RANK(R1038,(N1038:P1038,Q1038:AF1038)),0)</f>
        <v>4</v>
      </c>
      <c r="AR1038" s="7">
        <f>IF(T1038&gt;0,RANK(T1038,(N1038:P1038,Q1038:AF1038)),0)</f>
        <v>0</v>
      </c>
      <c r="AS1038" s="7">
        <f>IF(S1038&gt;0,RANK(S1038,(N1038:P1038,Q1038:AF1038)),0)</f>
        <v>3</v>
      </c>
      <c r="AT1038" s="2">
        <f t="shared" si="450"/>
        <v>0</v>
      </c>
      <c r="AU1038" s="2">
        <f t="shared" si="451"/>
        <v>5.8322374063697179E-3</v>
      </c>
      <c r="AV1038" s="2">
        <f t="shared" si="452"/>
        <v>0</v>
      </c>
      <c r="AW1038" s="2">
        <f t="shared" si="453"/>
        <v>7.31888615701298E-3</v>
      </c>
      <c r="AY1038" t="s">
        <v>2377</v>
      </c>
      <c r="AZ1038" t="s">
        <v>601</v>
      </c>
      <c r="BA1038">
        <v>1</v>
      </c>
      <c r="BC1038">
        <v>2</v>
      </c>
      <c r="BD1038" s="91">
        <v>26</v>
      </c>
      <c r="BE1038" s="93">
        <v>33</v>
      </c>
      <c r="BF1038" s="96">
        <f t="shared" si="441"/>
        <v>26033</v>
      </c>
      <c r="BG1038" s="96">
        <f t="shared" si="454"/>
        <v>26033</v>
      </c>
      <c r="BI1038" s="7" t="s">
        <v>1447</v>
      </c>
    </row>
    <row r="1039" spans="1:61" ht="14" hidden="1" customHeight="1" outlineLevel="1" x14ac:dyDescent="0.2">
      <c r="A1039" t="s">
        <v>1791</v>
      </c>
      <c r="B1039" t="s">
        <v>601</v>
      </c>
      <c r="C1039" s="1">
        <f t="shared" si="444"/>
        <v>16108</v>
      </c>
      <c r="D1039" s="7">
        <f>IF(N1039&gt;0, RANK(N1039,(N1039:P1039,Q1039:AF1039)),0)</f>
        <v>2</v>
      </c>
      <c r="E1039" s="7">
        <f>IF(O1039&gt;0,RANK(O1039,(N1039:P1039,Q1039:AF1039)),0)</f>
        <v>1</v>
      </c>
      <c r="F1039" s="7">
        <f>IF(P1039&gt;0,RANK(P1039,(N1039:P1039,Q1039:AF1039)),0)</f>
        <v>0</v>
      </c>
      <c r="G1039" s="1">
        <f t="shared" si="445"/>
        <v>5096</v>
      </c>
      <c r="H1039" s="2">
        <f t="shared" si="442"/>
        <v>0.31636453935932457</v>
      </c>
      <c r="I1039" s="2"/>
      <c r="J1039" s="2">
        <f t="shared" si="446"/>
        <v>0.33349888254283588</v>
      </c>
      <c r="K1039" s="2">
        <f t="shared" si="447"/>
        <v>0.6498634219021604</v>
      </c>
      <c r="L1039" s="2">
        <f t="shared" si="448"/>
        <v>0</v>
      </c>
      <c r="M1039" s="2">
        <f t="shared" si="449"/>
        <v>1.6637695555003718E-2</v>
      </c>
      <c r="N1039" s="53">
        <v>5372</v>
      </c>
      <c r="O1039" s="53">
        <v>10468</v>
      </c>
      <c r="R1039" s="53">
        <v>96</v>
      </c>
      <c r="S1039" s="53">
        <v>125</v>
      </c>
      <c r="U1039" s="53">
        <v>47</v>
      </c>
      <c r="Y1039" s="53">
        <v>0</v>
      </c>
      <c r="Z1039" s="53">
        <v>0</v>
      </c>
      <c r="AP1039" s="7">
        <f>IF(Q1039&gt;0,RANK(Q1039,(N1039:P1039,Q1039:AF1039)),0)</f>
        <v>0</v>
      </c>
      <c r="AQ1039" s="7">
        <f>IF(R1039&gt;0,RANK(R1039,(N1039:P1039,Q1039:AF1039)),0)</f>
        <v>4</v>
      </c>
      <c r="AR1039" s="7">
        <f>IF(T1039&gt;0,RANK(T1039,(N1039:P1039,Q1039:AF1039)),0)</f>
        <v>0</v>
      </c>
      <c r="AS1039" s="7">
        <f>IF(S1039&gt;0,RANK(S1039,(N1039:P1039,Q1039:AF1039)),0)</f>
        <v>3</v>
      </c>
      <c r="AT1039" s="2">
        <f t="shared" si="450"/>
        <v>0</v>
      </c>
      <c r="AU1039" s="2">
        <f t="shared" si="451"/>
        <v>5.9597715420908869E-3</v>
      </c>
      <c r="AV1039" s="2">
        <f t="shared" si="452"/>
        <v>0</v>
      </c>
      <c r="AW1039" s="2">
        <f t="shared" si="453"/>
        <v>7.7601191954308419E-3</v>
      </c>
      <c r="AY1039" t="s">
        <v>1791</v>
      </c>
      <c r="AZ1039" t="s">
        <v>601</v>
      </c>
      <c r="BA1039">
        <v>4</v>
      </c>
      <c r="BC1039">
        <v>2</v>
      </c>
      <c r="BD1039" s="91">
        <v>26</v>
      </c>
      <c r="BE1039" s="93">
        <v>35</v>
      </c>
      <c r="BF1039" s="96">
        <f t="shared" si="441"/>
        <v>26035</v>
      </c>
      <c r="BG1039" s="96">
        <f t="shared" si="454"/>
        <v>26035</v>
      </c>
      <c r="BI1039" s="7" t="s">
        <v>1447</v>
      </c>
    </row>
    <row r="1040" spans="1:61" ht="14" hidden="1" customHeight="1" outlineLevel="1" x14ac:dyDescent="0.2">
      <c r="A1040" t="s">
        <v>111</v>
      </c>
      <c r="B1040" t="s">
        <v>601</v>
      </c>
      <c r="C1040" s="1">
        <f t="shared" si="444"/>
        <v>47415</v>
      </c>
      <c r="D1040" s="7">
        <f>IF(N1040&gt;0, RANK(N1040,(N1040:P1040,Q1040:AF1040)),0)</f>
        <v>2</v>
      </c>
      <c r="E1040" s="7">
        <f>IF(O1040&gt;0,RANK(O1040,(N1040:P1040,Q1040:AF1040)),0)</f>
        <v>1</v>
      </c>
      <c r="F1040" s="7">
        <f>IF(P1040&gt;0,RANK(P1040,(N1040:P1040,Q1040:AF1040)),0)</f>
        <v>0</v>
      </c>
      <c r="G1040" s="1">
        <f t="shared" si="445"/>
        <v>3779</v>
      </c>
      <c r="H1040" s="2">
        <f t="shared" si="442"/>
        <v>7.9700516714119998E-2</v>
      </c>
      <c r="I1040" s="2"/>
      <c r="J1040" s="2">
        <f t="shared" si="446"/>
        <v>0.45323209954655702</v>
      </c>
      <c r="K1040" s="2">
        <f t="shared" si="447"/>
        <v>0.53293261626067701</v>
      </c>
      <c r="L1040" s="2">
        <f t="shared" si="448"/>
        <v>0</v>
      </c>
      <c r="M1040" s="2">
        <f t="shared" si="449"/>
        <v>1.3835284192765918E-2</v>
      </c>
      <c r="N1040" s="53">
        <v>21490</v>
      </c>
      <c r="O1040" s="53">
        <v>25269</v>
      </c>
      <c r="R1040" s="53">
        <v>266</v>
      </c>
      <c r="S1040" s="53">
        <v>304</v>
      </c>
      <c r="U1040" s="53">
        <v>86</v>
      </c>
      <c r="Y1040" s="53">
        <v>0</v>
      </c>
      <c r="Z1040" s="53">
        <v>0</v>
      </c>
      <c r="AP1040" s="7">
        <f>IF(Q1040&gt;0,RANK(Q1040,(N1040:P1040,Q1040:AF1040)),0)</f>
        <v>0</v>
      </c>
      <c r="AQ1040" s="7">
        <f>IF(R1040&gt;0,RANK(R1040,(N1040:P1040,Q1040:AF1040)),0)</f>
        <v>4</v>
      </c>
      <c r="AR1040" s="7">
        <f>IF(T1040&gt;0,RANK(T1040,(N1040:P1040,Q1040:AF1040)),0)</f>
        <v>0</v>
      </c>
      <c r="AS1040" s="7">
        <f>IF(S1040&gt;0,RANK(S1040,(N1040:P1040,Q1040:AF1040)),0)</f>
        <v>3</v>
      </c>
      <c r="AT1040" s="2">
        <f t="shared" si="450"/>
        <v>0</v>
      </c>
      <c r="AU1040" s="2">
        <f t="shared" si="451"/>
        <v>5.6100390171886531E-3</v>
      </c>
      <c r="AV1040" s="2">
        <f t="shared" si="452"/>
        <v>0</v>
      </c>
      <c r="AW1040" s="2">
        <f t="shared" si="453"/>
        <v>6.411473162501318E-3</v>
      </c>
      <c r="AY1040" t="s">
        <v>111</v>
      </c>
      <c r="AZ1040" t="s">
        <v>601</v>
      </c>
      <c r="BA1040">
        <v>4</v>
      </c>
      <c r="BC1040">
        <v>2</v>
      </c>
      <c r="BD1040" s="91">
        <v>26</v>
      </c>
      <c r="BE1040" s="93">
        <v>37</v>
      </c>
      <c r="BF1040" s="96">
        <f t="shared" si="441"/>
        <v>26037</v>
      </c>
      <c r="BG1040" s="96">
        <f t="shared" si="454"/>
        <v>26037</v>
      </c>
      <c r="BI1040" s="7" t="s">
        <v>1447</v>
      </c>
    </row>
    <row r="1041" spans="1:61" ht="14" hidden="1" customHeight="1" outlineLevel="1" x14ac:dyDescent="0.2">
      <c r="A1041" t="s">
        <v>165</v>
      </c>
      <c r="B1041" t="s">
        <v>601</v>
      </c>
      <c r="C1041" s="1">
        <f t="shared" si="444"/>
        <v>7780</v>
      </c>
      <c r="D1041" s="7">
        <f>IF(N1041&gt;0, RANK(N1041,(N1041:P1041,Q1041:AF1041)),0)</f>
        <v>2</v>
      </c>
      <c r="E1041" s="7">
        <f>IF(O1041&gt;0,RANK(O1041,(N1041:P1041,Q1041:AF1041)),0)</f>
        <v>1</v>
      </c>
      <c r="F1041" s="7">
        <f>IF(P1041&gt;0,RANK(P1041,(N1041:P1041,Q1041:AF1041)),0)</f>
        <v>0</v>
      </c>
      <c r="G1041" s="1">
        <f t="shared" si="445"/>
        <v>2368</v>
      </c>
      <c r="H1041" s="2">
        <f t="shared" si="442"/>
        <v>0.30437017994858612</v>
      </c>
      <c r="I1041" s="2"/>
      <c r="J1041" s="2">
        <f t="shared" si="446"/>
        <v>0.3410025706940874</v>
      </c>
      <c r="K1041" s="2">
        <f t="shared" si="447"/>
        <v>0.64537275064267352</v>
      </c>
      <c r="L1041" s="2">
        <f t="shared" si="448"/>
        <v>0</v>
      </c>
      <c r="M1041" s="2">
        <f t="shared" si="449"/>
        <v>1.3624678663239131E-2</v>
      </c>
      <c r="N1041" s="53">
        <v>2653</v>
      </c>
      <c r="O1041" s="53">
        <v>5021</v>
      </c>
      <c r="R1041" s="53">
        <v>34</v>
      </c>
      <c r="S1041" s="53">
        <v>52</v>
      </c>
      <c r="U1041" s="53">
        <v>20</v>
      </c>
      <c r="Y1041" s="53">
        <v>0</v>
      </c>
      <c r="Z1041" s="53">
        <v>0</v>
      </c>
      <c r="AP1041" s="7">
        <f>IF(Q1041&gt;0,RANK(Q1041,(N1041:P1041,Q1041:AF1041)),0)</f>
        <v>0</v>
      </c>
      <c r="AQ1041" s="7">
        <f>IF(R1041&gt;0,RANK(R1041,(N1041:P1041,Q1041:AF1041)),0)</f>
        <v>4</v>
      </c>
      <c r="AR1041" s="7">
        <f>IF(T1041&gt;0,RANK(T1041,(N1041:P1041,Q1041:AF1041)),0)</f>
        <v>0</v>
      </c>
      <c r="AS1041" s="7">
        <f>IF(S1041&gt;0,RANK(S1041,(N1041:P1041,Q1041:AF1041)),0)</f>
        <v>3</v>
      </c>
      <c r="AT1041" s="2">
        <f t="shared" si="450"/>
        <v>0</v>
      </c>
      <c r="AU1041" s="2">
        <f t="shared" si="451"/>
        <v>4.3701799485861186E-3</v>
      </c>
      <c r="AV1041" s="2">
        <f t="shared" si="452"/>
        <v>0</v>
      </c>
      <c r="AW1041" s="2">
        <f t="shared" si="453"/>
        <v>6.6838046272493573E-3</v>
      </c>
      <c r="AY1041" t="s">
        <v>165</v>
      </c>
      <c r="AZ1041" t="s">
        <v>601</v>
      </c>
      <c r="BA1041">
        <v>1</v>
      </c>
      <c r="BC1041">
        <v>2</v>
      </c>
      <c r="BD1041" s="91">
        <v>26</v>
      </c>
      <c r="BE1041" s="93">
        <v>39</v>
      </c>
      <c r="BF1041" s="96">
        <f t="shared" si="441"/>
        <v>26039</v>
      </c>
      <c r="BG1041" s="96">
        <f t="shared" si="454"/>
        <v>26039</v>
      </c>
      <c r="BI1041" s="7" t="s">
        <v>1447</v>
      </c>
    </row>
    <row r="1042" spans="1:61" ht="14" hidden="1" customHeight="1" outlineLevel="1" x14ac:dyDescent="0.2">
      <c r="A1042" t="s">
        <v>673</v>
      </c>
      <c r="B1042" t="s">
        <v>601</v>
      </c>
      <c r="C1042" s="1">
        <f t="shared" si="444"/>
        <v>20917</v>
      </c>
      <c r="D1042" s="7">
        <f>IF(N1042&gt;0, RANK(N1042,(N1042:P1042,Q1042:AF1042)),0)</f>
        <v>2</v>
      </c>
      <c r="E1042" s="7">
        <f>IF(O1042&gt;0,RANK(O1042,(N1042:P1042,Q1042:AF1042)),0)</f>
        <v>1</v>
      </c>
      <c r="F1042" s="7">
        <f>IF(P1042&gt;0,RANK(P1042,(N1042:P1042,Q1042:AF1042)),0)</f>
        <v>0</v>
      </c>
      <c r="G1042" s="1">
        <f t="shared" si="445"/>
        <v>5001</v>
      </c>
      <c r="H1042" s="2">
        <f t="shared" si="442"/>
        <v>0.23908782330162068</v>
      </c>
      <c r="I1042" s="2"/>
      <c r="J1042" s="2">
        <f t="shared" si="446"/>
        <v>0.37419323994836734</v>
      </c>
      <c r="K1042" s="2">
        <f t="shared" si="447"/>
        <v>0.6132810632499881</v>
      </c>
      <c r="L1042" s="2">
        <f t="shared" si="448"/>
        <v>0</v>
      </c>
      <c r="M1042" s="2">
        <f t="shared" si="449"/>
        <v>1.2525696801644504E-2</v>
      </c>
      <c r="N1042" s="53">
        <v>7827</v>
      </c>
      <c r="O1042" s="53">
        <v>12828</v>
      </c>
      <c r="R1042" s="53">
        <v>97</v>
      </c>
      <c r="S1042" s="53">
        <v>126</v>
      </c>
      <c r="U1042" s="53">
        <v>39</v>
      </c>
      <c r="Y1042" s="53">
        <v>0</v>
      </c>
      <c r="Z1042" s="53">
        <v>0</v>
      </c>
      <c r="AP1042" s="7">
        <f>IF(Q1042&gt;0,RANK(Q1042,(N1042:P1042,Q1042:AF1042)),0)</f>
        <v>0</v>
      </c>
      <c r="AQ1042" s="7">
        <f>IF(R1042&gt;0,RANK(R1042,(N1042:P1042,Q1042:AF1042)),0)</f>
        <v>4</v>
      </c>
      <c r="AR1042" s="7">
        <f>IF(T1042&gt;0,RANK(T1042,(N1042:P1042,Q1042:AF1042)),0)</f>
        <v>0</v>
      </c>
      <c r="AS1042" s="7">
        <f>IF(S1042&gt;0,RANK(S1042,(N1042:P1042,Q1042:AF1042)),0)</f>
        <v>3</v>
      </c>
      <c r="AT1042" s="2">
        <f t="shared" si="450"/>
        <v>0</v>
      </c>
      <c r="AU1042" s="2">
        <f t="shared" si="451"/>
        <v>4.6373762967920826E-3</v>
      </c>
      <c r="AV1042" s="2">
        <f t="shared" si="452"/>
        <v>0</v>
      </c>
      <c r="AW1042" s="2">
        <f t="shared" si="453"/>
        <v>6.0238083855237365E-3</v>
      </c>
      <c r="AY1042" t="s">
        <v>673</v>
      </c>
      <c r="AZ1042" t="s">
        <v>601</v>
      </c>
      <c r="BA1042">
        <v>1</v>
      </c>
      <c r="BC1042">
        <v>2</v>
      </c>
      <c r="BD1042" s="91">
        <v>26</v>
      </c>
      <c r="BE1042" s="93">
        <v>41</v>
      </c>
      <c r="BF1042" s="96">
        <f t="shared" si="441"/>
        <v>26041</v>
      </c>
      <c r="BG1042" s="96">
        <f t="shared" si="454"/>
        <v>26041</v>
      </c>
      <c r="BI1042" s="7" t="s">
        <v>1447</v>
      </c>
    </row>
    <row r="1043" spans="1:61" ht="14" hidden="1" customHeight="1" outlineLevel="1" x14ac:dyDescent="0.2">
      <c r="A1043" t="s">
        <v>370</v>
      </c>
      <c r="B1043" t="s">
        <v>601</v>
      </c>
      <c r="C1043" s="1">
        <f t="shared" si="444"/>
        <v>14486</v>
      </c>
      <c r="D1043" s="7">
        <f>IF(N1043&gt;0, RANK(N1043,(N1043:P1043,Q1043:AF1043)),0)</f>
        <v>2</v>
      </c>
      <c r="E1043" s="7">
        <f>IF(O1043&gt;0,RANK(O1043,(N1043:P1043,Q1043:AF1043)),0)</f>
        <v>1</v>
      </c>
      <c r="F1043" s="7">
        <f>IF(P1043&gt;0,RANK(P1043,(N1043:P1043,Q1043:AF1043)),0)</f>
        <v>0</v>
      </c>
      <c r="G1043" s="1">
        <f t="shared" si="445"/>
        <v>4550</v>
      </c>
      <c r="H1043" s="2">
        <f t="shared" si="442"/>
        <v>0.31409636890791109</v>
      </c>
      <c r="I1043" s="2"/>
      <c r="J1043" s="2">
        <f t="shared" si="446"/>
        <v>0.33694601684384923</v>
      </c>
      <c r="K1043" s="2">
        <f t="shared" si="447"/>
        <v>0.65104238575176032</v>
      </c>
      <c r="L1043" s="2">
        <f t="shared" si="448"/>
        <v>0</v>
      </c>
      <c r="M1043" s="2">
        <f t="shared" si="449"/>
        <v>1.2011597404390506E-2</v>
      </c>
      <c r="N1043" s="53">
        <v>4881</v>
      </c>
      <c r="O1043" s="53">
        <v>9431</v>
      </c>
      <c r="R1043" s="53">
        <v>65</v>
      </c>
      <c r="S1043" s="53">
        <v>88</v>
      </c>
      <c r="U1043" s="53">
        <v>21</v>
      </c>
      <c r="Y1043" s="53">
        <v>0</v>
      </c>
      <c r="Z1043" s="53">
        <v>0</v>
      </c>
      <c r="AP1043" s="7">
        <f>IF(Q1043&gt;0,RANK(Q1043,(N1043:P1043,Q1043:AF1043)),0)</f>
        <v>0</v>
      </c>
      <c r="AQ1043" s="7">
        <f>IF(R1043&gt;0,RANK(R1043,(N1043:P1043,Q1043:AF1043)),0)</f>
        <v>4</v>
      </c>
      <c r="AR1043" s="7">
        <f>IF(T1043&gt;0,RANK(T1043,(N1043:P1043,Q1043:AF1043)),0)</f>
        <v>0</v>
      </c>
      <c r="AS1043" s="7">
        <f>IF(S1043&gt;0,RANK(S1043,(N1043:P1043,Q1043:AF1043)),0)</f>
        <v>3</v>
      </c>
      <c r="AT1043" s="2">
        <f t="shared" si="450"/>
        <v>0</v>
      </c>
      <c r="AU1043" s="2">
        <f t="shared" si="451"/>
        <v>4.4870909843987301E-3</v>
      </c>
      <c r="AV1043" s="2">
        <f t="shared" si="452"/>
        <v>0</v>
      </c>
      <c r="AW1043" s="2">
        <f t="shared" si="453"/>
        <v>6.074830871185973E-3</v>
      </c>
      <c r="AY1043" t="s">
        <v>370</v>
      </c>
      <c r="AZ1043" t="s">
        <v>601</v>
      </c>
      <c r="BA1043">
        <v>1</v>
      </c>
      <c r="BC1043">
        <v>2</v>
      </c>
      <c r="BD1043" s="91">
        <v>26</v>
      </c>
      <c r="BE1043" s="93">
        <v>43</v>
      </c>
      <c r="BF1043" s="96">
        <f t="shared" si="441"/>
        <v>26043</v>
      </c>
      <c r="BG1043" s="96">
        <f t="shared" si="454"/>
        <v>26043</v>
      </c>
      <c r="BI1043" s="7" t="s">
        <v>1447</v>
      </c>
    </row>
    <row r="1044" spans="1:61" ht="14" hidden="1" customHeight="1" outlineLevel="1" x14ac:dyDescent="0.2">
      <c r="A1044" t="s">
        <v>379</v>
      </c>
      <c r="B1044" t="s">
        <v>601</v>
      </c>
      <c r="C1044" s="1">
        <f t="shared" si="444"/>
        <v>63587</v>
      </c>
      <c r="D1044" s="7">
        <f>IF(N1044&gt;0, RANK(N1044,(N1044:P1044,Q1044:AF1044)),0)</f>
        <v>1</v>
      </c>
      <c r="E1044" s="7">
        <f>IF(O1044&gt;0,RANK(O1044,(N1044:P1044,Q1044:AF1044)),0)</f>
        <v>2</v>
      </c>
      <c r="F1044" s="7">
        <f>IF(P1044&gt;0,RANK(P1044,(N1044:P1044,Q1044:AF1044)),0)</f>
        <v>0</v>
      </c>
      <c r="G1044" s="1">
        <f t="shared" si="445"/>
        <v>584</v>
      </c>
      <c r="H1044" s="2">
        <f t="shared" si="442"/>
        <v>9.1842672244326663E-3</v>
      </c>
      <c r="I1044" s="2"/>
      <c r="J1044" s="2">
        <f t="shared" si="446"/>
        <v>0.49475521726138988</v>
      </c>
      <c r="K1044" s="2">
        <f t="shared" si="447"/>
        <v>0.48557095003695722</v>
      </c>
      <c r="L1044" s="2">
        <f t="shared" si="448"/>
        <v>0</v>
      </c>
      <c r="M1044" s="2">
        <f t="shared" si="449"/>
        <v>1.967383270165296E-2</v>
      </c>
      <c r="N1044" s="53">
        <v>31460</v>
      </c>
      <c r="O1044" s="53">
        <v>30876</v>
      </c>
      <c r="R1044" s="53">
        <v>451</v>
      </c>
      <c r="S1044" s="53">
        <v>642</v>
      </c>
      <c r="U1044" s="53">
        <v>158</v>
      </c>
      <c r="Y1044" s="53">
        <v>0</v>
      </c>
      <c r="Z1044" s="53">
        <v>0</v>
      </c>
      <c r="AP1044" s="7">
        <f>IF(Q1044&gt;0,RANK(Q1044,(N1044:P1044,Q1044:AF1044)),0)</f>
        <v>0</v>
      </c>
      <c r="AQ1044" s="7">
        <f>IF(R1044&gt;0,RANK(R1044,(N1044:P1044,Q1044:AF1044)),0)</f>
        <v>4</v>
      </c>
      <c r="AR1044" s="7">
        <f>IF(T1044&gt;0,RANK(T1044,(N1044:P1044,Q1044:AF1044)),0)</f>
        <v>0</v>
      </c>
      <c r="AS1044" s="7">
        <f>IF(S1044&gt;0,RANK(S1044,(N1044:P1044,Q1044:AF1044)),0)</f>
        <v>3</v>
      </c>
      <c r="AT1044" s="2">
        <f t="shared" si="450"/>
        <v>0</v>
      </c>
      <c r="AU1044" s="2">
        <f t="shared" si="451"/>
        <v>7.0926447229779669E-3</v>
      </c>
      <c r="AV1044" s="2">
        <f t="shared" si="452"/>
        <v>0</v>
      </c>
      <c r="AW1044" s="2">
        <f t="shared" si="453"/>
        <v>1.0096403352886597E-2</v>
      </c>
      <c r="AY1044" t="s">
        <v>379</v>
      </c>
      <c r="AZ1044" t="s">
        <v>601</v>
      </c>
      <c r="BA1044">
        <v>7</v>
      </c>
      <c r="BC1044">
        <v>2</v>
      </c>
      <c r="BD1044" s="91">
        <v>26</v>
      </c>
      <c r="BE1044" s="93">
        <v>45</v>
      </c>
      <c r="BF1044" s="96">
        <f t="shared" si="441"/>
        <v>26045</v>
      </c>
      <c r="BG1044" s="96">
        <f t="shared" si="454"/>
        <v>26045</v>
      </c>
      <c r="BI1044" s="7" t="s">
        <v>1447</v>
      </c>
    </row>
    <row r="1045" spans="1:61" ht="14" hidden="1" customHeight="1" outlineLevel="1" x14ac:dyDescent="0.2">
      <c r="A1045" t="s">
        <v>1249</v>
      </c>
      <c r="B1045" t="s">
        <v>601</v>
      </c>
      <c r="C1045" s="1">
        <f t="shared" si="444"/>
        <v>22022</v>
      </c>
      <c r="D1045" s="7">
        <f>IF(N1045&gt;0, RANK(N1045,(N1045:P1045,Q1045:AF1045)),0)</f>
        <v>2</v>
      </c>
      <c r="E1045" s="7">
        <f>IF(O1045&gt;0,RANK(O1045,(N1045:P1045,Q1045:AF1045)),0)</f>
        <v>1</v>
      </c>
      <c r="F1045" s="7">
        <f>IF(P1045&gt;0,RANK(P1045,(N1045:P1045,Q1045:AF1045)),0)</f>
        <v>0</v>
      </c>
      <c r="G1045" s="1">
        <f t="shared" si="445"/>
        <v>3290</v>
      </c>
      <c r="H1045" s="2">
        <f t="shared" si="442"/>
        <v>0.14939605848696758</v>
      </c>
      <c r="I1045" s="2"/>
      <c r="J1045" s="2">
        <f t="shared" si="446"/>
        <v>0.4184906003087821</v>
      </c>
      <c r="K1045" s="2">
        <f t="shared" si="447"/>
        <v>0.56788665879574973</v>
      </c>
      <c r="L1045" s="2">
        <f t="shared" si="448"/>
        <v>0</v>
      </c>
      <c r="M1045" s="2">
        <f t="shared" si="449"/>
        <v>1.3622740895468222E-2</v>
      </c>
      <c r="N1045" s="53">
        <v>9216</v>
      </c>
      <c r="O1045" s="53">
        <v>12506</v>
      </c>
      <c r="R1045" s="53">
        <v>152</v>
      </c>
      <c r="S1045" s="53">
        <v>97</v>
      </c>
      <c r="U1045" s="53">
        <v>51</v>
      </c>
      <c r="Y1045" s="53">
        <v>0</v>
      </c>
      <c r="Z1045" s="53">
        <v>0</v>
      </c>
      <c r="AP1045" s="7">
        <f>IF(Q1045&gt;0,RANK(Q1045,(N1045:P1045,Q1045:AF1045)),0)</f>
        <v>0</v>
      </c>
      <c r="AQ1045" s="7">
        <f>IF(R1045&gt;0,RANK(R1045,(N1045:P1045,Q1045:AF1045)),0)</f>
        <v>3</v>
      </c>
      <c r="AR1045" s="7">
        <f>IF(T1045&gt;0,RANK(T1045,(N1045:P1045,Q1045:AF1045)),0)</f>
        <v>0</v>
      </c>
      <c r="AS1045" s="7">
        <f>IF(S1045&gt;0,RANK(S1045,(N1045:P1045,Q1045:AF1045)),0)</f>
        <v>4</v>
      </c>
      <c r="AT1045" s="2">
        <f t="shared" si="450"/>
        <v>0</v>
      </c>
      <c r="AU1045" s="2">
        <f t="shared" si="451"/>
        <v>6.9021887203705385E-3</v>
      </c>
      <c r="AV1045" s="2">
        <f t="shared" si="452"/>
        <v>0</v>
      </c>
      <c r="AW1045" s="2">
        <f t="shared" si="453"/>
        <v>4.4046862228680414E-3</v>
      </c>
      <c r="AY1045" t="s">
        <v>1249</v>
      </c>
      <c r="AZ1045" t="s">
        <v>601</v>
      </c>
      <c r="BA1045">
        <v>1</v>
      </c>
      <c r="BC1045">
        <v>2</v>
      </c>
      <c r="BD1045" s="91">
        <v>26</v>
      </c>
      <c r="BE1045" s="93">
        <v>47</v>
      </c>
      <c r="BF1045" s="96">
        <f t="shared" si="441"/>
        <v>26047</v>
      </c>
      <c r="BG1045" s="96">
        <f t="shared" si="454"/>
        <v>26047</v>
      </c>
      <c r="BI1045" s="7" t="s">
        <v>1447</v>
      </c>
    </row>
    <row r="1046" spans="1:61" ht="14" hidden="1" customHeight="1" outlineLevel="1" x14ac:dyDescent="0.2">
      <c r="A1046" t="s">
        <v>1430</v>
      </c>
      <c r="B1046" t="s">
        <v>601</v>
      </c>
      <c r="C1046" s="1">
        <f t="shared" si="444"/>
        <v>219110</v>
      </c>
      <c r="D1046" s="7">
        <f>IF(N1046&gt;0, RANK(N1046,(N1046:P1046,Q1046:AF1046)),0)</f>
        <v>1</v>
      </c>
      <c r="E1046" s="7">
        <f>IF(O1046&gt;0,RANK(O1046,(N1046:P1046,Q1046:AF1046)),0)</f>
        <v>2</v>
      </c>
      <c r="F1046" s="7">
        <f>IF(P1046&gt;0,RANK(P1046,(N1046:P1046,Q1046:AF1046)),0)</f>
        <v>0</v>
      </c>
      <c r="G1046" s="1">
        <f t="shared" si="445"/>
        <v>25875</v>
      </c>
      <c r="H1046" s="2">
        <f t="shared" si="442"/>
        <v>0.11809136963169184</v>
      </c>
      <c r="I1046" s="2"/>
      <c r="J1046" s="2">
        <f t="shared" si="446"/>
        <v>0.54940440874446628</v>
      </c>
      <c r="K1046" s="2">
        <f t="shared" si="447"/>
        <v>0.43131303911277441</v>
      </c>
      <c r="L1046" s="2">
        <f t="shared" si="448"/>
        <v>0</v>
      </c>
      <c r="M1046" s="2">
        <f t="shared" si="449"/>
        <v>1.9282552142759313E-2</v>
      </c>
      <c r="N1046" s="53">
        <v>120380</v>
      </c>
      <c r="O1046" s="53">
        <v>94505</v>
      </c>
      <c r="R1046" s="53">
        <v>1509</v>
      </c>
      <c r="S1046" s="53">
        <v>2210</v>
      </c>
      <c r="U1046" s="53">
        <v>506</v>
      </c>
      <c r="Y1046" s="53">
        <v>0</v>
      </c>
      <c r="Z1046" s="53">
        <v>0</v>
      </c>
      <c r="AP1046" s="7">
        <f>IF(Q1046&gt;0,RANK(Q1046,(N1046:P1046,Q1046:AF1046)),0)</f>
        <v>0</v>
      </c>
      <c r="AQ1046" s="7">
        <f>IF(R1046&gt;0,RANK(R1046,(N1046:P1046,Q1046:AF1046)),0)</f>
        <v>4</v>
      </c>
      <c r="AR1046" s="7">
        <f>IF(T1046&gt;0,RANK(T1046,(N1046:P1046,Q1046:AF1046)),0)</f>
        <v>0</v>
      </c>
      <c r="AS1046" s="7">
        <f>IF(S1046&gt;0,RANK(S1046,(N1046:P1046,Q1046:AF1046)),0)</f>
        <v>3</v>
      </c>
      <c r="AT1046" s="2">
        <f t="shared" si="450"/>
        <v>0</v>
      </c>
      <c r="AU1046" s="2">
        <f t="shared" si="451"/>
        <v>6.8869517593902604E-3</v>
      </c>
      <c r="AV1046" s="2">
        <f t="shared" si="452"/>
        <v>0</v>
      </c>
      <c r="AW1046" s="2">
        <f t="shared" si="453"/>
        <v>1.0086258043904887E-2</v>
      </c>
      <c r="AY1046" t="s">
        <v>1430</v>
      </c>
      <c r="AZ1046" t="s">
        <v>601</v>
      </c>
      <c r="BA1046">
        <v>5</v>
      </c>
      <c r="BC1046">
        <v>2</v>
      </c>
      <c r="BD1046" s="91">
        <v>26</v>
      </c>
      <c r="BE1046" s="93">
        <v>49</v>
      </c>
      <c r="BF1046" s="96">
        <f t="shared" si="441"/>
        <v>26049</v>
      </c>
      <c r="BG1046" s="96">
        <f t="shared" si="454"/>
        <v>26049</v>
      </c>
      <c r="BI1046" s="7" t="s">
        <v>1447</v>
      </c>
    </row>
    <row r="1047" spans="1:61" ht="14" hidden="1" customHeight="1" outlineLevel="1" x14ac:dyDescent="0.2">
      <c r="A1047" t="s">
        <v>2052</v>
      </c>
      <c r="B1047" t="s">
        <v>601</v>
      </c>
      <c r="C1047" s="1">
        <f t="shared" si="444"/>
        <v>14364</v>
      </c>
      <c r="D1047" s="7">
        <f>IF(N1047&gt;0, RANK(N1047,(N1047:P1047,Q1047:AF1047)),0)</f>
        <v>2</v>
      </c>
      <c r="E1047" s="7">
        <f>IF(O1047&gt;0,RANK(O1047,(N1047:P1047,Q1047:AF1047)),0)</f>
        <v>1</v>
      </c>
      <c r="F1047" s="7">
        <f>IF(P1047&gt;0,RANK(P1047,(N1047:P1047,Q1047:AF1047)),0)</f>
        <v>0</v>
      </c>
      <c r="G1047" s="1">
        <f t="shared" si="445"/>
        <v>4340</v>
      </c>
      <c r="H1047" s="2">
        <f t="shared" si="442"/>
        <v>0.30214424951267055</v>
      </c>
      <c r="I1047" s="2"/>
      <c r="J1047" s="2">
        <f t="shared" si="446"/>
        <v>0.34147869674185466</v>
      </c>
      <c r="K1047" s="2">
        <f t="shared" si="447"/>
        <v>0.64362294625452521</v>
      </c>
      <c r="L1047" s="2">
        <f t="shared" si="448"/>
        <v>0</v>
      </c>
      <c r="M1047" s="2">
        <f t="shared" si="449"/>
        <v>1.4898357003620188E-2</v>
      </c>
      <c r="N1047" s="53">
        <v>4905</v>
      </c>
      <c r="O1047" s="53">
        <v>9245</v>
      </c>
      <c r="R1047" s="53">
        <v>59</v>
      </c>
      <c r="S1047" s="53">
        <v>119</v>
      </c>
      <c r="U1047" s="53">
        <v>36</v>
      </c>
      <c r="Y1047" s="53">
        <v>0</v>
      </c>
      <c r="Z1047" s="53">
        <v>0</v>
      </c>
      <c r="AP1047" s="7">
        <f>IF(Q1047&gt;0,RANK(Q1047,(N1047:P1047,Q1047:AF1047)),0)</f>
        <v>0</v>
      </c>
      <c r="AQ1047" s="7">
        <f>IF(R1047&gt;0,RANK(R1047,(N1047:P1047,Q1047:AF1047)),0)</f>
        <v>4</v>
      </c>
      <c r="AR1047" s="7">
        <f>IF(T1047&gt;0,RANK(T1047,(N1047:P1047,Q1047:AF1047)),0)</f>
        <v>0</v>
      </c>
      <c r="AS1047" s="7">
        <f>IF(S1047&gt;0,RANK(S1047,(N1047:P1047,Q1047:AF1047)),0)</f>
        <v>3</v>
      </c>
      <c r="AT1047" s="2">
        <f t="shared" si="450"/>
        <v>0</v>
      </c>
      <c r="AU1047" s="2">
        <f t="shared" si="451"/>
        <v>4.1074909495962125E-3</v>
      </c>
      <c r="AV1047" s="2">
        <f t="shared" si="452"/>
        <v>0</v>
      </c>
      <c r="AW1047" s="2">
        <f t="shared" si="453"/>
        <v>8.2846003898635473E-3</v>
      </c>
      <c r="AY1047" t="s">
        <v>2052</v>
      </c>
      <c r="AZ1047" t="s">
        <v>601</v>
      </c>
      <c r="BA1047">
        <v>4</v>
      </c>
      <c r="BC1047">
        <v>2</v>
      </c>
      <c r="BD1047" s="91">
        <v>26</v>
      </c>
      <c r="BE1047" s="93">
        <v>51</v>
      </c>
      <c r="BF1047" s="96">
        <f t="shared" si="441"/>
        <v>26051</v>
      </c>
      <c r="BG1047" s="96">
        <f t="shared" si="454"/>
        <v>26051</v>
      </c>
      <c r="BI1047" s="7" t="s">
        <v>1447</v>
      </c>
    </row>
    <row r="1048" spans="1:61" ht="14" hidden="1" customHeight="1" outlineLevel="1" x14ac:dyDescent="0.2">
      <c r="A1048" t="s">
        <v>1539</v>
      </c>
      <c r="B1048" t="s">
        <v>601</v>
      </c>
      <c r="C1048" s="1">
        <f t="shared" si="444"/>
        <v>8132</v>
      </c>
      <c r="D1048" s="7">
        <f>IF(N1048&gt;0, RANK(N1048,(N1048:P1048,Q1048:AF1048)),0)</f>
        <v>2</v>
      </c>
      <c r="E1048" s="7">
        <f>IF(O1048&gt;0,RANK(O1048,(N1048:P1048,Q1048:AF1048)),0)</f>
        <v>1</v>
      </c>
      <c r="F1048" s="7">
        <f>IF(P1048&gt;0,RANK(P1048,(N1048:P1048,Q1048:AF1048)),0)</f>
        <v>0</v>
      </c>
      <c r="G1048" s="1">
        <f t="shared" si="445"/>
        <v>880</v>
      </c>
      <c r="H1048" s="2">
        <f t="shared" si="442"/>
        <v>0.10821446138711265</v>
      </c>
      <c r="I1048" s="2"/>
      <c r="J1048" s="2">
        <f t="shared" si="446"/>
        <v>0.43728480078701426</v>
      </c>
      <c r="K1048" s="2">
        <f t="shared" si="447"/>
        <v>0.54549926217412692</v>
      </c>
      <c r="L1048" s="2">
        <f t="shared" si="448"/>
        <v>0</v>
      </c>
      <c r="M1048" s="2">
        <f t="shared" si="449"/>
        <v>1.721593703885882E-2</v>
      </c>
      <c r="N1048" s="53">
        <v>3556</v>
      </c>
      <c r="O1048" s="53">
        <v>4436</v>
      </c>
      <c r="R1048" s="53">
        <v>58</v>
      </c>
      <c r="S1048" s="53">
        <v>64</v>
      </c>
      <c r="U1048" s="53">
        <v>18</v>
      </c>
      <c r="Y1048" s="53">
        <v>0</v>
      </c>
      <c r="Z1048" s="53">
        <v>0</v>
      </c>
      <c r="AP1048" s="7">
        <f>IF(Q1048&gt;0,RANK(Q1048,(N1048:P1048,Q1048:AF1048)),0)</f>
        <v>0</v>
      </c>
      <c r="AQ1048" s="7">
        <f>IF(R1048&gt;0,RANK(R1048,(N1048:P1048,Q1048:AF1048)),0)</f>
        <v>4</v>
      </c>
      <c r="AR1048" s="7">
        <f>IF(T1048&gt;0,RANK(T1048,(N1048:P1048,Q1048:AF1048)),0)</f>
        <v>0</v>
      </c>
      <c r="AS1048" s="7">
        <f>IF(S1048&gt;0,RANK(S1048,(N1048:P1048,Q1048:AF1048)),0)</f>
        <v>3</v>
      </c>
      <c r="AT1048" s="2">
        <f t="shared" si="450"/>
        <v>0</v>
      </c>
      <c r="AU1048" s="2">
        <f t="shared" si="451"/>
        <v>7.1323167732415147E-3</v>
      </c>
      <c r="AV1048" s="2">
        <f t="shared" si="452"/>
        <v>0</v>
      </c>
      <c r="AW1048" s="2">
        <f t="shared" si="453"/>
        <v>7.8701426463354644E-3</v>
      </c>
      <c r="AY1048" t="s">
        <v>1539</v>
      </c>
      <c r="AZ1048" t="s">
        <v>601</v>
      </c>
      <c r="BA1048">
        <v>1</v>
      </c>
      <c r="BC1048">
        <v>2</v>
      </c>
      <c r="BD1048" s="91">
        <v>26</v>
      </c>
      <c r="BE1048" s="93">
        <v>53</v>
      </c>
      <c r="BF1048" s="96">
        <f t="shared" si="441"/>
        <v>26053</v>
      </c>
      <c r="BG1048" s="96">
        <f t="shared" si="454"/>
        <v>26053</v>
      </c>
      <c r="BI1048" s="7" t="s">
        <v>1447</v>
      </c>
    </row>
    <row r="1049" spans="1:61" ht="14" hidden="1" customHeight="1" outlineLevel="1" x14ac:dyDescent="0.2">
      <c r="A1049" t="s">
        <v>1561</v>
      </c>
      <c r="B1049" t="s">
        <v>601</v>
      </c>
      <c r="C1049" s="1">
        <f t="shared" si="444"/>
        <v>59840</v>
      </c>
      <c r="D1049" s="7">
        <f>IF(N1049&gt;0, RANK(N1049,(N1049:P1049,Q1049:AF1049)),0)</f>
        <v>2</v>
      </c>
      <c r="E1049" s="7">
        <f>IF(O1049&gt;0,RANK(O1049,(N1049:P1049,Q1049:AF1049)),0)</f>
        <v>1</v>
      </c>
      <c r="F1049" s="7">
        <f>IF(P1049&gt;0,RANK(P1049,(N1049:P1049,Q1049:AF1049)),0)</f>
        <v>0</v>
      </c>
      <c r="G1049" s="1">
        <f t="shared" si="445"/>
        <v>4501</v>
      </c>
      <c r="H1049" s="2">
        <f t="shared" si="442"/>
        <v>7.5217245989304807E-2</v>
      </c>
      <c r="I1049" s="2"/>
      <c r="J1049" s="2">
        <f t="shared" si="446"/>
        <v>0.45606617647058822</v>
      </c>
      <c r="K1049" s="2">
        <f t="shared" si="447"/>
        <v>0.53128342245989302</v>
      </c>
      <c r="L1049" s="2">
        <f t="shared" si="448"/>
        <v>0</v>
      </c>
      <c r="M1049" s="2">
        <f t="shared" si="449"/>
        <v>1.2650401069518757E-2</v>
      </c>
      <c r="N1049" s="53">
        <v>27291</v>
      </c>
      <c r="O1049" s="53">
        <v>31792</v>
      </c>
      <c r="R1049" s="53">
        <v>397</v>
      </c>
      <c r="S1049" s="53">
        <v>269</v>
      </c>
      <c r="U1049" s="53">
        <v>91</v>
      </c>
      <c r="Y1049" s="53">
        <v>0</v>
      </c>
      <c r="Z1049" s="53">
        <v>0</v>
      </c>
      <c r="AP1049" s="7">
        <f>IF(Q1049&gt;0,RANK(Q1049,(N1049:P1049,Q1049:AF1049)),0)</f>
        <v>0</v>
      </c>
      <c r="AQ1049" s="7">
        <f>IF(R1049&gt;0,RANK(R1049,(N1049:P1049,Q1049:AF1049)),0)</f>
        <v>3</v>
      </c>
      <c r="AR1049" s="7">
        <f>IF(T1049&gt;0,RANK(T1049,(N1049:P1049,Q1049:AF1049)),0)</f>
        <v>0</v>
      </c>
      <c r="AS1049" s="7">
        <f>IF(S1049&gt;0,RANK(S1049,(N1049:P1049,Q1049:AF1049)),0)</f>
        <v>4</v>
      </c>
      <c r="AT1049" s="2">
        <f t="shared" si="450"/>
        <v>0</v>
      </c>
      <c r="AU1049" s="2">
        <f t="shared" si="451"/>
        <v>6.6343582887700538E-3</v>
      </c>
      <c r="AV1049" s="2">
        <f t="shared" si="452"/>
        <v>0</v>
      </c>
      <c r="AW1049" s="2">
        <f t="shared" si="453"/>
        <v>4.4953208556149735E-3</v>
      </c>
      <c r="AY1049" t="s">
        <v>1561</v>
      </c>
      <c r="AZ1049" t="s">
        <v>601</v>
      </c>
      <c r="BA1049">
        <v>1</v>
      </c>
      <c r="BC1049">
        <v>2</v>
      </c>
      <c r="BD1049" s="91">
        <v>26</v>
      </c>
      <c r="BE1049" s="93">
        <v>55</v>
      </c>
      <c r="BF1049" s="96">
        <f t="shared" si="441"/>
        <v>26055</v>
      </c>
      <c r="BG1049" s="96">
        <f t="shared" si="454"/>
        <v>26055</v>
      </c>
      <c r="BI1049" s="7" t="s">
        <v>1447</v>
      </c>
    </row>
    <row r="1050" spans="1:61" ht="14" hidden="1" customHeight="1" outlineLevel="1" x14ac:dyDescent="0.2">
      <c r="A1050" t="s">
        <v>1551</v>
      </c>
      <c r="B1050" t="s">
        <v>601</v>
      </c>
      <c r="C1050" s="1">
        <f t="shared" si="444"/>
        <v>18948</v>
      </c>
      <c r="D1050" s="7">
        <f>IF(N1050&gt;0, RANK(N1050,(N1050:P1050,Q1050:AF1050)),0)</f>
        <v>2</v>
      </c>
      <c r="E1050" s="7">
        <f>IF(O1050&gt;0,RANK(O1050,(N1050:P1050,Q1050:AF1050)),0)</f>
        <v>1</v>
      </c>
      <c r="F1050" s="7">
        <f>IF(P1050&gt;0,RANK(P1050,(N1050:P1050,Q1050:AF1050)),0)</f>
        <v>0</v>
      </c>
      <c r="G1050" s="1">
        <f t="shared" si="445"/>
        <v>4890</v>
      </c>
      <c r="H1050" s="2">
        <f t="shared" si="442"/>
        <v>0.25807473084230526</v>
      </c>
      <c r="I1050" s="2"/>
      <c r="J1050" s="2">
        <f t="shared" si="446"/>
        <v>0.36183238336499896</v>
      </c>
      <c r="K1050" s="2">
        <f t="shared" si="447"/>
        <v>0.61990711420730416</v>
      </c>
      <c r="L1050" s="2">
        <f t="shared" si="448"/>
        <v>0</v>
      </c>
      <c r="M1050" s="2">
        <f t="shared" si="449"/>
        <v>1.8260502427696834E-2</v>
      </c>
      <c r="N1050" s="53">
        <v>6856</v>
      </c>
      <c r="O1050" s="53">
        <v>11746</v>
      </c>
      <c r="R1050" s="53">
        <v>126</v>
      </c>
      <c r="S1050" s="53">
        <v>165</v>
      </c>
      <c r="U1050" s="53">
        <v>55</v>
      </c>
      <c r="Y1050" s="53">
        <v>0</v>
      </c>
      <c r="Z1050" s="53">
        <v>0</v>
      </c>
      <c r="AP1050" s="7">
        <f>IF(Q1050&gt;0,RANK(Q1050,(N1050:P1050,Q1050:AF1050)),0)</f>
        <v>0</v>
      </c>
      <c r="AQ1050" s="7">
        <f>IF(R1050&gt;0,RANK(R1050,(N1050:P1050,Q1050:AF1050)),0)</f>
        <v>4</v>
      </c>
      <c r="AR1050" s="7">
        <f>IF(T1050&gt;0,RANK(T1050,(N1050:P1050,Q1050:AF1050)),0)</f>
        <v>0</v>
      </c>
      <c r="AS1050" s="7">
        <f>IF(S1050&gt;0,RANK(S1050,(N1050:P1050,Q1050:AF1050)),0)</f>
        <v>3</v>
      </c>
      <c r="AT1050" s="2">
        <f t="shared" si="450"/>
        <v>0</v>
      </c>
      <c r="AU1050" s="2">
        <f t="shared" si="451"/>
        <v>6.6497783407219761E-3</v>
      </c>
      <c r="AV1050" s="2">
        <f t="shared" si="452"/>
        <v>0</v>
      </c>
      <c r="AW1050" s="2">
        <f t="shared" si="453"/>
        <v>8.7080430652311594E-3</v>
      </c>
      <c r="AY1050" t="s">
        <v>1551</v>
      </c>
      <c r="AZ1050" t="s">
        <v>601</v>
      </c>
      <c r="BA1050">
        <v>4</v>
      </c>
      <c r="BC1050">
        <v>2</v>
      </c>
      <c r="BD1050" s="91">
        <v>26</v>
      </c>
      <c r="BE1050" s="93">
        <v>57</v>
      </c>
      <c r="BF1050" s="96">
        <f t="shared" si="441"/>
        <v>26057</v>
      </c>
      <c r="BG1050" s="96">
        <f t="shared" si="454"/>
        <v>26057</v>
      </c>
      <c r="BI1050" s="7" t="s">
        <v>1447</v>
      </c>
    </row>
    <row r="1051" spans="1:61" ht="14" hidden="1" customHeight="1" outlineLevel="1" x14ac:dyDescent="0.2">
      <c r="A1051" t="s">
        <v>1762</v>
      </c>
      <c r="B1051" t="s">
        <v>601</v>
      </c>
      <c r="C1051" s="1">
        <f t="shared" si="444"/>
        <v>22942</v>
      </c>
      <c r="D1051" s="7">
        <f>IF(N1051&gt;0, RANK(N1051,(N1051:P1051,Q1051:AF1051)),0)</f>
        <v>2</v>
      </c>
      <c r="E1051" s="7">
        <f>IF(O1051&gt;0,RANK(O1051,(N1051:P1051,Q1051:AF1051)),0)</f>
        <v>1</v>
      </c>
      <c r="F1051" s="7">
        <f>IF(P1051&gt;0,RANK(P1051,(N1051:P1051,Q1051:AF1051)),0)</f>
        <v>0</v>
      </c>
      <c r="G1051" s="1">
        <f t="shared" si="445"/>
        <v>9990</v>
      </c>
      <c r="H1051" s="2">
        <f t="shared" si="442"/>
        <v>0.43544590707000264</v>
      </c>
      <c r="I1051" s="2"/>
      <c r="J1051" s="2">
        <f t="shared" si="446"/>
        <v>0.27185947171127189</v>
      </c>
      <c r="K1051" s="2">
        <f t="shared" si="447"/>
        <v>0.70730537878127453</v>
      </c>
      <c r="L1051" s="2">
        <f t="shared" si="448"/>
        <v>0</v>
      </c>
      <c r="M1051" s="2">
        <f t="shared" si="449"/>
        <v>2.0835149507453576E-2</v>
      </c>
      <c r="N1051" s="53">
        <v>6237</v>
      </c>
      <c r="O1051" s="53">
        <v>16227</v>
      </c>
      <c r="R1051" s="53">
        <v>154</v>
      </c>
      <c r="S1051" s="53">
        <v>251</v>
      </c>
      <c r="U1051" s="53">
        <v>73</v>
      </c>
      <c r="Y1051" s="53">
        <v>0</v>
      </c>
      <c r="Z1051" s="53">
        <v>0</v>
      </c>
      <c r="AP1051" s="7">
        <f>IF(Q1051&gt;0,RANK(Q1051,(N1051:P1051,Q1051:AF1051)),0)</f>
        <v>0</v>
      </c>
      <c r="AQ1051" s="7">
        <f>IF(R1051&gt;0,RANK(R1051,(N1051:P1051,Q1051:AF1051)),0)</f>
        <v>4</v>
      </c>
      <c r="AR1051" s="7">
        <f>IF(T1051&gt;0,RANK(T1051,(N1051:P1051,Q1051:AF1051)),0)</f>
        <v>0</v>
      </c>
      <c r="AS1051" s="7">
        <f>IF(S1051&gt;0,RANK(S1051,(N1051:P1051,Q1051:AF1051)),0)</f>
        <v>3</v>
      </c>
      <c r="AT1051" s="2">
        <f t="shared" si="450"/>
        <v>0</v>
      </c>
      <c r="AU1051" s="2">
        <f t="shared" si="451"/>
        <v>6.7125795484264663E-3</v>
      </c>
      <c r="AV1051" s="2">
        <f t="shared" si="452"/>
        <v>0</v>
      </c>
      <c r="AW1051" s="2">
        <f t="shared" si="453"/>
        <v>1.0940632900357423E-2</v>
      </c>
      <c r="AY1051" t="s">
        <v>1762</v>
      </c>
      <c r="AZ1051" t="s">
        <v>601</v>
      </c>
      <c r="BA1051">
        <v>7</v>
      </c>
      <c r="BC1051">
        <v>2</v>
      </c>
      <c r="BD1051" s="91">
        <v>26</v>
      </c>
      <c r="BE1051" s="93">
        <v>59</v>
      </c>
      <c r="BF1051" s="96">
        <f t="shared" si="441"/>
        <v>26059</v>
      </c>
      <c r="BG1051" s="96">
        <f t="shared" si="454"/>
        <v>26059</v>
      </c>
      <c r="BI1051" s="7" t="s">
        <v>1447</v>
      </c>
    </row>
    <row r="1052" spans="1:61" ht="14" hidden="1" customHeight="1" outlineLevel="1" x14ac:dyDescent="0.2">
      <c r="A1052" t="s">
        <v>1969</v>
      </c>
      <c r="B1052" t="s">
        <v>601</v>
      </c>
      <c r="C1052" s="1">
        <f t="shared" si="444"/>
        <v>18350</v>
      </c>
      <c r="D1052" s="7">
        <f>IF(N1052&gt;0, RANK(N1052,(N1052:P1052,Q1052:AF1052)),0)</f>
        <v>2</v>
      </c>
      <c r="E1052" s="7">
        <f>IF(O1052&gt;0,RANK(O1052,(N1052:P1052,Q1052:AF1052)),0)</f>
        <v>1</v>
      </c>
      <c r="F1052" s="7">
        <f>IF(P1052&gt;0,RANK(P1052,(N1052:P1052,Q1052:AF1052)),0)</f>
        <v>0</v>
      </c>
      <c r="G1052" s="1">
        <f t="shared" si="445"/>
        <v>2210</v>
      </c>
      <c r="H1052" s="2">
        <f t="shared" si="442"/>
        <v>0.12043596730245232</v>
      </c>
      <c r="I1052" s="2"/>
      <c r="J1052" s="2">
        <f t="shared" si="446"/>
        <v>0.43275204359673025</v>
      </c>
      <c r="K1052" s="2">
        <f t="shared" si="447"/>
        <v>0.55318801089918257</v>
      </c>
      <c r="L1052" s="2">
        <f t="shared" si="448"/>
        <v>0</v>
      </c>
      <c r="M1052" s="2">
        <f t="shared" si="449"/>
        <v>1.4059945504087179E-2</v>
      </c>
      <c r="N1052" s="53">
        <v>7941</v>
      </c>
      <c r="O1052" s="53">
        <v>10151</v>
      </c>
      <c r="R1052" s="53">
        <v>142</v>
      </c>
      <c r="S1052" s="53">
        <v>89</v>
      </c>
      <c r="U1052" s="53">
        <v>27</v>
      </c>
      <c r="Y1052" s="53">
        <v>0</v>
      </c>
      <c r="Z1052" s="53">
        <v>0</v>
      </c>
      <c r="AP1052" s="7">
        <f>IF(Q1052&gt;0,RANK(Q1052,(N1052:P1052,Q1052:AF1052)),0)</f>
        <v>0</v>
      </c>
      <c r="AQ1052" s="7">
        <f>IF(R1052&gt;0,RANK(R1052,(N1052:P1052,Q1052:AF1052)),0)</f>
        <v>3</v>
      </c>
      <c r="AR1052" s="7">
        <f>IF(T1052&gt;0,RANK(T1052,(N1052:P1052,Q1052:AF1052)),0)</f>
        <v>0</v>
      </c>
      <c r="AS1052" s="7">
        <f>IF(S1052&gt;0,RANK(S1052,(N1052:P1052,Q1052:AF1052)),0)</f>
        <v>4</v>
      </c>
      <c r="AT1052" s="2">
        <f t="shared" si="450"/>
        <v>0</v>
      </c>
      <c r="AU1052" s="2">
        <f t="shared" si="451"/>
        <v>7.7384196185286101E-3</v>
      </c>
      <c r="AV1052" s="2">
        <f t="shared" si="452"/>
        <v>0</v>
      </c>
      <c r="AW1052" s="2">
        <f t="shared" si="453"/>
        <v>4.850136239782016E-3</v>
      </c>
      <c r="AY1052" t="s">
        <v>1969</v>
      </c>
      <c r="AZ1052" t="s">
        <v>601</v>
      </c>
      <c r="BA1052">
        <v>1</v>
      </c>
      <c r="BC1052">
        <v>2</v>
      </c>
      <c r="BD1052" s="91">
        <v>26</v>
      </c>
      <c r="BE1052" s="93">
        <v>61</v>
      </c>
      <c r="BF1052" s="96">
        <f t="shared" si="441"/>
        <v>26061</v>
      </c>
      <c r="BG1052" s="96">
        <f t="shared" si="454"/>
        <v>26061</v>
      </c>
      <c r="BI1052" s="7" t="s">
        <v>1447</v>
      </c>
    </row>
    <row r="1053" spans="1:61" ht="14" hidden="1" customHeight="1" outlineLevel="1" x14ac:dyDescent="0.2">
      <c r="A1053" t="s">
        <v>1856</v>
      </c>
      <c r="B1053" t="s">
        <v>601</v>
      </c>
      <c r="C1053" s="1">
        <f t="shared" si="444"/>
        <v>17976</v>
      </c>
      <c r="D1053" s="7">
        <f>IF(N1053&gt;0, RANK(N1053,(N1053:P1053,Q1053:AF1053)),0)</f>
        <v>2</v>
      </c>
      <c r="E1053" s="7">
        <f>IF(O1053&gt;0,RANK(O1053,(N1053:P1053,Q1053:AF1053)),0)</f>
        <v>1</v>
      </c>
      <c r="F1053" s="7">
        <f>IF(P1053&gt;0,RANK(P1053,(N1053:P1053,Q1053:AF1053)),0)</f>
        <v>0</v>
      </c>
      <c r="G1053" s="1">
        <f t="shared" si="445"/>
        <v>5709</v>
      </c>
      <c r="H1053" s="2">
        <f t="shared" si="442"/>
        <v>0.3175901201602136</v>
      </c>
      <c r="I1053" s="2"/>
      <c r="J1053" s="2">
        <f t="shared" si="446"/>
        <v>0.33494659546061417</v>
      </c>
      <c r="K1053" s="2">
        <f t="shared" si="447"/>
        <v>0.65253671562082782</v>
      </c>
      <c r="L1053" s="2">
        <f t="shared" si="448"/>
        <v>0</v>
      </c>
      <c r="M1053" s="2">
        <f t="shared" si="449"/>
        <v>1.2516688918558061E-2</v>
      </c>
      <c r="N1053" s="53">
        <v>6021</v>
      </c>
      <c r="O1053" s="53">
        <v>11730</v>
      </c>
      <c r="R1053" s="53">
        <v>65</v>
      </c>
      <c r="S1053" s="53">
        <v>115</v>
      </c>
      <c r="U1053" s="53">
        <v>45</v>
      </c>
      <c r="Y1053" s="53">
        <v>0</v>
      </c>
      <c r="Z1053" s="53">
        <v>0</v>
      </c>
      <c r="AP1053" s="7">
        <f>IF(Q1053&gt;0,RANK(Q1053,(N1053:P1053,Q1053:AF1053)),0)</f>
        <v>0</v>
      </c>
      <c r="AQ1053" s="7">
        <f>IF(R1053&gt;0,RANK(R1053,(N1053:P1053,Q1053:AF1053)),0)</f>
        <v>4</v>
      </c>
      <c r="AR1053" s="7">
        <f>IF(T1053&gt;0,RANK(T1053,(N1053:P1053,Q1053:AF1053)),0)</f>
        <v>0</v>
      </c>
      <c r="AS1053" s="7">
        <f>IF(S1053&gt;0,RANK(S1053,(N1053:P1053,Q1053:AF1053)),0)</f>
        <v>3</v>
      </c>
      <c r="AT1053" s="2">
        <f t="shared" si="450"/>
        <v>0</v>
      </c>
      <c r="AU1053" s="2">
        <f t="shared" si="451"/>
        <v>3.6159323542501111E-3</v>
      </c>
      <c r="AV1053" s="2">
        <f t="shared" si="452"/>
        <v>0</v>
      </c>
      <c r="AW1053" s="2">
        <f t="shared" si="453"/>
        <v>6.3974187805963508E-3</v>
      </c>
      <c r="AY1053" t="s">
        <v>1856</v>
      </c>
      <c r="AZ1053" t="s">
        <v>601</v>
      </c>
      <c r="BA1053">
        <v>10</v>
      </c>
      <c r="BC1053">
        <v>2</v>
      </c>
      <c r="BD1053" s="91">
        <v>26</v>
      </c>
      <c r="BE1053" s="93">
        <v>63</v>
      </c>
      <c r="BF1053" s="96">
        <f t="shared" ref="BF1053:BF1116" si="455">1000*BD1053+BE1053</f>
        <v>26063</v>
      </c>
      <c r="BG1053" s="96">
        <f t="shared" si="454"/>
        <v>26063</v>
      </c>
      <c r="BI1053" s="7" t="s">
        <v>1447</v>
      </c>
    </row>
    <row r="1054" spans="1:61" ht="14" hidden="1" customHeight="1" outlineLevel="1" x14ac:dyDescent="0.2">
      <c r="A1054" t="s">
        <v>1910</v>
      </c>
      <c r="B1054" t="s">
        <v>601</v>
      </c>
      <c r="C1054" s="1">
        <f t="shared" ref="C1054:C1085" si="456">SUM(N1054:AN1054)</f>
        <v>143557</v>
      </c>
      <c r="D1054" s="7">
        <f>IF(N1054&gt;0, RANK(N1054,(N1054:P1054,Q1054:AF1054)),0)</f>
        <v>1</v>
      </c>
      <c r="E1054" s="7">
        <f>IF(O1054&gt;0,RANK(O1054,(N1054:P1054,Q1054:AF1054)),0)</f>
        <v>2</v>
      </c>
      <c r="F1054" s="7">
        <f>IF(P1054&gt;0,RANK(P1054,(N1054:P1054,Q1054:AF1054)),0)</f>
        <v>0</v>
      </c>
      <c r="G1054" s="1">
        <f t="shared" si="445"/>
        <v>44000</v>
      </c>
      <c r="H1054" s="2">
        <f t="shared" si="442"/>
        <v>0.30649846402474279</v>
      </c>
      <c r="I1054" s="2"/>
      <c r="J1054" s="2">
        <f t="shared" ref="J1054:J1085" si="457">IF($C1054=0,"-",N1054/$C1054)</f>
        <v>0.64349352521994752</v>
      </c>
      <c r="K1054" s="2">
        <f t="shared" ref="K1054:K1085" si="458">IF($C1054=0,"-",O1054/$C1054)</f>
        <v>0.33699506119520467</v>
      </c>
      <c r="L1054" s="2">
        <f t="shared" ref="L1054:L1085" si="459">IF($C1054=0,"-",P1054/$C1054)</f>
        <v>0</v>
      </c>
      <c r="M1054" s="2">
        <f t="shared" ref="M1054:M1085" si="460">IF(C1054=0,"-",(1-J1054-K1054-L1054))</f>
        <v>1.9511413584847814E-2</v>
      </c>
      <c r="N1054" s="53">
        <v>92378</v>
      </c>
      <c r="O1054" s="53">
        <v>48378</v>
      </c>
      <c r="R1054" s="53">
        <v>1218</v>
      </c>
      <c r="S1054" s="53">
        <v>1260</v>
      </c>
      <c r="U1054" s="53">
        <v>323</v>
      </c>
      <c r="Y1054" s="53">
        <v>0</v>
      </c>
      <c r="Z1054" s="53">
        <v>0</v>
      </c>
      <c r="AP1054" s="7">
        <f>IF(Q1054&gt;0,RANK(Q1054,(N1054:P1054,Q1054:AF1054)),0)</f>
        <v>0</v>
      </c>
      <c r="AQ1054" s="7">
        <f>IF(R1054&gt;0,RANK(R1054,(N1054:P1054,Q1054:AF1054)),0)</f>
        <v>4</v>
      </c>
      <c r="AR1054" s="7">
        <f>IF(T1054&gt;0,RANK(T1054,(N1054:P1054,Q1054:AF1054)),0)</f>
        <v>0</v>
      </c>
      <c r="AS1054" s="7">
        <f>IF(S1054&gt;0,RANK(S1054,(N1054:P1054,Q1054:AF1054)),0)</f>
        <v>3</v>
      </c>
      <c r="AT1054" s="2">
        <f t="shared" ref="AT1054:AT1085" si="461">IF($C1054=0,"-",Q1054/$C1054)</f>
        <v>0</v>
      </c>
      <c r="AU1054" s="2">
        <f t="shared" ref="AU1054:AU1085" si="462">IF($C1054=0,"-",R1054/$C1054)</f>
        <v>8.4844347541394704E-3</v>
      </c>
      <c r="AV1054" s="2">
        <f t="shared" ref="AV1054:AV1085" si="463">IF($C1054=0,"-",T1054/$C1054)</f>
        <v>0</v>
      </c>
      <c r="AW1054" s="2">
        <f t="shared" ref="AW1054:AW1085" si="464">IF($C1054=0,"-",S1054/$C1054)</f>
        <v>8.7770014697994524E-3</v>
      </c>
      <c r="AY1054" t="s">
        <v>1910</v>
      </c>
      <c r="AZ1054" t="s">
        <v>601</v>
      </c>
      <c r="BA1054">
        <v>8</v>
      </c>
      <c r="BC1054">
        <v>2</v>
      </c>
      <c r="BD1054" s="91">
        <v>26</v>
      </c>
      <c r="BE1054" s="93">
        <v>65</v>
      </c>
      <c r="BF1054" s="96">
        <f t="shared" si="455"/>
        <v>26065</v>
      </c>
      <c r="BG1054" s="96">
        <f t="shared" si="454"/>
        <v>26065</v>
      </c>
      <c r="BI1054" s="7" t="s">
        <v>1447</v>
      </c>
    </row>
    <row r="1055" spans="1:61" ht="14" hidden="1" customHeight="1" outlineLevel="1" x14ac:dyDescent="0.2">
      <c r="A1055" t="s">
        <v>1854</v>
      </c>
      <c r="B1055" t="s">
        <v>601</v>
      </c>
      <c r="C1055" s="1">
        <f t="shared" si="456"/>
        <v>31762</v>
      </c>
      <c r="D1055" s="7">
        <f>IF(N1055&gt;0, RANK(N1055,(N1055:P1055,Q1055:AF1055)),0)</f>
        <v>2</v>
      </c>
      <c r="E1055" s="7">
        <f>IF(O1055&gt;0,RANK(O1055,(N1055:P1055,Q1055:AF1055)),0)</f>
        <v>1</v>
      </c>
      <c r="F1055" s="7">
        <f>IF(P1055&gt;0,RANK(P1055,(N1055:P1055,Q1055:AF1055)),0)</f>
        <v>0</v>
      </c>
      <c r="G1055" s="1">
        <f t="shared" si="445"/>
        <v>9722</v>
      </c>
      <c r="H1055" s="2">
        <f t="shared" si="442"/>
        <v>0.30608903721428121</v>
      </c>
      <c r="I1055" s="2"/>
      <c r="J1055" s="2">
        <f t="shared" si="457"/>
        <v>0.33496001511239848</v>
      </c>
      <c r="K1055" s="2">
        <f t="shared" si="458"/>
        <v>0.64104905232667964</v>
      </c>
      <c r="L1055" s="2">
        <f t="shared" si="459"/>
        <v>0</v>
      </c>
      <c r="M1055" s="2">
        <f t="shared" si="460"/>
        <v>2.3990932560921885E-2</v>
      </c>
      <c r="N1055" s="53">
        <v>10639</v>
      </c>
      <c r="O1055" s="53">
        <v>20361</v>
      </c>
      <c r="R1055" s="53">
        <v>239</v>
      </c>
      <c r="S1055" s="53">
        <v>436</v>
      </c>
      <c r="U1055" s="53">
        <v>87</v>
      </c>
      <c r="Y1055" s="53">
        <v>0</v>
      </c>
      <c r="Z1055" s="53">
        <v>0</v>
      </c>
      <c r="AP1055" s="7">
        <f>IF(Q1055&gt;0,RANK(Q1055,(N1055:P1055,Q1055:AF1055)),0)</f>
        <v>0</v>
      </c>
      <c r="AQ1055" s="7">
        <f>IF(R1055&gt;0,RANK(R1055,(N1055:P1055,Q1055:AF1055)),0)</f>
        <v>4</v>
      </c>
      <c r="AR1055" s="7">
        <f>IF(T1055&gt;0,RANK(T1055,(N1055:P1055,Q1055:AF1055)),0)</f>
        <v>0</v>
      </c>
      <c r="AS1055" s="7">
        <f>IF(S1055&gt;0,RANK(S1055,(N1055:P1055,Q1055:AF1055)),0)</f>
        <v>3</v>
      </c>
      <c r="AT1055" s="2">
        <f t="shared" si="461"/>
        <v>0</v>
      </c>
      <c r="AU1055" s="2">
        <f t="shared" si="462"/>
        <v>7.5247150683206351E-3</v>
      </c>
      <c r="AV1055" s="2">
        <f t="shared" si="463"/>
        <v>0</v>
      </c>
      <c r="AW1055" s="2">
        <f t="shared" si="464"/>
        <v>1.3727095271078647E-2</v>
      </c>
      <c r="AY1055" t="s">
        <v>1854</v>
      </c>
      <c r="AZ1055" t="s">
        <v>601</v>
      </c>
      <c r="BA1055">
        <v>3</v>
      </c>
      <c r="BC1055">
        <v>2</v>
      </c>
      <c r="BD1055" s="91">
        <v>26</v>
      </c>
      <c r="BE1055" s="93">
        <v>67</v>
      </c>
      <c r="BF1055" s="96">
        <f t="shared" si="455"/>
        <v>26067</v>
      </c>
      <c r="BG1055" s="96">
        <f t="shared" si="454"/>
        <v>26067</v>
      </c>
      <c r="BI1055" s="7" t="s">
        <v>1447</v>
      </c>
    </row>
    <row r="1056" spans="1:61" ht="14" hidden="1" customHeight="1" outlineLevel="1" x14ac:dyDescent="0.2">
      <c r="A1056" t="s">
        <v>1169</v>
      </c>
      <c r="B1056" t="s">
        <v>601</v>
      </c>
      <c r="C1056" s="1">
        <f t="shared" si="456"/>
        <v>15135</v>
      </c>
      <c r="D1056" s="7">
        <f>IF(N1056&gt;0, RANK(N1056,(N1056:P1056,Q1056:AF1056)),0)</f>
        <v>2</v>
      </c>
      <c r="E1056" s="7">
        <f>IF(O1056&gt;0,RANK(O1056,(N1056:P1056,Q1056:AF1056)),0)</f>
        <v>1</v>
      </c>
      <c r="F1056" s="7">
        <f>IF(P1056&gt;0,RANK(P1056,(N1056:P1056,Q1056:AF1056)),0)</f>
        <v>0</v>
      </c>
      <c r="G1056" s="1">
        <f t="shared" si="445"/>
        <v>3236</v>
      </c>
      <c r="H1056" s="2">
        <f t="shared" si="442"/>
        <v>0.21380905186653451</v>
      </c>
      <c r="I1056" s="2"/>
      <c r="J1056" s="2">
        <f t="shared" si="457"/>
        <v>0.3834819953749587</v>
      </c>
      <c r="K1056" s="2">
        <f t="shared" si="458"/>
        <v>0.59729104724149318</v>
      </c>
      <c r="L1056" s="2">
        <f t="shared" si="459"/>
        <v>0</v>
      </c>
      <c r="M1056" s="2">
        <f t="shared" si="460"/>
        <v>1.9226957383548182E-2</v>
      </c>
      <c r="N1056" s="53">
        <v>5804</v>
      </c>
      <c r="O1056" s="53">
        <v>9040</v>
      </c>
      <c r="R1056" s="53">
        <v>95</v>
      </c>
      <c r="S1056" s="53">
        <v>153</v>
      </c>
      <c r="U1056" s="53">
        <v>43</v>
      </c>
      <c r="Y1056" s="53">
        <v>0</v>
      </c>
      <c r="Z1056" s="53">
        <v>0</v>
      </c>
      <c r="AP1056" s="7">
        <f>IF(Q1056&gt;0,RANK(Q1056,(N1056:P1056,Q1056:AF1056)),0)</f>
        <v>0</v>
      </c>
      <c r="AQ1056" s="7">
        <f>IF(R1056&gt;0,RANK(R1056,(N1056:P1056,Q1056:AF1056)),0)</f>
        <v>4</v>
      </c>
      <c r="AR1056" s="7">
        <f>IF(T1056&gt;0,RANK(T1056,(N1056:P1056,Q1056:AF1056)),0)</f>
        <v>0</v>
      </c>
      <c r="AS1056" s="7">
        <f>IF(S1056&gt;0,RANK(S1056,(N1056:P1056,Q1056:AF1056)),0)</f>
        <v>3</v>
      </c>
      <c r="AT1056" s="2">
        <f t="shared" si="461"/>
        <v>0</v>
      </c>
      <c r="AU1056" s="2">
        <f t="shared" si="462"/>
        <v>6.2768417575156917E-3</v>
      </c>
      <c r="AV1056" s="2">
        <f t="shared" si="463"/>
        <v>0</v>
      </c>
      <c r="AW1056" s="2">
        <f t="shared" si="464"/>
        <v>1.0109018830525273E-2</v>
      </c>
      <c r="AY1056" t="s">
        <v>1169</v>
      </c>
      <c r="AZ1056" t="s">
        <v>601</v>
      </c>
      <c r="BA1056">
        <v>5</v>
      </c>
      <c r="BC1056">
        <v>2</v>
      </c>
      <c r="BD1056" s="91">
        <v>26</v>
      </c>
      <c r="BE1056" s="93">
        <v>69</v>
      </c>
      <c r="BF1056" s="96">
        <f t="shared" si="455"/>
        <v>26069</v>
      </c>
      <c r="BG1056" s="96">
        <f t="shared" si="454"/>
        <v>26069</v>
      </c>
      <c r="BI1056" s="7" t="s">
        <v>1447</v>
      </c>
    </row>
    <row r="1057" spans="1:61" ht="14" hidden="1" customHeight="1" outlineLevel="1" x14ac:dyDescent="0.2">
      <c r="A1057" t="s">
        <v>80</v>
      </c>
      <c r="B1057" t="s">
        <v>601</v>
      </c>
      <c r="C1057" s="1">
        <f t="shared" si="456"/>
        <v>6719</v>
      </c>
      <c r="D1057" s="7">
        <f>IF(N1057&gt;0, RANK(N1057,(N1057:P1057,Q1057:AF1057)),0)</f>
        <v>2</v>
      </c>
      <c r="E1057" s="7">
        <f>IF(O1057&gt;0,RANK(O1057,(N1057:P1057,Q1057:AF1057)),0)</f>
        <v>1</v>
      </c>
      <c r="F1057" s="7">
        <f>IF(P1057&gt;0,RANK(P1057,(N1057:P1057,Q1057:AF1057)),0)</f>
        <v>0</v>
      </c>
      <c r="G1057" s="1">
        <f t="shared" si="445"/>
        <v>1509</v>
      </c>
      <c r="H1057" s="2">
        <f t="shared" si="442"/>
        <v>0.22458699211192143</v>
      </c>
      <c r="I1057" s="2"/>
      <c r="J1057" s="2">
        <f t="shared" si="457"/>
        <v>0.38011608870367614</v>
      </c>
      <c r="K1057" s="2">
        <f t="shared" si="458"/>
        <v>0.60470308081559754</v>
      </c>
      <c r="L1057" s="2">
        <f t="shared" si="459"/>
        <v>0</v>
      </c>
      <c r="M1057" s="2">
        <f t="shared" si="460"/>
        <v>1.5180830480726382E-2</v>
      </c>
      <c r="N1057" s="53">
        <v>2554</v>
      </c>
      <c r="O1057" s="53">
        <v>4063</v>
      </c>
      <c r="R1057" s="53">
        <v>39</v>
      </c>
      <c r="S1057" s="53">
        <v>51</v>
      </c>
      <c r="U1057" s="53">
        <v>12</v>
      </c>
      <c r="Y1057" s="53">
        <v>0</v>
      </c>
      <c r="Z1057" s="53">
        <v>0</v>
      </c>
      <c r="AP1057" s="7">
        <f>IF(Q1057&gt;0,RANK(Q1057,(N1057:P1057,Q1057:AF1057)),0)</f>
        <v>0</v>
      </c>
      <c r="AQ1057" s="7">
        <f>IF(R1057&gt;0,RANK(R1057,(N1057:P1057,Q1057:AF1057)),0)</f>
        <v>4</v>
      </c>
      <c r="AR1057" s="7">
        <f>IF(T1057&gt;0,RANK(T1057,(N1057:P1057,Q1057:AF1057)),0)</f>
        <v>0</v>
      </c>
      <c r="AS1057" s="7">
        <f>IF(S1057&gt;0,RANK(S1057,(N1057:P1057,Q1057:AF1057)),0)</f>
        <v>3</v>
      </c>
      <c r="AT1057" s="2">
        <f t="shared" si="461"/>
        <v>0</v>
      </c>
      <c r="AU1057" s="2">
        <f t="shared" si="462"/>
        <v>5.8044351838071138E-3</v>
      </c>
      <c r="AV1057" s="2">
        <f t="shared" si="463"/>
        <v>0</v>
      </c>
      <c r="AW1057" s="2">
        <f t="shared" si="464"/>
        <v>7.5904152403631492E-3</v>
      </c>
      <c r="AY1057" t="s">
        <v>80</v>
      </c>
      <c r="AZ1057" t="s">
        <v>601</v>
      </c>
      <c r="BA1057">
        <v>1</v>
      </c>
      <c r="BC1057">
        <v>2</v>
      </c>
      <c r="BD1057" s="91">
        <v>26</v>
      </c>
      <c r="BE1057" s="93">
        <v>71</v>
      </c>
      <c r="BF1057" s="96">
        <f t="shared" si="455"/>
        <v>26071</v>
      </c>
      <c r="BG1057" s="96">
        <f t="shared" si="454"/>
        <v>26071</v>
      </c>
      <c r="BI1057" s="7" t="s">
        <v>1447</v>
      </c>
    </row>
    <row r="1058" spans="1:61" ht="14" hidden="1" customHeight="1" outlineLevel="1" x14ac:dyDescent="0.2">
      <c r="A1058" t="s">
        <v>2274</v>
      </c>
      <c r="B1058" t="s">
        <v>601</v>
      </c>
      <c r="C1058" s="1">
        <f t="shared" si="456"/>
        <v>29085</v>
      </c>
      <c r="D1058" s="7">
        <f>IF(N1058&gt;0, RANK(N1058,(N1058:P1058,Q1058:AF1058)),0)</f>
        <v>2</v>
      </c>
      <c r="E1058" s="7">
        <f>IF(O1058&gt;0,RANK(O1058,(N1058:P1058,Q1058:AF1058)),0)</f>
        <v>1</v>
      </c>
      <c r="F1058" s="7">
        <f>IF(P1058&gt;0,RANK(P1058,(N1058:P1058,Q1058:AF1058)),0)</f>
        <v>0</v>
      </c>
      <c r="G1058" s="1">
        <f t="shared" si="445"/>
        <v>824</v>
      </c>
      <c r="H1058" s="2">
        <f t="shared" si="442"/>
        <v>2.8330754684545299E-2</v>
      </c>
      <c r="I1058" s="2"/>
      <c r="J1058" s="2">
        <f t="shared" si="457"/>
        <v>0.47615609420663574</v>
      </c>
      <c r="K1058" s="2">
        <f t="shared" si="458"/>
        <v>0.50448684889118101</v>
      </c>
      <c r="L1058" s="2">
        <f t="shared" si="459"/>
        <v>0</v>
      </c>
      <c r="M1058" s="2">
        <f t="shared" si="460"/>
        <v>1.9357056902183256E-2</v>
      </c>
      <c r="N1058" s="53">
        <v>13849</v>
      </c>
      <c r="O1058" s="53">
        <v>14673</v>
      </c>
      <c r="R1058" s="53">
        <v>233</v>
      </c>
      <c r="S1058" s="53">
        <v>243</v>
      </c>
      <c r="U1058" s="53">
        <v>87</v>
      </c>
      <c r="Y1058" s="53">
        <v>0</v>
      </c>
      <c r="Z1058" s="53">
        <v>0</v>
      </c>
      <c r="AP1058" s="7">
        <f>IF(Q1058&gt;0,RANK(Q1058,(N1058:P1058,Q1058:AF1058)),0)</f>
        <v>0</v>
      </c>
      <c r="AQ1058" s="7">
        <f>IF(R1058&gt;0,RANK(R1058,(N1058:P1058,Q1058:AF1058)),0)</f>
        <v>4</v>
      </c>
      <c r="AR1058" s="7">
        <f>IF(T1058&gt;0,RANK(T1058,(N1058:P1058,Q1058:AF1058)),0)</f>
        <v>0</v>
      </c>
      <c r="AS1058" s="7">
        <f>IF(S1058&gt;0,RANK(S1058,(N1058:P1058,Q1058:AF1058)),0)</f>
        <v>3</v>
      </c>
      <c r="AT1058" s="2">
        <f t="shared" si="461"/>
        <v>0</v>
      </c>
      <c r="AU1058" s="2">
        <f t="shared" si="462"/>
        <v>8.0110022348289494E-3</v>
      </c>
      <c r="AV1058" s="2">
        <f t="shared" si="463"/>
        <v>0</v>
      </c>
      <c r="AW1058" s="2">
        <f t="shared" si="464"/>
        <v>8.3548220732336254E-3</v>
      </c>
      <c r="AY1058" t="s">
        <v>2274</v>
      </c>
      <c r="AZ1058" t="s">
        <v>601</v>
      </c>
      <c r="BA1058">
        <v>4</v>
      </c>
      <c r="BC1058">
        <v>2</v>
      </c>
      <c r="BD1058" s="91">
        <v>26</v>
      </c>
      <c r="BE1058" s="93">
        <v>73</v>
      </c>
      <c r="BF1058" s="96">
        <f t="shared" si="455"/>
        <v>26073</v>
      </c>
      <c r="BG1058" s="96">
        <f t="shared" si="454"/>
        <v>26073</v>
      </c>
      <c r="BI1058" s="7" t="s">
        <v>1447</v>
      </c>
    </row>
    <row r="1059" spans="1:61" ht="14" hidden="1" customHeight="1" outlineLevel="1" x14ac:dyDescent="0.2">
      <c r="A1059" t="s">
        <v>2169</v>
      </c>
      <c r="B1059" t="s">
        <v>601</v>
      </c>
      <c r="C1059" s="1">
        <f t="shared" si="456"/>
        <v>79681</v>
      </c>
      <c r="D1059" s="7">
        <f>IF(N1059&gt;0, RANK(N1059,(N1059:P1059,Q1059:AF1059)),0)</f>
        <v>2</v>
      </c>
      <c r="E1059" s="7">
        <f>IF(O1059&gt;0,RANK(O1059,(N1059:P1059,Q1059:AF1059)),0)</f>
        <v>1</v>
      </c>
      <c r="F1059" s="7">
        <f>IF(P1059&gt;0,RANK(P1059,(N1059:P1059,Q1059:AF1059)),0)</f>
        <v>0</v>
      </c>
      <c r="G1059" s="1">
        <f t="shared" si="445"/>
        <v>12405</v>
      </c>
      <c r="H1059" s="2">
        <f t="shared" si="442"/>
        <v>0.15568328710734053</v>
      </c>
      <c r="I1059" s="2"/>
      <c r="J1059" s="2">
        <f t="shared" si="457"/>
        <v>0.40974636362495448</v>
      </c>
      <c r="K1059" s="2">
        <f t="shared" si="458"/>
        <v>0.56542965073229501</v>
      </c>
      <c r="L1059" s="2">
        <f t="shared" si="459"/>
        <v>0</v>
      </c>
      <c r="M1059" s="2">
        <f t="shared" si="460"/>
        <v>2.4823985642750457E-2</v>
      </c>
      <c r="N1059" s="53">
        <v>32649</v>
      </c>
      <c r="O1059" s="53">
        <v>45054</v>
      </c>
      <c r="R1059" s="53">
        <v>620</v>
      </c>
      <c r="S1059" s="53">
        <v>1096</v>
      </c>
      <c r="U1059" s="53">
        <v>262</v>
      </c>
      <c r="Y1059" s="53">
        <v>0</v>
      </c>
      <c r="Z1059" s="53">
        <v>0</v>
      </c>
      <c r="AP1059" s="7">
        <f>IF(Q1059&gt;0,RANK(Q1059,(N1059:P1059,Q1059:AF1059)),0)</f>
        <v>0</v>
      </c>
      <c r="AQ1059" s="7">
        <f>IF(R1059&gt;0,RANK(R1059,(N1059:P1059,Q1059:AF1059)),0)</f>
        <v>4</v>
      </c>
      <c r="AR1059" s="7">
        <f>IF(T1059&gt;0,RANK(T1059,(N1059:P1059,Q1059:AF1059)),0)</f>
        <v>0</v>
      </c>
      <c r="AS1059" s="7">
        <f>IF(S1059&gt;0,RANK(S1059,(N1059:P1059,Q1059:AF1059)),0)</f>
        <v>3</v>
      </c>
      <c r="AT1059" s="2">
        <f t="shared" si="461"/>
        <v>0</v>
      </c>
      <c r="AU1059" s="2">
        <f t="shared" si="462"/>
        <v>7.7810268445426137E-3</v>
      </c>
      <c r="AV1059" s="2">
        <f t="shared" si="463"/>
        <v>0</v>
      </c>
      <c r="AW1059" s="2">
        <f t="shared" si="464"/>
        <v>1.3754847454223717E-2</v>
      </c>
      <c r="AY1059" t="s">
        <v>2169</v>
      </c>
      <c r="AZ1059" t="s">
        <v>601</v>
      </c>
      <c r="BA1059">
        <v>7</v>
      </c>
      <c r="BC1059">
        <v>2</v>
      </c>
      <c r="BD1059" s="91">
        <v>26</v>
      </c>
      <c r="BE1059" s="93">
        <v>75</v>
      </c>
      <c r="BF1059" s="96">
        <f t="shared" si="455"/>
        <v>26075</v>
      </c>
      <c r="BG1059" s="96">
        <f t="shared" si="454"/>
        <v>26075</v>
      </c>
      <c r="BI1059" s="7" t="s">
        <v>1447</v>
      </c>
    </row>
    <row r="1060" spans="1:61" ht="14" hidden="1" customHeight="1" outlineLevel="1" x14ac:dyDescent="0.2">
      <c r="A1060" t="s">
        <v>2018</v>
      </c>
      <c r="B1060" t="s">
        <v>601</v>
      </c>
      <c r="C1060" s="1">
        <f t="shared" si="456"/>
        <v>142215</v>
      </c>
      <c r="D1060" s="7">
        <f>IF(N1060&gt;0, RANK(N1060,(N1060:P1060,Q1060:AF1060)),0)</f>
        <v>1</v>
      </c>
      <c r="E1060" s="7">
        <f>IF(O1060&gt;0,RANK(O1060,(N1060:P1060,Q1060:AF1060)),0)</f>
        <v>2</v>
      </c>
      <c r="F1060" s="7">
        <f>IF(P1060&gt;0,RANK(P1060,(N1060:P1060,Q1060:AF1060)),0)</f>
        <v>0</v>
      </c>
      <c r="G1060" s="1">
        <f t="shared" si="445"/>
        <v>18615</v>
      </c>
      <c r="H1060" s="2">
        <f t="shared" si="442"/>
        <v>0.13089336567872586</v>
      </c>
      <c r="I1060" s="2"/>
      <c r="J1060" s="2">
        <f t="shared" si="457"/>
        <v>0.55438596491228065</v>
      </c>
      <c r="K1060" s="2">
        <f t="shared" si="458"/>
        <v>0.42349259923355481</v>
      </c>
      <c r="L1060" s="2">
        <f t="shared" si="459"/>
        <v>0</v>
      </c>
      <c r="M1060" s="2">
        <f t="shared" si="460"/>
        <v>2.212143585416454E-2</v>
      </c>
      <c r="N1060" s="53">
        <v>78842</v>
      </c>
      <c r="O1060" s="53">
        <v>60227</v>
      </c>
      <c r="R1060" s="53">
        <v>1456</v>
      </c>
      <c r="S1060" s="53">
        <v>1371</v>
      </c>
      <c r="U1060" s="53">
        <v>318</v>
      </c>
      <c r="Y1060" s="53">
        <v>1</v>
      </c>
      <c r="Z1060" s="53">
        <v>0</v>
      </c>
      <c r="AP1060" s="7">
        <f>IF(Q1060&gt;0,RANK(Q1060,(N1060:P1060,Q1060:AF1060)),0)</f>
        <v>0</v>
      </c>
      <c r="AQ1060" s="7">
        <f>IF(R1060&gt;0,RANK(R1060,(N1060:P1060,Q1060:AF1060)),0)</f>
        <v>3</v>
      </c>
      <c r="AR1060" s="7">
        <f>IF(T1060&gt;0,RANK(T1060,(N1060:P1060,Q1060:AF1060)),0)</f>
        <v>0</v>
      </c>
      <c r="AS1060" s="7">
        <f>IF(S1060&gt;0,RANK(S1060,(N1060:P1060,Q1060:AF1060)),0)</f>
        <v>4</v>
      </c>
      <c r="AT1060" s="2">
        <f t="shared" si="461"/>
        <v>0</v>
      </c>
      <c r="AU1060" s="2">
        <f t="shared" si="462"/>
        <v>1.0238019899448019E-2</v>
      </c>
      <c r="AV1060" s="2">
        <f t="shared" si="463"/>
        <v>0</v>
      </c>
      <c r="AW1060" s="2">
        <f t="shared" si="464"/>
        <v>9.6403332981752979E-3</v>
      </c>
      <c r="AY1060" t="s">
        <v>2018</v>
      </c>
      <c r="AZ1060" t="s">
        <v>601</v>
      </c>
      <c r="BA1060">
        <v>6</v>
      </c>
      <c r="BC1060">
        <v>2</v>
      </c>
      <c r="BD1060" s="91">
        <v>26</v>
      </c>
      <c r="BE1060" s="93">
        <v>77</v>
      </c>
      <c r="BF1060" s="96">
        <f t="shared" si="455"/>
        <v>26077</v>
      </c>
      <c r="BG1060" s="96">
        <f t="shared" si="454"/>
        <v>26077</v>
      </c>
      <c r="BI1060" s="7" t="s">
        <v>1447</v>
      </c>
    </row>
    <row r="1061" spans="1:61" ht="14" hidden="1" customHeight="1" outlineLevel="1" x14ac:dyDescent="0.2">
      <c r="A1061" t="s">
        <v>2335</v>
      </c>
      <c r="B1061" t="s">
        <v>601</v>
      </c>
      <c r="C1061" s="1">
        <f t="shared" si="456"/>
        <v>10513</v>
      </c>
      <c r="D1061" s="7">
        <f>IF(N1061&gt;0, RANK(N1061,(N1061:P1061,Q1061:AF1061)),0)</f>
        <v>2</v>
      </c>
      <c r="E1061" s="7">
        <f>IF(O1061&gt;0,RANK(O1061,(N1061:P1061,Q1061:AF1061)),0)</f>
        <v>1</v>
      </c>
      <c r="F1061" s="7">
        <f>IF(P1061&gt;0,RANK(P1061,(N1061:P1061,Q1061:AF1061)),0)</f>
        <v>0</v>
      </c>
      <c r="G1061" s="1">
        <f t="shared" si="445"/>
        <v>4315</v>
      </c>
      <c r="H1061" s="2">
        <f t="shared" si="442"/>
        <v>0.41044421192808905</v>
      </c>
      <c r="I1061" s="2"/>
      <c r="J1061" s="2">
        <f t="shared" si="457"/>
        <v>0.28659754589555786</v>
      </c>
      <c r="K1061" s="2">
        <f t="shared" si="458"/>
        <v>0.69704175782364697</v>
      </c>
      <c r="L1061" s="2">
        <f t="shared" si="459"/>
        <v>0</v>
      </c>
      <c r="M1061" s="2">
        <f t="shared" si="460"/>
        <v>1.6360696280795173E-2</v>
      </c>
      <c r="N1061" s="53">
        <v>3013</v>
      </c>
      <c r="O1061" s="53">
        <v>7328</v>
      </c>
      <c r="R1061" s="53">
        <v>70</v>
      </c>
      <c r="S1061" s="53">
        <v>75</v>
      </c>
      <c r="U1061" s="53">
        <v>27</v>
      </c>
      <c r="Y1061" s="53">
        <v>0</v>
      </c>
      <c r="Z1061" s="53">
        <v>0</v>
      </c>
      <c r="AP1061" s="7">
        <f>IF(Q1061&gt;0,RANK(Q1061,(N1061:P1061,Q1061:AF1061)),0)</f>
        <v>0</v>
      </c>
      <c r="AQ1061" s="7">
        <f>IF(R1061&gt;0,RANK(R1061,(N1061:P1061,Q1061:AF1061)),0)</f>
        <v>4</v>
      </c>
      <c r="AR1061" s="7">
        <f>IF(T1061&gt;0,RANK(T1061,(N1061:P1061,Q1061:AF1061)),0)</f>
        <v>0</v>
      </c>
      <c r="AS1061" s="7">
        <f>IF(S1061&gt;0,RANK(S1061,(N1061:P1061,Q1061:AF1061)),0)</f>
        <v>3</v>
      </c>
      <c r="AT1061" s="2">
        <f t="shared" si="461"/>
        <v>0</v>
      </c>
      <c r="AU1061" s="2">
        <f t="shared" si="462"/>
        <v>6.6584229049747928E-3</v>
      </c>
      <c r="AV1061" s="2">
        <f t="shared" si="463"/>
        <v>0</v>
      </c>
      <c r="AW1061" s="2">
        <f t="shared" si="464"/>
        <v>7.1340245410444212E-3</v>
      </c>
      <c r="AY1061" t="s">
        <v>2335</v>
      </c>
      <c r="AZ1061" t="s">
        <v>601</v>
      </c>
      <c r="BA1061">
        <v>1</v>
      </c>
      <c r="BC1061">
        <v>2</v>
      </c>
      <c r="BD1061" s="91">
        <v>26</v>
      </c>
      <c r="BE1061" s="93">
        <v>79</v>
      </c>
      <c r="BF1061" s="96">
        <f t="shared" si="455"/>
        <v>26079</v>
      </c>
      <c r="BG1061" s="96">
        <f t="shared" si="454"/>
        <v>26079</v>
      </c>
      <c r="BI1061" s="7" t="s">
        <v>1447</v>
      </c>
    </row>
    <row r="1062" spans="1:61" ht="14" hidden="1" customHeight="1" outlineLevel="1" x14ac:dyDescent="0.2">
      <c r="A1062" t="s">
        <v>2158</v>
      </c>
      <c r="B1062" t="s">
        <v>601</v>
      </c>
      <c r="C1062" s="1">
        <f t="shared" si="456"/>
        <v>358677</v>
      </c>
      <c r="D1062" s="7">
        <f>IF(N1062&gt;0, RANK(N1062,(N1062:P1062,Q1062:AF1062)),0)</f>
        <v>2</v>
      </c>
      <c r="E1062" s="7">
        <f>IF(O1062&gt;0,RANK(O1062,(N1062:P1062,Q1062:AF1062)),0)</f>
        <v>1</v>
      </c>
      <c r="F1062" s="7">
        <f>IF(P1062&gt;0,RANK(P1062,(N1062:P1062,Q1062:AF1062)),0)</f>
        <v>0</v>
      </c>
      <c r="G1062" s="1">
        <f t="shared" si="445"/>
        <v>1539</v>
      </c>
      <c r="H1062" s="2">
        <f t="shared" si="442"/>
        <v>4.2907685745113295E-3</v>
      </c>
      <c r="I1062" s="2"/>
      <c r="J1062" s="2">
        <f t="shared" si="457"/>
        <v>0.48861789297891978</v>
      </c>
      <c r="K1062" s="2">
        <f t="shared" si="458"/>
        <v>0.4929086615534311</v>
      </c>
      <c r="L1062" s="2">
        <f t="shared" si="459"/>
        <v>0</v>
      </c>
      <c r="M1062" s="2">
        <f t="shared" si="460"/>
        <v>1.8473445467649119E-2</v>
      </c>
      <c r="N1062" s="53">
        <v>175256</v>
      </c>
      <c r="O1062" s="53">
        <v>176795</v>
      </c>
      <c r="R1062" s="53">
        <v>2956</v>
      </c>
      <c r="S1062" s="53">
        <v>2948</v>
      </c>
      <c r="U1062" s="53">
        <v>722</v>
      </c>
      <c r="Y1062" s="53">
        <v>0</v>
      </c>
      <c r="Z1062" s="53">
        <v>0</v>
      </c>
      <c r="AP1062" s="7">
        <f>IF(Q1062&gt;0,RANK(Q1062,(N1062:P1062,Q1062:AF1062)),0)</f>
        <v>0</v>
      </c>
      <c r="AQ1062" s="7">
        <f>IF(R1062&gt;0,RANK(R1062,(N1062:P1062,Q1062:AF1062)),0)</f>
        <v>3</v>
      </c>
      <c r="AR1062" s="7">
        <f>IF(T1062&gt;0,RANK(T1062,(N1062:P1062,Q1062:AF1062)),0)</f>
        <v>0</v>
      </c>
      <c r="AS1062" s="7">
        <f>IF(S1062&gt;0,RANK(S1062,(N1062:P1062,Q1062:AF1062)),0)</f>
        <v>4</v>
      </c>
      <c r="AT1062" s="2">
        <f t="shared" si="461"/>
        <v>0</v>
      </c>
      <c r="AU1062" s="2">
        <f t="shared" si="462"/>
        <v>8.241398249678681E-3</v>
      </c>
      <c r="AV1062" s="2">
        <f t="shared" si="463"/>
        <v>0</v>
      </c>
      <c r="AW1062" s="2">
        <f t="shared" si="464"/>
        <v>8.2190940595577629E-3</v>
      </c>
      <c r="AY1062" t="s">
        <v>2158</v>
      </c>
      <c r="AZ1062" t="s">
        <v>601</v>
      </c>
      <c r="BC1062">
        <v>2</v>
      </c>
      <c r="BD1062" s="91">
        <v>26</v>
      </c>
      <c r="BE1062" s="93">
        <v>81</v>
      </c>
      <c r="BF1062" s="96">
        <f t="shared" si="455"/>
        <v>26081</v>
      </c>
      <c r="BG1062" s="96">
        <f t="shared" si="454"/>
        <v>26081</v>
      </c>
      <c r="BI1062" s="7" t="s">
        <v>1447</v>
      </c>
    </row>
    <row r="1063" spans="1:61" ht="14" hidden="1" customHeight="1" outlineLevel="1" x14ac:dyDescent="0.2">
      <c r="A1063" t="s">
        <v>1494</v>
      </c>
      <c r="B1063" t="s">
        <v>601</v>
      </c>
      <c r="C1063" s="1">
        <f t="shared" si="456"/>
        <v>1535</v>
      </c>
      <c r="D1063" s="7">
        <f>IF(N1063&gt;0, RANK(N1063,(N1063:P1063,Q1063:AF1063)),0)</f>
        <v>2</v>
      </c>
      <c r="E1063" s="7">
        <f>IF(O1063&gt;0,RANK(O1063,(N1063:P1063,Q1063:AF1063)),0)</f>
        <v>1</v>
      </c>
      <c r="F1063" s="7">
        <f>IF(P1063&gt;0,RANK(P1063,(N1063:P1063,Q1063:AF1063)),0)</f>
        <v>0</v>
      </c>
      <c r="G1063" s="1">
        <f t="shared" si="445"/>
        <v>151</v>
      </c>
      <c r="H1063" s="2">
        <f t="shared" si="442"/>
        <v>9.8371335504885998E-2</v>
      </c>
      <c r="I1063" s="2"/>
      <c r="J1063" s="2">
        <f t="shared" si="457"/>
        <v>0.44690553745928341</v>
      </c>
      <c r="K1063" s="2">
        <f t="shared" si="458"/>
        <v>0.54527687296416938</v>
      </c>
      <c r="L1063" s="2">
        <f t="shared" si="459"/>
        <v>0</v>
      </c>
      <c r="M1063" s="2">
        <f t="shared" si="460"/>
        <v>7.8175895765472125E-3</v>
      </c>
      <c r="N1063" s="53">
        <v>686</v>
      </c>
      <c r="O1063" s="53">
        <v>837</v>
      </c>
      <c r="R1063" s="53">
        <v>8</v>
      </c>
      <c r="S1063" s="53">
        <v>1</v>
      </c>
      <c r="U1063" s="53">
        <v>3</v>
      </c>
      <c r="Y1063" s="53">
        <v>0</v>
      </c>
      <c r="Z1063" s="53">
        <v>0</v>
      </c>
      <c r="AP1063" s="7">
        <f>IF(Q1063&gt;0,RANK(Q1063,(N1063:P1063,Q1063:AF1063)),0)</f>
        <v>0</v>
      </c>
      <c r="AQ1063" s="7">
        <f>IF(R1063&gt;0,RANK(R1063,(N1063:P1063,Q1063:AF1063)),0)</f>
        <v>3</v>
      </c>
      <c r="AR1063" s="7">
        <f>IF(T1063&gt;0,RANK(T1063,(N1063:P1063,Q1063:AF1063)),0)</f>
        <v>0</v>
      </c>
      <c r="AS1063" s="7">
        <f>IF(S1063&gt;0,RANK(S1063,(N1063:P1063,Q1063:AF1063)),0)</f>
        <v>5</v>
      </c>
      <c r="AT1063" s="2">
        <f t="shared" si="461"/>
        <v>0</v>
      </c>
      <c r="AU1063" s="2">
        <f t="shared" si="462"/>
        <v>5.2117263843648211E-3</v>
      </c>
      <c r="AV1063" s="2">
        <f t="shared" si="463"/>
        <v>0</v>
      </c>
      <c r="AW1063" s="2">
        <f t="shared" si="464"/>
        <v>6.5146579804560263E-4</v>
      </c>
      <c r="AY1063" t="s">
        <v>1494</v>
      </c>
      <c r="AZ1063" t="s">
        <v>601</v>
      </c>
      <c r="BA1063">
        <v>1</v>
      </c>
      <c r="BC1063">
        <v>2</v>
      </c>
      <c r="BD1063" s="91">
        <v>26</v>
      </c>
      <c r="BE1063" s="93">
        <v>83</v>
      </c>
      <c r="BF1063" s="96">
        <f t="shared" si="455"/>
        <v>26083</v>
      </c>
      <c r="BG1063" s="96">
        <f t="shared" si="454"/>
        <v>26083</v>
      </c>
      <c r="BI1063" s="7" t="s">
        <v>1447</v>
      </c>
    </row>
    <row r="1064" spans="1:61" ht="14" hidden="1" customHeight="1" outlineLevel="1" x14ac:dyDescent="0.2">
      <c r="A1064" t="s">
        <v>30</v>
      </c>
      <c r="B1064" t="s">
        <v>601</v>
      </c>
      <c r="C1064" s="1">
        <f t="shared" si="456"/>
        <v>6224</v>
      </c>
      <c r="D1064" s="7">
        <f>IF(N1064&gt;0, RANK(N1064,(N1064:P1064,Q1064:AF1064)),0)</f>
        <v>2</v>
      </c>
      <c r="E1064" s="7">
        <f>IF(O1064&gt;0,RANK(O1064,(N1064:P1064,Q1064:AF1064)),0)</f>
        <v>1</v>
      </c>
      <c r="F1064" s="7">
        <f>IF(P1064&gt;0,RANK(P1064,(N1064:P1064,Q1064:AF1064)),0)</f>
        <v>0</v>
      </c>
      <c r="G1064" s="1">
        <f t="shared" si="445"/>
        <v>1518</v>
      </c>
      <c r="H1064" s="2">
        <f t="shared" si="442"/>
        <v>0.24389460154241646</v>
      </c>
      <c r="I1064" s="2"/>
      <c r="J1064" s="2">
        <f t="shared" si="457"/>
        <v>0.36728791773778918</v>
      </c>
      <c r="K1064" s="2">
        <f t="shared" si="458"/>
        <v>0.61118251928020562</v>
      </c>
      <c r="L1064" s="2">
        <f t="shared" si="459"/>
        <v>0</v>
      </c>
      <c r="M1064" s="2">
        <f t="shared" si="460"/>
        <v>2.1529562982005146E-2</v>
      </c>
      <c r="N1064" s="53">
        <v>2286</v>
      </c>
      <c r="O1064" s="53">
        <v>3804</v>
      </c>
      <c r="R1064" s="53">
        <v>28</v>
      </c>
      <c r="S1064" s="53">
        <v>85</v>
      </c>
      <c r="U1064" s="53">
        <v>21</v>
      </c>
      <c r="Y1064" s="53">
        <v>0</v>
      </c>
      <c r="Z1064" s="53">
        <v>0</v>
      </c>
      <c r="AP1064" s="7">
        <f>IF(Q1064&gt;0,RANK(Q1064,(N1064:P1064,Q1064:AF1064)),0)</f>
        <v>0</v>
      </c>
      <c r="AQ1064" s="7">
        <f>IF(R1064&gt;0,RANK(R1064,(N1064:P1064,Q1064:AF1064)),0)</f>
        <v>4</v>
      </c>
      <c r="AR1064" s="7">
        <f>IF(T1064&gt;0,RANK(T1064,(N1064:P1064,Q1064:AF1064)),0)</f>
        <v>0</v>
      </c>
      <c r="AS1064" s="7">
        <f>IF(S1064&gt;0,RANK(S1064,(N1064:P1064,Q1064:AF1064)),0)</f>
        <v>3</v>
      </c>
      <c r="AT1064" s="2">
        <f t="shared" si="461"/>
        <v>0</v>
      </c>
      <c r="AU1064" s="2">
        <f t="shared" si="462"/>
        <v>4.4987146529562984E-3</v>
      </c>
      <c r="AV1064" s="2">
        <f t="shared" si="463"/>
        <v>0</v>
      </c>
      <c r="AW1064" s="2">
        <f t="shared" si="464"/>
        <v>1.3656812339331619E-2</v>
      </c>
      <c r="AY1064" t="s">
        <v>30</v>
      </c>
      <c r="AZ1064" t="s">
        <v>601</v>
      </c>
      <c r="BA1064">
        <v>2</v>
      </c>
      <c r="BC1064">
        <v>2</v>
      </c>
      <c r="BD1064" s="91">
        <v>26</v>
      </c>
      <c r="BE1064" s="93">
        <v>85</v>
      </c>
      <c r="BF1064" s="96">
        <f t="shared" si="455"/>
        <v>26085</v>
      </c>
      <c r="BG1064" s="96">
        <f t="shared" si="454"/>
        <v>26085</v>
      </c>
      <c r="BI1064" s="7" t="s">
        <v>1447</v>
      </c>
    </row>
    <row r="1065" spans="1:61" ht="14" hidden="1" customHeight="1" outlineLevel="1" x14ac:dyDescent="0.2">
      <c r="A1065" t="s">
        <v>970</v>
      </c>
      <c r="B1065" t="s">
        <v>601</v>
      </c>
      <c r="C1065" s="1">
        <f t="shared" si="456"/>
        <v>51937</v>
      </c>
      <c r="D1065" s="7">
        <f>IF(N1065&gt;0, RANK(N1065,(N1065:P1065,Q1065:AF1065)),0)</f>
        <v>2</v>
      </c>
      <c r="E1065" s="7">
        <f>IF(O1065&gt;0,RANK(O1065,(N1065:P1065,Q1065:AF1065)),0)</f>
        <v>1</v>
      </c>
      <c r="F1065" s="7">
        <f>IF(P1065&gt;0,RANK(P1065,(N1065:P1065,Q1065:AF1065)),0)</f>
        <v>0</v>
      </c>
      <c r="G1065" s="1">
        <f t="shared" si="445"/>
        <v>17750</v>
      </c>
      <c r="H1065" s="2">
        <f t="shared" si="442"/>
        <v>0.34176020948456787</v>
      </c>
      <c r="I1065" s="2"/>
      <c r="J1065" s="2">
        <f t="shared" si="457"/>
        <v>0.31942545776613973</v>
      </c>
      <c r="K1065" s="2">
        <f t="shared" si="458"/>
        <v>0.6611856672507076</v>
      </c>
      <c r="L1065" s="2">
        <f t="shared" si="459"/>
        <v>0</v>
      </c>
      <c r="M1065" s="2">
        <f t="shared" si="460"/>
        <v>1.9388874983152671E-2</v>
      </c>
      <c r="N1065" s="53">
        <v>16590</v>
      </c>
      <c r="O1065" s="53">
        <v>34340</v>
      </c>
      <c r="R1065" s="53">
        <v>283</v>
      </c>
      <c r="S1065" s="53">
        <v>581</v>
      </c>
      <c r="U1065" s="53">
        <v>143</v>
      </c>
      <c r="Y1065" s="53">
        <v>0</v>
      </c>
      <c r="Z1065" s="53">
        <v>0</v>
      </c>
      <c r="AP1065" s="7">
        <f>IF(Q1065&gt;0,RANK(Q1065,(N1065:P1065,Q1065:AF1065)),0)</f>
        <v>0</v>
      </c>
      <c r="AQ1065" s="7">
        <f>IF(R1065&gt;0,RANK(R1065,(N1065:P1065,Q1065:AF1065)),0)</f>
        <v>4</v>
      </c>
      <c r="AR1065" s="7">
        <f>IF(T1065&gt;0,RANK(T1065,(N1065:P1065,Q1065:AF1065)),0)</f>
        <v>0</v>
      </c>
      <c r="AS1065" s="7">
        <f>IF(S1065&gt;0,RANK(S1065,(N1065:P1065,Q1065:AF1065)),0)</f>
        <v>3</v>
      </c>
      <c r="AT1065" s="2">
        <f t="shared" si="461"/>
        <v>0</v>
      </c>
      <c r="AU1065" s="2">
        <f t="shared" si="462"/>
        <v>5.4489092554440956E-3</v>
      </c>
      <c r="AV1065" s="2">
        <f t="shared" si="463"/>
        <v>0</v>
      </c>
      <c r="AW1065" s="2">
        <f t="shared" si="464"/>
        <v>1.1186629955523037E-2</v>
      </c>
      <c r="AY1065" t="s">
        <v>970</v>
      </c>
      <c r="AZ1065" t="s">
        <v>601</v>
      </c>
      <c r="BA1065">
        <v>10</v>
      </c>
      <c r="BC1065">
        <v>2</v>
      </c>
      <c r="BD1065" s="91">
        <v>26</v>
      </c>
      <c r="BE1065" s="93">
        <v>87</v>
      </c>
      <c r="BF1065" s="96">
        <f t="shared" si="455"/>
        <v>26087</v>
      </c>
      <c r="BG1065" s="96">
        <f t="shared" si="454"/>
        <v>26087</v>
      </c>
      <c r="BI1065" s="7" t="s">
        <v>1447</v>
      </c>
    </row>
    <row r="1066" spans="1:61" ht="14" hidden="1" customHeight="1" outlineLevel="1" x14ac:dyDescent="0.2">
      <c r="A1066" t="s">
        <v>1645</v>
      </c>
      <c r="B1066" t="s">
        <v>601</v>
      </c>
      <c r="C1066" s="1">
        <f t="shared" si="456"/>
        <v>16835</v>
      </c>
      <c r="D1066" s="7">
        <f>IF(N1066&gt;0, RANK(N1066,(N1066:P1066,Q1066:AF1066)),0)</f>
        <v>2</v>
      </c>
      <c r="E1066" s="7">
        <f>IF(O1066&gt;0,RANK(O1066,(N1066:P1066,Q1066:AF1066)),0)</f>
        <v>1</v>
      </c>
      <c r="F1066" s="7">
        <f>IF(P1066&gt;0,RANK(P1066,(N1066:P1066,Q1066:AF1066)),0)</f>
        <v>0</v>
      </c>
      <c r="G1066" s="1">
        <f t="shared" si="445"/>
        <v>103</v>
      </c>
      <c r="H1066" s="2">
        <f t="shared" si="442"/>
        <v>6.1182061182061178E-3</v>
      </c>
      <c r="I1066" s="2"/>
      <c r="J1066" s="2">
        <f t="shared" si="457"/>
        <v>0.49165429165429164</v>
      </c>
      <c r="K1066" s="2">
        <f t="shared" si="458"/>
        <v>0.49777249777249777</v>
      </c>
      <c r="L1066" s="2">
        <f t="shared" si="459"/>
        <v>0</v>
      </c>
      <c r="M1066" s="2">
        <f t="shared" si="460"/>
        <v>1.057321057321059E-2</v>
      </c>
      <c r="N1066" s="53">
        <v>8277</v>
      </c>
      <c r="O1066" s="53">
        <v>8380</v>
      </c>
      <c r="R1066" s="53">
        <v>100</v>
      </c>
      <c r="S1066" s="53">
        <v>61</v>
      </c>
      <c r="U1066" s="53">
        <v>17</v>
      </c>
      <c r="Y1066" s="53">
        <v>0</v>
      </c>
      <c r="Z1066" s="53">
        <v>0</v>
      </c>
      <c r="AP1066" s="7">
        <f>IF(Q1066&gt;0,RANK(Q1066,(N1066:P1066,Q1066:AF1066)),0)</f>
        <v>0</v>
      </c>
      <c r="AQ1066" s="7">
        <f>IF(R1066&gt;0,RANK(R1066,(N1066:P1066,Q1066:AF1066)),0)</f>
        <v>3</v>
      </c>
      <c r="AR1066" s="7">
        <f>IF(T1066&gt;0,RANK(T1066,(N1066:P1066,Q1066:AF1066)),0)</f>
        <v>0</v>
      </c>
      <c r="AS1066" s="7">
        <f>IF(S1066&gt;0,RANK(S1066,(N1066:P1066,Q1066:AF1066)),0)</f>
        <v>4</v>
      </c>
      <c r="AT1066" s="2">
        <f t="shared" si="461"/>
        <v>0</v>
      </c>
      <c r="AU1066" s="2">
        <f t="shared" si="462"/>
        <v>5.9400059400059402E-3</v>
      </c>
      <c r="AV1066" s="2">
        <f t="shared" si="463"/>
        <v>0</v>
      </c>
      <c r="AW1066" s="2">
        <f t="shared" si="464"/>
        <v>3.6234036234036233E-3</v>
      </c>
      <c r="AY1066" t="s">
        <v>1645</v>
      </c>
      <c r="AZ1066" t="s">
        <v>601</v>
      </c>
      <c r="BA1066">
        <v>1</v>
      </c>
      <c r="BC1066">
        <v>2</v>
      </c>
      <c r="BD1066" s="91">
        <v>26</v>
      </c>
      <c r="BE1066" s="93">
        <v>89</v>
      </c>
      <c r="BF1066" s="96">
        <f t="shared" si="455"/>
        <v>26089</v>
      </c>
      <c r="BG1066" s="96">
        <f t="shared" si="454"/>
        <v>26089</v>
      </c>
      <c r="BI1066" s="7" t="s">
        <v>1447</v>
      </c>
    </row>
    <row r="1067" spans="1:61" ht="14" hidden="1" customHeight="1" outlineLevel="1" x14ac:dyDescent="0.2">
      <c r="A1067" t="s">
        <v>1404</v>
      </c>
      <c r="B1067" t="s">
        <v>601</v>
      </c>
      <c r="C1067" s="1">
        <f t="shared" si="456"/>
        <v>52517</v>
      </c>
      <c r="D1067" s="7">
        <f>IF(N1067&gt;0, RANK(N1067,(N1067:P1067,Q1067:AF1067)),0)</f>
        <v>2</v>
      </c>
      <c r="E1067" s="7">
        <f>IF(O1067&gt;0,RANK(O1067,(N1067:P1067,Q1067:AF1067)),0)</f>
        <v>1</v>
      </c>
      <c r="F1067" s="7">
        <f>IF(P1067&gt;0,RANK(P1067,(N1067:P1067,Q1067:AF1067)),0)</f>
        <v>0</v>
      </c>
      <c r="G1067" s="1">
        <f t="shared" si="445"/>
        <v>11892</v>
      </c>
      <c r="H1067" s="2">
        <f t="shared" si="442"/>
        <v>0.22644096197421787</v>
      </c>
      <c r="I1067" s="2"/>
      <c r="J1067" s="2">
        <f t="shared" si="457"/>
        <v>0.37639240626844639</v>
      </c>
      <c r="K1067" s="2">
        <f t="shared" si="458"/>
        <v>0.60283336824266431</v>
      </c>
      <c r="L1067" s="2">
        <f t="shared" si="459"/>
        <v>0</v>
      </c>
      <c r="M1067" s="2">
        <f t="shared" si="460"/>
        <v>2.0774225488889297E-2</v>
      </c>
      <c r="N1067" s="53">
        <v>19767</v>
      </c>
      <c r="O1067" s="53">
        <v>31659</v>
      </c>
      <c r="R1067" s="53">
        <v>413</v>
      </c>
      <c r="S1067" s="53">
        <v>539</v>
      </c>
      <c r="U1067" s="53">
        <v>139</v>
      </c>
      <c r="Y1067" s="53">
        <v>0</v>
      </c>
      <c r="Z1067" s="53">
        <v>0</v>
      </c>
      <c r="AP1067" s="7">
        <f>IF(Q1067&gt;0,RANK(Q1067,(N1067:P1067,Q1067:AF1067)),0)</f>
        <v>0</v>
      </c>
      <c r="AQ1067" s="7">
        <f>IF(R1067&gt;0,RANK(R1067,(N1067:P1067,Q1067:AF1067)),0)</f>
        <v>4</v>
      </c>
      <c r="AR1067" s="7">
        <f>IF(T1067&gt;0,RANK(T1067,(N1067:P1067,Q1067:AF1067)),0)</f>
        <v>0</v>
      </c>
      <c r="AS1067" s="7">
        <f>IF(S1067&gt;0,RANK(S1067,(N1067:P1067,Q1067:AF1067)),0)</f>
        <v>3</v>
      </c>
      <c r="AT1067" s="2">
        <f t="shared" si="461"/>
        <v>0</v>
      </c>
      <c r="AU1067" s="2">
        <f t="shared" si="462"/>
        <v>7.8641201896528738E-3</v>
      </c>
      <c r="AV1067" s="2">
        <f t="shared" si="463"/>
        <v>0</v>
      </c>
      <c r="AW1067" s="2">
        <f t="shared" si="464"/>
        <v>1.026334329836053E-2</v>
      </c>
      <c r="AY1067" t="s">
        <v>1404</v>
      </c>
      <c r="AZ1067" t="s">
        <v>601</v>
      </c>
      <c r="BA1067">
        <v>7</v>
      </c>
      <c r="BC1067">
        <v>2</v>
      </c>
      <c r="BD1067" s="91">
        <v>26</v>
      </c>
      <c r="BE1067" s="93">
        <v>91</v>
      </c>
      <c r="BF1067" s="96">
        <f t="shared" si="455"/>
        <v>26091</v>
      </c>
      <c r="BG1067" s="96">
        <f t="shared" si="454"/>
        <v>26091</v>
      </c>
      <c r="BI1067" s="7" t="s">
        <v>1447</v>
      </c>
    </row>
    <row r="1068" spans="1:61" ht="14" hidden="1" customHeight="1" outlineLevel="1" x14ac:dyDescent="0.2">
      <c r="A1068" t="s">
        <v>1260</v>
      </c>
      <c r="B1068" t="s">
        <v>601</v>
      </c>
      <c r="C1068" s="1">
        <f t="shared" si="456"/>
        <v>125717</v>
      </c>
      <c r="D1068" s="7">
        <f>IF(N1068&gt;0, RANK(N1068,(N1068:P1068,Q1068:AF1068)),0)</f>
        <v>2</v>
      </c>
      <c r="E1068" s="7">
        <f>IF(O1068&gt;0,RANK(O1068,(N1068:P1068,Q1068:AF1068)),0)</f>
        <v>1</v>
      </c>
      <c r="F1068" s="7">
        <f>IF(P1068&gt;0,RANK(P1068,(N1068:P1068,Q1068:AF1068)),0)</f>
        <v>0</v>
      </c>
      <c r="G1068" s="1">
        <f t="shared" si="445"/>
        <v>31684</v>
      </c>
      <c r="H1068" s="2">
        <f t="shared" si="442"/>
        <v>0.25202637670323025</v>
      </c>
      <c r="I1068" s="2"/>
      <c r="J1068" s="2">
        <f t="shared" si="457"/>
        <v>0.36683980686780626</v>
      </c>
      <c r="K1068" s="2">
        <f t="shared" si="458"/>
        <v>0.61886618357103651</v>
      </c>
      <c r="L1068" s="2">
        <f t="shared" si="459"/>
        <v>0</v>
      </c>
      <c r="M1068" s="2">
        <f t="shared" si="460"/>
        <v>1.4294009561157228E-2</v>
      </c>
      <c r="N1068" s="53">
        <v>46118</v>
      </c>
      <c r="O1068" s="53">
        <v>77802</v>
      </c>
      <c r="R1068" s="53">
        <v>702</v>
      </c>
      <c r="S1068" s="53">
        <v>845</v>
      </c>
      <c r="U1068" s="53">
        <v>250</v>
      </c>
      <c r="Y1068" s="53">
        <v>0</v>
      </c>
      <c r="Z1068" s="53">
        <v>0</v>
      </c>
      <c r="AP1068" s="7">
        <f>IF(Q1068&gt;0,RANK(Q1068,(N1068:P1068,Q1068:AF1068)),0)</f>
        <v>0</v>
      </c>
      <c r="AQ1068" s="7">
        <f>IF(R1068&gt;0,RANK(R1068,(N1068:P1068,Q1068:AF1068)),0)</f>
        <v>4</v>
      </c>
      <c r="AR1068" s="7">
        <f>IF(T1068&gt;0,RANK(T1068,(N1068:P1068,Q1068:AF1068)),0)</f>
        <v>0</v>
      </c>
      <c r="AS1068" s="7">
        <f>IF(S1068&gt;0,RANK(S1068,(N1068:P1068,Q1068:AF1068)),0)</f>
        <v>3</v>
      </c>
      <c r="AT1068" s="2">
        <f t="shared" si="461"/>
        <v>0</v>
      </c>
      <c r="AU1068" s="2">
        <f t="shared" si="462"/>
        <v>5.5839703460948001E-3</v>
      </c>
      <c r="AV1068" s="2">
        <f t="shared" si="463"/>
        <v>0</v>
      </c>
      <c r="AW1068" s="2">
        <f t="shared" si="464"/>
        <v>6.7214457869659633E-3</v>
      </c>
      <c r="AY1068" t="s">
        <v>1260</v>
      </c>
      <c r="AZ1068" t="s">
        <v>601</v>
      </c>
      <c r="BA1068">
        <v>8</v>
      </c>
      <c r="BC1068">
        <v>2</v>
      </c>
      <c r="BD1068" s="91">
        <v>26</v>
      </c>
      <c r="BE1068" s="93">
        <v>93</v>
      </c>
      <c r="BF1068" s="96">
        <f t="shared" si="455"/>
        <v>26093</v>
      </c>
      <c r="BG1068" s="96">
        <f t="shared" si="454"/>
        <v>26093</v>
      </c>
      <c r="BI1068" s="7" t="s">
        <v>1447</v>
      </c>
    </row>
    <row r="1069" spans="1:61" ht="14" hidden="1" customHeight="1" outlineLevel="1" x14ac:dyDescent="0.2">
      <c r="A1069" t="s">
        <v>1654</v>
      </c>
      <c r="B1069" t="s">
        <v>601</v>
      </c>
      <c r="C1069" s="1">
        <f t="shared" si="456"/>
        <v>2975</v>
      </c>
      <c r="D1069" s="7">
        <f>IF(N1069&gt;0, RANK(N1069,(N1069:P1069,Q1069:AF1069)),0)</f>
        <v>2</v>
      </c>
      <c r="E1069" s="7">
        <f>IF(O1069&gt;0,RANK(O1069,(N1069:P1069,Q1069:AF1069)),0)</f>
        <v>1</v>
      </c>
      <c r="F1069" s="7">
        <f>IF(P1069&gt;0,RANK(P1069,(N1069:P1069,Q1069:AF1069)),0)</f>
        <v>0</v>
      </c>
      <c r="G1069" s="1">
        <f t="shared" si="445"/>
        <v>1215</v>
      </c>
      <c r="H1069" s="2">
        <f t="shared" si="442"/>
        <v>0.40840336134453781</v>
      </c>
      <c r="I1069" s="2"/>
      <c r="J1069" s="2">
        <f t="shared" si="457"/>
        <v>0.28739495798319326</v>
      </c>
      <c r="K1069" s="2">
        <f t="shared" si="458"/>
        <v>0.69579831932773106</v>
      </c>
      <c r="L1069" s="2">
        <f t="shared" si="459"/>
        <v>0</v>
      </c>
      <c r="M1069" s="2">
        <f t="shared" si="460"/>
        <v>1.6806722689075682E-2</v>
      </c>
      <c r="N1069" s="53">
        <v>855</v>
      </c>
      <c r="O1069" s="53">
        <v>2070</v>
      </c>
      <c r="R1069" s="53">
        <v>16</v>
      </c>
      <c r="S1069" s="53">
        <v>23</v>
      </c>
      <c r="U1069" s="53">
        <v>11</v>
      </c>
      <c r="Y1069" s="53">
        <v>0</v>
      </c>
      <c r="Z1069" s="53">
        <v>0</v>
      </c>
      <c r="AP1069" s="7">
        <f>IF(Q1069&gt;0,RANK(Q1069,(N1069:P1069,Q1069:AF1069)),0)</f>
        <v>0</v>
      </c>
      <c r="AQ1069" s="7">
        <f>IF(R1069&gt;0,RANK(R1069,(N1069:P1069,Q1069:AF1069)),0)</f>
        <v>4</v>
      </c>
      <c r="AR1069" s="7">
        <f>IF(T1069&gt;0,RANK(T1069,(N1069:P1069,Q1069:AF1069)),0)</f>
        <v>0</v>
      </c>
      <c r="AS1069" s="7">
        <f>IF(S1069&gt;0,RANK(S1069,(N1069:P1069,Q1069:AF1069)),0)</f>
        <v>3</v>
      </c>
      <c r="AT1069" s="2">
        <f t="shared" si="461"/>
        <v>0</v>
      </c>
      <c r="AU1069" s="2">
        <f t="shared" si="462"/>
        <v>5.3781512605042018E-3</v>
      </c>
      <c r="AV1069" s="2">
        <f t="shared" si="463"/>
        <v>0</v>
      </c>
      <c r="AW1069" s="2">
        <f t="shared" si="464"/>
        <v>7.7310924369747899E-3</v>
      </c>
      <c r="AY1069" t="s">
        <v>1654</v>
      </c>
      <c r="AZ1069" t="s">
        <v>601</v>
      </c>
      <c r="BA1069">
        <v>1</v>
      </c>
      <c r="BC1069">
        <v>2</v>
      </c>
      <c r="BD1069" s="91">
        <v>26</v>
      </c>
      <c r="BE1069" s="93">
        <v>95</v>
      </c>
      <c r="BF1069" s="96">
        <f t="shared" si="455"/>
        <v>26095</v>
      </c>
      <c r="BG1069" s="96">
        <f t="shared" si="454"/>
        <v>26095</v>
      </c>
      <c r="BI1069" s="7" t="s">
        <v>1447</v>
      </c>
    </row>
    <row r="1070" spans="1:61" ht="14" hidden="1" customHeight="1" outlineLevel="1" x14ac:dyDescent="0.2">
      <c r="A1070" t="s">
        <v>1545</v>
      </c>
      <c r="B1070" t="s">
        <v>601</v>
      </c>
      <c r="C1070" s="1">
        <f t="shared" si="456"/>
        <v>6985</v>
      </c>
      <c r="D1070" s="7">
        <f>IF(N1070&gt;0, RANK(N1070,(N1070:P1070,Q1070:AF1070)),0)</f>
        <v>2</v>
      </c>
      <c r="E1070" s="7">
        <f>IF(O1070&gt;0,RANK(O1070,(N1070:P1070,Q1070:AF1070)),0)</f>
        <v>1</v>
      </c>
      <c r="F1070" s="7">
        <f>IF(P1070&gt;0,RANK(P1070,(N1070:P1070,Q1070:AF1070)),0)</f>
        <v>0</v>
      </c>
      <c r="G1070" s="1">
        <f t="shared" si="445"/>
        <v>1625</v>
      </c>
      <c r="H1070" s="2">
        <f t="shared" si="442"/>
        <v>0.23264137437365784</v>
      </c>
      <c r="I1070" s="2"/>
      <c r="J1070" s="2">
        <f t="shared" si="457"/>
        <v>0.37766642806012884</v>
      </c>
      <c r="K1070" s="2">
        <f t="shared" si="458"/>
        <v>0.61030780243378668</v>
      </c>
      <c r="L1070" s="2">
        <f t="shared" si="459"/>
        <v>0</v>
      </c>
      <c r="M1070" s="2">
        <f t="shared" si="460"/>
        <v>1.2025769506084472E-2</v>
      </c>
      <c r="N1070" s="53">
        <v>2638</v>
      </c>
      <c r="O1070" s="53">
        <v>4263</v>
      </c>
      <c r="R1070" s="53">
        <v>33</v>
      </c>
      <c r="S1070" s="53">
        <v>43</v>
      </c>
      <c r="U1070" s="53">
        <v>8</v>
      </c>
      <c r="Y1070" s="53">
        <v>0</v>
      </c>
      <c r="Z1070" s="53">
        <v>0</v>
      </c>
      <c r="AP1070" s="7">
        <f>IF(Q1070&gt;0,RANK(Q1070,(N1070:P1070,Q1070:AF1070)),0)</f>
        <v>0</v>
      </c>
      <c r="AQ1070" s="7">
        <f>IF(R1070&gt;0,RANK(R1070,(N1070:P1070,Q1070:AF1070)),0)</f>
        <v>4</v>
      </c>
      <c r="AR1070" s="7">
        <f>IF(T1070&gt;0,RANK(T1070,(N1070:P1070,Q1070:AF1070)),0)</f>
        <v>0</v>
      </c>
      <c r="AS1070" s="7">
        <f>IF(S1070&gt;0,RANK(S1070,(N1070:P1070,Q1070:AF1070)),0)</f>
        <v>3</v>
      </c>
      <c r="AT1070" s="2">
        <f t="shared" si="461"/>
        <v>0</v>
      </c>
      <c r="AU1070" s="2">
        <f t="shared" si="462"/>
        <v>4.7244094488188976E-3</v>
      </c>
      <c r="AV1070" s="2">
        <f t="shared" si="463"/>
        <v>0</v>
      </c>
      <c r="AW1070" s="2">
        <f t="shared" si="464"/>
        <v>6.1560486757337154E-3</v>
      </c>
      <c r="AY1070" t="s">
        <v>1545</v>
      </c>
      <c r="AZ1070" t="s">
        <v>601</v>
      </c>
      <c r="BA1070">
        <v>1</v>
      </c>
      <c r="BC1070">
        <v>2</v>
      </c>
      <c r="BD1070" s="91">
        <v>26</v>
      </c>
      <c r="BE1070" s="93">
        <v>97</v>
      </c>
      <c r="BF1070" s="96">
        <f t="shared" si="455"/>
        <v>26097</v>
      </c>
      <c r="BG1070" s="96">
        <f t="shared" si="454"/>
        <v>26097</v>
      </c>
      <c r="BI1070" s="7" t="s">
        <v>1447</v>
      </c>
    </row>
    <row r="1071" spans="1:61" ht="14" hidden="1" customHeight="1" outlineLevel="1" x14ac:dyDescent="0.2">
      <c r="A1071" t="s">
        <v>1828</v>
      </c>
      <c r="B1071" t="s">
        <v>601</v>
      </c>
      <c r="C1071" s="1">
        <f t="shared" si="456"/>
        <v>486482</v>
      </c>
      <c r="D1071" s="7">
        <f>IF(N1071&gt;0, RANK(N1071,(N1071:P1071,Q1071:AF1071)),0)</f>
        <v>2</v>
      </c>
      <c r="E1071" s="7">
        <f>IF(O1071&gt;0,RANK(O1071,(N1071:P1071,Q1071:AF1071)),0)</f>
        <v>1</v>
      </c>
      <c r="F1071" s="7">
        <f>IF(P1071&gt;0,RANK(P1071,(N1071:P1071,Q1071:AF1071)),0)</f>
        <v>0</v>
      </c>
      <c r="G1071" s="1">
        <f t="shared" si="445"/>
        <v>27604</v>
      </c>
      <c r="H1071" s="2">
        <f t="shared" si="442"/>
        <v>5.6742078843616005E-2</v>
      </c>
      <c r="I1071" s="2"/>
      <c r="J1071" s="2">
        <f t="shared" si="457"/>
        <v>0.46136958818620216</v>
      </c>
      <c r="K1071" s="2">
        <f t="shared" si="458"/>
        <v>0.51811166702981815</v>
      </c>
      <c r="L1071" s="2">
        <f t="shared" si="459"/>
        <v>0</v>
      </c>
      <c r="M1071" s="2">
        <f t="shared" si="460"/>
        <v>2.0518744783979748E-2</v>
      </c>
      <c r="N1071" s="53">
        <v>224448</v>
      </c>
      <c r="O1071" s="53">
        <v>252052</v>
      </c>
      <c r="R1071" s="53">
        <v>3532</v>
      </c>
      <c r="S1071" s="53">
        <v>5111</v>
      </c>
      <c r="U1071" s="53">
        <v>1334</v>
      </c>
      <c r="Y1071" s="53">
        <v>0</v>
      </c>
      <c r="Z1071" s="53">
        <v>5</v>
      </c>
      <c r="AP1071" s="7">
        <f>IF(Q1071&gt;0,RANK(Q1071,(N1071:P1071,Q1071:AF1071)),0)</f>
        <v>0</v>
      </c>
      <c r="AQ1071" s="7">
        <f>IF(R1071&gt;0,RANK(R1071,(N1071:P1071,Q1071:AF1071)),0)</f>
        <v>4</v>
      </c>
      <c r="AR1071" s="7">
        <f>IF(T1071&gt;0,RANK(T1071,(N1071:P1071,Q1071:AF1071)),0)</f>
        <v>0</v>
      </c>
      <c r="AS1071" s="7">
        <f>IF(S1071&gt;0,RANK(S1071,(N1071:P1071,Q1071:AF1071)),0)</f>
        <v>3</v>
      </c>
      <c r="AT1071" s="2">
        <f t="shared" si="461"/>
        <v>0</v>
      </c>
      <c r="AU1071" s="2">
        <f t="shared" si="462"/>
        <v>7.2602891782224217E-3</v>
      </c>
      <c r="AV1071" s="2">
        <f t="shared" si="463"/>
        <v>0</v>
      </c>
      <c r="AW1071" s="2">
        <f t="shared" si="464"/>
        <v>1.0506041333492297E-2</v>
      </c>
      <c r="AY1071" t="s">
        <v>1828</v>
      </c>
      <c r="AZ1071" t="s">
        <v>601</v>
      </c>
      <c r="BC1071">
        <v>2</v>
      </c>
      <c r="BD1071" s="91">
        <v>26</v>
      </c>
      <c r="BE1071" s="93">
        <v>99</v>
      </c>
      <c r="BF1071" s="96">
        <f t="shared" si="455"/>
        <v>26099</v>
      </c>
      <c r="BG1071" s="96">
        <f t="shared" si="454"/>
        <v>26099</v>
      </c>
      <c r="BI1071" s="7" t="s">
        <v>1447</v>
      </c>
    </row>
    <row r="1072" spans="1:61" ht="14" hidden="1" customHeight="1" outlineLevel="1" x14ac:dyDescent="0.2">
      <c r="A1072" t="s">
        <v>1829</v>
      </c>
      <c r="B1072" t="s">
        <v>601</v>
      </c>
      <c r="C1072" s="1">
        <f t="shared" si="456"/>
        <v>14563</v>
      </c>
      <c r="D1072" s="7">
        <f>IF(N1072&gt;0, RANK(N1072,(N1072:P1072,Q1072:AF1072)),0)</f>
        <v>2</v>
      </c>
      <c r="E1072" s="7">
        <f>IF(O1072&gt;0,RANK(O1072,(N1072:P1072,Q1072:AF1072)),0)</f>
        <v>1</v>
      </c>
      <c r="F1072" s="7">
        <f>IF(P1072&gt;0,RANK(P1072,(N1072:P1072,Q1072:AF1072)),0)</f>
        <v>0</v>
      </c>
      <c r="G1072" s="1">
        <f t="shared" si="445"/>
        <v>2361</v>
      </c>
      <c r="H1072" s="2">
        <f t="shared" si="442"/>
        <v>0.16212318890338528</v>
      </c>
      <c r="I1072" s="2"/>
      <c r="J1072" s="2">
        <f t="shared" si="457"/>
        <v>0.41165968550436038</v>
      </c>
      <c r="K1072" s="2">
        <f t="shared" si="458"/>
        <v>0.57378287440774567</v>
      </c>
      <c r="L1072" s="2">
        <f t="shared" si="459"/>
        <v>0</v>
      </c>
      <c r="M1072" s="2">
        <f t="shared" si="460"/>
        <v>1.4557440087893947E-2</v>
      </c>
      <c r="N1072" s="53">
        <v>5995</v>
      </c>
      <c r="O1072" s="53">
        <v>8356</v>
      </c>
      <c r="R1072" s="53">
        <v>81</v>
      </c>
      <c r="S1072" s="53">
        <v>101</v>
      </c>
      <c r="U1072" s="53">
        <v>30</v>
      </c>
      <c r="Y1072" s="53">
        <v>0</v>
      </c>
      <c r="Z1072" s="53">
        <v>0</v>
      </c>
      <c r="AP1072" s="7">
        <f>IF(Q1072&gt;0,RANK(Q1072,(N1072:P1072,Q1072:AF1072)),0)</f>
        <v>0</v>
      </c>
      <c r="AQ1072" s="7">
        <f>IF(R1072&gt;0,RANK(R1072,(N1072:P1072,Q1072:AF1072)),0)</f>
        <v>4</v>
      </c>
      <c r="AR1072" s="7">
        <f>IF(T1072&gt;0,RANK(T1072,(N1072:P1072,Q1072:AF1072)),0)</f>
        <v>0</v>
      </c>
      <c r="AS1072" s="7">
        <f>IF(S1072&gt;0,RANK(S1072,(N1072:P1072,Q1072:AF1072)),0)</f>
        <v>3</v>
      </c>
      <c r="AT1072" s="2">
        <f t="shared" si="461"/>
        <v>0</v>
      </c>
      <c r="AU1072" s="2">
        <f t="shared" si="462"/>
        <v>5.5620407882991142E-3</v>
      </c>
      <c r="AV1072" s="2">
        <f t="shared" si="463"/>
        <v>0</v>
      </c>
      <c r="AW1072" s="2">
        <f t="shared" si="464"/>
        <v>6.9353841928174141E-3</v>
      </c>
      <c r="AY1072" t="s">
        <v>1829</v>
      </c>
      <c r="AZ1072" t="s">
        <v>601</v>
      </c>
      <c r="BA1072">
        <v>1</v>
      </c>
      <c r="BC1072">
        <v>2</v>
      </c>
      <c r="BD1072" s="91">
        <v>26</v>
      </c>
      <c r="BE1072" s="93">
        <v>101</v>
      </c>
      <c r="BF1072" s="96">
        <f t="shared" si="455"/>
        <v>26101</v>
      </c>
      <c r="BG1072" s="96">
        <f t="shared" si="454"/>
        <v>26101</v>
      </c>
      <c r="BI1072" s="7" t="s">
        <v>1447</v>
      </c>
    </row>
    <row r="1073" spans="1:61" ht="14" hidden="1" customHeight="1" outlineLevel="1" x14ac:dyDescent="0.2">
      <c r="A1073" t="s">
        <v>1349</v>
      </c>
      <c r="B1073" t="s">
        <v>601</v>
      </c>
      <c r="C1073" s="1">
        <f t="shared" si="456"/>
        <v>37178</v>
      </c>
      <c r="D1073" s="7">
        <f>IF(N1073&gt;0, RANK(N1073,(N1073:P1073,Q1073:AF1073)),0)</f>
        <v>1</v>
      </c>
      <c r="E1073" s="7">
        <f>IF(O1073&gt;0,RANK(O1073,(N1073:P1073,Q1073:AF1073)),0)</f>
        <v>2</v>
      </c>
      <c r="F1073" s="7">
        <f>IF(P1073&gt;0,RANK(P1073,(N1073:P1073,Q1073:AF1073)),0)</f>
        <v>0</v>
      </c>
      <c r="G1073" s="1">
        <f t="shared" si="445"/>
        <v>4161</v>
      </c>
      <c r="H1073" s="2">
        <f t="shared" si="442"/>
        <v>0.11192102856528054</v>
      </c>
      <c r="I1073" s="2"/>
      <c r="J1073" s="2">
        <f t="shared" si="457"/>
        <v>0.54892678465759315</v>
      </c>
      <c r="K1073" s="2">
        <f t="shared" si="458"/>
        <v>0.43700575609231268</v>
      </c>
      <c r="L1073" s="2">
        <f t="shared" si="459"/>
        <v>0</v>
      </c>
      <c r="M1073" s="2">
        <f t="shared" si="460"/>
        <v>1.4067459250094172E-2</v>
      </c>
      <c r="N1073" s="53">
        <v>20408</v>
      </c>
      <c r="O1073" s="53">
        <v>16247</v>
      </c>
      <c r="R1073" s="53">
        <v>302</v>
      </c>
      <c r="S1073" s="53">
        <v>179</v>
      </c>
      <c r="U1073" s="53">
        <v>42</v>
      </c>
      <c r="Y1073" s="53">
        <v>0</v>
      </c>
      <c r="Z1073" s="53">
        <v>0</v>
      </c>
      <c r="AP1073" s="7">
        <f>IF(Q1073&gt;0,RANK(Q1073,(N1073:P1073,Q1073:AF1073)),0)</f>
        <v>0</v>
      </c>
      <c r="AQ1073" s="7">
        <f>IF(R1073&gt;0,RANK(R1073,(N1073:P1073,Q1073:AF1073)),0)</f>
        <v>3</v>
      </c>
      <c r="AR1073" s="7">
        <f>IF(T1073&gt;0,RANK(T1073,(N1073:P1073,Q1073:AF1073)),0)</f>
        <v>0</v>
      </c>
      <c r="AS1073" s="7">
        <f>IF(S1073&gt;0,RANK(S1073,(N1073:P1073,Q1073:AF1073)),0)</f>
        <v>4</v>
      </c>
      <c r="AT1073" s="2">
        <f t="shared" si="461"/>
        <v>0</v>
      </c>
      <c r="AU1073" s="2">
        <f t="shared" si="462"/>
        <v>8.1230835440314168E-3</v>
      </c>
      <c r="AV1073" s="2">
        <f t="shared" si="463"/>
        <v>0</v>
      </c>
      <c r="AW1073" s="2">
        <f t="shared" si="464"/>
        <v>4.814675345634515E-3</v>
      </c>
      <c r="AY1073" t="s">
        <v>1349</v>
      </c>
      <c r="AZ1073" t="s">
        <v>601</v>
      </c>
      <c r="BA1073">
        <v>1</v>
      </c>
      <c r="BC1073">
        <v>2</v>
      </c>
      <c r="BD1073" s="91">
        <v>26</v>
      </c>
      <c r="BE1073" s="93">
        <v>103</v>
      </c>
      <c r="BF1073" s="96">
        <f t="shared" si="455"/>
        <v>26103</v>
      </c>
      <c r="BG1073" s="96">
        <f t="shared" si="454"/>
        <v>26103</v>
      </c>
      <c r="BI1073" s="7" t="s">
        <v>1447</v>
      </c>
    </row>
    <row r="1074" spans="1:61" ht="14" hidden="1" customHeight="1" outlineLevel="1" x14ac:dyDescent="0.2">
      <c r="A1074" t="s">
        <v>810</v>
      </c>
      <c r="B1074" t="s">
        <v>601</v>
      </c>
      <c r="C1074" s="1">
        <f t="shared" si="456"/>
        <v>17158</v>
      </c>
      <c r="D1074" s="7">
        <f>IF(N1074&gt;0, RANK(N1074,(N1074:P1074,Q1074:AF1074)),0)</f>
        <v>2</v>
      </c>
      <c r="E1074" s="7">
        <f>IF(O1074&gt;0,RANK(O1074,(N1074:P1074,Q1074:AF1074)),0)</f>
        <v>1</v>
      </c>
      <c r="F1074" s="7">
        <f>IF(P1074&gt;0,RANK(P1074,(N1074:P1074,Q1074:AF1074)),0)</f>
        <v>0</v>
      </c>
      <c r="G1074" s="1">
        <f t="shared" si="445"/>
        <v>3578</v>
      </c>
      <c r="H1074" s="2">
        <f t="shared" si="442"/>
        <v>0.2085324629910246</v>
      </c>
      <c r="I1074" s="2"/>
      <c r="J1074" s="2">
        <f t="shared" si="457"/>
        <v>0.38815712787038115</v>
      </c>
      <c r="K1074" s="2">
        <f t="shared" si="458"/>
        <v>0.59668959086140572</v>
      </c>
      <c r="L1074" s="2">
        <f t="shared" si="459"/>
        <v>0</v>
      </c>
      <c r="M1074" s="2">
        <f t="shared" si="460"/>
        <v>1.5153281268213137E-2</v>
      </c>
      <c r="N1074" s="53">
        <v>6660</v>
      </c>
      <c r="O1074" s="53">
        <v>10238</v>
      </c>
      <c r="R1074" s="53">
        <v>111</v>
      </c>
      <c r="S1074" s="53">
        <v>114</v>
      </c>
      <c r="U1074" s="53">
        <v>35</v>
      </c>
      <c r="Y1074" s="53">
        <v>0</v>
      </c>
      <c r="Z1074" s="53">
        <v>0</v>
      </c>
      <c r="AP1074" s="7">
        <f>IF(Q1074&gt;0,RANK(Q1074,(N1074:P1074,Q1074:AF1074)),0)</f>
        <v>0</v>
      </c>
      <c r="AQ1074" s="7">
        <f>IF(R1074&gt;0,RANK(R1074,(N1074:P1074,Q1074:AF1074)),0)</f>
        <v>4</v>
      </c>
      <c r="AR1074" s="7">
        <f>IF(T1074&gt;0,RANK(T1074,(N1074:P1074,Q1074:AF1074)),0)</f>
        <v>0</v>
      </c>
      <c r="AS1074" s="7">
        <f>IF(S1074&gt;0,RANK(S1074,(N1074:P1074,Q1074:AF1074)),0)</f>
        <v>3</v>
      </c>
      <c r="AT1074" s="2">
        <f t="shared" si="461"/>
        <v>0</v>
      </c>
      <c r="AU1074" s="2">
        <f t="shared" si="462"/>
        <v>6.4692854645063526E-3</v>
      </c>
      <c r="AV1074" s="2">
        <f t="shared" si="463"/>
        <v>0</v>
      </c>
      <c r="AW1074" s="2">
        <f t="shared" si="464"/>
        <v>6.6441310176011186E-3</v>
      </c>
      <c r="AY1074" t="s">
        <v>810</v>
      </c>
      <c r="AZ1074" t="s">
        <v>601</v>
      </c>
      <c r="BC1074">
        <v>2</v>
      </c>
      <c r="BD1074" s="91">
        <v>26</v>
      </c>
      <c r="BE1074" s="93">
        <v>105</v>
      </c>
      <c r="BF1074" s="96">
        <f t="shared" si="455"/>
        <v>26105</v>
      </c>
      <c r="BG1074" s="96">
        <f t="shared" si="454"/>
        <v>26105</v>
      </c>
      <c r="BI1074" s="7" t="s">
        <v>1447</v>
      </c>
    </row>
    <row r="1075" spans="1:61" ht="14" hidden="1" customHeight="1" outlineLevel="1" x14ac:dyDescent="0.2">
      <c r="A1075" t="s">
        <v>642</v>
      </c>
      <c r="B1075" t="s">
        <v>601</v>
      </c>
      <c r="C1075" s="1">
        <f t="shared" si="456"/>
        <v>20856</v>
      </c>
      <c r="D1075" s="7">
        <f>IF(N1075&gt;0, RANK(N1075,(N1075:P1075,Q1075:AF1075)),0)</f>
        <v>2</v>
      </c>
      <c r="E1075" s="7">
        <f>IF(O1075&gt;0,RANK(O1075,(N1075:P1075,Q1075:AF1075)),0)</f>
        <v>1</v>
      </c>
      <c r="F1075" s="7">
        <f>IF(P1075&gt;0,RANK(P1075,(N1075:P1075,Q1075:AF1075)),0)</f>
        <v>0</v>
      </c>
      <c r="G1075" s="1">
        <f t="shared" si="445"/>
        <v>6047</v>
      </c>
      <c r="H1075" s="2">
        <f t="shared" si="442"/>
        <v>0.28994054468738012</v>
      </c>
      <c r="I1075" s="2"/>
      <c r="J1075" s="2">
        <f t="shared" si="457"/>
        <v>0.34656693517453013</v>
      </c>
      <c r="K1075" s="2">
        <f t="shared" si="458"/>
        <v>0.63650747986191025</v>
      </c>
      <c r="L1075" s="2">
        <f t="shared" si="459"/>
        <v>0</v>
      </c>
      <c r="M1075" s="2">
        <f t="shared" si="460"/>
        <v>1.6925584963559559E-2</v>
      </c>
      <c r="N1075" s="53">
        <v>7228</v>
      </c>
      <c r="O1075" s="53">
        <v>13275</v>
      </c>
      <c r="R1075" s="53">
        <v>143</v>
      </c>
      <c r="S1075" s="53">
        <v>167</v>
      </c>
      <c r="U1075" s="53">
        <v>43</v>
      </c>
      <c r="Y1075" s="53">
        <v>0</v>
      </c>
      <c r="Z1075" s="53">
        <v>0</v>
      </c>
      <c r="AP1075" s="7">
        <f>IF(Q1075&gt;0,RANK(Q1075,(N1075:P1075,Q1075:AF1075)),0)</f>
        <v>0</v>
      </c>
      <c r="AQ1075" s="7">
        <f>IF(R1075&gt;0,RANK(R1075,(N1075:P1075,Q1075:AF1075)),0)</f>
        <v>4</v>
      </c>
      <c r="AR1075" s="7">
        <f>IF(T1075&gt;0,RANK(T1075,(N1075:P1075,Q1075:AF1075)),0)</f>
        <v>0</v>
      </c>
      <c r="AS1075" s="7">
        <f>IF(S1075&gt;0,RANK(S1075,(N1075:P1075,Q1075:AF1075)),0)</f>
        <v>3</v>
      </c>
      <c r="AT1075" s="2">
        <f t="shared" si="461"/>
        <v>0</v>
      </c>
      <c r="AU1075" s="2">
        <f t="shared" si="462"/>
        <v>6.8565400843881861E-3</v>
      </c>
      <c r="AV1075" s="2">
        <f t="shared" si="463"/>
        <v>0</v>
      </c>
      <c r="AW1075" s="2">
        <f t="shared" si="464"/>
        <v>8.0072880705792104E-3</v>
      </c>
      <c r="AY1075" t="s">
        <v>642</v>
      </c>
      <c r="AZ1075" t="s">
        <v>601</v>
      </c>
      <c r="BA1075">
        <v>4</v>
      </c>
      <c r="BC1075">
        <v>2</v>
      </c>
      <c r="BD1075" s="91">
        <v>26</v>
      </c>
      <c r="BE1075" s="93">
        <v>107</v>
      </c>
      <c r="BF1075" s="96">
        <f t="shared" si="455"/>
        <v>26107</v>
      </c>
      <c r="BG1075" s="96">
        <f t="shared" si="454"/>
        <v>26107</v>
      </c>
      <c r="BI1075" s="7" t="s">
        <v>1447</v>
      </c>
    </row>
    <row r="1076" spans="1:61" ht="14" hidden="1" customHeight="1" outlineLevel="1" x14ac:dyDescent="0.2">
      <c r="A1076" t="s">
        <v>129</v>
      </c>
      <c r="B1076" t="s">
        <v>601</v>
      </c>
      <c r="C1076" s="1">
        <f t="shared" si="456"/>
        <v>12264</v>
      </c>
      <c r="D1076" s="7">
        <f>IF(N1076&gt;0, RANK(N1076,(N1076:P1076,Q1076:AF1076)),0)</f>
        <v>2</v>
      </c>
      <c r="E1076" s="7">
        <f>IF(O1076&gt;0,RANK(O1076,(N1076:P1076,Q1076:AF1076)),0)</f>
        <v>1</v>
      </c>
      <c r="F1076" s="7">
        <f>IF(P1076&gt;0,RANK(P1076,(N1076:P1076,Q1076:AF1076)),0)</f>
        <v>0</v>
      </c>
      <c r="G1076" s="1">
        <f t="shared" si="445"/>
        <v>3565</v>
      </c>
      <c r="H1076" s="2">
        <f t="shared" si="442"/>
        <v>0.29068819308545335</v>
      </c>
      <c r="I1076" s="2"/>
      <c r="J1076" s="2">
        <f t="shared" si="457"/>
        <v>0.34491193737769082</v>
      </c>
      <c r="K1076" s="2">
        <f t="shared" si="458"/>
        <v>0.63560013046314412</v>
      </c>
      <c r="L1076" s="2">
        <f t="shared" si="459"/>
        <v>0</v>
      </c>
      <c r="M1076" s="2">
        <f t="shared" si="460"/>
        <v>1.9487932159165111E-2</v>
      </c>
      <c r="N1076" s="53">
        <v>4230</v>
      </c>
      <c r="O1076" s="53">
        <v>7795</v>
      </c>
      <c r="R1076" s="53">
        <v>76</v>
      </c>
      <c r="S1076" s="53">
        <v>128</v>
      </c>
      <c r="U1076" s="53">
        <v>35</v>
      </c>
      <c r="Y1076" s="53">
        <v>0</v>
      </c>
      <c r="Z1076" s="53">
        <v>0</v>
      </c>
      <c r="AP1076" s="7">
        <f>IF(Q1076&gt;0,RANK(Q1076,(N1076:P1076,Q1076:AF1076)),0)</f>
        <v>0</v>
      </c>
      <c r="AQ1076" s="7">
        <f>IF(R1076&gt;0,RANK(R1076,(N1076:P1076,Q1076:AF1076)),0)</f>
        <v>4</v>
      </c>
      <c r="AR1076" s="7">
        <f>IF(T1076&gt;0,RANK(T1076,(N1076:P1076,Q1076:AF1076)),0)</f>
        <v>0</v>
      </c>
      <c r="AS1076" s="7">
        <f>IF(S1076&gt;0,RANK(S1076,(N1076:P1076,Q1076:AF1076)),0)</f>
        <v>3</v>
      </c>
      <c r="AT1076" s="2">
        <f t="shared" si="461"/>
        <v>0</v>
      </c>
      <c r="AU1076" s="2">
        <f t="shared" si="462"/>
        <v>6.1969993476842788E-3</v>
      </c>
      <c r="AV1076" s="2">
        <f t="shared" si="463"/>
        <v>0</v>
      </c>
      <c r="AW1076" s="2">
        <f t="shared" si="464"/>
        <v>1.0437051532941943E-2</v>
      </c>
      <c r="AY1076" t="s">
        <v>129</v>
      </c>
      <c r="AZ1076" t="s">
        <v>601</v>
      </c>
      <c r="BA1076">
        <v>1</v>
      </c>
      <c r="BC1076">
        <v>2</v>
      </c>
      <c r="BD1076" s="91">
        <v>26</v>
      </c>
      <c r="BE1076" s="93">
        <v>109</v>
      </c>
      <c r="BF1076" s="96">
        <f t="shared" si="455"/>
        <v>26109</v>
      </c>
      <c r="BG1076" s="96">
        <f t="shared" si="454"/>
        <v>26109</v>
      </c>
      <c r="BI1076" s="7" t="s">
        <v>1447</v>
      </c>
    </row>
    <row r="1077" spans="1:61" ht="14" hidden="1" customHeight="1" outlineLevel="1" x14ac:dyDescent="0.2">
      <c r="A1077" t="s">
        <v>1036</v>
      </c>
      <c r="B1077" t="s">
        <v>601</v>
      </c>
      <c r="C1077" s="1">
        <f t="shared" si="456"/>
        <v>48649</v>
      </c>
      <c r="D1077" s="7">
        <f>IF(N1077&gt;0, RANK(N1077,(N1077:P1077,Q1077:AF1077)),0)</f>
        <v>2</v>
      </c>
      <c r="E1077" s="7">
        <f>IF(O1077&gt;0,RANK(O1077,(N1077:P1077,Q1077:AF1077)),0)</f>
        <v>1</v>
      </c>
      <c r="F1077" s="7">
        <f>IF(P1077&gt;0,RANK(P1077,(N1077:P1077,Q1077:AF1077)),0)</f>
        <v>0</v>
      </c>
      <c r="G1077" s="1">
        <f t="shared" si="445"/>
        <v>8130</v>
      </c>
      <c r="H1077" s="2">
        <f t="shared" si="442"/>
        <v>0.16711545972167979</v>
      </c>
      <c r="I1077" s="2"/>
      <c r="J1077" s="2">
        <f t="shared" si="457"/>
        <v>0.40960759727846408</v>
      </c>
      <c r="K1077" s="2">
        <f t="shared" si="458"/>
        <v>0.57672305700014392</v>
      </c>
      <c r="L1077" s="2">
        <f t="shared" si="459"/>
        <v>0</v>
      </c>
      <c r="M1077" s="2">
        <f t="shared" si="460"/>
        <v>1.3669345721392001E-2</v>
      </c>
      <c r="N1077" s="53">
        <v>19927</v>
      </c>
      <c r="O1077" s="53">
        <v>28057</v>
      </c>
      <c r="R1077" s="53">
        <v>240</v>
      </c>
      <c r="S1077" s="53">
        <v>323</v>
      </c>
      <c r="U1077" s="53">
        <v>102</v>
      </c>
      <c r="Y1077" s="53">
        <v>0</v>
      </c>
      <c r="Z1077" s="53">
        <v>0</v>
      </c>
      <c r="AP1077" s="7">
        <f>IF(Q1077&gt;0,RANK(Q1077,(N1077:P1077,Q1077:AF1077)),0)</f>
        <v>0</v>
      </c>
      <c r="AQ1077" s="7">
        <f>IF(R1077&gt;0,RANK(R1077,(N1077:P1077,Q1077:AF1077)),0)</f>
        <v>4</v>
      </c>
      <c r="AR1077" s="7">
        <f>IF(T1077&gt;0,RANK(T1077,(N1077:P1077,Q1077:AF1077)),0)</f>
        <v>0</v>
      </c>
      <c r="AS1077" s="7">
        <f>IF(S1077&gt;0,RANK(S1077,(N1077:P1077,Q1077:AF1077)),0)</f>
        <v>3</v>
      </c>
      <c r="AT1077" s="2">
        <f t="shared" si="461"/>
        <v>0</v>
      </c>
      <c r="AU1077" s="2">
        <f t="shared" si="462"/>
        <v>4.9332977039610272E-3</v>
      </c>
      <c r="AV1077" s="2">
        <f t="shared" si="463"/>
        <v>0</v>
      </c>
      <c r="AW1077" s="2">
        <f t="shared" si="464"/>
        <v>6.6393964932475484E-3</v>
      </c>
      <c r="AY1077" t="s">
        <v>1036</v>
      </c>
      <c r="AZ1077" t="s">
        <v>601</v>
      </c>
      <c r="BA1077">
        <v>4</v>
      </c>
      <c r="BC1077">
        <v>2</v>
      </c>
      <c r="BD1077" s="91">
        <v>26</v>
      </c>
      <c r="BE1077" s="93">
        <v>111</v>
      </c>
      <c r="BF1077" s="96">
        <f t="shared" si="455"/>
        <v>26111</v>
      </c>
      <c r="BG1077" s="96">
        <f t="shared" si="454"/>
        <v>26111</v>
      </c>
      <c r="BI1077" s="7" t="s">
        <v>1447</v>
      </c>
    </row>
    <row r="1078" spans="1:61" ht="14" hidden="1" customHeight="1" outlineLevel="1" x14ac:dyDescent="0.2">
      <c r="A1078" t="s">
        <v>1357</v>
      </c>
      <c r="B1078" t="s">
        <v>601</v>
      </c>
      <c r="C1078" s="1">
        <f t="shared" si="456"/>
        <v>8707</v>
      </c>
      <c r="D1078" s="7">
        <f>IF(N1078&gt;0, RANK(N1078,(N1078:P1078,Q1078:AF1078)),0)</f>
        <v>2</v>
      </c>
      <c r="E1078" s="7">
        <f>IF(O1078&gt;0,RANK(O1078,(N1078:P1078,Q1078:AF1078)),0)</f>
        <v>1</v>
      </c>
      <c r="F1078" s="7">
        <f>IF(P1078&gt;0,RANK(P1078,(N1078:P1078,Q1078:AF1078)),0)</f>
        <v>0</v>
      </c>
      <c r="G1078" s="1">
        <f t="shared" si="445"/>
        <v>4599</v>
      </c>
      <c r="H1078" s="2">
        <f t="shared" si="442"/>
        <v>0.52819570460548981</v>
      </c>
      <c r="I1078" s="2"/>
      <c r="J1078" s="2">
        <f t="shared" si="457"/>
        <v>0.22958539106466061</v>
      </c>
      <c r="K1078" s="2">
        <f t="shared" si="458"/>
        <v>0.75778109567015051</v>
      </c>
      <c r="L1078" s="2">
        <f t="shared" si="459"/>
        <v>0</v>
      </c>
      <c r="M1078" s="2">
        <f t="shared" si="460"/>
        <v>1.2633513265188911E-2</v>
      </c>
      <c r="N1078" s="53">
        <v>1999</v>
      </c>
      <c r="O1078" s="53">
        <v>6598</v>
      </c>
      <c r="R1078" s="53">
        <v>49</v>
      </c>
      <c r="S1078" s="53">
        <v>45</v>
      </c>
      <c r="U1078" s="53">
        <v>16</v>
      </c>
      <c r="Y1078" s="53">
        <v>0</v>
      </c>
      <c r="Z1078" s="53">
        <v>0</v>
      </c>
      <c r="AP1078" s="7">
        <f>IF(Q1078&gt;0,RANK(Q1078,(N1078:P1078,Q1078:AF1078)),0)</f>
        <v>0</v>
      </c>
      <c r="AQ1078" s="7">
        <f>IF(R1078&gt;0,RANK(R1078,(N1078:P1078,Q1078:AF1078)),0)</f>
        <v>3</v>
      </c>
      <c r="AR1078" s="7">
        <f>IF(T1078&gt;0,RANK(T1078,(N1078:P1078,Q1078:AF1078)),0)</f>
        <v>0</v>
      </c>
      <c r="AS1078" s="7">
        <f>IF(S1078&gt;0,RANK(S1078,(N1078:P1078,Q1078:AF1078)),0)</f>
        <v>4</v>
      </c>
      <c r="AT1078" s="2">
        <f t="shared" si="461"/>
        <v>0</v>
      </c>
      <c r="AU1078" s="2">
        <f t="shared" si="462"/>
        <v>5.6276559090387042E-3</v>
      </c>
      <c r="AV1078" s="2">
        <f t="shared" si="463"/>
        <v>0</v>
      </c>
      <c r="AW1078" s="2">
        <f t="shared" si="464"/>
        <v>5.1682554266681982E-3</v>
      </c>
      <c r="AY1078" t="s">
        <v>1357</v>
      </c>
      <c r="AZ1078" t="s">
        <v>601</v>
      </c>
      <c r="BA1078">
        <v>4</v>
      </c>
      <c r="BC1078">
        <v>2</v>
      </c>
      <c r="BD1078" s="91">
        <v>26</v>
      </c>
      <c r="BE1078" s="93">
        <v>113</v>
      </c>
      <c r="BF1078" s="96">
        <f t="shared" si="455"/>
        <v>26113</v>
      </c>
      <c r="BG1078" s="96">
        <f t="shared" si="454"/>
        <v>26113</v>
      </c>
      <c r="BI1078" s="7" t="s">
        <v>1447</v>
      </c>
    </row>
    <row r="1079" spans="1:61" ht="14" hidden="1" customHeight="1" outlineLevel="1" x14ac:dyDescent="0.2">
      <c r="A1079" t="s">
        <v>2525</v>
      </c>
      <c r="B1079" t="s">
        <v>601</v>
      </c>
      <c r="C1079" s="1">
        <f t="shared" si="456"/>
        <v>85232</v>
      </c>
      <c r="D1079" s="7">
        <f>IF(N1079&gt;0, RANK(N1079,(N1079:P1079,Q1079:AF1079)),0)</f>
        <v>2</v>
      </c>
      <c r="E1079" s="7">
        <f>IF(O1079&gt;0,RANK(O1079,(N1079:P1079,Q1079:AF1079)),0)</f>
        <v>1</v>
      </c>
      <c r="F1079" s="7">
        <f>IF(P1079&gt;0,RANK(P1079,(N1079:P1079,Q1079:AF1079)),0)</f>
        <v>0</v>
      </c>
      <c r="G1079" s="1">
        <f t="shared" si="445"/>
        <v>17859</v>
      </c>
      <c r="H1079" s="2">
        <f t="shared" si="442"/>
        <v>0.20953397784869532</v>
      </c>
      <c r="I1079" s="2"/>
      <c r="J1079" s="2">
        <f t="shared" si="457"/>
        <v>0.38390510606345035</v>
      </c>
      <c r="K1079" s="2">
        <f t="shared" si="458"/>
        <v>0.59343908391214573</v>
      </c>
      <c r="L1079" s="2">
        <f t="shared" si="459"/>
        <v>0</v>
      </c>
      <c r="M1079" s="2">
        <f t="shared" si="460"/>
        <v>2.2655810024403866E-2</v>
      </c>
      <c r="N1079" s="53">
        <v>32721</v>
      </c>
      <c r="O1079" s="53">
        <v>50580</v>
      </c>
      <c r="R1079" s="53">
        <v>638</v>
      </c>
      <c r="S1079" s="53">
        <v>1009</v>
      </c>
      <c r="U1079" s="53">
        <v>284</v>
      </c>
      <c r="Y1079" s="53">
        <v>0</v>
      </c>
      <c r="Z1079" s="53">
        <v>0</v>
      </c>
      <c r="AP1079" s="7">
        <f>IF(Q1079&gt;0,RANK(Q1079,(N1079:P1079,Q1079:AF1079)),0)</f>
        <v>0</v>
      </c>
      <c r="AQ1079" s="7">
        <f>IF(R1079&gt;0,RANK(R1079,(N1079:P1079,Q1079:AF1079)),0)</f>
        <v>4</v>
      </c>
      <c r="AR1079" s="7">
        <f>IF(T1079&gt;0,RANK(T1079,(N1079:P1079,Q1079:AF1079)),0)</f>
        <v>0</v>
      </c>
      <c r="AS1079" s="7">
        <f>IF(S1079&gt;0,RANK(S1079,(N1079:P1079,Q1079:AF1079)),0)</f>
        <v>3</v>
      </c>
      <c r="AT1079" s="2">
        <f t="shared" si="461"/>
        <v>0</v>
      </c>
      <c r="AU1079" s="2">
        <f t="shared" si="462"/>
        <v>7.4854514736249298E-3</v>
      </c>
      <c r="AV1079" s="2">
        <f t="shared" si="463"/>
        <v>0</v>
      </c>
      <c r="AW1079" s="2">
        <f t="shared" si="464"/>
        <v>1.1838276703585508E-2</v>
      </c>
      <c r="AY1079" t="s">
        <v>2525</v>
      </c>
      <c r="AZ1079" t="s">
        <v>601</v>
      </c>
      <c r="BA1079">
        <v>7</v>
      </c>
      <c r="BC1079">
        <v>2</v>
      </c>
      <c r="BD1079" s="91">
        <v>26</v>
      </c>
      <c r="BE1079" s="93">
        <v>115</v>
      </c>
      <c r="BF1079" s="96">
        <f t="shared" si="455"/>
        <v>26115</v>
      </c>
      <c r="BG1079" s="96">
        <f t="shared" si="454"/>
        <v>26115</v>
      </c>
      <c r="BI1079" s="7" t="s">
        <v>1447</v>
      </c>
    </row>
    <row r="1080" spans="1:61" ht="14" hidden="1" customHeight="1" outlineLevel="1" x14ac:dyDescent="0.2">
      <c r="A1080" t="s">
        <v>1946</v>
      </c>
      <c r="B1080" t="s">
        <v>601</v>
      </c>
      <c r="C1080" s="1">
        <f t="shared" si="456"/>
        <v>31628</v>
      </c>
      <c r="D1080" s="7">
        <f>IF(N1080&gt;0, RANK(N1080,(N1080:P1080,Q1080:AF1080)),0)</f>
        <v>2</v>
      </c>
      <c r="E1080" s="7">
        <f>IF(O1080&gt;0,RANK(O1080,(N1080:P1080,Q1080:AF1080)),0)</f>
        <v>1</v>
      </c>
      <c r="F1080" s="7">
        <f>IF(P1080&gt;0,RANK(P1080,(N1080:P1080,Q1080:AF1080)),0)</f>
        <v>0</v>
      </c>
      <c r="G1080" s="1">
        <f t="shared" si="445"/>
        <v>11432</v>
      </c>
      <c r="H1080" s="2">
        <f t="shared" si="442"/>
        <v>0.36145187808271151</v>
      </c>
      <c r="I1080" s="2"/>
      <c r="J1080" s="2">
        <f t="shared" si="457"/>
        <v>0.30713292019729355</v>
      </c>
      <c r="K1080" s="2">
        <f t="shared" si="458"/>
        <v>0.66858479828000505</v>
      </c>
      <c r="L1080" s="2">
        <f t="shared" si="459"/>
        <v>0</v>
      </c>
      <c r="M1080" s="2">
        <f t="shared" si="460"/>
        <v>2.4282281522701399E-2</v>
      </c>
      <c r="N1080" s="53">
        <v>9714</v>
      </c>
      <c r="O1080" s="53">
        <v>21146</v>
      </c>
      <c r="R1080" s="53">
        <v>211</v>
      </c>
      <c r="S1080" s="53">
        <v>430</v>
      </c>
      <c r="U1080" s="53">
        <v>127</v>
      </c>
      <c r="Y1080" s="53">
        <v>0</v>
      </c>
      <c r="Z1080" s="53">
        <v>0</v>
      </c>
      <c r="AP1080" s="7">
        <f>IF(Q1080&gt;0,RANK(Q1080,(N1080:P1080,Q1080:AF1080)),0)</f>
        <v>0</v>
      </c>
      <c r="AQ1080" s="7">
        <f>IF(R1080&gt;0,RANK(R1080,(N1080:P1080,Q1080:AF1080)),0)</f>
        <v>4</v>
      </c>
      <c r="AR1080" s="7">
        <f>IF(T1080&gt;0,RANK(T1080,(N1080:P1080,Q1080:AF1080)),0)</f>
        <v>0</v>
      </c>
      <c r="AS1080" s="7">
        <f>IF(S1080&gt;0,RANK(S1080,(N1080:P1080,Q1080:AF1080)),0)</f>
        <v>3</v>
      </c>
      <c r="AT1080" s="2">
        <f t="shared" si="461"/>
        <v>0</v>
      </c>
      <c r="AU1080" s="2">
        <f t="shared" si="462"/>
        <v>6.6713039079296828E-3</v>
      </c>
      <c r="AV1080" s="2">
        <f t="shared" si="463"/>
        <v>0</v>
      </c>
      <c r="AW1080" s="2">
        <f t="shared" si="464"/>
        <v>1.3595548248387504E-2</v>
      </c>
      <c r="AY1080" t="s">
        <v>1946</v>
      </c>
      <c r="AZ1080" t="s">
        <v>601</v>
      </c>
      <c r="BC1080">
        <v>2</v>
      </c>
      <c r="BD1080" s="91">
        <v>26</v>
      </c>
      <c r="BE1080" s="93">
        <v>117</v>
      </c>
      <c r="BF1080" s="96">
        <f t="shared" si="455"/>
        <v>26117</v>
      </c>
      <c r="BG1080" s="96">
        <f t="shared" si="454"/>
        <v>26117</v>
      </c>
      <c r="BI1080" s="7" t="s">
        <v>1447</v>
      </c>
    </row>
    <row r="1081" spans="1:61" ht="14" hidden="1" customHeight="1" outlineLevel="1" x14ac:dyDescent="0.2">
      <c r="A1081" t="s">
        <v>775</v>
      </c>
      <c r="B1081" t="s">
        <v>601</v>
      </c>
      <c r="C1081" s="1">
        <f t="shared" si="456"/>
        <v>5805</v>
      </c>
      <c r="D1081" s="7">
        <f>IF(N1081&gt;0, RANK(N1081,(N1081:P1081,Q1081:AF1081)),0)</f>
        <v>2</v>
      </c>
      <c r="E1081" s="7">
        <f>IF(O1081&gt;0,RANK(O1081,(N1081:P1081,Q1081:AF1081)),0)</f>
        <v>1</v>
      </c>
      <c r="F1081" s="7">
        <f>IF(P1081&gt;0,RANK(P1081,(N1081:P1081,Q1081:AF1081)),0)</f>
        <v>0</v>
      </c>
      <c r="G1081" s="1">
        <f t="shared" si="445"/>
        <v>2312</v>
      </c>
      <c r="H1081" s="2">
        <f t="shared" si="442"/>
        <v>0.39827734711455642</v>
      </c>
      <c r="I1081" s="2"/>
      <c r="J1081" s="2">
        <f t="shared" si="457"/>
        <v>0.2957795004306632</v>
      </c>
      <c r="K1081" s="2">
        <f t="shared" si="458"/>
        <v>0.69405684754521968</v>
      </c>
      <c r="L1081" s="2">
        <f t="shared" si="459"/>
        <v>0</v>
      </c>
      <c r="M1081" s="2">
        <f t="shared" si="460"/>
        <v>1.0163652024117176E-2</v>
      </c>
      <c r="N1081" s="53">
        <v>1717</v>
      </c>
      <c r="O1081" s="53">
        <v>4029</v>
      </c>
      <c r="R1081" s="53">
        <v>14</v>
      </c>
      <c r="S1081" s="53">
        <v>32</v>
      </c>
      <c r="U1081" s="53">
        <v>13</v>
      </c>
      <c r="Y1081" s="53">
        <v>0</v>
      </c>
      <c r="Z1081" s="53">
        <v>0</v>
      </c>
      <c r="AP1081" s="7">
        <f>IF(Q1081&gt;0,RANK(Q1081,(N1081:P1081,Q1081:AF1081)),0)</f>
        <v>0</v>
      </c>
      <c r="AQ1081" s="7">
        <f>IF(R1081&gt;0,RANK(R1081,(N1081:P1081,Q1081:AF1081)),0)</f>
        <v>4</v>
      </c>
      <c r="AR1081" s="7">
        <f>IF(T1081&gt;0,RANK(T1081,(N1081:P1081,Q1081:AF1081)),0)</f>
        <v>0</v>
      </c>
      <c r="AS1081" s="7">
        <f>IF(S1081&gt;0,RANK(S1081,(N1081:P1081,Q1081:AF1081)),0)</f>
        <v>3</v>
      </c>
      <c r="AT1081" s="2">
        <f t="shared" si="461"/>
        <v>0</v>
      </c>
      <c r="AU1081" s="2">
        <f t="shared" si="462"/>
        <v>2.4117140396210162E-3</v>
      </c>
      <c r="AV1081" s="2">
        <f t="shared" si="463"/>
        <v>0</v>
      </c>
      <c r="AW1081" s="2">
        <f t="shared" si="464"/>
        <v>5.5124892334194658E-3</v>
      </c>
      <c r="AY1081" t="s">
        <v>775</v>
      </c>
      <c r="AZ1081" t="s">
        <v>601</v>
      </c>
      <c r="BA1081">
        <v>1</v>
      </c>
      <c r="BC1081">
        <v>2</v>
      </c>
      <c r="BD1081" s="91">
        <v>26</v>
      </c>
      <c r="BE1081" s="93">
        <v>119</v>
      </c>
      <c r="BF1081" s="96">
        <f t="shared" si="455"/>
        <v>26119</v>
      </c>
      <c r="BG1081" s="96">
        <f t="shared" si="454"/>
        <v>26119</v>
      </c>
      <c r="BI1081" s="7" t="s">
        <v>1447</v>
      </c>
    </row>
    <row r="1082" spans="1:61" ht="14" hidden="1" customHeight="1" outlineLevel="1" x14ac:dyDescent="0.2">
      <c r="A1082" t="s">
        <v>1675</v>
      </c>
      <c r="B1082" t="s">
        <v>601</v>
      </c>
      <c r="C1082" s="1">
        <f t="shared" si="456"/>
        <v>91053</v>
      </c>
      <c r="D1082" s="7">
        <f>IF(N1082&gt;0, RANK(N1082,(N1082:P1082,Q1082:AF1082)),0)</f>
        <v>2</v>
      </c>
      <c r="E1082" s="7">
        <f>IF(O1082&gt;0,RANK(O1082,(N1082:P1082,Q1082:AF1082)),0)</f>
        <v>1</v>
      </c>
      <c r="F1082" s="7">
        <f>IF(P1082&gt;0,RANK(P1082,(N1082:P1082,Q1082:AF1082)),0)</f>
        <v>0</v>
      </c>
      <c r="G1082" s="1">
        <f t="shared" si="445"/>
        <v>445</v>
      </c>
      <c r="H1082" s="2">
        <f t="shared" si="442"/>
        <v>4.8872634619397497E-3</v>
      </c>
      <c r="I1082" s="2"/>
      <c r="J1082" s="2">
        <f t="shared" si="457"/>
        <v>0.48534370092144136</v>
      </c>
      <c r="K1082" s="2">
        <f t="shared" si="458"/>
        <v>0.4902309643833811</v>
      </c>
      <c r="L1082" s="2">
        <f t="shared" si="459"/>
        <v>0</v>
      </c>
      <c r="M1082" s="2">
        <f t="shared" si="460"/>
        <v>2.4425334695177492E-2</v>
      </c>
      <c r="N1082" s="53">
        <v>44192</v>
      </c>
      <c r="O1082" s="53">
        <v>44637</v>
      </c>
      <c r="R1082" s="53">
        <v>810</v>
      </c>
      <c r="S1082" s="53">
        <v>1157</v>
      </c>
      <c r="U1082" s="53">
        <v>257</v>
      </c>
      <c r="Y1082" s="53">
        <v>0</v>
      </c>
      <c r="Z1082" s="53">
        <v>0</v>
      </c>
      <c r="AP1082" s="7">
        <f>IF(Q1082&gt;0,RANK(Q1082,(N1082:P1082,Q1082:AF1082)),0)</f>
        <v>0</v>
      </c>
      <c r="AQ1082" s="7">
        <f>IF(R1082&gt;0,RANK(R1082,(N1082:P1082,Q1082:AF1082)),0)</f>
        <v>4</v>
      </c>
      <c r="AR1082" s="7">
        <f>IF(T1082&gt;0,RANK(T1082,(N1082:P1082,Q1082:AF1082)),0)</f>
        <v>0</v>
      </c>
      <c r="AS1082" s="7">
        <f>IF(S1082&gt;0,RANK(S1082,(N1082:P1082,Q1082:AF1082)),0)</f>
        <v>3</v>
      </c>
      <c r="AT1082" s="2">
        <f t="shared" si="461"/>
        <v>0</v>
      </c>
      <c r="AU1082" s="2">
        <f t="shared" si="462"/>
        <v>8.8959177621824644E-3</v>
      </c>
      <c r="AV1082" s="2">
        <f t="shared" si="463"/>
        <v>0</v>
      </c>
      <c r="AW1082" s="2">
        <f t="shared" si="464"/>
        <v>1.2706885001043349E-2</v>
      </c>
      <c r="AY1082" t="s">
        <v>1675</v>
      </c>
      <c r="AZ1082" t="s">
        <v>601</v>
      </c>
      <c r="BA1082">
        <v>2</v>
      </c>
      <c r="BC1082">
        <v>2</v>
      </c>
      <c r="BD1082" s="91">
        <v>26</v>
      </c>
      <c r="BE1082" s="93">
        <v>121</v>
      </c>
      <c r="BF1082" s="96">
        <f t="shared" si="455"/>
        <v>26121</v>
      </c>
      <c r="BG1082" s="96">
        <f t="shared" si="454"/>
        <v>26121</v>
      </c>
      <c r="BI1082" s="7" t="s">
        <v>1447</v>
      </c>
    </row>
    <row r="1083" spans="1:61" ht="14" hidden="1" customHeight="1" outlineLevel="1" x14ac:dyDescent="0.2">
      <c r="A1083" t="s">
        <v>816</v>
      </c>
      <c r="B1083" t="s">
        <v>601</v>
      </c>
      <c r="C1083" s="1">
        <f t="shared" si="456"/>
        <v>26896</v>
      </c>
      <c r="D1083" s="7">
        <f>IF(N1083&gt;0, RANK(N1083,(N1083:P1083,Q1083:AF1083)),0)</f>
        <v>2</v>
      </c>
      <c r="E1083" s="7">
        <f>IF(O1083&gt;0,RANK(O1083,(N1083:P1083,Q1083:AF1083)),0)</f>
        <v>1</v>
      </c>
      <c r="F1083" s="7">
        <f>IF(P1083&gt;0,RANK(P1083,(N1083:P1083,Q1083:AF1083)),0)</f>
        <v>0</v>
      </c>
      <c r="G1083" s="1">
        <f t="shared" si="445"/>
        <v>10897</v>
      </c>
      <c r="H1083" s="2">
        <f t="shared" si="442"/>
        <v>0.40515318262938727</v>
      </c>
      <c r="I1083" s="2"/>
      <c r="J1083" s="2">
        <f t="shared" si="457"/>
        <v>0.2861392028554432</v>
      </c>
      <c r="K1083" s="2">
        <f t="shared" si="458"/>
        <v>0.69129238548483041</v>
      </c>
      <c r="L1083" s="2">
        <f t="shared" si="459"/>
        <v>0</v>
      </c>
      <c r="M1083" s="2">
        <f t="shared" si="460"/>
        <v>2.256841165972634E-2</v>
      </c>
      <c r="N1083" s="53">
        <v>7696</v>
      </c>
      <c r="O1083" s="53">
        <v>18593</v>
      </c>
      <c r="R1083" s="53">
        <v>174</v>
      </c>
      <c r="S1083" s="53">
        <v>332</v>
      </c>
      <c r="U1083" s="53">
        <v>101</v>
      </c>
      <c r="Y1083" s="53">
        <v>0</v>
      </c>
      <c r="Z1083" s="53">
        <v>0</v>
      </c>
      <c r="AP1083" s="7">
        <f>IF(Q1083&gt;0,RANK(Q1083,(N1083:P1083,Q1083:AF1083)),0)</f>
        <v>0</v>
      </c>
      <c r="AQ1083" s="7">
        <f>IF(R1083&gt;0,RANK(R1083,(N1083:P1083,Q1083:AF1083)),0)</f>
        <v>4</v>
      </c>
      <c r="AR1083" s="7">
        <f>IF(T1083&gt;0,RANK(T1083,(N1083:P1083,Q1083:AF1083)),0)</f>
        <v>0</v>
      </c>
      <c r="AS1083" s="7">
        <f>IF(S1083&gt;0,RANK(S1083,(N1083:P1083,Q1083:AF1083)),0)</f>
        <v>3</v>
      </c>
      <c r="AT1083" s="2">
        <f t="shared" si="461"/>
        <v>0</v>
      </c>
      <c r="AU1083" s="2">
        <f t="shared" si="462"/>
        <v>6.4693634741225465E-3</v>
      </c>
      <c r="AV1083" s="2">
        <f t="shared" si="463"/>
        <v>0</v>
      </c>
      <c r="AW1083" s="2">
        <f t="shared" si="464"/>
        <v>1.2343842950624628E-2</v>
      </c>
      <c r="AY1083" t="s">
        <v>816</v>
      </c>
      <c r="AZ1083" t="s">
        <v>601</v>
      </c>
      <c r="BA1083">
        <v>2</v>
      </c>
      <c r="BC1083">
        <v>2</v>
      </c>
      <c r="BD1083" s="91">
        <v>26</v>
      </c>
      <c r="BE1083" s="93">
        <v>123</v>
      </c>
      <c r="BF1083" s="96">
        <f t="shared" si="455"/>
        <v>26123</v>
      </c>
      <c r="BG1083" s="96">
        <f t="shared" si="454"/>
        <v>26123</v>
      </c>
      <c r="BI1083" s="7" t="s">
        <v>1447</v>
      </c>
    </row>
    <row r="1084" spans="1:61" ht="14" hidden="1" customHeight="1" outlineLevel="1" x14ac:dyDescent="0.2">
      <c r="A1084" t="s">
        <v>909</v>
      </c>
      <c r="B1084" t="s">
        <v>601</v>
      </c>
      <c r="C1084" s="1">
        <f t="shared" si="456"/>
        <v>763594</v>
      </c>
      <c r="D1084" s="7">
        <f>IF(N1084&gt;0, RANK(N1084,(N1084:P1084,Q1084:AF1084)),0)</f>
        <v>1</v>
      </c>
      <c r="E1084" s="7">
        <f>IF(O1084&gt;0,RANK(O1084,(N1084:P1084,Q1084:AF1084)),0)</f>
        <v>2</v>
      </c>
      <c r="F1084" s="7">
        <f>IF(P1084&gt;0,RANK(P1084,(N1084:P1084,Q1084:AF1084)),0)</f>
        <v>0</v>
      </c>
      <c r="G1084" s="1">
        <f t="shared" ref="G1084:G1147" si="465">IF(C1084&gt;0,MAX(N1084:P1084)-LARGE(N1084:P1084,2),0)</f>
        <v>83683</v>
      </c>
      <c r="H1084" s="2">
        <f t="shared" ref="H1084:H1147" si="466">IF(C1084&gt;0,G1084/C1084,0)</f>
        <v>0.10959096064138796</v>
      </c>
      <c r="I1084" s="2"/>
      <c r="J1084" s="2">
        <f t="shared" si="457"/>
        <v>0.5478199147714623</v>
      </c>
      <c r="K1084" s="2">
        <f t="shared" si="458"/>
        <v>0.43822895413007434</v>
      </c>
      <c r="L1084" s="2">
        <f t="shared" si="459"/>
        <v>0</v>
      </c>
      <c r="M1084" s="2">
        <f t="shared" si="460"/>
        <v>1.3951131098463354E-2</v>
      </c>
      <c r="N1084" s="53">
        <v>418312</v>
      </c>
      <c r="O1084" s="53">
        <v>334629</v>
      </c>
      <c r="R1084" s="53">
        <v>4746</v>
      </c>
      <c r="S1084" s="53">
        <v>4694</v>
      </c>
      <c r="U1084" s="53">
        <v>1212</v>
      </c>
      <c r="Y1084" s="53">
        <v>1</v>
      </c>
      <c r="Z1084" s="53">
        <v>0</v>
      </c>
      <c r="AP1084" s="7">
        <f>IF(Q1084&gt;0,RANK(Q1084,(N1084:P1084,Q1084:AF1084)),0)</f>
        <v>0</v>
      </c>
      <c r="AQ1084" s="7">
        <f>IF(R1084&gt;0,RANK(R1084,(N1084:P1084,Q1084:AF1084)),0)</f>
        <v>3</v>
      </c>
      <c r="AR1084" s="7">
        <f>IF(T1084&gt;0,RANK(T1084,(N1084:P1084,Q1084:AF1084)),0)</f>
        <v>0</v>
      </c>
      <c r="AS1084" s="7">
        <f>IF(S1084&gt;0,RANK(S1084,(N1084:P1084,Q1084:AF1084)),0)</f>
        <v>4</v>
      </c>
      <c r="AT1084" s="2">
        <f t="shared" si="461"/>
        <v>0</v>
      </c>
      <c r="AU1084" s="2">
        <f t="shared" si="462"/>
        <v>6.2153448036522023E-3</v>
      </c>
      <c r="AV1084" s="2">
        <f t="shared" si="463"/>
        <v>0</v>
      </c>
      <c r="AW1084" s="2">
        <f t="shared" si="464"/>
        <v>6.147245787682983E-3</v>
      </c>
      <c r="AY1084" t="s">
        <v>909</v>
      </c>
      <c r="AZ1084" t="s">
        <v>601</v>
      </c>
      <c r="BC1084">
        <v>2</v>
      </c>
      <c r="BD1084" s="91">
        <v>26</v>
      </c>
      <c r="BE1084" s="93">
        <v>125</v>
      </c>
      <c r="BF1084" s="96">
        <f t="shared" si="455"/>
        <v>26125</v>
      </c>
      <c r="BG1084" s="96">
        <f t="shared" si="454"/>
        <v>26125</v>
      </c>
      <c r="BI1084" s="7" t="s">
        <v>1447</v>
      </c>
    </row>
    <row r="1085" spans="1:61" ht="14" hidden="1" customHeight="1" outlineLevel="1" x14ac:dyDescent="0.2">
      <c r="A1085" t="s">
        <v>42</v>
      </c>
      <c r="B1085" t="s">
        <v>601</v>
      </c>
      <c r="C1085" s="1">
        <f t="shared" si="456"/>
        <v>13920</v>
      </c>
      <c r="D1085" s="7">
        <f>IF(N1085&gt;0, RANK(N1085,(N1085:P1085,Q1085:AF1085)),0)</f>
        <v>2</v>
      </c>
      <c r="E1085" s="7">
        <f>IF(O1085&gt;0,RANK(O1085,(N1085:P1085,Q1085:AF1085)),0)</f>
        <v>1</v>
      </c>
      <c r="F1085" s="7">
        <f>IF(P1085&gt;0,RANK(P1085,(N1085:P1085,Q1085:AF1085)),0)</f>
        <v>0</v>
      </c>
      <c r="G1085" s="1">
        <f t="shared" si="465"/>
        <v>4012</v>
      </c>
      <c r="H1085" s="2">
        <f t="shared" si="466"/>
        <v>0.28821839080459771</v>
      </c>
      <c r="I1085" s="2"/>
      <c r="J1085" s="2">
        <f t="shared" si="457"/>
        <v>0.34454022988505745</v>
      </c>
      <c r="K1085" s="2">
        <f t="shared" si="458"/>
        <v>0.63275862068965516</v>
      </c>
      <c r="L1085" s="2">
        <f t="shared" si="459"/>
        <v>0</v>
      </c>
      <c r="M1085" s="2">
        <f t="shared" si="460"/>
        <v>2.2701149425287337E-2</v>
      </c>
      <c r="N1085" s="53">
        <v>4796</v>
      </c>
      <c r="O1085" s="53">
        <v>8808</v>
      </c>
      <c r="R1085" s="53">
        <v>96</v>
      </c>
      <c r="S1085" s="53">
        <v>160</v>
      </c>
      <c r="U1085" s="53">
        <v>60</v>
      </c>
      <c r="Y1085" s="53">
        <v>0</v>
      </c>
      <c r="Z1085" s="53">
        <v>0</v>
      </c>
      <c r="AP1085" s="7">
        <f>IF(Q1085&gt;0,RANK(Q1085,(N1085:P1085,Q1085:AF1085)),0)</f>
        <v>0</v>
      </c>
      <c r="AQ1085" s="7">
        <f>IF(R1085&gt;0,RANK(R1085,(N1085:P1085,Q1085:AF1085)),0)</f>
        <v>4</v>
      </c>
      <c r="AR1085" s="7">
        <f>IF(T1085&gt;0,RANK(T1085,(N1085:P1085,Q1085:AF1085)),0)</f>
        <v>0</v>
      </c>
      <c r="AS1085" s="7">
        <f>IF(S1085&gt;0,RANK(S1085,(N1085:P1085,Q1085:AF1085)),0)</f>
        <v>3</v>
      </c>
      <c r="AT1085" s="2">
        <f t="shared" si="461"/>
        <v>0</v>
      </c>
      <c r="AU1085" s="2">
        <f t="shared" si="462"/>
        <v>6.8965517241379309E-3</v>
      </c>
      <c r="AV1085" s="2">
        <f t="shared" si="463"/>
        <v>0</v>
      </c>
      <c r="AW1085" s="2">
        <f t="shared" si="464"/>
        <v>1.1494252873563218E-2</v>
      </c>
      <c r="AY1085" t="s">
        <v>42</v>
      </c>
      <c r="AZ1085" t="s">
        <v>601</v>
      </c>
      <c r="BA1085">
        <v>2</v>
      </c>
      <c r="BC1085">
        <v>2</v>
      </c>
      <c r="BD1085" s="91">
        <v>26</v>
      </c>
      <c r="BE1085" s="93">
        <v>127</v>
      </c>
      <c r="BF1085" s="96">
        <f t="shared" si="455"/>
        <v>26127</v>
      </c>
      <c r="BG1085" s="96">
        <f t="shared" si="454"/>
        <v>26127</v>
      </c>
      <c r="BI1085" s="7" t="s">
        <v>1447</v>
      </c>
    </row>
    <row r="1086" spans="1:61" ht="14" hidden="1" customHeight="1" outlineLevel="1" x14ac:dyDescent="0.2">
      <c r="A1086" t="s">
        <v>1394</v>
      </c>
      <c r="B1086" t="s">
        <v>601</v>
      </c>
      <c r="C1086" s="1">
        <f t="shared" ref="C1086:C1105" si="467">SUM(N1086:AN1086)</f>
        <v>11748</v>
      </c>
      <c r="D1086" s="7">
        <f>IF(N1086&gt;0, RANK(N1086,(N1086:P1086,Q1086:AF1086)),0)</f>
        <v>2</v>
      </c>
      <c r="E1086" s="7">
        <f>IF(O1086&gt;0,RANK(O1086,(N1086:P1086,Q1086:AF1086)),0)</f>
        <v>1</v>
      </c>
      <c r="F1086" s="7">
        <f>IF(P1086&gt;0,RANK(P1086,(N1086:P1086,Q1086:AF1086)),0)</f>
        <v>0</v>
      </c>
      <c r="G1086" s="1">
        <f t="shared" si="465"/>
        <v>3970</v>
      </c>
      <c r="H1086" s="2">
        <f t="shared" si="466"/>
        <v>0.33792986040177053</v>
      </c>
      <c r="I1086" s="2"/>
      <c r="J1086" s="2">
        <f t="shared" ref="J1086:J1105" si="468">IF($C1086=0,"-",N1086/$C1086)</f>
        <v>0.32243786176370448</v>
      </c>
      <c r="K1086" s="2">
        <f t="shared" ref="K1086:K1105" si="469">IF($C1086=0,"-",O1086/$C1086)</f>
        <v>0.66036772216547501</v>
      </c>
      <c r="L1086" s="2">
        <f t="shared" ref="L1086:L1105" si="470">IF($C1086=0,"-",P1086/$C1086)</f>
        <v>0</v>
      </c>
      <c r="M1086" s="2">
        <f t="shared" ref="M1086:M1105" si="471">IF(C1086=0,"-",(1-J1086-K1086-L1086))</f>
        <v>1.7194416070820506E-2</v>
      </c>
      <c r="N1086" s="53">
        <v>3788</v>
      </c>
      <c r="O1086" s="53">
        <v>7758</v>
      </c>
      <c r="R1086" s="53">
        <v>56</v>
      </c>
      <c r="S1086" s="53">
        <v>102</v>
      </c>
      <c r="U1086" s="53">
        <v>44</v>
      </c>
      <c r="Y1086" s="53">
        <v>0</v>
      </c>
      <c r="Z1086" s="53">
        <v>0</v>
      </c>
      <c r="AP1086" s="7">
        <f>IF(Q1086&gt;0,RANK(Q1086,(N1086:P1086,Q1086:AF1086)),0)</f>
        <v>0</v>
      </c>
      <c r="AQ1086" s="7">
        <f>IF(R1086&gt;0,RANK(R1086,(N1086:P1086,Q1086:AF1086)),0)</f>
        <v>4</v>
      </c>
      <c r="AR1086" s="7">
        <f>IF(T1086&gt;0,RANK(T1086,(N1086:P1086,Q1086:AF1086)),0)</f>
        <v>0</v>
      </c>
      <c r="AS1086" s="7">
        <f>IF(S1086&gt;0,RANK(S1086,(N1086:P1086,Q1086:AF1086)),0)</f>
        <v>3</v>
      </c>
      <c r="AT1086" s="2">
        <f t="shared" ref="AT1086:AT1105" si="472">IF($C1086=0,"-",Q1086/$C1086)</f>
        <v>0</v>
      </c>
      <c r="AU1086" s="2">
        <f t="shared" ref="AU1086:AU1105" si="473">IF($C1086=0,"-",R1086/$C1086)</f>
        <v>4.7667688117126322E-3</v>
      </c>
      <c r="AV1086" s="2">
        <f t="shared" ref="AV1086:AV1105" si="474">IF($C1086=0,"-",T1086/$C1086)</f>
        <v>0</v>
      </c>
      <c r="AW1086" s="2">
        <f t="shared" ref="AW1086:AW1105" si="475">IF($C1086=0,"-",S1086/$C1086)</f>
        <v>8.6823289070480075E-3</v>
      </c>
      <c r="AY1086" t="s">
        <v>1394</v>
      </c>
      <c r="AZ1086" t="s">
        <v>601</v>
      </c>
      <c r="BA1086">
        <v>4</v>
      </c>
      <c r="BC1086">
        <v>2</v>
      </c>
      <c r="BD1086" s="91">
        <v>26</v>
      </c>
      <c r="BE1086" s="93">
        <v>129</v>
      </c>
      <c r="BF1086" s="96">
        <f t="shared" si="455"/>
        <v>26129</v>
      </c>
      <c r="BG1086" s="96">
        <f t="shared" si="454"/>
        <v>26129</v>
      </c>
      <c r="BI1086" s="7" t="s">
        <v>1447</v>
      </c>
    </row>
    <row r="1087" spans="1:61" ht="14" hidden="1" customHeight="1" outlineLevel="1" x14ac:dyDescent="0.2">
      <c r="A1087" t="s">
        <v>1018</v>
      </c>
      <c r="B1087" t="s">
        <v>601</v>
      </c>
      <c r="C1087" s="1">
        <f t="shared" si="467"/>
        <v>3754</v>
      </c>
      <c r="D1087" s="7">
        <f>IF(N1087&gt;0, RANK(N1087,(N1087:P1087,Q1087:AF1087)),0)</f>
        <v>2</v>
      </c>
      <c r="E1087" s="7">
        <f>IF(O1087&gt;0,RANK(O1087,(N1087:P1087,Q1087:AF1087)),0)</f>
        <v>1</v>
      </c>
      <c r="F1087" s="7">
        <f>IF(P1087&gt;0,RANK(P1087,(N1087:P1087,Q1087:AF1087)),0)</f>
        <v>0</v>
      </c>
      <c r="G1087" s="1">
        <f t="shared" si="465"/>
        <v>761</v>
      </c>
      <c r="H1087" s="2">
        <f t="shared" si="466"/>
        <v>0.20271710175812466</v>
      </c>
      <c r="I1087" s="2"/>
      <c r="J1087" s="2">
        <f t="shared" si="468"/>
        <v>0.38998401704848162</v>
      </c>
      <c r="K1087" s="2">
        <f t="shared" si="469"/>
        <v>0.59270111880660625</v>
      </c>
      <c r="L1087" s="2">
        <f t="shared" si="470"/>
        <v>0</v>
      </c>
      <c r="M1087" s="2">
        <f t="shared" si="471"/>
        <v>1.7314864144912123E-2</v>
      </c>
      <c r="N1087" s="53">
        <v>1464</v>
      </c>
      <c r="O1087" s="53">
        <v>2225</v>
      </c>
      <c r="R1087" s="53">
        <v>26</v>
      </c>
      <c r="S1087" s="53">
        <v>31</v>
      </c>
      <c r="U1087" s="53">
        <v>8</v>
      </c>
      <c r="Y1087" s="53">
        <v>0</v>
      </c>
      <c r="Z1087" s="53">
        <v>0</v>
      </c>
      <c r="AP1087" s="7">
        <f>IF(Q1087&gt;0,RANK(Q1087,(N1087:P1087,Q1087:AF1087)),0)</f>
        <v>0</v>
      </c>
      <c r="AQ1087" s="7">
        <f>IF(R1087&gt;0,RANK(R1087,(N1087:P1087,Q1087:AF1087)),0)</f>
        <v>4</v>
      </c>
      <c r="AR1087" s="7">
        <f>IF(T1087&gt;0,RANK(T1087,(N1087:P1087,Q1087:AF1087)),0)</f>
        <v>0</v>
      </c>
      <c r="AS1087" s="7">
        <f>IF(S1087&gt;0,RANK(S1087,(N1087:P1087,Q1087:AF1087)),0)</f>
        <v>3</v>
      </c>
      <c r="AT1087" s="2">
        <f t="shared" si="472"/>
        <v>0</v>
      </c>
      <c r="AU1087" s="2">
        <f t="shared" si="473"/>
        <v>6.9259456579648373E-3</v>
      </c>
      <c r="AV1087" s="2">
        <f t="shared" si="474"/>
        <v>0</v>
      </c>
      <c r="AW1087" s="2">
        <f t="shared" si="475"/>
        <v>8.2578582844965373E-3</v>
      </c>
      <c r="AY1087" t="s">
        <v>1018</v>
      </c>
      <c r="AZ1087" t="s">
        <v>601</v>
      </c>
      <c r="BA1087">
        <v>1</v>
      </c>
      <c r="BC1087">
        <v>2</v>
      </c>
      <c r="BD1087" s="91">
        <v>26</v>
      </c>
      <c r="BE1087" s="93">
        <v>131</v>
      </c>
      <c r="BF1087" s="96">
        <f t="shared" si="455"/>
        <v>26131</v>
      </c>
      <c r="BG1087" s="96">
        <f t="shared" si="454"/>
        <v>26131</v>
      </c>
      <c r="BI1087" s="7" t="s">
        <v>1447</v>
      </c>
    </row>
    <row r="1088" spans="1:61" ht="14" hidden="1" customHeight="1" outlineLevel="1" x14ac:dyDescent="0.2">
      <c r="A1088" t="s">
        <v>1234</v>
      </c>
      <c r="B1088" t="s">
        <v>601</v>
      </c>
      <c r="C1088" s="1">
        <f t="shared" si="467"/>
        <v>12223</v>
      </c>
      <c r="D1088" s="7">
        <f>IF(N1088&gt;0, RANK(N1088,(N1088:P1088,Q1088:AF1088)),0)</f>
        <v>2</v>
      </c>
      <c r="E1088" s="7">
        <f>IF(O1088&gt;0,RANK(O1088,(N1088:P1088,Q1088:AF1088)),0)</f>
        <v>1</v>
      </c>
      <c r="F1088" s="7">
        <f>IF(P1088&gt;0,RANK(P1088,(N1088:P1088,Q1088:AF1088)),0)</f>
        <v>0</v>
      </c>
      <c r="G1088" s="1">
        <f t="shared" si="465"/>
        <v>5582</v>
      </c>
      <c r="H1088" s="2">
        <f t="shared" si="466"/>
        <v>0.45668002945267122</v>
      </c>
      <c r="I1088" s="2"/>
      <c r="J1088" s="2">
        <f t="shared" si="468"/>
        <v>0.26392865908533092</v>
      </c>
      <c r="K1088" s="2">
        <f t="shared" si="469"/>
        <v>0.72060868853800208</v>
      </c>
      <c r="L1088" s="2">
        <f t="shared" si="470"/>
        <v>0</v>
      </c>
      <c r="M1088" s="2">
        <f t="shared" si="471"/>
        <v>1.5462652376666997E-2</v>
      </c>
      <c r="N1088" s="53">
        <v>3226</v>
      </c>
      <c r="O1088" s="53">
        <v>8808</v>
      </c>
      <c r="R1088" s="53">
        <v>52</v>
      </c>
      <c r="S1088" s="53">
        <v>102</v>
      </c>
      <c r="U1088" s="53">
        <v>35</v>
      </c>
      <c r="Y1088" s="53">
        <v>0</v>
      </c>
      <c r="Z1088" s="53">
        <v>0</v>
      </c>
      <c r="AP1088" s="7">
        <f>IF(Q1088&gt;0,RANK(Q1088,(N1088:P1088,Q1088:AF1088)),0)</f>
        <v>0</v>
      </c>
      <c r="AQ1088" s="7">
        <f>IF(R1088&gt;0,RANK(R1088,(N1088:P1088,Q1088:AF1088)),0)</f>
        <v>4</v>
      </c>
      <c r="AR1088" s="7">
        <f>IF(T1088&gt;0,RANK(T1088,(N1088:P1088,Q1088:AF1088)),0)</f>
        <v>0</v>
      </c>
      <c r="AS1088" s="7">
        <f>IF(S1088&gt;0,RANK(S1088,(N1088:P1088,Q1088:AF1088)),0)</f>
        <v>3</v>
      </c>
      <c r="AT1088" s="2">
        <f t="shared" si="472"/>
        <v>0</v>
      </c>
      <c r="AU1088" s="2">
        <f t="shared" si="473"/>
        <v>4.2542747279718561E-3</v>
      </c>
      <c r="AV1088" s="2">
        <f t="shared" si="474"/>
        <v>0</v>
      </c>
      <c r="AW1088" s="2">
        <f t="shared" si="475"/>
        <v>8.3449235048678721E-3</v>
      </c>
      <c r="AY1088" t="s">
        <v>1234</v>
      </c>
      <c r="AZ1088" t="s">
        <v>601</v>
      </c>
      <c r="BA1088">
        <v>4</v>
      </c>
      <c r="BC1088">
        <v>2</v>
      </c>
      <c r="BD1088" s="91">
        <v>26</v>
      </c>
      <c r="BE1088" s="93">
        <v>133</v>
      </c>
      <c r="BF1088" s="96">
        <f t="shared" si="455"/>
        <v>26133</v>
      </c>
      <c r="BG1088" s="96">
        <f t="shared" si="454"/>
        <v>26133</v>
      </c>
      <c r="BI1088" s="7" t="s">
        <v>1447</v>
      </c>
    </row>
    <row r="1089" spans="1:61" ht="14" hidden="1" customHeight="1" outlineLevel="1" x14ac:dyDescent="0.2">
      <c r="A1089" t="s">
        <v>1318</v>
      </c>
      <c r="B1089" t="s">
        <v>601</v>
      </c>
      <c r="C1089" s="1">
        <f t="shared" si="467"/>
        <v>4832</v>
      </c>
      <c r="D1089" s="7">
        <f>IF(N1089&gt;0, RANK(N1089,(N1089:P1089,Q1089:AF1089)),0)</f>
        <v>2</v>
      </c>
      <c r="E1089" s="7">
        <f>IF(O1089&gt;0,RANK(O1089,(N1089:P1089,Q1089:AF1089)),0)</f>
        <v>1</v>
      </c>
      <c r="F1089" s="7">
        <f>IF(P1089&gt;0,RANK(P1089,(N1089:P1089,Q1089:AF1089)),0)</f>
        <v>0</v>
      </c>
      <c r="G1089" s="1">
        <f t="shared" si="465"/>
        <v>1992</v>
      </c>
      <c r="H1089" s="2">
        <f t="shared" si="466"/>
        <v>0.41225165562913907</v>
      </c>
      <c r="I1089" s="2"/>
      <c r="J1089" s="2">
        <f t="shared" si="468"/>
        <v>0.28642384105960267</v>
      </c>
      <c r="K1089" s="2">
        <f t="shared" si="469"/>
        <v>0.69867549668874174</v>
      </c>
      <c r="L1089" s="2">
        <f t="shared" si="470"/>
        <v>0</v>
      </c>
      <c r="M1089" s="2">
        <f t="shared" si="471"/>
        <v>1.4900662251655539E-2</v>
      </c>
      <c r="N1089" s="53">
        <v>1384</v>
      </c>
      <c r="O1089" s="53">
        <v>3376</v>
      </c>
      <c r="R1089" s="53">
        <v>24</v>
      </c>
      <c r="S1089" s="53">
        <v>40</v>
      </c>
      <c r="U1089" s="53">
        <v>8</v>
      </c>
      <c r="Y1089" s="53">
        <v>0</v>
      </c>
      <c r="Z1089" s="53">
        <v>0</v>
      </c>
      <c r="AP1089" s="7">
        <f>IF(Q1089&gt;0,RANK(Q1089,(N1089:P1089,Q1089:AF1089)),0)</f>
        <v>0</v>
      </c>
      <c r="AQ1089" s="7">
        <f>IF(R1089&gt;0,RANK(R1089,(N1089:P1089,Q1089:AF1089)),0)</f>
        <v>4</v>
      </c>
      <c r="AR1089" s="7">
        <f>IF(T1089&gt;0,RANK(T1089,(N1089:P1089,Q1089:AF1089)),0)</f>
        <v>0</v>
      </c>
      <c r="AS1089" s="7">
        <f>IF(S1089&gt;0,RANK(S1089,(N1089:P1089,Q1089:AF1089)),0)</f>
        <v>3</v>
      </c>
      <c r="AT1089" s="2">
        <f t="shared" si="472"/>
        <v>0</v>
      </c>
      <c r="AU1089" s="2">
        <f t="shared" si="473"/>
        <v>4.9668874172185433E-3</v>
      </c>
      <c r="AV1089" s="2">
        <f t="shared" si="474"/>
        <v>0</v>
      </c>
      <c r="AW1089" s="2">
        <f t="shared" si="475"/>
        <v>8.2781456953642391E-3</v>
      </c>
      <c r="AY1089" t="s">
        <v>1318</v>
      </c>
      <c r="AZ1089" t="s">
        <v>601</v>
      </c>
      <c r="BA1089">
        <v>1</v>
      </c>
      <c r="BC1089">
        <v>2</v>
      </c>
      <c r="BD1089" s="91">
        <v>26</v>
      </c>
      <c r="BE1089" s="93">
        <v>135</v>
      </c>
      <c r="BF1089" s="96">
        <f t="shared" si="455"/>
        <v>26135</v>
      </c>
      <c r="BG1089" s="96">
        <f t="shared" si="454"/>
        <v>26135</v>
      </c>
      <c r="BI1089" s="7" t="s">
        <v>1447</v>
      </c>
    </row>
    <row r="1090" spans="1:61" ht="14" hidden="1" customHeight="1" outlineLevel="1" x14ac:dyDescent="0.2">
      <c r="A1090" t="s">
        <v>1030</v>
      </c>
      <c r="B1090" t="s">
        <v>601</v>
      </c>
      <c r="C1090" s="1">
        <f t="shared" si="467"/>
        <v>14630</v>
      </c>
      <c r="D1090" s="7">
        <f>IF(N1090&gt;0, RANK(N1090,(N1090:P1090,Q1090:AF1090)),0)</f>
        <v>2</v>
      </c>
      <c r="E1090" s="7">
        <f>IF(O1090&gt;0,RANK(O1090,(N1090:P1090,Q1090:AF1090)),0)</f>
        <v>1</v>
      </c>
      <c r="F1090" s="7">
        <f>IF(P1090&gt;0,RANK(P1090,(N1090:P1090,Q1090:AF1090)),0)</f>
        <v>0</v>
      </c>
      <c r="G1090" s="1">
        <f t="shared" si="465"/>
        <v>5024</v>
      </c>
      <c r="H1090" s="2">
        <f t="shared" si="466"/>
        <v>0.34340396445659604</v>
      </c>
      <c r="I1090" s="2"/>
      <c r="J1090" s="2">
        <f t="shared" si="468"/>
        <v>0.32146274777853723</v>
      </c>
      <c r="K1090" s="2">
        <f t="shared" si="469"/>
        <v>0.66486671223513327</v>
      </c>
      <c r="L1090" s="2">
        <f t="shared" si="470"/>
        <v>0</v>
      </c>
      <c r="M1090" s="2">
        <f t="shared" si="471"/>
        <v>1.36705399863295E-2</v>
      </c>
      <c r="N1090" s="53">
        <v>4703</v>
      </c>
      <c r="O1090" s="53">
        <v>9727</v>
      </c>
      <c r="R1090" s="53">
        <v>73</v>
      </c>
      <c r="S1090" s="53">
        <v>90</v>
      </c>
      <c r="U1090" s="53">
        <v>37</v>
      </c>
      <c r="Y1090" s="53">
        <v>0</v>
      </c>
      <c r="Z1090" s="53">
        <v>0</v>
      </c>
      <c r="AP1090" s="7">
        <f>IF(Q1090&gt;0,RANK(Q1090,(N1090:P1090,Q1090:AF1090)),0)</f>
        <v>0</v>
      </c>
      <c r="AQ1090" s="7">
        <f>IF(R1090&gt;0,RANK(R1090,(N1090:P1090,Q1090:AF1090)),0)</f>
        <v>4</v>
      </c>
      <c r="AR1090" s="7">
        <f>IF(T1090&gt;0,RANK(T1090,(N1090:P1090,Q1090:AF1090)),0)</f>
        <v>0</v>
      </c>
      <c r="AS1090" s="7">
        <f>IF(S1090&gt;0,RANK(S1090,(N1090:P1090,Q1090:AF1090)),0)</f>
        <v>3</v>
      </c>
      <c r="AT1090" s="2">
        <f t="shared" si="472"/>
        <v>0</v>
      </c>
      <c r="AU1090" s="2">
        <f t="shared" si="473"/>
        <v>4.9897470950102532E-3</v>
      </c>
      <c r="AV1090" s="2">
        <f t="shared" si="474"/>
        <v>0</v>
      </c>
      <c r="AW1090" s="2">
        <f t="shared" si="475"/>
        <v>6.1517429938482571E-3</v>
      </c>
      <c r="AY1090" t="s">
        <v>1030</v>
      </c>
      <c r="AZ1090" t="s">
        <v>601</v>
      </c>
      <c r="BA1090">
        <v>1</v>
      </c>
      <c r="BC1090">
        <v>2</v>
      </c>
      <c r="BD1090" s="91">
        <v>26</v>
      </c>
      <c r="BE1090" s="93">
        <v>137</v>
      </c>
      <c r="BF1090" s="96">
        <f t="shared" si="455"/>
        <v>26137</v>
      </c>
      <c r="BG1090" s="96">
        <f t="shared" si="454"/>
        <v>26137</v>
      </c>
      <c r="BI1090" s="7" t="s">
        <v>1447</v>
      </c>
    </row>
    <row r="1091" spans="1:61" ht="14" hidden="1" customHeight="1" outlineLevel="1" x14ac:dyDescent="0.2">
      <c r="A1091" t="s">
        <v>2481</v>
      </c>
      <c r="B1091" t="s">
        <v>601</v>
      </c>
      <c r="C1091" s="1">
        <f t="shared" si="467"/>
        <v>167701</v>
      </c>
      <c r="D1091" s="7">
        <f>IF(N1091&gt;0, RANK(N1091,(N1091:P1091,Q1091:AF1091)),0)</f>
        <v>2</v>
      </c>
      <c r="E1091" s="7">
        <f>IF(O1091&gt;0,RANK(O1091,(N1091:P1091,Q1091:AF1091)),0)</f>
        <v>1</v>
      </c>
      <c r="F1091" s="7">
        <f>IF(P1091&gt;0,RANK(P1091,(N1091:P1091,Q1091:AF1091)),0)</f>
        <v>0</v>
      </c>
      <c r="G1091" s="1">
        <f t="shared" si="465"/>
        <v>46921</v>
      </c>
      <c r="H1091" s="2">
        <f t="shared" si="466"/>
        <v>0.27978962558362802</v>
      </c>
      <c r="I1091" s="2"/>
      <c r="J1091" s="2">
        <f t="shared" si="468"/>
        <v>0.35293170583359668</v>
      </c>
      <c r="K1091" s="2">
        <f t="shared" si="469"/>
        <v>0.63272133141722475</v>
      </c>
      <c r="L1091" s="2">
        <f t="shared" si="470"/>
        <v>0</v>
      </c>
      <c r="M1091" s="2">
        <f t="shared" si="471"/>
        <v>1.4346962749178571E-2</v>
      </c>
      <c r="N1091" s="53">
        <v>59187</v>
      </c>
      <c r="O1091" s="53">
        <v>106108</v>
      </c>
      <c r="R1091" s="53">
        <v>1090</v>
      </c>
      <c r="S1091" s="53">
        <v>1042</v>
      </c>
      <c r="U1091" s="53">
        <v>273</v>
      </c>
      <c r="Y1091" s="53">
        <v>0</v>
      </c>
      <c r="Z1091" s="53">
        <v>1</v>
      </c>
      <c r="AP1091" s="7">
        <f>IF(Q1091&gt;0,RANK(Q1091,(N1091:P1091,Q1091:AF1091)),0)</f>
        <v>0</v>
      </c>
      <c r="AQ1091" s="7">
        <f>IF(R1091&gt;0,RANK(R1091,(N1091:P1091,Q1091:AF1091)),0)</f>
        <v>3</v>
      </c>
      <c r="AR1091" s="7">
        <f>IF(T1091&gt;0,RANK(T1091,(N1091:P1091,Q1091:AF1091)),0)</f>
        <v>0</v>
      </c>
      <c r="AS1091" s="7">
        <f>IF(S1091&gt;0,RANK(S1091,(N1091:P1091,Q1091:AF1091)),0)</f>
        <v>4</v>
      </c>
      <c r="AT1091" s="2">
        <f t="shared" si="472"/>
        <v>0</v>
      </c>
      <c r="AU1091" s="2">
        <f t="shared" si="473"/>
        <v>6.4996630908581345E-3</v>
      </c>
      <c r="AV1091" s="2">
        <f t="shared" si="474"/>
        <v>0</v>
      </c>
      <c r="AW1091" s="2">
        <f t="shared" si="475"/>
        <v>6.2134393951139228E-3</v>
      </c>
      <c r="AY1091" t="s">
        <v>2481</v>
      </c>
      <c r="AZ1091" t="s">
        <v>601</v>
      </c>
      <c r="BA1091">
        <v>2</v>
      </c>
      <c r="BC1091">
        <v>2</v>
      </c>
      <c r="BD1091" s="91">
        <v>26</v>
      </c>
      <c r="BE1091" s="93">
        <v>139</v>
      </c>
      <c r="BF1091" s="96">
        <f t="shared" si="455"/>
        <v>26139</v>
      </c>
      <c r="BG1091" s="96">
        <f t="shared" si="454"/>
        <v>26139</v>
      </c>
      <c r="BI1091" s="7" t="s">
        <v>1447</v>
      </c>
    </row>
    <row r="1092" spans="1:61" ht="14" hidden="1" customHeight="1" outlineLevel="1" x14ac:dyDescent="0.2">
      <c r="A1092" t="s">
        <v>1764</v>
      </c>
      <c r="B1092" t="s">
        <v>601</v>
      </c>
      <c r="C1092" s="1">
        <f t="shared" si="467"/>
        <v>8294</v>
      </c>
      <c r="D1092" s="7">
        <f>IF(N1092&gt;0, RANK(N1092,(N1092:P1092,Q1092:AF1092)),0)</f>
        <v>2</v>
      </c>
      <c r="E1092" s="7">
        <f>IF(O1092&gt;0,RANK(O1092,(N1092:P1092,Q1092:AF1092)),0)</f>
        <v>1</v>
      </c>
      <c r="F1092" s="7">
        <f>IF(P1092&gt;0,RANK(P1092,(N1092:P1092,Q1092:AF1092)),0)</f>
        <v>0</v>
      </c>
      <c r="G1092" s="1">
        <f t="shared" si="465"/>
        <v>2111</v>
      </c>
      <c r="H1092" s="2">
        <f t="shared" si="466"/>
        <v>0.25452134072823729</v>
      </c>
      <c r="I1092" s="2"/>
      <c r="J1092" s="2">
        <f t="shared" si="468"/>
        <v>0.36845912707981676</v>
      </c>
      <c r="K1092" s="2">
        <f t="shared" si="469"/>
        <v>0.62298046780805405</v>
      </c>
      <c r="L1092" s="2">
        <f t="shared" si="470"/>
        <v>0</v>
      </c>
      <c r="M1092" s="2">
        <f t="shared" si="471"/>
        <v>8.560405112129188E-3</v>
      </c>
      <c r="N1092" s="53">
        <v>3056</v>
      </c>
      <c r="O1092" s="53">
        <v>5167</v>
      </c>
      <c r="R1092" s="53">
        <v>21</v>
      </c>
      <c r="S1092" s="53">
        <v>37</v>
      </c>
      <c r="U1092" s="53">
        <v>13</v>
      </c>
      <c r="Y1092" s="53">
        <v>0</v>
      </c>
      <c r="Z1092" s="53">
        <v>0</v>
      </c>
      <c r="AP1092" s="7">
        <f>IF(Q1092&gt;0,RANK(Q1092,(N1092:P1092,Q1092:AF1092)),0)</f>
        <v>0</v>
      </c>
      <c r="AQ1092" s="7">
        <f>IF(R1092&gt;0,RANK(R1092,(N1092:P1092,Q1092:AF1092)),0)</f>
        <v>4</v>
      </c>
      <c r="AR1092" s="7">
        <f>IF(T1092&gt;0,RANK(T1092,(N1092:P1092,Q1092:AF1092)),0)</f>
        <v>0</v>
      </c>
      <c r="AS1092" s="7">
        <f>IF(S1092&gt;0,RANK(S1092,(N1092:P1092,Q1092:AF1092)),0)</f>
        <v>3</v>
      </c>
      <c r="AT1092" s="2">
        <f t="shared" si="472"/>
        <v>0</v>
      </c>
      <c r="AU1092" s="2">
        <f t="shared" si="473"/>
        <v>2.5319508078128767E-3</v>
      </c>
      <c r="AV1092" s="2">
        <f t="shared" si="474"/>
        <v>0</v>
      </c>
      <c r="AW1092" s="2">
        <f t="shared" si="475"/>
        <v>4.4610561851941158E-3</v>
      </c>
      <c r="AY1092" t="s">
        <v>1764</v>
      </c>
      <c r="AZ1092" t="s">
        <v>601</v>
      </c>
      <c r="BA1092">
        <v>1</v>
      </c>
      <c r="BC1092">
        <v>2</v>
      </c>
      <c r="BD1092" s="91">
        <v>26</v>
      </c>
      <c r="BE1092" s="93">
        <v>141</v>
      </c>
      <c r="BF1092" s="96">
        <f t="shared" si="455"/>
        <v>26141</v>
      </c>
      <c r="BG1092" s="96">
        <f t="shared" ref="BG1092:BG1155" si="476">BF1092</f>
        <v>26141</v>
      </c>
      <c r="BI1092" s="7" t="s">
        <v>1447</v>
      </c>
    </row>
    <row r="1093" spans="1:61" ht="14" hidden="1" customHeight="1" outlineLevel="1" x14ac:dyDescent="0.2">
      <c r="A1093" t="s">
        <v>1876</v>
      </c>
      <c r="B1093" t="s">
        <v>601</v>
      </c>
      <c r="C1093" s="1">
        <f t="shared" si="467"/>
        <v>14889</v>
      </c>
      <c r="D1093" s="7">
        <f>IF(N1093&gt;0, RANK(N1093,(N1093:P1093,Q1093:AF1093)),0)</f>
        <v>2</v>
      </c>
      <c r="E1093" s="7">
        <f>IF(O1093&gt;0,RANK(O1093,(N1093:P1093,Q1093:AF1093)),0)</f>
        <v>1</v>
      </c>
      <c r="F1093" s="7">
        <f>IF(P1093&gt;0,RANK(P1093,(N1093:P1093,Q1093:AF1093)),0)</f>
        <v>0</v>
      </c>
      <c r="G1093" s="1">
        <f t="shared" si="465"/>
        <v>4076</v>
      </c>
      <c r="H1093" s="2">
        <f t="shared" si="466"/>
        <v>0.27375915105111154</v>
      </c>
      <c r="I1093" s="2"/>
      <c r="J1093" s="2">
        <f t="shared" si="468"/>
        <v>0.35657196588085166</v>
      </c>
      <c r="K1093" s="2">
        <f t="shared" si="469"/>
        <v>0.6303311169319632</v>
      </c>
      <c r="L1093" s="2">
        <f t="shared" si="470"/>
        <v>0</v>
      </c>
      <c r="M1093" s="2">
        <f t="shared" si="471"/>
        <v>1.3096917187185086E-2</v>
      </c>
      <c r="N1093" s="53">
        <v>5309</v>
      </c>
      <c r="O1093" s="53">
        <v>9385</v>
      </c>
      <c r="R1093" s="53">
        <v>66</v>
      </c>
      <c r="S1093" s="53">
        <v>89</v>
      </c>
      <c r="U1093" s="53">
        <v>40</v>
      </c>
      <c r="Y1093" s="53">
        <v>0</v>
      </c>
      <c r="Z1093" s="53">
        <v>0</v>
      </c>
      <c r="AP1093" s="7">
        <f>IF(Q1093&gt;0,RANK(Q1093,(N1093:P1093,Q1093:AF1093)),0)</f>
        <v>0</v>
      </c>
      <c r="AQ1093" s="7">
        <f>IF(R1093&gt;0,RANK(R1093,(N1093:P1093,Q1093:AF1093)),0)</f>
        <v>4</v>
      </c>
      <c r="AR1093" s="7">
        <f>IF(T1093&gt;0,RANK(T1093,(N1093:P1093,Q1093:AF1093)),0)</f>
        <v>0</v>
      </c>
      <c r="AS1093" s="7">
        <f>IF(S1093&gt;0,RANK(S1093,(N1093:P1093,Q1093:AF1093)),0)</f>
        <v>3</v>
      </c>
      <c r="AT1093" s="2">
        <f t="shared" si="472"/>
        <v>0</v>
      </c>
      <c r="AU1093" s="2">
        <f t="shared" si="473"/>
        <v>4.432802740278058E-3</v>
      </c>
      <c r="AV1093" s="2">
        <f t="shared" si="474"/>
        <v>0</v>
      </c>
      <c r="AW1093" s="2">
        <f t="shared" si="475"/>
        <v>5.9775673315870777E-3</v>
      </c>
      <c r="AY1093" t="s">
        <v>1876</v>
      </c>
      <c r="AZ1093" t="s">
        <v>601</v>
      </c>
      <c r="BA1093">
        <v>4</v>
      </c>
      <c r="BC1093">
        <v>2</v>
      </c>
      <c r="BD1093" s="91">
        <v>26</v>
      </c>
      <c r="BE1093" s="93">
        <v>143</v>
      </c>
      <c r="BF1093" s="96">
        <f t="shared" si="455"/>
        <v>26143</v>
      </c>
      <c r="BG1093" s="96">
        <f t="shared" si="476"/>
        <v>26143</v>
      </c>
      <c r="BI1093" s="7" t="s">
        <v>1447</v>
      </c>
    </row>
    <row r="1094" spans="1:61" ht="14" hidden="1" customHeight="1" outlineLevel="1" x14ac:dyDescent="0.2">
      <c r="A1094" t="s">
        <v>2065</v>
      </c>
      <c r="B1094" t="s">
        <v>601</v>
      </c>
      <c r="C1094" s="1">
        <f t="shared" si="467"/>
        <v>102324</v>
      </c>
      <c r="D1094" s="7">
        <f>IF(N1094&gt;0, RANK(N1094,(N1094:P1094,Q1094:AF1094)),0)</f>
        <v>1</v>
      </c>
      <c r="E1094" s="7">
        <f>IF(O1094&gt;0,RANK(O1094,(N1094:P1094,Q1094:AF1094)),0)</f>
        <v>2</v>
      </c>
      <c r="F1094" s="7">
        <f>IF(P1094&gt;0,RANK(P1094,(N1094:P1094,Q1094:AF1094)),0)</f>
        <v>0</v>
      </c>
      <c r="G1094" s="1">
        <f t="shared" si="465"/>
        <v>2311</v>
      </c>
      <c r="H1094" s="2">
        <f t="shared" si="466"/>
        <v>2.2585121770063721E-2</v>
      </c>
      <c r="I1094" s="2"/>
      <c r="J1094" s="2">
        <f t="shared" si="468"/>
        <v>0.50349869043430673</v>
      </c>
      <c r="K1094" s="2">
        <f t="shared" si="469"/>
        <v>0.48091356866424301</v>
      </c>
      <c r="L1094" s="2">
        <f t="shared" si="470"/>
        <v>0</v>
      </c>
      <c r="M1094" s="2">
        <f t="shared" si="471"/>
        <v>1.5587740901450264E-2</v>
      </c>
      <c r="N1094" s="53">
        <v>51520</v>
      </c>
      <c r="O1094" s="53">
        <v>49209</v>
      </c>
      <c r="R1094" s="53">
        <v>525</v>
      </c>
      <c r="S1094" s="53">
        <v>860</v>
      </c>
      <c r="U1094" s="53">
        <v>210</v>
      </c>
      <c r="Y1094" s="53">
        <v>0</v>
      </c>
      <c r="Z1094" s="53">
        <v>0</v>
      </c>
      <c r="AP1094" s="7">
        <f>IF(Q1094&gt;0,RANK(Q1094,(N1094:P1094,Q1094:AF1094)),0)</f>
        <v>0</v>
      </c>
      <c r="AQ1094" s="7">
        <f>IF(R1094&gt;0,RANK(R1094,(N1094:P1094,Q1094:AF1094)),0)</f>
        <v>4</v>
      </c>
      <c r="AR1094" s="7">
        <f>IF(T1094&gt;0,RANK(T1094,(N1094:P1094,Q1094:AF1094)),0)</f>
        <v>0</v>
      </c>
      <c r="AS1094" s="7">
        <f>IF(S1094&gt;0,RANK(S1094,(N1094:P1094,Q1094:AF1094)),0)</f>
        <v>3</v>
      </c>
      <c r="AT1094" s="2">
        <f t="shared" si="472"/>
        <v>0</v>
      </c>
      <c r="AU1094" s="2">
        <f t="shared" si="473"/>
        <v>5.1307611117626366E-3</v>
      </c>
      <c r="AV1094" s="2">
        <f t="shared" si="474"/>
        <v>0</v>
      </c>
      <c r="AW1094" s="2">
        <f t="shared" si="475"/>
        <v>8.4046753449826036E-3</v>
      </c>
      <c r="AY1094" t="s">
        <v>2065</v>
      </c>
      <c r="AZ1094" t="s">
        <v>601</v>
      </c>
      <c r="BC1094">
        <v>2</v>
      </c>
      <c r="BD1094" s="91">
        <v>26</v>
      </c>
      <c r="BE1094" s="93">
        <v>145</v>
      </c>
      <c r="BF1094" s="96">
        <f t="shared" si="455"/>
        <v>26145</v>
      </c>
      <c r="BG1094" s="96">
        <f t="shared" si="476"/>
        <v>26145</v>
      </c>
      <c r="BI1094" s="7" t="s">
        <v>1447</v>
      </c>
    </row>
    <row r="1095" spans="1:61" ht="14" hidden="1" customHeight="1" outlineLevel="1" x14ac:dyDescent="0.2">
      <c r="A1095" t="s">
        <v>329</v>
      </c>
      <c r="B1095" t="s">
        <v>601</v>
      </c>
      <c r="C1095" s="1">
        <f t="shared" si="467"/>
        <v>90535</v>
      </c>
      <c r="D1095" s="7">
        <f>IF(N1095&gt;0, RANK(N1095,(N1095:P1095,Q1095:AF1095)),0)</f>
        <v>2</v>
      </c>
      <c r="E1095" s="7">
        <f>IF(O1095&gt;0,RANK(O1095,(N1095:P1095,Q1095:AF1095)),0)</f>
        <v>1</v>
      </c>
      <c r="F1095" s="7">
        <f>IF(P1095&gt;0,RANK(P1095,(N1095:P1095,Q1095:AF1095)),0)</f>
        <v>0</v>
      </c>
      <c r="G1095" s="1">
        <f t="shared" si="465"/>
        <v>24630</v>
      </c>
      <c r="H1095" s="2">
        <f t="shared" si="466"/>
        <v>0.27204948362511738</v>
      </c>
      <c r="I1095" s="2"/>
      <c r="J1095" s="2">
        <f t="shared" si="468"/>
        <v>0.35175346551057601</v>
      </c>
      <c r="K1095" s="2">
        <f t="shared" si="469"/>
        <v>0.62380294913569334</v>
      </c>
      <c r="L1095" s="2">
        <f t="shared" si="470"/>
        <v>0</v>
      </c>
      <c r="M1095" s="2">
        <f t="shared" si="471"/>
        <v>2.444358535373059E-2</v>
      </c>
      <c r="N1095" s="53">
        <v>31846</v>
      </c>
      <c r="O1095" s="53">
        <v>56476</v>
      </c>
      <c r="R1095" s="53">
        <v>692</v>
      </c>
      <c r="S1095" s="53">
        <v>1190</v>
      </c>
      <c r="U1095" s="53">
        <v>330</v>
      </c>
      <c r="Y1095" s="53">
        <v>1</v>
      </c>
      <c r="Z1095" s="53">
        <v>0</v>
      </c>
      <c r="AP1095" s="7">
        <f>IF(Q1095&gt;0,RANK(Q1095,(N1095:P1095,Q1095:AF1095)),0)</f>
        <v>0</v>
      </c>
      <c r="AQ1095" s="7">
        <f>IF(R1095&gt;0,RANK(R1095,(N1095:P1095,Q1095:AF1095)),0)</f>
        <v>4</v>
      </c>
      <c r="AR1095" s="7">
        <f>IF(T1095&gt;0,RANK(T1095,(N1095:P1095,Q1095:AF1095)),0)</f>
        <v>0</v>
      </c>
      <c r="AS1095" s="7">
        <f>IF(S1095&gt;0,RANK(S1095,(N1095:P1095,Q1095:AF1095)),0)</f>
        <v>3</v>
      </c>
      <c r="AT1095" s="2">
        <f t="shared" si="472"/>
        <v>0</v>
      </c>
      <c r="AU1095" s="2">
        <f t="shared" si="473"/>
        <v>7.64345280830618E-3</v>
      </c>
      <c r="AV1095" s="2">
        <f t="shared" si="474"/>
        <v>0</v>
      </c>
      <c r="AW1095" s="2">
        <f t="shared" si="475"/>
        <v>1.3144087921798199E-2</v>
      </c>
      <c r="AY1095" t="s">
        <v>329</v>
      </c>
      <c r="AZ1095" t="s">
        <v>601</v>
      </c>
      <c r="BA1095">
        <v>10</v>
      </c>
      <c r="BC1095">
        <v>2</v>
      </c>
      <c r="BD1095" s="91">
        <v>26</v>
      </c>
      <c r="BE1095" s="93">
        <v>147</v>
      </c>
      <c r="BF1095" s="96">
        <f t="shared" si="455"/>
        <v>26147</v>
      </c>
      <c r="BG1095" s="96">
        <f t="shared" si="476"/>
        <v>26147</v>
      </c>
      <c r="BI1095" s="7" t="s">
        <v>1447</v>
      </c>
    </row>
    <row r="1096" spans="1:61" ht="14" hidden="1" customHeight="1" outlineLevel="1" x14ac:dyDescent="0.2">
      <c r="A1096" t="s">
        <v>139</v>
      </c>
      <c r="B1096" t="s">
        <v>601</v>
      </c>
      <c r="C1096" s="1">
        <f t="shared" si="467"/>
        <v>27581</v>
      </c>
      <c r="D1096" s="7">
        <f>IF(N1096&gt;0, RANK(N1096,(N1096:P1096,Q1096:AF1096)),0)</f>
        <v>2</v>
      </c>
      <c r="E1096" s="7">
        <f>IF(O1096&gt;0,RANK(O1096,(N1096:P1096,Q1096:AF1096)),0)</f>
        <v>1</v>
      </c>
      <c r="F1096" s="7">
        <f>IF(P1096&gt;0,RANK(P1096,(N1096:P1096,Q1096:AF1096)),0)</f>
        <v>0</v>
      </c>
      <c r="G1096" s="1">
        <f t="shared" si="465"/>
        <v>9194</v>
      </c>
      <c r="H1096" s="2">
        <f t="shared" si="466"/>
        <v>0.33334541894782638</v>
      </c>
      <c r="I1096" s="2"/>
      <c r="J1096" s="2">
        <f t="shared" si="468"/>
        <v>0.31993038686051994</v>
      </c>
      <c r="K1096" s="2">
        <f t="shared" si="469"/>
        <v>0.65327580580834632</v>
      </c>
      <c r="L1096" s="2">
        <f t="shared" si="470"/>
        <v>0</v>
      </c>
      <c r="M1096" s="2">
        <f t="shared" si="471"/>
        <v>2.679380733113379E-2</v>
      </c>
      <c r="N1096" s="53">
        <v>8824</v>
      </c>
      <c r="O1096" s="53">
        <v>18018</v>
      </c>
      <c r="R1096" s="53">
        <v>240</v>
      </c>
      <c r="S1096" s="53">
        <v>390</v>
      </c>
      <c r="U1096" s="53">
        <v>109</v>
      </c>
      <c r="Y1096" s="53">
        <v>0</v>
      </c>
      <c r="Z1096" s="53">
        <v>0</v>
      </c>
      <c r="AP1096" s="7">
        <f>IF(Q1096&gt;0,RANK(Q1096,(N1096:P1096,Q1096:AF1096)),0)</f>
        <v>0</v>
      </c>
      <c r="AQ1096" s="7">
        <f>IF(R1096&gt;0,RANK(R1096,(N1096:P1096,Q1096:AF1096)),0)</f>
        <v>4</v>
      </c>
      <c r="AR1096" s="7">
        <f>IF(T1096&gt;0,RANK(T1096,(N1096:P1096,Q1096:AF1096)),0)</f>
        <v>0</v>
      </c>
      <c r="AS1096" s="7">
        <f>IF(S1096&gt;0,RANK(S1096,(N1096:P1096,Q1096:AF1096)),0)</f>
        <v>3</v>
      </c>
      <c r="AT1096" s="2">
        <f t="shared" si="472"/>
        <v>0</v>
      </c>
      <c r="AU1096" s="2">
        <f t="shared" si="473"/>
        <v>8.7016424350096072E-3</v>
      </c>
      <c r="AV1096" s="2">
        <f t="shared" si="474"/>
        <v>0</v>
      </c>
      <c r="AW1096" s="2">
        <f t="shared" si="475"/>
        <v>1.4140168956890613E-2</v>
      </c>
      <c r="AY1096" t="s">
        <v>139</v>
      </c>
      <c r="AZ1096" t="s">
        <v>601</v>
      </c>
      <c r="BA1096">
        <v>6</v>
      </c>
      <c r="BC1096">
        <v>2</v>
      </c>
      <c r="BD1096" s="91">
        <v>26</v>
      </c>
      <c r="BE1096" s="93">
        <v>149</v>
      </c>
      <c r="BF1096" s="96">
        <f t="shared" si="455"/>
        <v>26149</v>
      </c>
      <c r="BG1096" s="96">
        <f t="shared" si="476"/>
        <v>26149</v>
      </c>
      <c r="BI1096" s="7" t="s">
        <v>1447</v>
      </c>
    </row>
    <row r="1097" spans="1:61" ht="14" hidden="1" customHeight="1" outlineLevel="1" x14ac:dyDescent="0.2">
      <c r="A1097" t="s">
        <v>963</v>
      </c>
      <c r="B1097" t="s">
        <v>601</v>
      </c>
      <c r="C1097" s="1">
        <f t="shared" si="467"/>
        <v>22213</v>
      </c>
      <c r="D1097" s="7">
        <f>IF(N1097&gt;0, RANK(N1097,(N1097:P1097,Q1097:AF1097)),0)</f>
        <v>2</v>
      </c>
      <c r="E1097" s="7">
        <f>IF(O1097&gt;0,RANK(O1097,(N1097:P1097,Q1097:AF1097)),0)</f>
        <v>1</v>
      </c>
      <c r="F1097" s="7">
        <f>IF(P1097&gt;0,RANK(P1097,(N1097:P1097,Q1097:AF1097)),0)</f>
        <v>0</v>
      </c>
      <c r="G1097" s="1">
        <f t="shared" si="465"/>
        <v>9300</v>
      </c>
      <c r="H1097" s="2">
        <f t="shared" si="466"/>
        <v>0.4186737496060865</v>
      </c>
      <c r="I1097" s="2"/>
      <c r="J1097" s="2">
        <f t="shared" si="468"/>
        <v>0.28109665511187143</v>
      </c>
      <c r="K1097" s="2">
        <f t="shared" si="469"/>
        <v>0.69977040471795793</v>
      </c>
      <c r="L1097" s="2">
        <f t="shared" si="470"/>
        <v>0</v>
      </c>
      <c r="M1097" s="2">
        <f t="shared" si="471"/>
        <v>1.9132940170170643E-2</v>
      </c>
      <c r="N1097" s="53">
        <v>6244</v>
      </c>
      <c r="O1097" s="53">
        <v>15544</v>
      </c>
      <c r="R1097" s="53">
        <v>135</v>
      </c>
      <c r="S1097" s="53">
        <v>217</v>
      </c>
      <c r="U1097" s="53">
        <v>73</v>
      </c>
      <c r="Y1097" s="53">
        <v>0</v>
      </c>
      <c r="Z1097" s="53">
        <v>0</v>
      </c>
      <c r="AP1097" s="7">
        <f>IF(Q1097&gt;0,RANK(Q1097,(N1097:P1097,Q1097:AF1097)),0)</f>
        <v>0</v>
      </c>
      <c r="AQ1097" s="7">
        <f>IF(R1097&gt;0,RANK(R1097,(N1097:P1097,Q1097:AF1097)),0)</f>
        <v>4</v>
      </c>
      <c r="AR1097" s="7">
        <f>IF(T1097&gt;0,RANK(T1097,(N1097:P1097,Q1097:AF1097)),0)</f>
        <v>0</v>
      </c>
      <c r="AS1097" s="7">
        <f>IF(S1097&gt;0,RANK(S1097,(N1097:P1097,Q1097:AF1097)),0)</f>
        <v>3</v>
      </c>
      <c r="AT1097" s="2">
        <f t="shared" si="472"/>
        <v>0</v>
      </c>
      <c r="AU1097" s="2">
        <f t="shared" si="473"/>
        <v>6.0775221717012558E-3</v>
      </c>
      <c r="AV1097" s="2">
        <f t="shared" si="474"/>
        <v>0</v>
      </c>
      <c r="AW1097" s="2">
        <f t="shared" si="475"/>
        <v>9.7690541574753514E-3</v>
      </c>
      <c r="AY1097" t="s">
        <v>963</v>
      </c>
      <c r="AZ1097" t="s">
        <v>601</v>
      </c>
      <c r="BA1097">
        <v>10</v>
      </c>
      <c r="BC1097">
        <v>2</v>
      </c>
      <c r="BD1097" s="91">
        <v>26</v>
      </c>
      <c r="BE1097" s="93">
        <v>151</v>
      </c>
      <c r="BF1097" s="96">
        <f t="shared" si="455"/>
        <v>26151</v>
      </c>
      <c r="BG1097" s="96">
        <f t="shared" si="476"/>
        <v>26151</v>
      </c>
      <c r="BI1097" s="7" t="s">
        <v>1447</v>
      </c>
    </row>
    <row r="1098" spans="1:61" ht="14" hidden="1" customHeight="1" outlineLevel="1" x14ac:dyDescent="0.2">
      <c r="A1098" t="s">
        <v>2055</v>
      </c>
      <c r="B1098" t="s">
        <v>601</v>
      </c>
      <c r="C1098" s="1">
        <f t="shared" si="467"/>
        <v>4672</v>
      </c>
      <c r="D1098" s="7">
        <f>IF(N1098&gt;0, RANK(N1098,(N1098:P1098,Q1098:AF1098)),0)</f>
        <v>2</v>
      </c>
      <c r="E1098" s="7">
        <f>IF(O1098&gt;0,RANK(O1098,(N1098:P1098,Q1098:AF1098)),0)</f>
        <v>1</v>
      </c>
      <c r="F1098" s="7">
        <f>IF(P1098&gt;0,RANK(P1098,(N1098:P1098,Q1098:AF1098)),0)</f>
        <v>0</v>
      </c>
      <c r="G1098" s="1">
        <f t="shared" si="465"/>
        <v>1193</v>
      </c>
      <c r="H1098" s="2">
        <f t="shared" si="466"/>
        <v>0.25535102739726029</v>
      </c>
      <c r="I1098" s="2"/>
      <c r="J1098" s="2">
        <f t="shared" si="468"/>
        <v>0.36643835616438358</v>
      </c>
      <c r="K1098" s="2">
        <f t="shared" si="469"/>
        <v>0.62178938356164382</v>
      </c>
      <c r="L1098" s="2">
        <f t="shared" si="470"/>
        <v>0</v>
      </c>
      <c r="M1098" s="2">
        <f t="shared" si="471"/>
        <v>1.1772260273972601E-2</v>
      </c>
      <c r="N1098" s="53">
        <v>1712</v>
      </c>
      <c r="O1098" s="53">
        <v>2905</v>
      </c>
      <c r="R1098" s="53">
        <v>17</v>
      </c>
      <c r="S1098" s="53">
        <v>27</v>
      </c>
      <c r="U1098" s="53">
        <v>11</v>
      </c>
      <c r="Y1098" s="53">
        <v>0</v>
      </c>
      <c r="Z1098" s="53">
        <v>0</v>
      </c>
      <c r="AP1098" s="7">
        <f>IF(Q1098&gt;0,RANK(Q1098,(N1098:P1098,Q1098:AF1098)),0)</f>
        <v>0</v>
      </c>
      <c r="AQ1098" s="7">
        <f>IF(R1098&gt;0,RANK(R1098,(N1098:P1098,Q1098:AF1098)),0)</f>
        <v>4</v>
      </c>
      <c r="AR1098" s="7">
        <f>IF(T1098&gt;0,RANK(T1098,(N1098:P1098,Q1098:AF1098)),0)</f>
        <v>0</v>
      </c>
      <c r="AS1098" s="7">
        <f>IF(S1098&gt;0,RANK(S1098,(N1098:P1098,Q1098:AF1098)),0)</f>
        <v>3</v>
      </c>
      <c r="AT1098" s="2">
        <f t="shared" si="472"/>
        <v>0</v>
      </c>
      <c r="AU1098" s="2">
        <f t="shared" si="473"/>
        <v>3.6386986301369861E-3</v>
      </c>
      <c r="AV1098" s="2">
        <f t="shared" si="474"/>
        <v>0</v>
      </c>
      <c r="AW1098" s="2">
        <f t="shared" si="475"/>
        <v>5.7791095890410956E-3</v>
      </c>
      <c r="AY1098" t="s">
        <v>2055</v>
      </c>
      <c r="AZ1098" t="s">
        <v>601</v>
      </c>
      <c r="BA1098">
        <v>1</v>
      </c>
      <c r="BC1098">
        <v>2</v>
      </c>
      <c r="BD1098" s="91">
        <v>26</v>
      </c>
      <c r="BE1098" s="93">
        <v>153</v>
      </c>
      <c r="BF1098" s="96">
        <f t="shared" si="455"/>
        <v>26153</v>
      </c>
      <c r="BG1098" s="96">
        <f t="shared" si="476"/>
        <v>26153</v>
      </c>
      <c r="BI1098" s="7" t="s">
        <v>1447</v>
      </c>
    </row>
    <row r="1099" spans="1:61" ht="14" hidden="1" customHeight="1" outlineLevel="1" x14ac:dyDescent="0.2">
      <c r="A1099" t="s">
        <v>470</v>
      </c>
      <c r="B1099" t="s">
        <v>601</v>
      </c>
      <c r="C1099" s="1">
        <f t="shared" si="467"/>
        <v>38725</v>
      </c>
      <c r="D1099" s="7">
        <f>IF(N1099&gt;0, RANK(N1099,(N1099:P1099,Q1099:AF1099)),0)</f>
        <v>2</v>
      </c>
      <c r="E1099" s="7">
        <f>IF(O1099&gt;0,RANK(O1099,(N1099:P1099,Q1099:AF1099)),0)</f>
        <v>1</v>
      </c>
      <c r="F1099" s="7">
        <f>IF(P1099&gt;0,RANK(P1099,(N1099:P1099,Q1099:AF1099)),0)</f>
        <v>0</v>
      </c>
      <c r="G1099" s="1">
        <f t="shared" si="465"/>
        <v>6280</v>
      </c>
      <c r="H1099" s="2">
        <f t="shared" si="466"/>
        <v>0.16216914138153649</v>
      </c>
      <c r="I1099" s="2"/>
      <c r="J1099" s="2">
        <f t="shared" si="468"/>
        <v>0.40877985797288574</v>
      </c>
      <c r="K1099" s="2">
        <f t="shared" si="469"/>
        <v>0.57094899935442223</v>
      </c>
      <c r="L1099" s="2">
        <f t="shared" si="470"/>
        <v>0</v>
      </c>
      <c r="M1099" s="2">
        <f t="shared" si="471"/>
        <v>2.0271142672692033E-2</v>
      </c>
      <c r="N1099" s="53">
        <v>15830</v>
      </c>
      <c r="O1099" s="53">
        <v>22110</v>
      </c>
      <c r="R1099" s="53">
        <v>245</v>
      </c>
      <c r="S1099" s="53">
        <v>424</v>
      </c>
      <c r="U1099" s="53">
        <v>116</v>
      </c>
      <c r="Y1099" s="53">
        <v>0</v>
      </c>
      <c r="Z1099" s="53">
        <v>0</v>
      </c>
      <c r="AP1099" s="7">
        <f>IF(Q1099&gt;0,RANK(Q1099,(N1099:P1099,Q1099:AF1099)),0)</f>
        <v>0</v>
      </c>
      <c r="AQ1099" s="7">
        <f>IF(R1099&gt;0,RANK(R1099,(N1099:P1099,Q1099:AF1099)),0)</f>
        <v>4</v>
      </c>
      <c r="AR1099" s="7">
        <f>IF(T1099&gt;0,RANK(T1099,(N1099:P1099,Q1099:AF1099)),0)</f>
        <v>0</v>
      </c>
      <c r="AS1099" s="7">
        <f>IF(S1099&gt;0,RANK(S1099,(N1099:P1099,Q1099:AF1099)),0)</f>
        <v>3</v>
      </c>
      <c r="AT1099" s="2">
        <f t="shared" si="472"/>
        <v>0</v>
      </c>
      <c r="AU1099" s="2">
        <f t="shared" si="473"/>
        <v>6.3266623628147195E-3</v>
      </c>
      <c r="AV1099" s="2">
        <f t="shared" si="474"/>
        <v>0</v>
      </c>
      <c r="AW1099" s="2">
        <f t="shared" si="475"/>
        <v>1.0948999354422208E-2</v>
      </c>
      <c r="AY1099" t="s">
        <v>470</v>
      </c>
      <c r="AZ1099" t="s">
        <v>601</v>
      </c>
      <c r="BA1099">
        <v>4</v>
      </c>
      <c r="BC1099">
        <v>2</v>
      </c>
      <c r="BD1099" s="91">
        <v>26</v>
      </c>
      <c r="BE1099" s="93">
        <v>155</v>
      </c>
      <c r="BF1099" s="96">
        <f t="shared" si="455"/>
        <v>26155</v>
      </c>
      <c r="BG1099" s="96">
        <f t="shared" si="476"/>
        <v>26155</v>
      </c>
      <c r="BI1099" s="7" t="s">
        <v>1447</v>
      </c>
    </row>
    <row r="1100" spans="1:61" ht="14" hidden="1" customHeight="1" outlineLevel="1" x14ac:dyDescent="0.2">
      <c r="A1100" t="s">
        <v>1015</v>
      </c>
      <c r="B1100" t="s">
        <v>601</v>
      </c>
      <c r="C1100" s="1">
        <f t="shared" si="467"/>
        <v>29137</v>
      </c>
      <c r="D1100" s="7">
        <f>IF(N1100&gt;0, RANK(N1100,(N1100:P1100,Q1100:AF1100)),0)</f>
        <v>2</v>
      </c>
      <c r="E1100" s="7">
        <f>IF(O1100&gt;0,RANK(O1100,(N1100:P1100,Q1100:AF1100)),0)</f>
        <v>1</v>
      </c>
      <c r="F1100" s="7">
        <f>IF(P1100&gt;0,RANK(P1100,(N1100:P1100,Q1100:AF1100)),0)</f>
        <v>0</v>
      </c>
      <c r="G1100" s="1">
        <f t="shared" si="465"/>
        <v>9752</v>
      </c>
      <c r="H1100" s="2">
        <f t="shared" si="466"/>
        <v>0.33469471805607992</v>
      </c>
      <c r="I1100" s="2"/>
      <c r="J1100" s="2">
        <f t="shared" si="468"/>
        <v>0.32336891237944881</v>
      </c>
      <c r="K1100" s="2">
        <f t="shared" si="469"/>
        <v>0.65806363043552873</v>
      </c>
      <c r="L1100" s="2">
        <f t="shared" si="470"/>
        <v>0</v>
      </c>
      <c r="M1100" s="2">
        <f t="shared" si="471"/>
        <v>1.8567457185022507E-2</v>
      </c>
      <c r="N1100" s="53">
        <v>9422</v>
      </c>
      <c r="O1100" s="53">
        <v>19174</v>
      </c>
      <c r="R1100" s="53">
        <v>176</v>
      </c>
      <c r="S1100" s="53">
        <v>296</v>
      </c>
      <c r="U1100" s="53">
        <v>69</v>
      </c>
      <c r="Y1100" s="53">
        <v>0</v>
      </c>
      <c r="Z1100" s="53">
        <v>0</v>
      </c>
      <c r="AP1100" s="7">
        <f>IF(Q1100&gt;0,RANK(Q1100,(N1100:P1100,Q1100:AF1100)),0)</f>
        <v>0</v>
      </c>
      <c r="AQ1100" s="7">
        <f>IF(R1100&gt;0,RANK(R1100,(N1100:P1100,Q1100:AF1100)),0)</f>
        <v>4</v>
      </c>
      <c r="AR1100" s="7">
        <f>IF(T1100&gt;0,RANK(T1100,(N1100:P1100,Q1100:AF1100)),0)</f>
        <v>0</v>
      </c>
      <c r="AS1100" s="7">
        <f>IF(S1100&gt;0,RANK(S1100,(N1100:P1100,Q1100:AF1100)),0)</f>
        <v>3</v>
      </c>
      <c r="AT1100" s="2">
        <f t="shared" si="472"/>
        <v>0</v>
      </c>
      <c r="AU1100" s="2">
        <f t="shared" si="473"/>
        <v>6.0404296942032469E-3</v>
      </c>
      <c r="AV1100" s="2">
        <f t="shared" si="474"/>
        <v>0</v>
      </c>
      <c r="AW1100" s="2">
        <f t="shared" si="475"/>
        <v>1.015890448570546E-2</v>
      </c>
      <c r="AY1100" t="s">
        <v>1015</v>
      </c>
      <c r="AZ1100" t="s">
        <v>601</v>
      </c>
      <c r="BC1100">
        <v>2</v>
      </c>
      <c r="BD1100" s="91">
        <v>26</v>
      </c>
      <c r="BE1100" s="93">
        <v>157</v>
      </c>
      <c r="BF1100" s="96">
        <f t="shared" si="455"/>
        <v>26157</v>
      </c>
      <c r="BG1100" s="96">
        <f t="shared" si="476"/>
        <v>26157</v>
      </c>
      <c r="BI1100" s="7" t="s">
        <v>1447</v>
      </c>
    </row>
    <row r="1101" spans="1:61" ht="14" hidden="1" customHeight="1" outlineLevel="1" x14ac:dyDescent="0.2">
      <c r="A1101" t="s">
        <v>1130</v>
      </c>
      <c r="B1101" t="s">
        <v>601</v>
      </c>
      <c r="C1101" s="1">
        <f t="shared" si="467"/>
        <v>38699</v>
      </c>
      <c r="D1101" s="7">
        <f>IF(N1101&gt;0, RANK(N1101,(N1101:P1101,Q1101:AF1101)),0)</f>
        <v>2</v>
      </c>
      <c r="E1101" s="7">
        <f>IF(O1101&gt;0,RANK(O1101,(N1101:P1101,Q1101:AF1101)),0)</f>
        <v>1</v>
      </c>
      <c r="F1101" s="7">
        <f>IF(P1101&gt;0,RANK(P1101,(N1101:P1101,Q1101:AF1101)),0)</f>
        <v>0</v>
      </c>
      <c r="G1101" s="1">
        <f t="shared" si="465"/>
        <v>5872</v>
      </c>
      <c r="H1101" s="2">
        <f t="shared" si="466"/>
        <v>0.15173518695573529</v>
      </c>
      <c r="I1101" s="2"/>
      <c r="J1101" s="2">
        <f t="shared" si="468"/>
        <v>0.41200031008553195</v>
      </c>
      <c r="K1101" s="2">
        <f t="shared" si="469"/>
        <v>0.56373549704126724</v>
      </c>
      <c r="L1101" s="2">
        <f t="shared" si="470"/>
        <v>0</v>
      </c>
      <c r="M1101" s="2">
        <f t="shared" si="471"/>
        <v>2.4264192873200807E-2</v>
      </c>
      <c r="N1101" s="53">
        <v>15944</v>
      </c>
      <c r="O1101" s="53">
        <v>21816</v>
      </c>
      <c r="R1101" s="53">
        <v>336</v>
      </c>
      <c r="S1101" s="53">
        <v>477</v>
      </c>
      <c r="U1101" s="53">
        <v>126</v>
      </c>
      <c r="Y1101" s="53">
        <v>0</v>
      </c>
      <c r="Z1101" s="53">
        <v>0</v>
      </c>
      <c r="AP1101" s="7">
        <f>IF(Q1101&gt;0,RANK(Q1101,(N1101:P1101,Q1101:AF1101)),0)</f>
        <v>0</v>
      </c>
      <c r="AQ1101" s="7">
        <f>IF(R1101&gt;0,RANK(R1101,(N1101:P1101,Q1101:AF1101)),0)</f>
        <v>4</v>
      </c>
      <c r="AR1101" s="7">
        <f>IF(T1101&gt;0,RANK(T1101,(N1101:P1101,Q1101:AF1101)),0)</f>
        <v>0</v>
      </c>
      <c r="AS1101" s="7">
        <f>IF(S1101&gt;0,RANK(S1101,(N1101:P1101,Q1101:AF1101)),0)</f>
        <v>3</v>
      </c>
      <c r="AT1101" s="2">
        <f t="shared" si="472"/>
        <v>0</v>
      </c>
      <c r="AU1101" s="2">
        <f t="shared" si="473"/>
        <v>8.6823948939249076E-3</v>
      </c>
      <c r="AV1101" s="2">
        <f t="shared" si="474"/>
        <v>0</v>
      </c>
      <c r="AW1101" s="2">
        <f t="shared" si="475"/>
        <v>1.232589989405411E-2</v>
      </c>
      <c r="AY1101" t="s">
        <v>1130</v>
      </c>
      <c r="AZ1101" t="s">
        <v>601</v>
      </c>
      <c r="BA1101">
        <v>6</v>
      </c>
      <c r="BC1101">
        <v>2</v>
      </c>
      <c r="BD1101" s="91">
        <v>26</v>
      </c>
      <c r="BE1101" s="93">
        <v>159</v>
      </c>
      <c r="BF1101" s="96">
        <f t="shared" si="455"/>
        <v>26159</v>
      </c>
      <c r="BG1101" s="96">
        <f t="shared" si="476"/>
        <v>26159</v>
      </c>
      <c r="BI1101" s="7" t="s">
        <v>1447</v>
      </c>
    </row>
    <row r="1102" spans="1:61" ht="14" hidden="1" customHeight="1" outlineLevel="1" x14ac:dyDescent="0.2">
      <c r="A1102" t="s">
        <v>2394</v>
      </c>
      <c r="B1102" t="s">
        <v>601</v>
      </c>
      <c r="C1102" s="1">
        <f t="shared" si="467"/>
        <v>214789</v>
      </c>
      <c r="D1102" s="7">
        <f>IF(N1102&gt;0, RANK(N1102,(N1102:P1102,Q1102:AF1102)),0)</f>
        <v>1</v>
      </c>
      <c r="E1102" s="7">
        <f>IF(O1102&gt;0,RANK(O1102,(N1102:P1102,Q1102:AF1102)),0)</f>
        <v>2</v>
      </c>
      <c r="F1102" s="7">
        <f>IF(P1102&gt;0,RANK(P1102,(N1102:P1102,Q1102:AF1102)),0)</f>
        <v>0</v>
      </c>
      <c r="G1102" s="1">
        <f t="shared" si="465"/>
        <v>89784</v>
      </c>
      <c r="H1102" s="2">
        <f t="shared" si="466"/>
        <v>0.41801023329872572</v>
      </c>
      <c r="I1102" s="2"/>
      <c r="J1102" s="2">
        <f t="shared" si="468"/>
        <v>0.7008226678274958</v>
      </c>
      <c r="K1102" s="2">
        <f t="shared" si="469"/>
        <v>0.28281243452877008</v>
      </c>
      <c r="L1102" s="2">
        <f t="shared" si="470"/>
        <v>0</v>
      </c>
      <c r="M1102" s="2">
        <f t="shared" si="471"/>
        <v>1.6364897643734111E-2</v>
      </c>
      <c r="N1102" s="53">
        <v>150529</v>
      </c>
      <c r="O1102" s="53">
        <v>60745</v>
      </c>
      <c r="R1102" s="53">
        <v>1962</v>
      </c>
      <c r="S1102" s="53">
        <v>1227</v>
      </c>
      <c r="U1102" s="53">
        <v>325</v>
      </c>
      <c r="Y1102" s="53">
        <v>1</v>
      </c>
      <c r="Z1102" s="53">
        <v>0</v>
      </c>
      <c r="AP1102" s="7">
        <f>IF(Q1102&gt;0,RANK(Q1102,(N1102:P1102,Q1102:AF1102)),0)</f>
        <v>0</v>
      </c>
      <c r="AQ1102" s="7">
        <f>IF(R1102&gt;0,RANK(R1102,(N1102:P1102,Q1102:AF1102)),0)</f>
        <v>3</v>
      </c>
      <c r="AR1102" s="7">
        <f>IF(T1102&gt;0,RANK(T1102,(N1102:P1102,Q1102:AF1102)),0)</f>
        <v>0</v>
      </c>
      <c r="AS1102" s="7">
        <f>IF(S1102&gt;0,RANK(S1102,(N1102:P1102,Q1102:AF1102)),0)</f>
        <v>4</v>
      </c>
      <c r="AT1102" s="2">
        <f t="shared" si="472"/>
        <v>0</v>
      </c>
      <c r="AU1102" s="2">
        <f t="shared" si="473"/>
        <v>9.1345459963033497E-3</v>
      </c>
      <c r="AV1102" s="2">
        <f t="shared" si="474"/>
        <v>0</v>
      </c>
      <c r="AW1102" s="2">
        <f t="shared" si="475"/>
        <v>5.7125830466178435E-3</v>
      </c>
      <c r="AY1102" t="s">
        <v>2394</v>
      </c>
      <c r="AZ1102" t="s">
        <v>601</v>
      </c>
      <c r="BC1102">
        <v>2</v>
      </c>
      <c r="BD1102" s="91">
        <v>26</v>
      </c>
      <c r="BE1102" s="93">
        <v>161</v>
      </c>
      <c r="BF1102" s="96">
        <f t="shared" si="455"/>
        <v>26161</v>
      </c>
      <c r="BG1102" s="96">
        <f t="shared" si="476"/>
        <v>26161</v>
      </c>
      <c r="BI1102" s="7" t="s">
        <v>1447</v>
      </c>
    </row>
    <row r="1103" spans="1:61" ht="14" hidden="1" customHeight="1" outlineLevel="1" x14ac:dyDescent="0.2">
      <c r="A1103" t="s">
        <v>1199</v>
      </c>
      <c r="B1103" t="s">
        <v>601</v>
      </c>
      <c r="C1103" s="1">
        <f t="shared" si="467"/>
        <v>862819</v>
      </c>
      <c r="D1103" s="7">
        <f>IF(N1103&gt;0, RANK(N1103,(N1103:P1103,Q1103:AF1103)),0)</f>
        <v>1</v>
      </c>
      <c r="E1103" s="7">
        <f>IF(O1103&gt;0,RANK(O1103,(N1103:P1103,Q1103:AF1103)),0)</f>
        <v>2</v>
      </c>
      <c r="F1103" s="7">
        <f>IF(P1103&gt;0,RANK(P1103,(N1103:P1103,Q1103:AF1103)),0)</f>
        <v>0</v>
      </c>
      <c r="G1103" s="1">
        <f t="shared" si="465"/>
        <v>322221</v>
      </c>
      <c r="H1103" s="2">
        <f t="shared" si="466"/>
        <v>0.37345144230713512</v>
      </c>
      <c r="I1103" s="2"/>
      <c r="J1103" s="2">
        <f t="shared" si="468"/>
        <v>0.67495847912482221</v>
      </c>
      <c r="K1103" s="2">
        <f t="shared" si="469"/>
        <v>0.30150703681768715</v>
      </c>
      <c r="L1103" s="2">
        <f t="shared" si="470"/>
        <v>0</v>
      </c>
      <c r="M1103" s="2">
        <f t="shared" si="471"/>
        <v>2.3534484057490646E-2</v>
      </c>
      <c r="N1103" s="53">
        <v>582367</v>
      </c>
      <c r="O1103" s="53">
        <v>260146</v>
      </c>
      <c r="R1103" s="53">
        <v>6879</v>
      </c>
      <c r="S1103" s="53">
        <v>10804</v>
      </c>
      <c r="U1103" s="53">
        <v>2623</v>
      </c>
      <c r="Y1103" s="53">
        <v>0</v>
      </c>
      <c r="Z1103" s="53">
        <v>0</v>
      </c>
      <c r="AP1103" s="7">
        <f>IF(Q1103&gt;0,RANK(Q1103,(N1103:P1103,Q1103:AF1103)),0)</f>
        <v>0</v>
      </c>
      <c r="AQ1103" s="7">
        <f>IF(R1103&gt;0,RANK(R1103,(N1103:P1103,Q1103:AF1103)),0)</f>
        <v>4</v>
      </c>
      <c r="AR1103" s="7">
        <f>IF(T1103&gt;0,RANK(T1103,(N1103:P1103,Q1103:AF1103)),0)</f>
        <v>0</v>
      </c>
      <c r="AS1103" s="7">
        <f>IF(S1103&gt;0,RANK(S1103,(N1103:P1103,Q1103:AF1103)),0)</f>
        <v>3</v>
      </c>
      <c r="AT1103" s="2">
        <f t="shared" si="472"/>
        <v>0</v>
      </c>
      <c r="AU1103" s="2">
        <f t="shared" si="473"/>
        <v>7.972703429108538E-3</v>
      </c>
      <c r="AV1103" s="2">
        <f t="shared" si="474"/>
        <v>0</v>
      </c>
      <c r="AW1103" s="2">
        <f t="shared" si="475"/>
        <v>1.2521745580475164E-2</v>
      </c>
      <c r="AY1103" t="s">
        <v>1199</v>
      </c>
      <c r="AZ1103" t="s">
        <v>601</v>
      </c>
      <c r="BC1103">
        <v>2</v>
      </c>
      <c r="BD1103" s="91">
        <v>26</v>
      </c>
      <c r="BE1103" s="93">
        <v>163</v>
      </c>
      <c r="BF1103" s="96">
        <f t="shared" si="455"/>
        <v>26163</v>
      </c>
      <c r="BG1103" s="96">
        <f t="shared" si="476"/>
        <v>26163</v>
      </c>
      <c r="BI1103" s="7" t="s">
        <v>1447</v>
      </c>
    </row>
    <row r="1104" spans="1:61" ht="14" hidden="1" customHeight="1" outlineLevel="1" x14ac:dyDescent="0.2">
      <c r="A1104" t="s">
        <v>1737</v>
      </c>
      <c r="B1104" t="s">
        <v>601</v>
      </c>
      <c r="C1104" s="1">
        <f t="shared" si="467"/>
        <v>18112</v>
      </c>
      <c r="D1104" s="7">
        <f>IF(N1104&gt;0, RANK(N1104,(N1104:P1104,Q1104:AF1104)),0)</f>
        <v>2</v>
      </c>
      <c r="E1104" s="7">
        <f>IF(O1104&gt;0,RANK(O1104,(N1104:P1104,Q1104:AF1104)),0)</f>
        <v>1</v>
      </c>
      <c r="F1104" s="7">
        <f>IF(P1104&gt;0,RANK(P1104,(N1104:P1104,Q1104:AF1104)),0)</f>
        <v>0</v>
      </c>
      <c r="G1104" s="1">
        <f t="shared" si="465"/>
        <v>6438</v>
      </c>
      <c r="H1104" s="2">
        <f t="shared" si="466"/>
        <v>0.35545494699646646</v>
      </c>
      <c r="I1104" s="2"/>
      <c r="J1104" s="2">
        <f t="shared" si="468"/>
        <v>0.31382508833922262</v>
      </c>
      <c r="K1104" s="2">
        <f t="shared" si="469"/>
        <v>0.66928003533568903</v>
      </c>
      <c r="L1104" s="2">
        <f t="shared" si="470"/>
        <v>0</v>
      </c>
      <c r="M1104" s="2">
        <f t="shared" si="471"/>
        <v>1.6894876325088348E-2</v>
      </c>
      <c r="N1104" s="53">
        <v>5684</v>
      </c>
      <c r="O1104" s="53">
        <v>12122</v>
      </c>
      <c r="R1104" s="53">
        <v>116</v>
      </c>
      <c r="S1104" s="53">
        <v>149</v>
      </c>
      <c r="U1104" s="53">
        <v>41</v>
      </c>
      <c r="Y1104" s="53">
        <v>0</v>
      </c>
      <c r="Z1104" s="53">
        <v>0</v>
      </c>
      <c r="AP1104" s="7">
        <f>IF(Q1104&gt;0,RANK(Q1104,(N1104:P1104,Q1104:AF1104)),0)</f>
        <v>0</v>
      </c>
      <c r="AQ1104" s="7">
        <f>IF(R1104&gt;0,RANK(R1104,(N1104:P1104,Q1104:AF1104)),0)</f>
        <v>4</v>
      </c>
      <c r="AR1104" s="7">
        <f>IF(T1104&gt;0,RANK(T1104,(N1104:P1104,Q1104:AF1104)),0)</f>
        <v>0</v>
      </c>
      <c r="AS1104" s="7">
        <f>IF(S1104&gt;0,RANK(S1104,(N1104:P1104,Q1104:AF1104)),0)</f>
        <v>3</v>
      </c>
      <c r="AT1104" s="2">
        <f t="shared" si="472"/>
        <v>0</v>
      </c>
      <c r="AU1104" s="2">
        <f t="shared" si="473"/>
        <v>6.4045936395759721E-3</v>
      </c>
      <c r="AV1104" s="2">
        <f t="shared" si="474"/>
        <v>0</v>
      </c>
      <c r="AW1104" s="2">
        <f t="shared" si="475"/>
        <v>8.2265901060070666E-3</v>
      </c>
      <c r="AY1104" t="s">
        <v>1737</v>
      </c>
      <c r="AZ1104" t="s">
        <v>601</v>
      </c>
      <c r="BA1104">
        <v>4</v>
      </c>
      <c r="BC1104">
        <v>2</v>
      </c>
      <c r="BD1104" s="91">
        <v>26</v>
      </c>
      <c r="BE1104" s="93">
        <v>165</v>
      </c>
      <c r="BF1104" s="96">
        <f t="shared" si="455"/>
        <v>26165</v>
      </c>
      <c r="BG1104" s="96">
        <f t="shared" si="476"/>
        <v>26165</v>
      </c>
      <c r="BI1104" s="7" t="s">
        <v>1447</v>
      </c>
    </row>
    <row r="1105" spans="1:69" ht="14" customHeight="1" collapsed="1" x14ac:dyDescent="0.2">
      <c r="A1105" t="s">
        <v>1258</v>
      </c>
      <c r="B1105" t="s">
        <v>2397</v>
      </c>
      <c r="C1105" s="1">
        <f t="shared" si="467"/>
        <v>5479720</v>
      </c>
      <c r="D1105" s="7">
        <f>IF(N1105&gt;0, RANK(N1105,(N1105:P1105,Q1105:AF1105)),0)</f>
        <v>1</v>
      </c>
      <c r="E1105" s="7">
        <f>IF(O1105&gt;0,RANK(O1105,(N1105:P1105,Q1105:AF1105)),0)</f>
        <v>2</v>
      </c>
      <c r="F1105" s="7">
        <f>IF(P1105&gt;0,RANK(P1105,(N1105:P1105,Q1105:AF1105)),0)</f>
        <v>0</v>
      </c>
      <c r="G1105" s="1">
        <f t="shared" si="465"/>
        <v>92335</v>
      </c>
      <c r="H1105" s="2">
        <f t="shared" si="466"/>
        <v>1.6850313519668886E-2</v>
      </c>
      <c r="I1105" s="2"/>
      <c r="J1105" s="2">
        <f t="shared" si="468"/>
        <v>0.4990342572248217</v>
      </c>
      <c r="K1105" s="2">
        <f t="shared" si="469"/>
        <v>0.48218394370515283</v>
      </c>
      <c r="L1105" s="2">
        <f t="shared" si="470"/>
        <v>0</v>
      </c>
      <c r="M1105" s="2">
        <f t="shared" si="471"/>
        <v>1.8781799070025529E-2</v>
      </c>
      <c r="N1105" s="102">
        <f>SUM(N1022:N1104)</f>
        <v>2734568</v>
      </c>
      <c r="O1105" s="102">
        <f>SUM(O1022:O1104)</f>
        <v>2642233</v>
      </c>
      <c r="P1105" s="102"/>
      <c r="Q1105" s="102"/>
      <c r="R1105" s="102">
        <f>SUM(R1022:R1104)</f>
        <v>39217</v>
      </c>
      <c r="S1105" s="102">
        <f>SUM(S1022:S1104)</f>
        <v>50597</v>
      </c>
      <c r="U1105" s="102">
        <f>SUM(U1022:U1104)</f>
        <v>13093</v>
      </c>
      <c r="X1105" s="102"/>
      <c r="Y1105" s="102">
        <f>SUM(Y1022:Y1104)</f>
        <v>5</v>
      </c>
      <c r="Z1105" s="102">
        <f>SUM(Z1022:Z1104)</f>
        <v>7</v>
      </c>
      <c r="AA1105" s="102">
        <f>SUM(AA1022:AA1104)</f>
        <v>0</v>
      </c>
      <c r="AP1105" s="7">
        <f>IF(Q1105&gt;0,RANK(Q1105,(N1105:P1105,Q1105:AF1105)),0)</f>
        <v>0</v>
      </c>
      <c r="AQ1105" s="7">
        <f>IF(R1105&gt;0,RANK(R1105,(N1105:P1105,Q1105:AF1105)),0)</f>
        <v>4</v>
      </c>
      <c r="AR1105" s="7">
        <f>IF(T1105&gt;0,RANK(T1105,(N1105:P1105,Q1105:AF1105)),0)</f>
        <v>0</v>
      </c>
      <c r="AS1105" s="7">
        <f>IF(S1105&gt;0,RANK(S1105,(N1105:P1105,Q1105:AF1105)),0)</f>
        <v>3</v>
      </c>
      <c r="AT1105" s="2">
        <f t="shared" si="472"/>
        <v>0</v>
      </c>
      <c r="AU1105" s="2">
        <f t="shared" si="473"/>
        <v>7.1567525348010478E-3</v>
      </c>
      <c r="AV1105" s="2">
        <f t="shared" si="474"/>
        <v>0</v>
      </c>
      <c r="AW1105" s="2">
        <f t="shared" si="475"/>
        <v>9.2335009818019891E-3</v>
      </c>
      <c r="AY1105" t="s">
        <v>1258</v>
      </c>
      <c r="AZ1105" t="s">
        <v>2397</v>
      </c>
      <c r="BA1105" t="s">
        <v>2903</v>
      </c>
      <c r="BC1105">
        <v>2</v>
      </c>
      <c r="BD1105" s="91">
        <v>26</v>
      </c>
      <c r="BE1105" s="93"/>
      <c r="BF1105" s="91">
        <v>26</v>
      </c>
      <c r="BG1105" s="91">
        <f t="shared" si="476"/>
        <v>26</v>
      </c>
      <c r="BI1105" s="7" t="s">
        <v>2154</v>
      </c>
    </row>
    <row r="1106" spans="1:69" ht="14" customHeight="1" x14ac:dyDescent="0.2">
      <c r="C1106" s="1"/>
      <c r="E1106" s="7"/>
      <c r="F1106" s="7"/>
      <c r="I1106" s="2"/>
      <c r="AP1106" s="7"/>
      <c r="AQ1106" s="7"/>
      <c r="AR1106" s="7"/>
      <c r="AS1106" s="7"/>
      <c r="BA1106" t="s">
        <v>2903</v>
      </c>
      <c r="BD1106" s="91"/>
      <c r="BE1106" s="93"/>
      <c r="BF1106" s="96"/>
      <c r="BG1106" s="96"/>
      <c r="BQ1106" s="1" t="s">
        <v>317</v>
      </c>
    </row>
    <row r="1107" spans="1:69" ht="14" hidden="1" customHeight="1" outlineLevel="1" x14ac:dyDescent="0.2">
      <c r="A1107" t="s">
        <v>638</v>
      </c>
      <c r="B1107" t="s">
        <v>1460</v>
      </c>
      <c r="C1107" s="1">
        <f t="shared" ref="C1107:C1138" si="477">SUM(N1107:AN1107)</f>
        <v>9845</v>
      </c>
      <c r="D1107" s="7">
        <f>IF(N1107&gt;0, RANK(N1107,(N1107:P1107,Q1107:AF1107)),0)</f>
        <v>2</v>
      </c>
      <c r="E1107" s="7">
        <f>IF(O1107&gt;0,RANK(O1107,(N1107:P1107,Q1107:AF1107)),0)</f>
        <v>1</v>
      </c>
      <c r="F1107" s="7">
        <f>IF(P1107&gt;0,RANK(P1107,(N1107:P1107,Q1107:AF1107)),0)</f>
        <v>0</v>
      </c>
      <c r="G1107" s="1">
        <f t="shared" si="465"/>
        <v>2287</v>
      </c>
      <c r="H1107" s="2">
        <f t="shared" si="466"/>
        <v>0.23230066023362111</v>
      </c>
      <c r="I1107" s="2"/>
      <c r="J1107" s="2">
        <f t="shared" ref="J1107:J1138" si="478">IF($C1107=0,"-",N1107/$C1107)</f>
        <v>0.35286947689182324</v>
      </c>
      <c r="K1107" s="2">
        <f t="shared" ref="K1107:K1138" si="479">IF($C1107=0,"-",O1107/$C1107)</f>
        <v>0.58517013712544441</v>
      </c>
      <c r="L1107" s="2">
        <f t="shared" ref="L1107:L1138" si="480">IF($C1107=0,"-",P1107/$C1107)</f>
        <v>0</v>
      </c>
      <c r="M1107" s="2">
        <f t="shared" ref="M1107:M1138" si="481">IF(C1107=0,"-",(1-J1107-K1107-L1107))</f>
        <v>6.1960385982732347E-2</v>
      </c>
      <c r="N1107" s="53">
        <v>3474</v>
      </c>
      <c r="O1107" s="53">
        <v>5761</v>
      </c>
      <c r="X1107" s="53">
        <f t="shared" ref="X1107:X1170" si="482">BQ1107-SUM(AA1107:AD1107)</f>
        <v>5</v>
      </c>
      <c r="Y1107" s="53">
        <v>462</v>
      </c>
      <c r="Z1107" s="53">
        <v>143</v>
      </c>
      <c r="AA1107" s="53">
        <v>0</v>
      </c>
      <c r="AB1107" s="53">
        <v>0</v>
      </c>
      <c r="AC1107" s="53">
        <v>0</v>
      </c>
      <c r="AD1107" s="53">
        <v>0</v>
      </c>
      <c r="AP1107" s="7">
        <f>IF(Q1107&gt;0,RANK(Q1107,(N1107:P1107,Q1107:AF1107)),0)</f>
        <v>0</v>
      </c>
      <c r="AQ1107" s="7">
        <f>IF(R1107&gt;0,RANK(R1107,(N1107:P1107,Q1107:AF1107)),0)</f>
        <v>0</v>
      </c>
      <c r="AR1107" s="7">
        <f>IF(T1107&gt;0,RANK(T1107,(N1107:P1107,Q1107:AF1107)),0)</f>
        <v>0</v>
      </c>
      <c r="AS1107" s="7">
        <f>IF(S1107&gt;0,RANK(S1107,(N1107:P1107,Q1107:AF1107)),0)</f>
        <v>0</v>
      </c>
      <c r="AT1107" s="2">
        <f t="shared" ref="AT1107:AT1138" si="483">IF($C1107=0,"-",Q1107/$C1107)</f>
        <v>0</v>
      </c>
      <c r="AU1107" s="2">
        <f t="shared" ref="AU1107:AU1138" si="484">IF($C1107=0,"-",R1107/$C1107)</f>
        <v>0</v>
      </c>
      <c r="AV1107" s="2">
        <f t="shared" ref="AV1107:AV1138" si="485">IF($C1107=0,"-",T1107/$C1107)</f>
        <v>0</v>
      </c>
      <c r="AW1107" s="2">
        <f t="shared" ref="AW1107:AW1138" si="486">IF($C1107=0,"-",S1107/$C1107)</f>
        <v>0</v>
      </c>
      <c r="AY1107" t="s">
        <v>638</v>
      </c>
      <c r="AZ1107" t="s">
        <v>1460</v>
      </c>
      <c r="BA1107">
        <v>8</v>
      </c>
      <c r="BC1107">
        <v>2</v>
      </c>
      <c r="BD1107" s="91">
        <v>27</v>
      </c>
      <c r="BE1107" s="93">
        <v>1</v>
      </c>
      <c r="BF1107" s="96">
        <f t="shared" si="455"/>
        <v>27001</v>
      </c>
      <c r="BG1107" s="96">
        <f t="shared" si="476"/>
        <v>27001</v>
      </c>
      <c r="BI1107" s="7" t="s">
        <v>1447</v>
      </c>
      <c r="BQ1107" s="53">
        <v>5</v>
      </c>
    </row>
    <row r="1108" spans="1:69" ht="14" hidden="1" customHeight="1" outlineLevel="1" x14ac:dyDescent="0.2">
      <c r="A1108" t="s">
        <v>1213</v>
      </c>
      <c r="B1108" t="s">
        <v>1460</v>
      </c>
      <c r="C1108" s="1">
        <f t="shared" si="477"/>
        <v>206804</v>
      </c>
      <c r="D1108" s="7">
        <f>IF(N1108&gt;0, RANK(N1108,(N1108:P1108,Q1108:AF1108)),0)</f>
        <v>2</v>
      </c>
      <c r="E1108" s="7">
        <f>IF(O1108&gt;0,RANK(O1108,(N1108:P1108,Q1108:AF1108)),0)</f>
        <v>1</v>
      </c>
      <c r="F1108" s="7">
        <f>IF(P1108&gt;0,RANK(P1108,(N1108:P1108,Q1108:AF1108)),0)</f>
        <v>0</v>
      </c>
      <c r="G1108" s="1">
        <f t="shared" si="465"/>
        <v>8627</v>
      </c>
      <c r="H1108" s="2">
        <f t="shared" si="466"/>
        <v>4.171582754685596E-2</v>
      </c>
      <c r="I1108" s="2"/>
      <c r="J1108" s="2">
        <f t="shared" si="478"/>
        <v>0.43237074718090557</v>
      </c>
      <c r="K1108" s="2">
        <f t="shared" si="479"/>
        <v>0.47408657472776156</v>
      </c>
      <c r="L1108" s="2">
        <f t="shared" si="480"/>
        <v>0</v>
      </c>
      <c r="M1108" s="2">
        <f t="shared" si="481"/>
        <v>9.3542678091332931E-2</v>
      </c>
      <c r="N1108" s="53">
        <v>89416</v>
      </c>
      <c r="O1108" s="53">
        <v>98043</v>
      </c>
      <c r="X1108" s="53">
        <f t="shared" si="482"/>
        <v>117</v>
      </c>
      <c r="Y1108" s="53">
        <v>15385</v>
      </c>
      <c r="Z1108" s="53">
        <v>3842</v>
      </c>
      <c r="AA1108" s="53">
        <v>0</v>
      </c>
      <c r="AB1108" s="53">
        <v>1</v>
      </c>
      <c r="AC1108" s="53">
        <v>0</v>
      </c>
      <c r="AD1108" s="53">
        <v>0</v>
      </c>
      <c r="AP1108" s="7">
        <f>IF(Q1108&gt;0,RANK(Q1108,(N1108:P1108,Q1108:AF1108)),0)</f>
        <v>0</v>
      </c>
      <c r="AQ1108" s="7">
        <f>IF(R1108&gt;0,RANK(R1108,(N1108:P1108,Q1108:AF1108)),0)</f>
        <v>0</v>
      </c>
      <c r="AR1108" s="7">
        <f>IF(T1108&gt;0,RANK(T1108,(N1108:P1108,Q1108:AF1108)),0)</f>
        <v>0</v>
      </c>
      <c r="AS1108" s="7">
        <f>IF(S1108&gt;0,RANK(S1108,(N1108:P1108,Q1108:AF1108)),0)</f>
        <v>0</v>
      </c>
      <c r="AT1108" s="2">
        <f t="shared" si="483"/>
        <v>0</v>
      </c>
      <c r="AU1108" s="2">
        <f t="shared" si="484"/>
        <v>0</v>
      </c>
      <c r="AV1108" s="2">
        <f t="shared" si="485"/>
        <v>0</v>
      </c>
      <c r="AW1108" s="2">
        <f t="shared" si="486"/>
        <v>0</v>
      </c>
      <c r="AY1108" t="s">
        <v>1213</v>
      </c>
      <c r="AZ1108" t="s">
        <v>1460</v>
      </c>
      <c r="BC1108">
        <v>2</v>
      </c>
      <c r="BD1108" s="91">
        <v>27</v>
      </c>
      <c r="BE1108" s="93">
        <v>3</v>
      </c>
      <c r="BF1108" s="96">
        <f t="shared" si="455"/>
        <v>27003</v>
      </c>
      <c r="BG1108" s="96">
        <f t="shared" si="476"/>
        <v>27003</v>
      </c>
      <c r="BI1108" s="7" t="s">
        <v>1447</v>
      </c>
      <c r="BQ1108" s="53">
        <v>118</v>
      </c>
    </row>
    <row r="1109" spans="1:69" ht="14" hidden="1" customHeight="1" outlineLevel="1" x14ac:dyDescent="0.2">
      <c r="A1109" t="s">
        <v>1558</v>
      </c>
      <c r="B1109" t="s">
        <v>1460</v>
      </c>
      <c r="C1109" s="1">
        <f t="shared" si="477"/>
        <v>19019</v>
      </c>
      <c r="D1109" s="7">
        <f>IF(N1109&gt;0, RANK(N1109,(N1109:P1109,Q1109:AF1109)),0)</f>
        <v>2</v>
      </c>
      <c r="E1109" s="7">
        <f>IF(O1109&gt;0,RANK(O1109,(N1109:P1109,Q1109:AF1109)),0)</f>
        <v>1</v>
      </c>
      <c r="F1109" s="7">
        <f>IF(P1109&gt;0,RANK(P1109,(N1109:P1109,Q1109:AF1109)),0)</f>
        <v>0</v>
      </c>
      <c r="G1109" s="1">
        <f t="shared" si="465"/>
        <v>4904</v>
      </c>
      <c r="H1109" s="2">
        <f t="shared" si="466"/>
        <v>0.25784741574215259</v>
      </c>
      <c r="I1109" s="2"/>
      <c r="J1109" s="2">
        <f t="shared" si="478"/>
        <v>0.3349282296650718</v>
      </c>
      <c r="K1109" s="2">
        <f t="shared" si="479"/>
        <v>0.59277564540722438</v>
      </c>
      <c r="L1109" s="2">
        <f t="shared" si="480"/>
        <v>0</v>
      </c>
      <c r="M1109" s="2">
        <f t="shared" si="481"/>
        <v>7.2296124927703875E-2</v>
      </c>
      <c r="N1109" s="53">
        <v>6370</v>
      </c>
      <c r="O1109" s="53">
        <v>11274</v>
      </c>
      <c r="X1109" s="53">
        <f t="shared" si="482"/>
        <v>9</v>
      </c>
      <c r="Y1109" s="53">
        <v>1069</v>
      </c>
      <c r="Z1109" s="53">
        <v>297</v>
      </c>
      <c r="AA1109" s="53">
        <v>0</v>
      </c>
      <c r="AB1109" s="53">
        <v>0</v>
      </c>
      <c r="AC1109" s="53">
        <v>0</v>
      </c>
      <c r="AD1109" s="53">
        <v>0</v>
      </c>
      <c r="AP1109" s="7">
        <f>IF(Q1109&gt;0,RANK(Q1109,(N1109:P1109,Q1109:AF1109)),0)</f>
        <v>0</v>
      </c>
      <c r="AQ1109" s="7">
        <f>IF(R1109&gt;0,RANK(R1109,(N1109:P1109,Q1109:AF1109)),0)</f>
        <v>0</v>
      </c>
      <c r="AR1109" s="7">
        <f>IF(T1109&gt;0,RANK(T1109,(N1109:P1109,Q1109:AF1109)),0)</f>
        <v>0</v>
      </c>
      <c r="AS1109" s="7">
        <f>IF(S1109&gt;0,RANK(S1109,(N1109:P1109,Q1109:AF1109)),0)</f>
        <v>0</v>
      </c>
      <c r="AT1109" s="2">
        <f t="shared" si="483"/>
        <v>0</v>
      </c>
      <c r="AU1109" s="2">
        <f t="shared" si="484"/>
        <v>0</v>
      </c>
      <c r="AV1109" s="2">
        <f t="shared" si="485"/>
        <v>0</v>
      </c>
      <c r="AW1109" s="2">
        <f t="shared" si="486"/>
        <v>0</v>
      </c>
      <c r="AY1109" t="s">
        <v>1558</v>
      </c>
      <c r="AZ1109" t="s">
        <v>1460</v>
      </c>
      <c r="BA1109">
        <v>7</v>
      </c>
      <c r="BC1109">
        <v>2</v>
      </c>
      <c r="BD1109" s="91">
        <v>27</v>
      </c>
      <c r="BE1109" s="93">
        <v>5</v>
      </c>
      <c r="BF1109" s="96">
        <f t="shared" si="455"/>
        <v>27005</v>
      </c>
      <c r="BG1109" s="96">
        <f t="shared" si="476"/>
        <v>27005</v>
      </c>
      <c r="BI1109" s="7" t="s">
        <v>1447</v>
      </c>
      <c r="BQ1109" s="53">
        <v>9</v>
      </c>
    </row>
    <row r="1110" spans="1:69" ht="14" hidden="1" customHeight="1" outlineLevel="1" x14ac:dyDescent="0.2">
      <c r="A1110" t="s">
        <v>2524</v>
      </c>
      <c r="B1110" t="s">
        <v>1460</v>
      </c>
      <c r="C1110" s="1">
        <f t="shared" si="477"/>
        <v>23845</v>
      </c>
      <c r="D1110" s="7">
        <f>IF(N1110&gt;0, RANK(N1110,(N1110:P1110,Q1110:AF1110)),0)</f>
        <v>2</v>
      </c>
      <c r="E1110" s="7">
        <f>IF(O1110&gt;0,RANK(O1110,(N1110:P1110,Q1110:AF1110)),0)</f>
        <v>1</v>
      </c>
      <c r="F1110" s="7">
        <f>IF(P1110&gt;0,RANK(P1110,(N1110:P1110,Q1110:AF1110)),0)</f>
        <v>0</v>
      </c>
      <c r="G1110" s="1">
        <f t="shared" si="465"/>
        <v>1481</v>
      </c>
      <c r="H1110" s="2">
        <f t="shared" si="466"/>
        <v>6.2109456909205281E-2</v>
      </c>
      <c r="I1110" s="2"/>
      <c r="J1110" s="2">
        <f t="shared" si="478"/>
        <v>0.41882994338435731</v>
      </c>
      <c r="K1110" s="2">
        <f t="shared" si="479"/>
        <v>0.48093940029356258</v>
      </c>
      <c r="L1110" s="2">
        <f t="shared" si="480"/>
        <v>0</v>
      </c>
      <c r="M1110" s="2">
        <f t="shared" si="481"/>
        <v>0.10023065632208011</v>
      </c>
      <c r="N1110" s="53">
        <v>9987</v>
      </c>
      <c r="O1110" s="53">
        <v>11468</v>
      </c>
      <c r="X1110" s="53">
        <f t="shared" si="482"/>
        <v>22</v>
      </c>
      <c r="Y1110" s="53">
        <v>1804</v>
      </c>
      <c r="Z1110" s="53">
        <v>564</v>
      </c>
      <c r="AA1110" s="53">
        <v>0</v>
      </c>
      <c r="AB1110" s="53">
        <v>0</v>
      </c>
      <c r="AC1110" s="53">
        <v>0</v>
      </c>
      <c r="AD1110" s="53">
        <v>0</v>
      </c>
      <c r="AP1110" s="7">
        <f>IF(Q1110&gt;0,RANK(Q1110,(N1110:P1110,Q1110:AF1110)),0)</f>
        <v>0</v>
      </c>
      <c r="AQ1110" s="7">
        <f>IF(R1110&gt;0,RANK(R1110,(N1110:P1110,Q1110:AF1110)),0)</f>
        <v>0</v>
      </c>
      <c r="AR1110" s="7">
        <f>IF(T1110&gt;0,RANK(T1110,(N1110:P1110,Q1110:AF1110)),0)</f>
        <v>0</v>
      </c>
      <c r="AS1110" s="7">
        <f>IF(S1110&gt;0,RANK(S1110,(N1110:P1110,Q1110:AF1110)),0)</f>
        <v>0</v>
      </c>
      <c r="AT1110" s="2">
        <f t="shared" si="483"/>
        <v>0</v>
      </c>
      <c r="AU1110" s="2">
        <f t="shared" si="484"/>
        <v>0</v>
      </c>
      <c r="AV1110" s="2">
        <f t="shared" si="485"/>
        <v>0</v>
      </c>
      <c r="AW1110" s="2">
        <f t="shared" si="486"/>
        <v>0</v>
      </c>
      <c r="AY1110" t="s">
        <v>2524</v>
      </c>
      <c r="AZ1110" t="s">
        <v>1460</v>
      </c>
      <c r="BC1110">
        <v>2</v>
      </c>
      <c r="BD1110" s="91">
        <v>27</v>
      </c>
      <c r="BE1110" s="93">
        <v>7</v>
      </c>
      <c r="BF1110" s="96">
        <f t="shared" si="455"/>
        <v>27007</v>
      </c>
      <c r="BG1110" s="96">
        <f t="shared" si="476"/>
        <v>27007</v>
      </c>
      <c r="BI1110" s="7" t="s">
        <v>1447</v>
      </c>
      <c r="BQ1110" s="53">
        <v>22</v>
      </c>
    </row>
    <row r="1111" spans="1:69" ht="14" hidden="1" customHeight="1" outlineLevel="1" x14ac:dyDescent="0.2">
      <c r="A1111" t="s">
        <v>774</v>
      </c>
      <c r="B1111" t="s">
        <v>1460</v>
      </c>
      <c r="C1111" s="1">
        <f t="shared" si="477"/>
        <v>21771</v>
      </c>
      <c r="D1111" s="7">
        <f>IF(N1111&gt;0, RANK(N1111,(N1111:P1111,Q1111:AF1111)),0)</f>
        <v>2</v>
      </c>
      <c r="E1111" s="7">
        <f>IF(O1111&gt;0,RANK(O1111,(N1111:P1111,Q1111:AF1111)),0)</f>
        <v>1</v>
      </c>
      <c r="F1111" s="7">
        <f>IF(P1111&gt;0,RANK(P1111,(N1111:P1111,Q1111:AF1111)),0)</f>
        <v>0</v>
      </c>
      <c r="G1111" s="1">
        <f t="shared" si="465"/>
        <v>6080</v>
      </c>
      <c r="H1111" s="2">
        <f t="shared" si="466"/>
        <v>0.27927058931606263</v>
      </c>
      <c r="I1111" s="2"/>
      <c r="J1111" s="2">
        <f t="shared" si="478"/>
        <v>0.31394974966698819</v>
      </c>
      <c r="K1111" s="2">
        <f t="shared" si="479"/>
        <v>0.59322033898305082</v>
      </c>
      <c r="L1111" s="2">
        <f t="shared" si="480"/>
        <v>0</v>
      </c>
      <c r="M1111" s="2">
        <f t="shared" si="481"/>
        <v>9.2829911349960992E-2</v>
      </c>
      <c r="N1111" s="53">
        <v>6835</v>
      </c>
      <c r="O1111" s="53">
        <v>12915</v>
      </c>
      <c r="X1111" s="53">
        <f t="shared" si="482"/>
        <v>17</v>
      </c>
      <c r="Y1111" s="53">
        <v>1539</v>
      </c>
      <c r="Z1111" s="53">
        <v>465</v>
      </c>
      <c r="AA1111" s="53">
        <v>0</v>
      </c>
      <c r="AB1111" s="53">
        <v>0</v>
      </c>
      <c r="AC1111" s="53">
        <v>0</v>
      </c>
      <c r="AD1111" s="53">
        <v>0</v>
      </c>
      <c r="AP1111" s="7">
        <f>IF(Q1111&gt;0,RANK(Q1111,(N1111:P1111,Q1111:AF1111)),0)</f>
        <v>0</v>
      </c>
      <c r="AQ1111" s="7">
        <f>IF(R1111&gt;0,RANK(R1111,(N1111:P1111,Q1111:AF1111)),0)</f>
        <v>0</v>
      </c>
      <c r="AR1111" s="7">
        <f>IF(T1111&gt;0,RANK(T1111,(N1111:P1111,Q1111:AF1111)),0)</f>
        <v>0</v>
      </c>
      <c r="AS1111" s="7">
        <f>IF(S1111&gt;0,RANK(S1111,(N1111:P1111,Q1111:AF1111)),0)</f>
        <v>0</v>
      </c>
      <c r="AT1111" s="2">
        <f t="shared" si="483"/>
        <v>0</v>
      </c>
      <c r="AU1111" s="2">
        <f t="shared" si="484"/>
        <v>0</v>
      </c>
      <c r="AV1111" s="2">
        <f t="shared" si="485"/>
        <v>0</v>
      </c>
      <c r="AW1111" s="2">
        <f t="shared" si="486"/>
        <v>0</v>
      </c>
      <c r="AY1111" t="s">
        <v>774</v>
      </c>
      <c r="AZ1111" t="s">
        <v>1460</v>
      </c>
      <c r="BA1111">
        <v>6</v>
      </c>
      <c r="BC1111">
        <v>2</v>
      </c>
      <c r="BD1111" s="91">
        <v>27</v>
      </c>
      <c r="BE1111" s="93">
        <v>9</v>
      </c>
      <c r="BF1111" s="96">
        <f t="shared" si="455"/>
        <v>27009</v>
      </c>
      <c r="BG1111" s="96">
        <f t="shared" si="476"/>
        <v>27009</v>
      </c>
      <c r="BI1111" s="7" t="s">
        <v>1447</v>
      </c>
      <c r="BQ1111" s="53">
        <v>17</v>
      </c>
    </row>
    <row r="1112" spans="1:69" ht="14" hidden="1" customHeight="1" outlineLevel="1" x14ac:dyDescent="0.2">
      <c r="A1112" t="s">
        <v>1824</v>
      </c>
      <c r="B1112" t="s">
        <v>1460</v>
      </c>
      <c r="C1112" s="1">
        <f t="shared" si="477"/>
        <v>2948</v>
      </c>
      <c r="D1112" s="7">
        <f>IF(N1112&gt;0, RANK(N1112,(N1112:P1112,Q1112:AF1112)),0)</f>
        <v>2</v>
      </c>
      <c r="E1112" s="7">
        <f>IF(O1112&gt;0,RANK(O1112,(N1112:P1112,Q1112:AF1112)),0)</f>
        <v>1</v>
      </c>
      <c r="F1112" s="7">
        <f>IF(P1112&gt;0,RANK(P1112,(N1112:P1112,Q1112:AF1112)),0)</f>
        <v>0</v>
      </c>
      <c r="G1112" s="1">
        <f t="shared" si="465"/>
        <v>531</v>
      </c>
      <c r="H1112" s="2">
        <f t="shared" si="466"/>
        <v>0.18012211668928088</v>
      </c>
      <c r="I1112" s="2"/>
      <c r="J1112" s="2">
        <f t="shared" si="478"/>
        <v>0.37516960651289011</v>
      </c>
      <c r="K1112" s="2">
        <f t="shared" si="479"/>
        <v>0.55529172320217102</v>
      </c>
      <c r="L1112" s="2">
        <f t="shared" si="480"/>
        <v>0</v>
      </c>
      <c r="M1112" s="2">
        <f t="shared" si="481"/>
        <v>6.9538670284938875E-2</v>
      </c>
      <c r="N1112" s="53">
        <v>1106</v>
      </c>
      <c r="O1112" s="53">
        <v>1637</v>
      </c>
      <c r="X1112" s="53">
        <f t="shared" si="482"/>
        <v>3</v>
      </c>
      <c r="Y1112" s="53">
        <v>163</v>
      </c>
      <c r="Z1112" s="53">
        <v>39</v>
      </c>
      <c r="AA1112" s="53">
        <v>0</v>
      </c>
      <c r="AB1112" s="53">
        <v>0</v>
      </c>
      <c r="AC1112" s="53">
        <v>0</v>
      </c>
      <c r="AD1112" s="53">
        <v>0</v>
      </c>
      <c r="AP1112" s="7">
        <f>IF(Q1112&gt;0,RANK(Q1112,(N1112:P1112,Q1112:AF1112)),0)</f>
        <v>0</v>
      </c>
      <c r="AQ1112" s="7">
        <f>IF(R1112&gt;0,RANK(R1112,(N1112:P1112,Q1112:AF1112)),0)</f>
        <v>0</v>
      </c>
      <c r="AR1112" s="7">
        <f>IF(T1112&gt;0,RANK(T1112,(N1112:P1112,Q1112:AF1112)),0)</f>
        <v>0</v>
      </c>
      <c r="AS1112" s="7">
        <f>IF(S1112&gt;0,RANK(S1112,(N1112:P1112,Q1112:AF1112)),0)</f>
        <v>0</v>
      </c>
      <c r="AT1112" s="2">
        <f t="shared" si="483"/>
        <v>0</v>
      </c>
      <c r="AU1112" s="2">
        <f t="shared" si="484"/>
        <v>0</v>
      </c>
      <c r="AV1112" s="2">
        <f t="shared" si="485"/>
        <v>0</v>
      </c>
      <c r="AW1112" s="2">
        <f t="shared" si="486"/>
        <v>0</v>
      </c>
      <c r="AY1112" t="s">
        <v>1824</v>
      </c>
      <c r="AZ1112" t="s">
        <v>1460</v>
      </c>
      <c r="BA1112">
        <v>7</v>
      </c>
      <c r="BC1112">
        <v>2</v>
      </c>
      <c r="BD1112" s="91">
        <v>27</v>
      </c>
      <c r="BE1112" s="93">
        <v>11</v>
      </c>
      <c r="BF1112" s="96">
        <f t="shared" si="455"/>
        <v>27011</v>
      </c>
      <c r="BG1112" s="96">
        <f t="shared" si="476"/>
        <v>27011</v>
      </c>
      <c r="BI1112" s="7" t="s">
        <v>1447</v>
      </c>
      <c r="BQ1112" s="53">
        <v>3</v>
      </c>
    </row>
    <row r="1113" spans="1:69" ht="14" hidden="1" customHeight="1" outlineLevel="1" x14ac:dyDescent="0.2">
      <c r="A1113" t="s">
        <v>602</v>
      </c>
      <c r="B1113" t="s">
        <v>1460</v>
      </c>
      <c r="C1113" s="1">
        <f t="shared" si="477"/>
        <v>35326</v>
      </c>
      <c r="D1113" s="7">
        <f>IF(N1113&gt;0, RANK(N1113,(N1113:P1113,Q1113:AF1113)),0)</f>
        <v>1</v>
      </c>
      <c r="E1113" s="7">
        <f>IF(O1113&gt;0,RANK(O1113,(N1113:P1113,Q1113:AF1113)),0)</f>
        <v>2</v>
      </c>
      <c r="F1113" s="7">
        <f>IF(P1113&gt;0,RANK(P1113,(N1113:P1113,Q1113:AF1113)),0)</f>
        <v>0</v>
      </c>
      <c r="G1113" s="1">
        <f t="shared" si="465"/>
        <v>1487</v>
      </c>
      <c r="H1113" s="2">
        <f t="shared" si="466"/>
        <v>4.2093642076657417E-2</v>
      </c>
      <c r="I1113" s="2"/>
      <c r="J1113" s="2">
        <f t="shared" si="478"/>
        <v>0.46784238238124892</v>
      </c>
      <c r="K1113" s="2">
        <f t="shared" si="479"/>
        <v>0.42574874030459153</v>
      </c>
      <c r="L1113" s="2">
        <f t="shared" si="480"/>
        <v>0</v>
      </c>
      <c r="M1113" s="2">
        <f t="shared" si="481"/>
        <v>0.10640887731415949</v>
      </c>
      <c r="N1113" s="53">
        <v>16527</v>
      </c>
      <c r="O1113" s="53">
        <v>15040</v>
      </c>
      <c r="X1113" s="53">
        <f t="shared" si="482"/>
        <v>41</v>
      </c>
      <c r="Y1113" s="53">
        <v>2847</v>
      </c>
      <c r="Z1113" s="53">
        <v>871</v>
      </c>
      <c r="AA1113" s="53">
        <v>0</v>
      </c>
      <c r="AB1113" s="53">
        <v>0</v>
      </c>
      <c r="AC1113" s="53">
        <v>0</v>
      </c>
      <c r="AD1113" s="53">
        <v>0</v>
      </c>
      <c r="AP1113" s="7">
        <f>IF(Q1113&gt;0,RANK(Q1113,(N1113:P1113,Q1113:AF1113)),0)</f>
        <v>0</v>
      </c>
      <c r="AQ1113" s="7">
        <f>IF(R1113&gt;0,RANK(R1113,(N1113:P1113,Q1113:AF1113)),0)</f>
        <v>0</v>
      </c>
      <c r="AR1113" s="7">
        <f>IF(T1113&gt;0,RANK(T1113,(N1113:P1113,Q1113:AF1113)),0)</f>
        <v>0</v>
      </c>
      <c r="AS1113" s="7">
        <f>IF(S1113&gt;0,RANK(S1113,(N1113:P1113,Q1113:AF1113)),0)</f>
        <v>0</v>
      </c>
      <c r="AT1113" s="2">
        <f t="shared" si="483"/>
        <v>0</v>
      </c>
      <c r="AU1113" s="2">
        <f t="shared" si="484"/>
        <v>0</v>
      </c>
      <c r="AV1113" s="2">
        <f t="shared" si="485"/>
        <v>0</v>
      </c>
      <c r="AW1113" s="2">
        <f t="shared" si="486"/>
        <v>0</v>
      </c>
      <c r="AY1113" t="s">
        <v>602</v>
      </c>
      <c r="AZ1113" t="s">
        <v>1460</v>
      </c>
      <c r="BA1113">
        <v>1</v>
      </c>
      <c r="BC1113">
        <v>2</v>
      </c>
      <c r="BD1113" s="91">
        <v>27</v>
      </c>
      <c r="BE1113" s="93">
        <v>13</v>
      </c>
      <c r="BF1113" s="96">
        <f t="shared" si="455"/>
        <v>27013</v>
      </c>
      <c r="BG1113" s="96">
        <f t="shared" si="476"/>
        <v>27013</v>
      </c>
      <c r="BI1113" s="7" t="s">
        <v>1447</v>
      </c>
      <c r="BQ1113" s="53">
        <v>41</v>
      </c>
    </row>
    <row r="1114" spans="1:69" ht="14" hidden="1" customHeight="1" outlineLevel="1" x14ac:dyDescent="0.2">
      <c r="A1114" t="s">
        <v>1795</v>
      </c>
      <c r="B1114" t="s">
        <v>1460</v>
      </c>
      <c r="C1114" s="1">
        <f t="shared" si="477"/>
        <v>14468</v>
      </c>
      <c r="D1114" s="7">
        <f>IF(N1114&gt;0, RANK(N1114,(N1114:P1114,Q1114:AF1114)),0)</f>
        <v>2</v>
      </c>
      <c r="E1114" s="7">
        <f>IF(O1114&gt;0,RANK(O1114,(N1114:P1114,Q1114:AF1114)),0)</f>
        <v>1</v>
      </c>
      <c r="F1114" s="7">
        <f>IF(P1114&gt;0,RANK(P1114,(N1114:P1114,Q1114:AF1114)),0)</f>
        <v>0</v>
      </c>
      <c r="G1114" s="1">
        <f t="shared" si="465"/>
        <v>3928</v>
      </c>
      <c r="H1114" s="2">
        <f t="shared" si="466"/>
        <v>0.27149571468067457</v>
      </c>
      <c r="I1114" s="2"/>
      <c r="J1114" s="2">
        <f t="shared" si="478"/>
        <v>0.33231960188001108</v>
      </c>
      <c r="K1114" s="2">
        <f t="shared" si="479"/>
        <v>0.60381531656068566</v>
      </c>
      <c r="L1114" s="2">
        <f t="shared" si="480"/>
        <v>0</v>
      </c>
      <c r="M1114" s="2">
        <f t="shared" si="481"/>
        <v>6.3865081559303261E-2</v>
      </c>
      <c r="N1114" s="53">
        <v>4808</v>
      </c>
      <c r="O1114" s="53">
        <v>8736</v>
      </c>
      <c r="X1114" s="53">
        <f t="shared" si="482"/>
        <v>10</v>
      </c>
      <c r="Y1114" s="53">
        <v>690</v>
      </c>
      <c r="Z1114" s="53">
        <v>224</v>
      </c>
      <c r="AA1114" s="53">
        <v>0</v>
      </c>
      <c r="AB1114" s="53">
        <v>0</v>
      </c>
      <c r="AC1114" s="53">
        <v>0</v>
      </c>
      <c r="AD1114" s="53">
        <v>0</v>
      </c>
      <c r="AP1114" s="7">
        <f>IF(Q1114&gt;0,RANK(Q1114,(N1114:P1114,Q1114:AF1114)),0)</f>
        <v>0</v>
      </c>
      <c r="AQ1114" s="7">
        <f>IF(R1114&gt;0,RANK(R1114,(N1114:P1114,Q1114:AF1114)),0)</f>
        <v>0</v>
      </c>
      <c r="AR1114" s="7">
        <f>IF(T1114&gt;0,RANK(T1114,(N1114:P1114,Q1114:AF1114)),0)</f>
        <v>0</v>
      </c>
      <c r="AS1114" s="7">
        <f>IF(S1114&gt;0,RANK(S1114,(N1114:P1114,Q1114:AF1114)),0)</f>
        <v>0</v>
      </c>
      <c r="AT1114" s="2">
        <f t="shared" si="483"/>
        <v>0</v>
      </c>
      <c r="AU1114" s="2">
        <f t="shared" si="484"/>
        <v>0</v>
      </c>
      <c r="AV1114" s="2">
        <f t="shared" si="485"/>
        <v>0</v>
      </c>
      <c r="AW1114" s="2">
        <f t="shared" si="486"/>
        <v>0</v>
      </c>
      <c r="AY1114" t="s">
        <v>1795</v>
      </c>
      <c r="AZ1114" t="s">
        <v>1460</v>
      </c>
      <c r="BA1114">
        <v>1</v>
      </c>
      <c r="BC1114">
        <v>2</v>
      </c>
      <c r="BD1114" s="91">
        <v>27</v>
      </c>
      <c r="BE1114" s="93">
        <v>15</v>
      </c>
      <c r="BF1114" s="96">
        <f t="shared" si="455"/>
        <v>27015</v>
      </c>
      <c r="BG1114" s="96">
        <f t="shared" si="476"/>
        <v>27015</v>
      </c>
      <c r="BI1114" s="7" t="s">
        <v>1447</v>
      </c>
      <c r="BQ1114" s="53">
        <v>10</v>
      </c>
    </row>
    <row r="1115" spans="1:69" ht="14" hidden="1" customHeight="1" outlineLevel="1" x14ac:dyDescent="0.2">
      <c r="A1115" t="s">
        <v>1496</v>
      </c>
      <c r="B1115" t="s">
        <v>1460</v>
      </c>
      <c r="C1115" s="1">
        <f t="shared" si="477"/>
        <v>19947</v>
      </c>
      <c r="D1115" s="7">
        <f>IF(N1115&gt;0, RANK(N1115,(N1115:P1115,Q1115:AF1115)),0)</f>
        <v>1</v>
      </c>
      <c r="E1115" s="7">
        <f>IF(O1115&gt;0,RANK(O1115,(N1115:P1115,Q1115:AF1115)),0)</f>
        <v>2</v>
      </c>
      <c r="F1115" s="7">
        <f>IF(P1115&gt;0,RANK(P1115,(N1115:P1115,Q1115:AF1115)),0)</f>
        <v>0</v>
      </c>
      <c r="G1115" s="1">
        <f t="shared" si="465"/>
        <v>671</v>
      </c>
      <c r="H1115" s="2">
        <f t="shared" si="466"/>
        <v>3.3639143730886847E-2</v>
      </c>
      <c r="I1115" s="2"/>
      <c r="J1115" s="2">
        <f t="shared" si="478"/>
        <v>0.4801223241590214</v>
      </c>
      <c r="K1115" s="2">
        <f t="shared" si="479"/>
        <v>0.44648318042813456</v>
      </c>
      <c r="L1115" s="2">
        <f t="shared" si="480"/>
        <v>0</v>
      </c>
      <c r="M1115" s="2">
        <f t="shared" si="481"/>
        <v>7.3394495412844096E-2</v>
      </c>
      <c r="N1115" s="53">
        <v>9577</v>
      </c>
      <c r="O1115" s="53">
        <v>8906</v>
      </c>
      <c r="X1115" s="53">
        <f t="shared" si="482"/>
        <v>11</v>
      </c>
      <c r="Y1115" s="53">
        <v>1092</v>
      </c>
      <c r="Z1115" s="53">
        <v>361</v>
      </c>
      <c r="AA1115" s="53">
        <v>0</v>
      </c>
      <c r="AB1115" s="53">
        <v>0</v>
      </c>
      <c r="AC1115" s="53">
        <v>0</v>
      </c>
      <c r="AD1115" s="53">
        <v>0</v>
      </c>
      <c r="AP1115" s="7">
        <f>IF(Q1115&gt;0,RANK(Q1115,(N1115:P1115,Q1115:AF1115)),0)</f>
        <v>0</v>
      </c>
      <c r="AQ1115" s="7">
        <f>IF(R1115&gt;0,RANK(R1115,(N1115:P1115,Q1115:AF1115)),0)</f>
        <v>0</v>
      </c>
      <c r="AR1115" s="7">
        <f>IF(T1115&gt;0,RANK(T1115,(N1115:P1115,Q1115:AF1115)),0)</f>
        <v>0</v>
      </c>
      <c r="AS1115" s="7">
        <f>IF(S1115&gt;0,RANK(S1115,(N1115:P1115,Q1115:AF1115)),0)</f>
        <v>0</v>
      </c>
      <c r="AT1115" s="2">
        <f t="shared" si="483"/>
        <v>0</v>
      </c>
      <c r="AU1115" s="2">
        <f t="shared" si="484"/>
        <v>0</v>
      </c>
      <c r="AV1115" s="2">
        <f t="shared" si="485"/>
        <v>0</v>
      </c>
      <c r="AW1115" s="2">
        <f t="shared" si="486"/>
        <v>0</v>
      </c>
      <c r="AY1115" t="s">
        <v>1496</v>
      </c>
      <c r="AZ1115" t="s">
        <v>1460</v>
      </c>
      <c r="BA1115">
        <v>8</v>
      </c>
      <c r="BC1115">
        <v>2</v>
      </c>
      <c r="BD1115" s="91">
        <v>27</v>
      </c>
      <c r="BE1115" s="93">
        <v>17</v>
      </c>
      <c r="BF1115" s="96">
        <f t="shared" si="455"/>
        <v>27017</v>
      </c>
      <c r="BG1115" s="96">
        <f t="shared" si="476"/>
        <v>27017</v>
      </c>
      <c r="BI1115" s="7" t="s">
        <v>1447</v>
      </c>
      <c r="BQ1115" s="53">
        <v>11</v>
      </c>
    </row>
    <row r="1116" spans="1:69" ht="14" hidden="1" customHeight="1" outlineLevel="1" x14ac:dyDescent="0.2">
      <c r="A1116" t="s">
        <v>2101</v>
      </c>
      <c r="B1116" t="s">
        <v>1460</v>
      </c>
      <c r="C1116" s="1">
        <f t="shared" si="477"/>
        <v>65497</v>
      </c>
      <c r="D1116" s="7">
        <f>IF(N1116&gt;0, RANK(N1116,(N1116:P1116,Q1116:AF1116)),0)</f>
        <v>2</v>
      </c>
      <c r="E1116" s="7">
        <f>IF(O1116&gt;0,RANK(O1116,(N1116:P1116,Q1116:AF1116)),0)</f>
        <v>1</v>
      </c>
      <c r="F1116" s="7">
        <f>IF(P1116&gt;0,RANK(P1116,(N1116:P1116,Q1116:AF1116)),0)</f>
        <v>0</v>
      </c>
      <c r="G1116" s="1">
        <f t="shared" si="465"/>
        <v>6007</v>
      </c>
      <c r="H1116" s="2">
        <f t="shared" si="466"/>
        <v>9.1714124311037148E-2</v>
      </c>
      <c r="I1116" s="2"/>
      <c r="J1116" s="2">
        <f t="shared" si="478"/>
        <v>0.42163763225796602</v>
      </c>
      <c r="K1116" s="2">
        <f t="shared" si="479"/>
        <v>0.51335175656900311</v>
      </c>
      <c r="L1116" s="2">
        <f t="shared" si="480"/>
        <v>0</v>
      </c>
      <c r="M1116" s="2">
        <f t="shared" si="481"/>
        <v>6.5010611173030863E-2</v>
      </c>
      <c r="N1116" s="53">
        <v>27616</v>
      </c>
      <c r="O1116" s="53">
        <v>33623</v>
      </c>
      <c r="X1116" s="53">
        <f t="shared" si="482"/>
        <v>38</v>
      </c>
      <c r="Y1116" s="53">
        <v>3292</v>
      </c>
      <c r="Z1116" s="53">
        <v>928</v>
      </c>
      <c r="AA1116" s="53">
        <v>0</v>
      </c>
      <c r="AB1116" s="53">
        <v>0</v>
      </c>
      <c r="AC1116" s="53">
        <v>0</v>
      </c>
      <c r="AD1116" s="53">
        <v>0</v>
      </c>
      <c r="AP1116" s="7">
        <f>IF(Q1116&gt;0,RANK(Q1116,(N1116:P1116,Q1116:AF1116)),0)</f>
        <v>0</v>
      </c>
      <c r="AQ1116" s="7">
        <f>IF(R1116&gt;0,RANK(R1116,(N1116:P1116,Q1116:AF1116)),0)</f>
        <v>0</v>
      </c>
      <c r="AR1116" s="7">
        <f>IF(T1116&gt;0,RANK(T1116,(N1116:P1116,Q1116:AF1116)),0)</f>
        <v>0</v>
      </c>
      <c r="AS1116" s="7">
        <f>IF(S1116&gt;0,RANK(S1116,(N1116:P1116,Q1116:AF1116)),0)</f>
        <v>0</v>
      </c>
      <c r="AT1116" s="2">
        <f t="shared" si="483"/>
        <v>0</v>
      </c>
      <c r="AU1116" s="2">
        <f t="shared" si="484"/>
        <v>0</v>
      </c>
      <c r="AV1116" s="2">
        <f t="shared" si="485"/>
        <v>0</v>
      </c>
      <c r="AW1116" s="2">
        <f t="shared" si="486"/>
        <v>0</v>
      </c>
      <c r="AY1116" t="s">
        <v>2101</v>
      </c>
      <c r="AZ1116" t="s">
        <v>1460</v>
      </c>
      <c r="BC1116">
        <v>2</v>
      </c>
      <c r="BD1116" s="91">
        <v>27</v>
      </c>
      <c r="BE1116" s="93">
        <v>19</v>
      </c>
      <c r="BF1116" s="96">
        <f t="shared" si="455"/>
        <v>27019</v>
      </c>
      <c r="BG1116" s="96">
        <f t="shared" si="476"/>
        <v>27019</v>
      </c>
      <c r="BI1116" s="7" t="s">
        <v>1447</v>
      </c>
      <c r="BQ1116" s="53">
        <v>38</v>
      </c>
    </row>
    <row r="1117" spans="1:69" ht="14" hidden="1" customHeight="1" outlineLevel="1" x14ac:dyDescent="0.2">
      <c r="A1117" t="s">
        <v>1200</v>
      </c>
      <c r="B1117" t="s">
        <v>1460</v>
      </c>
      <c r="C1117" s="1">
        <f t="shared" si="477"/>
        <v>18105</v>
      </c>
      <c r="D1117" s="7">
        <f>IF(N1117&gt;0, RANK(N1117,(N1117:P1117,Q1117:AF1117)),0)</f>
        <v>2</v>
      </c>
      <c r="E1117" s="7">
        <f>IF(O1117&gt;0,RANK(O1117,(N1117:P1117,Q1117:AF1117)),0)</f>
        <v>1</v>
      </c>
      <c r="F1117" s="7">
        <f>IF(P1117&gt;0,RANK(P1117,(N1117:P1117,Q1117:AF1117)),0)</f>
        <v>0</v>
      </c>
      <c r="G1117" s="1">
        <f t="shared" si="465"/>
        <v>4964</v>
      </c>
      <c r="H1117" s="2">
        <f t="shared" si="466"/>
        <v>0.27417840375586855</v>
      </c>
      <c r="I1117" s="2"/>
      <c r="J1117" s="2">
        <f t="shared" si="478"/>
        <v>0.32659486329743165</v>
      </c>
      <c r="K1117" s="2">
        <f t="shared" si="479"/>
        <v>0.60077326705330014</v>
      </c>
      <c r="L1117" s="2">
        <f t="shared" si="480"/>
        <v>0</v>
      </c>
      <c r="M1117" s="2">
        <f t="shared" si="481"/>
        <v>7.2631869649268266E-2</v>
      </c>
      <c r="N1117" s="53">
        <v>5913</v>
      </c>
      <c r="O1117" s="53">
        <v>10877</v>
      </c>
      <c r="X1117" s="53">
        <f t="shared" si="482"/>
        <v>16</v>
      </c>
      <c r="Y1117" s="53">
        <v>966</v>
      </c>
      <c r="Z1117" s="53">
        <v>333</v>
      </c>
      <c r="AA1117" s="53">
        <v>0</v>
      </c>
      <c r="AB1117" s="53">
        <v>0</v>
      </c>
      <c r="AC1117" s="53">
        <v>0</v>
      </c>
      <c r="AD1117" s="53">
        <v>0</v>
      </c>
      <c r="AP1117" s="7">
        <f>IF(Q1117&gt;0,RANK(Q1117,(N1117:P1117,Q1117:AF1117)),0)</f>
        <v>0</v>
      </c>
      <c r="AQ1117" s="7">
        <f>IF(R1117&gt;0,RANK(R1117,(N1117:P1117,Q1117:AF1117)),0)</f>
        <v>0</v>
      </c>
      <c r="AR1117" s="7">
        <f>IF(T1117&gt;0,RANK(T1117,(N1117:P1117,Q1117:AF1117)),0)</f>
        <v>0</v>
      </c>
      <c r="AS1117" s="7">
        <f>IF(S1117&gt;0,RANK(S1117,(N1117:P1117,Q1117:AF1117)),0)</f>
        <v>0</v>
      </c>
      <c r="AT1117" s="2">
        <f t="shared" si="483"/>
        <v>0</v>
      </c>
      <c r="AU1117" s="2">
        <f t="shared" si="484"/>
        <v>0</v>
      </c>
      <c r="AV1117" s="2">
        <f t="shared" si="485"/>
        <v>0</v>
      </c>
      <c r="AW1117" s="2">
        <f t="shared" si="486"/>
        <v>0</v>
      </c>
      <c r="AY1117" t="s">
        <v>1200</v>
      </c>
      <c r="AZ1117" t="s">
        <v>1460</v>
      </c>
      <c r="BA1117">
        <v>8</v>
      </c>
      <c r="BC1117">
        <v>2</v>
      </c>
      <c r="BD1117" s="91">
        <v>27</v>
      </c>
      <c r="BE1117" s="93">
        <v>21</v>
      </c>
      <c r="BF1117" s="96">
        <f t="shared" ref="BF1117:BF1180" si="487">1000*BD1117+BE1117</f>
        <v>27021</v>
      </c>
      <c r="BG1117" s="96">
        <f t="shared" si="476"/>
        <v>27021</v>
      </c>
      <c r="BI1117" s="7" t="s">
        <v>1447</v>
      </c>
      <c r="BQ1117" s="53">
        <v>16</v>
      </c>
    </row>
    <row r="1118" spans="1:69" ht="14" hidden="1" customHeight="1" outlineLevel="1" x14ac:dyDescent="0.2">
      <c r="A1118" t="s">
        <v>2377</v>
      </c>
      <c r="B1118" t="s">
        <v>1460</v>
      </c>
      <c r="C1118" s="1">
        <f t="shared" si="477"/>
        <v>6528</v>
      </c>
      <c r="D1118" s="7">
        <f>IF(N1118&gt;0, RANK(N1118,(N1118:P1118,Q1118:AF1118)),0)</f>
        <v>2</v>
      </c>
      <c r="E1118" s="7">
        <f>IF(O1118&gt;0,RANK(O1118,(N1118:P1118,Q1118:AF1118)),0)</f>
        <v>1</v>
      </c>
      <c r="F1118" s="7">
        <f>IF(P1118&gt;0,RANK(P1118,(N1118:P1118,Q1118:AF1118)),0)</f>
        <v>0</v>
      </c>
      <c r="G1118" s="1">
        <f t="shared" si="465"/>
        <v>1537</v>
      </c>
      <c r="H1118" s="2">
        <f t="shared" si="466"/>
        <v>0.23544730392156862</v>
      </c>
      <c r="I1118" s="2"/>
      <c r="J1118" s="2">
        <f t="shared" si="478"/>
        <v>0.34773284313725489</v>
      </c>
      <c r="K1118" s="2">
        <f t="shared" si="479"/>
        <v>0.58318014705882348</v>
      </c>
      <c r="L1118" s="2">
        <f t="shared" si="480"/>
        <v>0</v>
      </c>
      <c r="M1118" s="2">
        <f t="shared" si="481"/>
        <v>6.9087009803921684E-2</v>
      </c>
      <c r="N1118" s="53">
        <v>2270</v>
      </c>
      <c r="O1118" s="53">
        <v>3807</v>
      </c>
      <c r="X1118" s="53">
        <f t="shared" si="482"/>
        <v>3</v>
      </c>
      <c r="Y1118" s="53">
        <v>358</v>
      </c>
      <c r="Z1118" s="53">
        <v>90</v>
      </c>
      <c r="AA1118" s="53">
        <v>0</v>
      </c>
      <c r="AB1118" s="53">
        <v>0</v>
      </c>
      <c r="AC1118" s="53">
        <v>0</v>
      </c>
      <c r="AD1118" s="53">
        <v>0</v>
      </c>
      <c r="AP1118" s="7">
        <f>IF(Q1118&gt;0,RANK(Q1118,(N1118:P1118,Q1118:AF1118)),0)</f>
        <v>0</v>
      </c>
      <c r="AQ1118" s="7">
        <f>IF(R1118&gt;0,RANK(R1118,(N1118:P1118,Q1118:AF1118)),0)</f>
        <v>0</v>
      </c>
      <c r="AR1118" s="7">
        <f>IF(T1118&gt;0,RANK(T1118,(N1118:P1118,Q1118:AF1118)),0)</f>
        <v>0</v>
      </c>
      <c r="AS1118" s="7">
        <f>IF(S1118&gt;0,RANK(S1118,(N1118:P1118,Q1118:AF1118)),0)</f>
        <v>0</v>
      </c>
      <c r="AT1118" s="2">
        <f t="shared" si="483"/>
        <v>0</v>
      </c>
      <c r="AU1118" s="2">
        <f t="shared" si="484"/>
        <v>0</v>
      </c>
      <c r="AV1118" s="2">
        <f t="shared" si="485"/>
        <v>0</v>
      </c>
      <c r="AW1118" s="2">
        <f t="shared" si="486"/>
        <v>0</v>
      </c>
      <c r="AY1118" t="s">
        <v>2377</v>
      </c>
      <c r="AZ1118" t="s">
        <v>1460</v>
      </c>
      <c r="BA1118">
        <v>7</v>
      </c>
      <c r="BC1118">
        <v>2</v>
      </c>
      <c r="BD1118" s="91">
        <v>27</v>
      </c>
      <c r="BE1118" s="93">
        <v>23</v>
      </c>
      <c r="BF1118" s="96">
        <f t="shared" si="487"/>
        <v>27023</v>
      </c>
      <c r="BG1118" s="96">
        <f t="shared" si="476"/>
        <v>27023</v>
      </c>
      <c r="BI1118" s="7" t="s">
        <v>1447</v>
      </c>
      <c r="BQ1118" s="53">
        <v>3</v>
      </c>
    </row>
    <row r="1119" spans="1:69" ht="14" hidden="1" customHeight="1" outlineLevel="1" x14ac:dyDescent="0.2">
      <c r="A1119" t="s">
        <v>2382</v>
      </c>
      <c r="B1119" t="s">
        <v>1460</v>
      </c>
      <c r="C1119" s="1">
        <f t="shared" si="477"/>
        <v>33766</v>
      </c>
      <c r="D1119" s="7">
        <f>IF(N1119&gt;0, RANK(N1119,(N1119:P1119,Q1119:AF1119)),0)</f>
        <v>2</v>
      </c>
      <c r="E1119" s="7">
        <f>IF(O1119&gt;0,RANK(O1119,(N1119:P1119,Q1119:AF1119)),0)</f>
        <v>1</v>
      </c>
      <c r="F1119" s="7">
        <f>IF(P1119&gt;0,RANK(P1119,(N1119:P1119,Q1119:AF1119)),0)</f>
        <v>0</v>
      </c>
      <c r="G1119" s="1">
        <f t="shared" si="465"/>
        <v>8686</v>
      </c>
      <c r="H1119" s="2">
        <f t="shared" si="466"/>
        <v>0.2572410116685423</v>
      </c>
      <c r="I1119" s="2"/>
      <c r="J1119" s="2">
        <f t="shared" si="478"/>
        <v>0.3261861043653379</v>
      </c>
      <c r="K1119" s="2">
        <f t="shared" si="479"/>
        <v>0.5834271160338802</v>
      </c>
      <c r="L1119" s="2">
        <f t="shared" si="480"/>
        <v>0</v>
      </c>
      <c r="M1119" s="2">
        <f t="shared" si="481"/>
        <v>9.0386779600781897E-2</v>
      </c>
      <c r="N1119" s="53">
        <v>11014</v>
      </c>
      <c r="O1119" s="53">
        <v>19700</v>
      </c>
      <c r="X1119" s="53">
        <f t="shared" si="482"/>
        <v>20</v>
      </c>
      <c r="Y1119" s="53">
        <v>2340</v>
      </c>
      <c r="Z1119" s="53">
        <v>692</v>
      </c>
      <c r="AA1119" s="53">
        <v>0</v>
      </c>
      <c r="AB1119" s="53">
        <v>0</v>
      </c>
      <c r="AC1119" s="53">
        <v>0</v>
      </c>
      <c r="AD1119" s="53">
        <v>0</v>
      </c>
      <c r="AP1119" s="7">
        <f>IF(Q1119&gt;0,RANK(Q1119,(N1119:P1119,Q1119:AF1119)),0)</f>
        <v>0</v>
      </c>
      <c r="AQ1119" s="7">
        <f>IF(R1119&gt;0,RANK(R1119,(N1119:P1119,Q1119:AF1119)),0)</f>
        <v>0</v>
      </c>
      <c r="AR1119" s="7">
        <f>IF(T1119&gt;0,RANK(T1119,(N1119:P1119,Q1119:AF1119)),0)</f>
        <v>0</v>
      </c>
      <c r="AS1119" s="7">
        <f>IF(S1119&gt;0,RANK(S1119,(N1119:P1119,Q1119:AF1119)),0)</f>
        <v>0</v>
      </c>
      <c r="AT1119" s="2">
        <f t="shared" si="483"/>
        <v>0</v>
      </c>
      <c r="AU1119" s="2">
        <f t="shared" si="484"/>
        <v>0</v>
      </c>
      <c r="AV1119" s="2">
        <f t="shared" si="485"/>
        <v>0</v>
      </c>
      <c r="AW1119" s="2">
        <f t="shared" si="486"/>
        <v>0</v>
      </c>
      <c r="AY1119" t="s">
        <v>2382</v>
      </c>
      <c r="AZ1119" t="s">
        <v>1460</v>
      </c>
      <c r="BA1119">
        <v>8</v>
      </c>
      <c r="BC1119">
        <v>2</v>
      </c>
      <c r="BD1119" s="91">
        <v>27</v>
      </c>
      <c r="BE1119" s="93">
        <v>25</v>
      </c>
      <c r="BF1119" s="96">
        <f t="shared" si="487"/>
        <v>27025</v>
      </c>
      <c r="BG1119" s="96">
        <f t="shared" si="476"/>
        <v>27025</v>
      </c>
      <c r="BI1119" s="7" t="s">
        <v>1447</v>
      </c>
      <c r="BQ1119" s="53">
        <v>20</v>
      </c>
    </row>
    <row r="1120" spans="1:69" ht="14" hidden="1" customHeight="1" outlineLevel="1" x14ac:dyDescent="0.2">
      <c r="A1120" t="s">
        <v>1273</v>
      </c>
      <c r="B1120" t="s">
        <v>1460</v>
      </c>
      <c r="C1120" s="1">
        <f t="shared" si="477"/>
        <v>31537</v>
      </c>
      <c r="D1120" s="7">
        <f>IF(N1120&gt;0, RANK(N1120,(N1120:P1120,Q1120:AF1120)),0)</f>
        <v>1</v>
      </c>
      <c r="E1120" s="7">
        <f>IF(O1120&gt;0,RANK(O1120,(N1120:P1120,Q1120:AF1120)),0)</f>
        <v>2</v>
      </c>
      <c r="F1120" s="7">
        <f>IF(P1120&gt;0,RANK(P1120,(N1120:P1120,Q1120:AF1120)),0)</f>
        <v>0</v>
      </c>
      <c r="G1120" s="1">
        <f t="shared" si="465"/>
        <v>1828</v>
      </c>
      <c r="H1120" s="2">
        <f t="shared" si="466"/>
        <v>5.7963661730665569E-2</v>
      </c>
      <c r="I1120" s="2"/>
      <c r="J1120" s="2">
        <f t="shared" si="478"/>
        <v>0.47994419253575166</v>
      </c>
      <c r="K1120" s="2">
        <f t="shared" si="479"/>
        <v>0.42198053080508607</v>
      </c>
      <c r="L1120" s="2">
        <f t="shared" si="480"/>
        <v>0</v>
      </c>
      <c r="M1120" s="2">
        <f t="shared" si="481"/>
        <v>9.8075276659162214E-2</v>
      </c>
      <c r="N1120" s="53">
        <v>15136</v>
      </c>
      <c r="O1120" s="53">
        <v>13308</v>
      </c>
      <c r="X1120" s="53">
        <f t="shared" si="482"/>
        <v>29</v>
      </c>
      <c r="Y1120" s="53">
        <v>2348</v>
      </c>
      <c r="Z1120" s="53">
        <v>716</v>
      </c>
      <c r="AA1120" s="53">
        <v>0</v>
      </c>
      <c r="AB1120" s="53">
        <v>0</v>
      </c>
      <c r="AC1120" s="53">
        <v>0</v>
      </c>
      <c r="AD1120" s="53">
        <v>0</v>
      </c>
      <c r="AP1120" s="7">
        <f>IF(Q1120&gt;0,RANK(Q1120,(N1120:P1120,Q1120:AF1120)),0)</f>
        <v>0</v>
      </c>
      <c r="AQ1120" s="7">
        <f>IF(R1120&gt;0,RANK(R1120,(N1120:P1120,Q1120:AF1120)),0)</f>
        <v>0</v>
      </c>
      <c r="AR1120" s="7">
        <f>IF(T1120&gt;0,RANK(T1120,(N1120:P1120,Q1120:AF1120)),0)</f>
        <v>0</v>
      </c>
      <c r="AS1120" s="7">
        <f>IF(S1120&gt;0,RANK(S1120,(N1120:P1120,Q1120:AF1120)),0)</f>
        <v>0</v>
      </c>
      <c r="AT1120" s="2">
        <f t="shared" si="483"/>
        <v>0</v>
      </c>
      <c r="AU1120" s="2">
        <f t="shared" si="484"/>
        <v>0</v>
      </c>
      <c r="AV1120" s="2">
        <f t="shared" si="485"/>
        <v>0</v>
      </c>
      <c r="AW1120" s="2">
        <f t="shared" si="486"/>
        <v>0</v>
      </c>
      <c r="AY1120" t="s">
        <v>1273</v>
      </c>
      <c r="AZ1120" t="s">
        <v>1460</v>
      </c>
      <c r="BA1120">
        <v>7</v>
      </c>
      <c r="BC1120">
        <v>2</v>
      </c>
      <c r="BD1120" s="91">
        <v>27</v>
      </c>
      <c r="BE1120" s="93">
        <v>27</v>
      </c>
      <c r="BF1120" s="96">
        <f t="shared" si="487"/>
        <v>27027</v>
      </c>
      <c r="BG1120" s="96">
        <f t="shared" si="476"/>
        <v>27027</v>
      </c>
      <c r="BI1120" s="7" t="s">
        <v>1447</v>
      </c>
      <c r="BQ1120" s="53">
        <v>29</v>
      </c>
    </row>
    <row r="1121" spans="1:69" ht="14" hidden="1" customHeight="1" outlineLevel="1" x14ac:dyDescent="0.2">
      <c r="A1121" t="s">
        <v>1970</v>
      </c>
      <c r="B1121" t="s">
        <v>1460</v>
      </c>
      <c r="C1121" s="1">
        <f t="shared" si="477"/>
        <v>4618</v>
      </c>
      <c r="D1121" s="7">
        <f>IF(N1121&gt;0, RANK(N1121,(N1121:P1121,Q1121:AF1121)),0)</f>
        <v>2</v>
      </c>
      <c r="E1121" s="7">
        <f>IF(O1121&gt;0,RANK(O1121,(N1121:P1121,Q1121:AF1121)),0)</f>
        <v>1</v>
      </c>
      <c r="F1121" s="7">
        <f>IF(P1121&gt;0,RANK(P1121,(N1121:P1121,Q1121:AF1121)),0)</f>
        <v>0</v>
      </c>
      <c r="G1121" s="1">
        <f t="shared" si="465"/>
        <v>1854</v>
      </c>
      <c r="H1121" s="2">
        <f t="shared" si="466"/>
        <v>0.40147249891728021</v>
      </c>
      <c r="I1121" s="2"/>
      <c r="J1121" s="2">
        <f t="shared" si="478"/>
        <v>0.26504980511043741</v>
      </c>
      <c r="K1121" s="2">
        <f t="shared" si="479"/>
        <v>0.66652230402771762</v>
      </c>
      <c r="L1121" s="2">
        <f t="shared" si="480"/>
        <v>0</v>
      </c>
      <c r="M1121" s="2">
        <f t="shared" si="481"/>
        <v>6.8427890861844975E-2</v>
      </c>
      <c r="N1121" s="53">
        <v>1224</v>
      </c>
      <c r="O1121" s="53">
        <v>3078</v>
      </c>
      <c r="X1121" s="53">
        <f t="shared" si="482"/>
        <v>5</v>
      </c>
      <c r="Y1121" s="53">
        <v>242</v>
      </c>
      <c r="Z1121" s="53">
        <v>69</v>
      </c>
      <c r="AA1121" s="53">
        <v>0</v>
      </c>
      <c r="AB1121" s="53">
        <v>0</v>
      </c>
      <c r="AC1121" s="53">
        <v>0</v>
      </c>
      <c r="AD1121" s="53">
        <v>0</v>
      </c>
      <c r="AP1121" s="7">
        <f>IF(Q1121&gt;0,RANK(Q1121,(N1121:P1121,Q1121:AF1121)),0)</f>
        <v>0</v>
      </c>
      <c r="AQ1121" s="7">
        <f>IF(R1121&gt;0,RANK(R1121,(N1121:P1121,Q1121:AF1121)),0)</f>
        <v>0</v>
      </c>
      <c r="AR1121" s="7">
        <f>IF(T1121&gt;0,RANK(T1121,(N1121:P1121,Q1121:AF1121)),0)</f>
        <v>0</v>
      </c>
      <c r="AS1121" s="7">
        <f>IF(S1121&gt;0,RANK(S1121,(N1121:P1121,Q1121:AF1121)),0)</f>
        <v>0</v>
      </c>
      <c r="AT1121" s="2">
        <f t="shared" si="483"/>
        <v>0</v>
      </c>
      <c r="AU1121" s="2">
        <f t="shared" si="484"/>
        <v>0</v>
      </c>
      <c r="AV1121" s="2">
        <f t="shared" si="485"/>
        <v>0</v>
      </c>
      <c r="AW1121" s="2">
        <f t="shared" si="486"/>
        <v>0</v>
      </c>
      <c r="AY1121" t="s">
        <v>1970</v>
      </c>
      <c r="AZ1121" t="s">
        <v>1460</v>
      </c>
      <c r="BA1121">
        <v>7</v>
      </c>
      <c r="BC1121">
        <v>2</v>
      </c>
      <c r="BD1121" s="91">
        <v>27</v>
      </c>
      <c r="BE1121" s="93">
        <v>29</v>
      </c>
      <c r="BF1121" s="96">
        <f t="shared" si="487"/>
        <v>27029</v>
      </c>
      <c r="BG1121" s="96">
        <f t="shared" si="476"/>
        <v>27029</v>
      </c>
      <c r="BI1121" s="7" t="s">
        <v>1447</v>
      </c>
      <c r="BQ1121" s="53">
        <v>5</v>
      </c>
    </row>
    <row r="1122" spans="1:69" ht="14" hidden="1" customHeight="1" outlineLevel="1" x14ac:dyDescent="0.2">
      <c r="A1122" t="s">
        <v>1878</v>
      </c>
      <c r="B1122" t="s">
        <v>1460</v>
      </c>
      <c r="C1122" s="1">
        <f t="shared" si="477"/>
        <v>3716</v>
      </c>
      <c r="D1122" s="7">
        <f>IF(N1122&gt;0, RANK(N1122,(N1122:P1122,Q1122:AF1122)),0)</f>
        <v>1</v>
      </c>
      <c r="E1122" s="7">
        <f>IF(O1122&gt;0,RANK(O1122,(N1122:P1122,Q1122:AF1122)),0)</f>
        <v>2</v>
      </c>
      <c r="F1122" s="7">
        <f>IF(P1122&gt;0,RANK(P1122,(N1122:P1122,Q1122:AF1122)),0)</f>
        <v>0</v>
      </c>
      <c r="G1122" s="1">
        <f t="shared" si="465"/>
        <v>1182</v>
      </c>
      <c r="H1122" s="2">
        <f t="shared" si="466"/>
        <v>0.31808396124865446</v>
      </c>
      <c r="I1122" s="2"/>
      <c r="J1122" s="2">
        <f t="shared" si="478"/>
        <v>0.63078579117330458</v>
      </c>
      <c r="K1122" s="2">
        <f t="shared" si="479"/>
        <v>0.31270182992465018</v>
      </c>
      <c r="L1122" s="2">
        <f t="shared" si="480"/>
        <v>0</v>
      </c>
      <c r="M1122" s="2">
        <f t="shared" si="481"/>
        <v>5.6512378902045246E-2</v>
      </c>
      <c r="N1122" s="53">
        <v>2344</v>
      </c>
      <c r="O1122" s="53">
        <v>1162</v>
      </c>
      <c r="X1122" s="53">
        <f t="shared" si="482"/>
        <v>4</v>
      </c>
      <c r="Y1122" s="53">
        <v>133</v>
      </c>
      <c r="Z1122" s="53">
        <v>73</v>
      </c>
      <c r="AA1122" s="53">
        <v>0</v>
      </c>
      <c r="AB1122" s="53">
        <v>0</v>
      </c>
      <c r="AC1122" s="53">
        <v>0</v>
      </c>
      <c r="AD1122" s="53">
        <v>0</v>
      </c>
      <c r="AP1122" s="7">
        <f>IF(Q1122&gt;0,RANK(Q1122,(N1122:P1122,Q1122:AF1122)),0)</f>
        <v>0</v>
      </c>
      <c r="AQ1122" s="7">
        <f>IF(R1122&gt;0,RANK(R1122,(N1122:P1122,Q1122:AF1122)),0)</f>
        <v>0</v>
      </c>
      <c r="AR1122" s="7">
        <f>IF(T1122&gt;0,RANK(T1122,(N1122:P1122,Q1122:AF1122)),0)</f>
        <v>0</v>
      </c>
      <c r="AS1122" s="7">
        <f>IF(S1122&gt;0,RANK(S1122,(N1122:P1122,Q1122:AF1122)),0)</f>
        <v>0</v>
      </c>
      <c r="AT1122" s="2">
        <f t="shared" si="483"/>
        <v>0</v>
      </c>
      <c r="AU1122" s="2">
        <f t="shared" si="484"/>
        <v>0</v>
      </c>
      <c r="AV1122" s="2">
        <f t="shared" si="485"/>
        <v>0</v>
      </c>
      <c r="AW1122" s="2">
        <f t="shared" si="486"/>
        <v>0</v>
      </c>
      <c r="AY1122" t="s">
        <v>1878</v>
      </c>
      <c r="AZ1122" t="s">
        <v>1460</v>
      </c>
      <c r="BA1122">
        <v>8</v>
      </c>
      <c r="BC1122">
        <v>2</v>
      </c>
      <c r="BD1122" s="91">
        <v>27</v>
      </c>
      <c r="BE1122" s="93">
        <v>31</v>
      </c>
      <c r="BF1122" s="96">
        <f t="shared" si="487"/>
        <v>27031</v>
      </c>
      <c r="BG1122" s="96">
        <f t="shared" si="476"/>
        <v>27031</v>
      </c>
      <c r="BI1122" s="7" t="s">
        <v>1447</v>
      </c>
      <c r="BQ1122" s="53">
        <v>4</v>
      </c>
    </row>
    <row r="1123" spans="1:69" ht="14" hidden="1" customHeight="1" outlineLevel="1" x14ac:dyDescent="0.2">
      <c r="A1123" t="s">
        <v>574</v>
      </c>
      <c r="B1123" t="s">
        <v>1460</v>
      </c>
      <c r="C1123" s="1">
        <f t="shared" si="477"/>
        <v>5992</v>
      </c>
      <c r="D1123" s="7">
        <f>IF(N1123&gt;0, RANK(N1123,(N1123:P1123,Q1123:AF1123)),0)</f>
        <v>2</v>
      </c>
      <c r="E1123" s="7">
        <f>IF(O1123&gt;0,RANK(O1123,(N1123:P1123,Q1123:AF1123)),0)</f>
        <v>1</v>
      </c>
      <c r="F1123" s="7">
        <f>IF(P1123&gt;0,RANK(P1123,(N1123:P1123,Q1123:AF1123)),0)</f>
        <v>0</v>
      </c>
      <c r="G1123" s="1">
        <f t="shared" si="465"/>
        <v>2002</v>
      </c>
      <c r="H1123" s="2">
        <f t="shared" si="466"/>
        <v>0.33411214953271029</v>
      </c>
      <c r="I1123" s="2"/>
      <c r="J1123" s="2">
        <f t="shared" si="478"/>
        <v>0.29939919893190919</v>
      </c>
      <c r="K1123" s="2">
        <f t="shared" si="479"/>
        <v>0.63351134846461954</v>
      </c>
      <c r="L1123" s="2">
        <f t="shared" si="480"/>
        <v>0</v>
      </c>
      <c r="M1123" s="2">
        <f t="shared" si="481"/>
        <v>6.7089452603471322E-2</v>
      </c>
      <c r="N1123" s="53">
        <v>1794</v>
      </c>
      <c r="O1123" s="53">
        <v>3796</v>
      </c>
      <c r="X1123" s="53">
        <f t="shared" si="482"/>
        <v>1</v>
      </c>
      <c r="Y1123" s="53">
        <v>321</v>
      </c>
      <c r="Z1123" s="53">
        <v>80</v>
      </c>
      <c r="AA1123" s="53">
        <v>0</v>
      </c>
      <c r="AB1123" s="53">
        <v>0</v>
      </c>
      <c r="AC1123" s="53">
        <v>0</v>
      </c>
      <c r="AD1123" s="53">
        <v>0</v>
      </c>
      <c r="AP1123" s="7">
        <f>IF(Q1123&gt;0,RANK(Q1123,(N1123:P1123,Q1123:AF1123)),0)</f>
        <v>0</v>
      </c>
      <c r="AQ1123" s="7">
        <f>IF(R1123&gt;0,RANK(R1123,(N1123:P1123,Q1123:AF1123)),0)</f>
        <v>0</v>
      </c>
      <c r="AR1123" s="7">
        <f>IF(T1123&gt;0,RANK(T1123,(N1123:P1123,Q1123:AF1123)),0)</f>
        <v>0</v>
      </c>
      <c r="AS1123" s="7">
        <f>IF(S1123&gt;0,RANK(S1123,(N1123:P1123,Q1123:AF1123)),0)</f>
        <v>0</v>
      </c>
      <c r="AT1123" s="2">
        <f t="shared" si="483"/>
        <v>0</v>
      </c>
      <c r="AU1123" s="2">
        <f t="shared" si="484"/>
        <v>0</v>
      </c>
      <c r="AV1123" s="2">
        <f t="shared" si="485"/>
        <v>0</v>
      </c>
      <c r="AW1123" s="2">
        <f t="shared" si="486"/>
        <v>0</v>
      </c>
      <c r="AY1123" t="s">
        <v>574</v>
      </c>
      <c r="AZ1123" t="s">
        <v>1460</v>
      </c>
      <c r="BC1123">
        <v>2</v>
      </c>
      <c r="BD1123" s="91">
        <v>27</v>
      </c>
      <c r="BE1123" s="93">
        <v>33</v>
      </c>
      <c r="BF1123" s="96">
        <f t="shared" si="487"/>
        <v>27033</v>
      </c>
      <c r="BG1123" s="96">
        <f t="shared" si="476"/>
        <v>27033</v>
      </c>
      <c r="BI1123" s="7" t="s">
        <v>1447</v>
      </c>
      <c r="BQ1123" s="53">
        <v>1</v>
      </c>
    </row>
    <row r="1124" spans="1:69" ht="14" hidden="1" customHeight="1" outlineLevel="1" x14ac:dyDescent="0.2">
      <c r="A1124" t="s">
        <v>1987</v>
      </c>
      <c r="B1124" t="s">
        <v>1460</v>
      </c>
      <c r="C1124" s="1">
        <f t="shared" si="477"/>
        <v>39578</v>
      </c>
      <c r="D1124" s="7">
        <f>IF(N1124&gt;0, RANK(N1124,(N1124:P1124,Q1124:AF1124)),0)</f>
        <v>2</v>
      </c>
      <c r="E1124" s="7">
        <f>IF(O1124&gt;0,RANK(O1124,(N1124:P1124,Q1124:AF1124)),0)</f>
        <v>1</v>
      </c>
      <c r="F1124" s="7">
        <f>IF(P1124&gt;0,RANK(P1124,(N1124:P1124,Q1124:AF1124)),0)</f>
        <v>0</v>
      </c>
      <c r="G1124" s="1">
        <f t="shared" si="465"/>
        <v>10828</v>
      </c>
      <c r="H1124" s="2">
        <f t="shared" si="466"/>
        <v>0.27358633584314518</v>
      </c>
      <c r="I1124" s="2"/>
      <c r="J1124" s="2">
        <f t="shared" si="478"/>
        <v>0.32755571276972056</v>
      </c>
      <c r="K1124" s="2">
        <f t="shared" si="479"/>
        <v>0.60114204861286569</v>
      </c>
      <c r="L1124" s="2">
        <f t="shared" si="480"/>
        <v>0</v>
      </c>
      <c r="M1124" s="2">
        <f t="shared" si="481"/>
        <v>7.1302238617413694E-2</v>
      </c>
      <c r="N1124" s="53">
        <v>12964</v>
      </c>
      <c r="O1124" s="53">
        <v>23792</v>
      </c>
      <c r="X1124" s="53">
        <f t="shared" si="482"/>
        <v>16</v>
      </c>
      <c r="Y1124" s="53">
        <v>2032</v>
      </c>
      <c r="Z1124" s="53">
        <v>774</v>
      </c>
      <c r="AA1124" s="53">
        <v>0</v>
      </c>
      <c r="AB1124" s="53">
        <v>0</v>
      </c>
      <c r="AC1124" s="53">
        <v>0</v>
      </c>
      <c r="AD1124" s="53">
        <v>0</v>
      </c>
      <c r="AP1124" s="7">
        <f>IF(Q1124&gt;0,RANK(Q1124,(N1124:P1124,Q1124:AF1124)),0)</f>
        <v>0</v>
      </c>
      <c r="AQ1124" s="7">
        <f>IF(R1124&gt;0,RANK(R1124,(N1124:P1124,Q1124:AF1124)),0)</f>
        <v>0</v>
      </c>
      <c r="AR1124" s="7">
        <f>IF(T1124&gt;0,RANK(T1124,(N1124:P1124,Q1124:AF1124)),0)</f>
        <v>0</v>
      </c>
      <c r="AS1124" s="7">
        <f>IF(S1124&gt;0,RANK(S1124,(N1124:P1124,Q1124:AF1124)),0)</f>
        <v>0</v>
      </c>
      <c r="AT1124" s="2">
        <f t="shared" si="483"/>
        <v>0</v>
      </c>
      <c r="AU1124" s="2">
        <f t="shared" si="484"/>
        <v>0</v>
      </c>
      <c r="AV1124" s="2">
        <f t="shared" si="485"/>
        <v>0</v>
      </c>
      <c r="AW1124" s="2">
        <f t="shared" si="486"/>
        <v>0</v>
      </c>
      <c r="AY1124" t="s">
        <v>1987</v>
      </c>
      <c r="AZ1124" t="s">
        <v>1460</v>
      </c>
      <c r="BA1124">
        <v>8</v>
      </c>
      <c r="BC1124">
        <v>2</v>
      </c>
      <c r="BD1124" s="91">
        <v>27</v>
      </c>
      <c r="BE1124" s="93">
        <v>35</v>
      </c>
      <c r="BF1124" s="96">
        <f t="shared" si="487"/>
        <v>27035</v>
      </c>
      <c r="BG1124" s="96">
        <f t="shared" si="476"/>
        <v>27035</v>
      </c>
      <c r="BI1124" s="7" t="s">
        <v>1447</v>
      </c>
      <c r="BQ1124" s="53">
        <v>16</v>
      </c>
    </row>
    <row r="1125" spans="1:69" ht="14" hidden="1" customHeight="1" outlineLevel="1" x14ac:dyDescent="0.2">
      <c r="A1125" t="s">
        <v>805</v>
      </c>
      <c r="B1125" t="s">
        <v>1460</v>
      </c>
      <c r="C1125" s="1">
        <f t="shared" si="477"/>
        <v>258187</v>
      </c>
      <c r="D1125" s="7">
        <f>IF(N1125&gt;0, RANK(N1125,(N1125:P1125,Q1125:AF1125)),0)</f>
        <v>1</v>
      </c>
      <c r="E1125" s="7">
        <f>IF(O1125&gt;0,RANK(O1125,(N1125:P1125,Q1125:AF1125)),0)</f>
        <v>2</v>
      </c>
      <c r="F1125" s="7">
        <f>IF(P1125&gt;0,RANK(P1125,(N1125:P1125,Q1125:AF1125)),0)</f>
        <v>0</v>
      </c>
      <c r="G1125" s="1">
        <f t="shared" si="465"/>
        <v>24277</v>
      </c>
      <c r="H1125" s="2">
        <f t="shared" si="466"/>
        <v>9.4028746606142063E-2</v>
      </c>
      <c r="I1125" s="2"/>
      <c r="J1125" s="2">
        <f t="shared" si="478"/>
        <v>0.50891020849229429</v>
      </c>
      <c r="K1125" s="2">
        <f t="shared" si="479"/>
        <v>0.41488146188615227</v>
      </c>
      <c r="L1125" s="2">
        <f t="shared" si="480"/>
        <v>0</v>
      </c>
      <c r="M1125" s="2">
        <f t="shared" si="481"/>
        <v>7.6208329621553439E-2</v>
      </c>
      <c r="N1125" s="53">
        <v>131394</v>
      </c>
      <c r="O1125" s="53">
        <v>107117</v>
      </c>
      <c r="X1125" s="53">
        <f t="shared" si="482"/>
        <v>196</v>
      </c>
      <c r="Y1125" s="53">
        <v>15318</v>
      </c>
      <c r="Z1125" s="53">
        <v>4162</v>
      </c>
      <c r="AA1125" s="53">
        <v>0</v>
      </c>
      <c r="AB1125" s="53">
        <v>0</v>
      </c>
      <c r="AC1125" s="53">
        <v>0</v>
      </c>
      <c r="AD1125" s="53">
        <v>0</v>
      </c>
      <c r="AP1125" s="7">
        <f>IF(Q1125&gt;0,RANK(Q1125,(N1125:P1125,Q1125:AF1125)),0)</f>
        <v>0</v>
      </c>
      <c r="AQ1125" s="7">
        <f>IF(R1125&gt;0,RANK(R1125,(N1125:P1125,Q1125:AF1125)),0)</f>
        <v>0</v>
      </c>
      <c r="AR1125" s="7">
        <f>IF(T1125&gt;0,RANK(T1125,(N1125:P1125,Q1125:AF1125)),0)</f>
        <v>0</v>
      </c>
      <c r="AS1125" s="7">
        <f>IF(S1125&gt;0,RANK(S1125,(N1125:P1125,Q1125:AF1125)),0)</f>
        <v>0</v>
      </c>
      <c r="AT1125" s="2">
        <f t="shared" si="483"/>
        <v>0</v>
      </c>
      <c r="AU1125" s="2">
        <f t="shared" si="484"/>
        <v>0</v>
      </c>
      <c r="AV1125" s="2">
        <f t="shared" si="485"/>
        <v>0</v>
      </c>
      <c r="AW1125" s="2">
        <f t="shared" si="486"/>
        <v>0</v>
      </c>
      <c r="AY1125" t="s">
        <v>805</v>
      </c>
      <c r="AZ1125" t="s">
        <v>1460</v>
      </c>
      <c r="BA1125">
        <v>2</v>
      </c>
      <c r="BC1125">
        <v>2</v>
      </c>
      <c r="BD1125" s="91">
        <v>27</v>
      </c>
      <c r="BE1125" s="93">
        <v>37</v>
      </c>
      <c r="BF1125" s="96">
        <f t="shared" si="487"/>
        <v>27037</v>
      </c>
      <c r="BG1125" s="96">
        <f t="shared" si="476"/>
        <v>27037</v>
      </c>
      <c r="BI1125" s="7" t="s">
        <v>1447</v>
      </c>
      <c r="BQ1125" s="53">
        <v>196</v>
      </c>
    </row>
    <row r="1126" spans="1:69" ht="14" hidden="1" customHeight="1" outlineLevel="1" x14ac:dyDescent="0.2">
      <c r="A1126" t="s">
        <v>1570</v>
      </c>
      <c r="B1126" t="s">
        <v>1460</v>
      </c>
      <c r="C1126" s="1">
        <f t="shared" si="477"/>
        <v>11997</v>
      </c>
      <c r="D1126" s="7">
        <f>IF(N1126&gt;0, RANK(N1126,(N1126:P1126,Q1126:AF1126)),0)</f>
        <v>2</v>
      </c>
      <c r="E1126" s="7">
        <f>IF(O1126&gt;0,RANK(O1126,(N1126:P1126,Q1126:AF1126)),0)</f>
        <v>1</v>
      </c>
      <c r="F1126" s="7">
        <f>IF(P1126&gt;0,RANK(P1126,(N1126:P1126,Q1126:AF1126)),0)</f>
        <v>0</v>
      </c>
      <c r="G1126" s="1">
        <f t="shared" si="465"/>
        <v>2911</v>
      </c>
      <c r="H1126" s="2">
        <f t="shared" si="466"/>
        <v>0.2426439943319163</v>
      </c>
      <c r="I1126" s="2"/>
      <c r="J1126" s="2">
        <f t="shared" si="478"/>
        <v>0.33450029173960155</v>
      </c>
      <c r="K1126" s="2">
        <f t="shared" si="479"/>
        <v>0.57714428607151791</v>
      </c>
      <c r="L1126" s="2">
        <f t="shared" si="480"/>
        <v>0</v>
      </c>
      <c r="M1126" s="2">
        <f t="shared" si="481"/>
        <v>8.8355422188880484E-2</v>
      </c>
      <c r="N1126" s="53">
        <v>4013</v>
      </c>
      <c r="O1126" s="53">
        <v>6924</v>
      </c>
      <c r="X1126" s="53">
        <f t="shared" si="482"/>
        <v>6</v>
      </c>
      <c r="Y1126" s="53">
        <v>806</v>
      </c>
      <c r="Z1126" s="53">
        <v>248</v>
      </c>
      <c r="AA1126" s="53">
        <v>0</v>
      </c>
      <c r="AB1126" s="53">
        <v>0</v>
      </c>
      <c r="AC1126" s="53">
        <v>0</v>
      </c>
      <c r="AD1126" s="53">
        <v>0</v>
      </c>
      <c r="AP1126" s="7">
        <f>IF(Q1126&gt;0,RANK(Q1126,(N1126:P1126,Q1126:AF1126)),0)</f>
        <v>0</v>
      </c>
      <c r="AQ1126" s="7">
        <f>IF(R1126&gt;0,RANK(R1126,(N1126:P1126,Q1126:AF1126)),0)</f>
        <v>0</v>
      </c>
      <c r="AR1126" s="7">
        <f>IF(T1126&gt;0,RANK(T1126,(N1126:P1126,Q1126:AF1126)),0)</f>
        <v>0</v>
      </c>
      <c r="AS1126" s="7">
        <f>IF(S1126&gt;0,RANK(S1126,(N1126:P1126,Q1126:AF1126)),0)</f>
        <v>0</v>
      </c>
      <c r="AT1126" s="2">
        <f t="shared" si="483"/>
        <v>0</v>
      </c>
      <c r="AU1126" s="2">
        <f t="shared" si="484"/>
        <v>0</v>
      </c>
      <c r="AV1126" s="2">
        <f t="shared" si="485"/>
        <v>0</v>
      </c>
      <c r="AW1126" s="2">
        <f t="shared" si="486"/>
        <v>0</v>
      </c>
      <c r="AY1126" t="s">
        <v>1570</v>
      </c>
      <c r="AZ1126" t="s">
        <v>1460</v>
      </c>
      <c r="BA1126">
        <v>1</v>
      </c>
      <c r="BC1126">
        <v>2</v>
      </c>
      <c r="BD1126" s="91">
        <v>27</v>
      </c>
      <c r="BE1126" s="93">
        <v>39</v>
      </c>
      <c r="BF1126" s="96">
        <f t="shared" si="487"/>
        <v>27039</v>
      </c>
      <c r="BG1126" s="96">
        <f t="shared" si="476"/>
        <v>27039</v>
      </c>
      <c r="BI1126" s="7" t="s">
        <v>1447</v>
      </c>
      <c r="BQ1126" s="53">
        <v>6</v>
      </c>
    </row>
    <row r="1127" spans="1:69" ht="14" hidden="1" customHeight="1" outlineLevel="1" x14ac:dyDescent="0.2">
      <c r="A1127" t="s">
        <v>1822</v>
      </c>
      <c r="B1127" t="s">
        <v>1460</v>
      </c>
      <c r="C1127" s="1">
        <f t="shared" si="477"/>
        <v>23782</v>
      </c>
      <c r="D1127" s="7">
        <f>IF(N1127&gt;0, RANK(N1127,(N1127:P1127,Q1127:AF1127)),0)</f>
        <v>2</v>
      </c>
      <c r="E1127" s="7">
        <f>IF(O1127&gt;0,RANK(O1127,(N1127:P1127,Q1127:AF1127)),0)</f>
        <v>1</v>
      </c>
      <c r="F1127" s="7">
        <f>IF(P1127&gt;0,RANK(P1127,(N1127:P1127,Q1127:AF1127)),0)</f>
        <v>0</v>
      </c>
      <c r="G1127" s="1">
        <f t="shared" si="465"/>
        <v>7158</v>
      </c>
      <c r="H1127" s="2">
        <f t="shared" si="466"/>
        <v>0.30098393743167101</v>
      </c>
      <c r="I1127" s="2"/>
      <c r="J1127" s="2">
        <f t="shared" si="478"/>
        <v>0.32028424859137161</v>
      </c>
      <c r="K1127" s="2">
        <f t="shared" si="479"/>
        <v>0.62126818602304268</v>
      </c>
      <c r="L1127" s="2">
        <f t="shared" si="480"/>
        <v>0</v>
      </c>
      <c r="M1127" s="2">
        <f t="shared" si="481"/>
        <v>5.8447565385585709E-2</v>
      </c>
      <c r="N1127" s="53">
        <v>7617</v>
      </c>
      <c r="O1127" s="53">
        <v>14775</v>
      </c>
      <c r="X1127" s="53">
        <f t="shared" si="482"/>
        <v>14</v>
      </c>
      <c r="Y1127" s="53">
        <v>1055</v>
      </c>
      <c r="Z1127" s="53">
        <v>321</v>
      </c>
      <c r="AA1127" s="53">
        <v>0</v>
      </c>
      <c r="AB1127" s="53">
        <v>0</v>
      </c>
      <c r="AC1127" s="53">
        <v>0</v>
      </c>
      <c r="AD1127" s="53">
        <v>0</v>
      </c>
      <c r="AP1127" s="7">
        <f>IF(Q1127&gt;0,RANK(Q1127,(N1127:P1127,Q1127:AF1127)),0)</f>
        <v>0</v>
      </c>
      <c r="AQ1127" s="7">
        <f>IF(R1127&gt;0,RANK(R1127,(N1127:P1127,Q1127:AF1127)),0)</f>
        <v>0</v>
      </c>
      <c r="AR1127" s="7">
        <f>IF(T1127&gt;0,RANK(T1127,(N1127:P1127,Q1127:AF1127)),0)</f>
        <v>0</v>
      </c>
      <c r="AS1127" s="7">
        <f>IF(S1127&gt;0,RANK(S1127,(N1127:P1127,Q1127:AF1127)),0)</f>
        <v>0</v>
      </c>
      <c r="AT1127" s="2">
        <f t="shared" si="483"/>
        <v>0</v>
      </c>
      <c r="AU1127" s="2">
        <f t="shared" si="484"/>
        <v>0</v>
      </c>
      <c r="AV1127" s="2">
        <f t="shared" si="485"/>
        <v>0</v>
      </c>
      <c r="AW1127" s="2">
        <f t="shared" si="486"/>
        <v>0</v>
      </c>
      <c r="AY1127" t="s">
        <v>1822</v>
      </c>
      <c r="AZ1127" t="s">
        <v>1460</v>
      </c>
      <c r="BA1127">
        <v>7</v>
      </c>
      <c r="BC1127">
        <v>2</v>
      </c>
      <c r="BD1127" s="91">
        <v>27</v>
      </c>
      <c r="BE1127" s="93">
        <v>41</v>
      </c>
      <c r="BF1127" s="96">
        <f t="shared" si="487"/>
        <v>27041</v>
      </c>
      <c r="BG1127" s="96">
        <f t="shared" si="476"/>
        <v>27041</v>
      </c>
      <c r="BI1127" s="7" t="s">
        <v>1447</v>
      </c>
      <c r="BQ1127" s="53">
        <v>14</v>
      </c>
    </row>
    <row r="1128" spans="1:69" ht="14" hidden="1" customHeight="1" outlineLevel="1" x14ac:dyDescent="0.2">
      <c r="A1128" t="s">
        <v>1988</v>
      </c>
      <c r="B1128" t="s">
        <v>1460</v>
      </c>
      <c r="C1128" s="1">
        <f t="shared" si="477"/>
        <v>7750</v>
      </c>
      <c r="D1128" s="7">
        <f>IF(N1128&gt;0, RANK(N1128,(N1128:P1128,Q1128:AF1128)),0)</f>
        <v>2</v>
      </c>
      <c r="E1128" s="7">
        <f>IF(O1128&gt;0,RANK(O1128,(N1128:P1128,Q1128:AF1128)),0)</f>
        <v>1</v>
      </c>
      <c r="F1128" s="7">
        <f>IF(P1128&gt;0,RANK(P1128,(N1128:P1128,Q1128:AF1128)),0)</f>
        <v>0</v>
      </c>
      <c r="G1128" s="1">
        <f t="shared" si="465"/>
        <v>2093</v>
      </c>
      <c r="H1128" s="2">
        <f t="shared" si="466"/>
        <v>0.27006451612903226</v>
      </c>
      <c r="I1128" s="2"/>
      <c r="J1128" s="2">
        <f t="shared" si="478"/>
        <v>0.32658064516129032</v>
      </c>
      <c r="K1128" s="2">
        <f t="shared" si="479"/>
        <v>0.59664516129032263</v>
      </c>
      <c r="L1128" s="2">
        <f t="shared" si="480"/>
        <v>0</v>
      </c>
      <c r="M1128" s="2">
        <f t="shared" si="481"/>
        <v>7.6774193548387104E-2</v>
      </c>
      <c r="N1128" s="53">
        <v>2531</v>
      </c>
      <c r="O1128" s="53">
        <v>4624</v>
      </c>
      <c r="X1128" s="53">
        <f t="shared" si="482"/>
        <v>3</v>
      </c>
      <c r="Y1128" s="53">
        <v>444</v>
      </c>
      <c r="Z1128" s="53">
        <v>148</v>
      </c>
      <c r="AA1128" s="53">
        <v>0</v>
      </c>
      <c r="AB1128" s="53">
        <v>0</v>
      </c>
      <c r="AC1128" s="53">
        <v>0</v>
      </c>
      <c r="AD1128" s="53">
        <v>0</v>
      </c>
      <c r="AP1128" s="7">
        <f>IF(Q1128&gt;0,RANK(Q1128,(N1128:P1128,Q1128:AF1128)),0)</f>
        <v>0</v>
      </c>
      <c r="AQ1128" s="7">
        <f>IF(R1128&gt;0,RANK(R1128,(N1128:P1128,Q1128:AF1128)),0)</f>
        <v>0</v>
      </c>
      <c r="AR1128" s="7">
        <f>IF(T1128&gt;0,RANK(T1128,(N1128:P1128,Q1128:AF1128)),0)</f>
        <v>0</v>
      </c>
      <c r="AS1128" s="7">
        <f>IF(S1128&gt;0,RANK(S1128,(N1128:P1128,Q1128:AF1128)),0)</f>
        <v>0</v>
      </c>
      <c r="AT1128" s="2">
        <f t="shared" si="483"/>
        <v>0</v>
      </c>
      <c r="AU1128" s="2">
        <f t="shared" si="484"/>
        <v>0</v>
      </c>
      <c r="AV1128" s="2">
        <f t="shared" si="485"/>
        <v>0</v>
      </c>
      <c r="AW1128" s="2">
        <f t="shared" si="486"/>
        <v>0</v>
      </c>
      <c r="AY1128" t="s">
        <v>1988</v>
      </c>
      <c r="AZ1128" t="s">
        <v>1460</v>
      </c>
      <c r="BA1128">
        <v>1</v>
      </c>
      <c r="BC1128">
        <v>2</v>
      </c>
      <c r="BD1128" s="91">
        <v>27</v>
      </c>
      <c r="BE1128" s="93">
        <v>43</v>
      </c>
      <c r="BF1128" s="96">
        <f t="shared" si="487"/>
        <v>27043</v>
      </c>
      <c r="BG1128" s="96">
        <f t="shared" si="476"/>
        <v>27043</v>
      </c>
      <c r="BI1128" s="7" t="s">
        <v>1447</v>
      </c>
      <c r="BQ1128" s="53">
        <v>3</v>
      </c>
    </row>
    <row r="1129" spans="1:69" ht="14" hidden="1" customHeight="1" outlineLevel="1" x14ac:dyDescent="0.2">
      <c r="A1129" t="s">
        <v>2316</v>
      </c>
      <c r="B1129" t="s">
        <v>1460</v>
      </c>
      <c r="C1129" s="1">
        <f t="shared" si="477"/>
        <v>11972</v>
      </c>
      <c r="D1129" s="7">
        <f>IF(N1129&gt;0, RANK(N1129,(N1129:P1129,Q1129:AF1129)),0)</f>
        <v>2</v>
      </c>
      <c r="E1129" s="7">
        <f>IF(O1129&gt;0,RANK(O1129,(N1129:P1129,Q1129:AF1129)),0)</f>
        <v>1</v>
      </c>
      <c r="F1129" s="7">
        <f>IF(P1129&gt;0,RANK(P1129,(N1129:P1129,Q1129:AF1129)),0)</f>
        <v>0</v>
      </c>
      <c r="G1129" s="1">
        <f t="shared" si="465"/>
        <v>1744</v>
      </c>
      <c r="H1129" s="2">
        <f t="shared" si="466"/>
        <v>0.14567323755429334</v>
      </c>
      <c r="I1129" s="2"/>
      <c r="J1129" s="2">
        <f t="shared" si="478"/>
        <v>0.39224858002004676</v>
      </c>
      <c r="K1129" s="2">
        <f t="shared" si="479"/>
        <v>0.5379218175743401</v>
      </c>
      <c r="L1129" s="2">
        <f t="shared" si="480"/>
        <v>0</v>
      </c>
      <c r="M1129" s="2">
        <f t="shared" si="481"/>
        <v>6.9829602405613089E-2</v>
      </c>
      <c r="N1129" s="53">
        <v>4696</v>
      </c>
      <c r="O1129" s="53">
        <v>6440</v>
      </c>
      <c r="X1129" s="53">
        <f t="shared" si="482"/>
        <v>6</v>
      </c>
      <c r="Y1129" s="53">
        <v>625</v>
      </c>
      <c r="Z1129" s="53">
        <v>205</v>
      </c>
      <c r="AA1129" s="53">
        <v>0</v>
      </c>
      <c r="AB1129" s="53">
        <v>0</v>
      </c>
      <c r="AC1129" s="53">
        <v>0</v>
      </c>
      <c r="AD1129" s="53">
        <v>0</v>
      </c>
      <c r="AP1129" s="7">
        <f>IF(Q1129&gt;0,RANK(Q1129,(N1129:P1129,Q1129:AF1129)),0)</f>
        <v>0</v>
      </c>
      <c r="AQ1129" s="7">
        <f>IF(R1129&gt;0,RANK(R1129,(N1129:P1129,Q1129:AF1129)),0)</f>
        <v>0</v>
      </c>
      <c r="AR1129" s="7">
        <f>IF(T1129&gt;0,RANK(T1129,(N1129:P1129,Q1129:AF1129)),0)</f>
        <v>0</v>
      </c>
      <c r="AS1129" s="7">
        <f>IF(S1129&gt;0,RANK(S1129,(N1129:P1129,Q1129:AF1129)),0)</f>
        <v>0</v>
      </c>
      <c r="AT1129" s="2">
        <f t="shared" si="483"/>
        <v>0</v>
      </c>
      <c r="AU1129" s="2">
        <f t="shared" si="484"/>
        <v>0</v>
      </c>
      <c r="AV1129" s="2">
        <f t="shared" si="485"/>
        <v>0</v>
      </c>
      <c r="AW1129" s="2">
        <f t="shared" si="486"/>
        <v>0</v>
      </c>
      <c r="AY1129" t="s">
        <v>2316</v>
      </c>
      <c r="AZ1129" t="s">
        <v>1460</v>
      </c>
      <c r="BA1129">
        <v>1</v>
      </c>
      <c r="BC1129">
        <v>2</v>
      </c>
      <c r="BD1129" s="91">
        <v>27</v>
      </c>
      <c r="BE1129" s="93">
        <v>45</v>
      </c>
      <c r="BF1129" s="96">
        <f t="shared" si="487"/>
        <v>27045</v>
      </c>
      <c r="BG1129" s="96">
        <f t="shared" si="476"/>
        <v>27045</v>
      </c>
      <c r="BI1129" s="7" t="s">
        <v>1447</v>
      </c>
      <c r="BQ1129" s="53">
        <v>6</v>
      </c>
    </row>
    <row r="1130" spans="1:69" ht="14" hidden="1" customHeight="1" outlineLevel="1" x14ac:dyDescent="0.2">
      <c r="A1130" t="s">
        <v>1058</v>
      </c>
      <c r="B1130" t="s">
        <v>1460</v>
      </c>
      <c r="C1130" s="1">
        <f t="shared" si="477"/>
        <v>16541</v>
      </c>
      <c r="D1130" s="7">
        <f>IF(N1130&gt;0, RANK(N1130,(N1130:P1130,Q1130:AF1130)),0)</f>
        <v>2</v>
      </c>
      <c r="E1130" s="7">
        <f>IF(O1130&gt;0,RANK(O1130,(N1130:P1130,Q1130:AF1130)),0)</f>
        <v>1</v>
      </c>
      <c r="F1130" s="7">
        <f>IF(P1130&gt;0,RANK(P1130,(N1130:P1130,Q1130:AF1130)),0)</f>
        <v>0</v>
      </c>
      <c r="G1130" s="1">
        <f t="shared" si="465"/>
        <v>1567</v>
      </c>
      <c r="H1130" s="2">
        <f t="shared" si="466"/>
        <v>9.4734296596336379E-2</v>
      </c>
      <c r="I1130" s="2"/>
      <c r="J1130" s="2">
        <f t="shared" si="478"/>
        <v>0.41091832416419805</v>
      </c>
      <c r="K1130" s="2">
        <f t="shared" si="479"/>
        <v>0.50565262076053441</v>
      </c>
      <c r="L1130" s="2">
        <f t="shared" si="480"/>
        <v>0</v>
      </c>
      <c r="M1130" s="2">
        <f t="shared" si="481"/>
        <v>8.3429055075267544E-2</v>
      </c>
      <c r="N1130" s="53">
        <v>6797</v>
      </c>
      <c r="O1130" s="53">
        <v>8364</v>
      </c>
      <c r="X1130" s="53">
        <f t="shared" si="482"/>
        <v>10</v>
      </c>
      <c r="Y1130" s="53">
        <v>1057</v>
      </c>
      <c r="Z1130" s="53">
        <v>313</v>
      </c>
      <c r="AA1130" s="53">
        <v>0</v>
      </c>
      <c r="AB1130" s="53">
        <v>0</v>
      </c>
      <c r="AC1130" s="53">
        <v>0</v>
      </c>
      <c r="AD1130" s="53">
        <v>0</v>
      </c>
      <c r="AP1130" s="7">
        <f>IF(Q1130&gt;0,RANK(Q1130,(N1130:P1130,Q1130:AF1130)),0)</f>
        <v>0</v>
      </c>
      <c r="AQ1130" s="7">
        <f>IF(R1130&gt;0,RANK(R1130,(N1130:P1130,Q1130:AF1130)),0)</f>
        <v>0</v>
      </c>
      <c r="AR1130" s="7">
        <f>IF(T1130&gt;0,RANK(T1130,(N1130:P1130,Q1130:AF1130)),0)</f>
        <v>0</v>
      </c>
      <c r="AS1130" s="7">
        <f>IF(S1130&gt;0,RANK(S1130,(N1130:P1130,Q1130:AF1130)),0)</f>
        <v>0</v>
      </c>
      <c r="AT1130" s="2">
        <f t="shared" si="483"/>
        <v>0</v>
      </c>
      <c r="AU1130" s="2">
        <f t="shared" si="484"/>
        <v>0</v>
      </c>
      <c r="AV1130" s="2">
        <f t="shared" si="485"/>
        <v>0</v>
      </c>
      <c r="AW1130" s="2">
        <f t="shared" si="486"/>
        <v>0</v>
      </c>
      <c r="AY1130" t="s">
        <v>1058</v>
      </c>
      <c r="AZ1130" t="s">
        <v>1460</v>
      </c>
      <c r="BA1130">
        <v>1</v>
      </c>
      <c r="BC1130">
        <v>2</v>
      </c>
      <c r="BD1130" s="91">
        <v>27</v>
      </c>
      <c r="BE1130" s="93">
        <v>47</v>
      </c>
      <c r="BF1130" s="96">
        <f t="shared" si="487"/>
        <v>27047</v>
      </c>
      <c r="BG1130" s="96">
        <f t="shared" si="476"/>
        <v>27047</v>
      </c>
      <c r="BI1130" s="7" t="s">
        <v>1447</v>
      </c>
      <c r="BQ1130" s="53">
        <v>10</v>
      </c>
    </row>
    <row r="1131" spans="1:69" ht="14" hidden="1" customHeight="1" outlineLevel="1" x14ac:dyDescent="0.2">
      <c r="A1131" t="s">
        <v>1433</v>
      </c>
      <c r="B1131" t="s">
        <v>1460</v>
      </c>
      <c r="C1131" s="1">
        <f t="shared" si="477"/>
        <v>28357</v>
      </c>
      <c r="D1131" s="7">
        <f>IF(N1131&gt;0, RANK(N1131,(N1131:P1131,Q1131:AF1131)),0)</f>
        <v>2</v>
      </c>
      <c r="E1131" s="7">
        <f>IF(O1131&gt;0,RANK(O1131,(N1131:P1131,Q1131:AF1131)),0)</f>
        <v>1</v>
      </c>
      <c r="F1131" s="7">
        <f>IF(P1131&gt;0,RANK(P1131,(N1131:P1131,Q1131:AF1131)),0)</f>
        <v>0</v>
      </c>
      <c r="G1131" s="1">
        <f t="shared" si="465"/>
        <v>3985</v>
      </c>
      <c r="H1131" s="2">
        <f t="shared" si="466"/>
        <v>0.14052967521246959</v>
      </c>
      <c r="I1131" s="2"/>
      <c r="J1131" s="2">
        <f t="shared" si="478"/>
        <v>0.39447050111083681</v>
      </c>
      <c r="K1131" s="2">
        <f t="shared" si="479"/>
        <v>0.53500017632330643</v>
      </c>
      <c r="L1131" s="2">
        <f t="shared" si="480"/>
        <v>0</v>
      </c>
      <c r="M1131" s="2">
        <f t="shared" si="481"/>
        <v>7.0529322565856756E-2</v>
      </c>
      <c r="N1131" s="53">
        <v>11186</v>
      </c>
      <c r="O1131" s="53">
        <v>15171</v>
      </c>
      <c r="X1131" s="53">
        <f t="shared" si="482"/>
        <v>25</v>
      </c>
      <c r="Y1131" s="53">
        <v>1486</v>
      </c>
      <c r="Z1131" s="53">
        <v>489</v>
      </c>
      <c r="AA1131" s="53">
        <v>0</v>
      </c>
      <c r="AB1131" s="53">
        <v>0</v>
      </c>
      <c r="AC1131" s="53">
        <v>0</v>
      </c>
      <c r="AD1131" s="53">
        <v>0</v>
      </c>
      <c r="AP1131" s="7">
        <f>IF(Q1131&gt;0,RANK(Q1131,(N1131:P1131,Q1131:AF1131)),0)</f>
        <v>0</v>
      </c>
      <c r="AQ1131" s="7">
        <f>IF(R1131&gt;0,RANK(R1131,(N1131:P1131,Q1131:AF1131)),0)</f>
        <v>0</v>
      </c>
      <c r="AR1131" s="7">
        <f>IF(T1131&gt;0,RANK(T1131,(N1131:P1131,Q1131:AF1131)),0)</f>
        <v>0</v>
      </c>
      <c r="AS1131" s="7">
        <f>IF(S1131&gt;0,RANK(S1131,(N1131:P1131,Q1131:AF1131)),0)</f>
        <v>0</v>
      </c>
      <c r="AT1131" s="2">
        <f t="shared" si="483"/>
        <v>0</v>
      </c>
      <c r="AU1131" s="2">
        <f t="shared" si="484"/>
        <v>0</v>
      </c>
      <c r="AV1131" s="2">
        <f t="shared" si="485"/>
        <v>0</v>
      </c>
      <c r="AW1131" s="2">
        <f t="shared" si="486"/>
        <v>0</v>
      </c>
      <c r="AY1131" t="s">
        <v>1433</v>
      </c>
      <c r="AZ1131" t="s">
        <v>1460</v>
      </c>
      <c r="BA1131">
        <v>2</v>
      </c>
      <c r="BC1131">
        <v>2</v>
      </c>
      <c r="BD1131" s="91">
        <v>27</v>
      </c>
      <c r="BE1131" s="93">
        <v>49</v>
      </c>
      <c r="BF1131" s="96">
        <f t="shared" si="487"/>
        <v>27049</v>
      </c>
      <c r="BG1131" s="96">
        <f t="shared" si="476"/>
        <v>27049</v>
      </c>
      <c r="BI1131" s="7" t="s">
        <v>1447</v>
      </c>
      <c r="BQ1131" s="53">
        <v>25</v>
      </c>
    </row>
    <row r="1132" spans="1:69" ht="14" hidden="1" customHeight="1" outlineLevel="1" x14ac:dyDescent="0.2">
      <c r="A1132" t="s">
        <v>1367</v>
      </c>
      <c r="B1132" t="s">
        <v>1460</v>
      </c>
      <c r="C1132" s="1">
        <f t="shared" si="477"/>
        <v>3596</v>
      </c>
      <c r="D1132" s="7">
        <f>IF(N1132&gt;0, RANK(N1132,(N1132:P1132,Q1132:AF1132)),0)</f>
        <v>2</v>
      </c>
      <c r="E1132" s="7">
        <f>IF(O1132&gt;0,RANK(O1132,(N1132:P1132,Q1132:AF1132)),0)</f>
        <v>1</v>
      </c>
      <c r="F1132" s="7">
        <f>IF(P1132&gt;0,RANK(P1132,(N1132:P1132,Q1132:AF1132)),0)</f>
        <v>0</v>
      </c>
      <c r="G1132" s="1">
        <f t="shared" si="465"/>
        <v>695</v>
      </c>
      <c r="H1132" s="2">
        <f t="shared" si="466"/>
        <v>0.19327030033370413</v>
      </c>
      <c r="I1132" s="2"/>
      <c r="J1132" s="2">
        <f t="shared" si="478"/>
        <v>0.37513904338153503</v>
      </c>
      <c r="K1132" s="2">
        <f t="shared" si="479"/>
        <v>0.5684093437152391</v>
      </c>
      <c r="L1132" s="2">
        <f t="shared" si="480"/>
        <v>0</v>
      </c>
      <c r="M1132" s="2">
        <f t="shared" si="481"/>
        <v>5.6451612903225867E-2</v>
      </c>
      <c r="N1132" s="53">
        <v>1349</v>
      </c>
      <c r="O1132" s="53">
        <v>2044</v>
      </c>
      <c r="X1132" s="53">
        <f t="shared" si="482"/>
        <v>1</v>
      </c>
      <c r="Y1132" s="53">
        <v>163</v>
      </c>
      <c r="Z1132" s="53">
        <v>39</v>
      </c>
      <c r="AA1132" s="53">
        <v>0</v>
      </c>
      <c r="AB1132" s="53">
        <v>0</v>
      </c>
      <c r="AC1132" s="53">
        <v>0</v>
      </c>
      <c r="AD1132" s="53">
        <v>0</v>
      </c>
      <c r="AP1132" s="7">
        <f>IF(Q1132&gt;0,RANK(Q1132,(N1132:P1132,Q1132:AF1132)),0)</f>
        <v>0</v>
      </c>
      <c r="AQ1132" s="7">
        <f>IF(R1132&gt;0,RANK(R1132,(N1132:P1132,Q1132:AF1132)),0)</f>
        <v>0</v>
      </c>
      <c r="AR1132" s="7">
        <f>IF(T1132&gt;0,RANK(T1132,(N1132:P1132,Q1132:AF1132)),0)</f>
        <v>0</v>
      </c>
      <c r="AS1132" s="7">
        <f>IF(S1132&gt;0,RANK(S1132,(N1132:P1132,Q1132:AF1132)),0)</f>
        <v>0</v>
      </c>
      <c r="AT1132" s="2">
        <f t="shared" si="483"/>
        <v>0</v>
      </c>
      <c r="AU1132" s="2">
        <f t="shared" si="484"/>
        <v>0</v>
      </c>
      <c r="AV1132" s="2">
        <f t="shared" si="485"/>
        <v>0</v>
      </c>
      <c r="AW1132" s="2">
        <f t="shared" si="486"/>
        <v>0</v>
      </c>
      <c r="AY1132" t="s">
        <v>1367</v>
      </c>
      <c r="AZ1132" t="s">
        <v>1460</v>
      </c>
      <c r="BA1132">
        <v>7</v>
      </c>
      <c r="BC1132">
        <v>2</v>
      </c>
      <c r="BD1132" s="91">
        <v>27</v>
      </c>
      <c r="BE1132" s="93">
        <v>51</v>
      </c>
      <c r="BF1132" s="96">
        <f t="shared" si="487"/>
        <v>27051</v>
      </c>
      <c r="BG1132" s="96">
        <f t="shared" si="476"/>
        <v>27051</v>
      </c>
      <c r="BI1132" s="7" t="s">
        <v>1447</v>
      </c>
      <c r="BQ1132" s="53">
        <v>1</v>
      </c>
    </row>
    <row r="1133" spans="1:69" ht="14" hidden="1" customHeight="1" outlineLevel="1" x14ac:dyDescent="0.2">
      <c r="A1133" t="s">
        <v>473</v>
      </c>
      <c r="B1133" t="s">
        <v>1460</v>
      </c>
      <c r="C1133" s="1">
        <f t="shared" si="477"/>
        <v>741791</v>
      </c>
      <c r="D1133" s="7">
        <f>IF(N1133&gt;0, RANK(N1133,(N1133:P1133,Q1133:AF1133)),0)</f>
        <v>1</v>
      </c>
      <c r="E1133" s="7">
        <f>IF(O1133&gt;0,RANK(O1133,(N1133:P1133,Q1133:AF1133)),0)</f>
        <v>2</v>
      </c>
      <c r="F1133" s="7">
        <f>IF(P1133&gt;0,RANK(P1133,(N1133:P1133,Q1133:AF1133)),0)</f>
        <v>0</v>
      </c>
      <c r="G1133" s="1">
        <f t="shared" si="465"/>
        <v>268375</v>
      </c>
      <c r="H1133" s="2">
        <f t="shared" si="466"/>
        <v>0.36179328139597272</v>
      </c>
      <c r="I1133" s="2"/>
      <c r="J1133" s="2">
        <f t="shared" si="478"/>
        <v>0.64456026023502577</v>
      </c>
      <c r="K1133" s="2">
        <f t="shared" si="479"/>
        <v>0.28276697883905305</v>
      </c>
      <c r="L1133" s="2">
        <f t="shared" si="480"/>
        <v>0</v>
      </c>
      <c r="M1133" s="2">
        <f t="shared" si="481"/>
        <v>7.2672760925921176E-2</v>
      </c>
      <c r="N1133" s="53">
        <v>478129</v>
      </c>
      <c r="O1133" s="53">
        <v>209754</v>
      </c>
      <c r="X1133" s="53">
        <f t="shared" si="482"/>
        <v>478</v>
      </c>
      <c r="Y1133" s="53">
        <v>41282</v>
      </c>
      <c r="Z1133" s="53">
        <v>12130</v>
      </c>
      <c r="AA1133" s="53">
        <v>16</v>
      </c>
      <c r="AB1133" s="53">
        <v>0</v>
      </c>
      <c r="AC1133" s="53">
        <v>1</v>
      </c>
      <c r="AD1133" s="53">
        <v>1</v>
      </c>
      <c r="AP1133" s="7">
        <f>IF(Q1133&gt;0,RANK(Q1133,(N1133:P1133,Q1133:AF1133)),0)</f>
        <v>0</v>
      </c>
      <c r="AQ1133" s="7">
        <f>IF(R1133&gt;0,RANK(R1133,(N1133:P1133,Q1133:AF1133)),0)</f>
        <v>0</v>
      </c>
      <c r="AR1133" s="7">
        <f>IF(T1133&gt;0,RANK(T1133,(N1133:P1133,Q1133:AF1133)),0)</f>
        <v>0</v>
      </c>
      <c r="AS1133" s="7">
        <f>IF(S1133&gt;0,RANK(S1133,(N1133:P1133,Q1133:AF1133)),0)</f>
        <v>0</v>
      </c>
      <c r="AT1133" s="2">
        <f t="shared" si="483"/>
        <v>0</v>
      </c>
      <c r="AU1133" s="2">
        <f t="shared" si="484"/>
        <v>0</v>
      </c>
      <c r="AV1133" s="2">
        <f t="shared" si="485"/>
        <v>0</v>
      </c>
      <c r="AW1133" s="2">
        <f t="shared" si="486"/>
        <v>0</v>
      </c>
      <c r="AY1133" t="s">
        <v>473</v>
      </c>
      <c r="AZ1133" t="s">
        <v>1460</v>
      </c>
      <c r="BC1133">
        <v>2</v>
      </c>
      <c r="BD1133" s="91">
        <v>27</v>
      </c>
      <c r="BE1133" s="93">
        <v>53</v>
      </c>
      <c r="BF1133" s="96">
        <f t="shared" si="487"/>
        <v>27053</v>
      </c>
      <c r="BG1133" s="96">
        <f t="shared" si="476"/>
        <v>27053</v>
      </c>
      <c r="BI1133" s="7" t="s">
        <v>1447</v>
      </c>
      <c r="BQ1133" s="53">
        <v>496</v>
      </c>
    </row>
    <row r="1134" spans="1:69" ht="14" hidden="1" customHeight="1" outlineLevel="1" x14ac:dyDescent="0.2">
      <c r="A1134" t="s">
        <v>1526</v>
      </c>
      <c r="B1134" t="s">
        <v>1460</v>
      </c>
      <c r="C1134" s="1">
        <f t="shared" si="477"/>
        <v>11207</v>
      </c>
      <c r="D1134" s="7">
        <f>IF(N1134&gt;0, RANK(N1134,(N1134:P1134,Q1134:AF1134)),0)</f>
        <v>2</v>
      </c>
      <c r="E1134" s="7">
        <f>IF(O1134&gt;0,RANK(O1134,(N1134:P1134,Q1134:AF1134)),0)</f>
        <v>1</v>
      </c>
      <c r="F1134" s="7">
        <f>IF(P1134&gt;0,RANK(P1134,(N1134:P1134,Q1134:AF1134)),0)</f>
        <v>0</v>
      </c>
      <c r="G1134" s="1">
        <f t="shared" si="465"/>
        <v>1300</v>
      </c>
      <c r="H1134" s="2">
        <f t="shared" si="466"/>
        <v>0.11599892924065316</v>
      </c>
      <c r="I1134" s="2"/>
      <c r="J1134" s="2">
        <f t="shared" si="478"/>
        <v>0.39957169626126526</v>
      </c>
      <c r="K1134" s="2">
        <f t="shared" si="479"/>
        <v>0.51557062550191846</v>
      </c>
      <c r="L1134" s="2">
        <f t="shared" si="480"/>
        <v>0</v>
      </c>
      <c r="M1134" s="2">
        <f t="shared" si="481"/>
        <v>8.4857678236816336E-2</v>
      </c>
      <c r="N1134" s="53">
        <v>4478</v>
      </c>
      <c r="O1134" s="53">
        <v>5778</v>
      </c>
      <c r="X1134" s="53">
        <f t="shared" si="482"/>
        <v>8</v>
      </c>
      <c r="Y1134" s="53">
        <v>700</v>
      </c>
      <c r="Z1134" s="53">
        <v>243</v>
      </c>
      <c r="AA1134" s="53">
        <v>0</v>
      </c>
      <c r="AB1134" s="53">
        <v>0</v>
      </c>
      <c r="AC1134" s="53">
        <v>0</v>
      </c>
      <c r="AD1134" s="53">
        <v>0</v>
      </c>
      <c r="AP1134" s="7">
        <f>IF(Q1134&gt;0,RANK(Q1134,(N1134:P1134,Q1134:AF1134)),0)</f>
        <v>0</v>
      </c>
      <c r="AQ1134" s="7">
        <f>IF(R1134&gt;0,RANK(R1134,(N1134:P1134,Q1134:AF1134)),0)</f>
        <v>0</v>
      </c>
      <c r="AR1134" s="7">
        <f>IF(T1134&gt;0,RANK(T1134,(N1134:P1134,Q1134:AF1134)),0)</f>
        <v>0</v>
      </c>
      <c r="AS1134" s="7">
        <f>IF(S1134&gt;0,RANK(S1134,(N1134:P1134,Q1134:AF1134)),0)</f>
        <v>0</v>
      </c>
      <c r="AT1134" s="2">
        <f t="shared" si="483"/>
        <v>0</v>
      </c>
      <c r="AU1134" s="2">
        <f t="shared" si="484"/>
        <v>0</v>
      </c>
      <c r="AV1134" s="2">
        <f t="shared" si="485"/>
        <v>0</v>
      </c>
      <c r="AW1134" s="2">
        <f t="shared" si="486"/>
        <v>0</v>
      </c>
      <c r="AY1134" t="s">
        <v>1526</v>
      </c>
      <c r="AZ1134" t="s">
        <v>1460</v>
      </c>
      <c r="BA1134">
        <v>1</v>
      </c>
      <c r="BC1134">
        <v>2</v>
      </c>
      <c r="BD1134" s="91">
        <v>27</v>
      </c>
      <c r="BE1134" s="93">
        <v>55</v>
      </c>
      <c r="BF1134" s="96">
        <f t="shared" si="487"/>
        <v>27055</v>
      </c>
      <c r="BG1134" s="96">
        <f t="shared" si="476"/>
        <v>27055</v>
      </c>
      <c r="BI1134" s="7" t="s">
        <v>1447</v>
      </c>
      <c r="BQ1134" s="53">
        <v>8</v>
      </c>
    </row>
    <row r="1135" spans="1:69" ht="14" hidden="1" customHeight="1" outlineLevel="1" x14ac:dyDescent="0.2">
      <c r="A1135" t="s">
        <v>2284</v>
      </c>
      <c r="B1135" t="s">
        <v>1460</v>
      </c>
      <c r="C1135" s="1">
        <f t="shared" si="477"/>
        <v>12805</v>
      </c>
      <c r="D1135" s="7">
        <f>IF(N1135&gt;0, RANK(N1135,(N1135:P1135,Q1135:AF1135)),0)</f>
        <v>2</v>
      </c>
      <c r="E1135" s="7">
        <f>IF(O1135&gt;0,RANK(O1135,(N1135:P1135,Q1135:AF1135)),0)</f>
        <v>1</v>
      </c>
      <c r="F1135" s="7">
        <f>IF(P1135&gt;0,RANK(P1135,(N1135:P1135,Q1135:AF1135)),0)</f>
        <v>0</v>
      </c>
      <c r="G1135" s="1">
        <f t="shared" si="465"/>
        <v>3432</v>
      </c>
      <c r="H1135" s="2">
        <f t="shared" si="466"/>
        <v>0.26802030456852793</v>
      </c>
      <c r="I1135" s="2"/>
      <c r="J1135" s="2">
        <f t="shared" si="478"/>
        <v>0.33432253026161657</v>
      </c>
      <c r="K1135" s="2">
        <f t="shared" si="479"/>
        <v>0.6023428348301445</v>
      </c>
      <c r="L1135" s="2">
        <f t="shared" si="480"/>
        <v>0</v>
      </c>
      <c r="M1135" s="2">
        <f t="shared" si="481"/>
        <v>6.3334634908238874E-2</v>
      </c>
      <c r="N1135" s="53">
        <v>4281</v>
      </c>
      <c r="O1135" s="53">
        <v>7713</v>
      </c>
      <c r="X1135" s="53">
        <f t="shared" si="482"/>
        <v>7</v>
      </c>
      <c r="Y1135" s="53">
        <v>572</v>
      </c>
      <c r="Z1135" s="53">
        <v>232</v>
      </c>
      <c r="AA1135" s="53">
        <v>0</v>
      </c>
      <c r="AB1135" s="53">
        <v>0</v>
      </c>
      <c r="AC1135" s="53">
        <v>0</v>
      </c>
      <c r="AD1135" s="53">
        <v>0</v>
      </c>
      <c r="AP1135" s="7">
        <f>IF(Q1135&gt;0,RANK(Q1135,(N1135:P1135,Q1135:AF1135)),0)</f>
        <v>0</v>
      </c>
      <c r="AQ1135" s="7">
        <f>IF(R1135&gt;0,RANK(R1135,(N1135:P1135,Q1135:AF1135)),0)</f>
        <v>0</v>
      </c>
      <c r="AR1135" s="7">
        <f>IF(T1135&gt;0,RANK(T1135,(N1135:P1135,Q1135:AF1135)),0)</f>
        <v>0</v>
      </c>
      <c r="AS1135" s="7">
        <f>IF(S1135&gt;0,RANK(S1135,(N1135:P1135,Q1135:AF1135)),0)</f>
        <v>0</v>
      </c>
      <c r="AT1135" s="2">
        <f t="shared" si="483"/>
        <v>0</v>
      </c>
      <c r="AU1135" s="2">
        <f t="shared" si="484"/>
        <v>0</v>
      </c>
      <c r="AV1135" s="2">
        <f t="shared" si="485"/>
        <v>0</v>
      </c>
      <c r="AW1135" s="2">
        <f t="shared" si="486"/>
        <v>0</v>
      </c>
      <c r="AY1135" t="s">
        <v>2284</v>
      </c>
      <c r="AZ1135" t="s">
        <v>1460</v>
      </c>
      <c r="BA1135">
        <v>8</v>
      </c>
      <c r="BC1135">
        <v>2</v>
      </c>
      <c r="BD1135" s="91">
        <v>27</v>
      </c>
      <c r="BE1135" s="93">
        <v>57</v>
      </c>
      <c r="BF1135" s="96">
        <f t="shared" si="487"/>
        <v>27057</v>
      </c>
      <c r="BG1135" s="96">
        <f t="shared" si="476"/>
        <v>27057</v>
      </c>
      <c r="BI1135" s="7" t="s">
        <v>1447</v>
      </c>
      <c r="BQ1135" s="53">
        <v>7</v>
      </c>
    </row>
    <row r="1136" spans="1:69" ht="14" hidden="1" customHeight="1" outlineLevel="1" x14ac:dyDescent="0.2">
      <c r="A1136" t="s">
        <v>767</v>
      </c>
      <c r="B1136" t="s">
        <v>1460</v>
      </c>
      <c r="C1136" s="1">
        <f t="shared" si="477"/>
        <v>23824</v>
      </c>
      <c r="D1136" s="7">
        <f>IF(N1136&gt;0, RANK(N1136,(N1136:P1136,Q1136:AF1136)),0)</f>
        <v>2</v>
      </c>
      <c r="E1136" s="7">
        <f>IF(O1136&gt;0,RANK(O1136,(N1136:P1136,Q1136:AF1136)),0)</f>
        <v>1</v>
      </c>
      <c r="F1136" s="7">
        <f>IF(P1136&gt;0,RANK(P1136,(N1136:P1136,Q1136:AF1136)),0)</f>
        <v>0</v>
      </c>
      <c r="G1136" s="1">
        <f t="shared" si="465"/>
        <v>8023</v>
      </c>
      <c r="H1136" s="2">
        <f t="shared" si="466"/>
        <v>0.33676124916051042</v>
      </c>
      <c r="I1136" s="2"/>
      <c r="J1136" s="2">
        <f t="shared" si="478"/>
        <v>0.28336971121558091</v>
      </c>
      <c r="K1136" s="2">
        <f t="shared" si="479"/>
        <v>0.62013096037609139</v>
      </c>
      <c r="L1136" s="2">
        <f t="shared" si="480"/>
        <v>0</v>
      </c>
      <c r="M1136" s="2">
        <f t="shared" si="481"/>
        <v>9.6499328408327756E-2</v>
      </c>
      <c r="N1136" s="53">
        <v>6751</v>
      </c>
      <c r="O1136" s="53">
        <v>14774</v>
      </c>
      <c r="X1136" s="53">
        <f t="shared" si="482"/>
        <v>20</v>
      </c>
      <c r="Y1136" s="53">
        <v>1671</v>
      </c>
      <c r="Z1136" s="53">
        <v>608</v>
      </c>
      <c r="AA1136" s="53">
        <v>0</v>
      </c>
      <c r="AB1136" s="53">
        <v>0</v>
      </c>
      <c r="AC1136" s="53">
        <v>0</v>
      </c>
      <c r="AD1136" s="53">
        <v>0</v>
      </c>
      <c r="AP1136" s="7">
        <f>IF(Q1136&gt;0,RANK(Q1136,(N1136:P1136,Q1136:AF1136)),0)</f>
        <v>0</v>
      </c>
      <c r="AQ1136" s="7">
        <f>IF(R1136&gt;0,RANK(R1136,(N1136:P1136,Q1136:AF1136)),0)</f>
        <v>0</v>
      </c>
      <c r="AR1136" s="7">
        <f>IF(T1136&gt;0,RANK(T1136,(N1136:P1136,Q1136:AF1136)),0)</f>
        <v>0</v>
      </c>
      <c r="AS1136" s="7">
        <f>IF(S1136&gt;0,RANK(S1136,(N1136:P1136,Q1136:AF1136)),0)</f>
        <v>0</v>
      </c>
      <c r="AT1136" s="2">
        <f t="shared" si="483"/>
        <v>0</v>
      </c>
      <c r="AU1136" s="2">
        <f t="shared" si="484"/>
        <v>0</v>
      </c>
      <c r="AV1136" s="2">
        <f t="shared" si="485"/>
        <v>0</v>
      </c>
      <c r="AW1136" s="2">
        <f t="shared" si="486"/>
        <v>0</v>
      </c>
      <c r="AY1136" t="s">
        <v>767</v>
      </c>
      <c r="AZ1136" t="s">
        <v>1460</v>
      </c>
      <c r="BA1136">
        <v>8</v>
      </c>
      <c r="BC1136">
        <v>2</v>
      </c>
      <c r="BD1136" s="91">
        <v>27</v>
      </c>
      <c r="BE1136" s="93">
        <v>59</v>
      </c>
      <c r="BF1136" s="96">
        <f t="shared" si="487"/>
        <v>27059</v>
      </c>
      <c r="BG1136" s="96">
        <f t="shared" si="476"/>
        <v>27059</v>
      </c>
      <c r="BI1136" s="7" t="s">
        <v>1447</v>
      </c>
      <c r="BQ1136" s="53">
        <v>20</v>
      </c>
    </row>
    <row r="1137" spans="1:69" ht="14" hidden="1" customHeight="1" outlineLevel="1" x14ac:dyDescent="0.2">
      <c r="A1137" t="s">
        <v>2514</v>
      </c>
      <c r="B1137" t="s">
        <v>1460</v>
      </c>
      <c r="C1137" s="1">
        <f t="shared" si="477"/>
        <v>26237</v>
      </c>
      <c r="D1137" s="7">
        <f>IF(N1137&gt;0, RANK(N1137,(N1137:P1137,Q1137:AF1137)),0)</f>
        <v>2</v>
      </c>
      <c r="E1137" s="7">
        <f>IF(O1137&gt;0,RANK(O1137,(N1137:P1137,Q1137:AF1137)),0)</f>
        <v>1</v>
      </c>
      <c r="F1137" s="7">
        <f>IF(P1137&gt;0,RANK(P1137,(N1137:P1137,Q1137:AF1137)),0)</f>
        <v>0</v>
      </c>
      <c r="G1137" s="1">
        <f t="shared" si="465"/>
        <v>3486</v>
      </c>
      <c r="H1137" s="2">
        <f t="shared" si="466"/>
        <v>0.1328658002058162</v>
      </c>
      <c r="I1137" s="2"/>
      <c r="J1137" s="2">
        <f t="shared" si="478"/>
        <v>0.39878797118573006</v>
      </c>
      <c r="K1137" s="2">
        <f t="shared" si="479"/>
        <v>0.53165377139154624</v>
      </c>
      <c r="L1137" s="2">
        <f t="shared" si="480"/>
        <v>0</v>
      </c>
      <c r="M1137" s="2">
        <f t="shared" si="481"/>
        <v>6.9558257422723702E-2</v>
      </c>
      <c r="N1137" s="53">
        <v>10463</v>
      </c>
      <c r="O1137" s="53">
        <v>13949</v>
      </c>
      <c r="X1137" s="53">
        <f t="shared" si="482"/>
        <v>14</v>
      </c>
      <c r="Y1137" s="53">
        <v>1353</v>
      </c>
      <c r="Z1137" s="53">
        <v>458</v>
      </c>
      <c r="AA1137" s="53">
        <v>0</v>
      </c>
      <c r="AB1137" s="53">
        <v>0</v>
      </c>
      <c r="AC1137" s="53">
        <v>0</v>
      </c>
      <c r="AD1137" s="53">
        <v>0</v>
      </c>
      <c r="AP1137" s="7">
        <f>IF(Q1137&gt;0,RANK(Q1137,(N1137:P1137,Q1137:AF1137)),0)</f>
        <v>0</v>
      </c>
      <c r="AQ1137" s="7">
        <f>IF(R1137&gt;0,RANK(R1137,(N1137:P1137,Q1137:AF1137)),0)</f>
        <v>0</v>
      </c>
      <c r="AR1137" s="7">
        <f>IF(T1137&gt;0,RANK(T1137,(N1137:P1137,Q1137:AF1137)),0)</f>
        <v>0</v>
      </c>
      <c r="AS1137" s="7">
        <f>IF(S1137&gt;0,RANK(S1137,(N1137:P1137,Q1137:AF1137)),0)</f>
        <v>0</v>
      </c>
      <c r="AT1137" s="2">
        <f t="shared" si="483"/>
        <v>0</v>
      </c>
      <c r="AU1137" s="2">
        <f t="shared" si="484"/>
        <v>0</v>
      </c>
      <c r="AV1137" s="2">
        <f t="shared" si="485"/>
        <v>0</v>
      </c>
      <c r="AW1137" s="2">
        <f t="shared" si="486"/>
        <v>0</v>
      </c>
      <c r="AY1137" t="s">
        <v>2514</v>
      </c>
      <c r="AZ1137" t="s">
        <v>1460</v>
      </c>
      <c r="BA1137">
        <v>8</v>
      </c>
      <c r="BC1137">
        <v>2</v>
      </c>
      <c r="BD1137" s="91">
        <v>27</v>
      </c>
      <c r="BE1137" s="93">
        <v>61</v>
      </c>
      <c r="BF1137" s="96">
        <f t="shared" si="487"/>
        <v>27061</v>
      </c>
      <c r="BG1137" s="96">
        <f t="shared" si="476"/>
        <v>27061</v>
      </c>
      <c r="BI1137" s="7" t="s">
        <v>1447</v>
      </c>
      <c r="BQ1137" s="53">
        <v>14</v>
      </c>
    </row>
    <row r="1138" spans="1:69" ht="14" hidden="1" customHeight="1" outlineLevel="1" x14ac:dyDescent="0.2">
      <c r="A1138" t="s">
        <v>2169</v>
      </c>
      <c r="B1138" t="s">
        <v>1460</v>
      </c>
      <c r="C1138" s="1">
        <f t="shared" si="477"/>
        <v>5708</v>
      </c>
      <c r="D1138" s="7">
        <f>IF(N1138&gt;0, RANK(N1138,(N1138:P1138,Q1138:AF1138)),0)</f>
        <v>2</v>
      </c>
      <c r="E1138" s="7">
        <f>IF(O1138&gt;0,RANK(O1138,(N1138:P1138,Q1138:AF1138)),0)</f>
        <v>1</v>
      </c>
      <c r="F1138" s="7">
        <f>IF(P1138&gt;0,RANK(P1138,(N1138:P1138,Q1138:AF1138)),0)</f>
        <v>0</v>
      </c>
      <c r="G1138" s="1">
        <f t="shared" si="465"/>
        <v>1780</v>
      </c>
      <c r="H1138" s="2">
        <f t="shared" si="466"/>
        <v>0.31184302733006308</v>
      </c>
      <c r="I1138" s="2"/>
      <c r="J1138" s="2">
        <f t="shared" si="478"/>
        <v>0.30553608969866852</v>
      </c>
      <c r="K1138" s="2">
        <f t="shared" si="479"/>
        <v>0.61737911702873161</v>
      </c>
      <c r="L1138" s="2">
        <f t="shared" si="480"/>
        <v>0</v>
      </c>
      <c r="M1138" s="2">
        <f t="shared" si="481"/>
        <v>7.7084793272599872E-2</v>
      </c>
      <c r="N1138" s="53">
        <v>1744</v>
      </c>
      <c r="O1138" s="53">
        <v>3524</v>
      </c>
      <c r="X1138" s="53">
        <f t="shared" si="482"/>
        <v>2</v>
      </c>
      <c r="Y1138" s="53">
        <v>323</v>
      </c>
      <c r="Z1138" s="53">
        <v>115</v>
      </c>
      <c r="AA1138" s="53">
        <v>0</v>
      </c>
      <c r="AB1138" s="53">
        <v>0</v>
      </c>
      <c r="AC1138" s="53">
        <v>0</v>
      </c>
      <c r="AD1138" s="53">
        <v>0</v>
      </c>
      <c r="AP1138" s="7">
        <f>IF(Q1138&gt;0,RANK(Q1138,(N1138:P1138,Q1138:AF1138)),0)</f>
        <v>0</v>
      </c>
      <c r="AQ1138" s="7">
        <f>IF(R1138&gt;0,RANK(R1138,(N1138:P1138,Q1138:AF1138)),0)</f>
        <v>0</v>
      </c>
      <c r="AR1138" s="7">
        <f>IF(T1138&gt;0,RANK(T1138,(N1138:P1138,Q1138:AF1138)),0)</f>
        <v>0</v>
      </c>
      <c r="AS1138" s="7">
        <f>IF(S1138&gt;0,RANK(S1138,(N1138:P1138,Q1138:AF1138)),0)</f>
        <v>0</v>
      </c>
      <c r="AT1138" s="2">
        <f t="shared" si="483"/>
        <v>0</v>
      </c>
      <c r="AU1138" s="2">
        <f t="shared" si="484"/>
        <v>0</v>
      </c>
      <c r="AV1138" s="2">
        <f t="shared" si="485"/>
        <v>0</v>
      </c>
      <c r="AW1138" s="2">
        <f t="shared" si="486"/>
        <v>0</v>
      </c>
      <c r="AY1138" t="s">
        <v>2169</v>
      </c>
      <c r="AZ1138" t="s">
        <v>1460</v>
      </c>
      <c r="BA1138">
        <v>1</v>
      </c>
      <c r="BC1138">
        <v>2</v>
      </c>
      <c r="BD1138" s="91">
        <v>27</v>
      </c>
      <c r="BE1138" s="93">
        <v>63</v>
      </c>
      <c r="BF1138" s="96">
        <f t="shared" si="487"/>
        <v>27063</v>
      </c>
      <c r="BG1138" s="96">
        <f t="shared" si="476"/>
        <v>27063</v>
      </c>
      <c r="BI1138" s="7" t="s">
        <v>1447</v>
      </c>
      <c r="BQ1138" s="53">
        <v>2</v>
      </c>
    </row>
    <row r="1139" spans="1:69" ht="14" hidden="1" customHeight="1" outlineLevel="1" x14ac:dyDescent="0.2">
      <c r="A1139" t="s">
        <v>2295</v>
      </c>
      <c r="B1139" t="s">
        <v>1460</v>
      </c>
      <c r="C1139" s="1">
        <f t="shared" ref="C1139:C1170" si="488">SUM(N1139:AN1139)</f>
        <v>9034</v>
      </c>
      <c r="D1139" s="7">
        <f>IF(N1139&gt;0, RANK(N1139,(N1139:P1139,Q1139:AF1139)),0)</f>
        <v>2</v>
      </c>
      <c r="E1139" s="7">
        <f>IF(O1139&gt;0,RANK(O1139,(N1139:P1139,Q1139:AF1139)),0)</f>
        <v>1</v>
      </c>
      <c r="F1139" s="7">
        <f>IF(P1139&gt;0,RANK(P1139,(N1139:P1139,Q1139:AF1139)),0)</f>
        <v>0</v>
      </c>
      <c r="G1139" s="1">
        <f t="shared" si="465"/>
        <v>3045</v>
      </c>
      <c r="H1139" s="2">
        <f t="shared" si="466"/>
        <v>0.3370599955722825</v>
      </c>
      <c r="I1139" s="2"/>
      <c r="J1139" s="2">
        <f t="shared" ref="J1139:J1170" si="489">IF($C1139=0,"-",N1139/$C1139)</f>
        <v>0.28912995350896614</v>
      </c>
      <c r="K1139" s="2">
        <f t="shared" ref="K1139:K1170" si="490">IF($C1139=0,"-",O1139/$C1139)</f>
        <v>0.62618994908124859</v>
      </c>
      <c r="L1139" s="2">
        <f t="shared" ref="L1139:L1170" si="491">IF($C1139=0,"-",P1139/$C1139)</f>
        <v>0</v>
      </c>
      <c r="M1139" s="2">
        <f t="shared" ref="M1139:M1170" si="492">IF(C1139=0,"-",(1-J1139-K1139-L1139))</f>
        <v>8.4680097409785215E-2</v>
      </c>
      <c r="N1139" s="53">
        <v>2612</v>
      </c>
      <c r="O1139" s="53">
        <v>5657</v>
      </c>
      <c r="X1139" s="53">
        <f t="shared" si="482"/>
        <v>3</v>
      </c>
      <c r="Y1139" s="53">
        <v>577</v>
      </c>
      <c r="Z1139" s="53">
        <v>185</v>
      </c>
      <c r="AA1139" s="53">
        <v>0</v>
      </c>
      <c r="AB1139" s="53">
        <v>0</v>
      </c>
      <c r="AC1139" s="53">
        <v>0</v>
      </c>
      <c r="AD1139" s="53">
        <v>0</v>
      </c>
      <c r="AP1139" s="7">
        <f>IF(Q1139&gt;0,RANK(Q1139,(N1139:P1139,Q1139:AF1139)),0)</f>
        <v>0</v>
      </c>
      <c r="AQ1139" s="7">
        <f>IF(R1139&gt;0,RANK(R1139,(N1139:P1139,Q1139:AF1139)),0)</f>
        <v>0</v>
      </c>
      <c r="AR1139" s="7">
        <f>IF(T1139&gt;0,RANK(T1139,(N1139:P1139,Q1139:AF1139)),0)</f>
        <v>0</v>
      </c>
      <c r="AS1139" s="7">
        <f>IF(S1139&gt;0,RANK(S1139,(N1139:P1139,Q1139:AF1139)),0)</f>
        <v>0</v>
      </c>
      <c r="AT1139" s="2">
        <f t="shared" ref="AT1139:AT1170" si="493">IF($C1139=0,"-",Q1139/$C1139)</f>
        <v>0</v>
      </c>
      <c r="AU1139" s="2">
        <f t="shared" ref="AU1139:AU1170" si="494">IF($C1139=0,"-",R1139/$C1139)</f>
        <v>0</v>
      </c>
      <c r="AV1139" s="2">
        <f t="shared" ref="AV1139:AV1170" si="495">IF($C1139=0,"-",T1139/$C1139)</f>
        <v>0</v>
      </c>
      <c r="AW1139" s="2">
        <f t="shared" ref="AW1139:AW1170" si="496">IF($C1139=0,"-",S1139/$C1139)</f>
        <v>0</v>
      </c>
      <c r="AY1139" t="s">
        <v>2295</v>
      </c>
      <c r="AZ1139" t="s">
        <v>1460</v>
      </c>
      <c r="BA1139">
        <v>8</v>
      </c>
      <c r="BC1139">
        <v>2</v>
      </c>
      <c r="BD1139" s="91">
        <v>27</v>
      </c>
      <c r="BE1139" s="93">
        <v>65</v>
      </c>
      <c r="BF1139" s="96">
        <f t="shared" si="487"/>
        <v>27065</v>
      </c>
      <c r="BG1139" s="96">
        <f t="shared" si="476"/>
        <v>27065</v>
      </c>
      <c r="BI1139" s="7" t="s">
        <v>1447</v>
      </c>
      <c r="BQ1139" s="53">
        <v>3</v>
      </c>
    </row>
    <row r="1140" spans="1:69" ht="14" hidden="1" customHeight="1" outlineLevel="1" x14ac:dyDescent="0.2">
      <c r="A1140" t="s">
        <v>1646</v>
      </c>
      <c r="B1140" t="s">
        <v>1460</v>
      </c>
      <c r="C1140" s="1">
        <f t="shared" si="488"/>
        <v>22984</v>
      </c>
      <c r="D1140" s="7">
        <f>IF(N1140&gt;0, RANK(N1140,(N1140:P1140,Q1140:AF1140)),0)</f>
        <v>2</v>
      </c>
      <c r="E1140" s="7">
        <f>IF(O1140&gt;0,RANK(O1140,(N1140:P1140,Q1140:AF1140)),0)</f>
        <v>1</v>
      </c>
      <c r="F1140" s="7">
        <f>IF(P1140&gt;0,RANK(P1140,(N1140:P1140,Q1140:AF1140)),0)</f>
        <v>0</v>
      </c>
      <c r="G1140" s="1">
        <f t="shared" si="465"/>
        <v>5271</v>
      </c>
      <c r="H1140" s="2">
        <f t="shared" si="466"/>
        <v>0.2293334493560738</v>
      </c>
      <c r="I1140" s="2"/>
      <c r="J1140" s="2">
        <f t="shared" si="489"/>
        <v>0.35315871910894536</v>
      </c>
      <c r="K1140" s="2">
        <f t="shared" si="490"/>
        <v>0.58249216846501917</v>
      </c>
      <c r="L1140" s="2">
        <f t="shared" si="491"/>
        <v>0</v>
      </c>
      <c r="M1140" s="2">
        <f t="shared" si="492"/>
        <v>6.4349112426035471E-2</v>
      </c>
      <c r="N1140" s="53">
        <v>8117</v>
      </c>
      <c r="O1140" s="53">
        <v>13388</v>
      </c>
      <c r="X1140" s="53">
        <f t="shared" si="482"/>
        <v>15</v>
      </c>
      <c r="Y1140" s="53">
        <v>1151</v>
      </c>
      <c r="Z1140" s="53">
        <v>312</v>
      </c>
      <c r="AA1140" s="53">
        <v>1</v>
      </c>
      <c r="AB1140" s="53">
        <v>0</v>
      </c>
      <c r="AC1140" s="53">
        <v>0</v>
      </c>
      <c r="AD1140" s="53">
        <v>0</v>
      </c>
      <c r="AP1140" s="7">
        <f>IF(Q1140&gt;0,RANK(Q1140,(N1140:P1140,Q1140:AF1140)),0)</f>
        <v>0</v>
      </c>
      <c r="AQ1140" s="7">
        <f>IF(R1140&gt;0,RANK(R1140,(N1140:P1140,Q1140:AF1140)),0)</f>
        <v>0</v>
      </c>
      <c r="AR1140" s="7">
        <f>IF(T1140&gt;0,RANK(T1140,(N1140:P1140,Q1140:AF1140)),0)</f>
        <v>0</v>
      </c>
      <c r="AS1140" s="7">
        <f>IF(S1140&gt;0,RANK(S1140,(N1140:P1140,Q1140:AF1140)),0)</f>
        <v>0</v>
      </c>
      <c r="AT1140" s="2">
        <f t="shared" si="493"/>
        <v>0</v>
      </c>
      <c r="AU1140" s="2">
        <f t="shared" si="494"/>
        <v>0</v>
      </c>
      <c r="AV1140" s="2">
        <f t="shared" si="495"/>
        <v>0</v>
      </c>
      <c r="AW1140" s="2">
        <f t="shared" si="496"/>
        <v>0</v>
      </c>
      <c r="AY1140" t="s">
        <v>1646</v>
      </c>
      <c r="AZ1140" t="s">
        <v>1460</v>
      </c>
      <c r="BA1140">
        <v>7</v>
      </c>
      <c r="BC1140">
        <v>2</v>
      </c>
      <c r="BD1140" s="91">
        <v>27</v>
      </c>
      <c r="BE1140" s="93">
        <v>67</v>
      </c>
      <c r="BF1140" s="96">
        <f t="shared" si="487"/>
        <v>27067</v>
      </c>
      <c r="BG1140" s="96">
        <f t="shared" si="476"/>
        <v>27067</v>
      </c>
      <c r="BI1140" s="7" t="s">
        <v>1447</v>
      </c>
      <c r="BQ1140" s="53">
        <v>16</v>
      </c>
    </row>
    <row r="1141" spans="1:69" ht="14" hidden="1" customHeight="1" outlineLevel="1" x14ac:dyDescent="0.2">
      <c r="A1141" t="s">
        <v>2509</v>
      </c>
      <c r="B1141" t="s">
        <v>1460</v>
      </c>
      <c r="C1141" s="1">
        <f t="shared" si="488"/>
        <v>2597</v>
      </c>
      <c r="D1141" s="7">
        <f>IF(N1141&gt;0, RANK(N1141,(N1141:P1141,Q1141:AF1141)),0)</f>
        <v>2</v>
      </c>
      <c r="E1141" s="7">
        <f>IF(O1141&gt;0,RANK(O1141,(N1141:P1141,Q1141:AF1141)),0)</f>
        <v>1</v>
      </c>
      <c r="F1141" s="7">
        <f>IF(P1141&gt;0,RANK(P1141,(N1141:P1141,Q1141:AF1141)),0)</f>
        <v>0</v>
      </c>
      <c r="G1141" s="1">
        <f t="shared" si="465"/>
        <v>234</v>
      </c>
      <c r="H1141" s="2">
        <f t="shared" si="466"/>
        <v>9.0103966114747788E-2</v>
      </c>
      <c r="I1141" s="2"/>
      <c r="J1141" s="2">
        <f t="shared" si="489"/>
        <v>0.42972660762418174</v>
      </c>
      <c r="K1141" s="2">
        <f t="shared" si="490"/>
        <v>0.51983057373892949</v>
      </c>
      <c r="L1141" s="2">
        <f t="shared" si="491"/>
        <v>0</v>
      </c>
      <c r="M1141" s="2">
        <f t="shared" si="492"/>
        <v>5.044281863688882E-2</v>
      </c>
      <c r="N1141" s="53">
        <v>1116</v>
      </c>
      <c r="O1141" s="53">
        <v>1350</v>
      </c>
      <c r="X1141" s="53">
        <f t="shared" si="482"/>
        <v>1</v>
      </c>
      <c r="Y1141" s="53">
        <v>98</v>
      </c>
      <c r="Z1141" s="53">
        <v>32</v>
      </c>
      <c r="AA1141" s="53">
        <v>0</v>
      </c>
      <c r="AB1141" s="53">
        <v>0</v>
      </c>
      <c r="AC1141" s="53">
        <v>0</v>
      </c>
      <c r="AD1141" s="53">
        <v>0</v>
      </c>
      <c r="AP1141" s="7">
        <f>IF(Q1141&gt;0,RANK(Q1141,(N1141:P1141,Q1141:AF1141)),0)</f>
        <v>0</v>
      </c>
      <c r="AQ1141" s="7">
        <f>IF(R1141&gt;0,RANK(R1141,(N1141:P1141,Q1141:AF1141)),0)</f>
        <v>0</v>
      </c>
      <c r="AR1141" s="7">
        <f>IF(T1141&gt;0,RANK(T1141,(N1141:P1141,Q1141:AF1141)),0)</f>
        <v>0</v>
      </c>
      <c r="AS1141" s="7">
        <f>IF(S1141&gt;0,RANK(S1141,(N1141:P1141,Q1141:AF1141)),0)</f>
        <v>0</v>
      </c>
      <c r="AT1141" s="2">
        <f t="shared" si="493"/>
        <v>0</v>
      </c>
      <c r="AU1141" s="2">
        <f t="shared" si="494"/>
        <v>0</v>
      </c>
      <c r="AV1141" s="2">
        <f t="shared" si="495"/>
        <v>0</v>
      </c>
      <c r="AW1141" s="2">
        <f t="shared" si="496"/>
        <v>0</v>
      </c>
      <c r="AY1141" t="s">
        <v>2509</v>
      </c>
      <c r="AZ1141" t="s">
        <v>1460</v>
      </c>
      <c r="BA1141">
        <v>7</v>
      </c>
      <c r="BC1141">
        <v>2</v>
      </c>
      <c r="BD1141" s="91">
        <v>27</v>
      </c>
      <c r="BE1141" s="93">
        <v>69</v>
      </c>
      <c r="BF1141" s="96">
        <f t="shared" si="487"/>
        <v>27069</v>
      </c>
      <c r="BG1141" s="96">
        <f t="shared" si="476"/>
        <v>27069</v>
      </c>
      <c r="BI1141" s="7" t="s">
        <v>1447</v>
      </c>
      <c r="BQ1141" s="53">
        <v>1</v>
      </c>
    </row>
    <row r="1142" spans="1:69" ht="14" hidden="1" customHeight="1" outlineLevel="1" x14ac:dyDescent="0.2">
      <c r="A1142" t="s">
        <v>956</v>
      </c>
      <c r="B1142" t="s">
        <v>1460</v>
      </c>
      <c r="C1142" s="1">
        <f t="shared" si="488"/>
        <v>6748</v>
      </c>
      <c r="D1142" s="7">
        <f>IF(N1142&gt;0, RANK(N1142,(N1142:P1142,Q1142:AF1142)),0)</f>
        <v>2</v>
      </c>
      <c r="E1142" s="7">
        <f>IF(O1142&gt;0,RANK(O1142,(N1142:P1142,Q1142:AF1142)),0)</f>
        <v>1</v>
      </c>
      <c r="F1142" s="7">
        <f>IF(P1142&gt;0,RANK(P1142,(N1142:P1142,Q1142:AF1142)),0)</f>
        <v>0</v>
      </c>
      <c r="G1142" s="1">
        <f t="shared" si="465"/>
        <v>992</v>
      </c>
      <c r="H1142" s="2">
        <f t="shared" si="466"/>
        <v>0.14700652045050386</v>
      </c>
      <c r="I1142" s="2"/>
      <c r="J1142" s="2">
        <f t="shared" si="489"/>
        <v>0.39078245406046236</v>
      </c>
      <c r="K1142" s="2">
        <f t="shared" si="490"/>
        <v>0.53778897451096619</v>
      </c>
      <c r="L1142" s="2">
        <f t="shared" si="491"/>
        <v>0</v>
      </c>
      <c r="M1142" s="2">
        <f t="shared" si="492"/>
        <v>7.1428571428571508E-2</v>
      </c>
      <c r="N1142" s="53">
        <v>2637</v>
      </c>
      <c r="O1142" s="53">
        <v>3629</v>
      </c>
      <c r="X1142" s="53">
        <f t="shared" si="482"/>
        <v>3</v>
      </c>
      <c r="Y1142" s="53">
        <v>365</v>
      </c>
      <c r="Z1142" s="53">
        <v>114</v>
      </c>
      <c r="AA1142" s="53">
        <v>0</v>
      </c>
      <c r="AB1142" s="53">
        <v>0</v>
      </c>
      <c r="AC1142" s="53">
        <v>0</v>
      </c>
      <c r="AD1142" s="53">
        <v>0</v>
      </c>
      <c r="AP1142" s="7">
        <f>IF(Q1142&gt;0,RANK(Q1142,(N1142:P1142,Q1142:AF1142)),0)</f>
        <v>0</v>
      </c>
      <c r="AQ1142" s="7">
        <f>IF(R1142&gt;0,RANK(R1142,(N1142:P1142,Q1142:AF1142)),0)</f>
        <v>0</v>
      </c>
      <c r="AR1142" s="7">
        <f>IF(T1142&gt;0,RANK(T1142,(N1142:P1142,Q1142:AF1142)),0)</f>
        <v>0</v>
      </c>
      <c r="AS1142" s="7">
        <f>IF(S1142&gt;0,RANK(S1142,(N1142:P1142,Q1142:AF1142)),0)</f>
        <v>0</v>
      </c>
      <c r="AT1142" s="2">
        <f t="shared" si="493"/>
        <v>0</v>
      </c>
      <c r="AU1142" s="2">
        <f t="shared" si="494"/>
        <v>0</v>
      </c>
      <c r="AV1142" s="2">
        <f t="shared" si="495"/>
        <v>0</v>
      </c>
      <c r="AW1142" s="2">
        <f t="shared" si="496"/>
        <v>0</v>
      </c>
      <c r="AY1142" t="s">
        <v>956</v>
      </c>
      <c r="AZ1142" t="s">
        <v>1460</v>
      </c>
      <c r="BA1142">
        <v>8</v>
      </c>
      <c r="BC1142">
        <v>2</v>
      </c>
      <c r="BD1142" s="91">
        <v>27</v>
      </c>
      <c r="BE1142" s="93">
        <v>71</v>
      </c>
      <c r="BF1142" s="96">
        <f t="shared" si="487"/>
        <v>27071</v>
      </c>
      <c r="BG1142" s="96">
        <f t="shared" si="476"/>
        <v>27071</v>
      </c>
      <c r="BI1142" s="7" t="s">
        <v>1447</v>
      </c>
      <c r="BQ1142" s="53">
        <v>3</v>
      </c>
    </row>
    <row r="1143" spans="1:69" ht="14" hidden="1" customHeight="1" outlineLevel="1" x14ac:dyDescent="0.2">
      <c r="A1143" t="s">
        <v>464</v>
      </c>
      <c r="B1143" t="s">
        <v>1460</v>
      </c>
      <c r="C1143" s="1">
        <f t="shared" si="488"/>
        <v>3983</v>
      </c>
      <c r="D1143" s="7">
        <f>IF(N1143&gt;0, RANK(N1143,(N1143:P1143,Q1143:AF1143)),0)</f>
        <v>2</v>
      </c>
      <c r="E1143" s="7">
        <f>IF(O1143&gt;0,RANK(O1143,(N1143:P1143,Q1143:AF1143)),0)</f>
        <v>1</v>
      </c>
      <c r="F1143" s="7">
        <f>IF(P1143&gt;0,RANK(P1143,(N1143:P1143,Q1143:AF1143)),0)</f>
        <v>0</v>
      </c>
      <c r="G1143" s="1">
        <f t="shared" si="465"/>
        <v>837</v>
      </c>
      <c r="H1143" s="2">
        <f t="shared" si="466"/>
        <v>0.21014310820989204</v>
      </c>
      <c r="I1143" s="2"/>
      <c r="J1143" s="2">
        <f t="shared" si="489"/>
        <v>0.37082601054481545</v>
      </c>
      <c r="K1143" s="2">
        <f t="shared" si="490"/>
        <v>0.58096911875470747</v>
      </c>
      <c r="L1143" s="2">
        <f t="shared" si="491"/>
        <v>0</v>
      </c>
      <c r="M1143" s="2">
        <f t="shared" si="492"/>
        <v>4.8204870700477076E-2</v>
      </c>
      <c r="N1143" s="53">
        <v>1477</v>
      </c>
      <c r="O1143" s="53">
        <v>2314</v>
      </c>
      <c r="X1143" s="53">
        <f t="shared" si="482"/>
        <v>1</v>
      </c>
      <c r="Y1143" s="53">
        <v>139</v>
      </c>
      <c r="Z1143" s="53">
        <v>52</v>
      </c>
      <c r="AA1143" s="53">
        <v>0</v>
      </c>
      <c r="AB1143" s="53">
        <v>0</v>
      </c>
      <c r="AC1143" s="53">
        <v>0</v>
      </c>
      <c r="AD1143" s="53">
        <v>0</v>
      </c>
      <c r="AP1143" s="7">
        <f>IF(Q1143&gt;0,RANK(Q1143,(N1143:P1143,Q1143:AF1143)),0)</f>
        <v>0</v>
      </c>
      <c r="AQ1143" s="7">
        <f>IF(R1143&gt;0,RANK(R1143,(N1143:P1143,Q1143:AF1143)),0)</f>
        <v>0</v>
      </c>
      <c r="AR1143" s="7">
        <f>IF(T1143&gt;0,RANK(T1143,(N1143:P1143,Q1143:AF1143)),0)</f>
        <v>0</v>
      </c>
      <c r="AS1143" s="7">
        <f>IF(S1143&gt;0,RANK(S1143,(N1143:P1143,Q1143:AF1143)),0)</f>
        <v>0</v>
      </c>
      <c r="AT1143" s="2">
        <f t="shared" si="493"/>
        <v>0</v>
      </c>
      <c r="AU1143" s="2">
        <f t="shared" si="494"/>
        <v>0</v>
      </c>
      <c r="AV1143" s="2">
        <f t="shared" si="495"/>
        <v>0</v>
      </c>
      <c r="AW1143" s="2">
        <f t="shared" si="496"/>
        <v>0</v>
      </c>
      <c r="AY1143" t="s">
        <v>464</v>
      </c>
      <c r="AZ1143" t="s">
        <v>1460</v>
      </c>
      <c r="BA1143">
        <v>7</v>
      </c>
      <c r="BC1143">
        <v>2</v>
      </c>
      <c r="BD1143" s="91">
        <v>27</v>
      </c>
      <c r="BE1143" s="93">
        <v>73</v>
      </c>
      <c r="BF1143" s="96">
        <f t="shared" si="487"/>
        <v>27073</v>
      </c>
      <c r="BG1143" s="96">
        <f t="shared" si="476"/>
        <v>27073</v>
      </c>
      <c r="BI1143" s="7" t="s">
        <v>1447</v>
      </c>
      <c r="BQ1143" s="53">
        <v>1</v>
      </c>
    </row>
    <row r="1144" spans="1:69" ht="14" hidden="1" customHeight="1" outlineLevel="1" x14ac:dyDescent="0.2">
      <c r="A1144" t="s">
        <v>30</v>
      </c>
      <c r="B1144" t="s">
        <v>1460</v>
      </c>
      <c r="C1144" s="1">
        <f t="shared" si="488"/>
        <v>7120</v>
      </c>
      <c r="D1144" s="7">
        <f>IF(N1144&gt;0, RANK(N1144,(N1144:P1144,Q1144:AF1144)),0)</f>
        <v>1</v>
      </c>
      <c r="E1144" s="7">
        <f>IF(O1144&gt;0,RANK(O1144,(N1144:P1144,Q1144:AF1144)),0)</f>
        <v>2</v>
      </c>
      <c r="F1144" s="7">
        <f>IF(P1144&gt;0,RANK(P1144,(N1144:P1144,Q1144:AF1144)),0)</f>
        <v>0</v>
      </c>
      <c r="G1144" s="1">
        <f t="shared" si="465"/>
        <v>330</v>
      </c>
      <c r="H1144" s="2">
        <f t="shared" si="466"/>
        <v>4.6348314606741575E-2</v>
      </c>
      <c r="I1144" s="2"/>
      <c r="J1144" s="2">
        <f t="shared" si="489"/>
        <v>0.48946629213483145</v>
      </c>
      <c r="K1144" s="2">
        <f t="shared" si="490"/>
        <v>0.4431179775280899</v>
      </c>
      <c r="L1144" s="2">
        <f t="shared" si="491"/>
        <v>0</v>
      </c>
      <c r="M1144" s="2">
        <f t="shared" si="492"/>
        <v>6.7415730337078705E-2</v>
      </c>
      <c r="N1144" s="53">
        <v>3485</v>
      </c>
      <c r="O1144" s="53">
        <v>3155</v>
      </c>
      <c r="X1144" s="53">
        <f t="shared" si="482"/>
        <v>4</v>
      </c>
      <c r="Y1144" s="53">
        <v>332</v>
      </c>
      <c r="Z1144" s="53">
        <v>144</v>
      </c>
      <c r="AA1144" s="53">
        <v>0</v>
      </c>
      <c r="AB1144" s="53">
        <v>0</v>
      </c>
      <c r="AC1144" s="53">
        <v>0</v>
      </c>
      <c r="AD1144" s="53">
        <v>0</v>
      </c>
      <c r="AP1144" s="7">
        <f>IF(Q1144&gt;0,RANK(Q1144,(N1144:P1144,Q1144:AF1144)),0)</f>
        <v>0</v>
      </c>
      <c r="AQ1144" s="7">
        <f>IF(R1144&gt;0,RANK(R1144,(N1144:P1144,Q1144:AF1144)),0)</f>
        <v>0</v>
      </c>
      <c r="AR1144" s="7">
        <f>IF(T1144&gt;0,RANK(T1144,(N1144:P1144,Q1144:AF1144)),0)</f>
        <v>0</v>
      </c>
      <c r="AS1144" s="7">
        <f>IF(S1144&gt;0,RANK(S1144,(N1144:P1144,Q1144:AF1144)),0)</f>
        <v>0</v>
      </c>
      <c r="AT1144" s="2">
        <f t="shared" si="493"/>
        <v>0</v>
      </c>
      <c r="AU1144" s="2">
        <f t="shared" si="494"/>
        <v>0</v>
      </c>
      <c r="AV1144" s="2">
        <f t="shared" si="495"/>
        <v>0</v>
      </c>
      <c r="AW1144" s="2">
        <f t="shared" si="496"/>
        <v>0</v>
      </c>
      <c r="AY1144" t="s">
        <v>30</v>
      </c>
      <c r="AZ1144" t="s">
        <v>1460</v>
      </c>
      <c r="BA1144">
        <v>8</v>
      </c>
      <c r="BC1144">
        <v>2</v>
      </c>
      <c r="BD1144" s="91">
        <v>27</v>
      </c>
      <c r="BE1144" s="93">
        <v>75</v>
      </c>
      <c r="BF1144" s="96">
        <f t="shared" si="487"/>
        <v>27075</v>
      </c>
      <c r="BG1144" s="96">
        <f t="shared" si="476"/>
        <v>27075</v>
      </c>
      <c r="BI1144" s="7" t="s">
        <v>1447</v>
      </c>
      <c r="BQ1144" s="53">
        <v>4</v>
      </c>
    </row>
    <row r="1145" spans="1:69" ht="14" hidden="1" customHeight="1" outlineLevel="1" x14ac:dyDescent="0.2">
      <c r="A1145" t="s">
        <v>1179</v>
      </c>
      <c r="B1145" t="s">
        <v>1460</v>
      </c>
      <c r="C1145" s="1">
        <f t="shared" si="488"/>
        <v>2354</v>
      </c>
      <c r="D1145" s="7">
        <f>IF(N1145&gt;0, RANK(N1145,(N1145:P1145,Q1145:AF1145)),0)</f>
        <v>2</v>
      </c>
      <c r="E1145" s="7">
        <f>IF(O1145&gt;0,RANK(O1145,(N1145:P1145,Q1145:AF1145)),0)</f>
        <v>1</v>
      </c>
      <c r="F1145" s="7">
        <f>IF(P1145&gt;0,RANK(P1145,(N1145:P1145,Q1145:AF1145)),0)</f>
        <v>0</v>
      </c>
      <c r="G1145" s="1">
        <f t="shared" si="465"/>
        <v>895</v>
      </c>
      <c r="H1145" s="2">
        <f t="shared" si="466"/>
        <v>0.38020390824129141</v>
      </c>
      <c r="I1145" s="2"/>
      <c r="J1145" s="2">
        <f t="shared" si="489"/>
        <v>0.27612574341546303</v>
      </c>
      <c r="K1145" s="2">
        <f t="shared" si="490"/>
        <v>0.6563296516567545</v>
      </c>
      <c r="L1145" s="2">
        <f t="shared" si="491"/>
        <v>0</v>
      </c>
      <c r="M1145" s="2">
        <f t="shared" si="492"/>
        <v>6.754460492778247E-2</v>
      </c>
      <c r="N1145" s="53">
        <v>650</v>
      </c>
      <c r="O1145" s="53">
        <v>1545</v>
      </c>
      <c r="X1145" s="53">
        <f t="shared" si="482"/>
        <v>1</v>
      </c>
      <c r="Y1145" s="53">
        <v>121</v>
      </c>
      <c r="Z1145" s="53">
        <v>37</v>
      </c>
      <c r="AA1145" s="53">
        <v>0</v>
      </c>
      <c r="AB1145" s="53">
        <v>0</v>
      </c>
      <c r="AC1145" s="53">
        <v>0</v>
      </c>
      <c r="AD1145" s="53">
        <v>0</v>
      </c>
      <c r="AP1145" s="7">
        <f>IF(Q1145&gt;0,RANK(Q1145,(N1145:P1145,Q1145:AF1145)),0)</f>
        <v>0</v>
      </c>
      <c r="AQ1145" s="7">
        <f>IF(R1145&gt;0,RANK(R1145,(N1145:P1145,Q1145:AF1145)),0)</f>
        <v>0</v>
      </c>
      <c r="AR1145" s="7">
        <f>IF(T1145&gt;0,RANK(T1145,(N1145:P1145,Q1145:AF1145)),0)</f>
        <v>0</v>
      </c>
      <c r="AS1145" s="7">
        <f>IF(S1145&gt;0,RANK(S1145,(N1145:P1145,Q1145:AF1145)),0)</f>
        <v>0</v>
      </c>
      <c r="AT1145" s="2">
        <f t="shared" si="493"/>
        <v>0</v>
      </c>
      <c r="AU1145" s="2">
        <f t="shared" si="494"/>
        <v>0</v>
      </c>
      <c r="AV1145" s="2">
        <f t="shared" si="495"/>
        <v>0</v>
      </c>
      <c r="AW1145" s="2">
        <f t="shared" si="496"/>
        <v>0</v>
      </c>
      <c r="AY1145" t="s">
        <v>1179</v>
      </c>
      <c r="AZ1145" t="s">
        <v>1460</v>
      </c>
      <c r="BA1145">
        <v>7</v>
      </c>
      <c r="BC1145">
        <v>2</v>
      </c>
      <c r="BD1145" s="91">
        <v>27</v>
      </c>
      <c r="BE1145" s="93">
        <v>77</v>
      </c>
      <c r="BF1145" s="96">
        <f t="shared" si="487"/>
        <v>27077</v>
      </c>
      <c r="BG1145" s="96">
        <f t="shared" si="476"/>
        <v>27077</v>
      </c>
      <c r="BI1145" s="7" t="s">
        <v>1447</v>
      </c>
      <c r="BQ1145" s="53">
        <v>1</v>
      </c>
    </row>
    <row r="1146" spans="1:69" ht="14" hidden="1" customHeight="1" outlineLevel="1" x14ac:dyDescent="0.2">
      <c r="A1146" t="s">
        <v>1858</v>
      </c>
      <c r="B1146" t="s">
        <v>1460</v>
      </c>
      <c r="C1146" s="1">
        <f t="shared" si="488"/>
        <v>16497</v>
      </c>
      <c r="D1146" s="7">
        <f>IF(N1146&gt;0, RANK(N1146,(N1146:P1146,Q1146:AF1146)),0)</f>
        <v>2</v>
      </c>
      <c r="E1146" s="7">
        <f>IF(O1146&gt;0,RANK(O1146,(N1146:P1146,Q1146:AF1146)),0)</f>
        <v>1</v>
      </c>
      <c r="F1146" s="7">
        <f>IF(P1146&gt;0,RANK(P1146,(N1146:P1146,Q1146:AF1146)),0)</f>
        <v>0</v>
      </c>
      <c r="G1146" s="1">
        <f t="shared" si="465"/>
        <v>4424</v>
      </c>
      <c r="H1146" s="2">
        <f t="shared" si="466"/>
        <v>0.26816997029762984</v>
      </c>
      <c r="I1146" s="2"/>
      <c r="J1146" s="2">
        <f t="shared" si="489"/>
        <v>0.32739285930775291</v>
      </c>
      <c r="K1146" s="2">
        <f t="shared" si="490"/>
        <v>0.59556282960538276</v>
      </c>
      <c r="L1146" s="2">
        <f t="shared" si="491"/>
        <v>0</v>
      </c>
      <c r="M1146" s="2">
        <f t="shared" si="492"/>
        <v>7.7044311086864381E-2</v>
      </c>
      <c r="N1146" s="53">
        <v>5401</v>
      </c>
      <c r="O1146" s="53">
        <v>9825</v>
      </c>
      <c r="X1146" s="53">
        <f t="shared" si="482"/>
        <v>5</v>
      </c>
      <c r="Y1146" s="53">
        <v>969</v>
      </c>
      <c r="Z1146" s="53">
        <v>297</v>
      </c>
      <c r="AA1146" s="53">
        <v>0</v>
      </c>
      <c r="AB1146" s="53">
        <v>0</v>
      </c>
      <c r="AC1146" s="53">
        <v>0</v>
      </c>
      <c r="AD1146" s="53">
        <v>0</v>
      </c>
      <c r="AP1146" s="7">
        <f>IF(Q1146&gt;0,RANK(Q1146,(N1146:P1146,Q1146:AF1146)),0)</f>
        <v>0</v>
      </c>
      <c r="AQ1146" s="7">
        <f>IF(R1146&gt;0,RANK(R1146,(N1146:P1146,Q1146:AF1146)),0)</f>
        <v>0</v>
      </c>
      <c r="AR1146" s="7">
        <f>IF(T1146&gt;0,RANK(T1146,(N1146:P1146,Q1146:AF1146)),0)</f>
        <v>0</v>
      </c>
      <c r="AS1146" s="7">
        <f>IF(S1146&gt;0,RANK(S1146,(N1146:P1146,Q1146:AF1146)),0)</f>
        <v>0</v>
      </c>
      <c r="AT1146" s="2">
        <f t="shared" si="493"/>
        <v>0</v>
      </c>
      <c r="AU1146" s="2">
        <f t="shared" si="494"/>
        <v>0</v>
      </c>
      <c r="AV1146" s="2">
        <f t="shared" si="495"/>
        <v>0</v>
      </c>
      <c r="AW1146" s="2">
        <f t="shared" si="496"/>
        <v>0</v>
      </c>
      <c r="AY1146" t="s">
        <v>1858</v>
      </c>
      <c r="AZ1146" t="s">
        <v>1460</v>
      </c>
      <c r="BA1146">
        <v>1</v>
      </c>
      <c r="BC1146">
        <v>2</v>
      </c>
      <c r="BD1146" s="91">
        <v>27</v>
      </c>
      <c r="BE1146" s="93">
        <v>79</v>
      </c>
      <c r="BF1146" s="96">
        <f t="shared" si="487"/>
        <v>27079</v>
      </c>
      <c r="BG1146" s="96">
        <f t="shared" si="476"/>
        <v>27079</v>
      </c>
      <c r="BI1146" s="7" t="s">
        <v>1447</v>
      </c>
      <c r="BQ1146" s="53">
        <v>5</v>
      </c>
    </row>
    <row r="1147" spans="1:69" ht="14" hidden="1" customHeight="1" outlineLevel="1" x14ac:dyDescent="0.2">
      <c r="A1147" t="s">
        <v>181</v>
      </c>
      <c r="B1147" t="s">
        <v>1460</v>
      </c>
      <c r="C1147" s="1">
        <f t="shared" si="488"/>
        <v>3083</v>
      </c>
      <c r="D1147" s="7">
        <f>IF(N1147&gt;0, RANK(N1147,(N1147:P1147,Q1147:AF1147)),0)</f>
        <v>2</v>
      </c>
      <c r="E1147" s="7">
        <f>IF(O1147&gt;0,RANK(O1147,(N1147:P1147,Q1147:AF1147)),0)</f>
        <v>1</v>
      </c>
      <c r="F1147" s="7">
        <f>IF(P1147&gt;0,RANK(P1147,(N1147:P1147,Q1147:AF1147)),0)</f>
        <v>0</v>
      </c>
      <c r="G1147" s="1">
        <f t="shared" si="465"/>
        <v>1025</v>
      </c>
      <c r="H1147" s="2">
        <f t="shared" si="466"/>
        <v>0.33246837495945508</v>
      </c>
      <c r="I1147" s="2"/>
      <c r="J1147" s="2">
        <f t="shared" si="489"/>
        <v>0.29549140447615957</v>
      </c>
      <c r="K1147" s="2">
        <f t="shared" si="490"/>
        <v>0.62795977943561465</v>
      </c>
      <c r="L1147" s="2">
        <f t="shared" si="491"/>
        <v>0</v>
      </c>
      <c r="M1147" s="2">
        <f t="shared" si="492"/>
        <v>7.6548816088225724E-2</v>
      </c>
      <c r="N1147" s="53">
        <v>911</v>
      </c>
      <c r="O1147" s="53">
        <v>1936</v>
      </c>
      <c r="X1147" s="53">
        <f t="shared" si="482"/>
        <v>4</v>
      </c>
      <c r="Y1147" s="53">
        <v>183</v>
      </c>
      <c r="Z1147" s="53">
        <v>49</v>
      </c>
      <c r="AA1147" s="53">
        <v>0</v>
      </c>
      <c r="AB1147" s="53">
        <v>0</v>
      </c>
      <c r="AC1147" s="53">
        <v>0</v>
      </c>
      <c r="AD1147" s="53">
        <v>0</v>
      </c>
      <c r="AP1147" s="7">
        <f>IF(Q1147&gt;0,RANK(Q1147,(N1147:P1147,Q1147:AF1147)),0)</f>
        <v>0</v>
      </c>
      <c r="AQ1147" s="7">
        <f>IF(R1147&gt;0,RANK(R1147,(N1147:P1147,Q1147:AF1147)),0)</f>
        <v>0</v>
      </c>
      <c r="AR1147" s="7">
        <f>IF(T1147&gt;0,RANK(T1147,(N1147:P1147,Q1147:AF1147)),0)</f>
        <v>0</v>
      </c>
      <c r="AS1147" s="7">
        <f>IF(S1147&gt;0,RANK(S1147,(N1147:P1147,Q1147:AF1147)),0)</f>
        <v>0</v>
      </c>
      <c r="AT1147" s="2">
        <f t="shared" si="493"/>
        <v>0</v>
      </c>
      <c r="AU1147" s="2">
        <f t="shared" si="494"/>
        <v>0</v>
      </c>
      <c r="AV1147" s="2">
        <f t="shared" si="495"/>
        <v>0</v>
      </c>
      <c r="AW1147" s="2">
        <f t="shared" si="496"/>
        <v>0</v>
      </c>
      <c r="AY1147" t="s">
        <v>181</v>
      </c>
      <c r="AZ1147" t="s">
        <v>1460</v>
      </c>
      <c r="BA1147">
        <v>7</v>
      </c>
      <c r="BC1147">
        <v>2</v>
      </c>
      <c r="BD1147" s="91">
        <v>27</v>
      </c>
      <c r="BE1147" s="93">
        <v>81</v>
      </c>
      <c r="BF1147" s="96">
        <f t="shared" si="487"/>
        <v>27081</v>
      </c>
      <c r="BG1147" s="96">
        <f t="shared" si="476"/>
        <v>27081</v>
      </c>
      <c r="BI1147" s="7" t="s">
        <v>1447</v>
      </c>
      <c r="BQ1147" s="53">
        <v>4</v>
      </c>
    </row>
    <row r="1148" spans="1:69" ht="14" hidden="1" customHeight="1" outlineLevel="1" x14ac:dyDescent="0.2">
      <c r="A1148" t="s">
        <v>2219</v>
      </c>
      <c r="B1148" t="s">
        <v>1460</v>
      </c>
      <c r="C1148" s="1">
        <f t="shared" si="488"/>
        <v>12742</v>
      </c>
      <c r="D1148" s="7">
        <f>IF(N1148&gt;0, RANK(N1148,(N1148:P1148,Q1148:AF1148)),0)</f>
        <v>2</v>
      </c>
      <c r="E1148" s="7">
        <f>IF(O1148&gt;0,RANK(O1148,(N1148:P1148,Q1148:AF1148)),0)</f>
        <v>1</v>
      </c>
      <c r="F1148" s="7">
        <f>IF(P1148&gt;0,RANK(P1148,(N1148:P1148,Q1148:AF1148)),0)</f>
        <v>0</v>
      </c>
      <c r="G1148" s="1">
        <f t="shared" ref="G1148:G1194" si="497">IF(C1148&gt;0,MAX(N1148:P1148)-LARGE(N1148:P1148,2),0)</f>
        <v>2937</v>
      </c>
      <c r="H1148" s="2">
        <f t="shared" ref="H1148:H1211" si="498">IF(C1148&gt;0,G1148/C1148,0)</f>
        <v>0.23049756710092606</v>
      </c>
      <c r="I1148" s="2"/>
      <c r="J1148" s="2">
        <f t="shared" si="489"/>
        <v>0.3503374666457385</v>
      </c>
      <c r="K1148" s="2">
        <f t="shared" si="490"/>
        <v>0.58083503374666456</v>
      </c>
      <c r="L1148" s="2">
        <f t="shared" si="491"/>
        <v>0</v>
      </c>
      <c r="M1148" s="2">
        <f t="shared" si="492"/>
        <v>6.8827499607596931E-2</v>
      </c>
      <c r="N1148" s="53">
        <v>4464</v>
      </c>
      <c r="O1148" s="53">
        <v>7401</v>
      </c>
      <c r="X1148" s="53">
        <f t="shared" si="482"/>
        <v>14</v>
      </c>
      <c r="Y1148" s="53">
        <v>668</v>
      </c>
      <c r="Z1148" s="53">
        <v>195</v>
      </c>
      <c r="AA1148" s="53">
        <v>0</v>
      </c>
      <c r="AB1148" s="53">
        <v>0</v>
      </c>
      <c r="AC1148" s="53">
        <v>0</v>
      </c>
      <c r="AD1148" s="53">
        <v>0</v>
      </c>
      <c r="AP1148" s="7">
        <f>IF(Q1148&gt;0,RANK(Q1148,(N1148:P1148,Q1148:AF1148)),0)</f>
        <v>0</v>
      </c>
      <c r="AQ1148" s="7">
        <f>IF(R1148&gt;0,RANK(R1148,(N1148:P1148,Q1148:AF1148)),0)</f>
        <v>0</v>
      </c>
      <c r="AR1148" s="7">
        <f>IF(T1148&gt;0,RANK(T1148,(N1148:P1148,Q1148:AF1148)),0)</f>
        <v>0</v>
      </c>
      <c r="AS1148" s="7">
        <f>IF(S1148&gt;0,RANK(S1148,(N1148:P1148,Q1148:AF1148)),0)</f>
        <v>0</v>
      </c>
      <c r="AT1148" s="2">
        <f t="shared" si="493"/>
        <v>0</v>
      </c>
      <c r="AU1148" s="2">
        <f t="shared" si="494"/>
        <v>0</v>
      </c>
      <c r="AV1148" s="2">
        <f t="shared" si="495"/>
        <v>0</v>
      </c>
      <c r="AW1148" s="2">
        <f t="shared" si="496"/>
        <v>0</v>
      </c>
      <c r="AY1148" t="s">
        <v>2219</v>
      </c>
      <c r="AZ1148" t="s">
        <v>1460</v>
      </c>
      <c r="BA1148">
        <v>7</v>
      </c>
      <c r="BC1148">
        <v>2</v>
      </c>
      <c r="BD1148" s="91">
        <v>27</v>
      </c>
      <c r="BE1148" s="93">
        <v>83</v>
      </c>
      <c r="BF1148" s="96">
        <f t="shared" si="487"/>
        <v>27083</v>
      </c>
      <c r="BG1148" s="96">
        <f t="shared" si="476"/>
        <v>27083</v>
      </c>
      <c r="BI1148" s="7" t="s">
        <v>1447</v>
      </c>
      <c r="BQ1148" s="53">
        <v>14</v>
      </c>
    </row>
    <row r="1149" spans="1:69" ht="14" hidden="1" customHeight="1" outlineLevel="1" x14ac:dyDescent="0.2">
      <c r="A1149" t="s">
        <v>360</v>
      </c>
      <c r="B1149" t="s">
        <v>1460</v>
      </c>
      <c r="C1149" s="1">
        <f t="shared" si="488"/>
        <v>20624</v>
      </c>
      <c r="D1149" s="7">
        <f>IF(N1149&gt;0, RANK(N1149,(N1149:P1149,Q1149:AF1149)),0)</f>
        <v>2</v>
      </c>
      <c r="E1149" s="7">
        <f>IF(O1149&gt;0,RANK(O1149,(N1149:P1149,Q1149:AF1149)),0)</f>
        <v>1</v>
      </c>
      <c r="F1149" s="7">
        <f>IF(P1149&gt;0,RANK(P1149,(N1149:P1149,Q1149:AF1149)),0)</f>
        <v>0</v>
      </c>
      <c r="G1149" s="1">
        <f t="shared" si="497"/>
        <v>6761</v>
      </c>
      <c r="H1149" s="2">
        <f t="shared" si="498"/>
        <v>0.32782195500387895</v>
      </c>
      <c r="I1149" s="2"/>
      <c r="J1149" s="2">
        <f t="shared" si="489"/>
        <v>0.29645073700543056</v>
      </c>
      <c r="K1149" s="2">
        <f t="shared" si="490"/>
        <v>0.62427269200930957</v>
      </c>
      <c r="L1149" s="2">
        <f t="shared" si="491"/>
        <v>0</v>
      </c>
      <c r="M1149" s="2">
        <f t="shared" si="492"/>
        <v>7.9276570985259864E-2</v>
      </c>
      <c r="N1149" s="53">
        <v>6114</v>
      </c>
      <c r="O1149" s="53">
        <v>12875</v>
      </c>
      <c r="X1149" s="53">
        <f t="shared" si="482"/>
        <v>18</v>
      </c>
      <c r="Y1149" s="53">
        <v>1223</v>
      </c>
      <c r="Z1149" s="53">
        <v>393</v>
      </c>
      <c r="AA1149" s="53">
        <v>1</v>
      </c>
      <c r="AB1149" s="53">
        <v>0</v>
      </c>
      <c r="AC1149" s="53">
        <v>0</v>
      </c>
      <c r="AD1149" s="53">
        <v>0</v>
      </c>
      <c r="AP1149" s="7">
        <f>IF(Q1149&gt;0,RANK(Q1149,(N1149:P1149,Q1149:AF1149)),0)</f>
        <v>0</v>
      </c>
      <c r="AQ1149" s="7">
        <f>IF(R1149&gt;0,RANK(R1149,(N1149:P1149,Q1149:AF1149)),0)</f>
        <v>0</v>
      </c>
      <c r="AR1149" s="7">
        <f>IF(T1149&gt;0,RANK(T1149,(N1149:P1149,Q1149:AF1149)),0)</f>
        <v>0</v>
      </c>
      <c r="AS1149" s="7">
        <f>IF(S1149&gt;0,RANK(S1149,(N1149:P1149,Q1149:AF1149)),0)</f>
        <v>0</v>
      </c>
      <c r="AT1149" s="2">
        <f t="shared" si="493"/>
        <v>0</v>
      </c>
      <c r="AU1149" s="2">
        <f t="shared" si="494"/>
        <v>0</v>
      </c>
      <c r="AV1149" s="2">
        <f t="shared" si="495"/>
        <v>0</v>
      </c>
      <c r="AW1149" s="2">
        <f t="shared" si="496"/>
        <v>0</v>
      </c>
      <c r="AY1149" t="s">
        <v>360</v>
      </c>
      <c r="AZ1149" t="s">
        <v>1460</v>
      </c>
      <c r="BA1149">
        <v>7</v>
      </c>
      <c r="BC1149">
        <v>2</v>
      </c>
      <c r="BD1149" s="91">
        <v>27</v>
      </c>
      <c r="BE1149" s="93">
        <v>85</v>
      </c>
      <c r="BF1149" s="96">
        <f t="shared" si="487"/>
        <v>27085</v>
      </c>
      <c r="BG1149" s="96">
        <f t="shared" si="476"/>
        <v>27085</v>
      </c>
      <c r="BI1149" s="7" t="s">
        <v>1447</v>
      </c>
      <c r="BQ1149" s="53">
        <v>19</v>
      </c>
    </row>
    <row r="1150" spans="1:69" ht="14" hidden="1" customHeight="1" outlineLevel="1" x14ac:dyDescent="0.2">
      <c r="A1150" t="s">
        <v>859</v>
      </c>
      <c r="B1150" t="s">
        <v>1460</v>
      </c>
      <c r="C1150" s="1">
        <f t="shared" si="488"/>
        <v>2266</v>
      </c>
      <c r="D1150" s="7">
        <f>IF(N1150&gt;0, RANK(N1150,(N1150:P1150,Q1150:AF1150)),0)</f>
        <v>1</v>
      </c>
      <c r="E1150" s="7">
        <f>IF(O1150&gt;0,RANK(O1150,(N1150:P1150,Q1150:AF1150)),0)</f>
        <v>2</v>
      </c>
      <c r="F1150" s="7">
        <f>IF(P1150&gt;0,RANK(P1150,(N1150:P1150,Q1150:AF1150)),0)</f>
        <v>0</v>
      </c>
      <c r="G1150" s="1">
        <f t="shared" si="497"/>
        <v>32</v>
      </c>
      <c r="H1150" s="2">
        <f t="shared" si="498"/>
        <v>1.412180052956752E-2</v>
      </c>
      <c r="I1150" s="2"/>
      <c r="J1150" s="2">
        <f t="shared" si="489"/>
        <v>0.4585172109443954</v>
      </c>
      <c r="K1150" s="2">
        <f t="shared" si="490"/>
        <v>0.44439541041482788</v>
      </c>
      <c r="L1150" s="2">
        <f t="shared" si="491"/>
        <v>0</v>
      </c>
      <c r="M1150" s="2">
        <f t="shared" si="492"/>
        <v>9.7087378640776767E-2</v>
      </c>
      <c r="N1150" s="53">
        <v>1039</v>
      </c>
      <c r="O1150" s="53">
        <v>1007</v>
      </c>
      <c r="X1150" s="53">
        <f t="shared" si="482"/>
        <v>3</v>
      </c>
      <c r="Y1150" s="53">
        <v>169</v>
      </c>
      <c r="Z1150" s="53">
        <v>48</v>
      </c>
      <c r="AA1150" s="53">
        <v>0</v>
      </c>
      <c r="AB1150" s="53">
        <v>0</v>
      </c>
      <c r="AC1150" s="53">
        <v>0</v>
      </c>
      <c r="AD1150" s="53">
        <v>0</v>
      </c>
      <c r="AP1150" s="7">
        <f>IF(Q1150&gt;0,RANK(Q1150,(N1150:P1150,Q1150:AF1150)),0)</f>
        <v>0</v>
      </c>
      <c r="AQ1150" s="7">
        <f>IF(R1150&gt;0,RANK(R1150,(N1150:P1150,Q1150:AF1150)),0)</f>
        <v>0</v>
      </c>
      <c r="AR1150" s="7">
        <f>IF(T1150&gt;0,RANK(T1150,(N1150:P1150,Q1150:AF1150)),0)</f>
        <v>0</v>
      </c>
      <c r="AS1150" s="7">
        <f>IF(S1150&gt;0,RANK(S1150,(N1150:P1150,Q1150:AF1150)),0)</f>
        <v>0</v>
      </c>
      <c r="AT1150" s="2">
        <f t="shared" si="493"/>
        <v>0</v>
      </c>
      <c r="AU1150" s="2">
        <f t="shared" si="494"/>
        <v>0</v>
      </c>
      <c r="AV1150" s="2">
        <f t="shared" si="495"/>
        <v>0</v>
      </c>
      <c r="AW1150" s="2">
        <f t="shared" si="496"/>
        <v>0</v>
      </c>
      <c r="AY1150" t="s">
        <v>859</v>
      </c>
      <c r="AZ1150" t="s">
        <v>1460</v>
      </c>
      <c r="BA1150">
        <v>7</v>
      </c>
      <c r="BC1150">
        <v>2</v>
      </c>
      <c r="BD1150" s="91">
        <v>27</v>
      </c>
      <c r="BE1150" s="93">
        <v>87</v>
      </c>
      <c r="BF1150" s="96">
        <f t="shared" si="487"/>
        <v>27087</v>
      </c>
      <c r="BG1150" s="96">
        <f t="shared" si="476"/>
        <v>27087</v>
      </c>
      <c r="BI1150" s="7" t="s">
        <v>1447</v>
      </c>
      <c r="BQ1150" s="53">
        <v>3</v>
      </c>
    </row>
    <row r="1151" spans="1:69" ht="14" hidden="1" customHeight="1" outlineLevel="1" x14ac:dyDescent="0.2">
      <c r="A1151" t="s">
        <v>957</v>
      </c>
      <c r="B1151" t="s">
        <v>1460</v>
      </c>
      <c r="C1151" s="1">
        <f t="shared" si="488"/>
        <v>5011</v>
      </c>
      <c r="D1151" s="7">
        <f>IF(N1151&gt;0, RANK(N1151,(N1151:P1151,Q1151:AF1151)),0)</f>
        <v>2</v>
      </c>
      <c r="E1151" s="7">
        <f>IF(O1151&gt;0,RANK(O1151,(N1151:P1151,Q1151:AF1151)),0)</f>
        <v>1</v>
      </c>
      <c r="F1151" s="7">
        <f>IF(P1151&gt;0,RANK(P1151,(N1151:P1151,Q1151:AF1151)),0)</f>
        <v>0</v>
      </c>
      <c r="G1151" s="1">
        <f t="shared" si="497"/>
        <v>1765</v>
      </c>
      <c r="H1151" s="2">
        <f t="shared" si="498"/>
        <v>0.35222510476950708</v>
      </c>
      <c r="I1151" s="2"/>
      <c r="J1151" s="2">
        <f t="shared" si="489"/>
        <v>0.29734583915386148</v>
      </c>
      <c r="K1151" s="2">
        <f t="shared" si="490"/>
        <v>0.64957094392336856</v>
      </c>
      <c r="L1151" s="2">
        <f t="shared" si="491"/>
        <v>0</v>
      </c>
      <c r="M1151" s="2">
        <f t="shared" si="492"/>
        <v>5.308321692276996E-2</v>
      </c>
      <c r="N1151" s="53">
        <v>1490</v>
      </c>
      <c r="O1151" s="53">
        <v>3255</v>
      </c>
      <c r="X1151" s="53">
        <f t="shared" si="482"/>
        <v>6</v>
      </c>
      <c r="Y1151" s="53">
        <v>198</v>
      </c>
      <c r="Z1151" s="53">
        <v>62</v>
      </c>
      <c r="AA1151" s="53">
        <v>0</v>
      </c>
      <c r="AB1151" s="53">
        <v>0</v>
      </c>
      <c r="AC1151" s="53">
        <v>0</v>
      </c>
      <c r="AD1151" s="53">
        <v>0</v>
      </c>
      <c r="AP1151" s="7">
        <f>IF(Q1151&gt;0,RANK(Q1151,(N1151:P1151,Q1151:AF1151)),0)</f>
        <v>0</v>
      </c>
      <c r="AQ1151" s="7">
        <f>IF(R1151&gt;0,RANK(R1151,(N1151:P1151,Q1151:AF1151)),0)</f>
        <v>0</v>
      </c>
      <c r="AR1151" s="7">
        <f>IF(T1151&gt;0,RANK(T1151,(N1151:P1151,Q1151:AF1151)),0)</f>
        <v>0</v>
      </c>
      <c r="AS1151" s="7">
        <f>IF(S1151&gt;0,RANK(S1151,(N1151:P1151,Q1151:AF1151)),0)</f>
        <v>0</v>
      </c>
      <c r="AT1151" s="2">
        <f t="shared" si="493"/>
        <v>0</v>
      </c>
      <c r="AU1151" s="2">
        <f t="shared" si="494"/>
        <v>0</v>
      </c>
      <c r="AV1151" s="2">
        <f t="shared" si="495"/>
        <v>0</v>
      </c>
      <c r="AW1151" s="2">
        <f t="shared" si="496"/>
        <v>0</v>
      </c>
      <c r="AY1151" t="s">
        <v>957</v>
      </c>
      <c r="AZ1151" t="s">
        <v>1460</v>
      </c>
      <c r="BA1151">
        <v>7</v>
      </c>
      <c r="BC1151">
        <v>2</v>
      </c>
      <c r="BD1151" s="91">
        <v>27</v>
      </c>
      <c r="BE1151" s="93">
        <v>89</v>
      </c>
      <c r="BF1151" s="96">
        <f t="shared" si="487"/>
        <v>27089</v>
      </c>
      <c r="BG1151" s="96">
        <f t="shared" si="476"/>
        <v>27089</v>
      </c>
      <c r="BI1151" s="7" t="s">
        <v>1447</v>
      </c>
      <c r="BQ1151" s="53">
        <v>6</v>
      </c>
    </row>
    <row r="1152" spans="1:69" ht="14" hidden="1" customHeight="1" outlineLevel="1" x14ac:dyDescent="0.2">
      <c r="A1152" t="s">
        <v>1674</v>
      </c>
      <c r="B1152" t="s">
        <v>1460</v>
      </c>
      <c r="C1152" s="1">
        <f t="shared" si="488"/>
        <v>10874</v>
      </c>
      <c r="D1152" s="7">
        <f>IF(N1152&gt;0, RANK(N1152,(N1152:P1152,Q1152:AF1152)),0)</f>
        <v>2</v>
      </c>
      <c r="E1152" s="7">
        <f>IF(O1152&gt;0,RANK(O1152,(N1152:P1152,Q1152:AF1152)),0)</f>
        <v>1</v>
      </c>
      <c r="F1152" s="7">
        <f>IF(P1152&gt;0,RANK(P1152,(N1152:P1152,Q1152:AF1152)),0)</f>
        <v>0</v>
      </c>
      <c r="G1152" s="1">
        <f t="shared" si="497"/>
        <v>3359</v>
      </c>
      <c r="H1152" s="2">
        <f t="shared" si="498"/>
        <v>0.30890196799705721</v>
      </c>
      <c r="I1152" s="2"/>
      <c r="J1152" s="2">
        <f t="shared" si="489"/>
        <v>0.30789038072466435</v>
      </c>
      <c r="K1152" s="2">
        <f t="shared" si="490"/>
        <v>0.61679234872172151</v>
      </c>
      <c r="L1152" s="2">
        <f t="shared" si="491"/>
        <v>0</v>
      </c>
      <c r="M1152" s="2">
        <f t="shared" si="492"/>
        <v>7.5317270553614146E-2</v>
      </c>
      <c r="N1152" s="53">
        <v>3348</v>
      </c>
      <c r="O1152" s="53">
        <v>6707</v>
      </c>
      <c r="X1152" s="53">
        <f t="shared" si="482"/>
        <v>6</v>
      </c>
      <c r="Y1152" s="53">
        <v>613</v>
      </c>
      <c r="Z1152" s="53">
        <v>200</v>
      </c>
      <c r="AA1152" s="53">
        <v>0</v>
      </c>
      <c r="AB1152" s="53">
        <v>0</v>
      </c>
      <c r="AC1152" s="53">
        <v>0</v>
      </c>
      <c r="AD1152" s="53">
        <v>0</v>
      </c>
      <c r="AP1152" s="7">
        <f>IF(Q1152&gt;0,RANK(Q1152,(N1152:P1152,Q1152:AF1152)),0)</f>
        <v>0</v>
      </c>
      <c r="AQ1152" s="7">
        <f>IF(R1152&gt;0,RANK(R1152,(N1152:P1152,Q1152:AF1152)),0)</f>
        <v>0</v>
      </c>
      <c r="AR1152" s="7">
        <f>IF(T1152&gt;0,RANK(T1152,(N1152:P1152,Q1152:AF1152)),0)</f>
        <v>0</v>
      </c>
      <c r="AS1152" s="7">
        <f>IF(S1152&gt;0,RANK(S1152,(N1152:P1152,Q1152:AF1152)),0)</f>
        <v>0</v>
      </c>
      <c r="AT1152" s="2">
        <f t="shared" si="493"/>
        <v>0</v>
      </c>
      <c r="AU1152" s="2">
        <f t="shared" si="494"/>
        <v>0</v>
      </c>
      <c r="AV1152" s="2">
        <f t="shared" si="495"/>
        <v>0</v>
      </c>
      <c r="AW1152" s="2">
        <f t="shared" si="496"/>
        <v>0</v>
      </c>
      <c r="AY1152" t="s">
        <v>1674</v>
      </c>
      <c r="AZ1152" t="s">
        <v>1460</v>
      </c>
      <c r="BA1152">
        <v>1</v>
      </c>
      <c r="BC1152">
        <v>2</v>
      </c>
      <c r="BD1152" s="91">
        <v>27</v>
      </c>
      <c r="BE1152" s="93">
        <v>91</v>
      </c>
      <c r="BF1152" s="96">
        <f t="shared" si="487"/>
        <v>27091</v>
      </c>
      <c r="BG1152" s="96">
        <f t="shared" si="476"/>
        <v>27091</v>
      </c>
      <c r="BI1152" s="7" t="s">
        <v>1447</v>
      </c>
      <c r="BQ1152" s="53">
        <v>6</v>
      </c>
    </row>
    <row r="1153" spans="1:69" ht="14" hidden="1" customHeight="1" outlineLevel="1" x14ac:dyDescent="0.2">
      <c r="A1153" t="s">
        <v>1980</v>
      </c>
      <c r="B1153" t="s">
        <v>1460</v>
      </c>
      <c r="C1153" s="1">
        <f t="shared" si="488"/>
        <v>13356</v>
      </c>
      <c r="D1153" s="7">
        <f>IF(N1153&gt;0, RANK(N1153,(N1153:P1153,Q1153:AF1153)),0)</f>
        <v>2</v>
      </c>
      <c r="E1153" s="7">
        <f>IF(O1153&gt;0,RANK(O1153,(N1153:P1153,Q1153:AF1153)),0)</f>
        <v>1</v>
      </c>
      <c r="F1153" s="7">
        <f>IF(P1153&gt;0,RANK(P1153,(N1153:P1153,Q1153:AF1153)),0)</f>
        <v>0</v>
      </c>
      <c r="G1153" s="1">
        <f t="shared" si="497"/>
        <v>4686</v>
      </c>
      <c r="H1153" s="2">
        <f t="shared" si="498"/>
        <v>0.35085354896675652</v>
      </c>
      <c r="I1153" s="2"/>
      <c r="J1153" s="2">
        <f t="shared" si="489"/>
        <v>0.29117999401018269</v>
      </c>
      <c r="K1153" s="2">
        <f t="shared" si="490"/>
        <v>0.64203354297693915</v>
      </c>
      <c r="L1153" s="2">
        <f t="shared" si="491"/>
        <v>0</v>
      </c>
      <c r="M1153" s="2">
        <f t="shared" si="492"/>
        <v>6.6786463012878161E-2</v>
      </c>
      <c r="N1153" s="53">
        <v>3889</v>
      </c>
      <c r="O1153" s="53">
        <v>8575</v>
      </c>
      <c r="X1153" s="53">
        <f t="shared" si="482"/>
        <v>6</v>
      </c>
      <c r="Y1153" s="53">
        <v>664</v>
      </c>
      <c r="Z1153" s="53">
        <v>221</v>
      </c>
      <c r="AA1153" s="53">
        <v>0</v>
      </c>
      <c r="AB1153" s="53">
        <v>0</v>
      </c>
      <c r="AC1153" s="53">
        <v>0</v>
      </c>
      <c r="AD1153" s="53">
        <v>1</v>
      </c>
      <c r="AP1153" s="7">
        <f>IF(Q1153&gt;0,RANK(Q1153,(N1153:P1153,Q1153:AF1153)),0)</f>
        <v>0</v>
      </c>
      <c r="AQ1153" s="7">
        <f>IF(R1153&gt;0,RANK(R1153,(N1153:P1153,Q1153:AF1153)),0)</f>
        <v>0</v>
      </c>
      <c r="AR1153" s="7">
        <f>IF(T1153&gt;0,RANK(T1153,(N1153:P1153,Q1153:AF1153)),0)</f>
        <v>0</v>
      </c>
      <c r="AS1153" s="7">
        <f>IF(S1153&gt;0,RANK(S1153,(N1153:P1153,Q1153:AF1153)),0)</f>
        <v>0</v>
      </c>
      <c r="AT1153" s="2">
        <f t="shared" si="493"/>
        <v>0</v>
      </c>
      <c r="AU1153" s="2">
        <f t="shared" si="494"/>
        <v>0</v>
      </c>
      <c r="AV1153" s="2">
        <f t="shared" si="495"/>
        <v>0</v>
      </c>
      <c r="AW1153" s="2">
        <f t="shared" si="496"/>
        <v>0</v>
      </c>
      <c r="AY1153" t="s">
        <v>1980</v>
      </c>
      <c r="AZ1153" t="s">
        <v>1460</v>
      </c>
      <c r="BA1153">
        <v>7</v>
      </c>
      <c r="BC1153">
        <v>2</v>
      </c>
      <c r="BD1153" s="91">
        <v>27</v>
      </c>
      <c r="BE1153" s="93">
        <v>93</v>
      </c>
      <c r="BF1153" s="96">
        <f t="shared" si="487"/>
        <v>27093</v>
      </c>
      <c r="BG1153" s="96">
        <f t="shared" si="476"/>
        <v>27093</v>
      </c>
      <c r="BI1153" s="7" t="s">
        <v>1447</v>
      </c>
      <c r="BQ1153" s="53">
        <v>7</v>
      </c>
    </row>
    <row r="1154" spans="1:69" ht="14" hidden="1" customHeight="1" outlineLevel="1" x14ac:dyDescent="0.2">
      <c r="A1154" t="s">
        <v>1502</v>
      </c>
      <c r="B1154" t="s">
        <v>1460</v>
      </c>
      <c r="C1154" s="1">
        <f t="shared" si="488"/>
        <v>14348</v>
      </c>
      <c r="D1154" s="7">
        <f>IF(N1154&gt;0, RANK(N1154,(N1154:P1154,Q1154:AF1154)),0)</f>
        <v>2</v>
      </c>
      <c r="E1154" s="7">
        <f>IF(O1154&gt;0,RANK(O1154,(N1154:P1154,Q1154:AF1154)),0)</f>
        <v>1</v>
      </c>
      <c r="F1154" s="7">
        <f>IF(P1154&gt;0,RANK(P1154,(N1154:P1154,Q1154:AF1154)),0)</f>
        <v>0</v>
      </c>
      <c r="G1154" s="1">
        <f t="shared" si="497"/>
        <v>4728</v>
      </c>
      <c r="H1154" s="2">
        <f t="shared" si="498"/>
        <v>0.32952327850571506</v>
      </c>
      <c r="I1154" s="2"/>
      <c r="J1154" s="2">
        <f t="shared" si="489"/>
        <v>0.28735712294396432</v>
      </c>
      <c r="K1154" s="2">
        <f t="shared" si="490"/>
        <v>0.61688040144967937</v>
      </c>
      <c r="L1154" s="2">
        <f t="shared" si="491"/>
        <v>0</v>
      </c>
      <c r="M1154" s="2">
        <f t="shared" si="492"/>
        <v>9.5762475606356312E-2</v>
      </c>
      <c r="N1154" s="53">
        <v>4123</v>
      </c>
      <c r="O1154" s="53">
        <v>8851</v>
      </c>
      <c r="X1154" s="53">
        <f t="shared" si="482"/>
        <v>15</v>
      </c>
      <c r="Y1154" s="53">
        <v>1025</v>
      </c>
      <c r="Z1154" s="53">
        <v>334</v>
      </c>
      <c r="AA1154" s="53">
        <v>0</v>
      </c>
      <c r="AB1154" s="53">
        <v>0</v>
      </c>
      <c r="AC1154" s="53">
        <v>0</v>
      </c>
      <c r="AD1154" s="53">
        <v>0</v>
      </c>
      <c r="AP1154" s="7">
        <f>IF(Q1154&gt;0,RANK(Q1154,(N1154:P1154,Q1154:AF1154)),0)</f>
        <v>0</v>
      </c>
      <c r="AQ1154" s="7">
        <f>IF(R1154&gt;0,RANK(R1154,(N1154:P1154,Q1154:AF1154)),0)</f>
        <v>0</v>
      </c>
      <c r="AR1154" s="7">
        <f>IF(T1154&gt;0,RANK(T1154,(N1154:P1154,Q1154:AF1154)),0)</f>
        <v>0</v>
      </c>
      <c r="AS1154" s="7">
        <f>IF(S1154&gt;0,RANK(S1154,(N1154:P1154,Q1154:AF1154)),0)</f>
        <v>0</v>
      </c>
      <c r="AT1154" s="2">
        <f t="shared" si="493"/>
        <v>0</v>
      </c>
      <c r="AU1154" s="2">
        <f t="shared" si="494"/>
        <v>0</v>
      </c>
      <c r="AV1154" s="2">
        <f t="shared" si="495"/>
        <v>0</v>
      </c>
      <c r="AW1154" s="2">
        <f t="shared" si="496"/>
        <v>0</v>
      </c>
      <c r="AY1154" t="s">
        <v>1502</v>
      </c>
      <c r="AZ1154" t="s">
        <v>1460</v>
      </c>
      <c r="BA1154">
        <v>8</v>
      </c>
      <c r="BC1154">
        <v>2</v>
      </c>
      <c r="BD1154" s="91">
        <v>27</v>
      </c>
      <c r="BE1154" s="93">
        <v>95</v>
      </c>
      <c r="BF1154" s="96">
        <f t="shared" si="487"/>
        <v>27095</v>
      </c>
      <c r="BG1154" s="96">
        <f t="shared" si="476"/>
        <v>27095</v>
      </c>
      <c r="BI1154" s="7" t="s">
        <v>1447</v>
      </c>
      <c r="BQ1154" s="53">
        <v>15</v>
      </c>
    </row>
    <row r="1155" spans="1:69" ht="14" hidden="1" customHeight="1" outlineLevel="1" x14ac:dyDescent="0.2">
      <c r="A1155" t="s">
        <v>2210</v>
      </c>
      <c r="B1155" t="s">
        <v>1460</v>
      </c>
      <c r="C1155" s="1">
        <f t="shared" si="488"/>
        <v>19146</v>
      </c>
      <c r="D1155" s="7">
        <f>IF(N1155&gt;0, RANK(N1155,(N1155:P1155,Q1155:AF1155)),0)</f>
        <v>2</v>
      </c>
      <c r="E1155" s="7">
        <f>IF(O1155&gt;0,RANK(O1155,(N1155:P1155,Q1155:AF1155)),0)</f>
        <v>1</v>
      </c>
      <c r="F1155" s="7">
        <f>IF(P1155&gt;0,RANK(P1155,(N1155:P1155,Q1155:AF1155)),0)</f>
        <v>0</v>
      </c>
      <c r="G1155" s="1">
        <f t="shared" si="497"/>
        <v>8916</v>
      </c>
      <c r="H1155" s="2">
        <f t="shared" si="498"/>
        <v>0.46568473832654339</v>
      </c>
      <c r="I1155" s="2"/>
      <c r="J1155" s="2">
        <f t="shared" si="489"/>
        <v>0.23252898777812597</v>
      </c>
      <c r="K1155" s="2">
        <f t="shared" si="490"/>
        <v>0.69821372610466936</v>
      </c>
      <c r="L1155" s="2">
        <f t="shared" si="491"/>
        <v>0</v>
      </c>
      <c r="M1155" s="2">
        <f t="shared" si="492"/>
        <v>6.9257286117204608E-2</v>
      </c>
      <c r="N1155" s="53">
        <v>4452</v>
      </c>
      <c r="O1155" s="53">
        <v>13368</v>
      </c>
      <c r="X1155" s="53">
        <f t="shared" si="482"/>
        <v>7</v>
      </c>
      <c r="Y1155" s="53">
        <v>1012</v>
      </c>
      <c r="Z1155" s="53">
        <v>307</v>
      </c>
      <c r="AA1155" s="53">
        <v>0</v>
      </c>
      <c r="AB1155" s="53">
        <v>0</v>
      </c>
      <c r="AC1155" s="53">
        <v>0</v>
      </c>
      <c r="AD1155" s="53">
        <v>0</v>
      </c>
      <c r="AP1155" s="7">
        <f>IF(Q1155&gt;0,RANK(Q1155,(N1155:P1155,Q1155:AF1155)),0)</f>
        <v>0</v>
      </c>
      <c r="AQ1155" s="7">
        <f>IF(R1155&gt;0,RANK(R1155,(N1155:P1155,Q1155:AF1155)),0)</f>
        <v>0</v>
      </c>
      <c r="AR1155" s="7">
        <f>IF(T1155&gt;0,RANK(T1155,(N1155:P1155,Q1155:AF1155)),0)</f>
        <v>0</v>
      </c>
      <c r="AS1155" s="7">
        <f>IF(S1155&gt;0,RANK(S1155,(N1155:P1155,Q1155:AF1155)),0)</f>
        <v>0</v>
      </c>
      <c r="AT1155" s="2">
        <f t="shared" si="493"/>
        <v>0</v>
      </c>
      <c r="AU1155" s="2">
        <f t="shared" si="494"/>
        <v>0</v>
      </c>
      <c r="AV1155" s="2">
        <f t="shared" si="495"/>
        <v>0</v>
      </c>
      <c r="AW1155" s="2">
        <f t="shared" si="496"/>
        <v>0</v>
      </c>
      <c r="AY1155" t="s">
        <v>2210</v>
      </c>
      <c r="AZ1155" t="s">
        <v>1460</v>
      </c>
      <c r="BA1155">
        <v>8</v>
      </c>
      <c r="BC1155">
        <v>2</v>
      </c>
      <c r="BD1155" s="91">
        <v>27</v>
      </c>
      <c r="BE1155" s="93">
        <v>97</v>
      </c>
      <c r="BF1155" s="96">
        <f t="shared" si="487"/>
        <v>27097</v>
      </c>
      <c r="BG1155" s="96">
        <f t="shared" si="476"/>
        <v>27097</v>
      </c>
      <c r="BI1155" s="7" t="s">
        <v>1447</v>
      </c>
      <c r="BQ1155" s="53">
        <v>7</v>
      </c>
    </row>
    <row r="1156" spans="1:69" ht="14" hidden="1" customHeight="1" outlineLevel="1" x14ac:dyDescent="0.2">
      <c r="A1156" t="s">
        <v>2456</v>
      </c>
      <c r="B1156" t="s">
        <v>1460</v>
      </c>
      <c r="C1156" s="1">
        <f t="shared" si="488"/>
        <v>18859</v>
      </c>
      <c r="D1156" s="7">
        <f>IF(N1156&gt;0, RANK(N1156,(N1156:P1156,Q1156:AF1156)),0)</f>
        <v>2</v>
      </c>
      <c r="E1156" s="7">
        <f>IF(O1156&gt;0,RANK(O1156,(N1156:P1156,Q1156:AF1156)),0)</f>
        <v>1</v>
      </c>
      <c r="F1156" s="7">
        <f>IF(P1156&gt;0,RANK(P1156,(N1156:P1156,Q1156:AF1156)),0)</f>
        <v>0</v>
      </c>
      <c r="G1156" s="1">
        <f t="shared" si="497"/>
        <v>143</v>
      </c>
      <c r="H1156" s="2">
        <f t="shared" si="498"/>
        <v>7.5825865634445095E-3</v>
      </c>
      <c r="I1156" s="2"/>
      <c r="J1156" s="2">
        <f t="shared" si="489"/>
        <v>0.44922848507343971</v>
      </c>
      <c r="K1156" s="2">
        <f t="shared" si="490"/>
        <v>0.45681107163688423</v>
      </c>
      <c r="L1156" s="2">
        <f t="shared" si="491"/>
        <v>0</v>
      </c>
      <c r="M1156" s="2">
        <f t="shared" si="492"/>
        <v>9.3960443289676066E-2</v>
      </c>
      <c r="N1156" s="53">
        <v>8472</v>
      </c>
      <c r="O1156" s="53">
        <v>8615</v>
      </c>
      <c r="X1156" s="53">
        <f t="shared" si="482"/>
        <v>6</v>
      </c>
      <c r="Y1156" s="53">
        <v>1380</v>
      </c>
      <c r="Z1156" s="53">
        <v>385</v>
      </c>
      <c r="AA1156" s="53">
        <v>1</v>
      </c>
      <c r="AB1156" s="53">
        <v>0</v>
      </c>
      <c r="AC1156" s="53">
        <v>0</v>
      </c>
      <c r="AD1156" s="53">
        <v>0</v>
      </c>
      <c r="AP1156" s="7">
        <f>IF(Q1156&gt;0,RANK(Q1156,(N1156:P1156,Q1156:AF1156)),0)</f>
        <v>0</v>
      </c>
      <c r="AQ1156" s="7">
        <f>IF(R1156&gt;0,RANK(R1156,(N1156:P1156,Q1156:AF1156)),0)</f>
        <v>0</v>
      </c>
      <c r="AR1156" s="7">
        <f>IF(T1156&gt;0,RANK(T1156,(N1156:P1156,Q1156:AF1156)),0)</f>
        <v>0</v>
      </c>
      <c r="AS1156" s="7">
        <f>IF(S1156&gt;0,RANK(S1156,(N1156:P1156,Q1156:AF1156)),0)</f>
        <v>0</v>
      </c>
      <c r="AT1156" s="2">
        <f t="shared" si="493"/>
        <v>0</v>
      </c>
      <c r="AU1156" s="2">
        <f t="shared" si="494"/>
        <v>0</v>
      </c>
      <c r="AV1156" s="2">
        <f t="shared" si="495"/>
        <v>0</v>
      </c>
      <c r="AW1156" s="2">
        <f t="shared" si="496"/>
        <v>0</v>
      </c>
      <c r="AY1156" t="s">
        <v>2456</v>
      </c>
      <c r="AZ1156" t="s">
        <v>1460</v>
      </c>
      <c r="BA1156">
        <v>1</v>
      </c>
      <c r="BC1156">
        <v>2</v>
      </c>
      <c r="BD1156" s="91">
        <v>27</v>
      </c>
      <c r="BE1156" s="93">
        <v>99</v>
      </c>
      <c r="BF1156" s="96">
        <f t="shared" si="487"/>
        <v>27099</v>
      </c>
      <c r="BG1156" s="96">
        <f t="shared" ref="BG1156:BG1219" si="499">BF1156</f>
        <v>27099</v>
      </c>
      <c r="BI1156" s="7" t="s">
        <v>1447</v>
      </c>
      <c r="BQ1156" s="53">
        <v>7</v>
      </c>
    </row>
    <row r="1157" spans="1:69" ht="14" hidden="1" customHeight="1" outlineLevel="1" x14ac:dyDescent="0.2">
      <c r="A1157" t="s">
        <v>1027</v>
      </c>
      <c r="B1157" t="s">
        <v>1460</v>
      </c>
      <c r="C1157" s="1">
        <f t="shared" si="488"/>
        <v>4803</v>
      </c>
      <c r="D1157" s="7">
        <f>IF(N1157&gt;0, RANK(N1157,(N1157:P1157,Q1157:AF1157)),0)</f>
        <v>2</v>
      </c>
      <c r="E1157" s="7">
        <f>IF(O1157&gt;0,RANK(O1157,(N1157:P1157,Q1157:AF1157)),0)</f>
        <v>1</v>
      </c>
      <c r="F1157" s="7">
        <f>IF(P1157&gt;0,RANK(P1157,(N1157:P1157,Q1157:AF1157)),0)</f>
        <v>0</v>
      </c>
      <c r="G1157" s="1">
        <f t="shared" si="497"/>
        <v>1633</v>
      </c>
      <c r="H1157" s="2">
        <f t="shared" si="498"/>
        <v>0.3399958359358734</v>
      </c>
      <c r="I1157" s="2"/>
      <c r="J1157" s="2">
        <f t="shared" si="489"/>
        <v>0.30147824276493856</v>
      </c>
      <c r="K1157" s="2">
        <f t="shared" si="490"/>
        <v>0.64147407870081197</v>
      </c>
      <c r="L1157" s="2">
        <f t="shared" si="491"/>
        <v>0</v>
      </c>
      <c r="M1157" s="2">
        <f t="shared" si="492"/>
        <v>5.7047678534249524E-2</v>
      </c>
      <c r="N1157" s="53">
        <v>1448</v>
      </c>
      <c r="O1157" s="53">
        <v>3081</v>
      </c>
      <c r="X1157" s="53">
        <f t="shared" si="482"/>
        <v>1</v>
      </c>
      <c r="Y1157" s="53">
        <v>221</v>
      </c>
      <c r="Z1157" s="53">
        <v>52</v>
      </c>
      <c r="AA1157" s="53">
        <v>0</v>
      </c>
      <c r="AB1157" s="53">
        <v>0</v>
      </c>
      <c r="AC1157" s="53">
        <v>0</v>
      </c>
      <c r="AD1157" s="53">
        <v>0</v>
      </c>
      <c r="AP1157" s="7">
        <f>IF(Q1157&gt;0,RANK(Q1157,(N1157:P1157,Q1157:AF1157)),0)</f>
        <v>0</v>
      </c>
      <c r="AQ1157" s="7">
        <f>IF(R1157&gt;0,RANK(R1157,(N1157:P1157,Q1157:AF1157)),0)</f>
        <v>0</v>
      </c>
      <c r="AR1157" s="7">
        <f>IF(T1157&gt;0,RANK(T1157,(N1157:P1157,Q1157:AF1157)),0)</f>
        <v>0</v>
      </c>
      <c r="AS1157" s="7">
        <f>IF(S1157&gt;0,RANK(S1157,(N1157:P1157,Q1157:AF1157)),0)</f>
        <v>0</v>
      </c>
      <c r="AT1157" s="2">
        <f t="shared" si="493"/>
        <v>0</v>
      </c>
      <c r="AU1157" s="2">
        <f t="shared" si="494"/>
        <v>0</v>
      </c>
      <c r="AV1157" s="2">
        <f t="shared" si="495"/>
        <v>0</v>
      </c>
      <c r="AW1157" s="2">
        <f t="shared" si="496"/>
        <v>0</v>
      </c>
      <c r="AY1157" t="s">
        <v>1027</v>
      </c>
      <c r="AZ1157" t="s">
        <v>1460</v>
      </c>
      <c r="BA1157">
        <v>7</v>
      </c>
      <c r="BC1157">
        <v>2</v>
      </c>
      <c r="BD1157" s="91">
        <v>27</v>
      </c>
      <c r="BE1157" s="93">
        <v>101</v>
      </c>
      <c r="BF1157" s="96">
        <f t="shared" si="487"/>
        <v>27101</v>
      </c>
      <c r="BG1157" s="96">
        <f t="shared" si="499"/>
        <v>27101</v>
      </c>
      <c r="BI1157" s="7" t="s">
        <v>1447</v>
      </c>
      <c r="BQ1157" s="53">
        <v>1</v>
      </c>
    </row>
    <row r="1158" spans="1:69" ht="14" hidden="1" customHeight="1" outlineLevel="1" x14ac:dyDescent="0.2">
      <c r="A1158" t="s">
        <v>48</v>
      </c>
      <c r="B1158" t="s">
        <v>1460</v>
      </c>
      <c r="C1158" s="1">
        <f t="shared" si="488"/>
        <v>18876</v>
      </c>
      <c r="D1158" s="7">
        <f>IF(N1158&gt;0, RANK(N1158,(N1158:P1158,Q1158:AF1158)),0)</f>
        <v>1</v>
      </c>
      <c r="E1158" s="7">
        <f>IF(O1158&gt;0,RANK(O1158,(N1158:P1158,Q1158:AF1158)),0)</f>
        <v>2</v>
      </c>
      <c r="F1158" s="7">
        <f>IF(P1158&gt;0,RANK(P1158,(N1158:P1158,Q1158:AF1158)),0)</f>
        <v>0</v>
      </c>
      <c r="G1158" s="1">
        <f t="shared" si="497"/>
        <v>595</v>
      </c>
      <c r="H1158" s="2">
        <f t="shared" si="498"/>
        <v>3.1521508794236069E-2</v>
      </c>
      <c r="I1158" s="2"/>
      <c r="J1158" s="2">
        <f t="shared" si="489"/>
        <v>0.47637211273574909</v>
      </c>
      <c r="K1158" s="2">
        <f t="shared" si="490"/>
        <v>0.44485060394151305</v>
      </c>
      <c r="L1158" s="2">
        <f t="shared" si="491"/>
        <v>0</v>
      </c>
      <c r="M1158" s="2">
        <f t="shared" si="492"/>
        <v>7.8777283322737868E-2</v>
      </c>
      <c r="N1158" s="53">
        <v>8992</v>
      </c>
      <c r="O1158" s="53">
        <v>8397</v>
      </c>
      <c r="X1158" s="53">
        <f t="shared" si="482"/>
        <v>13</v>
      </c>
      <c r="Y1158" s="53">
        <v>1062</v>
      </c>
      <c r="Z1158" s="53">
        <v>412</v>
      </c>
      <c r="AA1158" s="53">
        <v>0</v>
      </c>
      <c r="AB1158" s="53">
        <v>0</v>
      </c>
      <c r="AC1158" s="53">
        <v>0</v>
      </c>
      <c r="AD1158" s="53">
        <v>0</v>
      </c>
      <c r="AP1158" s="7">
        <f>IF(Q1158&gt;0,RANK(Q1158,(N1158:P1158,Q1158:AF1158)),0)</f>
        <v>0</v>
      </c>
      <c r="AQ1158" s="7">
        <f>IF(R1158&gt;0,RANK(R1158,(N1158:P1158,Q1158:AF1158)),0)</f>
        <v>0</v>
      </c>
      <c r="AR1158" s="7">
        <f>IF(T1158&gt;0,RANK(T1158,(N1158:P1158,Q1158:AF1158)),0)</f>
        <v>0</v>
      </c>
      <c r="AS1158" s="7">
        <f>IF(S1158&gt;0,RANK(S1158,(N1158:P1158,Q1158:AF1158)),0)</f>
        <v>0</v>
      </c>
      <c r="AT1158" s="2">
        <f t="shared" si="493"/>
        <v>0</v>
      </c>
      <c r="AU1158" s="2">
        <f t="shared" si="494"/>
        <v>0</v>
      </c>
      <c r="AV1158" s="2">
        <f t="shared" si="495"/>
        <v>0</v>
      </c>
      <c r="AW1158" s="2">
        <f t="shared" si="496"/>
        <v>0</v>
      </c>
      <c r="AY1158" t="s">
        <v>48</v>
      </c>
      <c r="AZ1158" t="s">
        <v>1460</v>
      </c>
      <c r="BA1158">
        <v>1</v>
      </c>
      <c r="BC1158">
        <v>2</v>
      </c>
      <c r="BD1158" s="91">
        <v>27</v>
      </c>
      <c r="BE1158" s="93">
        <v>103</v>
      </c>
      <c r="BF1158" s="96">
        <f t="shared" si="487"/>
        <v>27103</v>
      </c>
      <c r="BG1158" s="96">
        <f t="shared" si="499"/>
        <v>27103</v>
      </c>
      <c r="BI1158" s="7" t="s">
        <v>1447</v>
      </c>
      <c r="BQ1158" s="53">
        <v>13</v>
      </c>
    </row>
    <row r="1159" spans="1:69" ht="14" hidden="1" customHeight="1" outlineLevel="1" x14ac:dyDescent="0.2">
      <c r="A1159" t="s">
        <v>1857</v>
      </c>
      <c r="B1159" t="s">
        <v>1460</v>
      </c>
      <c r="C1159" s="1">
        <f t="shared" si="488"/>
        <v>8445</v>
      </c>
      <c r="D1159" s="7">
        <f>IF(N1159&gt;0, RANK(N1159,(N1159:P1159,Q1159:AF1159)),0)</f>
        <v>2</v>
      </c>
      <c r="E1159" s="7">
        <f>IF(O1159&gt;0,RANK(O1159,(N1159:P1159,Q1159:AF1159)),0)</f>
        <v>1</v>
      </c>
      <c r="F1159" s="7">
        <f>IF(P1159&gt;0,RANK(P1159,(N1159:P1159,Q1159:AF1159)),0)</f>
        <v>0</v>
      </c>
      <c r="G1159" s="1">
        <f t="shared" si="497"/>
        <v>2183</v>
      </c>
      <c r="H1159" s="2">
        <f t="shared" si="498"/>
        <v>0.25849615156897571</v>
      </c>
      <c r="I1159" s="2"/>
      <c r="J1159" s="2">
        <f t="shared" si="489"/>
        <v>0.32871521610420368</v>
      </c>
      <c r="K1159" s="2">
        <f t="shared" si="490"/>
        <v>0.58721136767317939</v>
      </c>
      <c r="L1159" s="2">
        <f t="shared" si="491"/>
        <v>0</v>
      </c>
      <c r="M1159" s="2">
        <f t="shared" si="492"/>
        <v>8.4073416222616881E-2</v>
      </c>
      <c r="N1159" s="53">
        <v>2776</v>
      </c>
      <c r="O1159" s="53">
        <v>4959</v>
      </c>
      <c r="X1159" s="53">
        <f t="shared" si="482"/>
        <v>5</v>
      </c>
      <c r="Y1159" s="53">
        <v>543</v>
      </c>
      <c r="Z1159" s="53">
        <v>162</v>
      </c>
      <c r="AA1159" s="53">
        <v>0</v>
      </c>
      <c r="AB1159" s="53">
        <v>0</v>
      </c>
      <c r="AC1159" s="53">
        <v>0</v>
      </c>
      <c r="AD1159" s="53">
        <v>0</v>
      </c>
      <c r="AP1159" s="7">
        <f>IF(Q1159&gt;0,RANK(Q1159,(N1159:P1159,Q1159:AF1159)),0)</f>
        <v>0</v>
      </c>
      <c r="AQ1159" s="7">
        <f>IF(R1159&gt;0,RANK(R1159,(N1159:P1159,Q1159:AF1159)),0)</f>
        <v>0</v>
      </c>
      <c r="AR1159" s="7">
        <f>IF(T1159&gt;0,RANK(T1159,(N1159:P1159,Q1159:AF1159)),0)</f>
        <v>0</v>
      </c>
      <c r="AS1159" s="7">
        <f>IF(S1159&gt;0,RANK(S1159,(N1159:P1159,Q1159:AF1159)),0)</f>
        <v>0</v>
      </c>
      <c r="AT1159" s="2">
        <f t="shared" si="493"/>
        <v>0</v>
      </c>
      <c r="AU1159" s="2">
        <f t="shared" si="494"/>
        <v>0</v>
      </c>
      <c r="AV1159" s="2">
        <f t="shared" si="495"/>
        <v>0</v>
      </c>
      <c r="AW1159" s="2">
        <f t="shared" si="496"/>
        <v>0</v>
      </c>
      <c r="AY1159" t="s">
        <v>1857</v>
      </c>
      <c r="AZ1159" t="s">
        <v>1460</v>
      </c>
      <c r="BA1159">
        <v>1</v>
      </c>
      <c r="BC1159">
        <v>2</v>
      </c>
      <c r="BD1159" s="91">
        <v>27</v>
      </c>
      <c r="BE1159" s="93">
        <v>105</v>
      </c>
      <c r="BF1159" s="96">
        <f t="shared" si="487"/>
        <v>27105</v>
      </c>
      <c r="BG1159" s="96">
        <f t="shared" si="499"/>
        <v>27105</v>
      </c>
      <c r="BI1159" s="7" t="s">
        <v>1447</v>
      </c>
      <c r="BQ1159" s="53">
        <v>5</v>
      </c>
    </row>
    <row r="1160" spans="1:69" ht="14" hidden="1" customHeight="1" outlineLevel="1" x14ac:dyDescent="0.2">
      <c r="A1160" t="s">
        <v>2222</v>
      </c>
      <c r="B1160" t="s">
        <v>1460</v>
      </c>
      <c r="C1160" s="1">
        <f t="shared" si="488"/>
        <v>3357</v>
      </c>
      <c r="D1160" s="7">
        <f>IF(N1160&gt;0, RANK(N1160,(N1160:P1160,Q1160:AF1160)),0)</f>
        <v>2</v>
      </c>
      <c r="E1160" s="7">
        <f>IF(O1160&gt;0,RANK(O1160,(N1160:P1160,Q1160:AF1160)),0)</f>
        <v>1</v>
      </c>
      <c r="F1160" s="7">
        <f>IF(P1160&gt;0,RANK(P1160,(N1160:P1160,Q1160:AF1160)),0)</f>
        <v>0</v>
      </c>
      <c r="G1160" s="1">
        <f t="shared" si="497"/>
        <v>120</v>
      </c>
      <c r="H1160" s="2">
        <f t="shared" si="498"/>
        <v>3.5746201966041107E-2</v>
      </c>
      <c r="I1160" s="2"/>
      <c r="J1160" s="2">
        <f t="shared" si="489"/>
        <v>0.44593386952636282</v>
      </c>
      <c r="K1160" s="2">
        <f t="shared" si="490"/>
        <v>0.48168007149240394</v>
      </c>
      <c r="L1160" s="2">
        <f t="shared" si="491"/>
        <v>0</v>
      </c>
      <c r="M1160" s="2">
        <f t="shared" si="492"/>
        <v>7.2386058981233237E-2</v>
      </c>
      <c r="N1160" s="53">
        <v>1497</v>
      </c>
      <c r="O1160" s="53">
        <v>1617</v>
      </c>
      <c r="X1160" s="53">
        <f t="shared" si="482"/>
        <v>2</v>
      </c>
      <c r="Y1160" s="53">
        <v>193</v>
      </c>
      <c r="Z1160" s="53">
        <v>48</v>
      </c>
      <c r="AA1160" s="53">
        <v>0</v>
      </c>
      <c r="AB1160" s="53">
        <v>0</v>
      </c>
      <c r="AC1160" s="53">
        <v>0</v>
      </c>
      <c r="AD1160" s="53">
        <v>0</v>
      </c>
      <c r="AP1160" s="7">
        <f>IF(Q1160&gt;0,RANK(Q1160,(N1160:P1160,Q1160:AF1160)),0)</f>
        <v>0</v>
      </c>
      <c r="AQ1160" s="7">
        <f>IF(R1160&gt;0,RANK(R1160,(N1160:P1160,Q1160:AF1160)),0)</f>
        <v>0</v>
      </c>
      <c r="AR1160" s="7">
        <f>IF(T1160&gt;0,RANK(T1160,(N1160:P1160,Q1160:AF1160)),0)</f>
        <v>0</v>
      </c>
      <c r="AS1160" s="7">
        <f>IF(S1160&gt;0,RANK(S1160,(N1160:P1160,Q1160:AF1160)),0)</f>
        <v>0</v>
      </c>
      <c r="AT1160" s="2">
        <f t="shared" si="493"/>
        <v>0</v>
      </c>
      <c r="AU1160" s="2">
        <f t="shared" si="494"/>
        <v>0</v>
      </c>
      <c r="AV1160" s="2">
        <f t="shared" si="495"/>
        <v>0</v>
      </c>
      <c r="AW1160" s="2">
        <f t="shared" si="496"/>
        <v>0</v>
      </c>
      <c r="AY1160" t="s">
        <v>2222</v>
      </c>
      <c r="AZ1160" t="s">
        <v>1460</v>
      </c>
      <c r="BA1160">
        <v>7</v>
      </c>
      <c r="BC1160">
        <v>2</v>
      </c>
      <c r="BD1160" s="91">
        <v>27</v>
      </c>
      <c r="BE1160" s="93">
        <v>107</v>
      </c>
      <c r="BF1160" s="96">
        <f t="shared" si="487"/>
        <v>27107</v>
      </c>
      <c r="BG1160" s="96">
        <f t="shared" si="499"/>
        <v>27107</v>
      </c>
      <c r="BI1160" s="7" t="s">
        <v>1447</v>
      </c>
      <c r="BQ1160" s="53">
        <v>2</v>
      </c>
    </row>
    <row r="1161" spans="1:69" ht="14" hidden="1" customHeight="1" outlineLevel="1" x14ac:dyDescent="0.2">
      <c r="A1161" t="s">
        <v>2114</v>
      </c>
      <c r="B1161" t="s">
        <v>1460</v>
      </c>
      <c r="C1161" s="1">
        <f t="shared" si="488"/>
        <v>88909</v>
      </c>
      <c r="D1161" s="7">
        <f>IF(N1161&gt;0, RANK(N1161,(N1161:P1161,Q1161:AF1161)),0)</f>
        <v>1</v>
      </c>
      <c r="E1161" s="7">
        <f>IF(O1161&gt;0,RANK(O1161,(N1161:P1161,Q1161:AF1161)),0)</f>
        <v>2</v>
      </c>
      <c r="F1161" s="7">
        <f>IF(P1161&gt;0,RANK(P1161,(N1161:P1161,Q1161:AF1161)),0)</f>
        <v>0</v>
      </c>
      <c r="G1161" s="1">
        <f t="shared" si="497"/>
        <v>8571</v>
      </c>
      <c r="H1161" s="2">
        <f t="shared" si="498"/>
        <v>9.6401939061287384E-2</v>
      </c>
      <c r="I1161" s="2"/>
      <c r="J1161" s="2">
        <f t="shared" si="489"/>
        <v>0.51224285505404399</v>
      </c>
      <c r="K1161" s="2">
        <f t="shared" si="490"/>
        <v>0.41584091599275663</v>
      </c>
      <c r="L1161" s="2">
        <f t="shared" si="491"/>
        <v>0</v>
      </c>
      <c r="M1161" s="2">
        <f t="shared" si="492"/>
        <v>7.1916228953199379E-2</v>
      </c>
      <c r="N1161" s="53">
        <v>45543</v>
      </c>
      <c r="O1161" s="53">
        <v>36972</v>
      </c>
      <c r="X1161" s="53">
        <f t="shared" si="482"/>
        <v>60</v>
      </c>
      <c r="Y1161" s="53">
        <v>4730</v>
      </c>
      <c r="Z1161" s="53">
        <v>1604</v>
      </c>
      <c r="AA1161" s="53">
        <v>0</v>
      </c>
      <c r="AB1161" s="53">
        <v>0</v>
      </c>
      <c r="AC1161" s="53">
        <v>0</v>
      </c>
      <c r="AD1161" s="53">
        <v>0</v>
      </c>
      <c r="AP1161" s="7">
        <f>IF(Q1161&gt;0,RANK(Q1161,(N1161:P1161,Q1161:AF1161)),0)</f>
        <v>0</v>
      </c>
      <c r="AQ1161" s="7">
        <f>IF(R1161&gt;0,RANK(R1161,(N1161:P1161,Q1161:AF1161)),0)</f>
        <v>0</v>
      </c>
      <c r="AR1161" s="7">
        <f>IF(T1161&gt;0,RANK(T1161,(N1161:P1161,Q1161:AF1161)),0)</f>
        <v>0</v>
      </c>
      <c r="AS1161" s="7">
        <f>IF(S1161&gt;0,RANK(S1161,(N1161:P1161,Q1161:AF1161)),0)</f>
        <v>0</v>
      </c>
      <c r="AT1161" s="2">
        <f t="shared" si="493"/>
        <v>0</v>
      </c>
      <c r="AU1161" s="2">
        <f t="shared" si="494"/>
        <v>0</v>
      </c>
      <c r="AV1161" s="2">
        <f t="shared" si="495"/>
        <v>0</v>
      </c>
      <c r="AW1161" s="2">
        <f t="shared" si="496"/>
        <v>0</v>
      </c>
      <c r="AY1161" t="s">
        <v>2114</v>
      </c>
      <c r="AZ1161" t="s">
        <v>1460</v>
      </c>
      <c r="BA1161">
        <v>1</v>
      </c>
      <c r="BC1161">
        <v>2</v>
      </c>
      <c r="BD1161" s="91">
        <v>27</v>
      </c>
      <c r="BE1161" s="93">
        <v>109</v>
      </c>
      <c r="BF1161" s="96">
        <f t="shared" si="487"/>
        <v>27109</v>
      </c>
      <c r="BG1161" s="96">
        <f t="shared" si="499"/>
        <v>27109</v>
      </c>
      <c r="BI1161" s="7" t="s">
        <v>1447</v>
      </c>
      <c r="BQ1161" s="53">
        <v>60</v>
      </c>
    </row>
    <row r="1162" spans="1:69" ht="14" hidden="1" customHeight="1" outlineLevel="1" x14ac:dyDescent="0.2">
      <c r="A1162" t="s">
        <v>961</v>
      </c>
      <c r="B1162" t="s">
        <v>1460</v>
      </c>
      <c r="C1162" s="1">
        <f t="shared" si="488"/>
        <v>35812</v>
      </c>
      <c r="D1162" s="7">
        <f>IF(N1162&gt;0, RANK(N1162,(N1162:P1162,Q1162:AF1162)),0)</f>
        <v>2</v>
      </c>
      <c r="E1162" s="7">
        <f>IF(O1162&gt;0,RANK(O1162,(N1162:P1162,Q1162:AF1162)),0)</f>
        <v>1</v>
      </c>
      <c r="F1162" s="7">
        <f>IF(P1162&gt;0,RANK(P1162,(N1162:P1162,Q1162:AF1162)),0)</f>
        <v>0</v>
      </c>
      <c r="G1162" s="1">
        <f t="shared" si="497"/>
        <v>10010</v>
      </c>
      <c r="H1162" s="2">
        <f t="shared" si="498"/>
        <v>0.27951524628616109</v>
      </c>
      <c r="I1162" s="2"/>
      <c r="J1162" s="2">
        <f t="shared" si="489"/>
        <v>0.32748799285155816</v>
      </c>
      <c r="K1162" s="2">
        <f t="shared" si="490"/>
        <v>0.60700323913771925</v>
      </c>
      <c r="L1162" s="2">
        <f t="shared" si="491"/>
        <v>0</v>
      </c>
      <c r="M1162" s="2">
        <f t="shared" si="492"/>
        <v>6.5508768010722584E-2</v>
      </c>
      <c r="N1162" s="53">
        <v>11728</v>
      </c>
      <c r="O1162" s="53">
        <v>21738</v>
      </c>
      <c r="X1162" s="53">
        <f t="shared" si="482"/>
        <v>19</v>
      </c>
      <c r="Y1162" s="53">
        <v>1817</v>
      </c>
      <c r="Z1162" s="53">
        <v>510</v>
      </c>
      <c r="AA1162" s="53">
        <v>0</v>
      </c>
      <c r="AB1162" s="53">
        <v>0</v>
      </c>
      <c r="AC1162" s="53">
        <v>0</v>
      </c>
      <c r="AD1162" s="53">
        <v>0</v>
      </c>
      <c r="AP1162" s="7">
        <f>IF(Q1162&gt;0,RANK(Q1162,(N1162:P1162,Q1162:AF1162)),0)</f>
        <v>0</v>
      </c>
      <c r="AQ1162" s="7">
        <f>IF(R1162&gt;0,RANK(R1162,(N1162:P1162,Q1162:AF1162)),0)</f>
        <v>0</v>
      </c>
      <c r="AR1162" s="7">
        <f>IF(T1162&gt;0,RANK(T1162,(N1162:P1162,Q1162:AF1162)),0)</f>
        <v>0</v>
      </c>
      <c r="AS1162" s="7">
        <f>IF(S1162&gt;0,RANK(S1162,(N1162:P1162,Q1162:AF1162)),0)</f>
        <v>0</v>
      </c>
      <c r="AT1162" s="2">
        <f t="shared" si="493"/>
        <v>0</v>
      </c>
      <c r="AU1162" s="2">
        <f t="shared" si="494"/>
        <v>0</v>
      </c>
      <c r="AV1162" s="2">
        <f t="shared" si="495"/>
        <v>0</v>
      </c>
      <c r="AW1162" s="2">
        <f t="shared" si="496"/>
        <v>0</v>
      </c>
      <c r="AY1162" t="s">
        <v>961</v>
      </c>
      <c r="AZ1162" t="s">
        <v>1460</v>
      </c>
      <c r="BA1162">
        <v>7</v>
      </c>
      <c r="BC1162">
        <v>2</v>
      </c>
      <c r="BD1162" s="91">
        <v>27</v>
      </c>
      <c r="BE1162" s="93">
        <v>111</v>
      </c>
      <c r="BF1162" s="96">
        <f t="shared" si="487"/>
        <v>27111</v>
      </c>
      <c r="BG1162" s="96">
        <f t="shared" si="499"/>
        <v>27111</v>
      </c>
      <c r="BI1162" s="7" t="s">
        <v>1447</v>
      </c>
      <c r="BQ1162" s="53">
        <v>19</v>
      </c>
    </row>
    <row r="1163" spans="1:69" ht="14" hidden="1" customHeight="1" outlineLevel="1" x14ac:dyDescent="0.2">
      <c r="A1163" t="s">
        <v>1062</v>
      </c>
      <c r="B1163" t="s">
        <v>1460</v>
      </c>
      <c r="C1163" s="1">
        <f t="shared" si="488"/>
        <v>7197</v>
      </c>
      <c r="D1163" s="7">
        <f>IF(N1163&gt;0, RANK(N1163,(N1163:P1163,Q1163:AF1163)),0)</f>
        <v>2</v>
      </c>
      <c r="E1163" s="7">
        <f>IF(O1163&gt;0,RANK(O1163,(N1163:P1163,Q1163:AF1163)),0)</f>
        <v>1</v>
      </c>
      <c r="F1163" s="7">
        <f>IF(P1163&gt;0,RANK(P1163,(N1163:P1163,Q1163:AF1163)),0)</f>
        <v>0</v>
      </c>
      <c r="G1163" s="1">
        <f t="shared" si="497"/>
        <v>1345</v>
      </c>
      <c r="H1163" s="2">
        <f t="shared" si="498"/>
        <v>0.18688342364874252</v>
      </c>
      <c r="I1163" s="2"/>
      <c r="J1163" s="2">
        <f t="shared" si="489"/>
        <v>0.35764902042517716</v>
      </c>
      <c r="K1163" s="2">
        <f t="shared" si="490"/>
        <v>0.54453244407391965</v>
      </c>
      <c r="L1163" s="2">
        <f t="shared" si="491"/>
        <v>0</v>
      </c>
      <c r="M1163" s="2">
        <f t="shared" si="492"/>
        <v>9.7818535500903137E-2</v>
      </c>
      <c r="N1163" s="53">
        <v>2574</v>
      </c>
      <c r="O1163" s="53">
        <v>3919</v>
      </c>
      <c r="X1163" s="53">
        <f t="shared" si="482"/>
        <v>5</v>
      </c>
      <c r="Y1163" s="53">
        <v>566</v>
      </c>
      <c r="Z1163" s="53">
        <v>133</v>
      </c>
      <c r="AA1163" s="53">
        <v>0</v>
      </c>
      <c r="AB1163" s="53">
        <v>0</v>
      </c>
      <c r="AC1163" s="53">
        <v>0</v>
      </c>
      <c r="AD1163" s="53">
        <v>0</v>
      </c>
      <c r="AP1163" s="7">
        <f>IF(Q1163&gt;0,RANK(Q1163,(N1163:P1163,Q1163:AF1163)),0)</f>
        <v>0</v>
      </c>
      <c r="AQ1163" s="7">
        <f>IF(R1163&gt;0,RANK(R1163,(N1163:P1163,Q1163:AF1163)),0)</f>
        <v>0</v>
      </c>
      <c r="AR1163" s="7">
        <f>IF(T1163&gt;0,RANK(T1163,(N1163:P1163,Q1163:AF1163)),0)</f>
        <v>0</v>
      </c>
      <c r="AS1163" s="7">
        <f>IF(S1163&gt;0,RANK(S1163,(N1163:P1163,Q1163:AF1163)),0)</f>
        <v>0</v>
      </c>
      <c r="AT1163" s="2">
        <f t="shared" si="493"/>
        <v>0</v>
      </c>
      <c r="AU1163" s="2">
        <f t="shared" si="494"/>
        <v>0</v>
      </c>
      <c r="AV1163" s="2">
        <f t="shared" si="495"/>
        <v>0</v>
      </c>
      <c r="AW1163" s="2">
        <f t="shared" si="496"/>
        <v>0</v>
      </c>
      <c r="AY1163" t="s">
        <v>1062</v>
      </c>
      <c r="AZ1163" t="s">
        <v>1460</v>
      </c>
      <c r="BA1163">
        <v>7</v>
      </c>
      <c r="BC1163">
        <v>2</v>
      </c>
      <c r="BD1163" s="91">
        <v>27</v>
      </c>
      <c r="BE1163" s="93">
        <v>113</v>
      </c>
      <c r="BF1163" s="96">
        <f t="shared" si="487"/>
        <v>27113</v>
      </c>
      <c r="BG1163" s="96">
        <f t="shared" si="499"/>
        <v>27113</v>
      </c>
      <c r="BI1163" s="7" t="s">
        <v>1447</v>
      </c>
      <c r="BQ1163" s="53">
        <v>5</v>
      </c>
    </row>
    <row r="1164" spans="1:69" ht="14" hidden="1" customHeight="1" outlineLevel="1" x14ac:dyDescent="0.2">
      <c r="A1164" t="s">
        <v>761</v>
      </c>
      <c r="B1164" t="s">
        <v>1460</v>
      </c>
      <c r="C1164" s="1">
        <f t="shared" si="488"/>
        <v>15716</v>
      </c>
      <c r="D1164" s="7">
        <f>IF(N1164&gt;0, RANK(N1164,(N1164:P1164,Q1164:AF1164)),0)</f>
        <v>2</v>
      </c>
      <c r="E1164" s="7">
        <f>IF(O1164&gt;0,RANK(O1164,(N1164:P1164,Q1164:AF1164)),0)</f>
        <v>1</v>
      </c>
      <c r="F1164" s="7">
        <f>IF(P1164&gt;0,RANK(P1164,(N1164:P1164,Q1164:AF1164)),0)</f>
        <v>0</v>
      </c>
      <c r="G1164" s="1">
        <f t="shared" si="497"/>
        <v>4286</v>
      </c>
      <c r="H1164" s="2">
        <f t="shared" si="498"/>
        <v>0.27271570374141002</v>
      </c>
      <c r="I1164" s="2"/>
      <c r="J1164" s="2">
        <f t="shared" si="489"/>
        <v>0.32164672944769662</v>
      </c>
      <c r="K1164" s="2">
        <f t="shared" si="490"/>
        <v>0.59436243318910664</v>
      </c>
      <c r="L1164" s="2">
        <f t="shared" si="491"/>
        <v>0</v>
      </c>
      <c r="M1164" s="2">
        <f t="shared" si="492"/>
        <v>8.3990837363196791E-2</v>
      </c>
      <c r="N1164" s="53">
        <v>5055</v>
      </c>
      <c r="O1164" s="53">
        <v>9341</v>
      </c>
      <c r="X1164" s="53">
        <f t="shared" si="482"/>
        <v>5</v>
      </c>
      <c r="Y1164" s="53">
        <v>1005</v>
      </c>
      <c r="Z1164" s="53">
        <v>310</v>
      </c>
      <c r="AA1164" s="53">
        <v>0</v>
      </c>
      <c r="AB1164" s="53">
        <v>0</v>
      </c>
      <c r="AC1164" s="53">
        <v>0</v>
      </c>
      <c r="AD1164" s="53">
        <v>0</v>
      </c>
      <c r="AP1164" s="7">
        <f>IF(Q1164&gt;0,RANK(Q1164,(N1164:P1164,Q1164:AF1164)),0)</f>
        <v>0</v>
      </c>
      <c r="AQ1164" s="7">
        <f>IF(R1164&gt;0,RANK(R1164,(N1164:P1164,Q1164:AF1164)),0)</f>
        <v>0</v>
      </c>
      <c r="AR1164" s="7">
        <f>IF(T1164&gt;0,RANK(T1164,(N1164:P1164,Q1164:AF1164)),0)</f>
        <v>0</v>
      </c>
      <c r="AS1164" s="7">
        <f>IF(S1164&gt;0,RANK(S1164,(N1164:P1164,Q1164:AF1164)),0)</f>
        <v>0</v>
      </c>
      <c r="AT1164" s="2">
        <f t="shared" si="493"/>
        <v>0</v>
      </c>
      <c r="AU1164" s="2">
        <f t="shared" si="494"/>
        <v>0</v>
      </c>
      <c r="AV1164" s="2">
        <f t="shared" si="495"/>
        <v>0</v>
      </c>
      <c r="AW1164" s="2">
        <f t="shared" si="496"/>
        <v>0</v>
      </c>
      <c r="AY1164" t="s">
        <v>761</v>
      </c>
      <c r="AZ1164" t="s">
        <v>1460</v>
      </c>
      <c r="BA1164">
        <v>8</v>
      </c>
      <c r="BC1164">
        <v>2</v>
      </c>
      <c r="BD1164" s="91">
        <v>27</v>
      </c>
      <c r="BE1164" s="93">
        <v>115</v>
      </c>
      <c r="BF1164" s="96">
        <f t="shared" si="487"/>
        <v>27115</v>
      </c>
      <c r="BG1164" s="96">
        <f t="shared" si="499"/>
        <v>27115</v>
      </c>
      <c r="BI1164" s="7" t="s">
        <v>1447</v>
      </c>
      <c r="BQ1164" s="53">
        <v>5</v>
      </c>
    </row>
    <row r="1165" spans="1:69" ht="14" hidden="1" customHeight="1" outlineLevel="1" x14ac:dyDescent="0.2">
      <c r="A1165" t="s">
        <v>1597</v>
      </c>
      <c r="B1165" t="s">
        <v>1460</v>
      </c>
      <c r="C1165" s="1">
        <f t="shared" si="488"/>
        <v>4862</v>
      </c>
      <c r="D1165" s="7">
        <f>IF(N1165&gt;0, RANK(N1165,(N1165:P1165,Q1165:AF1165)),0)</f>
        <v>2</v>
      </c>
      <c r="E1165" s="7">
        <f>IF(O1165&gt;0,RANK(O1165,(N1165:P1165,Q1165:AF1165)),0)</f>
        <v>1</v>
      </c>
      <c r="F1165" s="7">
        <f>IF(P1165&gt;0,RANK(P1165,(N1165:P1165,Q1165:AF1165)),0)</f>
        <v>0</v>
      </c>
      <c r="G1165" s="1">
        <f t="shared" si="497"/>
        <v>2124</v>
      </c>
      <c r="H1165" s="2">
        <f t="shared" si="498"/>
        <v>0.43685726038667216</v>
      </c>
      <c r="I1165" s="2"/>
      <c r="J1165" s="2">
        <f t="shared" si="489"/>
        <v>0.24681201151789386</v>
      </c>
      <c r="K1165" s="2">
        <f t="shared" si="490"/>
        <v>0.68366927190456606</v>
      </c>
      <c r="L1165" s="2">
        <f t="shared" si="491"/>
        <v>0</v>
      </c>
      <c r="M1165" s="2">
        <f t="shared" si="492"/>
        <v>6.9518716577540052E-2</v>
      </c>
      <c r="N1165" s="53">
        <v>1200</v>
      </c>
      <c r="O1165" s="53">
        <v>3324</v>
      </c>
      <c r="X1165" s="53">
        <f t="shared" si="482"/>
        <v>3</v>
      </c>
      <c r="Y1165" s="53">
        <v>264</v>
      </c>
      <c r="Z1165" s="53">
        <v>71</v>
      </c>
      <c r="AA1165" s="53">
        <v>0</v>
      </c>
      <c r="AB1165" s="53">
        <v>0</v>
      </c>
      <c r="AC1165" s="53">
        <v>0</v>
      </c>
      <c r="AD1165" s="53">
        <v>0</v>
      </c>
      <c r="AP1165" s="7">
        <f>IF(Q1165&gt;0,RANK(Q1165,(N1165:P1165,Q1165:AF1165)),0)</f>
        <v>0</v>
      </c>
      <c r="AQ1165" s="7">
        <f>IF(R1165&gt;0,RANK(R1165,(N1165:P1165,Q1165:AF1165)),0)</f>
        <v>0</v>
      </c>
      <c r="AR1165" s="7">
        <f>IF(T1165&gt;0,RANK(T1165,(N1165:P1165,Q1165:AF1165)),0)</f>
        <v>0</v>
      </c>
      <c r="AS1165" s="7">
        <f>IF(S1165&gt;0,RANK(S1165,(N1165:P1165,Q1165:AF1165)),0)</f>
        <v>0</v>
      </c>
      <c r="AT1165" s="2">
        <f t="shared" si="493"/>
        <v>0</v>
      </c>
      <c r="AU1165" s="2">
        <f t="shared" si="494"/>
        <v>0</v>
      </c>
      <c r="AV1165" s="2">
        <f t="shared" si="495"/>
        <v>0</v>
      </c>
      <c r="AW1165" s="2">
        <f t="shared" si="496"/>
        <v>0</v>
      </c>
      <c r="AY1165" t="s">
        <v>1597</v>
      </c>
      <c r="AZ1165" t="s">
        <v>1460</v>
      </c>
      <c r="BA1165">
        <v>7</v>
      </c>
      <c r="BC1165">
        <v>2</v>
      </c>
      <c r="BD1165" s="91">
        <v>27</v>
      </c>
      <c r="BE1165" s="93">
        <v>117</v>
      </c>
      <c r="BF1165" s="96">
        <f t="shared" si="487"/>
        <v>27117</v>
      </c>
      <c r="BG1165" s="96">
        <f t="shared" si="499"/>
        <v>27117</v>
      </c>
      <c r="BI1165" s="7" t="s">
        <v>1447</v>
      </c>
      <c r="BQ1165" s="53">
        <v>3</v>
      </c>
    </row>
    <row r="1166" spans="1:69" ht="14" hidden="1" customHeight="1" outlineLevel="1" x14ac:dyDescent="0.2">
      <c r="A1166" t="s">
        <v>1383</v>
      </c>
      <c r="B1166" t="s">
        <v>1460</v>
      </c>
      <c r="C1166" s="1">
        <f t="shared" si="488"/>
        <v>15299</v>
      </c>
      <c r="D1166" s="7">
        <f>IF(N1166&gt;0, RANK(N1166,(N1166:P1166,Q1166:AF1166)),0)</f>
        <v>2</v>
      </c>
      <c r="E1166" s="7">
        <f>IF(O1166&gt;0,RANK(O1166,(N1166:P1166,Q1166:AF1166)),0)</f>
        <v>1</v>
      </c>
      <c r="F1166" s="7">
        <f>IF(P1166&gt;0,RANK(P1166,(N1166:P1166,Q1166:AF1166)),0)</f>
        <v>0</v>
      </c>
      <c r="G1166" s="1">
        <f t="shared" si="497"/>
        <v>2982</v>
      </c>
      <c r="H1166" s="2">
        <f t="shared" si="498"/>
        <v>0.19491470030720962</v>
      </c>
      <c r="I1166" s="2"/>
      <c r="J1166" s="2">
        <f t="shared" si="489"/>
        <v>0.36453362964899666</v>
      </c>
      <c r="K1166" s="2">
        <f t="shared" si="490"/>
        <v>0.5594483299562063</v>
      </c>
      <c r="L1166" s="2">
        <f t="shared" si="491"/>
        <v>0</v>
      </c>
      <c r="M1166" s="2">
        <f t="shared" si="492"/>
        <v>7.6018040394796982E-2</v>
      </c>
      <c r="N1166" s="53">
        <v>5577</v>
      </c>
      <c r="O1166" s="53">
        <v>8559</v>
      </c>
      <c r="X1166" s="53">
        <f t="shared" si="482"/>
        <v>10</v>
      </c>
      <c r="Y1166" s="53">
        <v>917</v>
      </c>
      <c r="Z1166" s="53">
        <v>236</v>
      </c>
      <c r="AA1166" s="53">
        <v>0</v>
      </c>
      <c r="AB1166" s="53">
        <v>0</v>
      </c>
      <c r="AC1166" s="53">
        <v>0</v>
      </c>
      <c r="AD1166" s="53">
        <v>0</v>
      </c>
      <c r="AP1166" s="7">
        <f>IF(Q1166&gt;0,RANK(Q1166,(N1166:P1166,Q1166:AF1166)),0)</f>
        <v>0</v>
      </c>
      <c r="AQ1166" s="7">
        <f>IF(R1166&gt;0,RANK(R1166,(N1166:P1166,Q1166:AF1166)),0)</f>
        <v>0</v>
      </c>
      <c r="AR1166" s="7">
        <f>IF(T1166&gt;0,RANK(T1166,(N1166:P1166,Q1166:AF1166)),0)</f>
        <v>0</v>
      </c>
      <c r="AS1166" s="7">
        <f>IF(S1166&gt;0,RANK(S1166,(N1166:P1166,Q1166:AF1166)),0)</f>
        <v>0</v>
      </c>
      <c r="AT1166" s="2">
        <f t="shared" si="493"/>
        <v>0</v>
      </c>
      <c r="AU1166" s="2">
        <f t="shared" si="494"/>
        <v>0</v>
      </c>
      <c r="AV1166" s="2">
        <f t="shared" si="495"/>
        <v>0</v>
      </c>
      <c r="AW1166" s="2">
        <f t="shared" si="496"/>
        <v>0</v>
      </c>
      <c r="AY1166" t="s">
        <v>1383</v>
      </c>
      <c r="AZ1166" t="s">
        <v>1460</v>
      </c>
      <c r="BA1166">
        <v>7</v>
      </c>
      <c r="BC1166">
        <v>2</v>
      </c>
      <c r="BD1166" s="91">
        <v>27</v>
      </c>
      <c r="BE1166" s="93">
        <v>119</v>
      </c>
      <c r="BF1166" s="96">
        <f t="shared" si="487"/>
        <v>27119</v>
      </c>
      <c r="BG1166" s="96">
        <f t="shared" si="499"/>
        <v>27119</v>
      </c>
      <c r="BI1166" s="7" t="s">
        <v>1447</v>
      </c>
      <c r="BQ1166" s="53">
        <v>10</v>
      </c>
    </row>
    <row r="1167" spans="1:69" ht="14" hidden="1" customHeight="1" outlineLevel="1" x14ac:dyDescent="0.2">
      <c r="A1167" t="s">
        <v>355</v>
      </c>
      <c r="B1167" t="s">
        <v>1460</v>
      </c>
      <c r="C1167" s="1">
        <f t="shared" si="488"/>
        <v>6896</v>
      </c>
      <c r="D1167" s="7">
        <f>IF(N1167&gt;0, RANK(N1167,(N1167:P1167,Q1167:AF1167)),0)</f>
        <v>2</v>
      </c>
      <c r="E1167" s="7">
        <f>IF(O1167&gt;0,RANK(O1167,(N1167:P1167,Q1167:AF1167)),0)</f>
        <v>1</v>
      </c>
      <c r="F1167" s="7">
        <f>IF(P1167&gt;0,RANK(P1167,(N1167:P1167,Q1167:AF1167)),0)</f>
        <v>0</v>
      </c>
      <c r="G1167" s="1">
        <f t="shared" si="497"/>
        <v>1745</v>
      </c>
      <c r="H1167" s="2">
        <f t="shared" si="498"/>
        <v>0.25304524361948955</v>
      </c>
      <c r="I1167" s="2"/>
      <c r="J1167" s="2">
        <f t="shared" si="489"/>
        <v>0.34657772621809746</v>
      </c>
      <c r="K1167" s="2">
        <f t="shared" si="490"/>
        <v>0.59962296983758701</v>
      </c>
      <c r="L1167" s="2">
        <f t="shared" si="491"/>
        <v>0</v>
      </c>
      <c r="M1167" s="2">
        <f t="shared" si="492"/>
        <v>5.3799303944315535E-2</v>
      </c>
      <c r="N1167" s="53">
        <v>2390</v>
      </c>
      <c r="O1167" s="53">
        <v>4135</v>
      </c>
      <c r="X1167" s="53">
        <f t="shared" si="482"/>
        <v>4</v>
      </c>
      <c r="Y1167" s="53">
        <v>290</v>
      </c>
      <c r="Z1167" s="53">
        <v>77</v>
      </c>
      <c r="AA1167" s="53">
        <v>0</v>
      </c>
      <c r="AB1167" s="53">
        <v>0</v>
      </c>
      <c r="AC1167" s="53">
        <v>0</v>
      </c>
      <c r="AD1167" s="53">
        <v>0</v>
      </c>
      <c r="AP1167" s="7">
        <f>IF(Q1167&gt;0,RANK(Q1167,(N1167:P1167,Q1167:AF1167)),0)</f>
        <v>0</v>
      </c>
      <c r="AQ1167" s="7">
        <f>IF(R1167&gt;0,RANK(R1167,(N1167:P1167,Q1167:AF1167)),0)</f>
        <v>0</v>
      </c>
      <c r="AR1167" s="7">
        <f>IF(T1167&gt;0,RANK(T1167,(N1167:P1167,Q1167:AF1167)),0)</f>
        <v>0</v>
      </c>
      <c r="AS1167" s="7">
        <f>IF(S1167&gt;0,RANK(S1167,(N1167:P1167,Q1167:AF1167)),0)</f>
        <v>0</v>
      </c>
      <c r="AT1167" s="2">
        <f t="shared" si="493"/>
        <v>0</v>
      </c>
      <c r="AU1167" s="2">
        <f t="shared" si="494"/>
        <v>0</v>
      </c>
      <c r="AV1167" s="2">
        <f t="shared" si="495"/>
        <v>0</v>
      </c>
      <c r="AW1167" s="2">
        <f t="shared" si="496"/>
        <v>0</v>
      </c>
      <c r="AY1167" t="s">
        <v>355</v>
      </c>
      <c r="AZ1167" t="s">
        <v>1460</v>
      </c>
      <c r="BA1167">
        <v>7</v>
      </c>
      <c r="BC1167">
        <v>2</v>
      </c>
      <c r="BD1167" s="91">
        <v>27</v>
      </c>
      <c r="BE1167" s="93">
        <v>121</v>
      </c>
      <c r="BF1167" s="96">
        <f t="shared" si="487"/>
        <v>27121</v>
      </c>
      <c r="BG1167" s="96">
        <f t="shared" si="499"/>
        <v>27121</v>
      </c>
      <c r="BI1167" s="7" t="s">
        <v>1447</v>
      </c>
      <c r="BQ1167" s="53">
        <v>4</v>
      </c>
    </row>
    <row r="1168" spans="1:69" ht="14" hidden="1" customHeight="1" outlineLevel="1" x14ac:dyDescent="0.2">
      <c r="A1168" t="s">
        <v>653</v>
      </c>
      <c r="B1168" t="s">
        <v>1460</v>
      </c>
      <c r="C1168" s="1">
        <f t="shared" si="488"/>
        <v>287991</v>
      </c>
      <c r="D1168" s="7">
        <f>IF(N1168&gt;0, RANK(N1168,(N1168:P1168,Q1168:AF1168)),0)</f>
        <v>1</v>
      </c>
      <c r="E1168" s="7">
        <f>IF(O1168&gt;0,RANK(O1168,(N1168:P1168,Q1168:AF1168)),0)</f>
        <v>2</v>
      </c>
      <c r="F1168" s="7">
        <f>IF(P1168&gt;0,RANK(P1168,(N1168:P1168,Q1168:AF1168)),0)</f>
        <v>0</v>
      </c>
      <c r="G1168" s="1">
        <f t="shared" si="497"/>
        <v>115146</v>
      </c>
      <c r="H1168" s="2">
        <f t="shared" si="498"/>
        <v>0.39982499453107911</v>
      </c>
      <c r="I1168" s="2"/>
      <c r="J1168" s="2">
        <f t="shared" si="489"/>
        <v>0.6555204850151567</v>
      </c>
      <c r="K1168" s="2">
        <f t="shared" si="490"/>
        <v>0.25569549048407764</v>
      </c>
      <c r="L1168" s="2">
        <f t="shared" si="491"/>
        <v>0</v>
      </c>
      <c r="M1168" s="2">
        <f t="shared" si="492"/>
        <v>8.8784024500765668E-2</v>
      </c>
      <c r="N1168" s="53">
        <v>188784</v>
      </c>
      <c r="O1168" s="53">
        <v>73638</v>
      </c>
      <c r="X1168" s="53">
        <f t="shared" si="482"/>
        <v>319</v>
      </c>
      <c r="Y1168" s="53">
        <v>19087</v>
      </c>
      <c r="Z1168" s="53">
        <v>6158</v>
      </c>
      <c r="AA1168" s="53">
        <v>1</v>
      </c>
      <c r="AB1168" s="53">
        <v>2</v>
      </c>
      <c r="AC1168" s="53">
        <v>2</v>
      </c>
      <c r="AD1168" s="53">
        <v>0</v>
      </c>
      <c r="AP1168" s="7">
        <f>IF(Q1168&gt;0,RANK(Q1168,(N1168:P1168,Q1168:AF1168)),0)</f>
        <v>0</v>
      </c>
      <c r="AQ1168" s="7">
        <f>IF(R1168&gt;0,RANK(R1168,(N1168:P1168,Q1168:AF1168)),0)</f>
        <v>0</v>
      </c>
      <c r="AR1168" s="7">
        <f>IF(T1168&gt;0,RANK(T1168,(N1168:P1168,Q1168:AF1168)),0)</f>
        <v>0</v>
      </c>
      <c r="AS1168" s="7">
        <f>IF(S1168&gt;0,RANK(S1168,(N1168:P1168,Q1168:AF1168)),0)</f>
        <v>0</v>
      </c>
      <c r="AT1168" s="2">
        <f t="shared" si="493"/>
        <v>0</v>
      </c>
      <c r="AU1168" s="2">
        <f t="shared" si="494"/>
        <v>0</v>
      </c>
      <c r="AV1168" s="2">
        <f t="shared" si="495"/>
        <v>0</v>
      </c>
      <c r="AW1168" s="2">
        <f t="shared" si="496"/>
        <v>0</v>
      </c>
      <c r="AY1168" t="s">
        <v>653</v>
      </c>
      <c r="AZ1168" t="s">
        <v>1460</v>
      </c>
      <c r="BC1168">
        <v>2</v>
      </c>
      <c r="BD1168" s="91">
        <v>27</v>
      </c>
      <c r="BE1168" s="93">
        <v>123</v>
      </c>
      <c r="BF1168" s="96">
        <f t="shared" si="487"/>
        <v>27123</v>
      </c>
      <c r="BG1168" s="96">
        <f t="shared" si="499"/>
        <v>27123</v>
      </c>
      <c r="BI1168" s="7" t="s">
        <v>1447</v>
      </c>
      <c r="BQ1168" s="53">
        <v>324</v>
      </c>
    </row>
    <row r="1169" spans="1:69" ht="14" hidden="1" customHeight="1" outlineLevel="1" x14ac:dyDescent="0.2">
      <c r="A1169" t="s">
        <v>707</v>
      </c>
      <c r="B1169" t="s">
        <v>1460</v>
      </c>
      <c r="C1169" s="1">
        <f t="shared" si="488"/>
        <v>2141</v>
      </c>
      <c r="D1169" s="7">
        <f>IF(N1169&gt;0, RANK(N1169,(N1169:P1169,Q1169:AF1169)),0)</f>
        <v>2</v>
      </c>
      <c r="E1169" s="7">
        <f>IF(O1169&gt;0,RANK(O1169,(N1169:P1169,Q1169:AF1169)),0)</f>
        <v>1</v>
      </c>
      <c r="F1169" s="7">
        <f>IF(P1169&gt;0,RANK(P1169,(N1169:P1169,Q1169:AF1169)),0)</f>
        <v>0</v>
      </c>
      <c r="G1169" s="1">
        <f t="shared" si="497"/>
        <v>453</v>
      </c>
      <c r="H1169" s="2">
        <f t="shared" si="498"/>
        <v>0.21158337225595517</v>
      </c>
      <c r="I1169" s="2"/>
      <c r="J1169" s="2">
        <f t="shared" si="489"/>
        <v>0.35917795422699672</v>
      </c>
      <c r="K1169" s="2">
        <f t="shared" si="490"/>
        <v>0.57076132648295186</v>
      </c>
      <c r="L1169" s="2">
        <f t="shared" si="491"/>
        <v>0</v>
      </c>
      <c r="M1169" s="2">
        <f t="shared" si="492"/>
        <v>7.0060719290051421E-2</v>
      </c>
      <c r="N1169" s="53">
        <v>769</v>
      </c>
      <c r="O1169" s="53">
        <v>1222</v>
      </c>
      <c r="X1169" s="53">
        <f t="shared" si="482"/>
        <v>3</v>
      </c>
      <c r="Y1169" s="53">
        <v>114</v>
      </c>
      <c r="Z1169" s="53">
        <v>33</v>
      </c>
      <c r="AA1169" s="53">
        <v>0</v>
      </c>
      <c r="AB1169" s="53">
        <v>0</v>
      </c>
      <c r="AC1169" s="53">
        <v>0</v>
      </c>
      <c r="AD1169" s="53">
        <v>0</v>
      </c>
      <c r="AP1169" s="7">
        <f>IF(Q1169&gt;0,RANK(Q1169,(N1169:P1169,Q1169:AF1169)),0)</f>
        <v>0</v>
      </c>
      <c r="AQ1169" s="7">
        <f>IF(R1169&gt;0,RANK(R1169,(N1169:P1169,Q1169:AF1169)),0)</f>
        <v>0</v>
      </c>
      <c r="AR1169" s="7">
        <f>IF(T1169&gt;0,RANK(T1169,(N1169:P1169,Q1169:AF1169)),0)</f>
        <v>0</v>
      </c>
      <c r="AS1169" s="7">
        <f>IF(S1169&gt;0,RANK(S1169,(N1169:P1169,Q1169:AF1169)),0)</f>
        <v>0</v>
      </c>
      <c r="AT1169" s="2">
        <f t="shared" si="493"/>
        <v>0</v>
      </c>
      <c r="AU1169" s="2">
        <f t="shared" si="494"/>
        <v>0</v>
      </c>
      <c r="AV1169" s="2">
        <f t="shared" si="495"/>
        <v>0</v>
      </c>
      <c r="AW1169" s="2">
        <f t="shared" si="496"/>
        <v>0</v>
      </c>
      <c r="AY1169" t="s">
        <v>707</v>
      </c>
      <c r="AZ1169" t="s">
        <v>1460</v>
      </c>
      <c r="BA1169">
        <v>7</v>
      </c>
      <c r="BC1169">
        <v>2</v>
      </c>
      <c r="BD1169" s="91">
        <v>27</v>
      </c>
      <c r="BE1169" s="93">
        <v>125</v>
      </c>
      <c r="BF1169" s="96">
        <f t="shared" si="487"/>
        <v>27125</v>
      </c>
      <c r="BG1169" s="96">
        <f t="shared" si="499"/>
        <v>27125</v>
      </c>
      <c r="BI1169" s="7" t="s">
        <v>1447</v>
      </c>
      <c r="BQ1169" s="53">
        <v>3</v>
      </c>
    </row>
    <row r="1170" spans="1:69" ht="14" hidden="1" customHeight="1" outlineLevel="1" x14ac:dyDescent="0.2">
      <c r="A1170" t="s">
        <v>127</v>
      </c>
      <c r="B1170" t="s">
        <v>1460</v>
      </c>
      <c r="C1170" s="1">
        <f t="shared" si="488"/>
        <v>8186</v>
      </c>
      <c r="D1170" s="7">
        <f>IF(N1170&gt;0, RANK(N1170,(N1170:P1170,Q1170:AF1170)),0)</f>
        <v>2</v>
      </c>
      <c r="E1170" s="7">
        <f>IF(O1170&gt;0,RANK(O1170,(N1170:P1170,Q1170:AF1170)),0)</f>
        <v>1</v>
      </c>
      <c r="F1170" s="7">
        <f>IF(P1170&gt;0,RANK(P1170,(N1170:P1170,Q1170:AF1170)),0)</f>
        <v>0</v>
      </c>
      <c r="G1170" s="1">
        <f t="shared" si="497"/>
        <v>3118</v>
      </c>
      <c r="H1170" s="2">
        <f t="shared" si="498"/>
        <v>0.38089420962619108</v>
      </c>
      <c r="I1170" s="2"/>
      <c r="J1170" s="2">
        <f t="shared" si="489"/>
        <v>0.28060102614219401</v>
      </c>
      <c r="K1170" s="2">
        <f t="shared" si="490"/>
        <v>0.66149523576838509</v>
      </c>
      <c r="L1170" s="2">
        <f t="shared" si="491"/>
        <v>0</v>
      </c>
      <c r="M1170" s="2">
        <f t="shared" si="492"/>
        <v>5.7903738089420842E-2</v>
      </c>
      <c r="N1170" s="53">
        <v>2297</v>
      </c>
      <c r="O1170" s="53">
        <v>5415</v>
      </c>
      <c r="X1170" s="53">
        <f t="shared" si="482"/>
        <v>5</v>
      </c>
      <c r="Y1170" s="53">
        <v>355</v>
      </c>
      <c r="Z1170" s="53">
        <v>114</v>
      </c>
      <c r="AA1170" s="53">
        <v>0</v>
      </c>
      <c r="AB1170" s="53">
        <v>0</v>
      </c>
      <c r="AC1170" s="53">
        <v>0</v>
      </c>
      <c r="AD1170" s="53">
        <v>0</v>
      </c>
      <c r="AP1170" s="7">
        <f>IF(Q1170&gt;0,RANK(Q1170,(N1170:P1170,Q1170:AF1170)),0)</f>
        <v>0</v>
      </c>
      <c r="AQ1170" s="7">
        <f>IF(R1170&gt;0,RANK(R1170,(N1170:P1170,Q1170:AF1170)),0)</f>
        <v>0</v>
      </c>
      <c r="AR1170" s="7">
        <f>IF(T1170&gt;0,RANK(T1170,(N1170:P1170,Q1170:AF1170)),0)</f>
        <v>0</v>
      </c>
      <c r="AS1170" s="7">
        <f>IF(S1170&gt;0,RANK(S1170,(N1170:P1170,Q1170:AF1170)),0)</f>
        <v>0</v>
      </c>
      <c r="AT1170" s="2">
        <f t="shared" si="493"/>
        <v>0</v>
      </c>
      <c r="AU1170" s="2">
        <f t="shared" si="494"/>
        <v>0</v>
      </c>
      <c r="AV1170" s="2">
        <f t="shared" si="495"/>
        <v>0</v>
      </c>
      <c r="AW1170" s="2">
        <f t="shared" si="496"/>
        <v>0</v>
      </c>
      <c r="AY1170" t="s">
        <v>127</v>
      </c>
      <c r="AZ1170" t="s">
        <v>1460</v>
      </c>
      <c r="BA1170">
        <v>7</v>
      </c>
      <c r="BC1170">
        <v>2</v>
      </c>
      <c r="BD1170" s="91">
        <v>27</v>
      </c>
      <c r="BE1170" s="93">
        <v>127</v>
      </c>
      <c r="BF1170" s="96">
        <f t="shared" si="487"/>
        <v>27127</v>
      </c>
      <c r="BG1170" s="96">
        <f t="shared" si="499"/>
        <v>27127</v>
      </c>
      <c r="BI1170" s="7" t="s">
        <v>1447</v>
      </c>
      <c r="BQ1170" s="53">
        <v>5</v>
      </c>
    </row>
    <row r="1171" spans="1:69" ht="14" hidden="1" customHeight="1" outlineLevel="1" x14ac:dyDescent="0.2">
      <c r="A1171" t="s">
        <v>128</v>
      </c>
      <c r="B1171" t="s">
        <v>1460</v>
      </c>
      <c r="C1171" s="1">
        <f t="shared" ref="C1171:C1194" si="500">SUM(N1171:AN1171)</f>
        <v>7945</v>
      </c>
      <c r="D1171" s="7">
        <f>IF(N1171&gt;0, RANK(N1171,(N1171:P1171,Q1171:AF1171)),0)</f>
        <v>2</v>
      </c>
      <c r="E1171" s="7">
        <f>IF(O1171&gt;0,RANK(O1171,(N1171:P1171,Q1171:AF1171)),0)</f>
        <v>1</v>
      </c>
      <c r="F1171" s="7">
        <f>IF(P1171&gt;0,RANK(P1171,(N1171:P1171,Q1171:AF1171)),0)</f>
        <v>0</v>
      </c>
      <c r="G1171" s="1">
        <f t="shared" si="497"/>
        <v>2427</v>
      </c>
      <c r="H1171" s="2">
        <f t="shared" si="498"/>
        <v>0.3054751415984896</v>
      </c>
      <c r="I1171" s="2"/>
      <c r="J1171" s="2">
        <f t="shared" ref="J1171:J1194" si="501">IF($C1171=0,"-",N1171/$C1171)</f>
        <v>0.31466331025802391</v>
      </c>
      <c r="K1171" s="2">
        <f t="shared" ref="K1171:K1194" si="502">IF($C1171=0,"-",O1171/$C1171)</f>
        <v>0.62013845185651351</v>
      </c>
      <c r="L1171" s="2">
        <f t="shared" ref="L1171:L1194" si="503">IF($C1171=0,"-",P1171/$C1171)</f>
        <v>0</v>
      </c>
      <c r="M1171" s="2">
        <f t="shared" ref="M1171:M1194" si="504">IF(C1171=0,"-",(1-J1171-K1171-L1171))</f>
        <v>6.519823788546264E-2</v>
      </c>
      <c r="N1171" s="53">
        <v>2500</v>
      </c>
      <c r="O1171" s="53">
        <v>4927</v>
      </c>
      <c r="X1171" s="53">
        <f t="shared" ref="X1171:X1192" si="505">BQ1171-SUM(AA1171:AD1171)</f>
        <v>6</v>
      </c>
      <c r="Y1171" s="53">
        <v>390</v>
      </c>
      <c r="Z1171" s="53">
        <v>122</v>
      </c>
      <c r="AA1171" s="53">
        <v>0</v>
      </c>
      <c r="AB1171" s="53">
        <v>0</v>
      </c>
      <c r="AC1171" s="53">
        <v>0</v>
      </c>
      <c r="AD1171" s="53">
        <v>0</v>
      </c>
      <c r="AP1171" s="7">
        <f>IF(Q1171&gt;0,RANK(Q1171,(N1171:P1171,Q1171:AF1171)),0)</f>
        <v>0</v>
      </c>
      <c r="AQ1171" s="7">
        <f>IF(R1171&gt;0,RANK(R1171,(N1171:P1171,Q1171:AF1171)),0)</f>
        <v>0</v>
      </c>
      <c r="AR1171" s="7">
        <f>IF(T1171&gt;0,RANK(T1171,(N1171:P1171,Q1171:AF1171)),0)</f>
        <v>0</v>
      </c>
      <c r="AS1171" s="7">
        <f>IF(S1171&gt;0,RANK(S1171,(N1171:P1171,Q1171:AF1171)),0)</f>
        <v>0</v>
      </c>
      <c r="AT1171" s="2">
        <f t="shared" ref="AT1171:AT1194" si="506">IF($C1171=0,"-",Q1171/$C1171)</f>
        <v>0</v>
      </c>
      <c r="AU1171" s="2">
        <f t="shared" ref="AU1171:AU1194" si="507">IF($C1171=0,"-",R1171/$C1171)</f>
        <v>0</v>
      </c>
      <c r="AV1171" s="2">
        <f t="shared" ref="AV1171:AV1194" si="508">IF($C1171=0,"-",T1171/$C1171)</f>
        <v>0</v>
      </c>
      <c r="AW1171" s="2">
        <f t="shared" ref="AW1171:AW1194" si="509">IF($C1171=0,"-",S1171/$C1171)</f>
        <v>0</v>
      </c>
      <c r="AY1171" t="s">
        <v>128</v>
      </c>
      <c r="AZ1171" t="s">
        <v>1460</v>
      </c>
      <c r="BA1171">
        <v>7</v>
      </c>
      <c r="BC1171">
        <v>2</v>
      </c>
      <c r="BD1171" s="91">
        <v>27</v>
      </c>
      <c r="BE1171" s="93">
        <v>129</v>
      </c>
      <c r="BF1171" s="96">
        <f t="shared" si="487"/>
        <v>27129</v>
      </c>
      <c r="BG1171" s="96">
        <f t="shared" si="499"/>
        <v>27129</v>
      </c>
      <c r="BI1171" s="7" t="s">
        <v>1447</v>
      </c>
      <c r="BQ1171" s="53">
        <v>6</v>
      </c>
    </row>
    <row r="1172" spans="1:69" ht="14" hidden="1" customHeight="1" outlineLevel="1" x14ac:dyDescent="0.2">
      <c r="A1172" t="s">
        <v>1936</v>
      </c>
      <c r="B1172" t="s">
        <v>1460</v>
      </c>
      <c r="C1172" s="1">
        <f t="shared" si="500"/>
        <v>35063</v>
      </c>
      <c r="D1172" s="7">
        <f>IF(N1172&gt;0, RANK(N1172,(N1172:P1172,Q1172:AF1172)),0)</f>
        <v>1</v>
      </c>
      <c r="E1172" s="7">
        <f>IF(O1172&gt;0,RANK(O1172,(N1172:P1172,Q1172:AF1172)),0)</f>
        <v>2</v>
      </c>
      <c r="F1172" s="7">
        <f>IF(P1172&gt;0,RANK(P1172,(N1172:P1172,Q1172:AF1172)),0)</f>
        <v>0</v>
      </c>
      <c r="G1172" s="1">
        <f t="shared" si="497"/>
        <v>202</v>
      </c>
      <c r="H1172" s="2">
        <f t="shared" si="498"/>
        <v>5.7610586658300772E-3</v>
      </c>
      <c r="I1172" s="2"/>
      <c r="J1172" s="2">
        <f t="shared" si="501"/>
        <v>0.46205401705501525</v>
      </c>
      <c r="K1172" s="2">
        <f t="shared" si="502"/>
        <v>0.45629295838918515</v>
      </c>
      <c r="L1172" s="2">
        <f t="shared" si="503"/>
        <v>0</v>
      </c>
      <c r="M1172" s="2">
        <f t="shared" si="504"/>
        <v>8.1653024555799592E-2</v>
      </c>
      <c r="N1172" s="53">
        <v>16201</v>
      </c>
      <c r="O1172" s="53">
        <v>15999</v>
      </c>
      <c r="X1172" s="53">
        <f t="shared" si="505"/>
        <v>24</v>
      </c>
      <c r="Y1172" s="53">
        <v>2138</v>
      </c>
      <c r="Z1172" s="53">
        <v>701</v>
      </c>
      <c r="AA1172" s="53">
        <v>0</v>
      </c>
      <c r="AB1172" s="53">
        <v>0</v>
      </c>
      <c r="AC1172" s="53">
        <v>0</v>
      </c>
      <c r="AD1172" s="53">
        <v>0</v>
      </c>
      <c r="AP1172" s="7">
        <f>IF(Q1172&gt;0,RANK(Q1172,(N1172:P1172,Q1172:AF1172)),0)</f>
        <v>0</v>
      </c>
      <c r="AQ1172" s="7">
        <f>IF(R1172&gt;0,RANK(R1172,(N1172:P1172,Q1172:AF1172)),0)</f>
        <v>0</v>
      </c>
      <c r="AR1172" s="7">
        <f>IF(T1172&gt;0,RANK(T1172,(N1172:P1172,Q1172:AF1172)),0)</f>
        <v>0</v>
      </c>
      <c r="AS1172" s="7">
        <f>IF(S1172&gt;0,RANK(S1172,(N1172:P1172,Q1172:AF1172)),0)</f>
        <v>0</v>
      </c>
      <c r="AT1172" s="2">
        <f t="shared" si="506"/>
        <v>0</v>
      </c>
      <c r="AU1172" s="2">
        <f t="shared" si="507"/>
        <v>0</v>
      </c>
      <c r="AV1172" s="2">
        <f t="shared" si="508"/>
        <v>0</v>
      </c>
      <c r="AW1172" s="2">
        <f t="shared" si="509"/>
        <v>0</v>
      </c>
      <c r="AY1172" t="s">
        <v>1936</v>
      </c>
      <c r="AZ1172" t="s">
        <v>1460</v>
      </c>
      <c r="BC1172">
        <v>2</v>
      </c>
      <c r="BD1172" s="91">
        <v>27</v>
      </c>
      <c r="BE1172" s="93">
        <v>131</v>
      </c>
      <c r="BF1172" s="96">
        <f t="shared" si="487"/>
        <v>27131</v>
      </c>
      <c r="BG1172" s="96">
        <f t="shared" si="499"/>
        <v>27131</v>
      </c>
      <c r="BI1172" s="7" t="s">
        <v>1447</v>
      </c>
      <c r="BQ1172" s="53">
        <v>24</v>
      </c>
    </row>
    <row r="1173" spans="1:69" ht="14" hidden="1" customHeight="1" outlineLevel="1" x14ac:dyDescent="0.2">
      <c r="A1173" t="s">
        <v>2287</v>
      </c>
      <c r="B1173" t="s">
        <v>1460</v>
      </c>
      <c r="C1173" s="1">
        <f t="shared" si="500"/>
        <v>5140</v>
      </c>
      <c r="D1173" s="7">
        <f>IF(N1173&gt;0, RANK(N1173,(N1173:P1173,Q1173:AF1173)),0)</f>
        <v>2</v>
      </c>
      <c r="E1173" s="7">
        <f>IF(O1173&gt;0,RANK(O1173,(N1173:P1173,Q1173:AF1173)),0)</f>
        <v>1</v>
      </c>
      <c r="F1173" s="7">
        <f>IF(P1173&gt;0,RANK(P1173,(N1173:P1173,Q1173:AF1173)),0)</f>
        <v>0</v>
      </c>
      <c r="G1173" s="1">
        <f t="shared" si="497"/>
        <v>1825</v>
      </c>
      <c r="H1173" s="2">
        <f t="shared" si="498"/>
        <v>0.35505836575875488</v>
      </c>
      <c r="I1173" s="2"/>
      <c r="J1173" s="2">
        <f t="shared" si="501"/>
        <v>0.28424124513618676</v>
      </c>
      <c r="K1173" s="2">
        <f t="shared" si="502"/>
        <v>0.63929961089494158</v>
      </c>
      <c r="L1173" s="2">
        <f t="shared" si="503"/>
        <v>0</v>
      </c>
      <c r="M1173" s="2">
        <f t="shared" si="504"/>
        <v>7.6459143968871657E-2</v>
      </c>
      <c r="N1173" s="53">
        <v>1461</v>
      </c>
      <c r="O1173" s="53">
        <v>3286</v>
      </c>
      <c r="X1173" s="53">
        <f t="shared" si="505"/>
        <v>1</v>
      </c>
      <c r="Y1173" s="53">
        <v>294</v>
      </c>
      <c r="Z1173" s="53">
        <v>98</v>
      </c>
      <c r="AA1173" s="53">
        <v>0</v>
      </c>
      <c r="AB1173" s="53">
        <v>0</v>
      </c>
      <c r="AC1173" s="53">
        <v>0</v>
      </c>
      <c r="AD1173" s="53">
        <v>0</v>
      </c>
      <c r="AP1173" s="7">
        <f>IF(Q1173&gt;0,RANK(Q1173,(N1173:P1173,Q1173:AF1173)),0)</f>
        <v>0</v>
      </c>
      <c r="AQ1173" s="7">
        <f>IF(R1173&gt;0,RANK(R1173,(N1173:P1173,Q1173:AF1173)),0)</f>
        <v>0</v>
      </c>
      <c r="AR1173" s="7">
        <f>IF(T1173&gt;0,RANK(T1173,(N1173:P1173,Q1173:AF1173)),0)</f>
        <v>0</v>
      </c>
      <c r="AS1173" s="7">
        <f>IF(S1173&gt;0,RANK(S1173,(N1173:P1173,Q1173:AF1173)),0)</f>
        <v>0</v>
      </c>
      <c r="AT1173" s="2">
        <f t="shared" si="506"/>
        <v>0</v>
      </c>
      <c r="AU1173" s="2">
        <f t="shared" si="507"/>
        <v>0</v>
      </c>
      <c r="AV1173" s="2">
        <f t="shared" si="508"/>
        <v>0</v>
      </c>
      <c r="AW1173" s="2">
        <f t="shared" si="509"/>
        <v>0</v>
      </c>
      <c r="AY1173" t="s">
        <v>2287</v>
      </c>
      <c r="AZ1173" t="s">
        <v>1460</v>
      </c>
      <c r="BA1173">
        <v>1</v>
      </c>
      <c r="BC1173">
        <v>2</v>
      </c>
      <c r="BD1173" s="91">
        <v>27</v>
      </c>
      <c r="BE1173" s="93">
        <v>133</v>
      </c>
      <c r="BF1173" s="96">
        <f t="shared" si="487"/>
        <v>27133</v>
      </c>
      <c r="BG1173" s="96">
        <f t="shared" si="499"/>
        <v>27133</v>
      </c>
      <c r="BI1173" s="7" t="s">
        <v>1447</v>
      </c>
      <c r="BQ1173" s="53">
        <v>1</v>
      </c>
    </row>
    <row r="1174" spans="1:69" ht="14" hidden="1" customHeight="1" outlineLevel="1" x14ac:dyDescent="0.2">
      <c r="A1174" t="s">
        <v>1341</v>
      </c>
      <c r="B1174" t="s">
        <v>1460</v>
      </c>
      <c r="C1174" s="1">
        <f t="shared" si="500"/>
        <v>8310</v>
      </c>
      <c r="D1174" s="7">
        <f>IF(N1174&gt;0, RANK(N1174,(N1174:P1174,Q1174:AF1174)),0)</f>
        <v>2</v>
      </c>
      <c r="E1174" s="7">
        <f>IF(O1174&gt;0,RANK(O1174,(N1174:P1174,Q1174:AF1174)),0)</f>
        <v>1</v>
      </c>
      <c r="F1174" s="7">
        <f>IF(P1174&gt;0,RANK(P1174,(N1174:P1174,Q1174:AF1174)),0)</f>
        <v>0</v>
      </c>
      <c r="G1174" s="1">
        <f t="shared" si="497"/>
        <v>3173</v>
      </c>
      <c r="H1174" s="2">
        <f t="shared" si="498"/>
        <v>0.3818291215403129</v>
      </c>
      <c r="I1174" s="2"/>
      <c r="J1174" s="2">
        <f t="shared" si="501"/>
        <v>0.27930204572803852</v>
      </c>
      <c r="K1174" s="2">
        <f t="shared" si="502"/>
        <v>0.66113116726835142</v>
      </c>
      <c r="L1174" s="2">
        <f t="shared" si="503"/>
        <v>0</v>
      </c>
      <c r="M1174" s="2">
        <f t="shared" si="504"/>
        <v>5.9566787003610067E-2</v>
      </c>
      <c r="N1174" s="53">
        <v>2321</v>
      </c>
      <c r="O1174" s="53">
        <v>5494</v>
      </c>
      <c r="X1174" s="53">
        <f t="shared" si="505"/>
        <v>4</v>
      </c>
      <c r="Y1174" s="53">
        <v>396</v>
      </c>
      <c r="Z1174" s="53">
        <v>95</v>
      </c>
      <c r="AA1174" s="53">
        <v>0</v>
      </c>
      <c r="AB1174" s="53">
        <v>0</v>
      </c>
      <c r="AC1174" s="53">
        <v>0</v>
      </c>
      <c r="AD1174" s="53">
        <v>0</v>
      </c>
      <c r="AP1174" s="7">
        <f>IF(Q1174&gt;0,RANK(Q1174,(N1174:P1174,Q1174:AF1174)),0)</f>
        <v>0</v>
      </c>
      <c r="AQ1174" s="7">
        <f>IF(R1174&gt;0,RANK(R1174,(N1174:P1174,Q1174:AF1174)),0)</f>
        <v>0</v>
      </c>
      <c r="AR1174" s="7">
        <f>IF(T1174&gt;0,RANK(T1174,(N1174:P1174,Q1174:AF1174)),0)</f>
        <v>0</v>
      </c>
      <c r="AS1174" s="7">
        <f>IF(S1174&gt;0,RANK(S1174,(N1174:P1174,Q1174:AF1174)),0)</f>
        <v>0</v>
      </c>
      <c r="AT1174" s="2">
        <f t="shared" si="506"/>
        <v>0</v>
      </c>
      <c r="AU1174" s="2">
        <f t="shared" si="507"/>
        <v>0</v>
      </c>
      <c r="AV1174" s="2">
        <f t="shared" si="508"/>
        <v>0</v>
      </c>
      <c r="AW1174" s="2">
        <f t="shared" si="509"/>
        <v>0</v>
      </c>
      <c r="AY1174" t="s">
        <v>1341</v>
      </c>
      <c r="AZ1174" t="s">
        <v>1460</v>
      </c>
      <c r="BA1174">
        <v>7</v>
      </c>
      <c r="BC1174">
        <v>2</v>
      </c>
      <c r="BD1174" s="91">
        <v>27</v>
      </c>
      <c r="BE1174" s="93">
        <v>135</v>
      </c>
      <c r="BF1174" s="96">
        <f t="shared" si="487"/>
        <v>27135</v>
      </c>
      <c r="BG1174" s="96">
        <f t="shared" si="499"/>
        <v>27135</v>
      </c>
      <c r="BI1174" s="7" t="s">
        <v>1447</v>
      </c>
      <c r="BQ1174" s="53">
        <v>4</v>
      </c>
    </row>
    <row r="1175" spans="1:69" ht="14" hidden="1" customHeight="1" outlineLevel="1" x14ac:dyDescent="0.2">
      <c r="A1175" t="s">
        <v>959</v>
      </c>
      <c r="B1175" t="s">
        <v>1460</v>
      </c>
      <c r="C1175" s="1">
        <f t="shared" si="500"/>
        <v>117135</v>
      </c>
      <c r="D1175" s="7">
        <f>IF(N1175&gt;0, RANK(N1175,(N1175:P1175,Q1175:AF1175)),0)</f>
        <v>1</v>
      </c>
      <c r="E1175" s="7">
        <f>IF(O1175&gt;0,RANK(O1175,(N1175:P1175,Q1175:AF1175)),0)</f>
        <v>2</v>
      </c>
      <c r="F1175" s="7">
        <f>IF(P1175&gt;0,RANK(P1175,(N1175:P1175,Q1175:AF1175)),0)</f>
        <v>0</v>
      </c>
      <c r="G1175" s="1">
        <f t="shared" si="497"/>
        <v>18020</v>
      </c>
      <c r="H1175" s="2">
        <f t="shared" si="498"/>
        <v>0.15383958680155377</v>
      </c>
      <c r="I1175" s="2"/>
      <c r="J1175" s="2">
        <f t="shared" si="501"/>
        <v>0.5381482904341145</v>
      </c>
      <c r="K1175" s="2">
        <f t="shared" si="502"/>
        <v>0.3843087036325607</v>
      </c>
      <c r="L1175" s="2">
        <f t="shared" si="503"/>
        <v>0</v>
      </c>
      <c r="M1175" s="2">
        <f t="shared" si="504"/>
        <v>7.7543005933324805E-2</v>
      </c>
      <c r="N1175" s="53">
        <v>63036</v>
      </c>
      <c r="O1175" s="53">
        <v>45016</v>
      </c>
      <c r="X1175" s="53">
        <f t="shared" si="505"/>
        <v>86</v>
      </c>
      <c r="Y1175" s="53">
        <v>6545</v>
      </c>
      <c r="Z1175" s="53">
        <v>2451</v>
      </c>
      <c r="AA1175" s="53">
        <v>1</v>
      </c>
      <c r="AB1175" s="53">
        <v>0</v>
      </c>
      <c r="AC1175" s="53">
        <v>0</v>
      </c>
      <c r="AD1175" s="53">
        <v>0</v>
      </c>
      <c r="AP1175" s="7">
        <f>IF(Q1175&gt;0,RANK(Q1175,(N1175:P1175,Q1175:AF1175)),0)</f>
        <v>0</v>
      </c>
      <c r="AQ1175" s="7">
        <f>IF(R1175&gt;0,RANK(R1175,(N1175:P1175,Q1175:AF1175)),0)</f>
        <v>0</v>
      </c>
      <c r="AR1175" s="7">
        <f>IF(T1175&gt;0,RANK(T1175,(N1175:P1175,Q1175:AF1175)),0)</f>
        <v>0</v>
      </c>
      <c r="AS1175" s="7">
        <f>IF(S1175&gt;0,RANK(S1175,(N1175:P1175,Q1175:AF1175)),0)</f>
        <v>0</v>
      </c>
      <c r="AT1175" s="2">
        <f t="shared" si="506"/>
        <v>0</v>
      </c>
      <c r="AU1175" s="2">
        <f t="shared" si="507"/>
        <v>0</v>
      </c>
      <c r="AV1175" s="2">
        <f t="shared" si="508"/>
        <v>0</v>
      </c>
      <c r="AW1175" s="2">
        <f t="shared" si="509"/>
        <v>0</v>
      </c>
      <c r="AY1175" t="s">
        <v>959</v>
      </c>
      <c r="AZ1175" t="s">
        <v>1460</v>
      </c>
      <c r="BA1175">
        <v>8</v>
      </c>
      <c r="BC1175">
        <v>2</v>
      </c>
      <c r="BD1175" s="91">
        <v>27</v>
      </c>
      <c r="BE1175" s="93">
        <v>137</v>
      </c>
      <c r="BF1175" s="96">
        <f t="shared" si="487"/>
        <v>27137</v>
      </c>
      <c r="BG1175" s="96">
        <f t="shared" si="499"/>
        <v>27137</v>
      </c>
      <c r="BI1175" s="7" t="s">
        <v>1447</v>
      </c>
      <c r="BQ1175" s="53">
        <v>87</v>
      </c>
    </row>
    <row r="1176" spans="1:69" ht="14" hidden="1" customHeight="1" outlineLevel="1" x14ac:dyDescent="0.2">
      <c r="A1176" t="s">
        <v>1917</v>
      </c>
      <c r="B1176" t="s">
        <v>1460</v>
      </c>
      <c r="C1176" s="1">
        <f t="shared" si="500"/>
        <v>86506</v>
      </c>
      <c r="D1176" s="7">
        <f>IF(N1176&gt;0, RANK(N1176,(N1176:P1176,Q1176:AF1176)),0)</f>
        <v>2</v>
      </c>
      <c r="E1176" s="7">
        <f>IF(O1176&gt;0,RANK(O1176,(N1176:P1176,Q1176:AF1176)),0)</f>
        <v>1</v>
      </c>
      <c r="F1176" s="7">
        <f>IF(P1176&gt;0,RANK(P1176,(N1176:P1176,Q1176:AF1176)),0)</f>
        <v>0</v>
      </c>
      <c r="G1176" s="1">
        <f t="shared" si="497"/>
        <v>8457</v>
      </c>
      <c r="H1176" s="2">
        <f t="shared" si="498"/>
        <v>9.7762004947633693E-2</v>
      </c>
      <c r="I1176" s="2"/>
      <c r="J1176" s="2">
        <f t="shared" si="501"/>
        <v>0.41335861096340137</v>
      </c>
      <c r="K1176" s="2">
        <f t="shared" si="502"/>
        <v>0.51112061591103508</v>
      </c>
      <c r="L1176" s="2">
        <f t="shared" si="503"/>
        <v>0</v>
      </c>
      <c r="M1176" s="2">
        <f t="shared" si="504"/>
        <v>7.5520773125563601E-2</v>
      </c>
      <c r="N1176" s="53">
        <v>35758</v>
      </c>
      <c r="O1176" s="53">
        <v>44215</v>
      </c>
      <c r="X1176" s="53">
        <f t="shared" si="505"/>
        <v>46</v>
      </c>
      <c r="Y1176" s="53">
        <v>5218</v>
      </c>
      <c r="Z1176" s="53">
        <v>1269</v>
      </c>
      <c r="AA1176" s="53">
        <v>0</v>
      </c>
      <c r="AB1176" s="53">
        <v>0</v>
      </c>
      <c r="AC1176" s="53">
        <v>0</v>
      </c>
      <c r="AD1176" s="53">
        <v>0</v>
      </c>
      <c r="AP1176" s="7">
        <f>IF(Q1176&gt;0,RANK(Q1176,(N1176:P1176,Q1176:AF1176)),0)</f>
        <v>0</v>
      </c>
      <c r="AQ1176" s="7">
        <f>IF(R1176&gt;0,RANK(R1176,(N1176:P1176,Q1176:AF1176)),0)</f>
        <v>0</v>
      </c>
      <c r="AR1176" s="7">
        <f>IF(T1176&gt;0,RANK(T1176,(N1176:P1176,Q1176:AF1176)),0)</f>
        <v>0</v>
      </c>
      <c r="AS1176" s="7">
        <f>IF(S1176&gt;0,RANK(S1176,(N1176:P1176,Q1176:AF1176)),0)</f>
        <v>0</v>
      </c>
      <c r="AT1176" s="2">
        <f t="shared" si="506"/>
        <v>0</v>
      </c>
      <c r="AU1176" s="2">
        <f t="shared" si="507"/>
        <v>0</v>
      </c>
      <c r="AV1176" s="2">
        <f t="shared" si="508"/>
        <v>0</v>
      </c>
      <c r="AW1176" s="2">
        <f t="shared" si="509"/>
        <v>0</v>
      </c>
      <c r="AY1176" t="s">
        <v>1917</v>
      </c>
      <c r="AZ1176" t="s">
        <v>1460</v>
      </c>
      <c r="BA1176">
        <v>2</v>
      </c>
      <c r="BC1176">
        <v>2</v>
      </c>
      <c r="BD1176" s="91">
        <v>27</v>
      </c>
      <c r="BE1176" s="93">
        <v>139</v>
      </c>
      <c r="BF1176" s="96">
        <f t="shared" si="487"/>
        <v>27139</v>
      </c>
      <c r="BG1176" s="96">
        <f t="shared" si="499"/>
        <v>27139</v>
      </c>
      <c r="BI1176" s="7" t="s">
        <v>1447</v>
      </c>
      <c r="BQ1176" s="53">
        <v>46</v>
      </c>
    </row>
    <row r="1177" spans="1:69" ht="14" hidden="1" customHeight="1" outlineLevel="1" x14ac:dyDescent="0.2">
      <c r="A1177" t="s">
        <v>285</v>
      </c>
      <c r="B1177" t="s">
        <v>1460</v>
      </c>
      <c r="C1177" s="1">
        <f t="shared" si="500"/>
        <v>54447</v>
      </c>
      <c r="D1177" s="7">
        <f>IF(N1177&gt;0, RANK(N1177,(N1177:P1177,Q1177:AF1177)),0)</f>
        <v>2</v>
      </c>
      <c r="E1177" s="7">
        <f>IF(O1177&gt;0,RANK(O1177,(N1177:P1177,Q1177:AF1177)),0)</f>
        <v>1</v>
      </c>
      <c r="F1177" s="7">
        <f>IF(P1177&gt;0,RANK(P1177,(N1177:P1177,Q1177:AF1177)),0)</f>
        <v>0</v>
      </c>
      <c r="G1177" s="1">
        <f t="shared" si="497"/>
        <v>16561</v>
      </c>
      <c r="H1177" s="2">
        <f t="shared" si="498"/>
        <v>0.30416735540984813</v>
      </c>
      <c r="I1177" s="2"/>
      <c r="J1177" s="2">
        <f t="shared" si="501"/>
        <v>0.30458978456113284</v>
      </c>
      <c r="K1177" s="2">
        <f t="shared" si="502"/>
        <v>0.60875713997098091</v>
      </c>
      <c r="L1177" s="2">
        <f t="shared" si="503"/>
        <v>0</v>
      </c>
      <c r="M1177" s="2">
        <f t="shared" si="504"/>
        <v>8.6653075467886254E-2</v>
      </c>
      <c r="N1177" s="53">
        <v>16584</v>
      </c>
      <c r="O1177" s="53">
        <v>33145</v>
      </c>
      <c r="X1177" s="53">
        <f t="shared" si="505"/>
        <v>41</v>
      </c>
      <c r="Y1177" s="53">
        <v>3702</v>
      </c>
      <c r="Z1177" s="53">
        <v>974</v>
      </c>
      <c r="AA1177" s="53">
        <v>1</v>
      </c>
      <c r="AB1177" s="53">
        <v>0</v>
      </c>
      <c r="AC1177" s="53">
        <v>0</v>
      </c>
      <c r="AD1177" s="53">
        <v>0</v>
      </c>
      <c r="AP1177" s="7">
        <f>IF(Q1177&gt;0,RANK(Q1177,(N1177:P1177,Q1177:AF1177)),0)</f>
        <v>0</v>
      </c>
      <c r="AQ1177" s="7">
        <f>IF(R1177&gt;0,RANK(R1177,(N1177:P1177,Q1177:AF1177)),0)</f>
        <v>0</v>
      </c>
      <c r="AR1177" s="7">
        <f>IF(T1177&gt;0,RANK(T1177,(N1177:P1177,Q1177:AF1177)),0)</f>
        <v>0</v>
      </c>
      <c r="AS1177" s="7">
        <f>IF(S1177&gt;0,RANK(S1177,(N1177:P1177,Q1177:AF1177)),0)</f>
        <v>0</v>
      </c>
      <c r="AT1177" s="2">
        <f t="shared" si="506"/>
        <v>0</v>
      </c>
      <c r="AU1177" s="2">
        <f t="shared" si="507"/>
        <v>0</v>
      </c>
      <c r="AV1177" s="2">
        <f t="shared" si="508"/>
        <v>0</v>
      </c>
      <c r="AW1177" s="2">
        <f t="shared" si="509"/>
        <v>0</v>
      </c>
      <c r="AY1177" t="s">
        <v>285</v>
      </c>
      <c r="AZ1177" t="s">
        <v>1460</v>
      </c>
      <c r="BA1177">
        <v>6</v>
      </c>
      <c r="BC1177">
        <v>2</v>
      </c>
      <c r="BD1177" s="91">
        <v>27</v>
      </c>
      <c r="BE1177" s="93">
        <v>141</v>
      </c>
      <c r="BF1177" s="96">
        <f t="shared" si="487"/>
        <v>27141</v>
      </c>
      <c r="BG1177" s="96">
        <f t="shared" si="499"/>
        <v>27141</v>
      </c>
      <c r="BI1177" s="7" t="s">
        <v>1447</v>
      </c>
      <c r="BQ1177" s="53">
        <v>42</v>
      </c>
    </row>
    <row r="1178" spans="1:69" ht="14" hidden="1" customHeight="1" outlineLevel="1" x14ac:dyDescent="0.2">
      <c r="A1178" t="s">
        <v>1715</v>
      </c>
      <c r="B1178" t="s">
        <v>1460</v>
      </c>
      <c r="C1178" s="1">
        <f t="shared" si="500"/>
        <v>8302</v>
      </c>
      <c r="D1178" s="7">
        <f>IF(N1178&gt;0, RANK(N1178,(N1178:P1178,Q1178:AF1178)),0)</f>
        <v>2</v>
      </c>
      <c r="E1178" s="7">
        <f>IF(O1178&gt;0,RANK(O1178,(N1178:P1178,Q1178:AF1178)),0)</f>
        <v>1</v>
      </c>
      <c r="F1178" s="7">
        <f>IF(P1178&gt;0,RANK(P1178,(N1178:P1178,Q1178:AF1178)),0)</f>
        <v>0</v>
      </c>
      <c r="G1178" s="1">
        <f t="shared" si="497"/>
        <v>3023</v>
      </c>
      <c r="H1178" s="2">
        <f t="shared" si="498"/>
        <v>0.36412912551192483</v>
      </c>
      <c r="I1178" s="2"/>
      <c r="J1178" s="2">
        <f t="shared" si="501"/>
        <v>0.28523247410262587</v>
      </c>
      <c r="K1178" s="2">
        <f t="shared" si="502"/>
        <v>0.64936159961455076</v>
      </c>
      <c r="L1178" s="2">
        <f t="shared" si="503"/>
        <v>0</v>
      </c>
      <c r="M1178" s="2">
        <f t="shared" si="504"/>
        <v>6.5405926282823379E-2</v>
      </c>
      <c r="N1178" s="53">
        <v>2368</v>
      </c>
      <c r="O1178" s="53">
        <v>5391</v>
      </c>
      <c r="X1178" s="53">
        <f t="shared" si="505"/>
        <v>5</v>
      </c>
      <c r="Y1178" s="53">
        <v>426</v>
      </c>
      <c r="Z1178" s="53">
        <v>112</v>
      </c>
      <c r="AA1178" s="53">
        <v>0</v>
      </c>
      <c r="AB1178" s="53">
        <v>0</v>
      </c>
      <c r="AC1178" s="53">
        <v>0</v>
      </c>
      <c r="AD1178" s="53">
        <v>0</v>
      </c>
      <c r="AP1178" s="7">
        <f>IF(Q1178&gt;0,RANK(Q1178,(N1178:P1178,Q1178:AF1178)),0)</f>
        <v>0</v>
      </c>
      <c r="AQ1178" s="7">
        <f>IF(R1178&gt;0,RANK(R1178,(N1178:P1178,Q1178:AF1178)),0)</f>
        <v>0</v>
      </c>
      <c r="AR1178" s="7">
        <f>IF(T1178&gt;0,RANK(T1178,(N1178:P1178,Q1178:AF1178)),0)</f>
        <v>0</v>
      </c>
      <c r="AS1178" s="7">
        <f>IF(S1178&gt;0,RANK(S1178,(N1178:P1178,Q1178:AF1178)),0)</f>
        <v>0</v>
      </c>
      <c r="AT1178" s="2">
        <f t="shared" si="506"/>
        <v>0</v>
      </c>
      <c r="AU1178" s="2">
        <f t="shared" si="507"/>
        <v>0</v>
      </c>
      <c r="AV1178" s="2">
        <f t="shared" si="508"/>
        <v>0</v>
      </c>
      <c r="AW1178" s="2">
        <f t="shared" si="509"/>
        <v>0</v>
      </c>
      <c r="AY1178" t="s">
        <v>1715</v>
      </c>
      <c r="AZ1178" t="s">
        <v>1460</v>
      </c>
      <c r="BA1178">
        <v>7</v>
      </c>
      <c r="BC1178">
        <v>2</v>
      </c>
      <c r="BD1178" s="91">
        <v>27</v>
      </c>
      <c r="BE1178" s="93">
        <v>143</v>
      </c>
      <c r="BF1178" s="96">
        <f t="shared" si="487"/>
        <v>27143</v>
      </c>
      <c r="BG1178" s="96">
        <f t="shared" si="499"/>
        <v>27143</v>
      </c>
      <c r="BI1178" s="7" t="s">
        <v>1447</v>
      </c>
      <c r="BQ1178" s="53">
        <v>5</v>
      </c>
    </row>
    <row r="1179" spans="1:69" ht="14" hidden="1" customHeight="1" outlineLevel="1" x14ac:dyDescent="0.2">
      <c r="A1179" t="s">
        <v>2134</v>
      </c>
      <c r="B1179" t="s">
        <v>1460</v>
      </c>
      <c r="C1179" s="1">
        <f t="shared" si="500"/>
        <v>83402</v>
      </c>
      <c r="D1179" s="7">
        <f>IF(N1179&gt;0, RANK(N1179,(N1179:P1179,Q1179:AF1179)),0)</f>
        <v>2</v>
      </c>
      <c r="E1179" s="7">
        <f>IF(O1179&gt;0,RANK(O1179,(N1179:P1179,Q1179:AF1179)),0)</f>
        <v>1</v>
      </c>
      <c r="F1179" s="7">
        <f>IF(P1179&gt;0,RANK(P1179,(N1179:P1179,Q1179:AF1179)),0)</f>
        <v>0</v>
      </c>
      <c r="G1179" s="1">
        <f t="shared" si="497"/>
        <v>17149</v>
      </c>
      <c r="H1179" s="2">
        <f t="shared" si="498"/>
        <v>0.2056185702980744</v>
      </c>
      <c r="I1179" s="2"/>
      <c r="J1179" s="2">
        <f t="shared" si="501"/>
        <v>0.35887628594038512</v>
      </c>
      <c r="K1179" s="2">
        <f t="shared" si="502"/>
        <v>0.56449485623845952</v>
      </c>
      <c r="L1179" s="2">
        <f t="shared" si="503"/>
        <v>0</v>
      </c>
      <c r="M1179" s="2">
        <f t="shared" si="504"/>
        <v>7.6628857821155361E-2</v>
      </c>
      <c r="N1179" s="53">
        <v>29931</v>
      </c>
      <c r="O1179" s="53">
        <v>47080</v>
      </c>
      <c r="X1179" s="53">
        <f t="shared" si="505"/>
        <v>64</v>
      </c>
      <c r="Y1179" s="53">
        <v>4843</v>
      </c>
      <c r="Z1179" s="53">
        <v>1484</v>
      </c>
      <c r="AA1179" s="53">
        <v>0</v>
      </c>
      <c r="AB1179" s="53">
        <v>0</v>
      </c>
      <c r="AC1179" s="53">
        <v>0</v>
      </c>
      <c r="AD1179" s="53">
        <v>0</v>
      </c>
      <c r="AP1179" s="7">
        <f>IF(Q1179&gt;0,RANK(Q1179,(N1179:P1179,Q1179:AF1179)),0)</f>
        <v>0</v>
      </c>
      <c r="AQ1179" s="7">
        <f>IF(R1179&gt;0,RANK(R1179,(N1179:P1179,Q1179:AF1179)),0)</f>
        <v>0</v>
      </c>
      <c r="AR1179" s="7">
        <f>IF(T1179&gt;0,RANK(T1179,(N1179:P1179,Q1179:AF1179)),0)</f>
        <v>0</v>
      </c>
      <c r="AS1179" s="7">
        <f>IF(S1179&gt;0,RANK(S1179,(N1179:P1179,Q1179:AF1179)),0)</f>
        <v>0</v>
      </c>
      <c r="AT1179" s="2">
        <f t="shared" si="506"/>
        <v>0</v>
      </c>
      <c r="AU1179" s="2">
        <f t="shared" si="507"/>
        <v>0</v>
      </c>
      <c r="AV1179" s="2">
        <f t="shared" si="508"/>
        <v>0</v>
      </c>
      <c r="AW1179" s="2">
        <f t="shared" si="509"/>
        <v>0</v>
      </c>
      <c r="AY1179" t="s">
        <v>2134</v>
      </c>
      <c r="AZ1179" t="s">
        <v>1460</v>
      </c>
      <c r="BC1179">
        <v>2</v>
      </c>
      <c r="BD1179" s="91">
        <v>27</v>
      </c>
      <c r="BE1179" s="93">
        <v>145</v>
      </c>
      <c r="BF1179" s="96">
        <f t="shared" si="487"/>
        <v>27145</v>
      </c>
      <c r="BG1179" s="96">
        <f t="shared" si="499"/>
        <v>27145</v>
      </c>
      <c r="BI1179" s="7" t="s">
        <v>1447</v>
      </c>
      <c r="BQ1179" s="53">
        <v>64</v>
      </c>
    </row>
    <row r="1180" spans="1:69" ht="14" hidden="1" customHeight="1" outlineLevel="1" x14ac:dyDescent="0.2">
      <c r="A1180" t="s">
        <v>1914</v>
      </c>
      <c r="B1180" t="s">
        <v>1460</v>
      </c>
      <c r="C1180" s="1">
        <f t="shared" si="500"/>
        <v>20591</v>
      </c>
      <c r="D1180" s="7">
        <f>IF(N1180&gt;0, RANK(N1180,(N1180:P1180,Q1180:AF1180)),0)</f>
        <v>2</v>
      </c>
      <c r="E1180" s="7">
        <f>IF(O1180&gt;0,RANK(O1180,(N1180:P1180,Q1180:AF1180)),0)</f>
        <v>1</v>
      </c>
      <c r="F1180" s="7">
        <f>IF(P1180&gt;0,RANK(P1180,(N1180:P1180,Q1180:AF1180)),0)</f>
        <v>0</v>
      </c>
      <c r="G1180" s="1">
        <f t="shared" si="497"/>
        <v>3946</v>
      </c>
      <c r="H1180" s="2">
        <f t="shared" si="498"/>
        <v>0.19163712301490943</v>
      </c>
      <c r="I1180" s="2"/>
      <c r="J1180" s="2">
        <f t="shared" si="501"/>
        <v>0.35996309067068138</v>
      </c>
      <c r="K1180" s="2">
        <f t="shared" si="502"/>
        <v>0.55160021368559076</v>
      </c>
      <c r="L1180" s="2">
        <f t="shared" si="503"/>
        <v>0</v>
      </c>
      <c r="M1180" s="2">
        <f t="shared" si="504"/>
        <v>8.8436695643727803E-2</v>
      </c>
      <c r="N1180" s="53">
        <v>7412</v>
      </c>
      <c r="O1180" s="53">
        <v>11358</v>
      </c>
      <c r="X1180" s="53">
        <f t="shared" si="505"/>
        <v>5</v>
      </c>
      <c r="Y1180" s="53">
        <v>1381</v>
      </c>
      <c r="Z1180" s="53">
        <v>435</v>
      </c>
      <c r="AA1180" s="53">
        <v>0</v>
      </c>
      <c r="AB1180" s="53">
        <v>0</v>
      </c>
      <c r="AC1180" s="53">
        <v>0</v>
      </c>
      <c r="AD1180" s="53">
        <v>0</v>
      </c>
      <c r="AP1180" s="7">
        <f>IF(Q1180&gt;0,RANK(Q1180,(N1180:P1180,Q1180:AF1180)),0)</f>
        <v>0</v>
      </c>
      <c r="AQ1180" s="7">
        <f>IF(R1180&gt;0,RANK(R1180,(N1180:P1180,Q1180:AF1180)),0)</f>
        <v>0</v>
      </c>
      <c r="AR1180" s="7">
        <f>IF(T1180&gt;0,RANK(T1180,(N1180:P1180,Q1180:AF1180)),0)</f>
        <v>0</v>
      </c>
      <c r="AS1180" s="7">
        <f>IF(S1180&gt;0,RANK(S1180,(N1180:P1180,Q1180:AF1180)),0)</f>
        <v>0</v>
      </c>
      <c r="AT1180" s="2">
        <f t="shared" si="506"/>
        <v>0</v>
      </c>
      <c r="AU1180" s="2">
        <f t="shared" si="507"/>
        <v>0</v>
      </c>
      <c r="AV1180" s="2">
        <f t="shared" si="508"/>
        <v>0</v>
      </c>
      <c r="AW1180" s="2">
        <f t="shared" si="509"/>
        <v>0</v>
      </c>
      <c r="AY1180" t="s">
        <v>1914</v>
      </c>
      <c r="AZ1180" t="s">
        <v>1460</v>
      </c>
      <c r="BA1180">
        <v>1</v>
      </c>
      <c r="BC1180">
        <v>2</v>
      </c>
      <c r="BD1180" s="91">
        <v>27</v>
      </c>
      <c r="BE1180" s="93">
        <v>147</v>
      </c>
      <c r="BF1180" s="96">
        <f t="shared" si="487"/>
        <v>27147</v>
      </c>
      <c r="BG1180" s="96">
        <f t="shared" si="499"/>
        <v>27147</v>
      </c>
      <c r="BI1180" s="7" t="s">
        <v>1447</v>
      </c>
      <c r="BQ1180" s="53">
        <v>5</v>
      </c>
    </row>
    <row r="1181" spans="1:69" ht="14" hidden="1" customHeight="1" outlineLevel="1" x14ac:dyDescent="0.2">
      <c r="A1181" t="s">
        <v>2322</v>
      </c>
      <c r="B1181" t="s">
        <v>1460</v>
      </c>
      <c r="C1181" s="1">
        <f t="shared" si="500"/>
        <v>5013</v>
      </c>
      <c r="D1181" s="7">
        <f>IF(N1181&gt;0, RANK(N1181,(N1181:P1181,Q1181:AF1181)),0)</f>
        <v>2</v>
      </c>
      <c r="E1181" s="7">
        <f>IF(O1181&gt;0,RANK(O1181,(N1181:P1181,Q1181:AF1181)),0)</f>
        <v>1</v>
      </c>
      <c r="F1181" s="7">
        <f>IF(P1181&gt;0,RANK(P1181,(N1181:P1181,Q1181:AF1181)),0)</f>
        <v>0</v>
      </c>
      <c r="G1181" s="1">
        <f t="shared" si="497"/>
        <v>942</v>
      </c>
      <c r="H1181" s="2">
        <f t="shared" si="498"/>
        <v>0.18791143028126869</v>
      </c>
      <c r="I1181" s="2"/>
      <c r="J1181" s="2">
        <f t="shared" si="501"/>
        <v>0.38021145022940356</v>
      </c>
      <c r="K1181" s="2">
        <f t="shared" si="502"/>
        <v>0.56812288051067228</v>
      </c>
      <c r="L1181" s="2">
        <f t="shared" si="503"/>
        <v>0</v>
      </c>
      <c r="M1181" s="2">
        <f t="shared" si="504"/>
        <v>5.1665669259924107E-2</v>
      </c>
      <c r="N1181" s="53">
        <v>1906</v>
      </c>
      <c r="O1181" s="53">
        <v>2848</v>
      </c>
      <c r="X1181" s="53">
        <f t="shared" si="505"/>
        <v>0</v>
      </c>
      <c r="Y1181" s="53">
        <v>192</v>
      </c>
      <c r="Z1181" s="53">
        <v>67</v>
      </c>
      <c r="AA1181" s="53">
        <v>0</v>
      </c>
      <c r="AB1181" s="53">
        <v>0</v>
      </c>
      <c r="AC1181" s="53">
        <v>0</v>
      </c>
      <c r="AD1181" s="53">
        <v>0</v>
      </c>
      <c r="AP1181" s="7">
        <f>IF(Q1181&gt;0,RANK(Q1181,(N1181:P1181,Q1181:AF1181)),0)</f>
        <v>0</v>
      </c>
      <c r="AQ1181" s="7">
        <f>IF(R1181&gt;0,RANK(R1181,(N1181:P1181,Q1181:AF1181)),0)</f>
        <v>0</v>
      </c>
      <c r="AR1181" s="7">
        <f>IF(T1181&gt;0,RANK(T1181,(N1181:P1181,Q1181:AF1181)),0)</f>
        <v>0</v>
      </c>
      <c r="AS1181" s="7">
        <f>IF(S1181&gt;0,RANK(S1181,(N1181:P1181,Q1181:AF1181)),0)</f>
        <v>0</v>
      </c>
      <c r="AT1181" s="2">
        <f t="shared" si="506"/>
        <v>0</v>
      </c>
      <c r="AU1181" s="2">
        <f t="shared" si="507"/>
        <v>0</v>
      </c>
      <c r="AV1181" s="2">
        <f t="shared" si="508"/>
        <v>0</v>
      </c>
      <c r="AW1181" s="2">
        <f t="shared" si="509"/>
        <v>0</v>
      </c>
      <c r="AY1181" t="s">
        <v>2322</v>
      </c>
      <c r="AZ1181" t="s">
        <v>1460</v>
      </c>
      <c r="BA1181">
        <v>7</v>
      </c>
      <c r="BC1181">
        <v>2</v>
      </c>
      <c r="BD1181" s="91">
        <v>27</v>
      </c>
      <c r="BE1181" s="93">
        <v>149</v>
      </c>
      <c r="BF1181" s="96">
        <f t="shared" ref="BF1181:BF1244" si="510">1000*BD1181+BE1181</f>
        <v>27149</v>
      </c>
      <c r="BG1181" s="96">
        <f t="shared" si="499"/>
        <v>27149</v>
      </c>
      <c r="BI1181" s="7" t="s">
        <v>1447</v>
      </c>
      <c r="BQ1181" s="53">
        <v>0</v>
      </c>
    </row>
    <row r="1182" spans="1:69" ht="14" hidden="1" customHeight="1" outlineLevel="1" x14ac:dyDescent="0.2">
      <c r="A1182" t="s">
        <v>1793</v>
      </c>
      <c r="B1182" t="s">
        <v>1460</v>
      </c>
      <c r="C1182" s="1">
        <f t="shared" si="500"/>
        <v>5148</v>
      </c>
      <c r="D1182" s="7">
        <f>IF(N1182&gt;0, RANK(N1182,(N1182:P1182,Q1182:AF1182)),0)</f>
        <v>2</v>
      </c>
      <c r="E1182" s="7">
        <f>IF(O1182&gt;0,RANK(O1182,(N1182:P1182,Q1182:AF1182)),0)</f>
        <v>1</v>
      </c>
      <c r="F1182" s="7">
        <f>IF(P1182&gt;0,RANK(P1182,(N1182:P1182,Q1182:AF1182)),0)</f>
        <v>0</v>
      </c>
      <c r="G1182" s="1">
        <f t="shared" si="497"/>
        <v>1182</v>
      </c>
      <c r="H1182" s="2">
        <f t="shared" si="498"/>
        <v>0.2296037296037296</v>
      </c>
      <c r="I1182" s="2"/>
      <c r="J1182" s="2">
        <f t="shared" si="501"/>
        <v>0.35703185703185703</v>
      </c>
      <c r="K1182" s="2">
        <f t="shared" si="502"/>
        <v>0.58663558663558668</v>
      </c>
      <c r="L1182" s="2">
        <f t="shared" si="503"/>
        <v>0</v>
      </c>
      <c r="M1182" s="2">
        <f t="shared" si="504"/>
        <v>5.6332556332556294E-2</v>
      </c>
      <c r="N1182" s="53">
        <v>1838</v>
      </c>
      <c r="O1182" s="53">
        <v>3020</v>
      </c>
      <c r="X1182" s="53">
        <f t="shared" si="505"/>
        <v>1</v>
      </c>
      <c r="Y1182" s="53">
        <v>226</v>
      </c>
      <c r="Z1182" s="53">
        <v>63</v>
      </c>
      <c r="AA1182" s="53">
        <v>0</v>
      </c>
      <c r="AB1182" s="53">
        <v>0</v>
      </c>
      <c r="AC1182" s="53">
        <v>0</v>
      </c>
      <c r="AD1182" s="53">
        <v>0</v>
      </c>
      <c r="AP1182" s="7">
        <f>IF(Q1182&gt;0,RANK(Q1182,(N1182:P1182,Q1182:AF1182)),0)</f>
        <v>0</v>
      </c>
      <c r="AQ1182" s="7">
        <f>IF(R1182&gt;0,RANK(R1182,(N1182:P1182,Q1182:AF1182)),0)</f>
        <v>0</v>
      </c>
      <c r="AR1182" s="7">
        <f>IF(T1182&gt;0,RANK(T1182,(N1182:P1182,Q1182:AF1182)),0)</f>
        <v>0</v>
      </c>
      <c r="AS1182" s="7">
        <f>IF(S1182&gt;0,RANK(S1182,(N1182:P1182,Q1182:AF1182)),0)</f>
        <v>0</v>
      </c>
      <c r="AT1182" s="2">
        <f t="shared" si="506"/>
        <v>0</v>
      </c>
      <c r="AU1182" s="2">
        <f t="shared" si="507"/>
        <v>0</v>
      </c>
      <c r="AV1182" s="2">
        <f t="shared" si="508"/>
        <v>0</v>
      </c>
      <c r="AW1182" s="2">
        <f t="shared" si="509"/>
        <v>0</v>
      </c>
      <c r="AY1182" t="s">
        <v>1793</v>
      </c>
      <c r="AZ1182" t="s">
        <v>1460</v>
      </c>
      <c r="BA1182">
        <v>7</v>
      </c>
      <c r="BC1182">
        <v>2</v>
      </c>
      <c r="BD1182" s="91">
        <v>27</v>
      </c>
      <c r="BE1182" s="93">
        <v>151</v>
      </c>
      <c r="BF1182" s="96">
        <f t="shared" si="510"/>
        <v>27151</v>
      </c>
      <c r="BG1182" s="96">
        <f t="shared" si="499"/>
        <v>27151</v>
      </c>
      <c r="BI1182" s="7" t="s">
        <v>1447</v>
      </c>
      <c r="BQ1182" s="53">
        <v>1</v>
      </c>
    </row>
    <row r="1183" spans="1:69" ht="14" hidden="1" customHeight="1" outlineLevel="1" x14ac:dyDescent="0.2">
      <c r="A1183" t="s">
        <v>2312</v>
      </c>
      <c r="B1183" t="s">
        <v>1460</v>
      </c>
      <c r="C1183" s="1">
        <f t="shared" si="500"/>
        <v>13061</v>
      </c>
      <c r="D1183" s="7">
        <f>IF(N1183&gt;0, RANK(N1183,(N1183:P1183,Q1183:AF1183)),0)</f>
        <v>2</v>
      </c>
      <c r="E1183" s="7">
        <f>IF(O1183&gt;0,RANK(O1183,(N1183:P1183,Q1183:AF1183)),0)</f>
        <v>1</v>
      </c>
      <c r="F1183" s="7">
        <f>IF(P1183&gt;0,RANK(P1183,(N1183:P1183,Q1183:AF1183)),0)</f>
        <v>0</v>
      </c>
      <c r="G1183" s="1">
        <f t="shared" si="497"/>
        <v>5488</v>
      </c>
      <c r="H1183" s="2">
        <f t="shared" si="498"/>
        <v>0.4201822218819386</v>
      </c>
      <c r="I1183" s="2"/>
      <c r="J1183" s="2">
        <f t="shared" si="501"/>
        <v>0.25679503866472703</v>
      </c>
      <c r="K1183" s="2">
        <f t="shared" si="502"/>
        <v>0.67697726054666563</v>
      </c>
      <c r="L1183" s="2">
        <f t="shared" si="503"/>
        <v>0</v>
      </c>
      <c r="M1183" s="2">
        <f t="shared" si="504"/>
        <v>6.6227700788607291E-2</v>
      </c>
      <c r="N1183" s="53">
        <v>3354</v>
      </c>
      <c r="O1183" s="53">
        <v>8842</v>
      </c>
      <c r="X1183" s="53">
        <f t="shared" si="505"/>
        <v>10</v>
      </c>
      <c r="Y1183" s="53">
        <v>650</v>
      </c>
      <c r="Z1183" s="53">
        <v>205</v>
      </c>
      <c r="AA1183" s="53">
        <v>0</v>
      </c>
      <c r="AB1183" s="53">
        <v>0</v>
      </c>
      <c r="AC1183" s="53">
        <v>0</v>
      </c>
      <c r="AD1183" s="53">
        <v>0</v>
      </c>
      <c r="AP1183" s="7">
        <f>IF(Q1183&gt;0,RANK(Q1183,(N1183:P1183,Q1183:AF1183)),0)</f>
        <v>0</v>
      </c>
      <c r="AQ1183" s="7">
        <f>IF(R1183&gt;0,RANK(R1183,(N1183:P1183,Q1183:AF1183)),0)</f>
        <v>0</v>
      </c>
      <c r="AR1183" s="7">
        <f>IF(T1183&gt;0,RANK(T1183,(N1183:P1183,Q1183:AF1183)),0)</f>
        <v>0</v>
      </c>
      <c r="AS1183" s="7">
        <f>IF(S1183&gt;0,RANK(S1183,(N1183:P1183,Q1183:AF1183)),0)</f>
        <v>0</v>
      </c>
      <c r="AT1183" s="2">
        <f t="shared" si="506"/>
        <v>0</v>
      </c>
      <c r="AU1183" s="2">
        <f t="shared" si="507"/>
        <v>0</v>
      </c>
      <c r="AV1183" s="2">
        <f t="shared" si="508"/>
        <v>0</v>
      </c>
      <c r="AW1183" s="2">
        <f t="shared" si="509"/>
        <v>0</v>
      </c>
      <c r="AY1183" t="s">
        <v>2312</v>
      </c>
      <c r="AZ1183" t="s">
        <v>1460</v>
      </c>
      <c r="BA1183">
        <v>7</v>
      </c>
      <c r="BC1183">
        <v>2</v>
      </c>
      <c r="BD1183" s="91">
        <v>27</v>
      </c>
      <c r="BE1183" s="93">
        <v>153</v>
      </c>
      <c r="BF1183" s="96">
        <f t="shared" si="510"/>
        <v>27153</v>
      </c>
      <c r="BG1183" s="96">
        <f t="shared" si="499"/>
        <v>27153</v>
      </c>
      <c r="BI1183" s="7" t="s">
        <v>1447</v>
      </c>
      <c r="BQ1183" s="53">
        <v>10</v>
      </c>
    </row>
    <row r="1184" spans="1:69" ht="14" hidden="1" customHeight="1" outlineLevel="1" x14ac:dyDescent="0.2">
      <c r="A1184" t="s">
        <v>391</v>
      </c>
      <c r="B1184" t="s">
        <v>1460</v>
      </c>
      <c r="C1184" s="1">
        <f t="shared" si="500"/>
        <v>1829</v>
      </c>
      <c r="D1184" s="7">
        <f>IF(N1184&gt;0, RANK(N1184,(N1184:P1184,Q1184:AF1184)),0)</f>
        <v>2</v>
      </c>
      <c r="E1184" s="7">
        <f>IF(O1184&gt;0,RANK(O1184,(N1184:P1184,Q1184:AF1184)),0)</f>
        <v>1</v>
      </c>
      <c r="F1184" s="7">
        <f>IF(P1184&gt;0,RANK(P1184,(N1184:P1184,Q1184:AF1184)),0)</f>
        <v>0</v>
      </c>
      <c r="G1184" s="1">
        <f t="shared" si="497"/>
        <v>389</v>
      </c>
      <c r="H1184" s="2">
        <f t="shared" si="498"/>
        <v>0.21268452706396937</v>
      </c>
      <c r="I1184" s="2"/>
      <c r="J1184" s="2">
        <f t="shared" si="501"/>
        <v>0.35866593767085841</v>
      </c>
      <c r="K1184" s="2">
        <f t="shared" si="502"/>
        <v>0.57135046473482776</v>
      </c>
      <c r="L1184" s="2">
        <f t="shared" si="503"/>
        <v>0</v>
      </c>
      <c r="M1184" s="2">
        <f t="shared" si="504"/>
        <v>6.9983597594313829E-2</v>
      </c>
      <c r="N1184" s="53">
        <v>656</v>
      </c>
      <c r="O1184" s="53">
        <v>1045</v>
      </c>
      <c r="X1184" s="53">
        <f t="shared" si="505"/>
        <v>3</v>
      </c>
      <c r="Y1184" s="53">
        <v>98</v>
      </c>
      <c r="Z1184" s="53">
        <v>27</v>
      </c>
      <c r="AA1184" s="53">
        <v>0</v>
      </c>
      <c r="AB1184" s="53">
        <v>0</v>
      </c>
      <c r="AC1184" s="53">
        <v>0</v>
      </c>
      <c r="AD1184" s="53">
        <v>0</v>
      </c>
      <c r="AP1184" s="7">
        <f>IF(Q1184&gt;0,RANK(Q1184,(N1184:P1184,Q1184:AF1184)),0)</f>
        <v>0</v>
      </c>
      <c r="AQ1184" s="7">
        <f>IF(R1184&gt;0,RANK(R1184,(N1184:P1184,Q1184:AF1184)),0)</f>
        <v>0</v>
      </c>
      <c r="AR1184" s="7">
        <f>IF(T1184&gt;0,RANK(T1184,(N1184:P1184,Q1184:AF1184)),0)</f>
        <v>0</v>
      </c>
      <c r="AS1184" s="7">
        <f>IF(S1184&gt;0,RANK(S1184,(N1184:P1184,Q1184:AF1184)),0)</f>
        <v>0</v>
      </c>
      <c r="AT1184" s="2">
        <f t="shared" si="506"/>
        <v>0</v>
      </c>
      <c r="AU1184" s="2">
        <f t="shared" si="507"/>
        <v>0</v>
      </c>
      <c r="AV1184" s="2">
        <f t="shared" si="508"/>
        <v>0</v>
      </c>
      <c r="AW1184" s="2">
        <f t="shared" si="509"/>
        <v>0</v>
      </c>
      <c r="AY1184" t="s">
        <v>391</v>
      </c>
      <c r="AZ1184" t="s">
        <v>1460</v>
      </c>
      <c r="BA1184">
        <v>7</v>
      </c>
      <c r="BC1184">
        <v>2</v>
      </c>
      <c r="BD1184" s="91">
        <v>27</v>
      </c>
      <c r="BE1184" s="93">
        <v>155</v>
      </c>
      <c r="BF1184" s="96">
        <f t="shared" si="510"/>
        <v>27155</v>
      </c>
      <c r="BG1184" s="96">
        <f t="shared" si="499"/>
        <v>27155</v>
      </c>
      <c r="BI1184" s="7" t="s">
        <v>1447</v>
      </c>
      <c r="BQ1184" s="53">
        <v>3</v>
      </c>
    </row>
    <row r="1185" spans="1:69" ht="14" hidden="1" customHeight="1" outlineLevel="1" x14ac:dyDescent="0.2">
      <c r="A1185" t="s">
        <v>1184</v>
      </c>
      <c r="B1185" t="s">
        <v>1460</v>
      </c>
      <c r="C1185" s="1">
        <f t="shared" si="500"/>
        <v>12886</v>
      </c>
      <c r="D1185" s="7">
        <f>IF(N1185&gt;0, RANK(N1185,(N1185:P1185,Q1185:AF1185)),0)</f>
        <v>2</v>
      </c>
      <c r="E1185" s="7">
        <f>IF(O1185&gt;0,RANK(O1185,(N1185:P1185,Q1185:AF1185)),0)</f>
        <v>1</v>
      </c>
      <c r="F1185" s="7">
        <f>IF(P1185&gt;0,RANK(P1185,(N1185:P1185,Q1185:AF1185)),0)</f>
        <v>0</v>
      </c>
      <c r="G1185" s="1">
        <f t="shared" si="497"/>
        <v>3022</v>
      </c>
      <c r="H1185" s="2">
        <f t="shared" si="498"/>
        <v>0.23451808163898805</v>
      </c>
      <c r="I1185" s="2"/>
      <c r="J1185" s="2">
        <f t="shared" si="501"/>
        <v>0.35022505044234054</v>
      </c>
      <c r="K1185" s="2">
        <f t="shared" si="502"/>
        <v>0.58474313208132855</v>
      </c>
      <c r="L1185" s="2">
        <f t="shared" si="503"/>
        <v>0</v>
      </c>
      <c r="M1185" s="2">
        <f t="shared" si="504"/>
        <v>6.5031817476330911E-2</v>
      </c>
      <c r="N1185" s="53">
        <v>4513</v>
      </c>
      <c r="O1185" s="53">
        <v>7535</v>
      </c>
      <c r="X1185" s="53">
        <f t="shared" si="505"/>
        <v>5</v>
      </c>
      <c r="Y1185" s="53">
        <v>643</v>
      </c>
      <c r="Z1185" s="53">
        <v>190</v>
      </c>
      <c r="AA1185" s="53">
        <v>0</v>
      </c>
      <c r="AB1185" s="53">
        <v>0</v>
      </c>
      <c r="AC1185" s="53">
        <v>0</v>
      </c>
      <c r="AD1185" s="53">
        <v>0</v>
      </c>
      <c r="AP1185" s="7">
        <f>IF(Q1185&gt;0,RANK(Q1185,(N1185:P1185,Q1185:AF1185)),0)</f>
        <v>0</v>
      </c>
      <c r="AQ1185" s="7">
        <f>IF(R1185&gt;0,RANK(R1185,(N1185:P1185,Q1185:AF1185)),0)</f>
        <v>0</v>
      </c>
      <c r="AR1185" s="7">
        <f>IF(T1185&gt;0,RANK(T1185,(N1185:P1185,Q1185:AF1185)),0)</f>
        <v>0</v>
      </c>
      <c r="AS1185" s="7">
        <f>IF(S1185&gt;0,RANK(S1185,(N1185:P1185,Q1185:AF1185)),0)</f>
        <v>0</v>
      </c>
      <c r="AT1185" s="2">
        <f t="shared" si="506"/>
        <v>0</v>
      </c>
      <c r="AU1185" s="2">
        <f t="shared" si="507"/>
        <v>0</v>
      </c>
      <c r="AV1185" s="2">
        <f t="shared" si="508"/>
        <v>0</v>
      </c>
      <c r="AW1185" s="2">
        <f t="shared" si="509"/>
        <v>0</v>
      </c>
      <c r="AY1185" t="s">
        <v>1184</v>
      </c>
      <c r="AZ1185" t="s">
        <v>1460</v>
      </c>
      <c r="BA1185">
        <v>2</v>
      </c>
      <c r="BC1185">
        <v>2</v>
      </c>
      <c r="BD1185" s="91">
        <v>27</v>
      </c>
      <c r="BE1185" s="93">
        <v>157</v>
      </c>
      <c r="BF1185" s="96">
        <f t="shared" si="510"/>
        <v>27157</v>
      </c>
      <c r="BG1185" s="96">
        <f t="shared" si="499"/>
        <v>27157</v>
      </c>
      <c r="BI1185" s="7" t="s">
        <v>1447</v>
      </c>
      <c r="BQ1185" s="53">
        <v>5</v>
      </c>
    </row>
    <row r="1186" spans="1:69" ht="14" hidden="1" customHeight="1" outlineLevel="1" x14ac:dyDescent="0.2">
      <c r="A1186" t="s">
        <v>2467</v>
      </c>
      <c r="B1186" t="s">
        <v>1460</v>
      </c>
      <c r="C1186" s="1">
        <f t="shared" si="500"/>
        <v>7578</v>
      </c>
      <c r="D1186" s="7">
        <f>IF(N1186&gt;0, RANK(N1186,(N1186:P1186,Q1186:AF1186)),0)</f>
        <v>2</v>
      </c>
      <c r="E1186" s="7">
        <f>IF(O1186&gt;0,RANK(O1186,(N1186:P1186,Q1186:AF1186)),0)</f>
        <v>1</v>
      </c>
      <c r="F1186" s="7">
        <f>IF(P1186&gt;0,RANK(P1186,(N1186:P1186,Q1186:AF1186)),0)</f>
        <v>0</v>
      </c>
      <c r="G1186" s="1">
        <f t="shared" si="497"/>
        <v>3064</v>
      </c>
      <c r="H1186" s="2">
        <f t="shared" si="498"/>
        <v>0.40432831881762998</v>
      </c>
      <c r="I1186" s="2"/>
      <c r="J1186" s="2">
        <f t="shared" si="501"/>
        <v>0.26088677751385592</v>
      </c>
      <c r="K1186" s="2">
        <f t="shared" si="502"/>
        <v>0.6652150963314859</v>
      </c>
      <c r="L1186" s="2">
        <f t="shared" si="503"/>
        <v>0</v>
      </c>
      <c r="M1186" s="2">
        <f t="shared" si="504"/>
        <v>7.3898126154658184E-2</v>
      </c>
      <c r="N1186" s="53">
        <v>1977</v>
      </c>
      <c r="O1186" s="53">
        <v>5041</v>
      </c>
      <c r="X1186" s="53">
        <f t="shared" si="505"/>
        <v>4</v>
      </c>
      <c r="Y1186" s="53">
        <v>419</v>
      </c>
      <c r="Z1186" s="53">
        <v>137</v>
      </c>
      <c r="AA1186" s="53">
        <v>0</v>
      </c>
      <c r="AB1186" s="53">
        <v>0</v>
      </c>
      <c r="AC1186" s="53">
        <v>0</v>
      </c>
      <c r="AD1186" s="53">
        <v>0</v>
      </c>
      <c r="AP1186" s="7">
        <f>IF(Q1186&gt;0,RANK(Q1186,(N1186:P1186,Q1186:AF1186)),0)</f>
        <v>0</v>
      </c>
      <c r="AQ1186" s="7">
        <f>IF(R1186&gt;0,RANK(R1186,(N1186:P1186,Q1186:AF1186)),0)</f>
        <v>0</v>
      </c>
      <c r="AR1186" s="7">
        <f>IF(T1186&gt;0,RANK(T1186,(N1186:P1186,Q1186:AF1186)),0)</f>
        <v>0</v>
      </c>
      <c r="AS1186" s="7">
        <f>IF(S1186&gt;0,RANK(S1186,(N1186:P1186,Q1186:AF1186)),0)</f>
        <v>0</v>
      </c>
      <c r="AT1186" s="2">
        <f t="shared" si="506"/>
        <v>0</v>
      </c>
      <c r="AU1186" s="2">
        <f t="shared" si="507"/>
        <v>0</v>
      </c>
      <c r="AV1186" s="2">
        <f t="shared" si="508"/>
        <v>0</v>
      </c>
      <c r="AW1186" s="2">
        <f t="shared" si="509"/>
        <v>0</v>
      </c>
      <c r="AY1186" t="s">
        <v>2467</v>
      </c>
      <c r="AZ1186" t="s">
        <v>1460</v>
      </c>
      <c r="BA1186">
        <v>8</v>
      </c>
      <c r="BC1186">
        <v>2</v>
      </c>
      <c r="BD1186" s="91">
        <v>27</v>
      </c>
      <c r="BE1186" s="93">
        <v>159</v>
      </c>
      <c r="BF1186" s="96">
        <f t="shared" si="510"/>
        <v>27159</v>
      </c>
      <c r="BG1186" s="96">
        <f t="shared" si="499"/>
        <v>27159</v>
      </c>
      <c r="BI1186" s="7" t="s">
        <v>1447</v>
      </c>
      <c r="BQ1186" s="53">
        <v>4</v>
      </c>
    </row>
    <row r="1187" spans="1:69" ht="14" hidden="1" customHeight="1" outlineLevel="1" x14ac:dyDescent="0.2">
      <c r="A1187" t="s">
        <v>2468</v>
      </c>
      <c r="B1187" t="s">
        <v>1460</v>
      </c>
      <c r="C1187" s="1">
        <f t="shared" si="500"/>
        <v>10213</v>
      </c>
      <c r="D1187" s="7">
        <f>IF(N1187&gt;0, RANK(N1187,(N1187:P1187,Q1187:AF1187)),0)</f>
        <v>2</v>
      </c>
      <c r="E1187" s="7">
        <f>IF(O1187&gt;0,RANK(O1187,(N1187:P1187,Q1187:AF1187)),0)</f>
        <v>1</v>
      </c>
      <c r="F1187" s="7">
        <f>IF(P1187&gt;0,RANK(P1187,(N1187:P1187,Q1187:AF1187)),0)</f>
        <v>0</v>
      </c>
      <c r="G1187" s="1">
        <f t="shared" si="497"/>
        <v>2678</v>
      </c>
      <c r="H1187" s="2">
        <f t="shared" si="498"/>
        <v>0.26221482424361109</v>
      </c>
      <c r="I1187" s="2"/>
      <c r="J1187" s="2">
        <f t="shared" si="501"/>
        <v>0.32948203270341719</v>
      </c>
      <c r="K1187" s="2">
        <f t="shared" si="502"/>
        <v>0.59169685694702834</v>
      </c>
      <c r="L1187" s="2">
        <f t="shared" si="503"/>
        <v>0</v>
      </c>
      <c r="M1187" s="2">
        <f t="shared" si="504"/>
        <v>7.8821110349554524E-2</v>
      </c>
      <c r="N1187" s="53">
        <v>3365</v>
      </c>
      <c r="O1187" s="53">
        <v>6043</v>
      </c>
      <c r="X1187" s="53">
        <f t="shared" si="505"/>
        <v>4</v>
      </c>
      <c r="Y1187" s="53">
        <v>629</v>
      </c>
      <c r="Z1187" s="53">
        <v>172</v>
      </c>
      <c r="AA1187" s="53">
        <v>0</v>
      </c>
      <c r="AB1187" s="53">
        <v>0</v>
      </c>
      <c r="AC1187" s="53">
        <v>0</v>
      </c>
      <c r="AD1187" s="53">
        <v>0</v>
      </c>
      <c r="AP1187" s="7">
        <f>IF(Q1187&gt;0,RANK(Q1187,(N1187:P1187,Q1187:AF1187)),0)</f>
        <v>0</v>
      </c>
      <c r="AQ1187" s="7">
        <f>IF(R1187&gt;0,RANK(R1187,(N1187:P1187,Q1187:AF1187)),0)</f>
        <v>0</v>
      </c>
      <c r="AR1187" s="7">
        <f>IF(T1187&gt;0,RANK(T1187,(N1187:P1187,Q1187:AF1187)),0)</f>
        <v>0</v>
      </c>
      <c r="AS1187" s="7">
        <f>IF(S1187&gt;0,RANK(S1187,(N1187:P1187,Q1187:AF1187)),0)</f>
        <v>0</v>
      </c>
      <c r="AT1187" s="2">
        <f t="shared" si="506"/>
        <v>0</v>
      </c>
      <c r="AU1187" s="2">
        <f t="shared" si="507"/>
        <v>0</v>
      </c>
      <c r="AV1187" s="2">
        <f t="shared" si="508"/>
        <v>0</v>
      </c>
      <c r="AW1187" s="2">
        <f t="shared" si="509"/>
        <v>0</v>
      </c>
      <c r="AY1187" t="s">
        <v>2468</v>
      </c>
      <c r="AZ1187" t="s">
        <v>1460</v>
      </c>
      <c r="BA1187">
        <v>1</v>
      </c>
      <c r="BC1187">
        <v>2</v>
      </c>
      <c r="BD1187" s="91">
        <v>27</v>
      </c>
      <c r="BE1187" s="93">
        <v>161</v>
      </c>
      <c r="BF1187" s="96">
        <f t="shared" si="510"/>
        <v>27161</v>
      </c>
      <c r="BG1187" s="96">
        <f t="shared" si="499"/>
        <v>27161</v>
      </c>
      <c r="BI1187" s="7" t="s">
        <v>1447</v>
      </c>
      <c r="BQ1187" s="53">
        <v>4</v>
      </c>
    </row>
    <row r="1188" spans="1:69" ht="14" hidden="1" customHeight="1" outlineLevel="1" x14ac:dyDescent="0.2">
      <c r="A1188" t="s">
        <v>1845</v>
      </c>
      <c r="B1188" t="s">
        <v>1460</v>
      </c>
      <c r="C1188" s="1">
        <f t="shared" si="500"/>
        <v>163552</v>
      </c>
      <c r="D1188" s="7">
        <f>IF(N1188&gt;0, RANK(N1188,(N1188:P1188,Q1188:AF1188)),0)</f>
        <v>1</v>
      </c>
      <c r="E1188" s="7">
        <f>IF(O1188&gt;0,RANK(O1188,(N1188:P1188,Q1188:AF1188)),0)</f>
        <v>2</v>
      </c>
      <c r="F1188" s="7">
        <f>IF(P1188&gt;0,RANK(P1188,(N1188:P1188,Q1188:AF1188)),0)</f>
        <v>0</v>
      </c>
      <c r="G1188" s="1">
        <f t="shared" si="497"/>
        <v>8573</v>
      </c>
      <c r="H1188" s="2">
        <f t="shared" si="498"/>
        <v>5.2417579729994133E-2</v>
      </c>
      <c r="I1188" s="2"/>
      <c r="J1188" s="2">
        <f t="shared" si="501"/>
        <v>0.49206980043044413</v>
      </c>
      <c r="K1188" s="2">
        <f t="shared" si="502"/>
        <v>0.43965222070045001</v>
      </c>
      <c r="L1188" s="2">
        <f t="shared" si="503"/>
        <v>0</v>
      </c>
      <c r="M1188" s="2">
        <f t="shared" si="504"/>
        <v>6.827797886910586E-2</v>
      </c>
      <c r="N1188" s="53">
        <v>80479</v>
      </c>
      <c r="O1188" s="53">
        <v>71906</v>
      </c>
      <c r="X1188" s="53">
        <f t="shared" si="505"/>
        <v>104</v>
      </c>
      <c r="Y1188" s="53">
        <v>8382</v>
      </c>
      <c r="Z1188" s="53">
        <v>2679</v>
      </c>
      <c r="AA1188" s="53">
        <v>0</v>
      </c>
      <c r="AB1188" s="53">
        <v>2</v>
      </c>
      <c r="AC1188" s="53">
        <v>0</v>
      </c>
      <c r="AD1188" s="53">
        <v>0</v>
      </c>
      <c r="AP1188" s="7">
        <f>IF(Q1188&gt;0,RANK(Q1188,(N1188:P1188,Q1188:AF1188)),0)</f>
        <v>0</v>
      </c>
      <c r="AQ1188" s="7">
        <f>IF(R1188&gt;0,RANK(R1188,(N1188:P1188,Q1188:AF1188)),0)</f>
        <v>0</v>
      </c>
      <c r="AR1188" s="7">
        <f>IF(T1188&gt;0,RANK(T1188,(N1188:P1188,Q1188:AF1188)),0)</f>
        <v>0</v>
      </c>
      <c r="AS1188" s="7">
        <f>IF(S1188&gt;0,RANK(S1188,(N1188:P1188,Q1188:AF1188)),0)</f>
        <v>0</v>
      </c>
      <c r="AT1188" s="2">
        <f t="shared" si="506"/>
        <v>0</v>
      </c>
      <c r="AU1188" s="2">
        <f t="shared" si="507"/>
        <v>0</v>
      </c>
      <c r="AV1188" s="2">
        <f t="shared" si="508"/>
        <v>0</v>
      </c>
      <c r="AW1188" s="2">
        <f t="shared" si="509"/>
        <v>0</v>
      </c>
      <c r="AY1188" t="s">
        <v>1845</v>
      </c>
      <c r="AZ1188" t="s">
        <v>1460</v>
      </c>
      <c r="BC1188">
        <v>2</v>
      </c>
      <c r="BD1188" s="91">
        <v>27</v>
      </c>
      <c r="BE1188" s="93">
        <v>163</v>
      </c>
      <c r="BF1188" s="96">
        <f t="shared" si="510"/>
        <v>27163</v>
      </c>
      <c r="BG1188" s="96">
        <f t="shared" si="499"/>
        <v>27163</v>
      </c>
      <c r="BI1188" s="7" t="s">
        <v>1447</v>
      </c>
      <c r="BQ1188" s="53">
        <v>106</v>
      </c>
    </row>
    <row r="1189" spans="1:69" ht="14" hidden="1" customHeight="1" outlineLevel="1" x14ac:dyDescent="0.2">
      <c r="A1189" t="s">
        <v>1555</v>
      </c>
      <c r="B1189" t="s">
        <v>1460</v>
      </c>
      <c r="C1189" s="1">
        <f t="shared" si="500"/>
        <v>5094</v>
      </c>
      <c r="D1189" s="7">
        <f>IF(N1189&gt;0, RANK(N1189,(N1189:P1189,Q1189:AF1189)),0)</f>
        <v>2</v>
      </c>
      <c r="E1189" s="7">
        <f>IF(O1189&gt;0,RANK(O1189,(N1189:P1189,Q1189:AF1189)),0)</f>
        <v>1</v>
      </c>
      <c r="F1189" s="7">
        <f>IF(P1189&gt;0,RANK(P1189,(N1189:P1189,Q1189:AF1189)),0)</f>
        <v>0</v>
      </c>
      <c r="G1189" s="1">
        <f t="shared" si="497"/>
        <v>792</v>
      </c>
      <c r="H1189" s="2">
        <f t="shared" si="498"/>
        <v>0.15547703180212014</v>
      </c>
      <c r="I1189" s="2"/>
      <c r="J1189" s="2">
        <f t="shared" si="501"/>
        <v>0.38476639183352962</v>
      </c>
      <c r="K1189" s="2">
        <f t="shared" si="502"/>
        <v>0.54024342363564981</v>
      </c>
      <c r="L1189" s="2">
        <f t="shared" si="503"/>
        <v>0</v>
      </c>
      <c r="M1189" s="2">
        <f t="shared" si="504"/>
        <v>7.4990184530820625E-2</v>
      </c>
      <c r="N1189" s="53">
        <v>1960</v>
      </c>
      <c r="O1189" s="53">
        <v>2752</v>
      </c>
      <c r="X1189" s="53">
        <f t="shared" si="505"/>
        <v>3</v>
      </c>
      <c r="Y1189" s="53">
        <v>298</v>
      </c>
      <c r="Z1189" s="53">
        <v>81</v>
      </c>
      <c r="AA1189" s="53">
        <v>0</v>
      </c>
      <c r="AB1189" s="53">
        <v>0</v>
      </c>
      <c r="AC1189" s="53">
        <v>0</v>
      </c>
      <c r="AD1189" s="53">
        <v>0</v>
      </c>
      <c r="AP1189" s="7">
        <f>IF(Q1189&gt;0,RANK(Q1189,(N1189:P1189,Q1189:AF1189)),0)</f>
        <v>0</v>
      </c>
      <c r="AQ1189" s="7">
        <f>IF(R1189&gt;0,RANK(R1189,(N1189:P1189,Q1189:AF1189)),0)</f>
        <v>0</v>
      </c>
      <c r="AR1189" s="7">
        <f>IF(T1189&gt;0,RANK(T1189,(N1189:P1189,Q1189:AF1189)),0)</f>
        <v>0</v>
      </c>
      <c r="AS1189" s="7">
        <f>IF(S1189&gt;0,RANK(S1189,(N1189:P1189,Q1189:AF1189)),0)</f>
        <v>0</v>
      </c>
      <c r="AT1189" s="2">
        <f t="shared" si="506"/>
        <v>0</v>
      </c>
      <c r="AU1189" s="2">
        <f t="shared" si="507"/>
        <v>0</v>
      </c>
      <c r="AV1189" s="2">
        <f t="shared" si="508"/>
        <v>0</v>
      </c>
      <c r="AW1189" s="2">
        <f t="shared" si="509"/>
        <v>0</v>
      </c>
      <c r="AY1189" t="s">
        <v>1555</v>
      </c>
      <c r="AZ1189" t="s">
        <v>1460</v>
      </c>
      <c r="BA1189">
        <v>1</v>
      </c>
      <c r="BC1189">
        <v>2</v>
      </c>
      <c r="BD1189" s="91">
        <v>27</v>
      </c>
      <c r="BE1189" s="93">
        <v>165</v>
      </c>
      <c r="BF1189" s="96">
        <f t="shared" si="510"/>
        <v>27165</v>
      </c>
      <c r="BG1189" s="96">
        <f t="shared" si="499"/>
        <v>27165</v>
      </c>
      <c r="BI1189" s="7" t="s">
        <v>1447</v>
      </c>
      <c r="BQ1189" s="53">
        <v>3</v>
      </c>
    </row>
    <row r="1190" spans="1:69" ht="14" hidden="1" customHeight="1" outlineLevel="1" x14ac:dyDescent="0.2">
      <c r="A1190" t="s">
        <v>1210</v>
      </c>
      <c r="B1190" t="s">
        <v>1460</v>
      </c>
      <c r="C1190" s="1">
        <f t="shared" si="500"/>
        <v>3358</v>
      </c>
      <c r="D1190" s="7">
        <f>IF(N1190&gt;0, RANK(N1190,(N1190:P1190,Q1190:AF1190)),0)</f>
        <v>2</v>
      </c>
      <c r="E1190" s="7">
        <f>IF(O1190&gt;0,RANK(O1190,(N1190:P1190,Q1190:AF1190)),0)</f>
        <v>1</v>
      </c>
      <c r="F1190" s="7">
        <f>IF(P1190&gt;0,RANK(P1190,(N1190:P1190,Q1190:AF1190)),0)</f>
        <v>0</v>
      </c>
      <c r="G1190" s="1">
        <f t="shared" si="497"/>
        <v>893</v>
      </c>
      <c r="H1190" s="2">
        <f t="shared" si="498"/>
        <v>0.26593210244192972</v>
      </c>
      <c r="I1190" s="2"/>
      <c r="J1190" s="2">
        <f t="shared" si="501"/>
        <v>0.32608695652173914</v>
      </c>
      <c r="K1190" s="2">
        <f t="shared" si="502"/>
        <v>0.5920190589636688</v>
      </c>
      <c r="L1190" s="2">
        <f t="shared" si="503"/>
        <v>0</v>
      </c>
      <c r="M1190" s="2">
        <f t="shared" si="504"/>
        <v>8.1893984514592066E-2</v>
      </c>
      <c r="N1190" s="53">
        <v>1095</v>
      </c>
      <c r="O1190" s="53">
        <v>1988</v>
      </c>
      <c r="X1190" s="53">
        <f t="shared" si="505"/>
        <v>1</v>
      </c>
      <c r="Y1190" s="53">
        <v>203</v>
      </c>
      <c r="Z1190" s="53">
        <v>71</v>
      </c>
      <c r="AA1190" s="53">
        <v>0</v>
      </c>
      <c r="AB1190" s="53">
        <v>0</v>
      </c>
      <c r="AC1190" s="53">
        <v>0</v>
      </c>
      <c r="AD1190" s="53">
        <v>0</v>
      </c>
      <c r="AP1190" s="7">
        <f>IF(Q1190&gt;0,RANK(Q1190,(N1190:P1190,Q1190:AF1190)),0)</f>
        <v>0</v>
      </c>
      <c r="AQ1190" s="7">
        <f>IF(R1190&gt;0,RANK(R1190,(N1190:P1190,Q1190:AF1190)),0)</f>
        <v>0</v>
      </c>
      <c r="AR1190" s="7">
        <f>IF(T1190&gt;0,RANK(T1190,(N1190:P1190,Q1190:AF1190)),0)</f>
        <v>0</v>
      </c>
      <c r="AS1190" s="7">
        <f>IF(S1190&gt;0,RANK(S1190,(N1190:P1190,Q1190:AF1190)),0)</f>
        <v>0</v>
      </c>
      <c r="AT1190" s="2">
        <f t="shared" si="506"/>
        <v>0</v>
      </c>
      <c r="AU1190" s="2">
        <f t="shared" si="507"/>
        <v>0</v>
      </c>
      <c r="AV1190" s="2">
        <f t="shared" si="508"/>
        <v>0</v>
      </c>
      <c r="AW1190" s="2">
        <f t="shared" si="509"/>
        <v>0</v>
      </c>
      <c r="AY1190" t="s">
        <v>1210</v>
      </c>
      <c r="AZ1190" t="s">
        <v>1460</v>
      </c>
      <c r="BA1190">
        <v>7</v>
      </c>
      <c r="BC1190">
        <v>2</v>
      </c>
      <c r="BD1190" s="91">
        <v>27</v>
      </c>
      <c r="BE1190" s="93">
        <v>167</v>
      </c>
      <c r="BF1190" s="96">
        <f t="shared" si="510"/>
        <v>27167</v>
      </c>
      <c r="BG1190" s="96">
        <f t="shared" si="499"/>
        <v>27167</v>
      </c>
      <c r="BI1190" s="7" t="s">
        <v>1447</v>
      </c>
      <c r="BQ1190" s="53">
        <v>1</v>
      </c>
    </row>
    <row r="1191" spans="1:69" ht="14" hidden="1" customHeight="1" outlineLevel="1" x14ac:dyDescent="0.2">
      <c r="A1191" t="s">
        <v>870</v>
      </c>
      <c r="B1191" t="s">
        <v>1460</v>
      </c>
      <c r="C1191" s="1">
        <f t="shared" si="500"/>
        <v>26390</v>
      </c>
      <c r="D1191" s="7">
        <f>IF(N1191&gt;0, RANK(N1191,(N1191:P1191,Q1191:AF1191)),0)</f>
        <v>1</v>
      </c>
      <c r="E1191" s="7">
        <f>IF(O1191&gt;0,RANK(O1191,(N1191:P1191,Q1191:AF1191)),0)</f>
        <v>2</v>
      </c>
      <c r="F1191" s="7">
        <f>IF(P1191&gt;0,RANK(P1191,(N1191:P1191,Q1191:AF1191)),0)</f>
        <v>0</v>
      </c>
      <c r="G1191" s="1">
        <f t="shared" si="497"/>
        <v>41</v>
      </c>
      <c r="H1191" s="2">
        <f t="shared" si="498"/>
        <v>1.5536187949981054E-3</v>
      </c>
      <c r="I1191" s="2"/>
      <c r="J1191" s="2">
        <f t="shared" si="501"/>
        <v>0.45479348237968925</v>
      </c>
      <c r="K1191" s="2">
        <f t="shared" si="502"/>
        <v>0.45323986358469115</v>
      </c>
      <c r="L1191" s="2">
        <f t="shared" si="503"/>
        <v>0</v>
      </c>
      <c r="M1191" s="2">
        <f t="shared" si="504"/>
        <v>9.1966654035619544E-2</v>
      </c>
      <c r="N1191" s="53">
        <v>12002</v>
      </c>
      <c r="O1191" s="53">
        <v>11961</v>
      </c>
      <c r="X1191" s="53">
        <f t="shared" si="505"/>
        <v>20</v>
      </c>
      <c r="Y1191" s="53">
        <v>1813</v>
      </c>
      <c r="Z1191" s="53">
        <v>594</v>
      </c>
      <c r="AA1191" s="53">
        <v>0</v>
      </c>
      <c r="AB1191" s="53">
        <v>0</v>
      </c>
      <c r="AC1191" s="53">
        <v>0</v>
      </c>
      <c r="AD1191" s="53">
        <v>0</v>
      </c>
      <c r="AP1191" s="7">
        <f>IF(Q1191&gt;0,RANK(Q1191,(N1191:P1191,Q1191:AF1191)),0)</f>
        <v>0</v>
      </c>
      <c r="AQ1191" s="7">
        <f>IF(R1191&gt;0,RANK(R1191,(N1191:P1191,Q1191:AF1191)),0)</f>
        <v>0</v>
      </c>
      <c r="AR1191" s="7">
        <f>IF(T1191&gt;0,RANK(T1191,(N1191:P1191,Q1191:AF1191)),0)</f>
        <v>0</v>
      </c>
      <c r="AS1191" s="7">
        <f>IF(S1191&gt;0,RANK(S1191,(N1191:P1191,Q1191:AF1191)),0)</f>
        <v>0</v>
      </c>
      <c r="AT1191" s="2">
        <f t="shared" si="506"/>
        <v>0</v>
      </c>
      <c r="AU1191" s="2">
        <f t="shared" si="507"/>
        <v>0</v>
      </c>
      <c r="AV1191" s="2">
        <f t="shared" si="508"/>
        <v>0</v>
      </c>
      <c r="AW1191" s="2">
        <f t="shared" si="509"/>
        <v>0</v>
      </c>
      <c r="AY1191" t="s">
        <v>870</v>
      </c>
      <c r="AZ1191" t="s">
        <v>1460</v>
      </c>
      <c r="BA1191">
        <v>1</v>
      </c>
      <c r="BC1191">
        <v>2</v>
      </c>
      <c r="BD1191" s="91">
        <v>27</v>
      </c>
      <c r="BE1191" s="93">
        <v>169</v>
      </c>
      <c r="BF1191" s="96">
        <f t="shared" si="510"/>
        <v>27169</v>
      </c>
      <c r="BG1191" s="96">
        <f t="shared" si="499"/>
        <v>27169</v>
      </c>
      <c r="BI1191" s="7" t="s">
        <v>1447</v>
      </c>
      <c r="BQ1191" s="53">
        <v>20</v>
      </c>
    </row>
    <row r="1192" spans="1:69" ht="14" hidden="1" customHeight="1" outlineLevel="1" x14ac:dyDescent="0.2">
      <c r="A1192" t="s">
        <v>2363</v>
      </c>
      <c r="B1192" t="s">
        <v>1460</v>
      </c>
      <c r="C1192" s="1">
        <f t="shared" si="500"/>
        <v>80661</v>
      </c>
      <c r="D1192" s="7">
        <f>IF(N1192&gt;0, RANK(N1192,(N1192:P1192,Q1192:AF1192)),0)</f>
        <v>2</v>
      </c>
      <c r="E1192" s="7">
        <f>IF(O1192&gt;0,RANK(O1192,(N1192:P1192,Q1192:AF1192)),0)</f>
        <v>1</v>
      </c>
      <c r="F1192" s="7">
        <f>IF(P1192&gt;0,RANK(P1192,(N1192:P1192,Q1192:AF1192)),0)</f>
        <v>0</v>
      </c>
      <c r="G1192" s="1">
        <f t="shared" si="497"/>
        <v>22277</v>
      </c>
      <c r="H1192" s="2">
        <f t="shared" si="498"/>
        <v>0.2761805581383816</v>
      </c>
      <c r="I1192" s="2"/>
      <c r="J1192" s="2">
        <f t="shared" si="501"/>
        <v>0.32104734630118642</v>
      </c>
      <c r="K1192" s="2">
        <f t="shared" si="502"/>
        <v>0.59722790443956808</v>
      </c>
      <c r="L1192" s="2">
        <f t="shared" si="503"/>
        <v>0</v>
      </c>
      <c r="M1192" s="2">
        <f t="shared" si="504"/>
        <v>8.1724749259245444E-2</v>
      </c>
      <c r="N1192" s="53">
        <v>25896</v>
      </c>
      <c r="O1192" s="53">
        <v>48173</v>
      </c>
      <c r="X1192" s="53">
        <f t="shared" si="505"/>
        <v>60</v>
      </c>
      <c r="Y1192" s="53">
        <v>5009</v>
      </c>
      <c r="Z1192" s="53">
        <v>1523</v>
      </c>
      <c r="AA1192" s="53">
        <v>0</v>
      </c>
      <c r="AB1192" s="53">
        <v>0</v>
      </c>
      <c r="AC1192" s="53">
        <v>0</v>
      </c>
      <c r="AD1192" s="53">
        <v>0</v>
      </c>
      <c r="AP1192" s="7">
        <f>IF(Q1192&gt;0,RANK(Q1192,(N1192:P1192,Q1192:AF1192)),0)</f>
        <v>0</v>
      </c>
      <c r="AQ1192" s="7">
        <f>IF(R1192&gt;0,RANK(R1192,(N1192:P1192,Q1192:AF1192)),0)</f>
        <v>0</v>
      </c>
      <c r="AR1192" s="7">
        <f>IF(T1192&gt;0,RANK(T1192,(N1192:P1192,Q1192:AF1192)),0)</f>
        <v>0</v>
      </c>
      <c r="AS1192" s="7">
        <f>IF(S1192&gt;0,RANK(S1192,(N1192:P1192,Q1192:AF1192)),0)</f>
        <v>0</v>
      </c>
      <c r="AT1192" s="2">
        <f t="shared" si="506"/>
        <v>0</v>
      </c>
      <c r="AU1192" s="2">
        <f t="shared" si="507"/>
        <v>0</v>
      </c>
      <c r="AV1192" s="2">
        <f t="shared" si="508"/>
        <v>0</v>
      </c>
      <c r="AW1192" s="2">
        <f t="shared" si="509"/>
        <v>0</v>
      </c>
      <c r="AY1192" t="s">
        <v>2363</v>
      </c>
      <c r="AZ1192" t="s">
        <v>1460</v>
      </c>
      <c r="BA1192">
        <v>6</v>
      </c>
      <c r="BC1192">
        <v>2</v>
      </c>
      <c r="BD1192" s="91">
        <v>27</v>
      </c>
      <c r="BE1192" s="93">
        <v>171</v>
      </c>
      <c r="BF1192" s="96">
        <f t="shared" si="510"/>
        <v>27171</v>
      </c>
      <c r="BG1192" s="96">
        <f t="shared" si="499"/>
        <v>27171</v>
      </c>
      <c r="BI1192" s="7" t="s">
        <v>1447</v>
      </c>
      <c r="BQ1192" s="53">
        <v>60</v>
      </c>
    </row>
    <row r="1193" spans="1:69" ht="14" hidden="1" customHeight="1" outlineLevel="1" x14ac:dyDescent="0.2">
      <c r="A1193" t="s">
        <v>1855</v>
      </c>
      <c r="B1193" t="s">
        <v>1460</v>
      </c>
      <c r="C1193" s="1">
        <f t="shared" si="500"/>
        <v>5452</v>
      </c>
      <c r="D1193" s="7">
        <f>IF(N1193&gt;0, RANK(N1193,(N1193:P1193,Q1193:AF1193)),0)</f>
        <v>2</v>
      </c>
      <c r="E1193" s="7">
        <f>IF(O1193&gt;0,RANK(O1193,(N1193:P1193,Q1193:AF1193)),0)</f>
        <v>1</v>
      </c>
      <c r="F1193" s="7">
        <f>IF(P1193&gt;0,RANK(P1193,(N1193:P1193,Q1193:AF1193)),0)</f>
        <v>0</v>
      </c>
      <c r="G1193" s="1">
        <f>IF(C1193&gt;0,MAX(N1193:P1193)-LARGE(N1193:P1193,2),0)</f>
        <v>1758</v>
      </c>
      <c r="H1193" s="2">
        <f>IF(C1193&gt;0,G1193/C1193,0)</f>
        <v>0.32245047688921497</v>
      </c>
      <c r="I1193" s="2"/>
      <c r="J1193" s="2">
        <f t="shared" si="501"/>
        <v>0.3077769625825385</v>
      </c>
      <c r="K1193" s="2">
        <f t="shared" si="502"/>
        <v>0.63022743947175353</v>
      </c>
      <c r="L1193" s="2">
        <f>IF($C1193=0,"-",P1193/$C1193)</f>
        <v>0</v>
      </c>
      <c r="M1193" s="2">
        <f>IF(C1193=0,"-",(1-J1193-K1193-L1193))</f>
        <v>6.199559794570797E-2</v>
      </c>
      <c r="N1193" s="53">
        <v>1678</v>
      </c>
      <c r="O1193" s="53">
        <v>3436</v>
      </c>
      <c r="X1193" s="53">
        <f>BQ1193-SUM(AA1193:AD1193)</f>
        <v>3</v>
      </c>
      <c r="Y1193" s="53">
        <v>270</v>
      </c>
      <c r="Z1193" s="53">
        <v>65</v>
      </c>
      <c r="AA1193" s="53">
        <v>0</v>
      </c>
      <c r="AB1193" s="53">
        <v>0</v>
      </c>
      <c r="AC1193" s="53">
        <v>0</v>
      </c>
      <c r="AD1193" s="53">
        <v>0</v>
      </c>
      <c r="AP1193" s="7">
        <f>IF(Q1193&gt;0,RANK(Q1193,(N1193:P1193,Q1193:AF1193)),0)</f>
        <v>0</v>
      </c>
      <c r="AQ1193" s="7">
        <f>IF(R1193&gt;0,RANK(R1193,(N1193:P1193,Q1193:AF1193)),0)</f>
        <v>0</v>
      </c>
      <c r="AR1193" s="7">
        <f>IF(T1193&gt;0,RANK(T1193,(N1193:P1193,Q1193:AF1193)),0)</f>
        <v>0</v>
      </c>
      <c r="AS1193" s="7">
        <f>IF(S1193&gt;0,RANK(S1193,(N1193:P1193,Q1193:AF1193)),0)</f>
        <v>0</v>
      </c>
      <c r="AT1193" s="2">
        <f t="shared" si="506"/>
        <v>0</v>
      </c>
      <c r="AU1193" s="2">
        <f t="shared" si="507"/>
        <v>0</v>
      </c>
      <c r="AV1193" s="2">
        <f t="shared" si="508"/>
        <v>0</v>
      </c>
      <c r="AW1193" s="2">
        <f t="shared" si="509"/>
        <v>0</v>
      </c>
      <c r="AY1193" t="s">
        <v>1855</v>
      </c>
      <c r="AZ1193" t="s">
        <v>1460</v>
      </c>
      <c r="BA1193">
        <v>7</v>
      </c>
      <c r="BC1193">
        <v>2</v>
      </c>
      <c r="BD1193" s="91">
        <v>27</v>
      </c>
      <c r="BE1193" s="93">
        <v>173</v>
      </c>
      <c r="BF1193" s="96">
        <f>1000*BD1193+BE1193</f>
        <v>27173</v>
      </c>
      <c r="BG1193" s="96">
        <f t="shared" si="499"/>
        <v>27173</v>
      </c>
      <c r="BI1193" s="7" t="s">
        <v>1447</v>
      </c>
      <c r="BQ1193" s="53">
        <v>3</v>
      </c>
    </row>
    <row r="1194" spans="1:69" ht="14" customHeight="1" collapsed="1" x14ac:dyDescent="0.2">
      <c r="A1194" t="s">
        <v>1459</v>
      </c>
      <c r="B1194" t="s">
        <v>2397</v>
      </c>
      <c r="C1194" s="1">
        <f t="shared" si="500"/>
        <v>3214256</v>
      </c>
      <c r="D1194" s="7">
        <f>IF(N1194&gt;0, RANK(N1194,(N1194:P1194,Q1194:AF1194)),0)</f>
        <v>1</v>
      </c>
      <c r="E1194" s="7">
        <f>IF(O1194&gt;0,RANK(O1194,(N1194:P1194,Q1194:AF1194)),0)</f>
        <v>2</v>
      </c>
      <c r="F1194" s="7">
        <f>IF(P1194&gt;0,RANK(P1194,(N1194:P1194,Q1194:AF1194)),0)</f>
        <v>0</v>
      </c>
      <c r="G1194" s="1">
        <f t="shared" si="497"/>
        <v>168377</v>
      </c>
      <c r="H1194" s="2">
        <f t="shared" si="498"/>
        <v>5.2384439820599232E-2</v>
      </c>
      <c r="I1194" s="2"/>
      <c r="J1194" s="2">
        <f t="shared" si="501"/>
        <v>0.48736690543628136</v>
      </c>
      <c r="K1194" s="2">
        <f t="shared" si="502"/>
        <v>0.43498246561568216</v>
      </c>
      <c r="L1194" s="2">
        <f t="shared" si="503"/>
        <v>0</v>
      </c>
      <c r="M1194" s="2">
        <f t="shared" si="504"/>
        <v>7.7650628948036482E-2</v>
      </c>
      <c r="N1194" s="102">
        <f>SUM(N1107:N1193)</f>
        <v>1566522</v>
      </c>
      <c r="O1194" s="102">
        <f>SUM(O1107:O1193)</f>
        <v>1398145</v>
      </c>
      <c r="P1194" s="102"/>
      <c r="Q1194" s="102"/>
      <c r="R1194" s="102"/>
      <c r="S1194" s="102"/>
      <c r="X1194" s="102">
        <f>SUM(X1107:X1193)</f>
        <v>2229</v>
      </c>
      <c r="Y1194" s="102">
        <f>SUM(Y1107:Y1193)</f>
        <v>190154</v>
      </c>
      <c r="Z1194" s="102">
        <f>SUM(Z1107:Z1193)</f>
        <v>57174</v>
      </c>
      <c r="AA1194" s="102">
        <f t="shared" ref="AA1194:AD1194" si="511">SUM(AA1107:AA1193)</f>
        <v>22</v>
      </c>
      <c r="AB1194" s="102">
        <f t="shared" si="511"/>
        <v>5</v>
      </c>
      <c r="AC1194" s="102">
        <f t="shared" si="511"/>
        <v>3</v>
      </c>
      <c r="AD1194" s="102">
        <f t="shared" si="511"/>
        <v>2</v>
      </c>
      <c r="AP1194" s="7">
        <f>IF(Q1194&gt;0,RANK(Q1194,(N1194:P1194,Q1194:AF1194)),0)</f>
        <v>0</v>
      </c>
      <c r="AQ1194" s="7">
        <f>IF(R1194&gt;0,RANK(R1194,(N1194:P1194,Q1194:AF1194)),0)</f>
        <v>0</v>
      </c>
      <c r="AR1194" s="7">
        <f>IF(T1194&gt;0,RANK(T1194,(N1194:P1194,Q1194:AF1194)),0)</f>
        <v>0</v>
      </c>
      <c r="AS1194" s="7">
        <f>IF(S1194&gt;0,RANK(S1194,(N1194:P1194,Q1194:AF1194)),0)</f>
        <v>0</v>
      </c>
      <c r="AT1194" s="2">
        <f t="shared" si="506"/>
        <v>0</v>
      </c>
      <c r="AU1194" s="2">
        <f t="shared" si="507"/>
        <v>0</v>
      </c>
      <c r="AV1194" s="2">
        <f t="shared" si="508"/>
        <v>0</v>
      </c>
      <c r="AW1194" s="2">
        <f t="shared" si="509"/>
        <v>0</v>
      </c>
      <c r="AY1194" t="s">
        <v>1459</v>
      </c>
      <c r="AZ1194" t="s">
        <v>2397</v>
      </c>
      <c r="BA1194" t="s">
        <v>2903</v>
      </c>
      <c r="BC1194">
        <v>2</v>
      </c>
      <c r="BD1194" s="91">
        <v>27</v>
      </c>
      <c r="BE1194" s="93"/>
      <c r="BF1194" s="91">
        <v>27</v>
      </c>
      <c r="BG1194" s="91">
        <f t="shared" si="499"/>
        <v>27</v>
      </c>
      <c r="BI1194" s="7" t="s">
        <v>2154</v>
      </c>
      <c r="BQ1194" s="1">
        <f>SUM(BQ1107:BQ1193)</f>
        <v>2261</v>
      </c>
    </row>
    <row r="1195" spans="1:69" ht="14" customHeight="1" x14ac:dyDescent="0.2">
      <c r="C1195" s="1"/>
      <c r="E1195" s="7"/>
      <c r="F1195" s="7"/>
      <c r="I1195" s="2"/>
      <c r="AP1195" s="7"/>
      <c r="AQ1195" s="7"/>
      <c r="AR1195" s="7"/>
      <c r="AS1195" s="7"/>
      <c r="BA1195" t="s">
        <v>2903</v>
      </c>
      <c r="BD1195" s="91"/>
      <c r="BE1195" s="93"/>
      <c r="BF1195" s="96"/>
      <c r="BG1195" s="96"/>
    </row>
    <row r="1196" spans="1:69" ht="14" hidden="1" customHeight="1" outlineLevel="1" x14ac:dyDescent="0.2">
      <c r="A1196" t="s">
        <v>1140</v>
      </c>
      <c r="B1196" t="s">
        <v>1443</v>
      </c>
      <c r="C1196" s="1">
        <f t="shared" ref="C1196:C1227" si="512">SUM(N1196:AN1196)</f>
        <v>13758</v>
      </c>
      <c r="D1196" s="7">
        <f>IF(N1196&gt;0, RANK(N1196,(N1196:P1196,Q1196:AF1196)),0)</f>
        <v>1</v>
      </c>
      <c r="E1196" s="7">
        <f>IF(O1196&gt;0,RANK(O1196,(N1196:P1196,Q1196:AF1196)),0)</f>
        <v>2</v>
      </c>
      <c r="F1196" s="7">
        <f>IF(P1196&gt;0,RANK(P1196,(N1196:P1196,Q1196:AF1196)),0)</f>
        <v>0</v>
      </c>
      <c r="G1196" s="1">
        <f t="shared" ref="G1196:G1227" si="513">IF(C1196&gt;0,MAX(N1196:U1196)-LARGE(N1196:U1196,2),0)</f>
        <v>2774</v>
      </c>
      <c r="H1196" s="2">
        <f t="shared" si="498"/>
        <v>0.20162814362552697</v>
      </c>
      <c r="I1196" s="2"/>
      <c r="J1196" s="2">
        <f t="shared" ref="J1196:J1227" si="514">IF($C1196=0,"-",N1196/$C1196)</f>
        <v>0.59529001308329699</v>
      </c>
      <c r="K1196" s="2">
        <f t="shared" ref="K1196:K1227" si="515">IF($C1196=0,"-",O1196/$C1196)</f>
        <v>0.39366186945777004</v>
      </c>
      <c r="L1196" s="2">
        <f t="shared" ref="L1196:L1227" si="516">IF($C1196=0,"-",P1196/$C1196)</f>
        <v>0</v>
      </c>
      <c r="M1196" s="2">
        <f t="shared" ref="M1196:M1227" si="517">IF(C1196=0,"-",(1-J1196-K1196-L1196))</f>
        <v>1.1048117458932971E-2</v>
      </c>
      <c r="N1196" s="53">
        <v>8190</v>
      </c>
      <c r="O1196" s="53">
        <v>5416</v>
      </c>
      <c r="Q1196" s="53">
        <v>152</v>
      </c>
      <c r="AP1196" s="7">
        <f>IF(Q1196&gt;0,RANK(Q1196,(N1196:P1196,Q1196:AF1196)),0)</f>
        <v>3</v>
      </c>
      <c r="AQ1196" s="7">
        <f>IF(R1196&gt;0,RANK(R1196,(N1196:P1196,Q1196:AF1196)),0)</f>
        <v>0</v>
      </c>
      <c r="AR1196" s="7">
        <f>IF(T1196&gt;0,RANK(T1196,(N1196:P1196,Q1196:AF1196)),0)</f>
        <v>0</v>
      </c>
      <c r="AS1196" s="7">
        <f>IF(S1196&gt;0,RANK(S1196,(N1196:P1196,Q1196:AF1196)),0)</f>
        <v>0</v>
      </c>
      <c r="AT1196" s="2">
        <f t="shared" ref="AT1196:AT1227" si="518">IF($C1196=0,"-",Q1196/$C1196)</f>
        <v>1.1048117458932985E-2</v>
      </c>
      <c r="AU1196" s="2">
        <f t="shared" ref="AU1196:AU1227" si="519">IF($C1196=0,"-",R1196/$C1196)</f>
        <v>0</v>
      </c>
      <c r="AV1196" s="2">
        <f t="shared" ref="AV1196:AV1227" si="520">IF($C1196=0,"-",T1196/$C1196)</f>
        <v>0</v>
      </c>
      <c r="AW1196" s="2">
        <f t="shared" ref="AW1196:AW1227" si="521">IF($C1196=0,"-",S1196/$C1196)</f>
        <v>0</v>
      </c>
      <c r="AY1196" t="s">
        <v>1140</v>
      </c>
      <c r="AZ1196" t="s">
        <v>1443</v>
      </c>
      <c r="BA1196">
        <v>3</v>
      </c>
      <c r="BC1196">
        <v>2</v>
      </c>
      <c r="BD1196" s="91">
        <v>28</v>
      </c>
      <c r="BE1196" s="93">
        <v>1</v>
      </c>
      <c r="BF1196" s="96">
        <f t="shared" si="510"/>
        <v>28001</v>
      </c>
      <c r="BG1196" s="96">
        <f t="shared" si="499"/>
        <v>28001</v>
      </c>
      <c r="BI1196" s="7" t="s">
        <v>1447</v>
      </c>
    </row>
    <row r="1197" spans="1:69" ht="14" hidden="1" customHeight="1" outlineLevel="1" x14ac:dyDescent="0.2">
      <c r="A1197" t="s">
        <v>1834</v>
      </c>
      <c r="B1197" t="s">
        <v>1443</v>
      </c>
      <c r="C1197" s="1">
        <f t="shared" si="512"/>
        <v>15635</v>
      </c>
      <c r="D1197" s="7">
        <f>IF(N1197&gt;0, RANK(N1197,(N1197:P1197,Q1197:AF1197)),0)</f>
        <v>2</v>
      </c>
      <c r="E1197" s="7">
        <f>IF(O1197&gt;0,RANK(O1197,(N1197:P1197,Q1197:AF1197)),0)</f>
        <v>1</v>
      </c>
      <c r="F1197" s="7">
        <f>IF(P1197&gt;0,RANK(P1197,(N1197:P1197,Q1197:AF1197)),0)</f>
        <v>0</v>
      </c>
      <c r="G1197" s="1">
        <f t="shared" si="513"/>
        <v>7975</v>
      </c>
      <c r="H1197" s="2">
        <f t="shared" si="498"/>
        <v>0.51007355292612733</v>
      </c>
      <c r="I1197" s="2"/>
      <c r="J1197" s="2">
        <f t="shared" si="514"/>
        <v>0.23287496002558364</v>
      </c>
      <c r="K1197" s="2">
        <f t="shared" si="515"/>
        <v>0.74294851295171094</v>
      </c>
      <c r="L1197" s="2">
        <f t="shared" si="516"/>
        <v>0</v>
      </c>
      <c r="M1197" s="2">
        <f t="shared" si="517"/>
        <v>2.4176527022705452E-2</v>
      </c>
      <c r="N1197" s="53">
        <v>3641</v>
      </c>
      <c r="O1197" s="53">
        <v>11616</v>
      </c>
      <c r="Q1197" s="53">
        <v>378</v>
      </c>
      <c r="AP1197" s="7">
        <f>IF(Q1197&gt;0,RANK(Q1197,(N1197:P1197,Q1197:AF1197)),0)</f>
        <v>3</v>
      </c>
      <c r="AQ1197" s="7">
        <f>IF(R1197&gt;0,RANK(R1197,(N1197:P1197,Q1197:AF1197)),0)</f>
        <v>0</v>
      </c>
      <c r="AR1197" s="7">
        <f>IF(T1197&gt;0,RANK(T1197,(N1197:P1197,Q1197:AF1197)),0)</f>
        <v>0</v>
      </c>
      <c r="AS1197" s="7">
        <f>IF(S1197&gt;0,RANK(S1197,(N1197:P1197,Q1197:AF1197)),0)</f>
        <v>0</v>
      </c>
      <c r="AT1197" s="2">
        <f t="shared" si="518"/>
        <v>2.4176527022705469E-2</v>
      </c>
      <c r="AU1197" s="2">
        <f t="shared" si="519"/>
        <v>0</v>
      </c>
      <c r="AV1197" s="2">
        <f t="shared" si="520"/>
        <v>0</v>
      </c>
      <c r="AW1197" s="2">
        <f t="shared" si="521"/>
        <v>0</v>
      </c>
      <c r="AY1197" t="s">
        <v>1834</v>
      </c>
      <c r="AZ1197" t="s">
        <v>1443</v>
      </c>
      <c r="BA1197">
        <v>1</v>
      </c>
      <c r="BC1197">
        <v>2</v>
      </c>
      <c r="BD1197" s="91">
        <v>28</v>
      </c>
      <c r="BE1197" s="93">
        <v>3</v>
      </c>
      <c r="BF1197" s="96">
        <f t="shared" si="510"/>
        <v>28003</v>
      </c>
      <c r="BG1197" s="96">
        <f t="shared" si="499"/>
        <v>28003</v>
      </c>
      <c r="BI1197" s="7" t="s">
        <v>1447</v>
      </c>
    </row>
    <row r="1198" spans="1:69" ht="14" hidden="1" customHeight="1" outlineLevel="1" x14ac:dyDescent="0.2">
      <c r="A1198" t="s">
        <v>1835</v>
      </c>
      <c r="B1198" t="s">
        <v>1443</v>
      </c>
      <c r="C1198" s="1">
        <f t="shared" si="512"/>
        <v>7171</v>
      </c>
      <c r="D1198" s="7">
        <f>IF(N1198&gt;0, RANK(N1198,(N1198:P1198,Q1198:AF1198)),0)</f>
        <v>2</v>
      </c>
      <c r="E1198" s="7">
        <f>IF(O1198&gt;0,RANK(O1198,(N1198:P1198,Q1198:AF1198)),0)</f>
        <v>1</v>
      </c>
      <c r="F1198" s="7">
        <f>IF(P1198&gt;0,RANK(P1198,(N1198:P1198,Q1198:AF1198)),0)</f>
        <v>0</v>
      </c>
      <c r="G1198" s="1">
        <f t="shared" si="513"/>
        <v>1597</v>
      </c>
      <c r="H1198" s="2">
        <f t="shared" si="498"/>
        <v>0.22270255194533539</v>
      </c>
      <c r="I1198" s="2"/>
      <c r="J1198" s="2">
        <f t="shared" si="514"/>
        <v>0.38348905313066517</v>
      </c>
      <c r="K1198" s="2">
        <f t="shared" si="515"/>
        <v>0.60619160507600056</v>
      </c>
      <c r="L1198" s="2">
        <f t="shared" si="516"/>
        <v>0</v>
      </c>
      <c r="M1198" s="2">
        <f t="shared" si="517"/>
        <v>1.0319341793334269E-2</v>
      </c>
      <c r="N1198" s="53">
        <v>2750</v>
      </c>
      <c r="O1198" s="53">
        <v>4347</v>
      </c>
      <c r="Q1198" s="53">
        <v>74</v>
      </c>
      <c r="AP1198" s="7">
        <f>IF(Q1198&gt;0,RANK(Q1198,(N1198:P1198,Q1198:AF1198)),0)</f>
        <v>3</v>
      </c>
      <c r="AQ1198" s="7">
        <f>IF(R1198&gt;0,RANK(R1198,(N1198:P1198,Q1198:AF1198)),0)</f>
        <v>0</v>
      </c>
      <c r="AR1198" s="7">
        <f>IF(T1198&gt;0,RANK(T1198,(N1198:P1198,Q1198:AF1198)),0)</f>
        <v>0</v>
      </c>
      <c r="AS1198" s="7">
        <f>IF(S1198&gt;0,RANK(S1198,(N1198:P1198,Q1198:AF1198)),0)</f>
        <v>0</v>
      </c>
      <c r="AT1198" s="2">
        <f t="shared" si="518"/>
        <v>1.0319341793334264E-2</v>
      </c>
      <c r="AU1198" s="2">
        <f t="shared" si="519"/>
        <v>0</v>
      </c>
      <c r="AV1198" s="2">
        <f t="shared" si="520"/>
        <v>0</v>
      </c>
      <c r="AW1198" s="2">
        <f t="shared" si="521"/>
        <v>0</v>
      </c>
      <c r="AY1198" t="s">
        <v>1835</v>
      </c>
      <c r="AZ1198" t="s">
        <v>1443</v>
      </c>
      <c r="BA1198">
        <v>3</v>
      </c>
      <c r="BC1198">
        <v>2</v>
      </c>
      <c r="BD1198" s="91">
        <v>28</v>
      </c>
      <c r="BE1198" s="93">
        <v>5</v>
      </c>
      <c r="BF1198" s="96">
        <f t="shared" si="510"/>
        <v>28005</v>
      </c>
      <c r="BG1198" s="96">
        <f t="shared" si="499"/>
        <v>28005</v>
      </c>
      <c r="BI1198" s="7" t="s">
        <v>1447</v>
      </c>
    </row>
    <row r="1199" spans="1:69" ht="14" hidden="1" customHeight="1" outlineLevel="1" x14ac:dyDescent="0.2">
      <c r="A1199" t="s">
        <v>2164</v>
      </c>
      <c r="B1199" t="s">
        <v>1443</v>
      </c>
      <c r="C1199" s="1">
        <f t="shared" si="512"/>
        <v>8820</v>
      </c>
      <c r="D1199" s="7">
        <f>IF(N1199&gt;0, RANK(N1199,(N1199:P1199,Q1199:AF1199)),0)</f>
        <v>2</v>
      </c>
      <c r="E1199" s="7">
        <f>IF(O1199&gt;0,RANK(O1199,(N1199:P1199,Q1199:AF1199)),0)</f>
        <v>1</v>
      </c>
      <c r="F1199" s="7">
        <f>IF(P1199&gt;0,RANK(P1199,(N1199:P1199,Q1199:AF1199)),0)</f>
        <v>0</v>
      </c>
      <c r="G1199" s="1">
        <f t="shared" si="513"/>
        <v>1064</v>
      </c>
      <c r="H1199" s="2">
        <f t="shared" si="498"/>
        <v>0.12063492063492064</v>
      </c>
      <c r="I1199" s="2"/>
      <c r="J1199" s="2">
        <f t="shared" si="514"/>
        <v>0.43356009070294782</v>
      </c>
      <c r="K1199" s="2">
        <f t="shared" si="515"/>
        <v>0.55419501133786853</v>
      </c>
      <c r="L1199" s="2">
        <f t="shared" si="516"/>
        <v>0</v>
      </c>
      <c r="M1199" s="2">
        <f t="shared" si="517"/>
        <v>1.2244897959183709E-2</v>
      </c>
      <c r="N1199" s="53">
        <v>3824</v>
      </c>
      <c r="O1199" s="53">
        <v>4888</v>
      </c>
      <c r="Q1199" s="53">
        <v>108</v>
      </c>
      <c r="AP1199" s="7">
        <f>IF(Q1199&gt;0,RANK(Q1199,(N1199:P1199,Q1199:AF1199)),0)</f>
        <v>3</v>
      </c>
      <c r="AQ1199" s="7">
        <f>IF(R1199&gt;0,RANK(R1199,(N1199:P1199,Q1199:AF1199)),0)</f>
        <v>0</v>
      </c>
      <c r="AR1199" s="7">
        <f>IF(T1199&gt;0,RANK(T1199,(N1199:P1199,Q1199:AF1199)),0)</f>
        <v>0</v>
      </c>
      <c r="AS1199" s="7">
        <f>IF(S1199&gt;0,RANK(S1199,(N1199:P1199,Q1199:AF1199)),0)</f>
        <v>0</v>
      </c>
      <c r="AT1199" s="2">
        <f t="shared" si="518"/>
        <v>1.2244897959183673E-2</v>
      </c>
      <c r="AU1199" s="2">
        <f t="shared" si="519"/>
        <v>0</v>
      </c>
      <c r="AV1199" s="2">
        <f t="shared" si="520"/>
        <v>0</v>
      </c>
      <c r="AW1199" s="2">
        <f t="shared" si="521"/>
        <v>0</v>
      </c>
      <c r="AY1199" t="s">
        <v>2164</v>
      </c>
      <c r="AZ1199" t="s">
        <v>1443</v>
      </c>
      <c r="BA1199">
        <v>2</v>
      </c>
      <c r="BC1199">
        <v>2</v>
      </c>
      <c r="BD1199" s="91">
        <v>28</v>
      </c>
      <c r="BE1199" s="93">
        <v>7</v>
      </c>
      <c r="BF1199" s="96">
        <f t="shared" si="510"/>
        <v>28007</v>
      </c>
      <c r="BG1199" s="96">
        <f t="shared" si="499"/>
        <v>28007</v>
      </c>
      <c r="BI1199" s="7" t="s">
        <v>1447</v>
      </c>
    </row>
    <row r="1200" spans="1:69" ht="14" hidden="1" customHeight="1" outlineLevel="1" x14ac:dyDescent="0.2">
      <c r="A1200" t="s">
        <v>774</v>
      </c>
      <c r="B1200" t="s">
        <v>1443</v>
      </c>
      <c r="C1200" s="1">
        <f t="shared" si="512"/>
        <v>4280</v>
      </c>
      <c r="D1200" s="7">
        <f>IF(N1200&gt;0, RANK(N1200,(N1200:P1200,Q1200:AF1200)),0)</f>
        <v>2</v>
      </c>
      <c r="E1200" s="7">
        <f>IF(O1200&gt;0,RANK(O1200,(N1200:P1200,Q1200:AF1200)),0)</f>
        <v>1</v>
      </c>
      <c r="F1200" s="7">
        <f>IF(P1200&gt;0,RANK(P1200,(N1200:P1200,Q1200:AF1200)),0)</f>
        <v>0</v>
      </c>
      <c r="G1200" s="1">
        <f t="shared" si="513"/>
        <v>452</v>
      </c>
      <c r="H1200" s="2">
        <f t="shared" si="498"/>
        <v>0.10560747663551402</v>
      </c>
      <c r="I1200" s="2"/>
      <c r="J1200" s="2">
        <f t="shared" si="514"/>
        <v>0.43644859813084114</v>
      </c>
      <c r="K1200" s="2">
        <f t="shared" si="515"/>
        <v>0.54205607476635509</v>
      </c>
      <c r="L1200" s="2">
        <f t="shared" si="516"/>
        <v>0</v>
      </c>
      <c r="M1200" s="2">
        <f t="shared" si="517"/>
        <v>2.1495327102803774E-2</v>
      </c>
      <c r="N1200" s="53">
        <v>1868</v>
      </c>
      <c r="O1200" s="53">
        <v>2320</v>
      </c>
      <c r="Q1200" s="53">
        <v>92</v>
      </c>
      <c r="AP1200" s="7">
        <f>IF(Q1200&gt;0,RANK(Q1200,(N1200:P1200,Q1200:AF1200)),0)</f>
        <v>3</v>
      </c>
      <c r="AQ1200" s="7">
        <f>IF(R1200&gt;0,RANK(R1200,(N1200:P1200,Q1200:AF1200)),0)</f>
        <v>0</v>
      </c>
      <c r="AR1200" s="7">
        <f>IF(T1200&gt;0,RANK(T1200,(N1200:P1200,Q1200:AF1200)),0)</f>
        <v>0</v>
      </c>
      <c r="AS1200" s="7">
        <f>IF(S1200&gt;0,RANK(S1200,(N1200:P1200,Q1200:AF1200)),0)</f>
        <v>0</v>
      </c>
      <c r="AT1200" s="2">
        <f t="shared" si="518"/>
        <v>2.1495327102803739E-2</v>
      </c>
      <c r="AU1200" s="2">
        <f t="shared" si="519"/>
        <v>0</v>
      </c>
      <c r="AV1200" s="2">
        <f t="shared" si="520"/>
        <v>0</v>
      </c>
      <c r="AW1200" s="2">
        <f t="shared" si="521"/>
        <v>0</v>
      </c>
      <c r="AY1200" t="s">
        <v>774</v>
      </c>
      <c r="AZ1200" t="s">
        <v>1443</v>
      </c>
      <c r="BA1200">
        <v>1</v>
      </c>
      <c r="BC1200">
        <v>2</v>
      </c>
      <c r="BD1200" s="91">
        <v>28</v>
      </c>
      <c r="BE1200" s="93">
        <v>9</v>
      </c>
      <c r="BF1200" s="96">
        <f t="shared" si="510"/>
        <v>28009</v>
      </c>
      <c r="BG1200" s="96">
        <f t="shared" si="499"/>
        <v>28009</v>
      </c>
      <c r="BI1200" s="7" t="s">
        <v>1447</v>
      </c>
    </row>
    <row r="1201" spans="1:61" ht="14" hidden="1" customHeight="1" outlineLevel="1" x14ac:dyDescent="0.2">
      <c r="A1201" t="s">
        <v>2294</v>
      </c>
      <c r="B1201" t="s">
        <v>1443</v>
      </c>
      <c r="C1201" s="1">
        <f t="shared" si="512"/>
        <v>13749</v>
      </c>
      <c r="D1201" s="7">
        <f>IF(N1201&gt;0, RANK(N1201,(N1201:P1201,Q1201:AF1201)),0)</f>
        <v>1</v>
      </c>
      <c r="E1201" s="7">
        <f>IF(O1201&gt;0,RANK(O1201,(N1201:P1201,Q1201:AF1201)),0)</f>
        <v>2</v>
      </c>
      <c r="F1201" s="7">
        <f>IF(P1201&gt;0,RANK(P1201,(N1201:P1201,Q1201:AF1201)),0)</f>
        <v>0</v>
      </c>
      <c r="G1201" s="1">
        <f t="shared" si="513"/>
        <v>5013</v>
      </c>
      <c r="H1201" s="2">
        <f t="shared" si="498"/>
        <v>0.36460833515164737</v>
      </c>
      <c r="I1201" s="2"/>
      <c r="J1201" s="2">
        <f t="shared" si="514"/>
        <v>0.67859480689504692</v>
      </c>
      <c r="K1201" s="2">
        <f t="shared" si="515"/>
        <v>0.3139864717433995</v>
      </c>
      <c r="L1201" s="2">
        <f t="shared" si="516"/>
        <v>0</v>
      </c>
      <c r="M1201" s="2">
        <f t="shared" si="517"/>
        <v>7.4187213615535819E-3</v>
      </c>
      <c r="N1201" s="53">
        <v>9330</v>
      </c>
      <c r="O1201" s="53">
        <v>4317</v>
      </c>
      <c r="Q1201" s="53">
        <v>102</v>
      </c>
      <c r="AP1201" s="7">
        <f>IF(Q1201&gt;0,RANK(Q1201,(N1201:P1201,Q1201:AF1201)),0)</f>
        <v>3</v>
      </c>
      <c r="AQ1201" s="7">
        <f>IF(R1201&gt;0,RANK(R1201,(N1201:P1201,Q1201:AF1201)),0)</f>
        <v>0</v>
      </c>
      <c r="AR1201" s="7">
        <f>IF(T1201&gt;0,RANK(T1201,(N1201:P1201,Q1201:AF1201)),0)</f>
        <v>0</v>
      </c>
      <c r="AS1201" s="7">
        <f>IF(S1201&gt;0,RANK(S1201,(N1201:P1201,Q1201:AF1201)),0)</f>
        <v>0</v>
      </c>
      <c r="AT1201" s="2">
        <f t="shared" si="518"/>
        <v>7.4187213615535671E-3</v>
      </c>
      <c r="AU1201" s="2">
        <f t="shared" si="519"/>
        <v>0</v>
      </c>
      <c r="AV1201" s="2">
        <f t="shared" si="520"/>
        <v>0</v>
      </c>
      <c r="AW1201" s="2">
        <f t="shared" si="521"/>
        <v>0</v>
      </c>
      <c r="AY1201" t="s">
        <v>2294</v>
      </c>
      <c r="AZ1201" t="s">
        <v>1443</v>
      </c>
      <c r="BA1201">
        <v>2</v>
      </c>
      <c r="BC1201">
        <v>2</v>
      </c>
      <c r="BD1201" s="91">
        <v>28</v>
      </c>
      <c r="BE1201" s="93">
        <v>11</v>
      </c>
      <c r="BF1201" s="96">
        <f t="shared" si="510"/>
        <v>28011</v>
      </c>
      <c r="BG1201" s="96">
        <f t="shared" si="499"/>
        <v>28011</v>
      </c>
      <c r="BI1201" s="7" t="s">
        <v>1447</v>
      </c>
    </row>
    <row r="1202" spans="1:61" ht="14" hidden="1" customHeight="1" outlineLevel="1" x14ac:dyDescent="0.2">
      <c r="A1202" t="s">
        <v>1139</v>
      </c>
      <c r="B1202" t="s">
        <v>1443</v>
      </c>
      <c r="C1202" s="1">
        <f t="shared" si="512"/>
        <v>6591</v>
      </c>
      <c r="D1202" s="7">
        <f>IF(N1202&gt;0, RANK(N1202,(N1202:P1202,Q1202:AF1202)),0)</f>
        <v>2</v>
      </c>
      <c r="E1202" s="7">
        <f>IF(O1202&gt;0,RANK(O1202,(N1202:P1202,Q1202:AF1202)),0)</f>
        <v>1</v>
      </c>
      <c r="F1202" s="7">
        <f>IF(P1202&gt;0,RANK(P1202,(N1202:P1202,Q1202:AF1202)),0)</f>
        <v>0</v>
      </c>
      <c r="G1202" s="1">
        <f t="shared" si="513"/>
        <v>2203</v>
      </c>
      <c r="H1202" s="2">
        <f t="shared" si="498"/>
        <v>0.33424366560461233</v>
      </c>
      <c r="I1202" s="2"/>
      <c r="J1202" s="2">
        <f t="shared" si="514"/>
        <v>0.32438173266575632</v>
      </c>
      <c r="K1202" s="2">
        <f t="shared" si="515"/>
        <v>0.6586253982703687</v>
      </c>
      <c r="L1202" s="2">
        <f t="shared" si="516"/>
        <v>0</v>
      </c>
      <c r="M1202" s="2">
        <f t="shared" si="517"/>
        <v>1.6992869063874982E-2</v>
      </c>
      <c r="N1202" s="53">
        <v>2138</v>
      </c>
      <c r="O1202" s="53">
        <v>4341</v>
      </c>
      <c r="Q1202" s="53">
        <v>112</v>
      </c>
      <c r="AP1202" s="7">
        <f>IF(Q1202&gt;0,RANK(Q1202,(N1202:P1202,Q1202:AF1202)),0)</f>
        <v>3</v>
      </c>
      <c r="AQ1202" s="7">
        <f>IF(R1202&gt;0,RANK(R1202,(N1202:P1202,Q1202:AF1202)),0)</f>
        <v>0</v>
      </c>
      <c r="AR1202" s="7">
        <f>IF(T1202&gt;0,RANK(T1202,(N1202:P1202,Q1202:AF1202)),0)</f>
        <v>0</v>
      </c>
      <c r="AS1202" s="7">
        <f>IF(S1202&gt;0,RANK(S1202,(N1202:P1202,Q1202:AF1202)),0)</f>
        <v>0</v>
      </c>
      <c r="AT1202" s="2">
        <f t="shared" si="518"/>
        <v>1.6992869063874982E-2</v>
      </c>
      <c r="AU1202" s="2">
        <f t="shared" si="519"/>
        <v>0</v>
      </c>
      <c r="AV1202" s="2">
        <f t="shared" si="520"/>
        <v>0</v>
      </c>
      <c r="AW1202" s="2">
        <f t="shared" si="521"/>
        <v>0</v>
      </c>
      <c r="AY1202" t="s">
        <v>1139</v>
      </c>
      <c r="AZ1202" t="s">
        <v>1443</v>
      </c>
      <c r="BA1202">
        <v>1</v>
      </c>
      <c r="BC1202">
        <v>2</v>
      </c>
      <c r="BD1202" s="91">
        <v>28</v>
      </c>
      <c r="BE1202" s="93">
        <v>13</v>
      </c>
      <c r="BF1202" s="96">
        <f t="shared" si="510"/>
        <v>28013</v>
      </c>
      <c r="BG1202" s="96">
        <f t="shared" si="499"/>
        <v>28013</v>
      </c>
      <c r="BI1202" s="7" t="s">
        <v>1447</v>
      </c>
    </row>
    <row r="1203" spans="1:61" ht="14" hidden="1" customHeight="1" outlineLevel="1" x14ac:dyDescent="0.2">
      <c r="A1203" t="s">
        <v>203</v>
      </c>
      <c r="B1203" t="s">
        <v>1443</v>
      </c>
      <c r="C1203" s="1">
        <f t="shared" si="512"/>
        <v>5723</v>
      </c>
      <c r="D1203" s="7">
        <f>IF(N1203&gt;0, RANK(N1203,(N1203:P1203,Q1203:AF1203)),0)</f>
        <v>2</v>
      </c>
      <c r="E1203" s="7">
        <f>IF(O1203&gt;0,RANK(O1203,(N1203:P1203,Q1203:AF1203)),0)</f>
        <v>1</v>
      </c>
      <c r="F1203" s="7">
        <f>IF(P1203&gt;0,RANK(P1203,(N1203:P1203,Q1203:AF1203)),0)</f>
        <v>0</v>
      </c>
      <c r="G1203" s="1">
        <f t="shared" si="513"/>
        <v>1793</v>
      </c>
      <c r="H1203" s="2">
        <f t="shared" si="498"/>
        <v>0.31329722173685132</v>
      </c>
      <c r="I1203" s="2"/>
      <c r="J1203" s="2">
        <f t="shared" si="514"/>
        <v>0.33601258081425828</v>
      </c>
      <c r="K1203" s="2">
        <f t="shared" si="515"/>
        <v>0.64930980255110959</v>
      </c>
      <c r="L1203" s="2">
        <f t="shared" si="516"/>
        <v>0</v>
      </c>
      <c r="M1203" s="2">
        <f t="shared" si="517"/>
        <v>1.4677616634632185E-2</v>
      </c>
      <c r="N1203" s="53">
        <v>1923</v>
      </c>
      <c r="O1203" s="53">
        <v>3716</v>
      </c>
      <c r="Q1203" s="53">
        <v>84</v>
      </c>
      <c r="AP1203" s="7">
        <f>IF(Q1203&gt;0,RANK(Q1203,(N1203:P1203,Q1203:AF1203)),0)</f>
        <v>3</v>
      </c>
      <c r="AQ1203" s="7">
        <f>IF(R1203&gt;0,RANK(R1203,(N1203:P1203,Q1203:AF1203)),0)</f>
        <v>0</v>
      </c>
      <c r="AR1203" s="7">
        <f>IF(T1203&gt;0,RANK(T1203,(N1203:P1203,Q1203:AF1203)),0)</f>
        <v>0</v>
      </c>
      <c r="AS1203" s="7">
        <f>IF(S1203&gt;0,RANK(S1203,(N1203:P1203,Q1203:AF1203)),0)</f>
        <v>0</v>
      </c>
      <c r="AT1203" s="2">
        <f t="shared" si="518"/>
        <v>1.4677616634632186E-2</v>
      </c>
      <c r="AU1203" s="2">
        <f t="shared" si="519"/>
        <v>0</v>
      </c>
      <c r="AV1203" s="2">
        <f t="shared" si="520"/>
        <v>0</v>
      </c>
      <c r="AW1203" s="2">
        <f t="shared" si="521"/>
        <v>0</v>
      </c>
      <c r="AY1203" t="s">
        <v>203</v>
      </c>
      <c r="AZ1203" t="s">
        <v>1443</v>
      </c>
      <c r="BA1203">
        <v>2</v>
      </c>
      <c r="BC1203">
        <v>2</v>
      </c>
      <c r="BD1203" s="91">
        <v>28</v>
      </c>
      <c r="BE1203" s="93">
        <v>15</v>
      </c>
      <c r="BF1203" s="96">
        <f t="shared" si="510"/>
        <v>28015</v>
      </c>
      <c r="BG1203" s="96">
        <f t="shared" si="499"/>
        <v>28015</v>
      </c>
      <c r="BI1203" s="7" t="s">
        <v>1447</v>
      </c>
    </row>
    <row r="1204" spans="1:61" ht="14" hidden="1" customHeight="1" outlineLevel="1" x14ac:dyDescent="0.2">
      <c r="A1204" t="s">
        <v>1453</v>
      </c>
      <c r="B1204" t="s">
        <v>1443</v>
      </c>
      <c r="C1204" s="1">
        <f t="shared" si="512"/>
        <v>8159</v>
      </c>
      <c r="D1204" s="7">
        <f>IF(N1204&gt;0, RANK(N1204,(N1204:P1204,Q1204:AF1204)),0)</f>
        <v>1</v>
      </c>
      <c r="E1204" s="7">
        <f>IF(O1204&gt;0,RANK(O1204,(N1204:P1204,Q1204:AF1204)),0)</f>
        <v>2</v>
      </c>
      <c r="F1204" s="7">
        <f>IF(P1204&gt;0,RANK(P1204,(N1204:P1204,Q1204:AF1204)),0)</f>
        <v>0</v>
      </c>
      <c r="G1204" s="1">
        <f t="shared" si="513"/>
        <v>221</v>
      </c>
      <c r="H1204" s="2">
        <f t="shared" si="498"/>
        <v>2.7086652776075498E-2</v>
      </c>
      <c r="I1204" s="2"/>
      <c r="J1204" s="2">
        <f t="shared" si="514"/>
        <v>0.50667974016423578</v>
      </c>
      <c r="K1204" s="2">
        <f t="shared" si="515"/>
        <v>0.47959308738816031</v>
      </c>
      <c r="L1204" s="2">
        <f t="shared" si="516"/>
        <v>0</v>
      </c>
      <c r="M1204" s="2">
        <f t="shared" si="517"/>
        <v>1.3727172447603908E-2</v>
      </c>
      <c r="N1204" s="53">
        <v>4134</v>
      </c>
      <c r="O1204" s="53">
        <v>3913</v>
      </c>
      <c r="Q1204" s="53">
        <v>112</v>
      </c>
      <c r="AP1204" s="7">
        <f>IF(Q1204&gt;0,RANK(Q1204,(N1204:P1204,Q1204:AF1204)),0)</f>
        <v>3</v>
      </c>
      <c r="AQ1204" s="7">
        <f>IF(R1204&gt;0,RANK(R1204,(N1204:P1204,Q1204:AF1204)),0)</f>
        <v>0</v>
      </c>
      <c r="AR1204" s="7">
        <f>IF(T1204&gt;0,RANK(T1204,(N1204:P1204,Q1204:AF1204)),0)</f>
        <v>0</v>
      </c>
      <c r="AS1204" s="7">
        <f>IF(S1204&gt;0,RANK(S1204,(N1204:P1204,Q1204:AF1204)),0)</f>
        <v>0</v>
      </c>
      <c r="AT1204" s="2">
        <f t="shared" si="518"/>
        <v>1.3727172447603873E-2</v>
      </c>
      <c r="AU1204" s="2">
        <f t="shared" si="519"/>
        <v>0</v>
      </c>
      <c r="AV1204" s="2">
        <f t="shared" si="520"/>
        <v>0</v>
      </c>
      <c r="AW1204" s="2">
        <f t="shared" si="521"/>
        <v>0</v>
      </c>
      <c r="AY1204" t="s">
        <v>1453</v>
      </c>
      <c r="AZ1204" t="s">
        <v>1443</v>
      </c>
      <c r="BA1204">
        <v>1</v>
      </c>
      <c r="BC1204">
        <v>2</v>
      </c>
      <c r="BD1204" s="91">
        <v>28</v>
      </c>
      <c r="BE1204" s="93">
        <v>17</v>
      </c>
      <c r="BF1204" s="96">
        <f t="shared" si="510"/>
        <v>28017</v>
      </c>
      <c r="BG1204" s="96">
        <f t="shared" si="499"/>
        <v>28017</v>
      </c>
      <c r="BI1204" s="7" t="s">
        <v>1447</v>
      </c>
    </row>
    <row r="1205" spans="1:61" ht="14" hidden="1" customHeight="1" outlineLevel="1" x14ac:dyDescent="0.2">
      <c r="A1205" t="s">
        <v>1271</v>
      </c>
      <c r="B1205" t="s">
        <v>1443</v>
      </c>
      <c r="C1205" s="1">
        <f t="shared" si="512"/>
        <v>4209</v>
      </c>
      <c r="D1205" s="7">
        <f>IF(N1205&gt;0, RANK(N1205,(N1205:P1205,Q1205:AF1205)),0)</f>
        <v>2</v>
      </c>
      <c r="E1205" s="7">
        <f>IF(O1205&gt;0,RANK(O1205,(N1205:P1205,Q1205:AF1205)),0)</f>
        <v>1</v>
      </c>
      <c r="F1205" s="7">
        <f>IF(P1205&gt;0,RANK(P1205,(N1205:P1205,Q1205:AF1205)),0)</f>
        <v>0</v>
      </c>
      <c r="G1205" s="1">
        <f t="shared" si="513"/>
        <v>1491</v>
      </c>
      <c r="H1205" s="2">
        <f t="shared" si="498"/>
        <v>0.35424091233071986</v>
      </c>
      <c r="I1205" s="2"/>
      <c r="J1205" s="2">
        <f t="shared" si="514"/>
        <v>0.31361368496079828</v>
      </c>
      <c r="K1205" s="2">
        <f t="shared" si="515"/>
        <v>0.66785459729151819</v>
      </c>
      <c r="L1205" s="2">
        <f t="shared" si="516"/>
        <v>0</v>
      </c>
      <c r="M1205" s="2">
        <f t="shared" si="517"/>
        <v>1.8531717747683585E-2</v>
      </c>
      <c r="N1205" s="53">
        <v>1320</v>
      </c>
      <c r="O1205" s="53">
        <v>2811</v>
      </c>
      <c r="Q1205" s="53">
        <v>78</v>
      </c>
      <c r="AP1205" s="7">
        <f>IF(Q1205&gt;0,RANK(Q1205,(N1205:P1205,Q1205:AF1205)),0)</f>
        <v>3</v>
      </c>
      <c r="AQ1205" s="7">
        <f>IF(R1205&gt;0,RANK(R1205,(N1205:P1205,Q1205:AF1205)),0)</f>
        <v>0</v>
      </c>
      <c r="AR1205" s="7">
        <f>IF(T1205&gt;0,RANK(T1205,(N1205:P1205,Q1205:AF1205)),0)</f>
        <v>0</v>
      </c>
      <c r="AS1205" s="7">
        <f>IF(S1205&gt;0,RANK(S1205,(N1205:P1205,Q1205:AF1205)),0)</f>
        <v>0</v>
      </c>
      <c r="AT1205" s="2">
        <f t="shared" si="518"/>
        <v>1.8531717747683536E-2</v>
      </c>
      <c r="AU1205" s="2">
        <f t="shared" si="519"/>
        <v>0</v>
      </c>
      <c r="AV1205" s="2">
        <f t="shared" si="520"/>
        <v>0</v>
      </c>
      <c r="AW1205" s="2">
        <f t="shared" si="521"/>
        <v>0</v>
      </c>
      <c r="AY1205" t="s">
        <v>1271</v>
      </c>
      <c r="AZ1205" t="s">
        <v>1443</v>
      </c>
      <c r="BA1205">
        <v>1</v>
      </c>
      <c r="BC1205">
        <v>2</v>
      </c>
      <c r="BD1205" s="91">
        <v>28</v>
      </c>
      <c r="BE1205" s="93">
        <v>19</v>
      </c>
      <c r="BF1205" s="96">
        <f t="shared" si="510"/>
        <v>28019</v>
      </c>
      <c r="BG1205" s="96">
        <f t="shared" si="499"/>
        <v>28019</v>
      </c>
      <c r="BI1205" s="7" t="s">
        <v>1447</v>
      </c>
    </row>
    <row r="1206" spans="1:61" ht="14" hidden="1" customHeight="1" outlineLevel="1" x14ac:dyDescent="0.2">
      <c r="A1206" t="s">
        <v>1902</v>
      </c>
      <c r="B1206" t="s">
        <v>1443</v>
      </c>
      <c r="C1206" s="1">
        <f t="shared" si="512"/>
        <v>4488</v>
      </c>
      <c r="D1206" s="7">
        <f>IF(N1206&gt;0, RANK(N1206,(N1206:P1206,Q1206:AF1206)),0)</f>
        <v>1</v>
      </c>
      <c r="E1206" s="7">
        <f>IF(O1206&gt;0,RANK(O1206,(N1206:P1206,Q1206:AF1206)),0)</f>
        <v>2</v>
      </c>
      <c r="F1206" s="7">
        <f>IF(P1206&gt;0,RANK(P1206,(N1206:P1206,Q1206:AF1206)),0)</f>
        <v>0</v>
      </c>
      <c r="G1206" s="1">
        <f t="shared" si="513"/>
        <v>3352</v>
      </c>
      <c r="H1206" s="2">
        <f t="shared" si="498"/>
        <v>0.74688057040998213</v>
      </c>
      <c r="I1206" s="2"/>
      <c r="J1206" s="2">
        <f t="shared" si="514"/>
        <v>0.87054367201426019</v>
      </c>
      <c r="K1206" s="2">
        <f t="shared" si="515"/>
        <v>0.12366310160427807</v>
      </c>
      <c r="L1206" s="2">
        <f t="shared" si="516"/>
        <v>0</v>
      </c>
      <c r="M1206" s="2">
        <f t="shared" si="517"/>
        <v>5.7932263814617357E-3</v>
      </c>
      <c r="N1206" s="53">
        <v>3907</v>
      </c>
      <c r="O1206" s="53">
        <v>555</v>
      </c>
      <c r="Q1206" s="53">
        <v>26</v>
      </c>
      <c r="AP1206" s="7">
        <f>IF(Q1206&gt;0,RANK(Q1206,(N1206:P1206,Q1206:AF1206)),0)</f>
        <v>3</v>
      </c>
      <c r="AQ1206" s="7">
        <f>IF(R1206&gt;0,RANK(R1206,(N1206:P1206,Q1206:AF1206)),0)</f>
        <v>0</v>
      </c>
      <c r="AR1206" s="7">
        <f>IF(T1206&gt;0,RANK(T1206,(N1206:P1206,Q1206:AF1206)),0)</f>
        <v>0</v>
      </c>
      <c r="AS1206" s="7">
        <f>IF(S1206&gt;0,RANK(S1206,(N1206:P1206,Q1206:AF1206)),0)</f>
        <v>0</v>
      </c>
      <c r="AT1206" s="2">
        <f t="shared" si="518"/>
        <v>5.7932263814616759E-3</v>
      </c>
      <c r="AU1206" s="2">
        <f t="shared" si="519"/>
        <v>0</v>
      </c>
      <c r="AV1206" s="2">
        <f t="shared" si="520"/>
        <v>0</v>
      </c>
      <c r="AW1206" s="2">
        <f t="shared" si="521"/>
        <v>0</v>
      </c>
      <c r="AY1206" t="s">
        <v>1902</v>
      </c>
      <c r="AZ1206" t="s">
        <v>1443</v>
      </c>
      <c r="BA1206">
        <v>2</v>
      </c>
      <c r="BC1206">
        <v>2</v>
      </c>
      <c r="BD1206" s="91">
        <v>28</v>
      </c>
      <c r="BE1206" s="93">
        <v>21</v>
      </c>
      <c r="BF1206" s="96">
        <f t="shared" si="510"/>
        <v>28021</v>
      </c>
      <c r="BG1206" s="96">
        <f t="shared" si="499"/>
        <v>28021</v>
      </c>
      <c r="BI1206" s="7" t="s">
        <v>1447</v>
      </c>
    </row>
    <row r="1207" spans="1:61" ht="14" hidden="1" customHeight="1" outlineLevel="1" x14ac:dyDescent="0.2">
      <c r="A1207" t="s">
        <v>1272</v>
      </c>
      <c r="B1207" t="s">
        <v>1443</v>
      </c>
      <c r="C1207" s="1">
        <f t="shared" si="512"/>
        <v>8347</v>
      </c>
      <c r="D1207" s="7">
        <f>IF(N1207&gt;0, RANK(N1207,(N1207:P1207,Q1207:AF1207)),0)</f>
        <v>2</v>
      </c>
      <c r="E1207" s="7">
        <f>IF(O1207&gt;0,RANK(O1207,(N1207:P1207,Q1207:AF1207)),0)</f>
        <v>1</v>
      </c>
      <c r="F1207" s="7">
        <f>IF(P1207&gt;0,RANK(P1207,(N1207:P1207,Q1207:AF1207)),0)</f>
        <v>0</v>
      </c>
      <c r="G1207" s="1">
        <f t="shared" si="513"/>
        <v>2116</v>
      </c>
      <c r="H1207" s="2">
        <f t="shared" si="498"/>
        <v>0.25350425302503893</v>
      </c>
      <c r="I1207" s="2"/>
      <c r="J1207" s="2">
        <f t="shared" si="514"/>
        <v>0.36576015334850842</v>
      </c>
      <c r="K1207" s="2">
        <f t="shared" si="515"/>
        <v>0.6192644063735474</v>
      </c>
      <c r="L1207" s="2">
        <f t="shared" si="516"/>
        <v>0</v>
      </c>
      <c r="M1207" s="2">
        <f t="shared" si="517"/>
        <v>1.4975440277944174E-2</v>
      </c>
      <c r="N1207" s="53">
        <v>3053</v>
      </c>
      <c r="O1207" s="53">
        <v>5169</v>
      </c>
      <c r="Q1207" s="53">
        <v>125</v>
      </c>
      <c r="AP1207" s="7">
        <f>IF(Q1207&gt;0,RANK(Q1207,(N1207:P1207,Q1207:AF1207)),0)</f>
        <v>3</v>
      </c>
      <c r="AQ1207" s="7">
        <f>IF(R1207&gt;0,RANK(R1207,(N1207:P1207,Q1207:AF1207)),0)</f>
        <v>0</v>
      </c>
      <c r="AR1207" s="7">
        <f>IF(T1207&gt;0,RANK(T1207,(N1207:P1207,Q1207:AF1207)),0)</f>
        <v>0</v>
      </c>
      <c r="AS1207" s="7">
        <f>IF(S1207&gt;0,RANK(S1207,(N1207:P1207,Q1207:AF1207)),0)</f>
        <v>0</v>
      </c>
      <c r="AT1207" s="2">
        <f t="shared" si="518"/>
        <v>1.4975440277944171E-2</v>
      </c>
      <c r="AU1207" s="2">
        <f t="shared" si="519"/>
        <v>0</v>
      </c>
      <c r="AV1207" s="2">
        <f t="shared" si="520"/>
        <v>0</v>
      </c>
      <c r="AW1207" s="2">
        <f t="shared" si="521"/>
        <v>0</v>
      </c>
      <c r="AY1207" t="s">
        <v>1272</v>
      </c>
      <c r="AZ1207" t="s">
        <v>1443</v>
      </c>
      <c r="BC1207">
        <v>2</v>
      </c>
      <c r="BD1207" s="91">
        <v>28</v>
      </c>
      <c r="BE1207" s="93">
        <v>23</v>
      </c>
      <c r="BF1207" s="96">
        <f t="shared" si="510"/>
        <v>28023</v>
      </c>
      <c r="BG1207" s="96">
        <f t="shared" si="499"/>
        <v>28023</v>
      </c>
      <c r="BI1207" s="7" t="s">
        <v>1447</v>
      </c>
    </row>
    <row r="1208" spans="1:61" ht="14" hidden="1" customHeight="1" outlineLevel="1" x14ac:dyDescent="0.2">
      <c r="A1208" t="s">
        <v>1273</v>
      </c>
      <c r="B1208" t="s">
        <v>1443</v>
      </c>
      <c r="C1208" s="1">
        <f t="shared" si="512"/>
        <v>10286</v>
      </c>
      <c r="D1208" s="7">
        <f>IF(N1208&gt;0, RANK(N1208,(N1208:P1208,Q1208:AF1208)),0)</f>
        <v>1</v>
      </c>
      <c r="E1208" s="7">
        <f>IF(O1208&gt;0,RANK(O1208,(N1208:P1208,Q1208:AF1208)),0)</f>
        <v>2</v>
      </c>
      <c r="F1208" s="7">
        <f>IF(P1208&gt;0,RANK(P1208,(N1208:P1208,Q1208:AF1208)),0)</f>
        <v>0</v>
      </c>
      <c r="G1208" s="1">
        <f t="shared" si="513"/>
        <v>2165</v>
      </c>
      <c r="H1208" s="2">
        <f t="shared" si="498"/>
        <v>0.21048026443709897</v>
      </c>
      <c r="I1208" s="2"/>
      <c r="J1208" s="2">
        <f t="shared" si="514"/>
        <v>0.59994166828699202</v>
      </c>
      <c r="K1208" s="2">
        <f t="shared" si="515"/>
        <v>0.38946140384989308</v>
      </c>
      <c r="L1208" s="2">
        <f t="shared" si="516"/>
        <v>0</v>
      </c>
      <c r="M1208" s="2">
        <f t="shared" si="517"/>
        <v>1.0596927863114891E-2</v>
      </c>
      <c r="N1208" s="53">
        <v>6171</v>
      </c>
      <c r="O1208" s="53">
        <v>4006</v>
      </c>
      <c r="Q1208" s="53">
        <v>109</v>
      </c>
      <c r="AP1208" s="7">
        <f>IF(Q1208&gt;0,RANK(Q1208,(N1208:P1208,Q1208:AF1208)),0)</f>
        <v>3</v>
      </c>
      <c r="AQ1208" s="7">
        <f>IF(R1208&gt;0,RANK(R1208,(N1208:P1208,Q1208:AF1208)),0)</f>
        <v>0</v>
      </c>
      <c r="AR1208" s="7">
        <f>IF(T1208&gt;0,RANK(T1208,(N1208:P1208,Q1208:AF1208)),0)</f>
        <v>0</v>
      </c>
      <c r="AS1208" s="7">
        <f>IF(S1208&gt;0,RANK(S1208,(N1208:P1208,Q1208:AF1208)),0)</f>
        <v>0</v>
      </c>
      <c r="AT1208" s="2">
        <f t="shared" si="518"/>
        <v>1.0596927863114914E-2</v>
      </c>
      <c r="AU1208" s="2">
        <f t="shared" si="519"/>
        <v>0</v>
      </c>
      <c r="AV1208" s="2">
        <f t="shared" si="520"/>
        <v>0</v>
      </c>
      <c r="AW1208" s="2">
        <f t="shared" si="521"/>
        <v>0</v>
      </c>
      <c r="AY1208" t="s">
        <v>1273</v>
      </c>
      <c r="AZ1208" t="s">
        <v>1443</v>
      </c>
      <c r="BA1208">
        <v>1</v>
      </c>
      <c r="BC1208">
        <v>2</v>
      </c>
      <c r="BD1208" s="91">
        <v>28</v>
      </c>
      <c r="BE1208" s="93">
        <v>25</v>
      </c>
      <c r="BF1208" s="96">
        <f t="shared" si="510"/>
        <v>28025</v>
      </c>
      <c r="BG1208" s="96">
        <f t="shared" si="499"/>
        <v>28025</v>
      </c>
      <c r="BI1208" s="7" t="s">
        <v>1447</v>
      </c>
    </row>
    <row r="1209" spans="1:61" ht="14" hidden="1" customHeight="1" outlineLevel="1" x14ac:dyDescent="0.2">
      <c r="A1209" t="s">
        <v>2024</v>
      </c>
      <c r="B1209" t="s">
        <v>1443</v>
      </c>
      <c r="C1209" s="1">
        <f t="shared" si="512"/>
        <v>8516</v>
      </c>
      <c r="D1209" s="7">
        <f>IF(N1209&gt;0, RANK(N1209,(N1209:P1209,Q1209:AF1209)),0)</f>
        <v>1</v>
      </c>
      <c r="E1209" s="7">
        <f>IF(O1209&gt;0,RANK(O1209,(N1209:P1209,Q1209:AF1209)),0)</f>
        <v>2</v>
      </c>
      <c r="F1209" s="7">
        <f>IF(P1209&gt;0,RANK(P1209,(N1209:P1209,Q1209:AF1209)),0)</f>
        <v>0</v>
      </c>
      <c r="G1209" s="1">
        <f t="shared" si="513"/>
        <v>4204</v>
      </c>
      <c r="H1209" s="2">
        <f t="shared" si="498"/>
        <v>0.49365899483325504</v>
      </c>
      <c r="I1209" s="2"/>
      <c r="J1209" s="2">
        <f t="shared" si="514"/>
        <v>0.74412869891968059</v>
      </c>
      <c r="K1209" s="2">
        <f t="shared" si="515"/>
        <v>0.25046970408642555</v>
      </c>
      <c r="L1209" s="2">
        <f t="shared" si="516"/>
        <v>0</v>
      </c>
      <c r="M1209" s="2">
        <f t="shared" si="517"/>
        <v>5.4015969938938646E-3</v>
      </c>
      <c r="N1209" s="53">
        <v>6337</v>
      </c>
      <c r="O1209" s="53">
        <v>2133</v>
      </c>
      <c r="Q1209" s="53">
        <v>46</v>
      </c>
      <c r="AP1209" s="7">
        <f>IF(Q1209&gt;0,RANK(Q1209,(N1209:P1209,Q1209:AF1209)),0)</f>
        <v>3</v>
      </c>
      <c r="AQ1209" s="7">
        <f>IF(R1209&gt;0,RANK(R1209,(N1209:P1209,Q1209:AF1209)),0)</f>
        <v>0</v>
      </c>
      <c r="AR1209" s="7">
        <f>IF(T1209&gt;0,RANK(T1209,(N1209:P1209,Q1209:AF1209)),0)</f>
        <v>0</v>
      </c>
      <c r="AS1209" s="7">
        <f>IF(S1209&gt;0,RANK(S1209,(N1209:P1209,Q1209:AF1209)),0)</f>
        <v>0</v>
      </c>
      <c r="AT1209" s="2">
        <f t="shared" si="518"/>
        <v>5.4015969938938473E-3</v>
      </c>
      <c r="AU1209" s="2">
        <f t="shared" si="519"/>
        <v>0</v>
      </c>
      <c r="AV1209" s="2">
        <f t="shared" si="520"/>
        <v>0</v>
      </c>
      <c r="AW1209" s="2">
        <f t="shared" si="521"/>
        <v>0</v>
      </c>
      <c r="AY1209" t="s">
        <v>2024</v>
      </c>
      <c r="AZ1209" t="s">
        <v>1443</v>
      </c>
      <c r="BA1209">
        <v>2</v>
      </c>
      <c r="BC1209">
        <v>2</v>
      </c>
      <c r="BD1209" s="91">
        <v>28</v>
      </c>
      <c r="BE1209" s="93">
        <v>27</v>
      </c>
      <c r="BF1209" s="96">
        <f t="shared" si="510"/>
        <v>28027</v>
      </c>
      <c r="BG1209" s="96">
        <f t="shared" si="499"/>
        <v>28027</v>
      </c>
      <c r="BI1209" s="7" t="s">
        <v>1447</v>
      </c>
    </row>
    <row r="1210" spans="1:61" ht="14" hidden="1" customHeight="1" outlineLevel="1" x14ac:dyDescent="0.2">
      <c r="A1210" t="s">
        <v>211</v>
      </c>
      <c r="B1210" t="s">
        <v>1443</v>
      </c>
      <c r="C1210" s="1">
        <f t="shared" si="512"/>
        <v>12910</v>
      </c>
      <c r="D1210" s="7">
        <f>IF(N1210&gt;0, RANK(N1210,(N1210:P1210,Q1210:AF1210)),0)</f>
        <v>1</v>
      </c>
      <c r="E1210" s="7">
        <f>IF(O1210&gt;0,RANK(O1210,(N1210:P1210,Q1210:AF1210)),0)</f>
        <v>2</v>
      </c>
      <c r="F1210" s="7">
        <f>IF(P1210&gt;0,RANK(P1210,(N1210:P1210,Q1210:AF1210)),0)</f>
        <v>0</v>
      </c>
      <c r="G1210" s="1">
        <f t="shared" si="513"/>
        <v>668</v>
      </c>
      <c r="H1210" s="2">
        <f t="shared" si="498"/>
        <v>5.1742835011618901E-2</v>
      </c>
      <c r="I1210" s="2"/>
      <c r="J1210" s="2">
        <f t="shared" si="514"/>
        <v>0.52130131680867542</v>
      </c>
      <c r="K1210" s="2">
        <f t="shared" si="515"/>
        <v>0.46955848179705656</v>
      </c>
      <c r="L1210" s="2">
        <f t="shared" si="516"/>
        <v>0</v>
      </c>
      <c r="M1210" s="2">
        <f t="shared" si="517"/>
        <v>9.1402013942680216E-3</v>
      </c>
      <c r="N1210" s="53">
        <v>6730</v>
      </c>
      <c r="O1210" s="53">
        <v>6062</v>
      </c>
      <c r="Q1210" s="53">
        <v>118</v>
      </c>
      <c r="AP1210" s="7">
        <f>IF(Q1210&gt;0,RANK(Q1210,(N1210:P1210,Q1210:AF1210)),0)</f>
        <v>3</v>
      </c>
      <c r="AQ1210" s="7">
        <f>IF(R1210&gt;0,RANK(R1210,(N1210:P1210,Q1210:AF1210)),0)</f>
        <v>0</v>
      </c>
      <c r="AR1210" s="7">
        <f>IF(T1210&gt;0,RANK(T1210,(N1210:P1210,Q1210:AF1210)),0)</f>
        <v>0</v>
      </c>
      <c r="AS1210" s="7">
        <f>IF(S1210&gt;0,RANK(S1210,(N1210:P1210,Q1210:AF1210)),0)</f>
        <v>0</v>
      </c>
      <c r="AT1210" s="2">
        <f t="shared" si="518"/>
        <v>9.1402013942680094E-3</v>
      </c>
      <c r="AU1210" s="2">
        <f t="shared" si="519"/>
        <v>0</v>
      </c>
      <c r="AV1210" s="2">
        <f t="shared" si="520"/>
        <v>0</v>
      </c>
      <c r="AW1210" s="2">
        <f t="shared" si="521"/>
        <v>0</v>
      </c>
      <c r="AY1210" t="s">
        <v>211</v>
      </c>
      <c r="AZ1210" t="s">
        <v>1443</v>
      </c>
      <c r="BA1210">
        <v>2</v>
      </c>
      <c r="BC1210">
        <v>2</v>
      </c>
      <c r="BD1210" s="91">
        <v>28</v>
      </c>
      <c r="BE1210" s="93">
        <v>29</v>
      </c>
      <c r="BF1210" s="96">
        <f t="shared" si="510"/>
        <v>28029</v>
      </c>
      <c r="BG1210" s="96">
        <f t="shared" si="499"/>
        <v>28029</v>
      </c>
      <c r="BI1210" s="7" t="s">
        <v>1447</v>
      </c>
    </row>
    <row r="1211" spans="1:61" ht="14" hidden="1" customHeight="1" outlineLevel="1" x14ac:dyDescent="0.2">
      <c r="A1211" t="s">
        <v>526</v>
      </c>
      <c r="B1211" t="s">
        <v>1443</v>
      </c>
      <c r="C1211" s="1">
        <f t="shared" si="512"/>
        <v>9372</v>
      </c>
      <c r="D1211" s="7">
        <f>IF(N1211&gt;0, RANK(N1211,(N1211:P1211,Q1211:AF1211)),0)</f>
        <v>2</v>
      </c>
      <c r="E1211" s="7">
        <f>IF(O1211&gt;0,RANK(O1211,(N1211:P1211,Q1211:AF1211)),0)</f>
        <v>1</v>
      </c>
      <c r="F1211" s="7">
        <f>IF(P1211&gt;0,RANK(P1211,(N1211:P1211,Q1211:AF1211)),0)</f>
        <v>0</v>
      </c>
      <c r="G1211" s="1">
        <f t="shared" si="513"/>
        <v>1967</v>
      </c>
      <c r="H1211" s="2">
        <f t="shared" si="498"/>
        <v>0.20988049509176271</v>
      </c>
      <c r="I1211" s="2"/>
      <c r="J1211" s="2">
        <f t="shared" si="514"/>
        <v>0.38807084933845498</v>
      </c>
      <c r="K1211" s="2">
        <f t="shared" si="515"/>
        <v>0.59795134443021769</v>
      </c>
      <c r="L1211" s="2">
        <f t="shared" si="516"/>
        <v>0</v>
      </c>
      <c r="M1211" s="2">
        <f t="shared" si="517"/>
        <v>1.3977806231327272E-2</v>
      </c>
      <c r="N1211" s="53">
        <v>3637</v>
      </c>
      <c r="O1211" s="53">
        <v>5604</v>
      </c>
      <c r="Q1211" s="53">
        <v>131</v>
      </c>
      <c r="AP1211" s="7">
        <f>IF(Q1211&gt;0,RANK(Q1211,(N1211:P1211,Q1211:AF1211)),0)</f>
        <v>3</v>
      </c>
      <c r="AQ1211" s="7">
        <f>IF(R1211&gt;0,RANK(R1211,(N1211:P1211,Q1211:AF1211)),0)</f>
        <v>0</v>
      </c>
      <c r="AR1211" s="7">
        <f>IF(T1211&gt;0,RANK(T1211,(N1211:P1211,Q1211:AF1211)),0)</f>
        <v>0</v>
      </c>
      <c r="AS1211" s="7">
        <f>IF(S1211&gt;0,RANK(S1211,(N1211:P1211,Q1211:AF1211)),0)</f>
        <v>0</v>
      </c>
      <c r="AT1211" s="2">
        <f t="shared" si="518"/>
        <v>1.3977806231327359E-2</v>
      </c>
      <c r="AU1211" s="2">
        <f t="shared" si="519"/>
        <v>0</v>
      </c>
      <c r="AV1211" s="2">
        <f t="shared" si="520"/>
        <v>0</v>
      </c>
      <c r="AW1211" s="2">
        <f t="shared" si="521"/>
        <v>0</v>
      </c>
      <c r="AY1211" t="s">
        <v>526</v>
      </c>
      <c r="AZ1211" t="s">
        <v>1443</v>
      </c>
      <c r="BA1211">
        <v>3</v>
      </c>
      <c r="BC1211">
        <v>2</v>
      </c>
      <c r="BD1211" s="91">
        <v>28</v>
      </c>
      <c r="BE1211" s="93">
        <v>31</v>
      </c>
      <c r="BF1211" s="96">
        <f t="shared" si="510"/>
        <v>28031</v>
      </c>
      <c r="BG1211" s="96">
        <f t="shared" si="499"/>
        <v>28031</v>
      </c>
      <c r="BI1211" s="7" t="s">
        <v>1447</v>
      </c>
    </row>
    <row r="1212" spans="1:61" ht="14" hidden="1" customHeight="1" outlineLevel="1" x14ac:dyDescent="0.2">
      <c r="A1212" t="s">
        <v>2003</v>
      </c>
      <c r="B1212" t="s">
        <v>1443</v>
      </c>
      <c r="C1212" s="1">
        <f t="shared" si="512"/>
        <v>76054</v>
      </c>
      <c r="D1212" s="7">
        <f>IF(N1212&gt;0, RANK(N1212,(N1212:P1212,Q1212:AF1212)),0)</f>
        <v>2</v>
      </c>
      <c r="E1212" s="7">
        <f>IF(O1212&gt;0,RANK(O1212,(N1212:P1212,Q1212:AF1212)),0)</f>
        <v>1</v>
      </c>
      <c r="F1212" s="7">
        <f>IF(P1212&gt;0,RANK(P1212,(N1212:P1212,Q1212:AF1212)),0)</f>
        <v>0</v>
      </c>
      <c r="G1212" s="1">
        <f t="shared" si="513"/>
        <v>12056</v>
      </c>
      <c r="H1212" s="2">
        <f t="shared" ref="H1212:H1275" si="522">IF(C1212&gt;0,G1212/C1212,0)</f>
        <v>0.15851894706392827</v>
      </c>
      <c r="I1212" s="2"/>
      <c r="J1212" s="2">
        <f t="shared" si="514"/>
        <v>0.40911720619559788</v>
      </c>
      <c r="K1212" s="2">
        <f t="shared" si="515"/>
        <v>0.5676361532595261</v>
      </c>
      <c r="L1212" s="2">
        <f t="shared" si="516"/>
        <v>0</v>
      </c>
      <c r="M1212" s="2">
        <f t="shared" si="517"/>
        <v>2.3246640544876018E-2</v>
      </c>
      <c r="N1212" s="53">
        <v>31115</v>
      </c>
      <c r="O1212" s="53">
        <v>43171</v>
      </c>
      <c r="Q1212" s="53">
        <v>1768</v>
      </c>
      <c r="AP1212" s="7">
        <f>IF(Q1212&gt;0,RANK(Q1212,(N1212:P1212,Q1212:AF1212)),0)</f>
        <v>3</v>
      </c>
      <c r="AQ1212" s="7">
        <f>IF(R1212&gt;0,RANK(R1212,(N1212:P1212,Q1212:AF1212)),0)</f>
        <v>0</v>
      </c>
      <c r="AR1212" s="7">
        <f>IF(T1212&gt;0,RANK(T1212,(N1212:P1212,Q1212:AF1212)),0)</f>
        <v>0</v>
      </c>
      <c r="AS1212" s="7">
        <f>IF(S1212&gt;0,RANK(S1212,(N1212:P1212,Q1212:AF1212)),0)</f>
        <v>0</v>
      </c>
      <c r="AT1212" s="2">
        <f t="shared" si="518"/>
        <v>2.3246640544876008E-2</v>
      </c>
      <c r="AU1212" s="2">
        <f t="shared" si="519"/>
        <v>0</v>
      </c>
      <c r="AV1212" s="2">
        <f t="shared" si="520"/>
        <v>0</v>
      </c>
      <c r="AW1212" s="2">
        <f t="shared" si="521"/>
        <v>0</v>
      </c>
      <c r="AY1212" t="s">
        <v>2003</v>
      </c>
      <c r="AZ1212" t="s">
        <v>1443</v>
      </c>
      <c r="BA1212">
        <v>1</v>
      </c>
      <c r="BC1212">
        <v>2</v>
      </c>
      <c r="BD1212" s="91">
        <v>28</v>
      </c>
      <c r="BE1212" s="93">
        <v>33</v>
      </c>
      <c r="BF1212" s="96">
        <f t="shared" si="510"/>
        <v>28033</v>
      </c>
      <c r="BG1212" s="96">
        <f t="shared" si="499"/>
        <v>28033</v>
      </c>
      <c r="BI1212" s="7" t="s">
        <v>1447</v>
      </c>
    </row>
    <row r="1213" spans="1:61" ht="14" hidden="1" customHeight="1" outlineLevel="1" x14ac:dyDescent="0.2">
      <c r="A1213" t="s">
        <v>212</v>
      </c>
      <c r="B1213" t="s">
        <v>1443</v>
      </c>
      <c r="C1213" s="1">
        <f t="shared" si="512"/>
        <v>31645</v>
      </c>
      <c r="D1213" s="7">
        <f>IF(N1213&gt;0, RANK(N1213,(N1213:P1213,Q1213:AF1213)),0)</f>
        <v>2</v>
      </c>
      <c r="E1213" s="7">
        <f>IF(O1213&gt;0,RANK(O1213,(N1213:P1213,Q1213:AF1213)),0)</f>
        <v>1</v>
      </c>
      <c r="F1213" s="7">
        <f>IF(P1213&gt;0,RANK(P1213,(N1213:P1213,Q1213:AF1213)),0)</f>
        <v>0</v>
      </c>
      <c r="G1213" s="1">
        <f t="shared" si="513"/>
        <v>1208</v>
      </c>
      <c r="H1213" s="2">
        <f t="shared" si="522"/>
        <v>3.8173487122768211E-2</v>
      </c>
      <c r="I1213" s="2"/>
      <c r="J1213" s="2">
        <f t="shared" si="514"/>
        <v>0.46993205877705796</v>
      </c>
      <c r="K1213" s="2">
        <f t="shared" si="515"/>
        <v>0.50810554589982615</v>
      </c>
      <c r="L1213" s="2">
        <f t="shared" si="516"/>
        <v>0</v>
      </c>
      <c r="M1213" s="2">
        <f t="shared" si="517"/>
        <v>2.1962395323115946E-2</v>
      </c>
      <c r="N1213" s="53">
        <v>14871</v>
      </c>
      <c r="O1213" s="53">
        <v>16079</v>
      </c>
      <c r="Q1213" s="53">
        <v>695</v>
      </c>
      <c r="AP1213" s="7">
        <f>IF(Q1213&gt;0,RANK(Q1213,(N1213:P1213,Q1213:AF1213)),0)</f>
        <v>3</v>
      </c>
      <c r="AQ1213" s="7">
        <f>IF(R1213&gt;0,RANK(R1213,(N1213:P1213,Q1213:AF1213)),0)</f>
        <v>0</v>
      </c>
      <c r="AR1213" s="7">
        <f>IF(T1213&gt;0,RANK(T1213,(N1213:P1213,Q1213:AF1213)),0)</f>
        <v>0</v>
      </c>
      <c r="AS1213" s="7">
        <f>IF(S1213&gt;0,RANK(S1213,(N1213:P1213,Q1213:AF1213)),0)</f>
        <v>0</v>
      </c>
      <c r="AT1213" s="2">
        <f t="shared" si="518"/>
        <v>2.1962395323115814E-2</v>
      </c>
      <c r="AU1213" s="2">
        <f t="shared" si="519"/>
        <v>0</v>
      </c>
      <c r="AV1213" s="2">
        <f t="shared" si="520"/>
        <v>0</v>
      </c>
      <c r="AW1213" s="2">
        <f t="shared" si="521"/>
        <v>0</v>
      </c>
      <c r="AY1213" t="s">
        <v>212</v>
      </c>
      <c r="AZ1213" t="s">
        <v>1443</v>
      </c>
      <c r="BA1213">
        <v>4</v>
      </c>
      <c r="BC1213">
        <v>2</v>
      </c>
      <c r="BD1213" s="91">
        <v>28</v>
      </c>
      <c r="BE1213" s="93">
        <v>35</v>
      </c>
      <c r="BF1213" s="96">
        <f t="shared" si="510"/>
        <v>28035</v>
      </c>
      <c r="BG1213" s="96">
        <f t="shared" si="499"/>
        <v>28035</v>
      </c>
      <c r="BI1213" s="7" t="s">
        <v>1447</v>
      </c>
    </row>
    <row r="1214" spans="1:61" ht="14" hidden="1" customHeight="1" outlineLevel="1" x14ac:dyDescent="0.2">
      <c r="A1214" t="s">
        <v>2356</v>
      </c>
      <c r="B1214" t="s">
        <v>1443</v>
      </c>
      <c r="C1214" s="1">
        <f t="shared" si="512"/>
        <v>4457</v>
      </c>
      <c r="D1214" s="7">
        <f>IF(N1214&gt;0, RANK(N1214,(N1214:P1214,Q1214:AF1214)),0)</f>
        <v>2</v>
      </c>
      <c r="E1214" s="7">
        <f>IF(O1214&gt;0,RANK(O1214,(N1214:P1214,Q1214:AF1214)),0)</f>
        <v>1</v>
      </c>
      <c r="F1214" s="7">
        <f>IF(P1214&gt;0,RANK(P1214,(N1214:P1214,Q1214:AF1214)),0)</f>
        <v>0</v>
      </c>
      <c r="G1214" s="1">
        <f t="shared" si="513"/>
        <v>1263</v>
      </c>
      <c r="H1214" s="2">
        <f t="shared" si="522"/>
        <v>0.28337446713035674</v>
      </c>
      <c r="I1214" s="2"/>
      <c r="J1214" s="2">
        <f t="shared" si="514"/>
        <v>0.35225487996410143</v>
      </c>
      <c r="K1214" s="2">
        <f t="shared" si="515"/>
        <v>0.63562934709445817</v>
      </c>
      <c r="L1214" s="2">
        <f t="shared" si="516"/>
        <v>0</v>
      </c>
      <c r="M1214" s="2">
        <f t="shared" si="517"/>
        <v>1.2115772941440395E-2</v>
      </c>
      <c r="N1214" s="53">
        <v>1570</v>
      </c>
      <c r="O1214" s="53">
        <v>2833</v>
      </c>
      <c r="Q1214" s="53">
        <v>54</v>
      </c>
      <c r="AP1214" s="7">
        <f>IF(Q1214&gt;0,RANK(Q1214,(N1214:P1214,Q1214:AF1214)),0)</f>
        <v>3</v>
      </c>
      <c r="AQ1214" s="7">
        <f>IF(R1214&gt;0,RANK(R1214,(N1214:P1214,Q1214:AF1214)),0)</f>
        <v>0</v>
      </c>
      <c r="AR1214" s="7">
        <f>IF(T1214&gt;0,RANK(T1214,(N1214:P1214,Q1214:AF1214)),0)</f>
        <v>0</v>
      </c>
      <c r="AS1214" s="7">
        <f>IF(S1214&gt;0,RANK(S1214,(N1214:P1214,Q1214:AF1214)),0)</f>
        <v>0</v>
      </c>
      <c r="AT1214" s="2">
        <f t="shared" si="518"/>
        <v>1.2115772941440431E-2</v>
      </c>
      <c r="AU1214" s="2">
        <f t="shared" si="519"/>
        <v>0</v>
      </c>
      <c r="AV1214" s="2">
        <f t="shared" si="520"/>
        <v>0</v>
      </c>
      <c r="AW1214" s="2">
        <f t="shared" si="521"/>
        <v>0</v>
      </c>
      <c r="AY1214" t="s">
        <v>2356</v>
      </c>
      <c r="AZ1214" t="s">
        <v>1443</v>
      </c>
      <c r="BA1214">
        <v>3</v>
      </c>
      <c r="BC1214">
        <v>2</v>
      </c>
      <c r="BD1214" s="91">
        <v>28</v>
      </c>
      <c r="BE1214" s="93">
        <v>37</v>
      </c>
      <c r="BF1214" s="96">
        <f t="shared" si="510"/>
        <v>28037</v>
      </c>
      <c r="BG1214" s="96">
        <f t="shared" si="499"/>
        <v>28037</v>
      </c>
      <c r="BI1214" s="7" t="s">
        <v>1447</v>
      </c>
    </row>
    <row r="1215" spans="1:61" ht="14" hidden="1" customHeight="1" outlineLevel="1" x14ac:dyDescent="0.2">
      <c r="A1215" t="s">
        <v>1099</v>
      </c>
      <c r="B1215" t="s">
        <v>1443</v>
      </c>
      <c r="C1215" s="1">
        <f t="shared" si="512"/>
        <v>10915</v>
      </c>
      <c r="D1215" s="7">
        <f>IF(N1215&gt;0, RANK(N1215,(N1215:P1215,Q1215:AF1215)),0)</f>
        <v>2</v>
      </c>
      <c r="E1215" s="7">
        <f>IF(O1215&gt;0,RANK(O1215,(N1215:P1215,Q1215:AF1215)),0)</f>
        <v>1</v>
      </c>
      <c r="F1215" s="7">
        <f>IF(P1215&gt;0,RANK(P1215,(N1215:P1215,Q1215:AF1215)),0)</f>
        <v>0</v>
      </c>
      <c r="G1215" s="1">
        <f t="shared" si="513"/>
        <v>6967</v>
      </c>
      <c r="H1215" s="2">
        <f t="shared" si="522"/>
        <v>0.63829592304168581</v>
      </c>
      <c r="I1215" s="2"/>
      <c r="J1215" s="2">
        <f t="shared" si="514"/>
        <v>0.16894182317911133</v>
      </c>
      <c r="K1215" s="2">
        <f t="shared" si="515"/>
        <v>0.80723774622079703</v>
      </c>
      <c r="L1215" s="2">
        <f t="shared" si="516"/>
        <v>0</v>
      </c>
      <c r="M1215" s="2">
        <f t="shared" si="517"/>
        <v>2.3820430600091647E-2</v>
      </c>
      <c r="N1215" s="53">
        <v>1844</v>
      </c>
      <c r="O1215" s="53">
        <v>8811</v>
      </c>
      <c r="Q1215" s="53">
        <v>260</v>
      </c>
      <c r="AP1215" s="7">
        <f>IF(Q1215&gt;0,RANK(Q1215,(N1215:P1215,Q1215:AF1215)),0)</f>
        <v>3</v>
      </c>
      <c r="AQ1215" s="7">
        <f>IF(R1215&gt;0,RANK(R1215,(N1215:P1215,Q1215:AF1215)),0)</f>
        <v>0</v>
      </c>
      <c r="AR1215" s="7">
        <f>IF(T1215&gt;0,RANK(T1215,(N1215:P1215,Q1215:AF1215)),0)</f>
        <v>0</v>
      </c>
      <c r="AS1215" s="7">
        <f>IF(S1215&gt;0,RANK(S1215,(N1215:P1215,Q1215:AF1215)),0)</f>
        <v>0</v>
      </c>
      <c r="AT1215" s="2">
        <f t="shared" si="518"/>
        <v>2.3820430600091615E-2</v>
      </c>
      <c r="AU1215" s="2">
        <f t="shared" si="519"/>
        <v>0</v>
      </c>
      <c r="AV1215" s="2">
        <f t="shared" si="520"/>
        <v>0</v>
      </c>
      <c r="AW1215" s="2">
        <f t="shared" si="521"/>
        <v>0</v>
      </c>
      <c r="AY1215" t="s">
        <v>1099</v>
      </c>
      <c r="AZ1215" t="s">
        <v>1443</v>
      </c>
      <c r="BA1215">
        <v>4</v>
      </c>
      <c r="BC1215">
        <v>2</v>
      </c>
      <c r="BD1215" s="91">
        <v>28</v>
      </c>
      <c r="BE1215" s="93">
        <v>39</v>
      </c>
      <c r="BF1215" s="96">
        <f t="shared" si="510"/>
        <v>28039</v>
      </c>
      <c r="BG1215" s="96">
        <f t="shared" si="499"/>
        <v>28039</v>
      </c>
      <c r="BI1215" s="7" t="s">
        <v>1447</v>
      </c>
    </row>
    <row r="1216" spans="1:61" ht="14" hidden="1" customHeight="1" outlineLevel="1" x14ac:dyDescent="0.2">
      <c r="A1216" t="s">
        <v>2168</v>
      </c>
      <c r="B1216" t="s">
        <v>1443</v>
      </c>
      <c r="C1216" s="1">
        <f t="shared" si="512"/>
        <v>5720</v>
      </c>
      <c r="D1216" s="7">
        <f>IF(N1216&gt;0, RANK(N1216,(N1216:P1216,Q1216:AF1216)),0)</f>
        <v>2</v>
      </c>
      <c r="E1216" s="7">
        <f>IF(O1216&gt;0,RANK(O1216,(N1216:P1216,Q1216:AF1216)),0)</f>
        <v>1</v>
      </c>
      <c r="F1216" s="7">
        <f>IF(P1216&gt;0,RANK(P1216,(N1216:P1216,Q1216:AF1216)),0)</f>
        <v>0</v>
      </c>
      <c r="G1216" s="1">
        <f t="shared" si="513"/>
        <v>3199</v>
      </c>
      <c r="H1216" s="2">
        <f t="shared" si="522"/>
        <v>0.55926573426573423</v>
      </c>
      <c r="I1216" s="2"/>
      <c r="J1216" s="2">
        <f t="shared" si="514"/>
        <v>0.20909090909090908</v>
      </c>
      <c r="K1216" s="2">
        <f t="shared" si="515"/>
        <v>0.76835664335664333</v>
      </c>
      <c r="L1216" s="2">
        <f t="shared" si="516"/>
        <v>0</v>
      </c>
      <c r="M1216" s="2">
        <f t="shared" si="517"/>
        <v>2.2552447552447563E-2</v>
      </c>
      <c r="N1216" s="53">
        <v>1196</v>
      </c>
      <c r="O1216" s="53">
        <v>4395</v>
      </c>
      <c r="Q1216" s="53">
        <v>129</v>
      </c>
      <c r="AP1216" s="7">
        <f>IF(Q1216&gt;0,RANK(Q1216,(N1216:P1216,Q1216:AF1216)),0)</f>
        <v>3</v>
      </c>
      <c r="AQ1216" s="7">
        <f>IF(R1216&gt;0,RANK(R1216,(N1216:P1216,Q1216:AF1216)),0)</f>
        <v>0</v>
      </c>
      <c r="AR1216" s="7">
        <f>IF(T1216&gt;0,RANK(T1216,(N1216:P1216,Q1216:AF1216)),0)</f>
        <v>0</v>
      </c>
      <c r="AS1216" s="7">
        <f>IF(S1216&gt;0,RANK(S1216,(N1216:P1216,Q1216:AF1216)),0)</f>
        <v>0</v>
      </c>
      <c r="AT1216" s="2">
        <f t="shared" si="518"/>
        <v>2.2552447552447553E-2</v>
      </c>
      <c r="AU1216" s="2">
        <f t="shared" si="519"/>
        <v>0</v>
      </c>
      <c r="AV1216" s="2">
        <f t="shared" si="520"/>
        <v>0</v>
      </c>
      <c r="AW1216" s="2">
        <f t="shared" si="521"/>
        <v>0</v>
      </c>
      <c r="AY1216" t="s">
        <v>2168</v>
      </c>
      <c r="AZ1216" t="s">
        <v>1443</v>
      </c>
      <c r="BA1216">
        <v>4</v>
      </c>
      <c r="BC1216">
        <v>2</v>
      </c>
      <c r="BD1216" s="91">
        <v>28</v>
      </c>
      <c r="BE1216" s="93">
        <v>41</v>
      </c>
      <c r="BF1216" s="96">
        <f t="shared" si="510"/>
        <v>28041</v>
      </c>
      <c r="BG1216" s="96">
        <f t="shared" si="499"/>
        <v>28041</v>
      </c>
      <c r="BI1216" s="7" t="s">
        <v>1447</v>
      </c>
    </row>
    <row r="1217" spans="1:61" ht="14" hidden="1" customHeight="1" outlineLevel="1" x14ac:dyDescent="0.2">
      <c r="A1217" t="s">
        <v>1100</v>
      </c>
      <c r="B1217" t="s">
        <v>1443</v>
      </c>
      <c r="C1217" s="1">
        <f t="shared" si="512"/>
        <v>10931</v>
      </c>
      <c r="D1217" s="7">
        <f>IF(N1217&gt;0, RANK(N1217,(N1217:P1217,Q1217:AF1217)),0)</f>
        <v>2</v>
      </c>
      <c r="E1217" s="7">
        <f>IF(O1217&gt;0,RANK(O1217,(N1217:P1217,Q1217:AF1217)),0)</f>
        <v>1</v>
      </c>
      <c r="F1217" s="7">
        <f>IF(P1217&gt;0,RANK(P1217,(N1217:P1217,Q1217:AF1217)),0)</f>
        <v>0</v>
      </c>
      <c r="G1217" s="1">
        <f t="shared" si="513"/>
        <v>534</v>
      </c>
      <c r="H1217" s="2">
        <f t="shared" si="522"/>
        <v>4.885188912267862E-2</v>
      </c>
      <c r="I1217" s="2"/>
      <c r="J1217" s="2">
        <f t="shared" si="514"/>
        <v>0.46839264477175008</v>
      </c>
      <c r="K1217" s="2">
        <f t="shared" si="515"/>
        <v>0.5172445338944287</v>
      </c>
      <c r="L1217" s="2">
        <f t="shared" si="516"/>
        <v>0</v>
      </c>
      <c r="M1217" s="2">
        <f t="shared" si="517"/>
        <v>1.4362821333821163E-2</v>
      </c>
      <c r="N1217" s="53">
        <v>5120</v>
      </c>
      <c r="O1217" s="53">
        <v>5654</v>
      </c>
      <c r="Q1217" s="53">
        <v>157</v>
      </c>
      <c r="AP1217" s="7">
        <f>IF(Q1217&gt;0,RANK(Q1217,(N1217:P1217,Q1217:AF1217)),0)</f>
        <v>3</v>
      </c>
      <c r="AQ1217" s="7">
        <f>IF(R1217&gt;0,RANK(R1217,(N1217:P1217,Q1217:AF1217)),0)</f>
        <v>0</v>
      </c>
      <c r="AR1217" s="7">
        <f>IF(T1217&gt;0,RANK(T1217,(N1217:P1217,Q1217:AF1217)),0)</f>
        <v>0</v>
      </c>
      <c r="AS1217" s="7">
        <f>IF(S1217&gt;0,RANK(S1217,(N1217:P1217,Q1217:AF1217)),0)</f>
        <v>0</v>
      </c>
      <c r="AT1217" s="2">
        <f t="shared" si="518"/>
        <v>1.4362821333821243E-2</v>
      </c>
      <c r="AU1217" s="2">
        <f t="shared" si="519"/>
        <v>0</v>
      </c>
      <c r="AV1217" s="2">
        <f t="shared" si="520"/>
        <v>0</v>
      </c>
      <c r="AW1217" s="2">
        <f t="shared" si="521"/>
        <v>0</v>
      </c>
      <c r="AY1217" t="s">
        <v>1100</v>
      </c>
      <c r="AZ1217" t="s">
        <v>1443</v>
      </c>
      <c r="BA1217">
        <v>2</v>
      </c>
      <c r="BC1217">
        <v>2</v>
      </c>
      <c r="BD1217" s="91">
        <v>28</v>
      </c>
      <c r="BE1217" s="93">
        <v>43</v>
      </c>
      <c r="BF1217" s="96">
        <f t="shared" si="510"/>
        <v>28043</v>
      </c>
      <c r="BG1217" s="96">
        <f t="shared" si="499"/>
        <v>28043</v>
      </c>
      <c r="BI1217" s="7" t="s">
        <v>1447</v>
      </c>
    </row>
    <row r="1218" spans="1:61" ht="14" hidden="1" customHeight="1" outlineLevel="1" x14ac:dyDescent="0.2">
      <c r="A1218" t="s">
        <v>12</v>
      </c>
      <c r="B1218" t="s">
        <v>1443</v>
      </c>
      <c r="C1218" s="1">
        <f t="shared" si="512"/>
        <v>20761</v>
      </c>
      <c r="D1218" s="7">
        <f>IF(N1218&gt;0, RANK(N1218,(N1218:P1218,Q1218:AF1218)),0)</f>
        <v>2</v>
      </c>
      <c r="E1218" s="7">
        <f>IF(O1218&gt;0,RANK(O1218,(N1218:P1218,Q1218:AF1218)),0)</f>
        <v>1</v>
      </c>
      <c r="F1218" s="7">
        <f>IF(P1218&gt;0,RANK(P1218,(N1218:P1218,Q1218:AF1218)),0)</f>
        <v>0</v>
      </c>
      <c r="G1218" s="1">
        <f t="shared" si="513"/>
        <v>8886</v>
      </c>
      <c r="H1218" s="2">
        <f t="shared" si="522"/>
        <v>0.4280140648331005</v>
      </c>
      <c r="I1218" s="2"/>
      <c r="J1218" s="2">
        <f t="shared" si="514"/>
        <v>0.27219305428447571</v>
      </c>
      <c r="K1218" s="2">
        <f t="shared" si="515"/>
        <v>0.70020711911757627</v>
      </c>
      <c r="L1218" s="2">
        <f t="shared" si="516"/>
        <v>0</v>
      </c>
      <c r="M1218" s="2">
        <f t="shared" si="517"/>
        <v>2.7599826597948018E-2</v>
      </c>
      <c r="N1218" s="53">
        <v>5651</v>
      </c>
      <c r="O1218" s="53">
        <v>14537</v>
      </c>
      <c r="Q1218" s="53">
        <v>573</v>
      </c>
      <c r="AP1218" s="7">
        <f>IF(Q1218&gt;0,RANK(Q1218,(N1218:P1218,Q1218:AF1218)),0)</f>
        <v>3</v>
      </c>
      <c r="AQ1218" s="7">
        <f>IF(R1218&gt;0,RANK(R1218,(N1218:P1218,Q1218:AF1218)),0)</f>
        <v>0</v>
      </c>
      <c r="AR1218" s="7">
        <f>IF(T1218&gt;0,RANK(T1218,(N1218:P1218,Q1218:AF1218)),0)</f>
        <v>0</v>
      </c>
      <c r="AS1218" s="7">
        <f>IF(S1218&gt;0,RANK(S1218,(N1218:P1218,Q1218:AF1218)),0)</f>
        <v>0</v>
      </c>
      <c r="AT1218" s="2">
        <f t="shared" si="518"/>
        <v>2.7599826597948077E-2</v>
      </c>
      <c r="AU1218" s="2">
        <f t="shared" si="519"/>
        <v>0</v>
      </c>
      <c r="AV1218" s="2">
        <f t="shared" si="520"/>
        <v>0</v>
      </c>
      <c r="AW1218" s="2">
        <f t="shared" si="521"/>
        <v>0</v>
      </c>
      <c r="AY1218" t="s">
        <v>12</v>
      </c>
      <c r="AZ1218" t="s">
        <v>1443</v>
      </c>
      <c r="BA1218">
        <v>4</v>
      </c>
      <c r="BC1218">
        <v>2</v>
      </c>
      <c r="BD1218" s="91">
        <v>28</v>
      </c>
      <c r="BE1218" s="93">
        <v>45</v>
      </c>
      <c r="BF1218" s="96">
        <f t="shared" si="510"/>
        <v>28045</v>
      </c>
      <c r="BG1218" s="96">
        <f t="shared" si="499"/>
        <v>28045</v>
      </c>
      <c r="BI1218" s="7" t="s">
        <v>1447</v>
      </c>
    </row>
    <row r="1219" spans="1:61" ht="14" hidden="1" customHeight="1" outlineLevel="1" x14ac:dyDescent="0.2">
      <c r="A1219" t="s">
        <v>1368</v>
      </c>
      <c r="B1219" t="s">
        <v>1443</v>
      </c>
      <c r="C1219" s="1">
        <f t="shared" si="512"/>
        <v>75699</v>
      </c>
      <c r="D1219" s="7">
        <f>IF(N1219&gt;0, RANK(N1219,(N1219:P1219,Q1219:AF1219)),0)</f>
        <v>2</v>
      </c>
      <c r="E1219" s="7">
        <f>IF(O1219&gt;0,RANK(O1219,(N1219:P1219,Q1219:AF1219)),0)</f>
        <v>1</v>
      </c>
      <c r="F1219" s="7">
        <f>IF(P1219&gt;0,RANK(P1219,(N1219:P1219,Q1219:AF1219)),0)</f>
        <v>0</v>
      </c>
      <c r="G1219" s="1">
        <f t="shared" si="513"/>
        <v>12813</v>
      </c>
      <c r="H1219" s="2">
        <f t="shared" si="522"/>
        <v>0.16926247374469941</v>
      </c>
      <c r="I1219" s="2"/>
      <c r="J1219" s="2">
        <f t="shared" si="514"/>
        <v>0.40115457271562371</v>
      </c>
      <c r="K1219" s="2">
        <f t="shared" si="515"/>
        <v>0.5704170464603231</v>
      </c>
      <c r="L1219" s="2">
        <f t="shared" si="516"/>
        <v>0</v>
      </c>
      <c r="M1219" s="2">
        <f t="shared" si="517"/>
        <v>2.842838082405319E-2</v>
      </c>
      <c r="N1219" s="53">
        <v>30367</v>
      </c>
      <c r="O1219" s="53">
        <v>43180</v>
      </c>
      <c r="Q1219" s="53">
        <v>2152</v>
      </c>
      <c r="AP1219" s="7">
        <f>IF(Q1219&gt;0,RANK(Q1219,(N1219:P1219,Q1219:AF1219)),0)</f>
        <v>3</v>
      </c>
      <c r="AQ1219" s="7">
        <f>IF(R1219&gt;0,RANK(R1219,(N1219:P1219,Q1219:AF1219)),0)</f>
        <v>0</v>
      </c>
      <c r="AR1219" s="7">
        <f>IF(T1219&gt;0,RANK(T1219,(N1219:P1219,Q1219:AF1219)),0)</f>
        <v>0</v>
      </c>
      <c r="AS1219" s="7">
        <f>IF(S1219&gt;0,RANK(S1219,(N1219:P1219,Q1219:AF1219)),0)</f>
        <v>0</v>
      </c>
      <c r="AT1219" s="2">
        <f t="shared" si="518"/>
        <v>2.8428380824053159E-2</v>
      </c>
      <c r="AU1219" s="2">
        <f t="shared" si="519"/>
        <v>0</v>
      </c>
      <c r="AV1219" s="2">
        <f t="shared" si="520"/>
        <v>0</v>
      </c>
      <c r="AW1219" s="2">
        <f t="shared" si="521"/>
        <v>0</v>
      </c>
      <c r="AY1219" t="s">
        <v>1368</v>
      </c>
      <c r="AZ1219" t="s">
        <v>1443</v>
      </c>
      <c r="BA1219">
        <v>4</v>
      </c>
      <c r="BC1219">
        <v>2</v>
      </c>
      <c r="BD1219" s="91">
        <v>28</v>
      </c>
      <c r="BE1219" s="93">
        <v>47</v>
      </c>
      <c r="BF1219" s="96">
        <f t="shared" si="510"/>
        <v>28047</v>
      </c>
      <c r="BG1219" s="96">
        <f t="shared" si="499"/>
        <v>28047</v>
      </c>
      <c r="BI1219" s="7" t="s">
        <v>1447</v>
      </c>
    </row>
    <row r="1220" spans="1:61" ht="14" hidden="1" customHeight="1" outlineLevel="1" x14ac:dyDescent="0.2">
      <c r="A1220" t="s">
        <v>841</v>
      </c>
      <c r="B1220" t="s">
        <v>1443</v>
      </c>
      <c r="C1220" s="1">
        <f t="shared" si="512"/>
        <v>100038</v>
      </c>
      <c r="D1220" s="7">
        <f>IF(N1220&gt;0, RANK(N1220,(N1220:P1220,Q1220:AF1220)),0)</f>
        <v>1</v>
      </c>
      <c r="E1220" s="7">
        <f>IF(O1220&gt;0,RANK(O1220,(N1220:P1220,Q1220:AF1220)),0)</f>
        <v>2</v>
      </c>
      <c r="F1220" s="7">
        <f>IF(P1220&gt;0,RANK(P1220,(N1220:P1220,Q1220:AF1220)),0)</f>
        <v>0</v>
      </c>
      <c r="G1220" s="1">
        <f t="shared" si="513"/>
        <v>51806</v>
      </c>
      <c r="H1220" s="2">
        <f t="shared" si="522"/>
        <v>0.51786321197944785</v>
      </c>
      <c r="I1220" s="2"/>
      <c r="J1220" s="2">
        <f t="shared" si="514"/>
        <v>0.75438333433295346</v>
      </c>
      <c r="K1220" s="2">
        <f t="shared" si="515"/>
        <v>0.23652012235350567</v>
      </c>
      <c r="L1220" s="2">
        <f t="shared" si="516"/>
        <v>0</v>
      </c>
      <c r="M1220" s="2">
        <f t="shared" si="517"/>
        <v>9.0965433135408724E-3</v>
      </c>
      <c r="N1220" s="53">
        <v>75467</v>
      </c>
      <c r="O1220" s="53">
        <v>23661</v>
      </c>
      <c r="Q1220" s="53">
        <v>910</v>
      </c>
      <c r="AP1220" s="7">
        <f>IF(Q1220&gt;0,RANK(Q1220,(N1220:P1220,Q1220:AF1220)),0)</f>
        <v>3</v>
      </c>
      <c r="AQ1220" s="7">
        <f>IF(R1220&gt;0,RANK(R1220,(N1220:P1220,Q1220:AF1220)),0)</f>
        <v>0</v>
      </c>
      <c r="AR1220" s="7">
        <f>IF(T1220&gt;0,RANK(T1220,(N1220:P1220,Q1220:AF1220)),0)</f>
        <v>0</v>
      </c>
      <c r="AS1220" s="7">
        <f>IF(S1220&gt;0,RANK(S1220,(N1220:P1220,Q1220:AF1220)),0)</f>
        <v>0</v>
      </c>
      <c r="AT1220" s="2">
        <f t="shared" si="518"/>
        <v>9.0965433135408551E-3</v>
      </c>
      <c r="AU1220" s="2">
        <f t="shared" si="519"/>
        <v>0</v>
      </c>
      <c r="AV1220" s="2">
        <f t="shared" si="520"/>
        <v>0</v>
      </c>
      <c r="AW1220" s="2">
        <f t="shared" si="521"/>
        <v>0</v>
      </c>
      <c r="AY1220" t="s">
        <v>841</v>
      </c>
      <c r="AZ1220" t="s">
        <v>1443</v>
      </c>
      <c r="BC1220">
        <v>2</v>
      </c>
      <c r="BD1220" s="91">
        <v>28</v>
      </c>
      <c r="BE1220" s="93">
        <v>49</v>
      </c>
      <c r="BF1220" s="96">
        <f t="shared" si="510"/>
        <v>28049</v>
      </c>
      <c r="BG1220" s="96">
        <f t="shared" ref="BG1220:BG1283" si="523">BF1220</f>
        <v>28049</v>
      </c>
      <c r="BI1220" s="7" t="s">
        <v>1447</v>
      </c>
    </row>
    <row r="1221" spans="1:61" ht="14" hidden="1" customHeight="1" outlineLevel="1" x14ac:dyDescent="0.2">
      <c r="A1221" t="s">
        <v>1105</v>
      </c>
      <c r="B1221" t="s">
        <v>1443</v>
      </c>
      <c r="C1221" s="1">
        <f t="shared" si="512"/>
        <v>8064</v>
      </c>
      <c r="D1221" s="7">
        <f>IF(N1221&gt;0, RANK(N1221,(N1221:P1221,Q1221:AF1221)),0)</f>
        <v>1</v>
      </c>
      <c r="E1221" s="7">
        <f>IF(O1221&gt;0,RANK(O1221,(N1221:P1221,Q1221:AF1221)),0)</f>
        <v>2</v>
      </c>
      <c r="F1221" s="7">
        <f>IF(P1221&gt;0,RANK(P1221,(N1221:P1221,Q1221:AF1221)),0)</f>
        <v>0</v>
      </c>
      <c r="G1221" s="1">
        <f t="shared" si="513"/>
        <v>5568</v>
      </c>
      <c r="H1221" s="2">
        <f t="shared" si="522"/>
        <v>0.69047619047619047</v>
      </c>
      <c r="I1221" s="2"/>
      <c r="J1221" s="2">
        <f t="shared" si="514"/>
        <v>0.84300595238095233</v>
      </c>
      <c r="K1221" s="2">
        <f t="shared" si="515"/>
        <v>0.15252976190476192</v>
      </c>
      <c r="L1221" s="2">
        <f t="shared" si="516"/>
        <v>0</v>
      </c>
      <c r="M1221" s="2">
        <f t="shared" si="517"/>
        <v>4.4642857142857539E-3</v>
      </c>
      <c r="N1221" s="53">
        <v>6798</v>
      </c>
      <c r="O1221" s="53">
        <v>1230</v>
      </c>
      <c r="Q1221" s="53">
        <v>36</v>
      </c>
      <c r="AP1221" s="7">
        <f>IF(Q1221&gt;0,RANK(Q1221,(N1221:P1221,Q1221:AF1221)),0)</f>
        <v>3</v>
      </c>
      <c r="AQ1221" s="7">
        <f>IF(R1221&gt;0,RANK(R1221,(N1221:P1221,Q1221:AF1221)),0)</f>
        <v>0</v>
      </c>
      <c r="AR1221" s="7">
        <f>IF(T1221&gt;0,RANK(T1221,(N1221:P1221,Q1221:AF1221)),0)</f>
        <v>0</v>
      </c>
      <c r="AS1221" s="7">
        <f>IF(S1221&gt;0,RANK(S1221,(N1221:P1221,Q1221:AF1221)),0)</f>
        <v>0</v>
      </c>
      <c r="AT1221" s="2">
        <f t="shared" si="518"/>
        <v>4.464285714285714E-3</v>
      </c>
      <c r="AU1221" s="2">
        <f t="shared" si="519"/>
        <v>0</v>
      </c>
      <c r="AV1221" s="2">
        <f t="shared" si="520"/>
        <v>0</v>
      </c>
      <c r="AW1221" s="2">
        <f t="shared" si="521"/>
        <v>0</v>
      </c>
      <c r="AY1221" t="s">
        <v>1105</v>
      </c>
      <c r="AZ1221" t="s">
        <v>1443</v>
      </c>
      <c r="BA1221">
        <v>2</v>
      </c>
      <c r="BC1221">
        <v>2</v>
      </c>
      <c r="BD1221" s="91">
        <v>28</v>
      </c>
      <c r="BE1221" s="93">
        <v>51</v>
      </c>
      <c r="BF1221" s="96">
        <f t="shared" si="510"/>
        <v>28051</v>
      </c>
      <c r="BG1221" s="96">
        <f t="shared" si="523"/>
        <v>28051</v>
      </c>
      <c r="BI1221" s="7" t="s">
        <v>1447</v>
      </c>
    </row>
    <row r="1222" spans="1:61" ht="14" hidden="1" customHeight="1" outlineLevel="1" x14ac:dyDescent="0.2">
      <c r="A1222" t="s">
        <v>1804</v>
      </c>
      <c r="B1222" t="s">
        <v>1443</v>
      </c>
      <c r="C1222" s="1">
        <f t="shared" si="512"/>
        <v>4187</v>
      </c>
      <c r="D1222" s="7">
        <f>IF(N1222&gt;0, RANK(N1222,(N1222:P1222,Q1222:AF1222)),0)</f>
        <v>1</v>
      </c>
      <c r="E1222" s="7">
        <f>IF(O1222&gt;0,RANK(O1222,(N1222:P1222,Q1222:AF1222)),0)</f>
        <v>2</v>
      </c>
      <c r="F1222" s="7">
        <f>IF(P1222&gt;0,RANK(P1222,(N1222:P1222,Q1222:AF1222)),0)</f>
        <v>0</v>
      </c>
      <c r="G1222" s="1">
        <f t="shared" si="513"/>
        <v>2112</v>
      </c>
      <c r="H1222" s="2">
        <f t="shared" si="522"/>
        <v>0.50441843802245045</v>
      </c>
      <c r="I1222" s="2"/>
      <c r="J1222" s="2">
        <f t="shared" si="514"/>
        <v>0.74874611893957488</v>
      </c>
      <c r="K1222" s="2">
        <f t="shared" si="515"/>
        <v>0.24432768091712442</v>
      </c>
      <c r="L1222" s="2">
        <f t="shared" si="516"/>
        <v>0</v>
      </c>
      <c r="M1222" s="2">
        <f t="shared" si="517"/>
        <v>6.9262001433006981E-3</v>
      </c>
      <c r="N1222" s="53">
        <v>3135</v>
      </c>
      <c r="O1222" s="53">
        <v>1023</v>
      </c>
      <c r="Q1222" s="53">
        <v>29</v>
      </c>
      <c r="AP1222" s="7">
        <f>IF(Q1222&gt;0,RANK(Q1222,(N1222:P1222,Q1222:AF1222)),0)</f>
        <v>3</v>
      </c>
      <c r="AQ1222" s="7">
        <f>IF(R1222&gt;0,RANK(R1222,(N1222:P1222,Q1222:AF1222)),0)</f>
        <v>0</v>
      </c>
      <c r="AR1222" s="7">
        <f>IF(T1222&gt;0,RANK(T1222,(N1222:P1222,Q1222:AF1222)),0)</f>
        <v>0</v>
      </c>
      <c r="AS1222" s="7">
        <f>IF(S1222&gt;0,RANK(S1222,(N1222:P1222,Q1222:AF1222)),0)</f>
        <v>0</v>
      </c>
      <c r="AT1222" s="2">
        <f t="shared" si="518"/>
        <v>6.9262001433006929E-3</v>
      </c>
      <c r="AU1222" s="2">
        <f t="shared" si="519"/>
        <v>0</v>
      </c>
      <c r="AV1222" s="2">
        <f t="shared" si="520"/>
        <v>0</v>
      </c>
      <c r="AW1222" s="2">
        <f t="shared" si="521"/>
        <v>0</v>
      </c>
      <c r="AY1222" t="s">
        <v>1804</v>
      </c>
      <c r="AZ1222" t="s">
        <v>1443</v>
      </c>
      <c r="BA1222">
        <v>2</v>
      </c>
      <c r="BC1222">
        <v>2</v>
      </c>
      <c r="BD1222" s="91">
        <v>28</v>
      </c>
      <c r="BE1222" s="93">
        <v>53</v>
      </c>
      <c r="BF1222" s="96">
        <f t="shared" si="510"/>
        <v>28053</v>
      </c>
      <c r="BG1222" s="96">
        <f t="shared" si="523"/>
        <v>28053</v>
      </c>
      <c r="BI1222" s="7" t="s">
        <v>1447</v>
      </c>
    </row>
    <row r="1223" spans="1:61" ht="14" hidden="1" customHeight="1" outlineLevel="1" x14ac:dyDescent="0.2">
      <c r="A1223" t="s">
        <v>1174</v>
      </c>
      <c r="B1223" t="s">
        <v>1443</v>
      </c>
      <c r="C1223" s="1">
        <f t="shared" si="512"/>
        <v>681</v>
      </c>
      <c r="D1223" s="7">
        <f>IF(N1223&gt;0, RANK(N1223,(N1223:P1223,Q1223:AF1223)),0)</f>
        <v>1</v>
      </c>
      <c r="E1223" s="7">
        <f>IF(O1223&gt;0,RANK(O1223,(N1223:P1223,Q1223:AF1223)),0)</f>
        <v>2</v>
      </c>
      <c r="F1223" s="7">
        <f>IF(P1223&gt;0,RANK(P1223,(N1223:P1223,Q1223:AF1223)),0)</f>
        <v>0</v>
      </c>
      <c r="G1223" s="1">
        <f t="shared" si="513"/>
        <v>58</v>
      </c>
      <c r="H1223" s="2">
        <f t="shared" si="522"/>
        <v>8.5168869309838469E-2</v>
      </c>
      <c r="I1223" s="2"/>
      <c r="J1223" s="2">
        <f t="shared" si="514"/>
        <v>0.53891336270190893</v>
      </c>
      <c r="K1223" s="2">
        <f t="shared" si="515"/>
        <v>0.45374449339207046</v>
      </c>
      <c r="L1223" s="2">
        <f t="shared" si="516"/>
        <v>0</v>
      </c>
      <c r="M1223" s="2">
        <f t="shared" si="517"/>
        <v>7.3421439060206151E-3</v>
      </c>
      <c r="N1223" s="53">
        <v>367</v>
      </c>
      <c r="O1223" s="53">
        <v>309</v>
      </c>
      <c r="Q1223" s="53">
        <v>5</v>
      </c>
      <c r="AP1223" s="7">
        <f>IF(Q1223&gt;0,RANK(Q1223,(N1223:P1223,Q1223:AF1223)),0)</f>
        <v>3</v>
      </c>
      <c r="AQ1223" s="7">
        <f>IF(R1223&gt;0,RANK(R1223,(N1223:P1223,Q1223:AF1223)),0)</f>
        <v>0</v>
      </c>
      <c r="AR1223" s="7">
        <f>IF(T1223&gt;0,RANK(T1223,(N1223:P1223,Q1223:AF1223)),0)</f>
        <v>0</v>
      </c>
      <c r="AS1223" s="7">
        <f>IF(S1223&gt;0,RANK(S1223,(N1223:P1223,Q1223:AF1223)),0)</f>
        <v>0</v>
      </c>
      <c r="AT1223" s="2">
        <f t="shared" si="518"/>
        <v>7.3421439060205578E-3</v>
      </c>
      <c r="AU1223" s="2">
        <f t="shared" si="519"/>
        <v>0</v>
      </c>
      <c r="AV1223" s="2">
        <f t="shared" si="520"/>
        <v>0</v>
      </c>
      <c r="AW1223" s="2">
        <f t="shared" si="521"/>
        <v>0</v>
      </c>
      <c r="AY1223" t="s">
        <v>1174</v>
      </c>
      <c r="AZ1223" t="s">
        <v>1443</v>
      </c>
      <c r="BA1223">
        <v>2</v>
      </c>
      <c r="BC1223">
        <v>2</v>
      </c>
      <c r="BD1223" s="91">
        <v>28</v>
      </c>
      <c r="BE1223" s="93">
        <v>55</v>
      </c>
      <c r="BF1223" s="96">
        <f t="shared" si="510"/>
        <v>28055</v>
      </c>
      <c r="BG1223" s="96">
        <f t="shared" si="523"/>
        <v>28055</v>
      </c>
      <c r="BI1223" s="7" t="s">
        <v>1447</v>
      </c>
    </row>
    <row r="1224" spans="1:61" ht="14" hidden="1" customHeight="1" outlineLevel="1" x14ac:dyDescent="0.2">
      <c r="A1224" t="s">
        <v>2129</v>
      </c>
      <c r="B1224" t="s">
        <v>1443</v>
      </c>
      <c r="C1224" s="1">
        <f t="shared" si="512"/>
        <v>10749</v>
      </c>
      <c r="D1224" s="7">
        <f>IF(N1224&gt;0, RANK(N1224,(N1224:P1224,Q1224:AF1224)),0)</f>
        <v>2</v>
      </c>
      <c r="E1224" s="7">
        <f>IF(O1224&gt;0,RANK(O1224,(N1224:P1224,Q1224:AF1224)),0)</f>
        <v>1</v>
      </c>
      <c r="F1224" s="7">
        <f>IF(P1224&gt;0,RANK(P1224,(N1224:P1224,Q1224:AF1224)),0)</f>
        <v>0</v>
      </c>
      <c r="G1224" s="1">
        <f t="shared" si="513"/>
        <v>7138</v>
      </c>
      <c r="H1224" s="2">
        <f t="shared" si="522"/>
        <v>0.66406177318820359</v>
      </c>
      <c r="I1224" s="2"/>
      <c r="J1224" s="2">
        <f t="shared" si="514"/>
        <v>0.15629360870778677</v>
      </c>
      <c r="K1224" s="2">
        <f t="shared" si="515"/>
        <v>0.82035538189599033</v>
      </c>
      <c r="L1224" s="2">
        <f t="shared" si="516"/>
        <v>0</v>
      </c>
      <c r="M1224" s="2">
        <f t="shared" si="517"/>
        <v>2.3351009396222921E-2</v>
      </c>
      <c r="N1224" s="53">
        <v>1680</v>
      </c>
      <c r="O1224" s="53">
        <v>8818</v>
      </c>
      <c r="Q1224" s="53">
        <v>251</v>
      </c>
      <c r="AP1224" s="7">
        <f>IF(Q1224&gt;0,RANK(Q1224,(N1224:P1224,Q1224:AF1224)),0)</f>
        <v>3</v>
      </c>
      <c r="AQ1224" s="7">
        <f>IF(R1224&gt;0,RANK(R1224,(N1224:P1224,Q1224:AF1224)),0)</f>
        <v>0</v>
      </c>
      <c r="AR1224" s="7">
        <f>IF(T1224&gt;0,RANK(T1224,(N1224:P1224,Q1224:AF1224)),0)</f>
        <v>0</v>
      </c>
      <c r="AS1224" s="7">
        <f>IF(S1224&gt;0,RANK(S1224,(N1224:P1224,Q1224:AF1224)),0)</f>
        <v>0</v>
      </c>
      <c r="AT1224" s="2">
        <f t="shared" si="518"/>
        <v>2.3351009396222904E-2</v>
      </c>
      <c r="AU1224" s="2">
        <f t="shared" si="519"/>
        <v>0</v>
      </c>
      <c r="AV1224" s="2">
        <f t="shared" si="520"/>
        <v>0</v>
      </c>
      <c r="AW1224" s="2">
        <f t="shared" si="521"/>
        <v>0</v>
      </c>
      <c r="AY1224" t="s">
        <v>2129</v>
      </c>
      <c r="AZ1224" t="s">
        <v>1443</v>
      </c>
      <c r="BA1224">
        <v>1</v>
      </c>
      <c r="BC1224">
        <v>2</v>
      </c>
      <c r="BD1224" s="91">
        <v>28</v>
      </c>
      <c r="BE1224" s="93">
        <v>57</v>
      </c>
      <c r="BF1224" s="96">
        <f t="shared" si="510"/>
        <v>28057</v>
      </c>
      <c r="BG1224" s="96">
        <f t="shared" si="523"/>
        <v>28057</v>
      </c>
      <c r="BI1224" s="7" t="s">
        <v>1447</v>
      </c>
    </row>
    <row r="1225" spans="1:61" ht="14" hidden="1" customHeight="1" outlineLevel="1" x14ac:dyDescent="0.2">
      <c r="A1225" t="s">
        <v>2169</v>
      </c>
      <c r="B1225" t="s">
        <v>1443</v>
      </c>
      <c r="C1225" s="1">
        <f t="shared" si="512"/>
        <v>54267</v>
      </c>
      <c r="D1225" s="7">
        <f>IF(N1225&gt;0, RANK(N1225,(N1225:P1225,Q1225:AF1225)),0)</f>
        <v>2</v>
      </c>
      <c r="E1225" s="7">
        <f>IF(O1225&gt;0,RANK(O1225,(N1225:P1225,Q1225:AF1225)),0)</f>
        <v>1</v>
      </c>
      <c r="F1225" s="7">
        <f>IF(P1225&gt;0,RANK(P1225,(N1225:P1225,Q1225:AF1225)),0)</f>
        <v>0</v>
      </c>
      <c r="G1225" s="1">
        <f t="shared" si="513"/>
        <v>14274</v>
      </c>
      <c r="H1225" s="2">
        <f t="shared" si="522"/>
        <v>0.26303278235391675</v>
      </c>
      <c r="I1225" s="2"/>
      <c r="J1225" s="2">
        <f t="shared" si="514"/>
        <v>0.35627545285348372</v>
      </c>
      <c r="K1225" s="2">
        <f t="shared" si="515"/>
        <v>0.61930823520740041</v>
      </c>
      <c r="L1225" s="2">
        <f t="shared" si="516"/>
        <v>0</v>
      </c>
      <c r="M1225" s="2">
        <f t="shared" si="517"/>
        <v>2.4416311939115865E-2</v>
      </c>
      <c r="N1225" s="53">
        <v>19334</v>
      </c>
      <c r="O1225" s="53">
        <v>33608</v>
      </c>
      <c r="Q1225" s="53">
        <v>1325</v>
      </c>
      <c r="AP1225" s="7">
        <f>IF(Q1225&gt;0,RANK(Q1225,(N1225:P1225,Q1225:AF1225)),0)</f>
        <v>3</v>
      </c>
      <c r="AQ1225" s="7">
        <f>IF(R1225&gt;0,RANK(R1225,(N1225:P1225,Q1225:AF1225)),0)</f>
        <v>0</v>
      </c>
      <c r="AR1225" s="7">
        <f>IF(T1225&gt;0,RANK(T1225,(N1225:P1225,Q1225:AF1225)),0)</f>
        <v>0</v>
      </c>
      <c r="AS1225" s="7">
        <f>IF(S1225&gt;0,RANK(S1225,(N1225:P1225,Q1225:AF1225)),0)</f>
        <v>0</v>
      </c>
      <c r="AT1225" s="2">
        <f t="shared" si="518"/>
        <v>2.4416311939115854E-2</v>
      </c>
      <c r="AU1225" s="2">
        <f t="shared" si="519"/>
        <v>0</v>
      </c>
      <c r="AV1225" s="2">
        <f t="shared" si="520"/>
        <v>0</v>
      </c>
      <c r="AW1225" s="2">
        <f t="shared" si="521"/>
        <v>0</v>
      </c>
      <c r="AY1225" t="s">
        <v>2169</v>
      </c>
      <c r="AZ1225" t="s">
        <v>1443</v>
      </c>
      <c r="BA1225">
        <v>4</v>
      </c>
      <c r="BC1225">
        <v>2</v>
      </c>
      <c r="BD1225" s="91">
        <v>28</v>
      </c>
      <c r="BE1225" s="93">
        <v>59</v>
      </c>
      <c r="BF1225" s="96">
        <f t="shared" si="510"/>
        <v>28059</v>
      </c>
      <c r="BG1225" s="96">
        <f t="shared" si="523"/>
        <v>28059</v>
      </c>
      <c r="BI1225" s="7" t="s">
        <v>1447</v>
      </c>
    </row>
    <row r="1226" spans="1:61" ht="14" hidden="1" customHeight="1" outlineLevel="1" x14ac:dyDescent="0.2">
      <c r="A1226" t="s">
        <v>297</v>
      </c>
      <c r="B1226" t="s">
        <v>1443</v>
      </c>
      <c r="C1226" s="1">
        <f t="shared" si="512"/>
        <v>8750</v>
      </c>
      <c r="D1226" s="7">
        <f>IF(N1226&gt;0, RANK(N1226,(N1226:P1226,Q1226:AF1226)),0)</f>
        <v>1</v>
      </c>
      <c r="E1226" s="7">
        <f>IF(O1226&gt;0,RANK(O1226,(N1226:P1226,Q1226:AF1226)),0)</f>
        <v>2</v>
      </c>
      <c r="F1226" s="7">
        <f>IF(P1226&gt;0,RANK(P1226,(N1226:P1226,Q1226:AF1226)),0)</f>
        <v>0</v>
      </c>
      <c r="G1226" s="1">
        <f t="shared" si="513"/>
        <v>454</v>
      </c>
      <c r="H1226" s="2">
        <f t="shared" si="522"/>
        <v>5.1885714285714285E-2</v>
      </c>
      <c r="I1226" s="2"/>
      <c r="J1226" s="2">
        <f t="shared" si="514"/>
        <v>0.52068571428571431</v>
      </c>
      <c r="K1226" s="2">
        <f t="shared" si="515"/>
        <v>0.46879999999999999</v>
      </c>
      <c r="L1226" s="2">
        <f t="shared" si="516"/>
        <v>0</v>
      </c>
      <c r="M1226" s="2">
        <f t="shared" si="517"/>
        <v>1.0514285714285698E-2</v>
      </c>
      <c r="N1226" s="53">
        <v>4556</v>
      </c>
      <c r="O1226" s="53">
        <v>4102</v>
      </c>
      <c r="Q1226" s="53">
        <v>92</v>
      </c>
      <c r="AP1226" s="7">
        <f>IF(Q1226&gt;0,RANK(Q1226,(N1226:P1226,Q1226:AF1226)),0)</f>
        <v>3</v>
      </c>
      <c r="AQ1226" s="7">
        <f>IF(R1226&gt;0,RANK(R1226,(N1226:P1226,Q1226:AF1226)),0)</f>
        <v>0</v>
      </c>
      <c r="AR1226" s="7">
        <f>IF(T1226&gt;0,RANK(T1226,(N1226:P1226,Q1226:AF1226)),0)</f>
        <v>0</v>
      </c>
      <c r="AS1226" s="7">
        <f>IF(S1226&gt;0,RANK(S1226,(N1226:P1226,Q1226:AF1226)),0)</f>
        <v>0</v>
      </c>
      <c r="AT1226" s="2">
        <f t="shared" si="518"/>
        <v>1.0514285714285714E-2</v>
      </c>
      <c r="AU1226" s="2">
        <f t="shared" si="519"/>
        <v>0</v>
      </c>
      <c r="AV1226" s="2">
        <f t="shared" si="520"/>
        <v>0</v>
      </c>
      <c r="AW1226" s="2">
        <f t="shared" si="521"/>
        <v>0</v>
      </c>
      <c r="AY1226" t="s">
        <v>297</v>
      </c>
      <c r="AZ1226" t="s">
        <v>1443</v>
      </c>
      <c r="BA1226">
        <v>3</v>
      </c>
      <c r="BC1226">
        <v>2</v>
      </c>
      <c r="BD1226" s="91">
        <v>28</v>
      </c>
      <c r="BE1226" s="93">
        <v>61</v>
      </c>
      <c r="BF1226" s="96">
        <f t="shared" si="510"/>
        <v>28061</v>
      </c>
      <c r="BG1226" s="96">
        <f t="shared" si="523"/>
        <v>28061</v>
      </c>
      <c r="BI1226" s="7" t="s">
        <v>1447</v>
      </c>
    </row>
    <row r="1227" spans="1:61" ht="14" hidden="1" customHeight="1" outlineLevel="1" x14ac:dyDescent="0.2">
      <c r="A1227" t="s">
        <v>1259</v>
      </c>
      <c r="B1227" t="s">
        <v>1443</v>
      </c>
      <c r="C1227" s="1">
        <f t="shared" si="512"/>
        <v>3916</v>
      </c>
      <c r="D1227" s="7">
        <f>IF(N1227&gt;0, RANK(N1227,(N1227:P1227,Q1227:AF1227)),0)</f>
        <v>1</v>
      </c>
      <c r="E1227" s="7">
        <f>IF(O1227&gt;0,RANK(O1227,(N1227:P1227,Q1227:AF1227)),0)</f>
        <v>2</v>
      </c>
      <c r="F1227" s="7">
        <f>IF(P1227&gt;0,RANK(P1227,(N1227:P1227,Q1227:AF1227)),0)</f>
        <v>0</v>
      </c>
      <c r="G1227" s="1">
        <f t="shared" si="513"/>
        <v>2952</v>
      </c>
      <c r="H1227" s="2">
        <f t="shared" si="522"/>
        <v>0.75383043922369763</v>
      </c>
      <c r="I1227" s="2"/>
      <c r="J1227" s="2">
        <f t="shared" si="514"/>
        <v>0.87538304392236976</v>
      </c>
      <c r="K1227" s="2">
        <f t="shared" si="515"/>
        <v>0.12155260469867211</v>
      </c>
      <c r="L1227" s="2">
        <f t="shared" si="516"/>
        <v>0</v>
      </c>
      <c r="M1227" s="2">
        <f t="shared" si="517"/>
        <v>3.0643513789581217E-3</v>
      </c>
      <c r="N1227" s="53">
        <v>3428</v>
      </c>
      <c r="O1227" s="53">
        <v>476</v>
      </c>
      <c r="Q1227" s="53">
        <v>12</v>
      </c>
      <c r="AP1227" s="7">
        <f>IF(Q1227&gt;0,RANK(Q1227,(N1227:P1227,Q1227:AF1227)),0)</f>
        <v>3</v>
      </c>
      <c r="AQ1227" s="7">
        <f>IF(R1227&gt;0,RANK(R1227,(N1227:P1227,Q1227:AF1227)),0)</f>
        <v>0</v>
      </c>
      <c r="AR1227" s="7">
        <f>IF(T1227&gt;0,RANK(T1227,(N1227:P1227,Q1227:AF1227)),0)</f>
        <v>0</v>
      </c>
      <c r="AS1227" s="7">
        <f>IF(S1227&gt;0,RANK(S1227,(N1227:P1227,Q1227:AF1227)),0)</f>
        <v>0</v>
      </c>
      <c r="AT1227" s="2">
        <f t="shared" si="518"/>
        <v>3.0643513789581204E-3</v>
      </c>
      <c r="AU1227" s="2">
        <f t="shared" si="519"/>
        <v>0</v>
      </c>
      <c r="AV1227" s="2">
        <f t="shared" si="520"/>
        <v>0</v>
      </c>
      <c r="AW1227" s="2">
        <f t="shared" si="521"/>
        <v>0</v>
      </c>
      <c r="AY1227" t="s">
        <v>1259</v>
      </c>
      <c r="AZ1227" t="s">
        <v>1443</v>
      </c>
      <c r="BA1227">
        <v>2</v>
      </c>
      <c r="BC1227">
        <v>2</v>
      </c>
      <c r="BD1227" s="91">
        <v>28</v>
      </c>
      <c r="BE1227" s="93">
        <v>63</v>
      </c>
      <c r="BF1227" s="96">
        <f t="shared" si="510"/>
        <v>28063</v>
      </c>
      <c r="BG1227" s="96">
        <f t="shared" si="523"/>
        <v>28063</v>
      </c>
      <c r="BI1227" s="7" t="s">
        <v>1447</v>
      </c>
    </row>
    <row r="1228" spans="1:61" ht="14" hidden="1" customHeight="1" outlineLevel="1" x14ac:dyDescent="0.2">
      <c r="A1228" t="s">
        <v>1633</v>
      </c>
      <c r="B1228" t="s">
        <v>1443</v>
      </c>
      <c r="C1228" s="1">
        <f t="shared" ref="C1228:C1259" si="524">SUM(N1228:AN1228)</f>
        <v>6202</v>
      </c>
      <c r="D1228" s="7">
        <f>IF(N1228&gt;0, RANK(N1228,(N1228:P1228,Q1228:AF1228)),0)</f>
        <v>1</v>
      </c>
      <c r="E1228" s="7">
        <f>IF(O1228&gt;0,RANK(O1228,(N1228:P1228,Q1228:AF1228)),0)</f>
        <v>2</v>
      </c>
      <c r="F1228" s="7">
        <f>IF(P1228&gt;0,RANK(P1228,(N1228:P1228,Q1228:AF1228)),0)</f>
        <v>0</v>
      </c>
      <c r="G1228" s="1">
        <f t="shared" ref="G1228:G1259" si="525">IF(C1228&gt;0,MAX(N1228:U1228)-LARGE(N1228:U1228,2),0)</f>
        <v>1358</v>
      </c>
      <c r="H1228" s="2">
        <f t="shared" si="522"/>
        <v>0.21896162528216703</v>
      </c>
      <c r="I1228" s="2"/>
      <c r="J1228" s="2">
        <f t="shared" ref="J1228:J1259" si="526">IF($C1228=0,"-",N1228/$C1228)</f>
        <v>0.60593356981618829</v>
      </c>
      <c r="K1228" s="2">
        <f t="shared" ref="K1228:K1259" si="527">IF($C1228=0,"-",O1228/$C1228)</f>
        <v>0.38697194453402128</v>
      </c>
      <c r="L1228" s="2">
        <f t="shared" ref="L1228:L1259" si="528">IF($C1228=0,"-",P1228/$C1228)</f>
        <v>0</v>
      </c>
      <c r="M1228" s="2">
        <f t="shared" ref="M1228:M1259" si="529">IF(C1228=0,"-",(1-J1228-K1228-L1228))</f>
        <v>7.0944856497904274E-3</v>
      </c>
      <c r="N1228" s="53">
        <v>3758</v>
      </c>
      <c r="O1228" s="53">
        <v>2400</v>
      </c>
      <c r="Q1228" s="53">
        <v>44</v>
      </c>
      <c r="AP1228" s="7">
        <f>IF(Q1228&gt;0,RANK(Q1228,(N1228:P1228,Q1228:AF1228)),0)</f>
        <v>3</v>
      </c>
      <c r="AQ1228" s="7">
        <f>IF(R1228&gt;0,RANK(R1228,(N1228:P1228,Q1228:AF1228)),0)</f>
        <v>0</v>
      </c>
      <c r="AR1228" s="7">
        <f>IF(T1228&gt;0,RANK(T1228,(N1228:P1228,Q1228:AF1228)),0)</f>
        <v>0</v>
      </c>
      <c r="AS1228" s="7">
        <f>IF(S1228&gt;0,RANK(S1228,(N1228:P1228,Q1228:AF1228)),0)</f>
        <v>0</v>
      </c>
      <c r="AT1228" s="2">
        <f t="shared" ref="AT1228:AT1259" si="530">IF($C1228=0,"-",Q1228/$C1228)</f>
        <v>7.0944856497903901E-3</v>
      </c>
      <c r="AU1228" s="2">
        <f t="shared" ref="AU1228:AU1259" si="531">IF($C1228=0,"-",R1228/$C1228)</f>
        <v>0</v>
      </c>
      <c r="AV1228" s="2">
        <f t="shared" ref="AV1228:AV1259" si="532">IF($C1228=0,"-",T1228/$C1228)</f>
        <v>0</v>
      </c>
      <c r="AW1228" s="2">
        <f t="shared" ref="AW1228:AW1259" si="533">IF($C1228=0,"-",S1228/$C1228)</f>
        <v>0</v>
      </c>
      <c r="AY1228" t="s">
        <v>1633</v>
      </c>
      <c r="AZ1228" t="s">
        <v>1443</v>
      </c>
      <c r="BA1228">
        <v>3</v>
      </c>
      <c r="BC1228">
        <v>2</v>
      </c>
      <c r="BD1228" s="91">
        <v>28</v>
      </c>
      <c r="BE1228" s="93">
        <v>65</v>
      </c>
      <c r="BF1228" s="96">
        <f t="shared" si="510"/>
        <v>28065</v>
      </c>
      <c r="BG1228" s="96">
        <f t="shared" si="523"/>
        <v>28065</v>
      </c>
      <c r="BI1228" s="7" t="s">
        <v>1447</v>
      </c>
    </row>
    <row r="1229" spans="1:61" ht="14" hidden="1" customHeight="1" outlineLevel="1" x14ac:dyDescent="0.2">
      <c r="A1229" t="s">
        <v>2131</v>
      </c>
      <c r="B1229" t="s">
        <v>1443</v>
      </c>
      <c r="C1229" s="1">
        <f t="shared" si="524"/>
        <v>29980</v>
      </c>
      <c r="D1229" s="7">
        <f>IF(N1229&gt;0, RANK(N1229,(N1229:P1229,Q1229:AF1229)),0)</f>
        <v>2</v>
      </c>
      <c r="E1229" s="7">
        <f>IF(O1229&gt;0,RANK(O1229,(N1229:P1229,Q1229:AF1229)),0)</f>
        <v>1</v>
      </c>
      <c r="F1229" s="7">
        <f>IF(P1229&gt;0,RANK(P1229,(N1229:P1229,Q1229:AF1229)),0)</f>
        <v>0</v>
      </c>
      <c r="G1229" s="1">
        <f t="shared" si="525"/>
        <v>10495</v>
      </c>
      <c r="H1229" s="2">
        <f t="shared" si="522"/>
        <v>0.35006671114076049</v>
      </c>
      <c r="I1229" s="2"/>
      <c r="J1229" s="2">
        <f t="shared" si="526"/>
        <v>0.31427618412274849</v>
      </c>
      <c r="K1229" s="2">
        <f t="shared" si="527"/>
        <v>0.66434289526350898</v>
      </c>
      <c r="L1229" s="2">
        <f t="shared" si="528"/>
        <v>0</v>
      </c>
      <c r="M1229" s="2">
        <f t="shared" si="529"/>
        <v>2.1380920613742527E-2</v>
      </c>
      <c r="N1229" s="53">
        <v>9422</v>
      </c>
      <c r="O1229" s="53">
        <v>19917</v>
      </c>
      <c r="Q1229" s="53">
        <v>641</v>
      </c>
      <c r="AP1229" s="7">
        <f>IF(Q1229&gt;0,RANK(Q1229,(N1229:P1229,Q1229:AF1229)),0)</f>
        <v>3</v>
      </c>
      <c r="AQ1229" s="7">
        <f>IF(R1229&gt;0,RANK(R1229,(N1229:P1229,Q1229:AF1229)),0)</f>
        <v>0</v>
      </c>
      <c r="AR1229" s="7">
        <f>IF(T1229&gt;0,RANK(T1229,(N1229:P1229,Q1229:AF1229)),0)</f>
        <v>0</v>
      </c>
      <c r="AS1229" s="7">
        <f>IF(S1229&gt;0,RANK(S1229,(N1229:P1229,Q1229:AF1229)),0)</f>
        <v>0</v>
      </c>
      <c r="AT1229" s="2">
        <f t="shared" si="530"/>
        <v>2.1380920613742496E-2</v>
      </c>
      <c r="AU1229" s="2">
        <f t="shared" si="531"/>
        <v>0</v>
      </c>
      <c r="AV1229" s="2">
        <f t="shared" si="532"/>
        <v>0</v>
      </c>
      <c r="AW1229" s="2">
        <f t="shared" si="533"/>
        <v>0</v>
      </c>
      <c r="AY1229" t="s">
        <v>2131</v>
      </c>
      <c r="AZ1229" t="s">
        <v>1443</v>
      </c>
      <c r="BA1229">
        <v>4</v>
      </c>
      <c r="BC1229">
        <v>2</v>
      </c>
      <c r="BD1229" s="91">
        <v>28</v>
      </c>
      <c r="BE1229" s="93">
        <v>67</v>
      </c>
      <c r="BF1229" s="96">
        <f t="shared" si="510"/>
        <v>28067</v>
      </c>
      <c r="BG1229" s="96">
        <f t="shared" si="523"/>
        <v>28067</v>
      </c>
      <c r="BI1229" s="7" t="s">
        <v>1447</v>
      </c>
    </row>
    <row r="1230" spans="1:61" ht="14" hidden="1" customHeight="1" outlineLevel="1" x14ac:dyDescent="0.2">
      <c r="A1230" t="s">
        <v>204</v>
      </c>
      <c r="B1230" t="s">
        <v>1443</v>
      </c>
      <c r="C1230" s="1">
        <f t="shared" si="524"/>
        <v>4725</v>
      </c>
      <c r="D1230" s="7">
        <f>IF(N1230&gt;0, RANK(N1230,(N1230:P1230,Q1230:AF1230)),0)</f>
        <v>1</v>
      </c>
      <c r="E1230" s="7">
        <f>IF(O1230&gt;0,RANK(O1230,(N1230:P1230,Q1230:AF1230)),0)</f>
        <v>2</v>
      </c>
      <c r="F1230" s="7">
        <f>IF(P1230&gt;0,RANK(P1230,(N1230:P1230,Q1230:AF1230)),0)</f>
        <v>0</v>
      </c>
      <c r="G1230" s="1">
        <f t="shared" si="525"/>
        <v>1245</v>
      </c>
      <c r="H1230" s="2">
        <f t="shared" si="522"/>
        <v>0.2634920634920635</v>
      </c>
      <c r="I1230" s="2"/>
      <c r="J1230" s="2">
        <f t="shared" si="526"/>
        <v>0.62751322751322747</v>
      </c>
      <c r="K1230" s="2">
        <f t="shared" si="527"/>
        <v>0.36402116402116402</v>
      </c>
      <c r="L1230" s="2">
        <f t="shared" si="528"/>
        <v>0</v>
      </c>
      <c r="M1230" s="2">
        <f t="shared" si="529"/>
        <v>8.4656084656085095E-3</v>
      </c>
      <c r="N1230" s="53">
        <v>2965</v>
      </c>
      <c r="O1230" s="53">
        <v>1720</v>
      </c>
      <c r="Q1230" s="53">
        <v>40</v>
      </c>
      <c r="AP1230" s="7">
        <f>IF(Q1230&gt;0,RANK(Q1230,(N1230:P1230,Q1230:AF1230)),0)</f>
        <v>3</v>
      </c>
      <c r="AQ1230" s="7">
        <f>IF(R1230&gt;0,RANK(R1230,(N1230:P1230,Q1230:AF1230)),0)</f>
        <v>0</v>
      </c>
      <c r="AR1230" s="7">
        <f>IF(T1230&gt;0,RANK(T1230,(N1230:P1230,Q1230:AF1230)),0)</f>
        <v>0</v>
      </c>
      <c r="AS1230" s="7">
        <f>IF(S1230&gt;0,RANK(S1230,(N1230:P1230,Q1230:AF1230)),0)</f>
        <v>0</v>
      </c>
      <c r="AT1230" s="2">
        <f t="shared" si="530"/>
        <v>8.4656084656084662E-3</v>
      </c>
      <c r="AU1230" s="2">
        <f t="shared" si="531"/>
        <v>0</v>
      </c>
      <c r="AV1230" s="2">
        <f t="shared" si="532"/>
        <v>0</v>
      </c>
      <c r="AW1230" s="2">
        <f t="shared" si="533"/>
        <v>0</v>
      </c>
      <c r="AY1230" t="s">
        <v>204</v>
      </c>
      <c r="AZ1230" t="s">
        <v>1443</v>
      </c>
      <c r="BA1230">
        <v>3</v>
      </c>
      <c r="BC1230">
        <v>2</v>
      </c>
      <c r="BD1230" s="91">
        <v>28</v>
      </c>
      <c r="BE1230" s="93">
        <v>69</v>
      </c>
      <c r="BF1230" s="96">
        <f t="shared" si="510"/>
        <v>28069</v>
      </c>
      <c r="BG1230" s="96">
        <f t="shared" si="523"/>
        <v>28069</v>
      </c>
      <c r="BI1230" s="7" t="s">
        <v>1447</v>
      </c>
    </row>
    <row r="1231" spans="1:61" ht="14" hidden="1" customHeight="1" outlineLevel="1" x14ac:dyDescent="0.2">
      <c r="A1231" t="s">
        <v>748</v>
      </c>
      <c r="B1231" t="s">
        <v>1443</v>
      </c>
      <c r="C1231" s="1">
        <f t="shared" si="524"/>
        <v>23365</v>
      </c>
      <c r="D1231" s="7">
        <f>IF(N1231&gt;0, RANK(N1231,(N1231:P1231,Q1231:AF1231)),0)</f>
        <v>2</v>
      </c>
      <c r="E1231" s="7">
        <f>IF(O1231&gt;0,RANK(O1231,(N1231:P1231,Q1231:AF1231)),0)</f>
        <v>1</v>
      </c>
      <c r="F1231" s="7">
        <f>IF(P1231&gt;0,RANK(P1231,(N1231:P1231,Q1231:AF1231)),0)</f>
        <v>0</v>
      </c>
      <c r="G1231" s="1">
        <f t="shared" si="525"/>
        <v>1321</v>
      </c>
      <c r="H1231" s="2">
        <f t="shared" si="522"/>
        <v>5.6537556173764179E-2</v>
      </c>
      <c r="I1231" s="2"/>
      <c r="J1231" s="2">
        <f t="shared" si="526"/>
        <v>0.4624866252942435</v>
      </c>
      <c r="K1231" s="2">
        <f t="shared" si="527"/>
        <v>0.51902418146800766</v>
      </c>
      <c r="L1231" s="2">
        <f t="shared" si="528"/>
        <v>0</v>
      </c>
      <c r="M1231" s="2">
        <f t="shared" si="529"/>
        <v>1.8489193237748891E-2</v>
      </c>
      <c r="N1231" s="53">
        <v>10806</v>
      </c>
      <c r="O1231" s="53">
        <v>12127</v>
      </c>
      <c r="Q1231" s="53">
        <v>432</v>
      </c>
      <c r="AP1231" s="7">
        <f>IF(Q1231&gt;0,RANK(Q1231,(N1231:P1231,Q1231:AF1231)),0)</f>
        <v>3</v>
      </c>
      <c r="AQ1231" s="7">
        <f>IF(R1231&gt;0,RANK(R1231,(N1231:P1231,Q1231:AF1231)),0)</f>
        <v>0</v>
      </c>
      <c r="AR1231" s="7">
        <f>IF(T1231&gt;0,RANK(T1231,(N1231:P1231,Q1231:AF1231)),0)</f>
        <v>0</v>
      </c>
      <c r="AS1231" s="7">
        <f>IF(S1231&gt;0,RANK(S1231,(N1231:P1231,Q1231:AF1231)),0)</f>
        <v>0</v>
      </c>
      <c r="AT1231" s="2">
        <f t="shared" si="530"/>
        <v>1.848919323774877E-2</v>
      </c>
      <c r="AU1231" s="2">
        <f t="shared" si="531"/>
        <v>0</v>
      </c>
      <c r="AV1231" s="2">
        <f t="shared" si="532"/>
        <v>0</v>
      </c>
      <c r="AW1231" s="2">
        <f t="shared" si="533"/>
        <v>0</v>
      </c>
      <c r="AY1231" t="s">
        <v>748</v>
      </c>
      <c r="AZ1231" t="s">
        <v>1443</v>
      </c>
      <c r="BA1231">
        <v>1</v>
      </c>
      <c r="BC1231">
        <v>2</v>
      </c>
      <c r="BD1231" s="91">
        <v>28</v>
      </c>
      <c r="BE1231" s="93">
        <v>71</v>
      </c>
      <c r="BF1231" s="96">
        <f t="shared" si="510"/>
        <v>28071</v>
      </c>
      <c r="BG1231" s="96">
        <f t="shared" si="523"/>
        <v>28071</v>
      </c>
      <c r="BI1231" s="7" t="s">
        <v>1447</v>
      </c>
    </row>
    <row r="1232" spans="1:61" ht="14" hidden="1" customHeight="1" outlineLevel="1" x14ac:dyDescent="0.2">
      <c r="A1232" t="s">
        <v>1683</v>
      </c>
      <c r="B1232" t="s">
        <v>1443</v>
      </c>
      <c r="C1232" s="1">
        <f t="shared" si="524"/>
        <v>28438</v>
      </c>
      <c r="D1232" s="7">
        <f>IF(N1232&gt;0, RANK(N1232,(N1232:P1232,Q1232:AF1232)),0)</f>
        <v>2</v>
      </c>
      <c r="E1232" s="7">
        <f>IF(O1232&gt;0,RANK(O1232,(N1232:P1232,Q1232:AF1232)),0)</f>
        <v>1</v>
      </c>
      <c r="F1232" s="7">
        <f>IF(P1232&gt;0,RANK(P1232,(N1232:P1232,Q1232:AF1232)),0)</f>
        <v>0</v>
      </c>
      <c r="G1232" s="1">
        <f t="shared" si="525"/>
        <v>11431</v>
      </c>
      <c r="H1232" s="2">
        <f t="shared" si="522"/>
        <v>0.40196216330262324</v>
      </c>
      <c r="I1232" s="2"/>
      <c r="J1232" s="2">
        <f t="shared" si="526"/>
        <v>0.28683451719530206</v>
      </c>
      <c r="K1232" s="2">
        <f t="shared" si="527"/>
        <v>0.68879668049792531</v>
      </c>
      <c r="L1232" s="2">
        <f t="shared" si="528"/>
        <v>0</v>
      </c>
      <c r="M1232" s="2">
        <f t="shared" si="529"/>
        <v>2.436880230677263E-2</v>
      </c>
      <c r="N1232" s="53">
        <v>8157</v>
      </c>
      <c r="O1232" s="53">
        <v>19588</v>
      </c>
      <c r="Q1232" s="53">
        <v>693</v>
      </c>
      <c r="AP1232" s="7">
        <f>IF(Q1232&gt;0,RANK(Q1232,(N1232:P1232,Q1232:AF1232)),0)</f>
        <v>3</v>
      </c>
      <c r="AQ1232" s="7">
        <f>IF(R1232&gt;0,RANK(R1232,(N1232:P1232,Q1232:AF1232)),0)</f>
        <v>0</v>
      </c>
      <c r="AR1232" s="7">
        <f>IF(T1232&gt;0,RANK(T1232,(N1232:P1232,Q1232:AF1232)),0)</f>
        <v>0</v>
      </c>
      <c r="AS1232" s="7">
        <f>IF(S1232&gt;0,RANK(S1232,(N1232:P1232,Q1232:AF1232)),0)</f>
        <v>0</v>
      </c>
      <c r="AT1232" s="2">
        <f t="shared" si="530"/>
        <v>2.4368802306772627E-2</v>
      </c>
      <c r="AU1232" s="2">
        <f t="shared" si="531"/>
        <v>0</v>
      </c>
      <c r="AV1232" s="2">
        <f t="shared" si="532"/>
        <v>0</v>
      </c>
      <c r="AW1232" s="2">
        <f t="shared" si="533"/>
        <v>0</v>
      </c>
      <c r="AY1232" t="s">
        <v>1683</v>
      </c>
      <c r="AZ1232" t="s">
        <v>1443</v>
      </c>
      <c r="BA1232">
        <v>4</v>
      </c>
      <c r="BC1232">
        <v>2</v>
      </c>
      <c r="BD1232" s="91">
        <v>28</v>
      </c>
      <c r="BE1232" s="93">
        <v>73</v>
      </c>
      <c r="BF1232" s="96">
        <f t="shared" si="510"/>
        <v>28073</v>
      </c>
      <c r="BG1232" s="96">
        <f t="shared" si="523"/>
        <v>28073</v>
      </c>
      <c r="BI1232" s="7" t="s">
        <v>1447</v>
      </c>
    </row>
    <row r="1233" spans="1:61" ht="14" hidden="1" customHeight="1" outlineLevel="1" x14ac:dyDescent="0.2">
      <c r="A1233" t="s">
        <v>418</v>
      </c>
      <c r="B1233" t="s">
        <v>1443</v>
      </c>
      <c r="C1233" s="1">
        <f t="shared" si="524"/>
        <v>31120</v>
      </c>
      <c r="D1233" s="7">
        <f>IF(N1233&gt;0, RANK(N1233,(N1233:P1233,Q1233:AF1233)),0)</f>
        <v>2</v>
      </c>
      <c r="E1233" s="7">
        <f>IF(O1233&gt;0,RANK(O1233,(N1233:P1233,Q1233:AF1233)),0)</f>
        <v>1</v>
      </c>
      <c r="F1233" s="7">
        <f>IF(P1233&gt;0,RANK(P1233,(N1233:P1233,Q1233:AF1233)),0)</f>
        <v>0</v>
      </c>
      <c r="G1233" s="1">
        <f t="shared" si="525"/>
        <v>3545</v>
      </c>
      <c r="H1233" s="2">
        <f t="shared" si="522"/>
        <v>0.11391388174807197</v>
      </c>
      <c r="I1233" s="2"/>
      <c r="J1233" s="2">
        <f t="shared" si="526"/>
        <v>0.4349935732647815</v>
      </c>
      <c r="K1233" s="2">
        <f t="shared" si="527"/>
        <v>0.54890745501285343</v>
      </c>
      <c r="L1233" s="2">
        <f t="shared" si="528"/>
        <v>0</v>
      </c>
      <c r="M1233" s="2">
        <f t="shared" si="529"/>
        <v>1.6098971722365074E-2</v>
      </c>
      <c r="N1233" s="53">
        <v>13537</v>
      </c>
      <c r="O1233" s="53">
        <v>17082</v>
      </c>
      <c r="Q1233" s="53">
        <v>501</v>
      </c>
      <c r="AP1233" s="7">
        <f>IF(Q1233&gt;0,RANK(Q1233,(N1233:P1233,Q1233:AF1233)),0)</f>
        <v>3</v>
      </c>
      <c r="AQ1233" s="7">
        <f>IF(R1233&gt;0,RANK(R1233,(N1233:P1233,Q1233:AF1233)),0)</f>
        <v>0</v>
      </c>
      <c r="AR1233" s="7">
        <f>IF(T1233&gt;0,RANK(T1233,(N1233:P1233,Q1233:AF1233)),0)</f>
        <v>0</v>
      </c>
      <c r="AS1233" s="7">
        <f>IF(S1233&gt;0,RANK(S1233,(N1233:P1233,Q1233:AF1233)),0)</f>
        <v>0</v>
      </c>
      <c r="AT1233" s="2">
        <f t="shared" si="530"/>
        <v>1.6098971722365039E-2</v>
      </c>
      <c r="AU1233" s="2">
        <f t="shared" si="531"/>
        <v>0</v>
      </c>
      <c r="AV1233" s="2">
        <f t="shared" si="532"/>
        <v>0</v>
      </c>
      <c r="AW1233" s="2">
        <f t="shared" si="533"/>
        <v>0</v>
      </c>
      <c r="AY1233" t="s">
        <v>418</v>
      </c>
      <c r="AZ1233" t="s">
        <v>1443</v>
      </c>
      <c r="BA1233">
        <v>3</v>
      </c>
      <c r="BC1233">
        <v>2</v>
      </c>
      <c r="BD1233" s="91">
        <v>28</v>
      </c>
      <c r="BE1233" s="93">
        <v>75</v>
      </c>
      <c r="BF1233" s="96">
        <f t="shared" si="510"/>
        <v>28075</v>
      </c>
      <c r="BG1233" s="96">
        <f t="shared" si="523"/>
        <v>28075</v>
      </c>
      <c r="BI1233" s="7" t="s">
        <v>1447</v>
      </c>
    </row>
    <row r="1234" spans="1:61" ht="14" hidden="1" customHeight="1" outlineLevel="1" x14ac:dyDescent="0.2">
      <c r="A1234" t="s">
        <v>512</v>
      </c>
      <c r="B1234" t="s">
        <v>1443</v>
      </c>
      <c r="C1234" s="1">
        <f t="shared" si="524"/>
        <v>6597</v>
      </c>
      <c r="D1234" s="7">
        <f>IF(N1234&gt;0, RANK(N1234,(N1234:P1234,Q1234:AF1234)),0)</f>
        <v>2</v>
      </c>
      <c r="E1234" s="7">
        <f>IF(O1234&gt;0,RANK(O1234,(N1234:P1234,Q1234:AF1234)),0)</f>
        <v>1</v>
      </c>
      <c r="F1234" s="7">
        <f>IF(P1234&gt;0,RANK(P1234,(N1234:P1234,Q1234:AF1234)),0)</f>
        <v>0</v>
      </c>
      <c r="G1234" s="1">
        <f t="shared" si="525"/>
        <v>1904</v>
      </c>
      <c r="H1234" s="2">
        <f t="shared" si="522"/>
        <v>0.28861603759284521</v>
      </c>
      <c r="I1234" s="2"/>
      <c r="J1234" s="2">
        <f t="shared" si="526"/>
        <v>0.35137183568288616</v>
      </c>
      <c r="K1234" s="2">
        <f t="shared" si="527"/>
        <v>0.63998787327573137</v>
      </c>
      <c r="L1234" s="2">
        <f t="shared" si="528"/>
        <v>0</v>
      </c>
      <c r="M1234" s="2">
        <f t="shared" si="529"/>
        <v>8.6402910413825307E-3</v>
      </c>
      <c r="N1234" s="53">
        <v>2318</v>
      </c>
      <c r="O1234" s="53">
        <v>4222</v>
      </c>
      <c r="Q1234" s="53">
        <v>57</v>
      </c>
      <c r="AP1234" s="7">
        <f>IF(Q1234&gt;0,RANK(Q1234,(N1234:P1234,Q1234:AF1234)),0)</f>
        <v>3</v>
      </c>
      <c r="AQ1234" s="7">
        <f>IF(R1234&gt;0,RANK(R1234,(N1234:P1234,Q1234:AF1234)),0)</f>
        <v>0</v>
      </c>
      <c r="AR1234" s="7">
        <f>IF(T1234&gt;0,RANK(T1234,(N1234:P1234,Q1234:AF1234)),0)</f>
        <v>0</v>
      </c>
      <c r="AS1234" s="7">
        <f>IF(S1234&gt;0,RANK(S1234,(N1234:P1234,Q1234:AF1234)),0)</f>
        <v>0</v>
      </c>
      <c r="AT1234" s="2">
        <f t="shared" si="530"/>
        <v>8.6402910413824474E-3</v>
      </c>
      <c r="AU1234" s="2">
        <f t="shared" si="531"/>
        <v>0</v>
      </c>
      <c r="AV1234" s="2">
        <f t="shared" si="532"/>
        <v>0</v>
      </c>
      <c r="AW1234" s="2">
        <f t="shared" si="533"/>
        <v>0</v>
      </c>
      <c r="AY1234" t="s">
        <v>512</v>
      </c>
      <c r="AZ1234" t="s">
        <v>1443</v>
      </c>
      <c r="BA1234">
        <v>3</v>
      </c>
      <c r="BC1234">
        <v>2</v>
      </c>
      <c r="BD1234" s="91">
        <v>28</v>
      </c>
      <c r="BE1234" s="93">
        <v>77</v>
      </c>
      <c r="BF1234" s="96">
        <f t="shared" si="510"/>
        <v>28077</v>
      </c>
      <c r="BG1234" s="96">
        <f t="shared" si="523"/>
        <v>28077</v>
      </c>
      <c r="BI1234" s="7" t="s">
        <v>1447</v>
      </c>
    </row>
    <row r="1235" spans="1:61" ht="14" hidden="1" customHeight="1" outlineLevel="1" x14ac:dyDescent="0.2">
      <c r="A1235" t="s">
        <v>1428</v>
      </c>
      <c r="B1235" t="s">
        <v>1443</v>
      </c>
      <c r="C1235" s="1">
        <f t="shared" si="524"/>
        <v>9206</v>
      </c>
      <c r="D1235" s="7">
        <f>IF(N1235&gt;0, RANK(N1235,(N1235:P1235,Q1235:AF1235)),0)</f>
        <v>2</v>
      </c>
      <c r="E1235" s="7">
        <f>IF(O1235&gt;0,RANK(O1235,(N1235:P1235,Q1235:AF1235)),0)</f>
        <v>1</v>
      </c>
      <c r="F1235" s="7">
        <f>IF(P1235&gt;0,RANK(P1235,(N1235:P1235,Q1235:AF1235)),0)</f>
        <v>0</v>
      </c>
      <c r="G1235" s="1">
        <f t="shared" si="525"/>
        <v>868</v>
      </c>
      <c r="H1235" s="2">
        <f t="shared" si="522"/>
        <v>9.4286334998913757E-2</v>
      </c>
      <c r="I1235" s="2"/>
      <c r="J1235" s="2">
        <f t="shared" si="526"/>
        <v>0.44786009124484033</v>
      </c>
      <c r="K1235" s="2">
        <f t="shared" si="527"/>
        <v>0.54214642624375409</v>
      </c>
      <c r="L1235" s="2">
        <f t="shared" si="528"/>
        <v>0</v>
      </c>
      <c r="M1235" s="2">
        <f t="shared" si="529"/>
        <v>9.993482511405638E-3</v>
      </c>
      <c r="N1235" s="53">
        <v>4123</v>
      </c>
      <c r="O1235" s="53">
        <v>4991</v>
      </c>
      <c r="Q1235" s="53">
        <v>92</v>
      </c>
      <c r="AP1235" s="7">
        <f>IF(Q1235&gt;0,RANK(Q1235,(N1235:P1235,Q1235:AF1235)),0)</f>
        <v>3</v>
      </c>
      <c r="AQ1235" s="7">
        <f>IF(R1235&gt;0,RANK(R1235,(N1235:P1235,Q1235:AF1235)),0)</f>
        <v>0</v>
      </c>
      <c r="AR1235" s="7">
        <f>IF(T1235&gt;0,RANK(T1235,(N1235:P1235,Q1235:AF1235)),0)</f>
        <v>0</v>
      </c>
      <c r="AS1235" s="7">
        <f>IF(S1235&gt;0,RANK(S1235,(N1235:P1235,Q1235:AF1235)),0)</f>
        <v>0</v>
      </c>
      <c r="AT1235" s="2">
        <f t="shared" si="530"/>
        <v>9.9934825114056051E-3</v>
      </c>
      <c r="AU1235" s="2">
        <f t="shared" si="531"/>
        <v>0</v>
      </c>
      <c r="AV1235" s="2">
        <f t="shared" si="532"/>
        <v>0</v>
      </c>
      <c r="AW1235" s="2">
        <f t="shared" si="533"/>
        <v>0</v>
      </c>
      <c r="AY1235" t="s">
        <v>1428</v>
      </c>
      <c r="AZ1235" t="s">
        <v>1443</v>
      </c>
      <c r="BA1235">
        <v>2</v>
      </c>
      <c r="BC1235">
        <v>2</v>
      </c>
      <c r="BD1235" s="91">
        <v>28</v>
      </c>
      <c r="BE1235" s="93">
        <v>79</v>
      </c>
      <c r="BF1235" s="96">
        <f t="shared" si="510"/>
        <v>28079</v>
      </c>
      <c r="BG1235" s="96">
        <f t="shared" si="523"/>
        <v>28079</v>
      </c>
      <c r="BI1235" s="7" t="s">
        <v>1447</v>
      </c>
    </row>
    <row r="1236" spans="1:61" ht="14" hidden="1" customHeight="1" outlineLevel="1" x14ac:dyDescent="0.2">
      <c r="A1236" t="s">
        <v>1563</v>
      </c>
      <c r="B1236" t="s">
        <v>1443</v>
      </c>
      <c r="C1236" s="1">
        <f t="shared" si="524"/>
        <v>36856</v>
      </c>
      <c r="D1236" s="7">
        <f>IF(N1236&gt;0, RANK(N1236,(N1236:P1236,Q1236:AF1236)),0)</f>
        <v>2</v>
      </c>
      <c r="E1236" s="7">
        <f>IF(O1236&gt;0,RANK(O1236,(N1236:P1236,Q1236:AF1236)),0)</f>
        <v>1</v>
      </c>
      <c r="F1236" s="7">
        <f>IF(P1236&gt;0,RANK(P1236,(N1236:P1236,Q1236:AF1236)),0)</f>
        <v>0</v>
      </c>
      <c r="G1236" s="1">
        <f t="shared" si="525"/>
        <v>9367</v>
      </c>
      <c r="H1236" s="2">
        <f t="shared" si="522"/>
        <v>0.25415129151291516</v>
      </c>
      <c r="I1236" s="2"/>
      <c r="J1236" s="2">
        <f t="shared" si="526"/>
        <v>0.36281745170392882</v>
      </c>
      <c r="K1236" s="2">
        <f t="shared" si="527"/>
        <v>0.61696874321684392</v>
      </c>
      <c r="L1236" s="2">
        <f t="shared" si="528"/>
        <v>0</v>
      </c>
      <c r="M1236" s="2">
        <f t="shared" si="529"/>
        <v>2.0213805079227209E-2</v>
      </c>
      <c r="N1236" s="53">
        <v>13372</v>
      </c>
      <c r="O1236" s="53">
        <v>22739</v>
      </c>
      <c r="Q1236" s="53">
        <v>745</v>
      </c>
      <c r="AP1236" s="7">
        <f>IF(Q1236&gt;0,RANK(Q1236,(N1236:P1236,Q1236:AF1236)),0)</f>
        <v>3</v>
      </c>
      <c r="AQ1236" s="7">
        <f>IF(R1236&gt;0,RANK(R1236,(N1236:P1236,Q1236:AF1236)),0)</f>
        <v>0</v>
      </c>
      <c r="AR1236" s="7">
        <f>IF(T1236&gt;0,RANK(T1236,(N1236:P1236,Q1236:AF1236)),0)</f>
        <v>0</v>
      </c>
      <c r="AS1236" s="7">
        <f>IF(S1236&gt;0,RANK(S1236,(N1236:P1236,Q1236:AF1236)),0)</f>
        <v>0</v>
      </c>
      <c r="AT1236" s="2">
        <f t="shared" si="530"/>
        <v>2.0213805079227262E-2</v>
      </c>
      <c r="AU1236" s="2">
        <f t="shared" si="531"/>
        <v>0</v>
      </c>
      <c r="AV1236" s="2">
        <f t="shared" si="532"/>
        <v>0</v>
      </c>
      <c r="AW1236" s="2">
        <f t="shared" si="533"/>
        <v>0</v>
      </c>
      <c r="AY1236" t="s">
        <v>1563</v>
      </c>
      <c r="AZ1236" t="s">
        <v>1443</v>
      </c>
      <c r="BA1236">
        <v>1</v>
      </c>
      <c r="BC1236">
        <v>2</v>
      </c>
      <c r="BD1236" s="91">
        <v>28</v>
      </c>
      <c r="BE1236" s="93">
        <v>81</v>
      </c>
      <c r="BF1236" s="96">
        <f t="shared" si="510"/>
        <v>28081</v>
      </c>
      <c r="BG1236" s="96">
        <f t="shared" si="523"/>
        <v>28081</v>
      </c>
      <c r="BI1236" s="7" t="s">
        <v>1447</v>
      </c>
    </row>
    <row r="1237" spans="1:61" ht="14" hidden="1" customHeight="1" outlineLevel="1" x14ac:dyDescent="0.2">
      <c r="A1237" t="s">
        <v>687</v>
      </c>
      <c r="B1237" t="s">
        <v>1443</v>
      </c>
      <c r="C1237" s="1">
        <f t="shared" si="524"/>
        <v>10907</v>
      </c>
      <c r="D1237" s="7">
        <f>IF(N1237&gt;0, RANK(N1237,(N1237:P1237,Q1237:AF1237)),0)</f>
        <v>1</v>
      </c>
      <c r="E1237" s="7">
        <f>IF(O1237&gt;0,RANK(O1237,(N1237:P1237,Q1237:AF1237)),0)</f>
        <v>2</v>
      </c>
      <c r="F1237" s="7">
        <f>IF(P1237&gt;0,RANK(P1237,(N1237:P1237,Q1237:AF1237)),0)</f>
        <v>0</v>
      </c>
      <c r="G1237" s="1">
        <f t="shared" si="525"/>
        <v>5022</v>
      </c>
      <c r="H1237" s="2">
        <f t="shared" si="522"/>
        <v>0.46043825066471072</v>
      </c>
      <c r="I1237" s="2"/>
      <c r="J1237" s="2">
        <f t="shared" si="526"/>
        <v>0.72760612450719719</v>
      </c>
      <c r="K1237" s="2">
        <f t="shared" si="527"/>
        <v>0.26716787384248647</v>
      </c>
      <c r="L1237" s="2">
        <f t="shared" si="528"/>
        <v>0</v>
      </c>
      <c r="M1237" s="2">
        <f t="shared" si="529"/>
        <v>5.2260016503163365E-3</v>
      </c>
      <c r="N1237" s="53">
        <v>7936</v>
      </c>
      <c r="O1237" s="53">
        <v>2914</v>
      </c>
      <c r="Q1237" s="53">
        <v>57</v>
      </c>
      <c r="AP1237" s="7">
        <f>IF(Q1237&gt;0,RANK(Q1237,(N1237:P1237,Q1237:AF1237)),0)</f>
        <v>3</v>
      </c>
      <c r="AQ1237" s="7">
        <f>IF(R1237&gt;0,RANK(R1237,(N1237:P1237,Q1237:AF1237)),0)</f>
        <v>0</v>
      </c>
      <c r="AR1237" s="7">
        <f>IF(T1237&gt;0,RANK(T1237,(N1237:P1237,Q1237:AF1237)),0)</f>
        <v>0</v>
      </c>
      <c r="AS1237" s="7">
        <f>IF(S1237&gt;0,RANK(S1237,(N1237:P1237,Q1237:AF1237)),0)</f>
        <v>0</v>
      </c>
      <c r="AT1237" s="2">
        <f t="shared" si="530"/>
        <v>5.2260016503163104E-3</v>
      </c>
      <c r="AU1237" s="2">
        <f t="shared" si="531"/>
        <v>0</v>
      </c>
      <c r="AV1237" s="2">
        <f t="shared" si="532"/>
        <v>0</v>
      </c>
      <c r="AW1237" s="2">
        <f t="shared" si="533"/>
        <v>0</v>
      </c>
      <c r="AY1237" t="s">
        <v>687</v>
      </c>
      <c r="AZ1237" t="s">
        <v>1443</v>
      </c>
      <c r="BA1237">
        <v>2</v>
      </c>
      <c r="BC1237">
        <v>2</v>
      </c>
      <c r="BD1237" s="91">
        <v>28</v>
      </c>
      <c r="BE1237" s="93">
        <v>83</v>
      </c>
      <c r="BF1237" s="96">
        <f t="shared" si="510"/>
        <v>28083</v>
      </c>
      <c r="BG1237" s="96">
        <f t="shared" si="523"/>
        <v>28083</v>
      </c>
      <c r="BI1237" s="7" t="s">
        <v>1447</v>
      </c>
    </row>
    <row r="1238" spans="1:61" ht="14" hidden="1" customHeight="1" outlineLevel="1" x14ac:dyDescent="0.2">
      <c r="A1238" t="s">
        <v>181</v>
      </c>
      <c r="B1238" t="s">
        <v>1443</v>
      </c>
      <c r="C1238" s="1">
        <f t="shared" si="524"/>
        <v>16802</v>
      </c>
      <c r="D1238" s="7">
        <f>IF(N1238&gt;0, RANK(N1238,(N1238:P1238,Q1238:AF1238)),0)</f>
        <v>2</v>
      </c>
      <c r="E1238" s="7">
        <f>IF(O1238&gt;0,RANK(O1238,(N1238:P1238,Q1238:AF1238)),0)</f>
        <v>1</v>
      </c>
      <c r="F1238" s="7">
        <f>IF(P1238&gt;0,RANK(P1238,(N1238:P1238,Q1238:AF1238)),0)</f>
        <v>0</v>
      </c>
      <c r="G1238" s="1">
        <f t="shared" si="525"/>
        <v>6122</v>
      </c>
      <c r="H1238" s="2">
        <f t="shared" si="522"/>
        <v>0.36436138554933939</v>
      </c>
      <c r="I1238" s="2"/>
      <c r="J1238" s="2">
        <f t="shared" si="526"/>
        <v>0.31281990239257229</v>
      </c>
      <c r="K1238" s="2">
        <f t="shared" si="527"/>
        <v>0.67718128794191168</v>
      </c>
      <c r="L1238" s="2">
        <f t="shared" si="528"/>
        <v>0</v>
      </c>
      <c r="M1238" s="2">
        <f t="shared" si="529"/>
        <v>9.9988096655160286E-3</v>
      </c>
      <c r="N1238" s="53">
        <v>5256</v>
      </c>
      <c r="O1238" s="53">
        <v>11378</v>
      </c>
      <c r="Q1238" s="53">
        <v>168</v>
      </c>
      <c r="AP1238" s="7">
        <f>IF(Q1238&gt;0,RANK(Q1238,(N1238:P1238,Q1238:AF1238)),0)</f>
        <v>3</v>
      </c>
      <c r="AQ1238" s="7">
        <f>IF(R1238&gt;0,RANK(R1238,(N1238:P1238,Q1238:AF1238)),0)</f>
        <v>0</v>
      </c>
      <c r="AR1238" s="7">
        <f>IF(T1238&gt;0,RANK(T1238,(N1238:P1238,Q1238:AF1238)),0)</f>
        <v>0</v>
      </c>
      <c r="AS1238" s="7">
        <f>IF(S1238&gt;0,RANK(S1238,(N1238:P1238,Q1238:AF1238)),0)</f>
        <v>0</v>
      </c>
      <c r="AT1238" s="2">
        <f t="shared" si="530"/>
        <v>9.9988096655160095E-3</v>
      </c>
      <c r="AU1238" s="2">
        <f t="shared" si="531"/>
        <v>0</v>
      </c>
      <c r="AV1238" s="2">
        <f t="shared" si="532"/>
        <v>0</v>
      </c>
      <c r="AW1238" s="2">
        <f t="shared" si="533"/>
        <v>0</v>
      </c>
      <c r="AY1238" t="s">
        <v>181</v>
      </c>
      <c r="AZ1238" t="s">
        <v>1443</v>
      </c>
      <c r="BA1238">
        <v>3</v>
      </c>
      <c r="BC1238">
        <v>2</v>
      </c>
      <c r="BD1238" s="91">
        <v>28</v>
      </c>
      <c r="BE1238" s="93">
        <v>85</v>
      </c>
      <c r="BF1238" s="96">
        <f t="shared" si="510"/>
        <v>28085</v>
      </c>
      <c r="BG1238" s="96">
        <f t="shared" si="523"/>
        <v>28085</v>
      </c>
      <c r="BI1238" s="7" t="s">
        <v>1447</v>
      </c>
    </row>
    <row r="1239" spans="1:61" ht="14" hidden="1" customHeight="1" outlineLevel="1" x14ac:dyDescent="0.2">
      <c r="A1239" t="s">
        <v>273</v>
      </c>
      <c r="B1239" t="s">
        <v>1443</v>
      </c>
      <c r="C1239" s="1">
        <f t="shared" si="524"/>
        <v>27222</v>
      </c>
      <c r="D1239" s="7">
        <f>IF(N1239&gt;0, RANK(N1239,(N1239:P1239,Q1239:AF1239)),0)</f>
        <v>1</v>
      </c>
      <c r="E1239" s="7">
        <f>IF(O1239&gt;0,RANK(O1239,(N1239:P1239,Q1239:AF1239)),0)</f>
        <v>2</v>
      </c>
      <c r="F1239" s="7">
        <f>IF(P1239&gt;0,RANK(P1239,(N1239:P1239,Q1239:AF1239)),0)</f>
        <v>0</v>
      </c>
      <c r="G1239" s="1">
        <f t="shared" si="525"/>
        <v>833</v>
      </c>
      <c r="H1239" s="2">
        <f t="shared" si="522"/>
        <v>3.0600249797957533E-2</v>
      </c>
      <c r="I1239" s="2"/>
      <c r="J1239" s="2">
        <f t="shared" si="526"/>
        <v>0.50852251855117181</v>
      </c>
      <c r="K1239" s="2">
        <f t="shared" si="527"/>
        <v>0.47792226875321431</v>
      </c>
      <c r="L1239" s="2">
        <f t="shared" si="528"/>
        <v>0</v>
      </c>
      <c r="M1239" s="2">
        <f t="shared" si="529"/>
        <v>1.3555212695613883E-2</v>
      </c>
      <c r="N1239" s="53">
        <v>13843</v>
      </c>
      <c r="O1239" s="53">
        <v>13010</v>
      </c>
      <c r="Q1239" s="53">
        <v>369</v>
      </c>
      <c r="AP1239" s="7">
        <f>IF(Q1239&gt;0,RANK(Q1239,(N1239:P1239,Q1239:AF1239)),0)</f>
        <v>3</v>
      </c>
      <c r="AQ1239" s="7">
        <f>IF(R1239&gt;0,RANK(R1239,(N1239:P1239,Q1239:AF1239)),0)</f>
        <v>0</v>
      </c>
      <c r="AR1239" s="7">
        <f>IF(T1239&gt;0,RANK(T1239,(N1239:P1239,Q1239:AF1239)),0)</f>
        <v>0</v>
      </c>
      <c r="AS1239" s="7">
        <f>IF(S1239&gt;0,RANK(S1239,(N1239:P1239,Q1239:AF1239)),0)</f>
        <v>0</v>
      </c>
      <c r="AT1239" s="2">
        <f t="shared" si="530"/>
        <v>1.3555212695613841E-2</v>
      </c>
      <c r="AU1239" s="2">
        <f t="shared" si="531"/>
        <v>0</v>
      </c>
      <c r="AV1239" s="2">
        <f t="shared" si="532"/>
        <v>0</v>
      </c>
      <c r="AW1239" s="2">
        <f t="shared" si="533"/>
        <v>0</v>
      </c>
      <c r="AY1239" t="s">
        <v>273</v>
      </c>
      <c r="AZ1239" t="s">
        <v>1443</v>
      </c>
      <c r="BA1239">
        <v>1</v>
      </c>
      <c r="BC1239">
        <v>2</v>
      </c>
      <c r="BD1239" s="91">
        <v>28</v>
      </c>
      <c r="BE1239" s="93">
        <v>87</v>
      </c>
      <c r="BF1239" s="96">
        <f t="shared" si="510"/>
        <v>28087</v>
      </c>
      <c r="BG1239" s="96">
        <f t="shared" si="523"/>
        <v>28087</v>
      </c>
      <c r="BI1239" s="7" t="s">
        <v>1447</v>
      </c>
    </row>
    <row r="1240" spans="1:61" ht="14" hidden="1" customHeight="1" outlineLevel="1" x14ac:dyDescent="0.2">
      <c r="A1240" t="s">
        <v>579</v>
      </c>
      <c r="B1240" t="s">
        <v>1443</v>
      </c>
      <c r="C1240" s="1">
        <f t="shared" si="524"/>
        <v>56235</v>
      </c>
      <c r="D1240" s="7">
        <f>IF(N1240&gt;0, RANK(N1240,(N1240:P1240,Q1240:AF1240)),0)</f>
        <v>2</v>
      </c>
      <c r="E1240" s="7">
        <f>IF(O1240&gt;0,RANK(O1240,(N1240:P1240,Q1240:AF1240)),0)</f>
        <v>1</v>
      </c>
      <c r="F1240" s="7">
        <f>IF(P1240&gt;0,RANK(P1240,(N1240:P1240,Q1240:AF1240)),0)</f>
        <v>0</v>
      </c>
      <c r="G1240" s="1">
        <f t="shared" si="525"/>
        <v>4664</v>
      </c>
      <c r="H1240" s="2">
        <f t="shared" si="522"/>
        <v>8.2937672268160401E-2</v>
      </c>
      <c r="I1240" s="2"/>
      <c r="J1240" s="2">
        <f t="shared" si="526"/>
        <v>0.45121365697519339</v>
      </c>
      <c r="K1240" s="2">
        <f t="shared" si="527"/>
        <v>0.53415132924335373</v>
      </c>
      <c r="L1240" s="2">
        <f t="shared" si="528"/>
        <v>0</v>
      </c>
      <c r="M1240" s="2">
        <f t="shared" si="529"/>
        <v>1.4635013781452821E-2</v>
      </c>
      <c r="N1240" s="53">
        <v>25374</v>
      </c>
      <c r="O1240" s="53">
        <v>30038</v>
      </c>
      <c r="Q1240" s="53">
        <v>823</v>
      </c>
      <c r="AP1240" s="7">
        <f>IF(Q1240&gt;0,RANK(Q1240,(N1240:P1240,Q1240:AF1240)),0)</f>
        <v>3</v>
      </c>
      <c r="AQ1240" s="7">
        <f>IF(R1240&gt;0,RANK(R1240,(N1240:P1240,Q1240:AF1240)),0)</f>
        <v>0</v>
      </c>
      <c r="AR1240" s="7">
        <f>IF(T1240&gt;0,RANK(T1240,(N1240:P1240,Q1240:AF1240)),0)</f>
        <v>0</v>
      </c>
      <c r="AS1240" s="7">
        <f>IF(S1240&gt;0,RANK(S1240,(N1240:P1240,Q1240:AF1240)),0)</f>
        <v>0</v>
      </c>
      <c r="AT1240" s="2">
        <f t="shared" si="530"/>
        <v>1.4635013781452832E-2</v>
      </c>
      <c r="AU1240" s="2">
        <f t="shared" si="531"/>
        <v>0</v>
      </c>
      <c r="AV1240" s="2">
        <f t="shared" si="532"/>
        <v>0</v>
      </c>
      <c r="AW1240" s="2">
        <f t="shared" si="533"/>
        <v>0</v>
      </c>
      <c r="AY1240" t="s">
        <v>579</v>
      </c>
      <c r="AZ1240" t="s">
        <v>1443</v>
      </c>
      <c r="BC1240">
        <v>2</v>
      </c>
      <c r="BD1240" s="91">
        <v>28</v>
      </c>
      <c r="BE1240" s="93">
        <v>89</v>
      </c>
      <c r="BF1240" s="96">
        <f t="shared" si="510"/>
        <v>28089</v>
      </c>
      <c r="BG1240" s="96">
        <f t="shared" si="523"/>
        <v>28089</v>
      </c>
      <c r="BI1240" s="7" t="s">
        <v>1447</v>
      </c>
    </row>
    <row r="1241" spans="1:61" ht="14" hidden="1" customHeight="1" outlineLevel="1" x14ac:dyDescent="0.2">
      <c r="A1241" t="s">
        <v>2269</v>
      </c>
      <c r="B1241" t="s">
        <v>1443</v>
      </c>
      <c r="C1241" s="1">
        <f t="shared" si="524"/>
        <v>12185</v>
      </c>
      <c r="D1241" s="7">
        <f>IF(N1241&gt;0, RANK(N1241,(N1241:P1241,Q1241:AF1241)),0)</f>
        <v>2</v>
      </c>
      <c r="E1241" s="7">
        <f>IF(O1241&gt;0,RANK(O1241,(N1241:P1241,Q1241:AF1241)),0)</f>
        <v>1</v>
      </c>
      <c r="F1241" s="7">
        <f>IF(P1241&gt;0,RANK(P1241,(N1241:P1241,Q1241:AF1241)),0)</f>
        <v>0</v>
      </c>
      <c r="G1241" s="1">
        <f t="shared" si="525"/>
        <v>3644</v>
      </c>
      <c r="H1241" s="2">
        <f t="shared" si="522"/>
        <v>0.29905621665982768</v>
      </c>
      <c r="I1241" s="2"/>
      <c r="J1241" s="2">
        <f t="shared" si="526"/>
        <v>0.34279852277390233</v>
      </c>
      <c r="K1241" s="2">
        <f t="shared" si="527"/>
        <v>0.64185473943372995</v>
      </c>
      <c r="L1241" s="2">
        <f t="shared" si="528"/>
        <v>0</v>
      </c>
      <c r="M1241" s="2">
        <f t="shared" si="529"/>
        <v>1.5346737792367726E-2</v>
      </c>
      <c r="N1241" s="53">
        <v>4177</v>
      </c>
      <c r="O1241" s="53">
        <v>7821</v>
      </c>
      <c r="Q1241" s="53">
        <v>187</v>
      </c>
      <c r="AP1241" s="7">
        <f>IF(Q1241&gt;0,RANK(Q1241,(N1241:P1241,Q1241:AF1241)),0)</f>
        <v>3</v>
      </c>
      <c r="AQ1241" s="7">
        <f>IF(R1241&gt;0,RANK(R1241,(N1241:P1241,Q1241:AF1241)),0)</f>
        <v>0</v>
      </c>
      <c r="AR1241" s="7">
        <f>IF(T1241&gt;0,RANK(T1241,(N1241:P1241,Q1241:AF1241)),0)</f>
        <v>0</v>
      </c>
      <c r="AS1241" s="7">
        <f>IF(S1241&gt;0,RANK(S1241,(N1241:P1241,Q1241:AF1241)),0)</f>
        <v>0</v>
      </c>
      <c r="AT1241" s="2">
        <f t="shared" si="530"/>
        <v>1.5346737792367665E-2</v>
      </c>
      <c r="AU1241" s="2">
        <f t="shared" si="531"/>
        <v>0</v>
      </c>
      <c r="AV1241" s="2">
        <f t="shared" si="532"/>
        <v>0</v>
      </c>
      <c r="AW1241" s="2">
        <f t="shared" si="533"/>
        <v>0</v>
      </c>
      <c r="AY1241" t="s">
        <v>2269</v>
      </c>
      <c r="AZ1241" t="s">
        <v>1443</v>
      </c>
      <c r="BA1241">
        <v>4</v>
      </c>
      <c r="BC1241">
        <v>2</v>
      </c>
      <c r="BD1241" s="91">
        <v>28</v>
      </c>
      <c r="BE1241" s="93">
        <v>91</v>
      </c>
      <c r="BF1241" s="96">
        <f t="shared" si="510"/>
        <v>28091</v>
      </c>
      <c r="BG1241" s="96">
        <f t="shared" si="523"/>
        <v>28091</v>
      </c>
      <c r="BI1241" s="7" t="s">
        <v>1447</v>
      </c>
    </row>
    <row r="1242" spans="1:61" ht="14" hidden="1" customHeight="1" outlineLevel="1" x14ac:dyDescent="0.2">
      <c r="A1242" t="s">
        <v>957</v>
      </c>
      <c r="B1242" t="s">
        <v>1443</v>
      </c>
      <c r="C1242" s="1">
        <f t="shared" si="524"/>
        <v>15706</v>
      </c>
      <c r="D1242" s="7">
        <f>IF(N1242&gt;0, RANK(N1242,(N1242:P1242,Q1242:AF1242)),0)</f>
        <v>1</v>
      </c>
      <c r="E1242" s="7">
        <f>IF(O1242&gt;0,RANK(O1242,(N1242:P1242,Q1242:AF1242)),0)</f>
        <v>2</v>
      </c>
      <c r="F1242" s="7">
        <f>IF(P1242&gt;0,RANK(P1242,(N1242:P1242,Q1242:AF1242)),0)</f>
        <v>0</v>
      </c>
      <c r="G1242" s="1">
        <f t="shared" si="525"/>
        <v>1686</v>
      </c>
      <c r="H1242" s="2">
        <f t="shared" si="522"/>
        <v>0.10734751050553928</v>
      </c>
      <c r="I1242" s="2"/>
      <c r="J1242" s="2">
        <f t="shared" si="526"/>
        <v>0.54692474213676301</v>
      </c>
      <c r="K1242" s="2">
        <f t="shared" si="527"/>
        <v>0.43957723163122375</v>
      </c>
      <c r="L1242" s="2">
        <f t="shared" si="528"/>
        <v>0</v>
      </c>
      <c r="M1242" s="2">
        <f t="shared" si="529"/>
        <v>1.3498026232013238E-2</v>
      </c>
      <c r="N1242" s="53">
        <v>8590</v>
      </c>
      <c r="O1242" s="53">
        <v>6904</v>
      </c>
      <c r="Q1242" s="53">
        <v>212</v>
      </c>
      <c r="AP1242" s="7">
        <f>IF(Q1242&gt;0,RANK(Q1242,(N1242:P1242,Q1242:AF1242)),0)</f>
        <v>3</v>
      </c>
      <c r="AQ1242" s="7">
        <f>IF(R1242&gt;0,RANK(R1242,(N1242:P1242,Q1242:AF1242)),0)</f>
        <v>0</v>
      </c>
      <c r="AR1242" s="7">
        <f>IF(T1242&gt;0,RANK(T1242,(N1242:P1242,Q1242:AF1242)),0)</f>
        <v>0</v>
      </c>
      <c r="AS1242" s="7">
        <f>IF(S1242&gt;0,RANK(S1242,(N1242:P1242,Q1242:AF1242)),0)</f>
        <v>0</v>
      </c>
      <c r="AT1242" s="2">
        <f t="shared" si="530"/>
        <v>1.3498026232013243E-2</v>
      </c>
      <c r="AU1242" s="2">
        <f t="shared" si="531"/>
        <v>0</v>
      </c>
      <c r="AV1242" s="2">
        <f t="shared" si="532"/>
        <v>0</v>
      </c>
      <c r="AW1242" s="2">
        <f t="shared" si="533"/>
        <v>0</v>
      </c>
      <c r="AY1242" t="s">
        <v>957</v>
      </c>
      <c r="AZ1242" t="s">
        <v>1443</v>
      </c>
      <c r="BA1242">
        <v>1</v>
      </c>
      <c r="BC1242">
        <v>2</v>
      </c>
      <c r="BD1242" s="91">
        <v>28</v>
      </c>
      <c r="BE1242" s="93">
        <v>93</v>
      </c>
      <c r="BF1242" s="96">
        <f t="shared" si="510"/>
        <v>28093</v>
      </c>
      <c r="BG1242" s="96">
        <f t="shared" si="523"/>
        <v>28093</v>
      </c>
      <c r="BI1242" s="7" t="s">
        <v>1447</v>
      </c>
    </row>
    <row r="1243" spans="1:61" ht="14" hidden="1" customHeight="1" outlineLevel="1" x14ac:dyDescent="0.2">
      <c r="A1243" t="s">
        <v>2525</v>
      </c>
      <c r="B1243" t="s">
        <v>1443</v>
      </c>
      <c r="C1243" s="1">
        <f t="shared" si="524"/>
        <v>17271</v>
      </c>
      <c r="D1243" s="7">
        <f>IF(N1243&gt;0, RANK(N1243,(N1243:P1243,Q1243:AF1243)),0)</f>
        <v>2</v>
      </c>
      <c r="E1243" s="7">
        <f>IF(O1243&gt;0,RANK(O1243,(N1243:P1243,Q1243:AF1243)),0)</f>
        <v>1</v>
      </c>
      <c r="F1243" s="7">
        <f>IF(P1243&gt;0,RANK(P1243,(N1243:P1243,Q1243:AF1243)),0)</f>
        <v>0</v>
      </c>
      <c r="G1243" s="1">
        <f t="shared" si="525"/>
        <v>4075</v>
      </c>
      <c r="H1243" s="2">
        <f t="shared" si="522"/>
        <v>0.23594464709628857</v>
      </c>
      <c r="I1243" s="2"/>
      <c r="J1243" s="2">
        <f t="shared" si="526"/>
        <v>0.37293729372937295</v>
      </c>
      <c r="K1243" s="2">
        <f t="shared" si="527"/>
        <v>0.60888194082566149</v>
      </c>
      <c r="L1243" s="2">
        <f t="shared" si="528"/>
        <v>0</v>
      </c>
      <c r="M1243" s="2">
        <f t="shared" si="529"/>
        <v>1.8180765444965608E-2</v>
      </c>
      <c r="N1243" s="53">
        <v>6441</v>
      </c>
      <c r="O1243" s="53">
        <v>10516</v>
      </c>
      <c r="Q1243" s="53">
        <v>314</v>
      </c>
      <c r="AP1243" s="7">
        <f>IF(Q1243&gt;0,RANK(Q1243,(N1243:P1243,Q1243:AF1243)),0)</f>
        <v>3</v>
      </c>
      <c r="AQ1243" s="7">
        <f>IF(R1243&gt;0,RANK(R1243,(N1243:P1243,Q1243:AF1243)),0)</f>
        <v>0</v>
      </c>
      <c r="AR1243" s="7">
        <f>IF(T1243&gt;0,RANK(T1243,(N1243:P1243,Q1243:AF1243)),0)</f>
        <v>0</v>
      </c>
      <c r="AS1243" s="7">
        <f>IF(S1243&gt;0,RANK(S1243,(N1243:P1243,Q1243:AF1243)),0)</f>
        <v>0</v>
      </c>
      <c r="AT1243" s="2">
        <f t="shared" si="530"/>
        <v>1.8180765444965549E-2</v>
      </c>
      <c r="AU1243" s="2">
        <f t="shared" si="531"/>
        <v>0</v>
      </c>
      <c r="AV1243" s="2">
        <f t="shared" si="532"/>
        <v>0</v>
      </c>
      <c r="AW1243" s="2">
        <f t="shared" si="533"/>
        <v>0</v>
      </c>
      <c r="AY1243" t="s">
        <v>2525</v>
      </c>
      <c r="AZ1243" t="s">
        <v>1443</v>
      </c>
      <c r="BA1243">
        <v>1</v>
      </c>
      <c r="BC1243">
        <v>2</v>
      </c>
      <c r="BD1243" s="91">
        <v>28</v>
      </c>
      <c r="BE1243" s="93">
        <v>95</v>
      </c>
      <c r="BF1243" s="96">
        <f t="shared" si="510"/>
        <v>28095</v>
      </c>
      <c r="BG1243" s="96">
        <f t="shared" si="523"/>
        <v>28095</v>
      </c>
      <c r="BI1243" s="7" t="s">
        <v>1447</v>
      </c>
    </row>
    <row r="1244" spans="1:61" ht="14" hidden="1" customHeight="1" outlineLevel="1" x14ac:dyDescent="0.2">
      <c r="A1244" t="s">
        <v>727</v>
      </c>
      <c r="B1244" t="s">
        <v>1443</v>
      </c>
      <c r="C1244" s="1">
        <f t="shared" si="524"/>
        <v>5088</v>
      </c>
      <c r="D1244" s="7">
        <f>IF(N1244&gt;0, RANK(N1244,(N1244:P1244,Q1244:AF1244)),0)</f>
        <v>2</v>
      </c>
      <c r="E1244" s="7">
        <f>IF(O1244&gt;0,RANK(O1244,(N1244:P1244,Q1244:AF1244)),0)</f>
        <v>1</v>
      </c>
      <c r="F1244" s="7">
        <f>IF(P1244&gt;0,RANK(P1244,(N1244:P1244,Q1244:AF1244)),0)</f>
        <v>0</v>
      </c>
      <c r="G1244" s="1">
        <f t="shared" si="525"/>
        <v>474</v>
      </c>
      <c r="H1244" s="2">
        <f t="shared" si="522"/>
        <v>9.3160377358490559E-2</v>
      </c>
      <c r="I1244" s="2"/>
      <c r="J1244" s="2">
        <f t="shared" si="526"/>
        <v>0.44496855345911951</v>
      </c>
      <c r="K1244" s="2">
        <f t="shared" si="527"/>
        <v>0.53812893081761004</v>
      </c>
      <c r="L1244" s="2">
        <f t="shared" si="528"/>
        <v>0</v>
      </c>
      <c r="M1244" s="2">
        <f t="shared" si="529"/>
        <v>1.6902515723270506E-2</v>
      </c>
      <c r="N1244" s="53">
        <v>2264</v>
      </c>
      <c r="O1244" s="53">
        <v>2738</v>
      </c>
      <c r="Q1244" s="53">
        <v>86</v>
      </c>
      <c r="AP1244" s="7">
        <f>IF(Q1244&gt;0,RANK(Q1244,(N1244:P1244,Q1244:AF1244)),0)</f>
        <v>3</v>
      </c>
      <c r="AQ1244" s="7">
        <f>IF(R1244&gt;0,RANK(R1244,(N1244:P1244,Q1244:AF1244)),0)</f>
        <v>0</v>
      </c>
      <c r="AR1244" s="7">
        <f>IF(T1244&gt;0,RANK(T1244,(N1244:P1244,Q1244:AF1244)),0)</f>
        <v>0</v>
      </c>
      <c r="AS1244" s="7">
        <f>IF(S1244&gt;0,RANK(S1244,(N1244:P1244,Q1244:AF1244)),0)</f>
        <v>0</v>
      </c>
      <c r="AT1244" s="2">
        <f t="shared" si="530"/>
        <v>1.690251572327044E-2</v>
      </c>
      <c r="AU1244" s="2">
        <f t="shared" si="531"/>
        <v>0</v>
      </c>
      <c r="AV1244" s="2">
        <f t="shared" si="532"/>
        <v>0</v>
      </c>
      <c r="AW1244" s="2">
        <f t="shared" si="533"/>
        <v>0</v>
      </c>
      <c r="AY1244" t="s">
        <v>727</v>
      </c>
      <c r="AZ1244" t="s">
        <v>1443</v>
      </c>
      <c r="BA1244">
        <v>2</v>
      </c>
      <c r="BC1244">
        <v>2</v>
      </c>
      <c r="BD1244" s="91">
        <v>28</v>
      </c>
      <c r="BE1244" s="93">
        <v>97</v>
      </c>
      <c r="BF1244" s="96">
        <f t="shared" si="510"/>
        <v>28097</v>
      </c>
      <c r="BG1244" s="96">
        <f t="shared" si="523"/>
        <v>28097</v>
      </c>
      <c r="BI1244" s="7" t="s">
        <v>1447</v>
      </c>
    </row>
    <row r="1245" spans="1:61" ht="14" hidden="1" customHeight="1" outlineLevel="1" x14ac:dyDescent="0.2">
      <c r="A1245" t="s">
        <v>1110</v>
      </c>
      <c r="B1245" t="s">
        <v>1443</v>
      </c>
      <c r="C1245" s="1">
        <f t="shared" si="524"/>
        <v>11633</v>
      </c>
      <c r="D1245" s="7">
        <f>IF(N1245&gt;0, RANK(N1245,(N1245:P1245,Q1245:AF1245)),0)</f>
        <v>2</v>
      </c>
      <c r="E1245" s="7">
        <f>IF(O1245&gt;0,RANK(O1245,(N1245:P1245,Q1245:AF1245)),0)</f>
        <v>1</v>
      </c>
      <c r="F1245" s="7">
        <f>IF(P1245&gt;0,RANK(P1245,(N1245:P1245,Q1245:AF1245)),0)</f>
        <v>0</v>
      </c>
      <c r="G1245" s="1">
        <f t="shared" si="525"/>
        <v>4195</v>
      </c>
      <c r="H1245" s="2">
        <f t="shared" si="522"/>
        <v>0.3606120519212585</v>
      </c>
      <c r="I1245" s="2"/>
      <c r="J1245" s="2">
        <f t="shared" si="526"/>
        <v>0.30963637926588156</v>
      </c>
      <c r="K1245" s="2">
        <f t="shared" si="527"/>
        <v>0.67024843118714006</v>
      </c>
      <c r="L1245" s="2">
        <f t="shared" si="528"/>
        <v>0</v>
      </c>
      <c r="M1245" s="2">
        <f t="shared" si="529"/>
        <v>2.0115189546978329E-2</v>
      </c>
      <c r="N1245" s="53">
        <v>3602</v>
      </c>
      <c r="O1245" s="53">
        <v>7797</v>
      </c>
      <c r="Q1245" s="53">
        <v>234</v>
      </c>
      <c r="AP1245" s="7">
        <f>IF(Q1245&gt;0,RANK(Q1245,(N1245:P1245,Q1245:AF1245)),0)</f>
        <v>3</v>
      </c>
      <c r="AQ1245" s="7">
        <f>IF(R1245&gt;0,RANK(R1245,(N1245:P1245,Q1245:AF1245)),0)</f>
        <v>0</v>
      </c>
      <c r="AR1245" s="7">
        <f>IF(T1245&gt;0,RANK(T1245,(N1245:P1245,Q1245:AF1245)),0)</f>
        <v>0</v>
      </c>
      <c r="AS1245" s="7">
        <f>IF(S1245&gt;0,RANK(S1245,(N1245:P1245,Q1245:AF1245)),0)</f>
        <v>0</v>
      </c>
      <c r="AT1245" s="2">
        <f t="shared" si="530"/>
        <v>2.0115189546978423E-2</v>
      </c>
      <c r="AU1245" s="2">
        <f t="shared" si="531"/>
        <v>0</v>
      </c>
      <c r="AV1245" s="2">
        <f t="shared" si="532"/>
        <v>0</v>
      </c>
      <c r="AW1245" s="2">
        <f t="shared" si="533"/>
        <v>0</v>
      </c>
      <c r="AY1245" t="s">
        <v>1110</v>
      </c>
      <c r="AZ1245" t="s">
        <v>1443</v>
      </c>
      <c r="BA1245">
        <v>3</v>
      </c>
      <c r="BC1245">
        <v>2</v>
      </c>
      <c r="BD1245" s="91">
        <v>28</v>
      </c>
      <c r="BE1245" s="93">
        <v>99</v>
      </c>
      <c r="BF1245" s="96">
        <f t="shared" ref="BF1245:BF1277" si="534">1000*BD1245+BE1245</f>
        <v>28099</v>
      </c>
      <c r="BG1245" s="96">
        <f t="shared" si="523"/>
        <v>28099</v>
      </c>
      <c r="BI1245" s="7" t="s">
        <v>1447</v>
      </c>
    </row>
    <row r="1246" spans="1:61" ht="14" hidden="1" customHeight="1" outlineLevel="1" x14ac:dyDescent="0.2">
      <c r="A1246" t="s">
        <v>1716</v>
      </c>
      <c r="B1246" t="s">
        <v>1443</v>
      </c>
      <c r="C1246" s="1">
        <f t="shared" si="524"/>
        <v>10125</v>
      </c>
      <c r="D1246" s="7">
        <f>IF(N1246&gt;0, RANK(N1246,(N1246:P1246,Q1246:AF1246)),0)</f>
        <v>2</v>
      </c>
      <c r="E1246" s="7">
        <f>IF(O1246&gt;0,RANK(O1246,(N1246:P1246,Q1246:AF1246)),0)</f>
        <v>1</v>
      </c>
      <c r="F1246" s="7">
        <f>IF(P1246&gt;0,RANK(P1246,(N1246:P1246,Q1246:AF1246)),0)</f>
        <v>0</v>
      </c>
      <c r="G1246" s="1">
        <f t="shared" si="525"/>
        <v>3369</v>
      </c>
      <c r="H1246" s="2">
        <f t="shared" si="522"/>
        <v>0.33274074074074073</v>
      </c>
      <c r="I1246" s="2"/>
      <c r="J1246" s="2">
        <f t="shared" si="526"/>
        <v>0.32493827160493827</v>
      </c>
      <c r="K1246" s="2">
        <f t="shared" si="527"/>
        <v>0.65767901234567905</v>
      </c>
      <c r="L1246" s="2">
        <f t="shared" si="528"/>
        <v>0</v>
      </c>
      <c r="M1246" s="2">
        <f t="shared" si="529"/>
        <v>1.7382716049382685E-2</v>
      </c>
      <c r="N1246" s="53">
        <v>3290</v>
      </c>
      <c r="O1246" s="53">
        <v>6659</v>
      </c>
      <c r="Q1246" s="53">
        <v>176</v>
      </c>
      <c r="AP1246" s="7">
        <f>IF(Q1246&gt;0,RANK(Q1246,(N1246:P1246,Q1246:AF1246)),0)</f>
        <v>3</v>
      </c>
      <c r="AQ1246" s="7">
        <f>IF(R1246&gt;0,RANK(R1246,(N1246:P1246,Q1246:AF1246)),0)</f>
        <v>0</v>
      </c>
      <c r="AR1246" s="7">
        <f>IF(T1246&gt;0,RANK(T1246,(N1246:P1246,Q1246:AF1246)),0)</f>
        <v>0</v>
      </c>
      <c r="AS1246" s="7">
        <f>IF(S1246&gt;0,RANK(S1246,(N1246:P1246,Q1246:AF1246)),0)</f>
        <v>0</v>
      </c>
      <c r="AT1246" s="2">
        <f t="shared" si="530"/>
        <v>1.7382716049382716E-2</v>
      </c>
      <c r="AU1246" s="2">
        <f t="shared" si="531"/>
        <v>0</v>
      </c>
      <c r="AV1246" s="2">
        <f t="shared" si="532"/>
        <v>0</v>
      </c>
      <c r="AW1246" s="2">
        <f t="shared" si="533"/>
        <v>0</v>
      </c>
      <c r="AY1246" t="s">
        <v>1716</v>
      </c>
      <c r="AZ1246" t="s">
        <v>1443</v>
      </c>
      <c r="BA1246">
        <v>3</v>
      </c>
      <c r="BC1246">
        <v>2</v>
      </c>
      <c r="BD1246" s="91">
        <v>28</v>
      </c>
      <c r="BE1246" s="93">
        <v>101</v>
      </c>
      <c r="BF1246" s="96">
        <f t="shared" si="534"/>
        <v>28101</v>
      </c>
      <c r="BG1246" s="96">
        <f t="shared" si="523"/>
        <v>28101</v>
      </c>
      <c r="BI1246" s="7" t="s">
        <v>1447</v>
      </c>
    </row>
    <row r="1247" spans="1:61" ht="14" hidden="1" customHeight="1" outlineLevel="1" x14ac:dyDescent="0.2">
      <c r="A1247" t="s">
        <v>2156</v>
      </c>
      <c r="B1247" t="s">
        <v>1443</v>
      </c>
      <c r="C1247" s="1">
        <f t="shared" si="524"/>
        <v>5337</v>
      </c>
      <c r="D1247" s="7">
        <f>IF(N1247&gt;0, RANK(N1247,(N1247:P1247,Q1247:AF1247)),0)</f>
        <v>1</v>
      </c>
      <c r="E1247" s="7">
        <f>IF(O1247&gt;0,RANK(O1247,(N1247:P1247,Q1247:AF1247)),0)</f>
        <v>2</v>
      </c>
      <c r="F1247" s="7">
        <f>IF(P1247&gt;0,RANK(P1247,(N1247:P1247,Q1247:AF1247)),0)</f>
        <v>0</v>
      </c>
      <c r="G1247" s="1">
        <f t="shared" si="525"/>
        <v>2960</v>
      </c>
      <c r="H1247" s="2">
        <f t="shared" si="522"/>
        <v>0.55461869964399479</v>
      </c>
      <c r="I1247" s="2"/>
      <c r="J1247" s="2">
        <f t="shared" si="526"/>
        <v>0.77534195240771975</v>
      </c>
      <c r="K1247" s="2">
        <f t="shared" si="527"/>
        <v>0.22072325276372493</v>
      </c>
      <c r="L1247" s="2">
        <f t="shared" si="528"/>
        <v>0</v>
      </c>
      <c r="M1247" s="2">
        <f t="shared" si="529"/>
        <v>3.9347948285553269E-3</v>
      </c>
      <c r="N1247" s="53">
        <v>4138</v>
      </c>
      <c r="O1247" s="53">
        <v>1178</v>
      </c>
      <c r="Q1247" s="53">
        <v>21</v>
      </c>
      <c r="AP1247" s="7">
        <f>IF(Q1247&gt;0,RANK(Q1247,(N1247:P1247,Q1247:AF1247)),0)</f>
        <v>3</v>
      </c>
      <c r="AQ1247" s="7">
        <f>IF(R1247&gt;0,RANK(R1247,(N1247:P1247,Q1247:AF1247)),0)</f>
        <v>0</v>
      </c>
      <c r="AR1247" s="7">
        <f>IF(T1247&gt;0,RANK(T1247,(N1247:P1247,Q1247:AF1247)),0)</f>
        <v>0</v>
      </c>
      <c r="AS1247" s="7">
        <f>IF(S1247&gt;0,RANK(S1247,(N1247:P1247,Q1247:AF1247)),0)</f>
        <v>0</v>
      </c>
      <c r="AT1247" s="2">
        <f t="shared" si="530"/>
        <v>3.9347948285553686E-3</v>
      </c>
      <c r="AU1247" s="2">
        <f t="shared" si="531"/>
        <v>0</v>
      </c>
      <c r="AV1247" s="2">
        <f t="shared" si="532"/>
        <v>0</v>
      </c>
      <c r="AW1247" s="2">
        <f t="shared" si="533"/>
        <v>0</v>
      </c>
      <c r="AY1247" t="s">
        <v>2156</v>
      </c>
      <c r="AZ1247" t="s">
        <v>1443</v>
      </c>
      <c r="BA1247">
        <v>3</v>
      </c>
      <c r="BC1247">
        <v>2</v>
      </c>
      <c r="BD1247" s="91">
        <v>28</v>
      </c>
      <c r="BE1247" s="93">
        <v>103</v>
      </c>
      <c r="BF1247" s="96">
        <f t="shared" si="534"/>
        <v>28103</v>
      </c>
      <c r="BG1247" s="96">
        <f t="shared" si="523"/>
        <v>28103</v>
      </c>
      <c r="BI1247" s="7" t="s">
        <v>1447</v>
      </c>
    </row>
    <row r="1248" spans="1:61" ht="14" hidden="1" customHeight="1" outlineLevel="1" x14ac:dyDescent="0.2">
      <c r="A1248" t="s">
        <v>621</v>
      </c>
      <c r="B1248" t="s">
        <v>1443</v>
      </c>
      <c r="C1248" s="1">
        <f t="shared" si="524"/>
        <v>19775</v>
      </c>
      <c r="D1248" s="7">
        <f>IF(N1248&gt;0, RANK(N1248,(N1248:P1248,Q1248:AF1248)),0)</f>
        <v>1</v>
      </c>
      <c r="E1248" s="7">
        <f>IF(O1248&gt;0,RANK(O1248,(N1248:P1248,Q1248:AF1248)),0)</f>
        <v>2</v>
      </c>
      <c r="F1248" s="7">
        <f>IF(P1248&gt;0,RANK(P1248,(N1248:P1248,Q1248:AF1248)),0)</f>
        <v>0</v>
      </c>
      <c r="G1248" s="1">
        <f t="shared" si="525"/>
        <v>2278</v>
      </c>
      <c r="H1248" s="2">
        <f t="shared" si="522"/>
        <v>0.11519595448798989</v>
      </c>
      <c r="I1248" s="2"/>
      <c r="J1248" s="2">
        <f t="shared" si="526"/>
        <v>0.54968394437420987</v>
      </c>
      <c r="K1248" s="2">
        <f t="shared" si="527"/>
        <v>0.43448798988621995</v>
      </c>
      <c r="L1248" s="2">
        <f t="shared" si="528"/>
        <v>0</v>
      </c>
      <c r="M1248" s="2">
        <f t="shared" si="529"/>
        <v>1.5828065739570185E-2</v>
      </c>
      <c r="N1248" s="53">
        <v>10870</v>
      </c>
      <c r="O1248" s="53">
        <v>8592</v>
      </c>
      <c r="Q1248" s="53">
        <v>313</v>
      </c>
      <c r="AP1248" s="7">
        <f>IF(Q1248&gt;0,RANK(Q1248,(N1248:P1248,Q1248:AF1248)),0)</f>
        <v>3</v>
      </c>
      <c r="AQ1248" s="7">
        <f>IF(R1248&gt;0,RANK(R1248,(N1248:P1248,Q1248:AF1248)),0)</f>
        <v>0</v>
      </c>
      <c r="AR1248" s="7">
        <f>IF(T1248&gt;0,RANK(T1248,(N1248:P1248,Q1248:AF1248)),0)</f>
        <v>0</v>
      </c>
      <c r="AS1248" s="7">
        <f>IF(S1248&gt;0,RANK(S1248,(N1248:P1248,Q1248:AF1248)),0)</f>
        <v>0</v>
      </c>
      <c r="AT1248" s="2">
        <f t="shared" si="530"/>
        <v>1.5828065739570164E-2</v>
      </c>
      <c r="AU1248" s="2">
        <f t="shared" si="531"/>
        <v>0</v>
      </c>
      <c r="AV1248" s="2">
        <f t="shared" si="532"/>
        <v>0</v>
      </c>
      <c r="AW1248" s="2">
        <f t="shared" si="533"/>
        <v>0</v>
      </c>
      <c r="AY1248" t="s">
        <v>621</v>
      </c>
      <c r="AZ1248" t="s">
        <v>1443</v>
      </c>
      <c r="BC1248">
        <v>2</v>
      </c>
      <c r="BD1248" s="91">
        <v>28</v>
      </c>
      <c r="BE1248" s="93">
        <v>105</v>
      </c>
      <c r="BF1248" s="96">
        <f t="shared" si="534"/>
        <v>28105</v>
      </c>
      <c r="BG1248" s="96">
        <f t="shared" si="523"/>
        <v>28105</v>
      </c>
      <c r="BI1248" s="7" t="s">
        <v>1447</v>
      </c>
    </row>
    <row r="1249" spans="1:61" ht="14" hidden="1" customHeight="1" outlineLevel="1" x14ac:dyDescent="0.2">
      <c r="A1249" t="s">
        <v>1771</v>
      </c>
      <c r="B1249" t="s">
        <v>1443</v>
      </c>
      <c r="C1249" s="1">
        <f t="shared" si="524"/>
        <v>15598</v>
      </c>
      <c r="D1249" s="7">
        <f>IF(N1249&gt;0, RANK(N1249,(N1249:P1249,Q1249:AF1249)),0)</f>
        <v>1</v>
      </c>
      <c r="E1249" s="7">
        <f>IF(O1249&gt;0,RANK(O1249,(N1249:P1249,Q1249:AF1249)),0)</f>
        <v>2</v>
      </c>
      <c r="F1249" s="7">
        <f>IF(P1249&gt;0,RANK(P1249,(N1249:P1249,Q1249:AF1249)),0)</f>
        <v>0</v>
      </c>
      <c r="G1249" s="1">
        <f t="shared" si="525"/>
        <v>528</v>
      </c>
      <c r="H1249" s="2">
        <f t="shared" si="522"/>
        <v>3.3850493653032443E-2</v>
      </c>
      <c r="I1249" s="2"/>
      <c r="J1249" s="2">
        <f t="shared" si="526"/>
        <v>0.50987306064880111</v>
      </c>
      <c r="K1249" s="2">
        <f t="shared" si="527"/>
        <v>0.47602256699576867</v>
      </c>
      <c r="L1249" s="2">
        <f t="shared" si="528"/>
        <v>0</v>
      </c>
      <c r="M1249" s="2">
        <f t="shared" si="529"/>
        <v>1.4104372355430217E-2</v>
      </c>
      <c r="N1249" s="53">
        <v>7953</v>
      </c>
      <c r="O1249" s="53">
        <v>7425</v>
      </c>
      <c r="Q1249" s="53">
        <v>220</v>
      </c>
      <c r="AP1249" s="7">
        <f>IF(Q1249&gt;0,RANK(Q1249,(N1249:P1249,Q1249:AF1249)),0)</f>
        <v>3</v>
      </c>
      <c r="AQ1249" s="7">
        <f>IF(R1249&gt;0,RANK(R1249,(N1249:P1249,Q1249:AF1249)),0)</f>
        <v>0</v>
      </c>
      <c r="AR1249" s="7">
        <f>IF(T1249&gt;0,RANK(T1249,(N1249:P1249,Q1249:AF1249)),0)</f>
        <v>0</v>
      </c>
      <c r="AS1249" s="7">
        <f>IF(S1249&gt;0,RANK(S1249,(N1249:P1249,Q1249:AF1249)),0)</f>
        <v>0</v>
      </c>
      <c r="AT1249" s="2">
        <f t="shared" si="530"/>
        <v>1.4104372355430184E-2</v>
      </c>
      <c r="AU1249" s="2">
        <f t="shared" si="531"/>
        <v>0</v>
      </c>
      <c r="AV1249" s="2">
        <f t="shared" si="532"/>
        <v>0</v>
      </c>
      <c r="AW1249" s="2">
        <f t="shared" si="533"/>
        <v>0</v>
      </c>
      <c r="AY1249" t="s">
        <v>1771</v>
      </c>
      <c r="AZ1249" t="s">
        <v>1443</v>
      </c>
      <c r="BA1249">
        <v>2</v>
      </c>
      <c r="BC1249">
        <v>2</v>
      </c>
      <c r="BD1249" s="91">
        <v>28</v>
      </c>
      <c r="BE1249" s="93">
        <v>107</v>
      </c>
      <c r="BF1249" s="96">
        <f t="shared" si="534"/>
        <v>28107</v>
      </c>
      <c r="BG1249" s="96">
        <f t="shared" si="523"/>
        <v>28107</v>
      </c>
      <c r="BI1249" s="7" t="s">
        <v>1447</v>
      </c>
    </row>
    <row r="1250" spans="1:61" ht="14" hidden="1" customHeight="1" outlineLevel="1" x14ac:dyDescent="0.2">
      <c r="A1250" t="s">
        <v>1263</v>
      </c>
      <c r="B1250" t="s">
        <v>1443</v>
      </c>
      <c r="C1250" s="1">
        <f t="shared" si="524"/>
        <v>23647</v>
      </c>
      <c r="D1250" s="7">
        <f>IF(N1250&gt;0, RANK(N1250,(N1250:P1250,Q1250:AF1250)),0)</f>
        <v>2</v>
      </c>
      <c r="E1250" s="7">
        <f>IF(O1250&gt;0,RANK(O1250,(N1250:P1250,Q1250:AF1250)),0)</f>
        <v>1</v>
      </c>
      <c r="F1250" s="7">
        <f>IF(P1250&gt;0,RANK(P1250,(N1250:P1250,Q1250:AF1250)),0)</f>
        <v>0</v>
      </c>
      <c r="G1250" s="1">
        <f t="shared" si="525"/>
        <v>12761</v>
      </c>
      <c r="H1250" s="2">
        <f t="shared" si="522"/>
        <v>0.53964562100900748</v>
      </c>
      <c r="I1250" s="2"/>
      <c r="J1250" s="2">
        <f t="shared" si="526"/>
        <v>0.21368461115574913</v>
      </c>
      <c r="K1250" s="2">
        <f t="shared" si="527"/>
        <v>0.75333023216475659</v>
      </c>
      <c r="L1250" s="2">
        <f t="shared" si="528"/>
        <v>0</v>
      </c>
      <c r="M1250" s="2">
        <f t="shared" si="529"/>
        <v>3.298515667949431E-2</v>
      </c>
      <c r="N1250" s="53">
        <v>5053</v>
      </c>
      <c r="O1250" s="53">
        <v>17814</v>
      </c>
      <c r="Q1250" s="53">
        <v>780</v>
      </c>
      <c r="AP1250" s="7">
        <f>IF(Q1250&gt;0,RANK(Q1250,(N1250:P1250,Q1250:AF1250)),0)</f>
        <v>3</v>
      </c>
      <c r="AQ1250" s="7">
        <f>IF(R1250&gt;0,RANK(R1250,(N1250:P1250,Q1250:AF1250)),0)</f>
        <v>0</v>
      </c>
      <c r="AR1250" s="7">
        <f>IF(T1250&gt;0,RANK(T1250,(N1250:P1250,Q1250:AF1250)),0)</f>
        <v>0</v>
      </c>
      <c r="AS1250" s="7">
        <f>IF(S1250&gt;0,RANK(S1250,(N1250:P1250,Q1250:AF1250)),0)</f>
        <v>0</v>
      </c>
      <c r="AT1250" s="2">
        <f t="shared" si="530"/>
        <v>3.2985156679494226E-2</v>
      </c>
      <c r="AU1250" s="2">
        <f t="shared" si="531"/>
        <v>0</v>
      </c>
      <c r="AV1250" s="2">
        <f t="shared" si="532"/>
        <v>0</v>
      </c>
      <c r="AW1250" s="2">
        <f t="shared" si="533"/>
        <v>0</v>
      </c>
      <c r="AY1250" t="s">
        <v>1263</v>
      </c>
      <c r="AZ1250" t="s">
        <v>1443</v>
      </c>
      <c r="BA1250">
        <v>4</v>
      </c>
      <c r="BC1250">
        <v>2</v>
      </c>
      <c r="BD1250" s="91">
        <v>28</v>
      </c>
      <c r="BE1250" s="93">
        <v>109</v>
      </c>
      <c r="BF1250" s="96">
        <f t="shared" si="534"/>
        <v>28109</v>
      </c>
      <c r="BG1250" s="96">
        <f t="shared" si="523"/>
        <v>28109</v>
      </c>
      <c r="BI1250" s="7" t="s">
        <v>1447</v>
      </c>
    </row>
    <row r="1251" spans="1:61" ht="14" hidden="1" customHeight="1" outlineLevel="1" x14ac:dyDescent="0.2">
      <c r="A1251" t="s">
        <v>943</v>
      </c>
      <c r="B1251" t="s">
        <v>1443</v>
      </c>
      <c r="C1251" s="1">
        <f t="shared" si="524"/>
        <v>5901</v>
      </c>
      <c r="D1251" s="7">
        <f>IF(N1251&gt;0, RANK(N1251,(N1251:P1251,Q1251:AF1251)),0)</f>
        <v>2</v>
      </c>
      <c r="E1251" s="7">
        <f>IF(O1251&gt;0,RANK(O1251,(N1251:P1251,Q1251:AF1251)),0)</f>
        <v>1</v>
      </c>
      <c r="F1251" s="7">
        <f>IF(P1251&gt;0,RANK(P1251,(N1251:P1251,Q1251:AF1251)),0)</f>
        <v>0</v>
      </c>
      <c r="G1251" s="1">
        <f t="shared" si="525"/>
        <v>2649</v>
      </c>
      <c r="H1251" s="2">
        <f t="shared" si="522"/>
        <v>0.4489069649211998</v>
      </c>
      <c r="I1251" s="2"/>
      <c r="J1251" s="2">
        <f t="shared" si="526"/>
        <v>0.26351465853245215</v>
      </c>
      <c r="K1251" s="2">
        <f t="shared" si="527"/>
        <v>0.7124216234536519</v>
      </c>
      <c r="L1251" s="2">
        <f t="shared" si="528"/>
        <v>0</v>
      </c>
      <c r="M1251" s="2">
        <f t="shared" si="529"/>
        <v>2.4063718013895952E-2</v>
      </c>
      <c r="N1251" s="53">
        <v>1555</v>
      </c>
      <c r="O1251" s="53">
        <v>4204</v>
      </c>
      <c r="Q1251" s="53">
        <v>142</v>
      </c>
      <c r="AP1251" s="7">
        <f>IF(Q1251&gt;0,RANK(Q1251,(N1251:P1251,Q1251:AF1251)),0)</f>
        <v>3</v>
      </c>
      <c r="AQ1251" s="7">
        <f>IF(R1251&gt;0,RANK(R1251,(N1251:P1251,Q1251:AF1251)),0)</f>
        <v>0</v>
      </c>
      <c r="AR1251" s="7">
        <f>IF(T1251&gt;0,RANK(T1251,(N1251:P1251,Q1251:AF1251)),0)</f>
        <v>0</v>
      </c>
      <c r="AS1251" s="7">
        <f>IF(S1251&gt;0,RANK(S1251,(N1251:P1251,Q1251:AF1251)),0)</f>
        <v>0</v>
      </c>
      <c r="AT1251" s="2">
        <f t="shared" si="530"/>
        <v>2.4063718013895948E-2</v>
      </c>
      <c r="AU1251" s="2">
        <f t="shared" si="531"/>
        <v>0</v>
      </c>
      <c r="AV1251" s="2">
        <f t="shared" si="532"/>
        <v>0</v>
      </c>
      <c r="AW1251" s="2">
        <f t="shared" si="533"/>
        <v>0</v>
      </c>
      <c r="AY1251" t="s">
        <v>943</v>
      </c>
      <c r="AZ1251" t="s">
        <v>1443</v>
      </c>
      <c r="BA1251">
        <v>4</v>
      </c>
      <c r="BC1251">
        <v>2</v>
      </c>
      <c r="BD1251" s="91">
        <v>28</v>
      </c>
      <c r="BE1251" s="93">
        <v>111</v>
      </c>
      <c r="BF1251" s="96">
        <f t="shared" si="534"/>
        <v>28111</v>
      </c>
      <c r="BG1251" s="96">
        <f t="shared" si="523"/>
        <v>28111</v>
      </c>
      <c r="BI1251" s="7" t="s">
        <v>1447</v>
      </c>
    </row>
    <row r="1252" spans="1:61" ht="14" hidden="1" customHeight="1" outlineLevel="1" x14ac:dyDescent="0.2">
      <c r="A1252" t="s">
        <v>348</v>
      </c>
      <c r="B1252" t="s">
        <v>1443</v>
      </c>
      <c r="C1252" s="1">
        <f t="shared" si="524"/>
        <v>17349</v>
      </c>
      <c r="D1252" s="7">
        <f>IF(N1252&gt;0, RANK(N1252,(N1252:P1252,Q1252:AF1252)),0)</f>
        <v>1</v>
      </c>
      <c r="E1252" s="7">
        <f>IF(O1252&gt;0,RANK(O1252,(N1252:P1252,Q1252:AF1252)),0)</f>
        <v>2</v>
      </c>
      <c r="F1252" s="7">
        <f>IF(P1252&gt;0,RANK(P1252,(N1252:P1252,Q1252:AF1252)),0)</f>
        <v>0</v>
      </c>
      <c r="G1252" s="1">
        <f t="shared" si="525"/>
        <v>1004</v>
      </c>
      <c r="H1252" s="2">
        <f t="shared" si="522"/>
        <v>5.7870770649605163E-2</v>
      </c>
      <c r="I1252" s="2"/>
      <c r="J1252" s="2">
        <f t="shared" si="526"/>
        <v>0.52152861836417086</v>
      </c>
      <c r="K1252" s="2">
        <f t="shared" si="527"/>
        <v>0.4636578477145657</v>
      </c>
      <c r="L1252" s="2">
        <f t="shared" si="528"/>
        <v>0</v>
      </c>
      <c r="M1252" s="2">
        <f t="shared" si="529"/>
        <v>1.4813533921263444E-2</v>
      </c>
      <c r="N1252" s="53">
        <v>9048</v>
      </c>
      <c r="O1252" s="53">
        <v>8044</v>
      </c>
      <c r="Q1252" s="53">
        <v>257</v>
      </c>
      <c r="AP1252" s="7">
        <f>IF(Q1252&gt;0,RANK(Q1252,(N1252:P1252,Q1252:AF1252)),0)</f>
        <v>3</v>
      </c>
      <c r="AQ1252" s="7">
        <f>IF(R1252&gt;0,RANK(R1252,(N1252:P1252,Q1252:AF1252)),0)</f>
        <v>0</v>
      </c>
      <c r="AR1252" s="7">
        <f>IF(T1252&gt;0,RANK(T1252,(N1252:P1252,Q1252:AF1252)),0)</f>
        <v>0</v>
      </c>
      <c r="AS1252" s="7">
        <f>IF(S1252&gt;0,RANK(S1252,(N1252:P1252,Q1252:AF1252)),0)</f>
        <v>0</v>
      </c>
      <c r="AT1252" s="2">
        <f t="shared" si="530"/>
        <v>1.4813533921263474E-2</v>
      </c>
      <c r="AU1252" s="2">
        <f t="shared" si="531"/>
        <v>0</v>
      </c>
      <c r="AV1252" s="2">
        <f t="shared" si="532"/>
        <v>0</v>
      </c>
      <c r="AW1252" s="2">
        <f t="shared" si="533"/>
        <v>0</v>
      </c>
      <c r="AY1252" t="s">
        <v>348</v>
      </c>
      <c r="AZ1252" t="s">
        <v>1443</v>
      </c>
      <c r="BA1252">
        <v>3</v>
      </c>
      <c r="BC1252">
        <v>2</v>
      </c>
      <c r="BD1252" s="91">
        <v>28</v>
      </c>
      <c r="BE1252" s="93">
        <v>113</v>
      </c>
      <c r="BF1252" s="96">
        <f t="shared" si="534"/>
        <v>28113</v>
      </c>
      <c r="BG1252" s="96">
        <f t="shared" si="523"/>
        <v>28113</v>
      </c>
      <c r="BI1252" s="7" t="s">
        <v>1447</v>
      </c>
    </row>
    <row r="1253" spans="1:61" ht="14" hidden="1" customHeight="1" outlineLevel="1" x14ac:dyDescent="0.2">
      <c r="A1253" t="s">
        <v>1454</v>
      </c>
      <c r="B1253" t="s">
        <v>1443</v>
      </c>
      <c r="C1253" s="1">
        <f t="shared" si="524"/>
        <v>14304</v>
      </c>
      <c r="D1253" s="7">
        <f>IF(N1253&gt;0, RANK(N1253,(N1253:P1253,Q1253:AF1253)),0)</f>
        <v>2</v>
      </c>
      <c r="E1253" s="7">
        <f>IF(O1253&gt;0,RANK(O1253,(N1253:P1253,Q1253:AF1253)),0)</f>
        <v>1</v>
      </c>
      <c r="F1253" s="7">
        <f>IF(P1253&gt;0,RANK(P1253,(N1253:P1253,Q1253:AF1253)),0)</f>
        <v>0</v>
      </c>
      <c r="G1253" s="1">
        <f t="shared" si="525"/>
        <v>7639</v>
      </c>
      <c r="H1253" s="2">
        <f t="shared" si="522"/>
        <v>0.53404642058165552</v>
      </c>
      <c r="I1253" s="2"/>
      <c r="J1253" s="2">
        <f t="shared" si="526"/>
        <v>0.22119686800894856</v>
      </c>
      <c r="K1253" s="2">
        <f t="shared" si="527"/>
        <v>0.75524328859060408</v>
      </c>
      <c r="L1253" s="2">
        <f t="shared" si="528"/>
        <v>0</v>
      </c>
      <c r="M1253" s="2">
        <f t="shared" si="529"/>
        <v>2.3559843400447367E-2</v>
      </c>
      <c r="N1253" s="53">
        <v>3164</v>
      </c>
      <c r="O1253" s="53">
        <v>10803</v>
      </c>
      <c r="Q1253" s="53">
        <v>337</v>
      </c>
      <c r="AP1253" s="7">
        <f>IF(Q1253&gt;0,RANK(Q1253,(N1253:P1253,Q1253:AF1253)),0)</f>
        <v>3</v>
      </c>
      <c r="AQ1253" s="7">
        <f>IF(R1253&gt;0,RANK(R1253,(N1253:P1253,Q1253:AF1253)),0)</f>
        <v>0</v>
      </c>
      <c r="AR1253" s="7">
        <f>IF(T1253&gt;0,RANK(T1253,(N1253:P1253,Q1253:AF1253)),0)</f>
        <v>0</v>
      </c>
      <c r="AS1253" s="7">
        <f>IF(S1253&gt;0,RANK(S1253,(N1253:P1253,Q1253:AF1253)),0)</f>
        <v>0</v>
      </c>
      <c r="AT1253" s="2">
        <f t="shared" si="530"/>
        <v>2.3559843400447426E-2</v>
      </c>
      <c r="AU1253" s="2">
        <f t="shared" si="531"/>
        <v>0</v>
      </c>
      <c r="AV1253" s="2">
        <f t="shared" si="532"/>
        <v>0</v>
      </c>
      <c r="AW1253" s="2">
        <f t="shared" si="533"/>
        <v>0</v>
      </c>
      <c r="AY1253" t="s">
        <v>1454</v>
      </c>
      <c r="AZ1253" t="s">
        <v>1443</v>
      </c>
      <c r="BA1253">
        <v>1</v>
      </c>
      <c r="BC1253">
        <v>2</v>
      </c>
      <c r="BD1253" s="91">
        <v>28</v>
      </c>
      <c r="BE1253" s="93">
        <v>115</v>
      </c>
      <c r="BF1253" s="96">
        <f t="shared" si="534"/>
        <v>28115</v>
      </c>
      <c r="BG1253" s="96">
        <f t="shared" si="523"/>
        <v>28115</v>
      </c>
      <c r="BI1253" s="7" t="s">
        <v>1447</v>
      </c>
    </row>
    <row r="1254" spans="1:61" ht="14" hidden="1" customHeight="1" outlineLevel="1" x14ac:dyDescent="0.2">
      <c r="A1254" t="s">
        <v>1442</v>
      </c>
      <c r="B1254" t="s">
        <v>1443</v>
      </c>
      <c r="C1254" s="1">
        <f t="shared" si="524"/>
        <v>10594</v>
      </c>
      <c r="D1254" s="7">
        <f>IF(N1254&gt;0, RANK(N1254,(N1254:P1254,Q1254:AF1254)),0)</f>
        <v>2</v>
      </c>
      <c r="E1254" s="7">
        <f>IF(O1254&gt;0,RANK(O1254,(N1254:P1254,Q1254:AF1254)),0)</f>
        <v>1</v>
      </c>
      <c r="F1254" s="7">
        <f>IF(P1254&gt;0,RANK(P1254,(N1254:P1254,Q1254:AF1254)),0)</f>
        <v>0</v>
      </c>
      <c r="G1254" s="1">
        <f t="shared" si="525"/>
        <v>4937</v>
      </c>
      <c r="H1254" s="2">
        <f t="shared" si="522"/>
        <v>0.4660185010383236</v>
      </c>
      <c r="I1254" s="2"/>
      <c r="J1254" s="2">
        <f t="shared" si="526"/>
        <v>0.25618274494997167</v>
      </c>
      <c r="K1254" s="2">
        <f t="shared" si="527"/>
        <v>0.72220124598829527</v>
      </c>
      <c r="L1254" s="2">
        <f t="shared" si="528"/>
        <v>0</v>
      </c>
      <c r="M1254" s="2">
        <f t="shared" si="529"/>
        <v>2.161600906173311E-2</v>
      </c>
      <c r="N1254" s="53">
        <v>2714</v>
      </c>
      <c r="O1254" s="53">
        <v>7651</v>
      </c>
      <c r="Q1254" s="53">
        <v>229</v>
      </c>
      <c r="AP1254" s="7">
        <f>IF(Q1254&gt;0,RANK(Q1254,(N1254:P1254,Q1254:AF1254)),0)</f>
        <v>3</v>
      </c>
      <c r="AQ1254" s="7">
        <f>IF(R1254&gt;0,RANK(R1254,(N1254:P1254,Q1254:AF1254)),0)</f>
        <v>0</v>
      </c>
      <c r="AR1254" s="7">
        <f>IF(T1254&gt;0,RANK(T1254,(N1254:P1254,Q1254:AF1254)),0)</f>
        <v>0</v>
      </c>
      <c r="AS1254" s="7">
        <f>IF(S1254&gt;0,RANK(S1254,(N1254:P1254,Q1254:AF1254)),0)</f>
        <v>0</v>
      </c>
      <c r="AT1254" s="2">
        <f t="shared" si="530"/>
        <v>2.1616009061733058E-2</v>
      </c>
      <c r="AU1254" s="2">
        <f t="shared" si="531"/>
        <v>0</v>
      </c>
      <c r="AV1254" s="2">
        <f t="shared" si="532"/>
        <v>0</v>
      </c>
      <c r="AW1254" s="2">
        <f t="shared" si="533"/>
        <v>0</v>
      </c>
      <c r="AY1254" t="s">
        <v>1442</v>
      </c>
      <c r="AZ1254" t="s">
        <v>1443</v>
      </c>
      <c r="BA1254">
        <v>1</v>
      </c>
      <c r="BC1254">
        <v>2</v>
      </c>
      <c r="BD1254" s="91">
        <v>28</v>
      </c>
      <c r="BE1254" s="93">
        <v>117</v>
      </c>
      <c r="BF1254" s="96">
        <f t="shared" si="534"/>
        <v>28117</v>
      </c>
      <c r="BG1254" s="96">
        <f t="shared" si="523"/>
        <v>28117</v>
      </c>
      <c r="BI1254" s="7" t="s">
        <v>1447</v>
      </c>
    </row>
    <row r="1255" spans="1:61" ht="14" hidden="1" customHeight="1" outlineLevel="1" x14ac:dyDescent="0.2">
      <c r="A1255" t="s">
        <v>1817</v>
      </c>
      <c r="B1255" t="s">
        <v>1443</v>
      </c>
      <c r="C1255" s="1">
        <f t="shared" si="524"/>
        <v>3238</v>
      </c>
      <c r="D1255" s="7">
        <f>IF(N1255&gt;0, RANK(N1255,(N1255:P1255,Q1255:AF1255)),0)</f>
        <v>1</v>
      </c>
      <c r="E1255" s="7">
        <f>IF(O1255&gt;0,RANK(O1255,(N1255:P1255,Q1255:AF1255)),0)</f>
        <v>2</v>
      </c>
      <c r="F1255" s="7">
        <f>IF(P1255&gt;0,RANK(P1255,(N1255:P1255,Q1255:AF1255)),0)</f>
        <v>0</v>
      </c>
      <c r="G1255" s="1">
        <f t="shared" si="525"/>
        <v>1424</v>
      </c>
      <c r="H1255" s="2">
        <f t="shared" si="522"/>
        <v>0.43977764051883877</v>
      </c>
      <c r="I1255" s="2"/>
      <c r="J1255" s="2">
        <f t="shared" si="526"/>
        <v>0.71247683755404567</v>
      </c>
      <c r="K1255" s="2">
        <f t="shared" si="527"/>
        <v>0.2726991970352069</v>
      </c>
      <c r="L1255" s="2">
        <f t="shared" si="528"/>
        <v>0</v>
      </c>
      <c r="M1255" s="2">
        <f t="shared" si="529"/>
        <v>1.4823965410747431E-2</v>
      </c>
      <c r="N1255" s="53">
        <v>2307</v>
      </c>
      <c r="O1255" s="53">
        <v>883</v>
      </c>
      <c r="Q1255" s="53">
        <v>48</v>
      </c>
      <c r="AP1255" s="7">
        <f>IF(Q1255&gt;0,RANK(Q1255,(N1255:P1255,Q1255:AF1255)),0)</f>
        <v>3</v>
      </c>
      <c r="AQ1255" s="7">
        <f>IF(R1255&gt;0,RANK(R1255,(N1255:P1255,Q1255:AF1255)),0)</f>
        <v>0</v>
      </c>
      <c r="AR1255" s="7">
        <f>IF(T1255&gt;0,RANK(T1255,(N1255:P1255,Q1255:AF1255)),0)</f>
        <v>0</v>
      </c>
      <c r="AS1255" s="7">
        <f>IF(S1255&gt;0,RANK(S1255,(N1255:P1255,Q1255:AF1255)),0)</f>
        <v>0</v>
      </c>
      <c r="AT1255" s="2">
        <f t="shared" si="530"/>
        <v>1.4823965410747375E-2</v>
      </c>
      <c r="AU1255" s="2">
        <f t="shared" si="531"/>
        <v>0</v>
      </c>
      <c r="AV1255" s="2">
        <f t="shared" si="532"/>
        <v>0</v>
      </c>
      <c r="AW1255" s="2">
        <f t="shared" si="533"/>
        <v>0</v>
      </c>
      <c r="AY1255" t="s">
        <v>1817</v>
      </c>
      <c r="AZ1255" t="s">
        <v>1443</v>
      </c>
      <c r="BA1255">
        <v>2</v>
      </c>
      <c r="BC1255">
        <v>2</v>
      </c>
      <c r="BD1255" s="91">
        <v>28</v>
      </c>
      <c r="BE1255" s="93">
        <v>119</v>
      </c>
      <c r="BF1255" s="96">
        <f t="shared" si="534"/>
        <v>28119</v>
      </c>
      <c r="BG1255" s="96">
        <f t="shared" si="523"/>
        <v>28119</v>
      </c>
      <c r="BI1255" s="7" t="s">
        <v>1447</v>
      </c>
    </row>
    <row r="1256" spans="1:61" ht="14" hidden="1" customHeight="1" outlineLevel="1" x14ac:dyDescent="0.2">
      <c r="A1256" t="s">
        <v>1265</v>
      </c>
      <c r="B1256" t="s">
        <v>1443</v>
      </c>
      <c r="C1256" s="1">
        <f t="shared" si="524"/>
        <v>70481</v>
      </c>
      <c r="D1256" s="7">
        <f>IF(N1256&gt;0, RANK(N1256,(N1256:P1256,Q1256:AF1256)),0)</f>
        <v>2</v>
      </c>
      <c r="E1256" s="7">
        <f>IF(O1256&gt;0,RANK(O1256,(N1256:P1256,Q1256:AF1256)),0)</f>
        <v>1</v>
      </c>
      <c r="F1256" s="7">
        <f>IF(P1256&gt;0,RANK(P1256,(N1256:P1256,Q1256:AF1256)),0)</f>
        <v>0</v>
      </c>
      <c r="G1256" s="1">
        <f t="shared" si="525"/>
        <v>28187</v>
      </c>
      <c r="H1256" s="2">
        <f t="shared" si="522"/>
        <v>0.39992338360692953</v>
      </c>
      <c r="I1256" s="2"/>
      <c r="J1256" s="2">
        <f t="shared" si="526"/>
        <v>0.28823370837530682</v>
      </c>
      <c r="K1256" s="2">
        <f t="shared" si="527"/>
        <v>0.6881570919822364</v>
      </c>
      <c r="L1256" s="2">
        <f t="shared" si="528"/>
        <v>0</v>
      </c>
      <c r="M1256" s="2">
        <f t="shared" si="529"/>
        <v>2.360919964245678E-2</v>
      </c>
      <c r="N1256" s="53">
        <v>20315</v>
      </c>
      <c r="O1256" s="53">
        <v>48502</v>
      </c>
      <c r="Q1256" s="53">
        <v>1664</v>
      </c>
      <c r="AP1256" s="7">
        <f>IF(Q1256&gt;0,RANK(Q1256,(N1256:P1256,Q1256:AF1256)),0)</f>
        <v>3</v>
      </c>
      <c r="AQ1256" s="7">
        <f>IF(R1256&gt;0,RANK(R1256,(N1256:P1256,Q1256:AF1256)),0)</f>
        <v>0</v>
      </c>
      <c r="AR1256" s="7">
        <f>IF(T1256&gt;0,RANK(T1256,(N1256:P1256,Q1256:AF1256)),0)</f>
        <v>0</v>
      </c>
      <c r="AS1256" s="7">
        <f>IF(S1256&gt;0,RANK(S1256,(N1256:P1256,Q1256:AF1256)),0)</f>
        <v>0</v>
      </c>
      <c r="AT1256" s="2">
        <f t="shared" si="530"/>
        <v>2.3609199642456832E-2</v>
      </c>
      <c r="AU1256" s="2">
        <f t="shared" si="531"/>
        <v>0</v>
      </c>
      <c r="AV1256" s="2">
        <f t="shared" si="532"/>
        <v>0</v>
      </c>
      <c r="AW1256" s="2">
        <f t="shared" si="533"/>
        <v>0</v>
      </c>
      <c r="AY1256" t="s">
        <v>1265</v>
      </c>
      <c r="AZ1256" t="s">
        <v>1443</v>
      </c>
      <c r="BA1256">
        <v>3</v>
      </c>
      <c r="BC1256">
        <v>2</v>
      </c>
      <c r="BD1256" s="91">
        <v>28</v>
      </c>
      <c r="BE1256" s="93">
        <v>121</v>
      </c>
      <c r="BF1256" s="96">
        <f t="shared" si="534"/>
        <v>28121</v>
      </c>
      <c r="BG1256" s="96">
        <f t="shared" si="523"/>
        <v>28121</v>
      </c>
      <c r="BI1256" s="7" t="s">
        <v>1447</v>
      </c>
    </row>
    <row r="1257" spans="1:61" ht="14" hidden="1" customHeight="1" outlineLevel="1" x14ac:dyDescent="0.2">
      <c r="A1257" t="s">
        <v>1917</v>
      </c>
      <c r="B1257" t="s">
        <v>1443</v>
      </c>
      <c r="C1257" s="1">
        <f t="shared" si="524"/>
        <v>10733</v>
      </c>
      <c r="D1257" s="7">
        <f>IF(N1257&gt;0, RANK(N1257,(N1257:P1257,Q1257:AF1257)),0)</f>
        <v>2</v>
      </c>
      <c r="E1257" s="7">
        <f>IF(O1257&gt;0,RANK(O1257,(N1257:P1257,Q1257:AF1257)),0)</f>
        <v>1</v>
      </c>
      <c r="F1257" s="7">
        <f>IF(P1257&gt;0,RANK(P1257,(N1257:P1257,Q1257:AF1257)),0)</f>
        <v>0</v>
      </c>
      <c r="G1257" s="1">
        <f t="shared" si="525"/>
        <v>1284</v>
      </c>
      <c r="H1257" s="2">
        <f t="shared" si="522"/>
        <v>0.11963104444237399</v>
      </c>
      <c r="I1257" s="2"/>
      <c r="J1257" s="2">
        <f t="shared" si="526"/>
        <v>0.43315009782912511</v>
      </c>
      <c r="K1257" s="2">
        <f t="shared" si="527"/>
        <v>0.5527811422714991</v>
      </c>
      <c r="L1257" s="2">
        <f t="shared" si="528"/>
        <v>0</v>
      </c>
      <c r="M1257" s="2">
        <f t="shared" si="529"/>
        <v>1.4068759899375727E-2</v>
      </c>
      <c r="N1257" s="53">
        <v>4649</v>
      </c>
      <c r="O1257" s="53">
        <v>5933</v>
      </c>
      <c r="Q1257" s="53">
        <v>151</v>
      </c>
      <c r="AP1257" s="7">
        <f>IF(Q1257&gt;0,RANK(Q1257,(N1257:P1257,Q1257:AF1257)),0)</f>
        <v>3</v>
      </c>
      <c r="AQ1257" s="7">
        <f>IF(R1257&gt;0,RANK(R1257,(N1257:P1257,Q1257:AF1257)),0)</f>
        <v>0</v>
      </c>
      <c r="AR1257" s="7">
        <f>IF(T1257&gt;0,RANK(T1257,(N1257:P1257,Q1257:AF1257)),0)</f>
        <v>0</v>
      </c>
      <c r="AS1257" s="7">
        <f>IF(S1257&gt;0,RANK(S1257,(N1257:P1257,Q1257:AF1257)),0)</f>
        <v>0</v>
      </c>
      <c r="AT1257" s="2">
        <f t="shared" si="530"/>
        <v>1.4068759899375756E-2</v>
      </c>
      <c r="AU1257" s="2">
        <f t="shared" si="531"/>
        <v>0</v>
      </c>
      <c r="AV1257" s="2">
        <f t="shared" si="532"/>
        <v>0</v>
      </c>
      <c r="AW1257" s="2">
        <f t="shared" si="533"/>
        <v>0</v>
      </c>
      <c r="AY1257" t="s">
        <v>1917</v>
      </c>
      <c r="AZ1257" t="s">
        <v>1443</v>
      </c>
      <c r="BA1257">
        <v>3</v>
      </c>
      <c r="BC1257">
        <v>2</v>
      </c>
      <c r="BD1257" s="91">
        <v>28</v>
      </c>
      <c r="BE1257" s="93">
        <v>123</v>
      </c>
      <c r="BF1257" s="96">
        <f t="shared" si="534"/>
        <v>28123</v>
      </c>
      <c r="BG1257" s="96">
        <f t="shared" si="523"/>
        <v>28123</v>
      </c>
      <c r="BI1257" s="7" t="s">
        <v>1447</v>
      </c>
    </row>
    <row r="1258" spans="1:61" ht="14" hidden="1" customHeight="1" outlineLevel="1" x14ac:dyDescent="0.2">
      <c r="A1258" t="s">
        <v>1266</v>
      </c>
      <c r="B1258" t="s">
        <v>1443</v>
      </c>
      <c r="C1258" s="1">
        <f t="shared" si="524"/>
        <v>2181</v>
      </c>
      <c r="D1258" s="7">
        <f>IF(N1258&gt;0, RANK(N1258,(N1258:P1258,Q1258:AF1258)),0)</f>
        <v>1</v>
      </c>
      <c r="E1258" s="7">
        <f>IF(O1258&gt;0,RANK(O1258,(N1258:P1258,Q1258:AF1258)),0)</f>
        <v>2</v>
      </c>
      <c r="F1258" s="7">
        <f>IF(P1258&gt;0,RANK(P1258,(N1258:P1258,Q1258:AF1258)),0)</f>
        <v>0</v>
      </c>
      <c r="G1258" s="1">
        <f t="shared" si="525"/>
        <v>848</v>
      </c>
      <c r="H1258" s="2">
        <f t="shared" si="522"/>
        <v>0.38881247134342045</v>
      </c>
      <c r="I1258" s="2"/>
      <c r="J1258" s="2">
        <f t="shared" si="526"/>
        <v>0.69280146721687297</v>
      </c>
      <c r="K1258" s="2">
        <f t="shared" si="527"/>
        <v>0.30398899587345257</v>
      </c>
      <c r="L1258" s="2">
        <f t="shared" si="528"/>
        <v>0</v>
      </c>
      <c r="M1258" s="2">
        <f t="shared" si="529"/>
        <v>3.2095369096744597E-3</v>
      </c>
      <c r="N1258" s="53">
        <v>1511</v>
      </c>
      <c r="O1258" s="53">
        <v>663</v>
      </c>
      <c r="Q1258" s="53">
        <v>7</v>
      </c>
      <c r="AP1258" s="7">
        <f>IF(Q1258&gt;0,RANK(Q1258,(N1258:P1258,Q1258:AF1258)),0)</f>
        <v>3</v>
      </c>
      <c r="AQ1258" s="7">
        <f>IF(R1258&gt;0,RANK(R1258,(N1258:P1258,Q1258:AF1258)),0)</f>
        <v>0</v>
      </c>
      <c r="AR1258" s="7">
        <f>IF(T1258&gt;0,RANK(T1258,(N1258:P1258,Q1258:AF1258)),0)</f>
        <v>0</v>
      </c>
      <c r="AS1258" s="7">
        <f>IF(S1258&gt;0,RANK(S1258,(N1258:P1258,Q1258:AF1258)),0)</f>
        <v>0</v>
      </c>
      <c r="AT1258" s="2">
        <f t="shared" si="530"/>
        <v>3.2095369096744614E-3</v>
      </c>
      <c r="AU1258" s="2">
        <f t="shared" si="531"/>
        <v>0</v>
      </c>
      <c r="AV1258" s="2">
        <f t="shared" si="532"/>
        <v>0</v>
      </c>
      <c r="AW1258" s="2">
        <f t="shared" si="533"/>
        <v>0</v>
      </c>
      <c r="AY1258" t="s">
        <v>1266</v>
      </c>
      <c r="AZ1258" t="s">
        <v>1443</v>
      </c>
      <c r="BA1258">
        <v>2</v>
      </c>
      <c r="BC1258">
        <v>2</v>
      </c>
      <c r="BD1258" s="91">
        <v>28</v>
      </c>
      <c r="BE1258" s="93">
        <v>125</v>
      </c>
      <c r="BF1258" s="96">
        <f t="shared" si="534"/>
        <v>28125</v>
      </c>
      <c r="BG1258" s="96">
        <f t="shared" si="523"/>
        <v>28125</v>
      </c>
      <c r="BI1258" s="7" t="s">
        <v>1447</v>
      </c>
    </row>
    <row r="1259" spans="1:61" ht="14" hidden="1" customHeight="1" outlineLevel="1" x14ac:dyDescent="0.2">
      <c r="A1259" t="s">
        <v>1306</v>
      </c>
      <c r="B1259" t="s">
        <v>1443</v>
      </c>
      <c r="C1259" s="1">
        <f t="shared" si="524"/>
        <v>11822</v>
      </c>
      <c r="D1259" s="7">
        <f>IF(N1259&gt;0, RANK(N1259,(N1259:P1259,Q1259:AF1259)),0)</f>
        <v>2</v>
      </c>
      <c r="E1259" s="7">
        <f>IF(O1259&gt;0,RANK(O1259,(N1259:P1259,Q1259:AF1259)),0)</f>
        <v>1</v>
      </c>
      <c r="F1259" s="7">
        <f>IF(P1259&gt;0,RANK(P1259,(N1259:P1259,Q1259:AF1259)),0)</f>
        <v>0</v>
      </c>
      <c r="G1259" s="1">
        <f t="shared" si="525"/>
        <v>3078</v>
      </c>
      <c r="H1259" s="2">
        <f t="shared" si="522"/>
        <v>0.2603620368803925</v>
      </c>
      <c r="I1259" s="2"/>
      <c r="J1259" s="2">
        <f t="shared" si="526"/>
        <v>0.36398240568431739</v>
      </c>
      <c r="K1259" s="2">
        <f t="shared" si="527"/>
        <v>0.62434444256470989</v>
      </c>
      <c r="L1259" s="2">
        <f t="shared" si="528"/>
        <v>0</v>
      </c>
      <c r="M1259" s="2">
        <f t="shared" si="529"/>
        <v>1.1673151750972721E-2</v>
      </c>
      <c r="N1259" s="53">
        <v>4303</v>
      </c>
      <c r="O1259" s="53">
        <v>7381</v>
      </c>
      <c r="Q1259" s="53">
        <v>138</v>
      </c>
      <c r="AP1259" s="7">
        <f>IF(Q1259&gt;0,RANK(Q1259,(N1259:P1259,Q1259:AF1259)),0)</f>
        <v>3</v>
      </c>
      <c r="AQ1259" s="7">
        <f>IF(R1259&gt;0,RANK(R1259,(N1259:P1259,Q1259:AF1259)),0)</f>
        <v>0</v>
      </c>
      <c r="AR1259" s="7">
        <f>IF(T1259&gt;0,RANK(T1259,(N1259:P1259,Q1259:AF1259)),0)</f>
        <v>0</v>
      </c>
      <c r="AS1259" s="7">
        <f>IF(S1259&gt;0,RANK(S1259,(N1259:P1259,Q1259:AF1259)),0)</f>
        <v>0</v>
      </c>
      <c r="AT1259" s="2">
        <f t="shared" si="530"/>
        <v>1.1673151750972763E-2</v>
      </c>
      <c r="AU1259" s="2">
        <f t="shared" si="531"/>
        <v>0</v>
      </c>
      <c r="AV1259" s="2">
        <f t="shared" si="532"/>
        <v>0</v>
      </c>
      <c r="AW1259" s="2">
        <f t="shared" si="533"/>
        <v>0</v>
      </c>
      <c r="AY1259" t="s">
        <v>1306</v>
      </c>
      <c r="AZ1259" t="s">
        <v>1443</v>
      </c>
      <c r="BA1259">
        <v>3</v>
      </c>
      <c r="BC1259">
        <v>2</v>
      </c>
      <c r="BD1259" s="91">
        <v>28</v>
      </c>
      <c r="BE1259" s="93">
        <v>127</v>
      </c>
      <c r="BF1259" s="96">
        <f t="shared" si="534"/>
        <v>28127</v>
      </c>
      <c r="BG1259" s="96">
        <f t="shared" si="523"/>
        <v>28127</v>
      </c>
      <c r="BI1259" s="7" t="s">
        <v>1447</v>
      </c>
    </row>
    <row r="1260" spans="1:61" ht="14" hidden="1" customHeight="1" outlineLevel="1" x14ac:dyDescent="0.2">
      <c r="A1260" t="s">
        <v>801</v>
      </c>
      <c r="B1260" t="s">
        <v>1443</v>
      </c>
      <c r="C1260" s="1">
        <f t="shared" ref="C1260:C1278" si="535">SUM(N1260:AN1260)</f>
        <v>8309</v>
      </c>
      <c r="D1260" s="7">
        <f>IF(N1260&gt;0, RANK(N1260,(N1260:P1260,Q1260:AF1260)),0)</f>
        <v>2</v>
      </c>
      <c r="E1260" s="7">
        <f>IF(O1260&gt;0,RANK(O1260,(N1260:P1260,Q1260:AF1260)),0)</f>
        <v>1</v>
      </c>
      <c r="F1260" s="7">
        <f>IF(P1260&gt;0,RANK(P1260,(N1260:P1260,Q1260:AF1260)),0)</f>
        <v>0</v>
      </c>
      <c r="G1260" s="1">
        <f t="shared" ref="G1260:G1278" si="536">IF(C1260&gt;0,MAX(N1260:U1260)-LARGE(N1260:U1260,2),0)</f>
        <v>4225</v>
      </c>
      <c r="H1260" s="2">
        <f t="shared" si="522"/>
        <v>0.50848477554459015</v>
      </c>
      <c r="I1260" s="2"/>
      <c r="J1260" s="2">
        <f t="shared" ref="J1260:J1278" si="537">IF($C1260=0,"-",N1260/$C1260)</f>
        <v>0.23793476952701889</v>
      </c>
      <c r="K1260" s="2">
        <f t="shared" ref="K1260:K1278" si="538">IF($C1260=0,"-",O1260/$C1260)</f>
        <v>0.74641954507160913</v>
      </c>
      <c r="L1260" s="2">
        <f t="shared" ref="L1260:L1278" si="539">IF($C1260=0,"-",P1260/$C1260)</f>
        <v>0</v>
      </c>
      <c r="M1260" s="2">
        <f t="shared" ref="M1260:M1278" si="540">IF(C1260=0,"-",(1-J1260-K1260-L1260))</f>
        <v>1.5645685401372011E-2</v>
      </c>
      <c r="N1260" s="53">
        <v>1977</v>
      </c>
      <c r="O1260" s="53">
        <v>6202</v>
      </c>
      <c r="Q1260" s="53">
        <v>130</v>
      </c>
      <c r="AP1260" s="7">
        <f>IF(Q1260&gt;0,RANK(Q1260,(N1260:P1260,Q1260:AF1260)),0)</f>
        <v>3</v>
      </c>
      <c r="AQ1260" s="7">
        <f>IF(R1260&gt;0,RANK(R1260,(N1260:P1260,Q1260:AF1260)),0)</f>
        <v>0</v>
      </c>
      <c r="AR1260" s="7">
        <f>IF(T1260&gt;0,RANK(T1260,(N1260:P1260,Q1260:AF1260)),0)</f>
        <v>0</v>
      </c>
      <c r="AS1260" s="7">
        <f>IF(S1260&gt;0,RANK(S1260,(N1260:P1260,Q1260:AF1260)),0)</f>
        <v>0</v>
      </c>
      <c r="AT1260" s="2">
        <f t="shared" ref="AT1260:AT1278" si="541">IF($C1260=0,"-",Q1260/$C1260)</f>
        <v>1.5645685401372005E-2</v>
      </c>
      <c r="AU1260" s="2">
        <f t="shared" ref="AU1260:AU1278" si="542">IF($C1260=0,"-",R1260/$C1260)</f>
        <v>0</v>
      </c>
      <c r="AV1260" s="2">
        <f t="shared" ref="AV1260:AV1278" si="543">IF($C1260=0,"-",T1260/$C1260)</f>
        <v>0</v>
      </c>
      <c r="AW1260" s="2">
        <f t="shared" ref="AW1260:AW1278" si="544">IF($C1260=0,"-",S1260/$C1260)</f>
        <v>0</v>
      </c>
      <c r="AY1260" t="s">
        <v>801</v>
      </c>
      <c r="AZ1260" t="s">
        <v>1443</v>
      </c>
      <c r="BA1260">
        <v>3</v>
      </c>
      <c r="BC1260">
        <v>2</v>
      </c>
      <c r="BD1260" s="91">
        <v>28</v>
      </c>
      <c r="BE1260" s="93">
        <v>129</v>
      </c>
      <c r="BF1260" s="96">
        <f t="shared" si="534"/>
        <v>28129</v>
      </c>
      <c r="BG1260" s="96">
        <f t="shared" si="523"/>
        <v>28129</v>
      </c>
      <c r="BI1260" s="7" t="s">
        <v>1447</v>
      </c>
    </row>
    <row r="1261" spans="1:61" ht="14" hidden="1" customHeight="1" outlineLevel="1" x14ac:dyDescent="0.2">
      <c r="A1261" t="s">
        <v>2121</v>
      </c>
      <c r="B1261" t="s">
        <v>1443</v>
      </c>
      <c r="C1261" s="1">
        <f t="shared" si="535"/>
        <v>7858</v>
      </c>
      <c r="D1261" s="7">
        <f>IF(N1261&gt;0, RANK(N1261,(N1261:P1261,Q1261:AF1261)),0)</f>
        <v>2</v>
      </c>
      <c r="E1261" s="7">
        <f>IF(O1261&gt;0,RANK(O1261,(N1261:P1261,Q1261:AF1261)),0)</f>
        <v>1</v>
      </c>
      <c r="F1261" s="7">
        <f>IF(P1261&gt;0,RANK(P1261,(N1261:P1261,Q1261:AF1261)),0)</f>
        <v>0</v>
      </c>
      <c r="G1261" s="1">
        <f t="shared" si="536"/>
        <v>3558</v>
      </c>
      <c r="H1261" s="2">
        <f t="shared" si="522"/>
        <v>0.45278696869432428</v>
      </c>
      <c r="I1261" s="2"/>
      <c r="J1261" s="2">
        <f t="shared" si="537"/>
        <v>0.26100789004835834</v>
      </c>
      <c r="K1261" s="2">
        <f t="shared" si="538"/>
        <v>0.71379485874268267</v>
      </c>
      <c r="L1261" s="2">
        <f t="shared" si="539"/>
        <v>0</v>
      </c>
      <c r="M1261" s="2">
        <f t="shared" si="540"/>
        <v>2.5197251208958993E-2</v>
      </c>
      <c r="N1261" s="53">
        <v>2051</v>
      </c>
      <c r="O1261" s="53">
        <v>5609</v>
      </c>
      <c r="Q1261" s="53">
        <v>198</v>
      </c>
      <c r="AP1261" s="7">
        <f>IF(Q1261&gt;0,RANK(Q1261,(N1261:P1261,Q1261:AF1261)),0)</f>
        <v>3</v>
      </c>
      <c r="AQ1261" s="7">
        <f>IF(R1261&gt;0,RANK(R1261,(N1261:P1261,Q1261:AF1261)),0)</f>
        <v>0</v>
      </c>
      <c r="AR1261" s="7">
        <f>IF(T1261&gt;0,RANK(T1261,(N1261:P1261,Q1261:AF1261)),0)</f>
        <v>0</v>
      </c>
      <c r="AS1261" s="7">
        <f>IF(S1261&gt;0,RANK(S1261,(N1261:P1261,Q1261:AF1261)),0)</f>
        <v>0</v>
      </c>
      <c r="AT1261" s="2">
        <f t="shared" si="541"/>
        <v>2.5197251208959024E-2</v>
      </c>
      <c r="AU1261" s="2">
        <f t="shared" si="542"/>
        <v>0</v>
      </c>
      <c r="AV1261" s="2">
        <f t="shared" si="543"/>
        <v>0</v>
      </c>
      <c r="AW1261" s="2">
        <f t="shared" si="544"/>
        <v>0</v>
      </c>
      <c r="AY1261" t="s">
        <v>2121</v>
      </c>
      <c r="AZ1261" t="s">
        <v>1443</v>
      </c>
      <c r="BA1261">
        <v>4</v>
      </c>
      <c r="BC1261">
        <v>2</v>
      </c>
      <c r="BD1261" s="91">
        <v>28</v>
      </c>
      <c r="BE1261" s="93">
        <v>131</v>
      </c>
      <c r="BF1261" s="96">
        <f t="shared" si="534"/>
        <v>28131</v>
      </c>
      <c r="BG1261" s="96">
        <f t="shared" si="523"/>
        <v>28131</v>
      </c>
      <c r="BI1261" s="7" t="s">
        <v>1447</v>
      </c>
    </row>
    <row r="1262" spans="1:61" ht="14" hidden="1" customHeight="1" outlineLevel="1" x14ac:dyDescent="0.2">
      <c r="A1262" t="s">
        <v>1653</v>
      </c>
      <c r="B1262" t="s">
        <v>1443</v>
      </c>
      <c r="C1262" s="1">
        <f t="shared" si="535"/>
        <v>9685</v>
      </c>
      <c r="D1262" s="7">
        <f>IF(N1262&gt;0, RANK(N1262,(N1262:P1262,Q1262:AF1262)),0)</f>
        <v>1</v>
      </c>
      <c r="E1262" s="7">
        <f>IF(O1262&gt;0,RANK(O1262,(N1262:P1262,Q1262:AF1262)),0)</f>
        <v>2</v>
      </c>
      <c r="F1262" s="7">
        <f>IF(P1262&gt;0,RANK(P1262,(N1262:P1262,Q1262:AF1262)),0)</f>
        <v>0</v>
      </c>
      <c r="G1262" s="1">
        <f t="shared" si="536"/>
        <v>4397</v>
      </c>
      <c r="H1262" s="2">
        <f t="shared" si="522"/>
        <v>0.45400103252452245</v>
      </c>
      <c r="I1262" s="2"/>
      <c r="J1262" s="2">
        <f t="shared" si="537"/>
        <v>0.72483221476510062</v>
      </c>
      <c r="K1262" s="2">
        <f t="shared" si="538"/>
        <v>0.27083118224057823</v>
      </c>
      <c r="L1262" s="2">
        <f t="shared" si="539"/>
        <v>0</v>
      </c>
      <c r="M1262" s="2">
        <f t="shared" si="540"/>
        <v>4.3366029943211482E-3</v>
      </c>
      <c r="N1262" s="53">
        <v>7020</v>
      </c>
      <c r="O1262" s="53">
        <v>2623</v>
      </c>
      <c r="Q1262" s="53">
        <v>42</v>
      </c>
      <c r="AP1262" s="7">
        <f>IF(Q1262&gt;0,RANK(Q1262,(N1262:P1262,Q1262:AF1262)),0)</f>
        <v>3</v>
      </c>
      <c r="AQ1262" s="7">
        <f>IF(R1262&gt;0,RANK(R1262,(N1262:P1262,Q1262:AF1262)),0)</f>
        <v>0</v>
      </c>
      <c r="AR1262" s="7">
        <f>IF(T1262&gt;0,RANK(T1262,(N1262:P1262,Q1262:AF1262)),0)</f>
        <v>0</v>
      </c>
      <c r="AS1262" s="7">
        <f>IF(S1262&gt;0,RANK(S1262,(N1262:P1262,Q1262:AF1262)),0)</f>
        <v>0</v>
      </c>
      <c r="AT1262" s="2">
        <f t="shared" si="541"/>
        <v>4.3366029943211152E-3</v>
      </c>
      <c r="AU1262" s="2">
        <f t="shared" si="542"/>
        <v>0</v>
      </c>
      <c r="AV1262" s="2">
        <f t="shared" si="543"/>
        <v>0</v>
      </c>
      <c r="AW1262" s="2">
        <f t="shared" si="544"/>
        <v>0</v>
      </c>
      <c r="AY1262" t="s">
        <v>1653</v>
      </c>
      <c r="AZ1262" t="s">
        <v>1443</v>
      </c>
      <c r="BA1262">
        <v>2</v>
      </c>
      <c r="BC1262">
        <v>2</v>
      </c>
      <c r="BD1262" s="91">
        <v>28</v>
      </c>
      <c r="BE1262" s="93">
        <v>133</v>
      </c>
      <c r="BF1262" s="96">
        <f t="shared" si="534"/>
        <v>28133</v>
      </c>
      <c r="BG1262" s="96">
        <f t="shared" si="523"/>
        <v>28133</v>
      </c>
      <c r="BI1262" s="7" t="s">
        <v>1447</v>
      </c>
    </row>
    <row r="1263" spans="1:61" ht="14" hidden="1" customHeight="1" outlineLevel="1" x14ac:dyDescent="0.2">
      <c r="A1263" t="s">
        <v>2364</v>
      </c>
      <c r="B1263" t="s">
        <v>1443</v>
      </c>
      <c r="C1263" s="1">
        <f t="shared" si="535"/>
        <v>5689</v>
      </c>
      <c r="D1263" s="7">
        <f>IF(N1263&gt;0, RANK(N1263,(N1263:P1263,Q1263:AF1263)),0)</f>
        <v>1</v>
      </c>
      <c r="E1263" s="7">
        <f>IF(O1263&gt;0,RANK(O1263,(N1263:P1263,Q1263:AF1263)),0)</f>
        <v>2</v>
      </c>
      <c r="F1263" s="7">
        <f>IF(P1263&gt;0,RANK(P1263,(N1263:P1263,Q1263:AF1263)),0)</f>
        <v>0</v>
      </c>
      <c r="G1263" s="1">
        <f t="shared" si="536"/>
        <v>1007</v>
      </c>
      <c r="H1263" s="2">
        <f t="shared" si="522"/>
        <v>0.17700826155739147</v>
      </c>
      <c r="I1263" s="2"/>
      <c r="J1263" s="2">
        <f t="shared" si="537"/>
        <v>0.58287924063983121</v>
      </c>
      <c r="K1263" s="2">
        <f t="shared" si="538"/>
        <v>0.4058709790824398</v>
      </c>
      <c r="L1263" s="2">
        <f t="shared" si="539"/>
        <v>0</v>
      </c>
      <c r="M1263" s="2">
        <f t="shared" si="540"/>
        <v>1.1249780277728993E-2</v>
      </c>
      <c r="N1263" s="53">
        <v>3316</v>
      </c>
      <c r="O1263" s="53">
        <v>2309</v>
      </c>
      <c r="Q1263" s="53">
        <v>64</v>
      </c>
      <c r="AP1263" s="7">
        <f>IF(Q1263&gt;0,RANK(Q1263,(N1263:P1263,Q1263:AF1263)),0)</f>
        <v>3</v>
      </c>
      <c r="AQ1263" s="7">
        <f>IF(R1263&gt;0,RANK(R1263,(N1263:P1263,Q1263:AF1263)),0)</f>
        <v>0</v>
      </c>
      <c r="AR1263" s="7">
        <f>IF(T1263&gt;0,RANK(T1263,(N1263:P1263,Q1263:AF1263)),0)</f>
        <v>0</v>
      </c>
      <c r="AS1263" s="7">
        <f>IF(S1263&gt;0,RANK(S1263,(N1263:P1263,Q1263:AF1263)),0)</f>
        <v>0</v>
      </c>
      <c r="AT1263" s="2">
        <f t="shared" si="541"/>
        <v>1.124978027772895E-2</v>
      </c>
      <c r="AU1263" s="2">
        <f t="shared" si="542"/>
        <v>0</v>
      </c>
      <c r="AV1263" s="2">
        <f t="shared" si="543"/>
        <v>0</v>
      </c>
      <c r="AW1263" s="2">
        <f t="shared" si="544"/>
        <v>0</v>
      </c>
      <c r="AY1263" t="s">
        <v>2364</v>
      </c>
      <c r="AZ1263" t="s">
        <v>1443</v>
      </c>
      <c r="BA1263">
        <v>2</v>
      </c>
      <c r="BC1263">
        <v>2</v>
      </c>
      <c r="BD1263" s="91">
        <v>28</v>
      </c>
      <c r="BE1263" s="93">
        <v>135</v>
      </c>
      <c r="BF1263" s="96">
        <f t="shared" si="534"/>
        <v>28135</v>
      </c>
      <c r="BG1263" s="96">
        <f t="shared" si="523"/>
        <v>28135</v>
      </c>
      <c r="BI1263" s="7" t="s">
        <v>1447</v>
      </c>
    </row>
    <row r="1264" spans="1:61" ht="14" hidden="1" customHeight="1" outlineLevel="1" x14ac:dyDescent="0.2">
      <c r="A1264" t="s">
        <v>2486</v>
      </c>
      <c r="B1264" t="s">
        <v>1443</v>
      </c>
      <c r="C1264" s="1">
        <f t="shared" si="535"/>
        <v>13021</v>
      </c>
      <c r="D1264" s="7">
        <f>IF(N1264&gt;0, RANK(N1264,(N1264:P1264,Q1264:AF1264)),0)</f>
        <v>2</v>
      </c>
      <c r="E1264" s="7">
        <f>IF(O1264&gt;0,RANK(O1264,(N1264:P1264,Q1264:AF1264)),0)</f>
        <v>1</v>
      </c>
      <c r="F1264" s="7">
        <f>IF(P1264&gt;0,RANK(P1264,(N1264:P1264,Q1264:AF1264)),0)</f>
        <v>0</v>
      </c>
      <c r="G1264" s="1">
        <f t="shared" si="536"/>
        <v>3377</v>
      </c>
      <c r="H1264" s="2">
        <f t="shared" si="522"/>
        <v>0.25935028031641194</v>
      </c>
      <c r="I1264" s="2"/>
      <c r="J1264" s="2">
        <f t="shared" si="537"/>
        <v>0.36049458566930342</v>
      </c>
      <c r="K1264" s="2">
        <f t="shared" si="538"/>
        <v>0.61984486598571542</v>
      </c>
      <c r="L1264" s="2">
        <f t="shared" si="539"/>
        <v>0</v>
      </c>
      <c r="M1264" s="2">
        <f t="shared" si="540"/>
        <v>1.966054834498121E-2</v>
      </c>
      <c r="N1264" s="53">
        <v>4694</v>
      </c>
      <c r="O1264" s="53">
        <v>8071</v>
      </c>
      <c r="Q1264" s="53">
        <v>256</v>
      </c>
      <c r="AP1264" s="7">
        <f>IF(Q1264&gt;0,RANK(Q1264,(N1264:P1264,Q1264:AF1264)),0)</f>
        <v>3</v>
      </c>
      <c r="AQ1264" s="7">
        <f>IF(R1264&gt;0,RANK(R1264,(N1264:P1264,Q1264:AF1264)),0)</f>
        <v>0</v>
      </c>
      <c r="AR1264" s="7">
        <f>IF(T1264&gt;0,RANK(T1264,(N1264:P1264,Q1264:AF1264)),0)</f>
        <v>0</v>
      </c>
      <c r="AS1264" s="7">
        <f>IF(S1264&gt;0,RANK(S1264,(N1264:P1264,Q1264:AF1264)),0)</f>
        <v>0</v>
      </c>
      <c r="AT1264" s="2">
        <f t="shared" si="541"/>
        <v>1.9660548344981186E-2</v>
      </c>
      <c r="AU1264" s="2">
        <f t="shared" si="542"/>
        <v>0</v>
      </c>
      <c r="AV1264" s="2">
        <f t="shared" si="543"/>
        <v>0</v>
      </c>
      <c r="AW1264" s="2">
        <f t="shared" si="544"/>
        <v>0</v>
      </c>
      <c r="AY1264" t="s">
        <v>2486</v>
      </c>
      <c r="AZ1264" t="s">
        <v>1443</v>
      </c>
      <c r="BA1264">
        <v>1</v>
      </c>
      <c r="BC1264">
        <v>2</v>
      </c>
      <c r="BD1264" s="91">
        <v>28</v>
      </c>
      <c r="BE1264" s="93">
        <v>137</v>
      </c>
      <c r="BF1264" s="96">
        <f t="shared" si="534"/>
        <v>28137</v>
      </c>
      <c r="BG1264" s="96">
        <f t="shared" si="523"/>
        <v>28137</v>
      </c>
      <c r="BI1264" s="7" t="s">
        <v>1447</v>
      </c>
    </row>
    <row r="1265" spans="1:61" ht="14" hidden="1" customHeight="1" outlineLevel="1" x14ac:dyDescent="0.2">
      <c r="A1265" t="s">
        <v>1580</v>
      </c>
      <c r="B1265" t="s">
        <v>1443</v>
      </c>
      <c r="C1265" s="1">
        <f t="shared" si="535"/>
        <v>10034</v>
      </c>
      <c r="D1265" s="7">
        <f>IF(N1265&gt;0, RANK(N1265,(N1265:P1265,Q1265:AF1265)),0)</f>
        <v>2</v>
      </c>
      <c r="E1265" s="7">
        <f>IF(O1265&gt;0,RANK(O1265,(N1265:P1265,Q1265:AF1265)),0)</f>
        <v>1</v>
      </c>
      <c r="F1265" s="7">
        <f>IF(P1265&gt;0,RANK(P1265,(N1265:P1265,Q1265:AF1265)),0)</f>
        <v>0</v>
      </c>
      <c r="G1265" s="1">
        <f t="shared" si="536"/>
        <v>4962</v>
      </c>
      <c r="H1265" s="2">
        <f t="shared" si="522"/>
        <v>0.49451863663543949</v>
      </c>
      <c r="I1265" s="2"/>
      <c r="J1265" s="2">
        <f t="shared" si="537"/>
        <v>0.24237592186565676</v>
      </c>
      <c r="K1265" s="2">
        <f t="shared" si="538"/>
        <v>0.73689455850109631</v>
      </c>
      <c r="L1265" s="2">
        <f t="shared" si="539"/>
        <v>0</v>
      </c>
      <c r="M1265" s="2">
        <f t="shared" si="540"/>
        <v>2.0729519633246984E-2</v>
      </c>
      <c r="N1265" s="53">
        <v>2432</v>
      </c>
      <c r="O1265" s="53">
        <v>7394</v>
      </c>
      <c r="Q1265" s="53">
        <v>208</v>
      </c>
      <c r="AP1265" s="7">
        <f>IF(Q1265&gt;0,RANK(Q1265,(N1265:P1265,Q1265:AF1265)),0)</f>
        <v>3</v>
      </c>
      <c r="AQ1265" s="7">
        <f>IF(R1265&gt;0,RANK(R1265,(N1265:P1265,Q1265:AF1265)),0)</f>
        <v>0</v>
      </c>
      <c r="AR1265" s="7">
        <f>IF(T1265&gt;0,RANK(T1265,(N1265:P1265,Q1265:AF1265)),0)</f>
        <v>0</v>
      </c>
      <c r="AS1265" s="7">
        <f>IF(S1265&gt;0,RANK(S1265,(N1265:P1265,Q1265:AF1265)),0)</f>
        <v>0</v>
      </c>
      <c r="AT1265" s="2">
        <f t="shared" si="541"/>
        <v>2.072951963324696E-2</v>
      </c>
      <c r="AU1265" s="2">
        <f t="shared" si="542"/>
        <v>0</v>
      </c>
      <c r="AV1265" s="2">
        <f t="shared" si="543"/>
        <v>0</v>
      </c>
      <c r="AW1265" s="2">
        <f t="shared" si="544"/>
        <v>0</v>
      </c>
      <c r="AY1265" t="s">
        <v>1580</v>
      </c>
      <c r="AZ1265" t="s">
        <v>1443</v>
      </c>
      <c r="BA1265">
        <v>1</v>
      </c>
      <c r="BC1265">
        <v>2</v>
      </c>
      <c r="BD1265" s="91">
        <v>28</v>
      </c>
      <c r="BE1265" s="93">
        <v>139</v>
      </c>
      <c r="BF1265" s="96">
        <f t="shared" si="534"/>
        <v>28139</v>
      </c>
      <c r="BG1265" s="96">
        <f t="shared" si="523"/>
        <v>28139</v>
      </c>
      <c r="BI1265" s="7" t="s">
        <v>1447</v>
      </c>
    </row>
    <row r="1266" spans="1:61" ht="14" hidden="1" customHeight="1" outlineLevel="1" x14ac:dyDescent="0.2">
      <c r="A1266" t="s">
        <v>501</v>
      </c>
      <c r="B1266" t="s">
        <v>1443</v>
      </c>
      <c r="C1266" s="1">
        <f t="shared" si="535"/>
        <v>9066</v>
      </c>
      <c r="D1266" s="7">
        <f>IF(N1266&gt;0, RANK(N1266,(N1266:P1266,Q1266:AF1266)),0)</f>
        <v>2</v>
      </c>
      <c r="E1266" s="7">
        <f>IF(O1266&gt;0,RANK(O1266,(N1266:P1266,Q1266:AF1266)),0)</f>
        <v>1</v>
      </c>
      <c r="F1266" s="7">
        <f>IF(P1266&gt;0,RANK(P1266,(N1266:P1266,Q1266:AF1266)),0)</f>
        <v>0</v>
      </c>
      <c r="G1266" s="1">
        <f t="shared" si="536"/>
        <v>5622</v>
      </c>
      <c r="H1266" s="2">
        <f t="shared" si="522"/>
        <v>0.62011912640635336</v>
      </c>
      <c r="I1266" s="2"/>
      <c r="J1266" s="2">
        <f t="shared" si="537"/>
        <v>0.17582175159938232</v>
      </c>
      <c r="K1266" s="2">
        <f t="shared" si="538"/>
        <v>0.79594087800573576</v>
      </c>
      <c r="L1266" s="2">
        <f t="shared" si="539"/>
        <v>0</v>
      </c>
      <c r="M1266" s="2">
        <f t="shared" si="540"/>
        <v>2.8237370394881944E-2</v>
      </c>
      <c r="N1266" s="53">
        <v>1594</v>
      </c>
      <c r="O1266" s="53">
        <v>7216</v>
      </c>
      <c r="Q1266" s="53">
        <v>256</v>
      </c>
      <c r="AP1266" s="7">
        <f>IF(Q1266&gt;0,RANK(Q1266,(N1266:P1266,Q1266:AF1266)),0)</f>
        <v>3</v>
      </c>
      <c r="AQ1266" s="7">
        <f>IF(R1266&gt;0,RANK(R1266,(N1266:P1266,Q1266:AF1266)),0)</f>
        <v>0</v>
      </c>
      <c r="AR1266" s="7">
        <f>IF(T1266&gt;0,RANK(T1266,(N1266:P1266,Q1266:AF1266)),0)</f>
        <v>0</v>
      </c>
      <c r="AS1266" s="7">
        <f>IF(S1266&gt;0,RANK(S1266,(N1266:P1266,Q1266:AF1266)),0)</f>
        <v>0</v>
      </c>
      <c r="AT1266" s="2">
        <f t="shared" si="541"/>
        <v>2.8237370394881976E-2</v>
      </c>
      <c r="AU1266" s="2">
        <f t="shared" si="542"/>
        <v>0</v>
      </c>
      <c r="AV1266" s="2">
        <f t="shared" si="543"/>
        <v>0</v>
      </c>
      <c r="AW1266" s="2">
        <f t="shared" si="544"/>
        <v>0</v>
      </c>
      <c r="AY1266" t="s">
        <v>501</v>
      </c>
      <c r="AZ1266" t="s">
        <v>1443</v>
      </c>
      <c r="BA1266">
        <v>1</v>
      </c>
      <c r="BC1266">
        <v>2</v>
      </c>
      <c r="BD1266" s="91">
        <v>28</v>
      </c>
      <c r="BE1266" s="93">
        <v>141</v>
      </c>
      <c r="BF1266" s="96">
        <f t="shared" si="534"/>
        <v>28141</v>
      </c>
      <c r="BG1266" s="96">
        <f t="shared" si="523"/>
        <v>28141</v>
      </c>
      <c r="BI1266" s="7" t="s">
        <v>1447</v>
      </c>
    </row>
    <row r="1267" spans="1:61" ht="14" hidden="1" customHeight="1" outlineLevel="1" x14ac:dyDescent="0.2">
      <c r="A1267" t="s">
        <v>1578</v>
      </c>
      <c r="B1267" t="s">
        <v>1443</v>
      </c>
      <c r="C1267" s="1">
        <f t="shared" si="535"/>
        <v>3573</v>
      </c>
      <c r="D1267" s="7">
        <f>IF(N1267&gt;0, RANK(N1267,(N1267:P1267,Q1267:AF1267)),0)</f>
        <v>1</v>
      </c>
      <c r="E1267" s="7">
        <f>IF(O1267&gt;0,RANK(O1267,(N1267:P1267,Q1267:AF1267)),0)</f>
        <v>2</v>
      </c>
      <c r="F1267" s="7">
        <f>IF(P1267&gt;0,RANK(P1267,(N1267:P1267,Q1267:AF1267)),0)</f>
        <v>0</v>
      </c>
      <c r="G1267" s="1">
        <f t="shared" si="536"/>
        <v>1903</v>
      </c>
      <c r="H1267" s="2">
        <f t="shared" si="522"/>
        <v>0.53260565351245448</v>
      </c>
      <c r="I1267" s="2"/>
      <c r="J1267" s="2">
        <f t="shared" si="537"/>
        <v>0.76042541281835996</v>
      </c>
      <c r="K1267" s="2">
        <f t="shared" si="538"/>
        <v>0.22781975930590539</v>
      </c>
      <c r="L1267" s="2">
        <f t="shared" si="539"/>
        <v>0</v>
      </c>
      <c r="M1267" s="2">
        <f t="shared" si="540"/>
        <v>1.1754827875734647E-2</v>
      </c>
      <c r="N1267" s="53">
        <v>2717</v>
      </c>
      <c r="O1267" s="53">
        <v>814</v>
      </c>
      <c r="Q1267" s="53">
        <v>42</v>
      </c>
      <c r="AP1267" s="7">
        <f>IF(Q1267&gt;0,RANK(Q1267,(N1267:P1267,Q1267:AF1267)),0)</f>
        <v>3</v>
      </c>
      <c r="AQ1267" s="7">
        <f>IF(R1267&gt;0,RANK(R1267,(N1267:P1267,Q1267:AF1267)),0)</f>
        <v>0</v>
      </c>
      <c r="AR1267" s="7">
        <f>IF(T1267&gt;0,RANK(T1267,(N1267:P1267,Q1267:AF1267)),0)</f>
        <v>0</v>
      </c>
      <c r="AS1267" s="7">
        <f>IF(S1267&gt;0,RANK(S1267,(N1267:P1267,Q1267:AF1267)),0)</f>
        <v>0</v>
      </c>
      <c r="AT1267" s="2">
        <f t="shared" si="541"/>
        <v>1.1754827875734676E-2</v>
      </c>
      <c r="AU1267" s="2">
        <f t="shared" si="542"/>
        <v>0</v>
      </c>
      <c r="AV1267" s="2">
        <f t="shared" si="543"/>
        <v>0</v>
      </c>
      <c r="AW1267" s="2">
        <f t="shared" si="544"/>
        <v>0</v>
      </c>
      <c r="AY1267" t="s">
        <v>1578</v>
      </c>
      <c r="AZ1267" t="s">
        <v>1443</v>
      </c>
      <c r="BA1267">
        <v>2</v>
      </c>
      <c r="BC1267">
        <v>2</v>
      </c>
      <c r="BD1267" s="91">
        <v>28</v>
      </c>
      <c r="BE1267" s="93">
        <v>143</v>
      </c>
      <c r="BF1267" s="96">
        <f t="shared" si="534"/>
        <v>28143</v>
      </c>
      <c r="BG1267" s="96">
        <f t="shared" si="523"/>
        <v>28143</v>
      </c>
      <c r="BI1267" s="7" t="s">
        <v>1447</v>
      </c>
    </row>
    <row r="1268" spans="1:61" ht="14" hidden="1" customHeight="1" outlineLevel="1" x14ac:dyDescent="0.2">
      <c r="A1268" t="s">
        <v>527</v>
      </c>
      <c r="B1268" t="s">
        <v>1443</v>
      </c>
      <c r="C1268" s="1">
        <f t="shared" si="535"/>
        <v>12656</v>
      </c>
      <c r="D1268" s="7">
        <f>IF(N1268&gt;0, RANK(N1268,(N1268:P1268,Q1268:AF1268)),0)</f>
        <v>2</v>
      </c>
      <c r="E1268" s="7">
        <f>IF(O1268&gt;0,RANK(O1268,(N1268:P1268,Q1268:AF1268)),0)</f>
        <v>1</v>
      </c>
      <c r="F1268" s="7">
        <f>IF(P1268&gt;0,RANK(P1268,(N1268:P1268,Q1268:AF1268)),0)</f>
        <v>0</v>
      </c>
      <c r="G1268" s="1">
        <f t="shared" si="536"/>
        <v>6912</v>
      </c>
      <c r="H1268" s="2">
        <f t="shared" si="522"/>
        <v>0.54614412136536028</v>
      </c>
      <c r="I1268" s="2"/>
      <c r="J1268" s="2">
        <f t="shared" si="537"/>
        <v>0.21017699115044247</v>
      </c>
      <c r="K1268" s="2">
        <f t="shared" si="538"/>
        <v>0.75632111251580281</v>
      </c>
      <c r="L1268" s="2">
        <f t="shared" si="539"/>
        <v>0</v>
      </c>
      <c r="M1268" s="2">
        <f t="shared" si="540"/>
        <v>3.3501896333754666E-2</v>
      </c>
      <c r="N1268" s="53">
        <v>2660</v>
      </c>
      <c r="O1268" s="53">
        <v>9572</v>
      </c>
      <c r="Q1268" s="53">
        <v>424</v>
      </c>
      <c r="AP1268" s="7">
        <f>IF(Q1268&gt;0,RANK(Q1268,(N1268:P1268,Q1268:AF1268)),0)</f>
        <v>3</v>
      </c>
      <c r="AQ1268" s="7">
        <f>IF(R1268&gt;0,RANK(R1268,(N1268:P1268,Q1268:AF1268)),0)</f>
        <v>0</v>
      </c>
      <c r="AR1268" s="7">
        <f>IF(T1268&gt;0,RANK(T1268,(N1268:P1268,Q1268:AF1268)),0)</f>
        <v>0</v>
      </c>
      <c r="AS1268" s="7">
        <f>IF(S1268&gt;0,RANK(S1268,(N1268:P1268,Q1268:AF1268)),0)</f>
        <v>0</v>
      </c>
      <c r="AT1268" s="2">
        <f t="shared" si="541"/>
        <v>3.3501896333754742E-2</v>
      </c>
      <c r="AU1268" s="2">
        <f t="shared" si="542"/>
        <v>0</v>
      </c>
      <c r="AV1268" s="2">
        <f t="shared" si="543"/>
        <v>0</v>
      </c>
      <c r="AW1268" s="2">
        <f t="shared" si="544"/>
        <v>0</v>
      </c>
      <c r="AY1268" t="s">
        <v>527</v>
      </c>
      <c r="AZ1268" t="s">
        <v>1443</v>
      </c>
      <c r="BA1268">
        <v>1</v>
      </c>
      <c r="BC1268">
        <v>2</v>
      </c>
      <c r="BD1268" s="91">
        <v>28</v>
      </c>
      <c r="BE1268" s="93">
        <v>145</v>
      </c>
      <c r="BF1268" s="96">
        <f t="shared" si="534"/>
        <v>28145</v>
      </c>
      <c r="BG1268" s="96">
        <f t="shared" si="523"/>
        <v>28145</v>
      </c>
      <c r="BI1268" s="7" t="s">
        <v>1447</v>
      </c>
    </row>
    <row r="1269" spans="1:61" ht="14" hidden="1" customHeight="1" outlineLevel="1" x14ac:dyDescent="0.2">
      <c r="A1269" t="s">
        <v>1892</v>
      </c>
      <c r="B1269" t="s">
        <v>1443</v>
      </c>
      <c r="C1269" s="1">
        <f t="shared" si="535"/>
        <v>7084</v>
      </c>
      <c r="D1269" s="7">
        <f>IF(N1269&gt;0, RANK(N1269,(N1269:P1269,Q1269:AF1269)),0)</f>
        <v>2</v>
      </c>
      <c r="E1269" s="7">
        <f>IF(O1269&gt;0,RANK(O1269,(N1269:P1269,Q1269:AF1269)),0)</f>
        <v>1</v>
      </c>
      <c r="F1269" s="7">
        <f>IF(P1269&gt;0,RANK(P1269,(N1269:P1269,Q1269:AF1269)),0)</f>
        <v>0</v>
      </c>
      <c r="G1269" s="1">
        <f t="shared" si="536"/>
        <v>1012</v>
      </c>
      <c r="H1269" s="2">
        <f t="shared" si="522"/>
        <v>0.14285714285714285</v>
      </c>
      <c r="I1269" s="2"/>
      <c r="J1269" s="2">
        <f t="shared" si="537"/>
        <v>0.4225014116318464</v>
      </c>
      <c r="K1269" s="2">
        <f t="shared" si="538"/>
        <v>0.56535855448898931</v>
      </c>
      <c r="L1269" s="2">
        <f t="shared" si="539"/>
        <v>0</v>
      </c>
      <c r="M1269" s="2">
        <f t="shared" si="540"/>
        <v>1.2140033879164291E-2</v>
      </c>
      <c r="N1269" s="53">
        <v>2993</v>
      </c>
      <c r="O1269" s="53">
        <v>4005</v>
      </c>
      <c r="Q1269" s="53">
        <v>86</v>
      </c>
      <c r="AP1269" s="7">
        <f>IF(Q1269&gt;0,RANK(Q1269,(N1269:P1269,Q1269:AF1269)),0)</f>
        <v>3</v>
      </c>
      <c r="AQ1269" s="7">
        <f>IF(R1269&gt;0,RANK(R1269,(N1269:P1269,Q1269:AF1269)),0)</f>
        <v>0</v>
      </c>
      <c r="AR1269" s="7">
        <f>IF(T1269&gt;0,RANK(T1269,(N1269:P1269,Q1269:AF1269)),0)</f>
        <v>0</v>
      </c>
      <c r="AS1269" s="7">
        <f>IF(S1269&gt;0,RANK(S1269,(N1269:P1269,Q1269:AF1269)),0)</f>
        <v>0</v>
      </c>
      <c r="AT1269" s="2">
        <f t="shared" si="541"/>
        <v>1.2140033879164314E-2</v>
      </c>
      <c r="AU1269" s="2">
        <f t="shared" si="542"/>
        <v>0</v>
      </c>
      <c r="AV1269" s="2">
        <f t="shared" si="543"/>
        <v>0</v>
      </c>
      <c r="AW1269" s="2">
        <f t="shared" si="544"/>
        <v>0</v>
      </c>
      <c r="AY1269" t="s">
        <v>1892</v>
      </c>
      <c r="AZ1269" t="s">
        <v>1443</v>
      </c>
      <c r="BA1269">
        <v>3</v>
      </c>
      <c r="BC1269">
        <v>2</v>
      </c>
      <c r="BD1269" s="91">
        <v>28</v>
      </c>
      <c r="BE1269" s="93">
        <v>147</v>
      </c>
      <c r="BF1269" s="96">
        <f t="shared" si="534"/>
        <v>28147</v>
      </c>
      <c r="BG1269" s="96">
        <f t="shared" si="523"/>
        <v>28147</v>
      </c>
      <c r="BI1269" s="7" t="s">
        <v>1447</v>
      </c>
    </row>
    <row r="1270" spans="1:61" ht="14" hidden="1" customHeight="1" outlineLevel="1" x14ac:dyDescent="0.2">
      <c r="A1270" t="s">
        <v>1665</v>
      </c>
      <c r="B1270" t="s">
        <v>1443</v>
      </c>
      <c r="C1270" s="1">
        <f t="shared" si="535"/>
        <v>21011</v>
      </c>
      <c r="D1270" s="7">
        <f>IF(N1270&gt;0, RANK(N1270,(N1270:P1270,Q1270:AF1270)),0)</f>
        <v>1</v>
      </c>
      <c r="E1270" s="7">
        <f>IF(O1270&gt;0,RANK(O1270,(N1270:P1270,Q1270:AF1270)),0)</f>
        <v>2</v>
      </c>
      <c r="F1270" s="7">
        <f>IF(P1270&gt;0,RANK(P1270,(N1270:P1270,Q1270:AF1270)),0)</f>
        <v>0</v>
      </c>
      <c r="G1270" s="1">
        <f t="shared" si="536"/>
        <v>941</v>
      </c>
      <c r="H1270" s="2">
        <f t="shared" si="522"/>
        <v>4.4786064442434916E-2</v>
      </c>
      <c r="I1270" s="2"/>
      <c r="J1270" s="2">
        <f t="shared" si="537"/>
        <v>0.51653895578506492</v>
      </c>
      <c r="K1270" s="2">
        <f t="shared" si="538"/>
        <v>0.47175289134263004</v>
      </c>
      <c r="L1270" s="2">
        <f t="shared" si="539"/>
        <v>0</v>
      </c>
      <c r="M1270" s="2">
        <f t="shared" si="540"/>
        <v>1.1708152872305033E-2</v>
      </c>
      <c r="N1270" s="53">
        <v>10853</v>
      </c>
      <c r="O1270" s="53">
        <v>9912</v>
      </c>
      <c r="Q1270" s="53">
        <v>246</v>
      </c>
      <c r="AP1270" s="7">
        <f>IF(Q1270&gt;0,RANK(Q1270,(N1270:P1270,Q1270:AF1270)),0)</f>
        <v>3</v>
      </c>
      <c r="AQ1270" s="7">
        <f>IF(R1270&gt;0,RANK(R1270,(N1270:P1270,Q1270:AF1270)),0)</f>
        <v>0</v>
      </c>
      <c r="AR1270" s="7">
        <f>IF(T1270&gt;0,RANK(T1270,(N1270:P1270,Q1270:AF1270)),0)</f>
        <v>0</v>
      </c>
      <c r="AS1270" s="7">
        <f>IF(S1270&gt;0,RANK(S1270,(N1270:P1270,Q1270:AF1270)),0)</f>
        <v>0</v>
      </c>
      <c r="AT1270" s="2">
        <f t="shared" si="541"/>
        <v>1.1708152872304983E-2</v>
      </c>
      <c r="AU1270" s="2">
        <f t="shared" si="542"/>
        <v>0</v>
      </c>
      <c r="AV1270" s="2">
        <f t="shared" si="543"/>
        <v>0</v>
      </c>
      <c r="AW1270" s="2">
        <f t="shared" si="544"/>
        <v>0</v>
      </c>
      <c r="AY1270" t="s">
        <v>1665</v>
      </c>
      <c r="AZ1270" t="s">
        <v>1443</v>
      </c>
      <c r="BA1270">
        <v>2</v>
      </c>
      <c r="BC1270">
        <v>2</v>
      </c>
      <c r="BD1270" s="91">
        <v>28</v>
      </c>
      <c r="BE1270" s="93">
        <v>149</v>
      </c>
      <c r="BF1270" s="96">
        <f t="shared" si="534"/>
        <v>28149</v>
      </c>
      <c r="BG1270" s="96">
        <f t="shared" si="523"/>
        <v>28149</v>
      </c>
      <c r="BI1270" s="7" t="s">
        <v>1447</v>
      </c>
    </row>
    <row r="1271" spans="1:61" ht="14" hidden="1" customHeight="1" outlineLevel="1" x14ac:dyDescent="0.2">
      <c r="A1271" t="s">
        <v>1845</v>
      </c>
      <c r="B1271" t="s">
        <v>1443</v>
      </c>
      <c r="C1271" s="1">
        <f t="shared" si="535"/>
        <v>18155</v>
      </c>
      <c r="D1271" s="7">
        <f>IF(N1271&gt;0, RANK(N1271,(N1271:P1271,Q1271:AF1271)),0)</f>
        <v>1</v>
      </c>
      <c r="E1271" s="7">
        <f>IF(O1271&gt;0,RANK(O1271,(N1271:P1271,Q1271:AF1271)),0)</f>
        <v>2</v>
      </c>
      <c r="F1271" s="7">
        <f>IF(P1271&gt;0,RANK(P1271,(N1271:P1271,Q1271:AF1271)),0)</f>
        <v>0</v>
      </c>
      <c r="G1271" s="1">
        <f t="shared" si="536"/>
        <v>8264</v>
      </c>
      <c r="H1271" s="2">
        <f t="shared" si="522"/>
        <v>0.45519140732580554</v>
      </c>
      <c r="I1271" s="2"/>
      <c r="J1271" s="2">
        <f t="shared" si="537"/>
        <v>0.72459377581933349</v>
      </c>
      <c r="K1271" s="2">
        <f t="shared" si="538"/>
        <v>0.26940236849352794</v>
      </c>
      <c r="L1271" s="2">
        <f t="shared" si="539"/>
        <v>0</v>
      </c>
      <c r="M1271" s="2">
        <f t="shared" si="540"/>
        <v>6.0038556871385707E-3</v>
      </c>
      <c r="N1271" s="53">
        <v>13155</v>
      </c>
      <c r="O1271" s="53">
        <v>4891</v>
      </c>
      <c r="Q1271" s="53">
        <v>109</v>
      </c>
      <c r="AP1271" s="7">
        <f>IF(Q1271&gt;0,RANK(Q1271,(N1271:P1271,Q1271:AF1271)),0)</f>
        <v>3</v>
      </c>
      <c r="AQ1271" s="7">
        <f>IF(R1271&gt;0,RANK(R1271,(N1271:P1271,Q1271:AF1271)),0)</f>
        <v>0</v>
      </c>
      <c r="AR1271" s="7">
        <f>IF(T1271&gt;0,RANK(T1271,(N1271:P1271,Q1271:AF1271)),0)</f>
        <v>0</v>
      </c>
      <c r="AS1271" s="7">
        <f>IF(S1271&gt;0,RANK(S1271,(N1271:P1271,Q1271:AF1271)),0)</f>
        <v>0</v>
      </c>
      <c r="AT1271" s="2">
        <f t="shared" si="541"/>
        <v>6.003855687138529E-3</v>
      </c>
      <c r="AU1271" s="2">
        <f t="shared" si="542"/>
        <v>0</v>
      </c>
      <c r="AV1271" s="2">
        <f t="shared" si="543"/>
        <v>0</v>
      </c>
      <c r="AW1271" s="2">
        <f t="shared" si="544"/>
        <v>0</v>
      </c>
      <c r="AY1271" t="s">
        <v>1845</v>
      </c>
      <c r="AZ1271" t="s">
        <v>1443</v>
      </c>
      <c r="BA1271">
        <v>2</v>
      </c>
      <c r="BC1271">
        <v>2</v>
      </c>
      <c r="BD1271" s="91">
        <v>28</v>
      </c>
      <c r="BE1271" s="93">
        <v>151</v>
      </c>
      <c r="BF1271" s="96">
        <f t="shared" si="534"/>
        <v>28151</v>
      </c>
      <c r="BG1271" s="96">
        <f t="shared" si="523"/>
        <v>28151</v>
      </c>
      <c r="BI1271" s="7" t="s">
        <v>1447</v>
      </c>
    </row>
    <row r="1272" spans="1:61" ht="14" hidden="1" customHeight="1" outlineLevel="1" x14ac:dyDescent="0.2">
      <c r="A1272" t="s">
        <v>1199</v>
      </c>
      <c r="B1272" t="s">
        <v>1443</v>
      </c>
      <c r="C1272" s="1">
        <f t="shared" si="535"/>
        <v>10082</v>
      </c>
      <c r="D1272" s="7">
        <f>IF(N1272&gt;0, RANK(N1272,(N1272:P1272,Q1272:AF1272)),0)</f>
        <v>2</v>
      </c>
      <c r="E1272" s="7">
        <f>IF(O1272&gt;0,RANK(O1272,(N1272:P1272,Q1272:AF1272)),0)</f>
        <v>1</v>
      </c>
      <c r="F1272" s="7">
        <f>IF(P1272&gt;0,RANK(P1272,(N1272:P1272,Q1272:AF1272)),0)</f>
        <v>0</v>
      </c>
      <c r="G1272" s="1">
        <f t="shared" si="536"/>
        <v>2030</v>
      </c>
      <c r="H1272" s="2">
        <f t="shared" si="522"/>
        <v>0.20134893870263837</v>
      </c>
      <c r="I1272" s="2"/>
      <c r="J1272" s="2">
        <f t="shared" si="537"/>
        <v>0.39218409045824243</v>
      </c>
      <c r="K1272" s="2">
        <f t="shared" si="538"/>
        <v>0.5935330291608808</v>
      </c>
      <c r="L1272" s="2">
        <f t="shared" si="539"/>
        <v>0</v>
      </c>
      <c r="M1272" s="2">
        <f t="shared" si="540"/>
        <v>1.4282880380876772E-2</v>
      </c>
      <c r="N1272" s="53">
        <v>3954</v>
      </c>
      <c r="O1272" s="53">
        <v>5984</v>
      </c>
      <c r="Q1272" s="53">
        <v>144</v>
      </c>
      <c r="AP1272" s="7">
        <f>IF(Q1272&gt;0,RANK(Q1272,(N1272:P1272,Q1272:AF1272)),0)</f>
        <v>3</v>
      </c>
      <c r="AQ1272" s="7">
        <f>IF(R1272&gt;0,RANK(R1272,(N1272:P1272,Q1272:AF1272)),0)</f>
        <v>0</v>
      </c>
      <c r="AR1272" s="7">
        <f>IF(T1272&gt;0,RANK(T1272,(N1272:P1272,Q1272:AF1272)),0)</f>
        <v>0</v>
      </c>
      <c r="AS1272" s="7">
        <f>IF(S1272&gt;0,RANK(S1272,(N1272:P1272,Q1272:AF1272)),0)</f>
        <v>0</v>
      </c>
      <c r="AT1272" s="2">
        <f t="shared" si="541"/>
        <v>1.4282880380876811E-2</v>
      </c>
      <c r="AU1272" s="2">
        <f t="shared" si="542"/>
        <v>0</v>
      </c>
      <c r="AV1272" s="2">
        <f t="shared" si="543"/>
        <v>0</v>
      </c>
      <c r="AW1272" s="2">
        <f t="shared" si="544"/>
        <v>0</v>
      </c>
      <c r="AY1272" t="s">
        <v>1199</v>
      </c>
      <c r="AZ1272" t="s">
        <v>1443</v>
      </c>
      <c r="BA1272">
        <v>4</v>
      </c>
      <c r="BC1272">
        <v>2</v>
      </c>
      <c r="BD1272" s="91">
        <v>28</v>
      </c>
      <c r="BE1272" s="93">
        <v>153</v>
      </c>
      <c r="BF1272" s="96">
        <f t="shared" si="534"/>
        <v>28153</v>
      </c>
      <c r="BG1272" s="96">
        <f t="shared" si="523"/>
        <v>28153</v>
      </c>
      <c r="BI1272" s="7" t="s">
        <v>1447</v>
      </c>
    </row>
    <row r="1273" spans="1:61" ht="14" hidden="1" customHeight="1" outlineLevel="1" x14ac:dyDescent="0.2">
      <c r="A1273" t="s">
        <v>2412</v>
      </c>
      <c r="B1273" t="s">
        <v>1443</v>
      </c>
      <c r="C1273" s="1">
        <f t="shared" si="535"/>
        <v>5378</v>
      </c>
      <c r="D1273" s="7">
        <f>IF(N1273&gt;0, RANK(N1273,(N1273:P1273,Q1273:AF1273)),0)</f>
        <v>2</v>
      </c>
      <c r="E1273" s="7">
        <f>IF(O1273&gt;0,RANK(O1273,(N1273:P1273,Q1273:AF1273)),0)</f>
        <v>1</v>
      </c>
      <c r="F1273" s="7">
        <f>IF(P1273&gt;0,RANK(P1273,(N1273:P1273,Q1273:AF1273)),0)</f>
        <v>0</v>
      </c>
      <c r="G1273" s="1">
        <f t="shared" si="536"/>
        <v>2869</v>
      </c>
      <c r="H1273" s="2">
        <f t="shared" si="522"/>
        <v>0.53346969133506883</v>
      </c>
      <c r="I1273" s="2"/>
      <c r="J1273" s="2">
        <f t="shared" si="537"/>
        <v>0.22275939010784679</v>
      </c>
      <c r="K1273" s="2">
        <f t="shared" si="538"/>
        <v>0.75622908144291556</v>
      </c>
      <c r="L1273" s="2">
        <f t="shared" si="539"/>
        <v>0</v>
      </c>
      <c r="M1273" s="2">
        <f t="shared" si="540"/>
        <v>2.1011528449237593E-2</v>
      </c>
      <c r="N1273" s="53">
        <v>1198</v>
      </c>
      <c r="O1273" s="53">
        <v>4067</v>
      </c>
      <c r="Q1273" s="53">
        <v>113</v>
      </c>
      <c r="AP1273" s="7">
        <f>IF(Q1273&gt;0,RANK(Q1273,(N1273:P1273,Q1273:AF1273)),0)</f>
        <v>3</v>
      </c>
      <c r="AQ1273" s="7">
        <f>IF(R1273&gt;0,RANK(R1273,(N1273:P1273,Q1273:AF1273)),0)</f>
        <v>0</v>
      </c>
      <c r="AR1273" s="7">
        <f>IF(T1273&gt;0,RANK(T1273,(N1273:P1273,Q1273:AF1273)),0)</f>
        <v>0</v>
      </c>
      <c r="AS1273" s="7">
        <f>IF(S1273&gt;0,RANK(S1273,(N1273:P1273,Q1273:AF1273)),0)</f>
        <v>0</v>
      </c>
      <c r="AT1273" s="2">
        <f t="shared" si="541"/>
        <v>2.1011528449237635E-2</v>
      </c>
      <c r="AU1273" s="2">
        <f t="shared" si="542"/>
        <v>0</v>
      </c>
      <c r="AV1273" s="2">
        <f t="shared" si="543"/>
        <v>0</v>
      </c>
      <c r="AW1273" s="2">
        <f t="shared" si="544"/>
        <v>0</v>
      </c>
      <c r="AY1273" t="s">
        <v>2412</v>
      </c>
      <c r="AZ1273" t="s">
        <v>1443</v>
      </c>
      <c r="BA1273">
        <v>1</v>
      </c>
      <c r="BC1273">
        <v>2</v>
      </c>
      <c r="BD1273" s="91">
        <v>28</v>
      </c>
      <c r="BE1273" s="93">
        <v>155</v>
      </c>
      <c r="BF1273" s="96">
        <f t="shared" si="534"/>
        <v>28155</v>
      </c>
      <c r="BG1273" s="96">
        <f t="shared" si="523"/>
        <v>28155</v>
      </c>
      <c r="BI1273" s="7" t="s">
        <v>1447</v>
      </c>
    </row>
    <row r="1274" spans="1:61" ht="14" hidden="1" customHeight="1" outlineLevel="1" x14ac:dyDescent="0.2">
      <c r="A1274" t="s">
        <v>855</v>
      </c>
      <c r="B1274" t="s">
        <v>1443</v>
      </c>
      <c r="C1274" s="1">
        <f t="shared" si="535"/>
        <v>4077</v>
      </c>
      <c r="D1274" s="7">
        <f>IF(N1274&gt;0, RANK(N1274,(N1274:P1274,Q1274:AF1274)),0)</f>
        <v>1</v>
      </c>
      <c r="E1274" s="7">
        <f>IF(O1274&gt;0,RANK(O1274,(N1274:P1274,Q1274:AF1274)),0)</f>
        <v>2</v>
      </c>
      <c r="F1274" s="7">
        <f>IF(P1274&gt;0,RANK(P1274,(N1274:P1274,Q1274:AF1274)),0)</f>
        <v>0</v>
      </c>
      <c r="G1274" s="1">
        <f t="shared" si="536"/>
        <v>1407</v>
      </c>
      <c r="H1274" s="2">
        <f t="shared" si="522"/>
        <v>0.34510669610007361</v>
      </c>
      <c r="I1274" s="2"/>
      <c r="J1274" s="2">
        <f t="shared" si="537"/>
        <v>0.66274221241108655</v>
      </c>
      <c r="K1274" s="2">
        <f t="shared" si="538"/>
        <v>0.317635516311013</v>
      </c>
      <c r="L1274" s="2">
        <f t="shared" si="539"/>
        <v>0</v>
      </c>
      <c r="M1274" s="2">
        <f t="shared" si="540"/>
        <v>1.9622271277900449E-2</v>
      </c>
      <c r="N1274" s="53">
        <v>2702</v>
      </c>
      <c r="O1274" s="53">
        <v>1295</v>
      </c>
      <c r="Q1274" s="53">
        <v>80</v>
      </c>
      <c r="AP1274" s="7">
        <f>IF(Q1274&gt;0,RANK(Q1274,(N1274:P1274,Q1274:AF1274)),0)</f>
        <v>3</v>
      </c>
      <c r="AQ1274" s="7">
        <f>IF(R1274&gt;0,RANK(R1274,(N1274:P1274,Q1274:AF1274)),0)</f>
        <v>0</v>
      </c>
      <c r="AR1274" s="7">
        <f>IF(T1274&gt;0,RANK(T1274,(N1274:P1274,Q1274:AF1274)),0)</f>
        <v>0</v>
      </c>
      <c r="AS1274" s="7">
        <f>IF(S1274&gt;0,RANK(S1274,(N1274:P1274,Q1274:AF1274)),0)</f>
        <v>0</v>
      </c>
      <c r="AT1274" s="2">
        <f t="shared" si="541"/>
        <v>1.9622271277900418E-2</v>
      </c>
      <c r="AU1274" s="2">
        <f t="shared" si="542"/>
        <v>0</v>
      </c>
      <c r="AV1274" s="2">
        <f t="shared" si="543"/>
        <v>0</v>
      </c>
      <c r="AW1274" s="2">
        <f t="shared" si="544"/>
        <v>0</v>
      </c>
      <c r="AY1274" t="s">
        <v>855</v>
      </c>
      <c r="AZ1274" t="s">
        <v>1443</v>
      </c>
      <c r="BA1274">
        <v>3</v>
      </c>
      <c r="BC1274">
        <v>2</v>
      </c>
      <c r="BD1274" s="91">
        <v>28</v>
      </c>
      <c r="BE1274" s="93">
        <v>157</v>
      </c>
      <c r="BF1274" s="96">
        <f t="shared" si="534"/>
        <v>28157</v>
      </c>
      <c r="BG1274" s="96">
        <f t="shared" si="523"/>
        <v>28157</v>
      </c>
      <c r="BI1274" s="7" t="s">
        <v>1447</v>
      </c>
    </row>
    <row r="1275" spans="1:61" ht="14" hidden="1" customHeight="1" outlineLevel="1" x14ac:dyDescent="0.2">
      <c r="A1275" t="s">
        <v>2396</v>
      </c>
      <c r="B1275" t="s">
        <v>1443</v>
      </c>
      <c r="C1275" s="1">
        <f t="shared" si="535"/>
        <v>9263</v>
      </c>
      <c r="D1275" s="7">
        <f>IF(N1275&gt;0, RANK(N1275,(N1275:P1275,Q1275:AF1275)),0)</f>
        <v>2</v>
      </c>
      <c r="E1275" s="7">
        <f>IF(O1275&gt;0,RANK(O1275,(N1275:P1275,Q1275:AF1275)),0)</f>
        <v>1</v>
      </c>
      <c r="F1275" s="7">
        <f>IF(P1275&gt;0,RANK(P1275,(N1275:P1275,Q1275:AF1275)),0)</f>
        <v>0</v>
      </c>
      <c r="G1275" s="1">
        <f t="shared" si="536"/>
        <v>543</v>
      </c>
      <c r="H1275" s="2">
        <f t="shared" si="522"/>
        <v>5.8620317391773723E-2</v>
      </c>
      <c r="I1275" s="2"/>
      <c r="J1275" s="2">
        <f t="shared" si="537"/>
        <v>0.46453632732376121</v>
      </c>
      <c r="K1275" s="2">
        <f t="shared" si="538"/>
        <v>0.52315664471553491</v>
      </c>
      <c r="L1275" s="2">
        <f t="shared" si="539"/>
        <v>0</v>
      </c>
      <c r="M1275" s="2">
        <f t="shared" si="540"/>
        <v>1.230702796070382E-2</v>
      </c>
      <c r="N1275" s="53">
        <v>4303</v>
      </c>
      <c r="O1275" s="53">
        <v>4846</v>
      </c>
      <c r="Q1275" s="53">
        <v>114</v>
      </c>
      <c r="AP1275" s="7">
        <f>IF(Q1275&gt;0,RANK(Q1275,(N1275:P1275,Q1275:AF1275)),0)</f>
        <v>3</v>
      </c>
      <c r="AQ1275" s="7">
        <f>IF(R1275&gt;0,RANK(R1275,(N1275:P1275,Q1275:AF1275)),0)</f>
        <v>0</v>
      </c>
      <c r="AR1275" s="7">
        <f>IF(T1275&gt;0,RANK(T1275,(N1275:P1275,Q1275:AF1275)),0)</f>
        <v>0</v>
      </c>
      <c r="AS1275" s="7">
        <f>IF(S1275&gt;0,RANK(S1275,(N1275:P1275,Q1275:AF1275)),0)</f>
        <v>0</v>
      </c>
      <c r="AT1275" s="2">
        <f t="shared" si="541"/>
        <v>1.2307027960703876E-2</v>
      </c>
      <c r="AU1275" s="2">
        <f t="shared" si="542"/>
        <v>0</v>
      </c>
      <c r="AV1275" s="2">
        <f t="shared" si="543"/>
        <v>0</v>
      </c>
      <c r="AW1275" s="2">
        <f t="shared" si="544"/>
        <v>0</v>
      </c>
      <c r="AY1275" t="s">
        <v>2396</v>
      </c>
      <c r="AZ1275" t="s">
        <v>1443</v>
      </c>
      <c r="BA1275">
        <v>1</v>
      </c>
      <c r="BC1275">
        <v>2</v>
      </c>
      <c r="BD1275" s="91">
        <v>28</v>
      </c>
      <c r="BE1275" s="93">
        <v>159</v>
      </c>
      <c r="BF1275" s="96">
        <f t="shared" si="534"/>
        <v>28159</v>
      </c>
      <c r="BG1275" s="96">
        <f t="shared" si="523"/>
        <v>28159</v>
      </c>
      <c r="BI1275" s="7" t="s">
        <v>1447</v>
      </c>
    </row>
    <row r="1276" spans="1:61" ht="14" hidden="1" customHeight="1" outlineLevel="1" x14ac:dyDescent="0.2">
      <c r="A1276" t="s">
        <v>1335</v>
      </c>
      <c r="B1276" t="s">
        <v>1443</v>
      </c>
      <c r="C1276" s="1">
        <f t="shared" si="535"/>
        <v>6508</v>
      </c>
      <c r="D1276" s="7">
        <f>IF(N1276&gt;0, RANK(N1276,(N1276:P1276,Q1276:AF1276)),0)</f>
        <v>2</v>
      </c>
      <c r="E1276" s="7">
        <f>IF(O1276&gt;0,RANK(O1276,(N1276:P1276,Q1276:AF1276)),0)</f>
        <v>1</v>
      </c>
      <c r="F1276" s="7">
        <f>IF(P1276&gt;0,RANK(P1276,(N1276:P1276,Q1276:AF1276)),0)</f>
        <v>0</v>
      </c>
      <c r="G1276" s="1">
        <f t="shared" si="536"/>
        <v>410</v>
      </c>
      <c r="H1276" s="2">
        <f>IF(C1276&gt;0,G1276/C1276,0)</f>
        <v>6.2999385371850028E-2</v>
      </c>
      <c r="I1276" s="2"/>
      <c r="J1276" s="2">
        <f t="shared" si="537"/>
        <v>0.46173939766441302</v>
      </c>
      <c r="K1276" s="2">
        <f t="shared" si="538"/>
        <v>0.52473878303626309</v>
      </c>
      <c r="L1276" s="2">
        <f t="shared" si="539"/>
        <v>0</v>
      </c>
      <c r="M1276" s="2">
        <f t="shared" si="540"/>
        <v>1.3521819299323834E-2</v>
      </c>
      <c r="N1276" s="53">
        <v>3005</v>
      </c>
      <c r="O1276" s="53">
        <v>3415</v>
      </c>
      <c r="Q1276" s="53">
        <v>88</v>
      </c>
      <c r="AP1276" s="7">
        <f>IF(Q1276&gt;0,RANK(Q1276,(N1276:P1276,Q1276:AF1276)),0)</f>
        <v>3</v>
      </c>
      <c r="AQ1276" s="7">
        <f>IF(R1276&gt;0,RANK(R1276,(N1276:P1276,Q1276:AF1276)),0)</f>
        <v>0</v>
      </c>
      <c r="AR1276" s="7">
        <f>IF(T1276&gt;0,RANK(T1276,(N1276:P1276,Q1276:AF1276)),0)</f>
        <v>0</v>
      </c>
      <c r="AS1276" s="7">
        <f>IF(S1276&gt;0,RANK(S1276,(N1276:P1276,Q1276:AF1276)),0)</f>
        <v>0</v>
      </c>
      <c r="AT1276" s="2">
        <f t="shared" si="541"/>
        <v>1.3521819299323909E-2</v>
      </c>
      <c r="AU1276" s="2">
        <f t="shared" si="542"/>
        <v>0</v>
      </c>
      <c r="AV1276" s="2">
        <f t="shared" si="543"/>
        <v>0</v>
      </c>
      <c r="AW1276" s="2">
        <f t="shared" si="544"/>
        <v>0</v>
      </c>
      <c r="AY1276" t="s">
        <v>1335</v>
      </c>
      <c r="AZ1276" t="s">
        <v>1443</v>
      </c>
      <c r="BA1276">
        <v>2</v>
      </c>
      <c r="BC1276">
        <v>2</v>
      </c>
      <c r="BD1276" s="91">
        <v>28</v>
      </c>
      <c r="BE1276" s="93">
        <v>161</v>
      </c>
      <c r="BF1276" s="96">
        <f t="shared" si="534"/>
        <v>28161</v>
      </c>
      <c r="BG1276" s="96">
        <f t="shared" si="523"/>
        <v>28161</v>
      </c>
      <c r="BI1276" s="7" t="s">
        <v>1447</v>
      </c>
    </row>
    <row r="1277" spans="1:61" ht="14" hidden="1" customHeight="1" outlineLevel="1" x14ac:dyDescent="0.2">
      <c r="A1277" t="s">
        <v>965</v>
      </c>
      <c r="B1277" t="s">
        <v>1443</v>
      </c>
      <c r="C1277" s="1">
        <f t="shared" si="535"/>
        <v>10434</v>
      </c>
      <c r="D1277" s="7">
        <f>IF(N1277&gt;0, RANK(N1277,(N1277:P1277,Q1277:AF1277)),0)</f>
        <v>1</v>
      </c>
      <c r="E1277" s="7">
        <f>IF(O1277&gt;0,RANK(O1277,(N1277:P1277,Q1277:AF1277)),0)</f>
        <v>2</v>
      </c>
      <c r="F1277" s="7">
        <f>IF(P1277&gt;0,RANK(P1277,(N1277:P1277,Q1277:AF1277)),0)</f>
        <v>0</v>
      </c>
      <c r="G1277" s="1">
        <f t="shared" si="536"/>
        <v>1253</v>
      </c>
      <c r="H1277" s="2">
        <f>IF(C1277&gt;0,G1277/C1277,0)</f>
        <v>0.12008817327966265</v>
      </c>
      <c r="I1277" s="2"/>
      <c r="J1277" s="2">
        <f t="shared" si="537"/>
        <v>0.55625838604562006</v>
      </c>
      <c r="K1277" s="2">
        <f t="shared" si="538"/>
        <v>0.43617021276595747</v>
      </c>
      <c r="L1277" s="2">
        <f t="shared" si="539"/>
        <v>0</v>
      </c>
      <c r="M1277" s="2">
        <f t="shared" si="540"/>
        <v>7.5714011884224774E-3</v>
      </c>
      <c r="N1277" s="53">
        <v>5804</v>
      </c>
      <c r="O1277" s="53">
        <v>4551</v>
      </c>
      <c r="Q1277" s="53">
        <v>79</v>
      </c>
      <c r="AP1277" s="7">
        <f>IF(Q1277&gt;0,RANK(Q1277,(N1277:P1277,Q1277:AF1277)),0)</f>
        <v>3</v>
      </c>
      <c r="AQ1277" s="7">
        <f>IF(R1277&gt;0,RANK(R1277,(N1277:P1277,Q1277:AF1277)),0)</f>
        <v>0</v>
      </c>
      <c r="AR1277" s="7">
        <f>IF(T1277&gt;0,RANK(T1277,(N1277:P1277,Q1277:AF1277)),0)</f>
        <v>0</v>
      </c>
      <c r="AS1277" s="7">
        <f>IF(S1277&gt;0,RANK(S1277,(N1277:P1277,Q1277:AF1277)),0)</f>
        <v>0</v>
      </c>
      <c r="AT1277" s="2">
        <f t="shared" si="541"/>
        <v>7.5714011884224653E-3</v>
      </c>
      <c r="AU1277" s="2">
        <f t="shared" si="542"/>
        <v>0</v>
      </c>
      <c r="AV1277" s="2">
        <f t="shared" si="543"/>
        <v>0</v>
      </c>
      <c r="AW1277" s="2">
        <f t="shared" si="544"/>
        <v>0</v>
      </c>
      <c r="AY1277" t="s">
        <v>965</v>
      </c>
      <c r="AZ1277" t="s">
        <v>1443</v>
      </c>
      <c r="BA1277">
        <v>2</v>
      </c>
      <c r="BC1277">
        <v>2</v>
      </c>
      <c r="BD1277" s="91">
        <v>28</v>
      </c>
      <c r="BE1277" s="93">
        <v>163</v>
      </c>
      <c r="BF1277" s="96">
        <f t="shared" si="534"/>
        <v>28163</v>
      </c>
      <c r="BG1277" s="96">
        <f t="shared" si="523"/>
        <v>28163</v>
      </c>
      <c r="BI1277" s="7" t="s">
        <v>1447</v>
      </c>
    </row>
    <row r="1278" spans="1:61" ht="14" customHeight="1" collapsed="1" x14ac:dyDescent="0.2">
      <c r="A1278" t="s">
        <v>899</v>
      </c>
      <c r="B1278" t="s">
        <v>2397</v>
      </c>
      <c r="C1278" s="1">
        <f t="shared" si="535"/>
        <v>1311354</v>
      </c>
      <c r="D1278" s="7">
        <f>IF(N1278&gt;0, RANK(N1278,(N1278:P1278,Q1278:AF1278)),0)</f>
        <v>2</v>
      </c>
      <c r="E1278" s="7">
        <f>IF(O1278&gt;0,RANK(O1278,(N1278:P1278,Q1278:AF1278)),0)</f>
        <v>1</v>
      </c>
      <c r="F1278" s="7">
        <f>IF(P1278&gt;0,RANK(P1278,(N1278:P1278,Q1278:AF1278)),0)</f>
        <v>0</v>
      </c>
      <c r="G1278" s="1">
        <f t="shared" si="536"/>
        <v>130820</v>
      </c>
      <c r="H1278" s="2">
        <f>IF(C1278&gt;0,G1278/C1278,0)</f>
        <v>9.9759485234345566E-2</v>
      </c>
      <c r="I1278" s="2"/>
      <c r="J1278" s="2">
        <f t="shared" si="537"/>
        <v>0.44129274017542175</v>
      </c>
      <c r="K1278" s="2">
        <f t="shared" si="538"/>
        <v>0.54105222540976727</v>
      </c>
      <c r="L1278" s="2">
        <f t="shared" si="539"/>
        <v>0</v>
      </c>
      <c r="M1278" s="2">
        <f t="shared" si="540"/>
        <v>1.7655034414810977E-2</v>
      </c>
      <c r="N1278" s="102">
        <f>SUM(N1196:N1277)</f>
        <v>578691</v>
      </c>
      <c r="O1278" s="102">
        <f>SUM(O1196:O1277)</f>
        <v>709511</v>
      </c>
      <c r="P1278" s="102"/>
      <c r="Q1278" s="102">
        <f>SUM(Q1196:Q1277)</f>
        <v>23152</v>
      </c>
      <c r="R1278" s="102"/>
      <c r="T1278" s="102"/>
      <c r="AP1278" s="7">
        <f>IF(Q1278&gt;0,RANK(Q1278,(N1278:P1278,Q1278:AF1278)),0)</f>
        <v>3</v>
      </c>
      <c r="AQ1278" s="7">
        <f>IF(R1278&gt;0,RANK(R1278,(N1278:P1278,Q1278:AF1278)),0)</f>
        <v>0</v>
      </c>
      <c r="AR1278" s="7">
        <f>IF(T1278&gt;0,RANK(T1278,(N1278:P1278,Q1278:AF1278)),0)</f>
        <v>0</v>
      </c>
      <c r="AS1278" s="7">
        <f>IF(S1278&gt;0,RANK(S1278,(N1278:P1278,Q1278:AF1278)),0)</f>
        <v>0</v>
      </c>
      <c r="AT1278" s="2">
        <f t="shared" si="541"/>
        <v>1.7655034414810949E-2</v>
      </c>
      <c r="AU1278" s="2">
        <f t="shared" si="542"/>
        <v>0</v>
      </c>
      <c r="AV1278" s="2">
        <f t="shared" si="543"/>
        <v>0</v>
      </c>
      <c r="AW1278" s="2">
        <f t="shared" si="544"/>
        <v>0</v>
      </c>
      <c r="AY1278" t="s">
        <v>899</v>
      </c>
      <c r="AZ1278" t="s">
        <v>2397</v>
      </c>
      <c r="BA1278" t="s">
        <v>2903</v>
      </c>
      <c r="BC1278">
        <v>2</v>
      </c>
      <c r="BD1278" s="91">
        <v>28</v>
      </c>
      <c r="BE1278" s="93"/>
      <c r="BF1278" s="91">
        <v>28</v>
      </c>
      <c r="BG1278" s="91">
        <f t="shared" si="523"/>
        <v>28</v>
      </c>
      <c r="BI1278" s="7" t="s">
        <v>2154</v>
      </c>
    </row>
    <row r="1279" spans="1:61" ht="14" customHeight="1" x14ac:dyDescent="0.2">
      <c r="C1279" s="1"/>
      <c r="E1279" s="7"/>
      <c r="F1279" s="7"/>
      <c r="I1279" s="2"/>
      <c r="AP1279" s="7"/>
      <c r="AQ1279" s="7"/>
      <c r="AR1279" s="7"/>
      <c r="AS1279" s="7"/>
      <c r="BA1279" t="s">
        <v>2903</v>
      </c>
      <c r="BD1279" s="91"/>
      <c r="BE1279" s="93"/>
      <c r="BF1279" s="96"/>
      <c r="BG1279" s="96"/>
    </row>
    <row r="1280" spans="1:61" ht="14" hidden="1" customHeight="1" outlineLevel="1" x14ac:dyDescent="0.2">
      <c r="A1280" t="s">
        <v>1774</v>
      </c>
      <c r="B1280" t="s">
        <v>353</v>
      </c>
      <c r="C1280" s="1">
        <f t="shared" ref="C1280:C1311" si="545">SUM(N1280:AN1280)</f>
        <v>5665</v>
      </c>
      <c r="D1280" s="7">
        <f>IF(N1280&gt;0, RANK(N1280,(N1280:P1280,Q1280:AF1280)),0)</f>
        <v>2</v>
      </c>
      <c r="E1280" s="7">
        <f>IF(O1280&gt;0,RANK(O1280,(N1280:P1280,Q1280:AF1280)),0)</f>
        <v>1</v>
      </c>
      <c r="F1280" s="7">
        <f>IF(P1280&gt;0,RANK(P1280,(N1280:P1280,Q1280:AF1280)),0)</f>
        <v>0</v>
      </c>
      <c r="G1280" s="1">
        <f t="shared" ref="G1280:G1286" si="546">IF(C1280&gt;0,MAX(N1280:P1280)-LARGE(N1280:P1280,2),0)</f>
        <v>1885</v>
      </c>
      <c r="H1280" s="2">
        <f t="shared" ref="H1280:H1286" si="547">IF(C1280&gt;0,G1280/C1280,0)</f>
        <v>0.33274492497793468</v>
      </c>
      <c r="I1280" s="2"/>
      <c r="J1280" s="2">
        <f t="shared" ref="J1280:J1311" si="548">IF($C1280=0,"-",N1280/$C1280)</f>
        <v>0.33362753751103263</v>
      </c>
      <c r="K1280" s="2">
        <f t="shared" ref="K1280:K1311" si="549">IF($C1280=0,"-",O1280/$C1280)</f>
        <v>0.66637246248896731</v>
      </c>
      <c r="L1280" s="2">
        <f t="shared" ref="L1280:L1311" si="550">IF($C1280=0,"-",P1280/$C1280)</f>
        <v>0</v>
      </c>
      <c r="M1280" s="2">
        <f t="shared" ref="M1280:M1311" si="551">IF(C1280=0,"-",(1-J1280-K1280-L1280))</f>
        <v>0</v>
      </c>
      <c r="N1280" s="53">
        <v>1890</v>
      </c>
      <c r="O1280" s="53">
        <v>3775</v>
      </c>
      <c r="AP1280" s="7">
        <f>IF(Q1280&gt;0,RANK(Q1280,(N1280:P1280,Q1280:AF1280)),0)</f>
        <v>0</v>
      </c>
      <c r="AQ1280" s="7">
        <f>IF(R1280&gt;0,RANK(R1280,(N1280:P1280,Q1280:AF1280)),0)</f>
        <v>0</v>
      </c>
      <c r="AR1280" s="7">
        <f>IF(T1280&gt;0,RANK(T1280,(N1280:P1280,Q1280:AF1280)),0)</f>
        <v>0</v>
      </c>
      <c r="AS1280" s="7">
        <f>IF(S1280&gt;0,RANK(S1280,(N1280:P1280,Q1280:AF1280)),0)</f>
        <v>0</v>
      </c>
      <c r="AT1280" s="2">
        <f t="shared" ref="AT1280:AT1311" si="552">IF($C1280=0,"-",Q1280/$C1280)</f>
        <v>0</v>
      </c>
      <c r="AU1280" s="2">
        <f t="shared" ref="AU1280:AU1311" si="553">IF($C1280=0,"-",R1280/$C1280)</f>
        <v>0</v>
      </c>
      <c r="AV1280" s="2">
        <f t="shared" ref="AV1280:AV1311" si="554">IF($C1280=0,"-",T1280/$C1280)</f>
        <v>0</v>
      </c>
      <c r="AW1280" s="2">
        <f t="shared" ref="AW1280:AW1311" si="555">IF($C1280=0,"-",S1280/$C1280)</f>
        <v>0</v>
      </c>
      <c r="AY1280" t="s">
        <v>1774</v>
      </c>
      <c r="AZ1280" t="s">
        <v>353</v>
      </c>
      <c r="BA1280">
        <v>1</v>
      </c>
      <c r="BC1280">
        <v>2</v>
      </c>
      <c r="BD1280" s="91">
        <v>30</v>
      </c>
      <c r="BE1280" s="93">
        <v>1</v>
      </c>
      <c r="BF1280" s="96">
        <f t="shared" ref="BF1280:BF1319" si="556">1000*BD1280+BE1280</f>
        <v>30001</v>
      </c>
      <c r="BG1280" s="96">
        <f t="shared" si="523"/>
        <v>30001</v>
      </c>
      <c r="BI1280" s="7" t="s">
        <v>1447</v>
      </c>
    </row>
    <row r="1281" spans="1:68" ht="14" hidden="1" customHeight="1" outlineLevel="1" x14ac:dyDescent="0.2">
      <c r="A1281" t="s">
        <v>1154</v>
      </c>
      <c r="B1281" t="s">
        <v>353</v>
      </c>
      <c r="C1281" s="1">
        <f t="shared" si="545"/>
        <v>4793</v>
      </c>
      <c r="D1281" s="7">
        <f>IF(N1281&gt;0, RANK(N1281,(N1281:P1281,Q1281:AF1281)),0)</f>
        <v>1</v>
      </c>
      <c r="E1281" s="7">
        <f>IF(O1281&gt;0,RANK(O1281,(N1281:P1281,Q1281:AF1281)),0)</f>
        <v>2</v>
      </c>
      <c r="F1281" s="7">
        <f>IF(P1281&gt;0,RANK(P1281,(N1281:P1281,Q1281:AF1281)),0)</f>
        <v>0</v>
      </c>
      <c r="G1281" s="1">
        <f t="shared" si="546"/>
        <v>581</v>
      </c>
      <c r="H1281" s="2">
        <f t="shared" si="547"/>
        <v>0.12121844356353015</v>
      </c>
      <c r="I1281" s="2"/>
      <c r="J1281" s="2">
        <f t="shared" si="548"/>
        <v>0.56060922178176509</v>
      </c>
      <c r="K1281" s="2">
        <f t="shared" si="549"/>
        <v>0.43939077821823491</v>
      </c>
      <c r="L1281" s="2">
        <f t="shared" si="550"/>
        <v>0</v>
      </c>
      <c r="M1281" s="2">
        <f t="shared" si="551"/>
        <v>0</v>
      </c>
      <c r="N1281" s="53">
        <v>2687</v>
      </c>
      <c r="O1281" s="53">
        <v>2106</v>
      </c>
      <c r="AP1281" s="7">
        <f>IF(Q1281&gt;0,RANK(Q1281,(N1281:P1281,Q1281:AF1281)),0)</f>
        <v>0</v>
      </c>
      <c r="AQ1281" s="7">
        <f>IF(R1281&gt;0,RANK(R1281,(N1281:P1281,Q1281:AF1281)),0)</f>
        <v>0</v>
      </c>
      <c r="AR1281" s="7">
        <f>IF(T1281&gt;0,RANK(T1281,(N1281:P1281,Q1281:AF1281)),0)</f>
        <v>0</v>
      </c>
      <c r="AS1281" s="7">
        <f>IF(S1281&gt;0,RANK(S1281,(N1281:P1281,Q1281:AF1281)),0)</f>
        <v>0</v>
      </c>
      <c r="AT1281" s="2">
        <f t="shared" si="552"/>
        <v>0</v>
      </c>
      <c r="AU1281" s="2">
        <f t="shared" si="553"/>
        <v>0</v>
      </c>
      <c r="AV1281" s="2">
        <f t="shared" si="554"/>
        <v>0</v>
      </c>
      <c r="AW1281" s="2">
        <f t="shared" si="555"/>
        <v>0</v>
      </c>
      <c r="AY1281" t="s">
        <v>1154</v>
      </c>
      <c r="AZ1281" t="s">
        <v>353</v>
      </c>
      <c r="BA1281">
        <v>1</v>
      </c>
      <c r="BC1281">
        <v>2</v>
      </c>
      <c r="BD1281" s="91">
        <v>30</v>
      </c>
      <c r="BE1281" s="93">
        <v>3</v>
      </c>
      <c r="BF1281" s="96">
        <f t="shared" si="556"/>
        <v>30003</v>
      </c>
      <c r="BG1281" s="96">
        <f t="shared" si="523"/>
        <v>30003</v>
      </c>
      <c r="BI1281" s="7" t="s">
        <v>1447</v>
      </c>
      <c r="BP1281" t="s">
        <v>1396</v>
      </c>
    </row>
    <row r="1282" spans="1:68" ht="14" hidden="1" customHeight="1" outlineLevel="1" x14ac:dyDescent="0.2">
      <c r="A1282" t="s">
        <v>1549</v>
      </c>
      <c r="B1282" t="s">
        <v>353</v>
      </c>
      <c r="C1282" s="1">
        <f t="shared" si="545"/>
        <v>3135</v>
      </c>
      <c r="D1282" s="7">
        <f>IF(N1282&gt;0, RANK(N1282,(N1282:P1282,Q1282:AF1282)),0)</f>
        <v>1</v>
      </c>
      <c r="E1282" s="7">
        <f>IF(O1282&gt;0,RANK(O1282,(N1282:P1282,Q1282:AF1282)),0)</f>
        <v>2</v>
      </c>
      <c r="F1282" s="7">
        <f>IF(P1282&gt;0,RANK(P1282,(N1282:P1282,Q1282:AF1282)),0)</f>
        <v>0</v>
      </c>
      <c r="G1282" s="1">
        <f t="shared" si="546"/>
        <v>449</v>
      </c>
      <c r="H1282" s="2">
        <f t="shared" si="547"/>
        <v>0.14322169059011164</v>
      </c>
      <c r="I1282" s="2"/>
      <c r="J1282" s="2">
        <f t="shared" si="548"/>
        <v>0.57161084529505579</v>
      </c>
      <c r="K1282" s="2">
        <f t="shared" si="549"/>
        <v>0.42838915470494415</v>
      </c>
      <c r="L1282" s="2">
        <f t="shared" si="550"/>
        <v>0</v>
      </c>
      <c r="M1282" s="2">
        <f t="shared" si="551"/>
        <v>5.5511151231257827E-17</v>
      </c>
      <c r="N1282" s="53">
        <v>1792</v>
      </c>
      <c r="O1282" s="53">
        <v>1343</v>
      </c>
      <c r="AP1282" s="7">
        <f>IF(Q1282&gt;0,RANK(Q1282,(N1282:P1282,Q1282:AF1282)),0)</f>
        <v>0</v>
      </c>
      <c r="AQ1282" s="7">
        <f>IF(R1282&gt;0,RANK(R1282,(N1282:P1282,Q1282:AF1282)),0)</f>
        <v>0</v>
      </c>
      <c r="AR1282" s="7">
        <f>IF(T1282&gt;0,RANK(T1282,(N1282:P1282,Q1282:AF1282)),0)</f>
        <v>0</v>
      </c>
      <c r="AS1282" s="7">
        <f>IF(S1282&gt;0,RANK(S1282,(N1282:P1282,Q1282:AF1282)),0)</f>
        <v>0</v>
      </c>
      <c r="AT1282" s="2">
        <f t="shared" si="552"/>
        <v>0</v>
      </c>
      <c r="AU1282" s="2">
        <f t="shared" si="553"/>
        <v>0</v>
      </c>
      <c r="AV1282" s="2">
        <f t="shared" si="554"/>
        <v>0</v>
      </c>
      <c r="AW1282" s="2">
        <f t="shared" si="555"/>
        <v>0</v>
      </c>
      <c r="AY1282" t="s">
        <v>1549</v>
      </c>
      <c r="AZ1282" t="s">
        <v>353</v>
      </c>
      <c r="BA1282">
        <v>1</v>
      </c>
      <c r="BC1282">
        <v>2</v>
      </c>
      <c r="BD1282" s="91">
        <v>30</v>
      </c>
      <c r="BE1282" s="93">
        <v>5</v>
      </c>
      <c r="BF1282" s="96">
        <f t="shared" si="556"/>
        <v>30005</v>
      </c>
      <c r="BG1282" s="96">
        <f t="shared" si="523"/>
        <v>30005</v>
      </c>
      <c r="BI1282" s="7" t="s">
        <v>1447</v>
      </c>
    </row>
    <row r="1283" spans="1:68" ht="14" hidden="1" customHeight="1" outlineLevel="1" x14ac:dyDescent="0.2">
      <c r="A1283" t="s">
        <v>906</v>
      </c>
      <c r="B1283" t="s">
        <v>353</v>
      </c>
      <c r="C1283" s="1">
        <f t="shared" si="545"/>
        <v>4110</v>
      </c>
      <c r="D1283" s="7">
        <f>IF(N1283&gt;0, RANK(N1283,(N1283:P1283,Q1283:AF1283)),0)</f>
        <v>2</v>
      </c>
      <c r="E1283" s="7">
        <f>IF(O1283&gt;0,RANK(O1283,(N1283:P1283,Q1283:AF1283)),0)</f>
        <v>1</v>
      </c>
      <c r="F1283" s="7">
        <f>IF(P1283&gt;0,RANK(P1283,(N1283:P1283,Q1283:AF1283)),0)</f>
        <v>0</v>
      </c>
      <c r="G1283" s="1">
        <f t="shared" si="546"/>
        <v>2104</v>
      </c>
      <c r="H1283" s="2">
        <f t="shared" si="547"/>
        <v>0.51192214111922141</v>
      </c>
      <c r="I1283" s="2"/>
      <c r="J1283" s="2">
        <f t="shared" si="548"/>
        <v>0.2440389294403893</v>
      </c>
      <c r="K1283" s="2">
        <f t="shared" si="549"/>
        <v>0.7559610705596107</v>
      </c>
      <c r="L1283" s="2">
        <f t="shared" si="550"/>
        <v>0</v>
      </c>
      <c r="M1283" s="2">
        <f t="shared" si="551"/>
        <v>0</v>
      </c>
      <c r="N1283" s="53">
        <v>1003</v>
      </c>
      <c r="O1283" s="53">
        <v>3107</v>
      </c>
      <c r="AP1283" s="7">
        <f>IF(Q1283&gt;0,RANK(Q1283,(N1283:P1283,Q1283:AF1283)),0)</f>
        <v>0</v>
      </c>
      <c r="AQ1283" s="7">
        <f>IF(R1283&gt;0,RANK(R1283,(N1283:P1283,Q1283:AF1283)),0)</f>
        <v>0</v>
      </c>
      <c r="AR1283" s="7">
        <f>IF(T1283&gt;0,RANK(T1283,(N1283:P1283,Q1283:AF1283)),0)</f>
        <v>0</v>
      </c>
      <c r="AS1283" s="7">
        <f>IF(S1283&gt;0,RANK(S1283,(N1283:P1283,Q1283:AF1283)),0)</f>
        <v>0</v>
      </c>
      <c r="AT1283" s="2">
        <f t="shared" si="552"/>
        <v>0</v>
      </c>
      <c r="AU1283" s="2">
        <f t="shared" si="553"/>
        <v>0</v>
      </c>
      <c r="AV1283" s="2">
        <f t="shared" si="554"/>
        <v>0</v>
      </c>
      <c r="AW1283" s="2">
        <f t="shared" si="555"/>
        <v>0</v>
      </c>
      <c r="AY1283" t="s">
        <v>906</v>
      </c>
      <c r="AZ1283" t="s">
        <v>353</v>
      </c>
      <c r="BA1283">
        <v>1</v>
      </c>
      <c r="BC1283">
        <v>2</v>
      </c>
      <c r="BD1283" s="91">
        <v>30</v>
      </c>
      <c r="BE1283" s="93">
        <v>7</v>
      </c>
      <c r="BF1283" s="96">
        <f t="shared" si="556"/>
        <v>30007</v>
      </c>
      <c r="BG1283" s="96">
        <f t="shared" si="523"/>
        <v>30007</v>
      </c>
      <c r="BI1283" s="7" t="s">
        <v>1447</v>
      </c>
      <c r="BP1283" t="s">
        <v>452</v>
      </c>
    </row>
    <row r="1284" spans="1:68" ht="14" hidden="1" customHeight="1" outlineLevel="1" x14ac:dyDescent="0.2">
      <c r="A1284" t="s">
        <v>1746</v>
      </c>
      <c r="B1284" t="s">
        <v>353</v>
      </c>
      <c r="C1284" s="1">
        <f t="shared" si="545"/>
        <v>6995</v>
      </c>
      <c r="D1284" s="7">
        <f>IF(N1284&gt;0, RANK(N1284,(N1284:P1284,Q1284:AF1284)),0)</f>
        <v>2</v>
      </c>
      <c r="E1284" s="7">
        <f>IF(O1284&gt;0,RANK(O1284,(N1284:P1284,Q1284:AF1284)),0)</f>
        <v>1</v>
      </c>
      <c r="F1284" s="7">
        <f>IF(P1284&gt;0,RANK(P1284,(N1284:P1284,Q1284:AF1284)),0)</f>
        <v>0</v>
      </c>
      <c r="G1284" s="1">
        <f t="shared" si="546"/>
        <v>1813</v>
      </c>
      <c r="H1284" s="2">
        <f t="shared" si="547"/>
        <v>0.25918513223731238</v>
      </c>
      <c r="I1284" s="2"/>
      <c r="J1284" s="2">
        <f t="shared" si="548"/>
        <v>0.37040743388134384</v>
      </c>
      <c r="K1284" s="2">
        <f t="shared" si="549"/>
        <v>0.62959256611865622</v>
      </c>
      <c r="L1284" s="2">
        <f t="shared" si="550"/>
        <v>0</v>
      </c>
      <c r="M1284" s="2">
        <f t="shared" si="551"/>
        <v>-1.1102230246251565E-16</v>
      </c>
      <c r="N1284" s="53">
        <v>2591</v>
      </c>
      <c r="O1284" s="53">
        <v>4404</v>
      </c>
      <c r="AP1284" s="7">
        <f>IF(Q1284&gt;0,RANK(Q1284,(N1284:P1284,Q1284:AF1284)),0)</f>
        <v>0</v>
      </c>
      <c r="AQ1284" s="7">
        <f>IF(R1284&gt;0,RANK(R1284,(N1284:P1284,Q1284:AF1284)),0)</f>
        <v>0</v>
      </c>
      <c r="AR1284" s="7">
        <f>IF(T1284&gt;0,RANK(T1284,(N1284:P1284,Q1284:AF1284)),0)</f>
        <v>0</v>
      </c>
      <c r="AS1284" s="7">
        <f>IF(S1284&gt;0,RANK(S1284,(N1284:P1284,Q1284:AF1284)),0)</f>
        <v>0</v>
      </c>
      <c r="AT1284" s="2">
        <f t="shared" si="552"/>
        <v>0</v>
      </c>
      <c r="AU1284" s="2">
        <f t="shared" si="553"/>
        <v>0</v>
      </c>
      <c r="AV1284" s="2">
        <f t="shared" si="554"/>
        <v>0</v>
      </c>
      <c r="AW1284" s="2">
        <f t="shared" si="555"/>
        <v>0</v>
      </c>
      <c r="AY1284" t="s">
        <v>1746</v>
      </c>
      <c r="AZ1284" t="s">
        <v>353</v>
      </c>
      <c r="BA1284">
        <v>1</v>
      </c>
      <c r="BC1284">
        <v>2</v>
      </c>
      <c r="BD1284" s="91">
        <v>30</v>
      </c>
      <c r="BE1284" s="93">
        <v>9</v>
      </c>
      <c r="BF1284" s="96">
        <f t="shared" si="556"/>
        <v>30009</v>
      </c>
      <c r="BG1284" s="96">
        <f t="shared" ref="BG1284:BG1347" si="557">BF1284</f>
        <v>30009</v>
      </c>
      <c r="BI1284" s="7" t="s">
        <v>1447</v>
      </c>
      <c r="BP1284" t="s">
        <v>1396</v>
      </c>
    </row>
    <row r="1285" spans="1:68" ht="14" hidden="1" customHeight="1" outlineLevel="1" x14ac:dyDescent="0.2">
      <c r="A1285" t="s">
        <v>2266</v>
      </c>
      <c r="B1285" t="s">
        <v>353</v>
      </c>
      <c r="C1285" s="1">
        <f t="shared" si="545"/>
        <v>861</v>
      </c>
      <c r="D1285" s="7">
        <f>IF(N1285&gt;0, RANK(N1285,(N1285:P1285,Q1285:AF1285)),0)</f>
        <v>2</v>
      </c>
      <c r="E1285" s="7">
        <f>IF(O1285&gt;0,RANK(O1285,(N1285:P1285,Q1285:AF1285)),0)</f>
        <v>1</v>
      </c>
      <c r="F1285" s="7">
        <f>IF(P1285&gt;0,RANK(P1285,(N1285:P1285,Q1285:AF1285)),0)</f>
        <v>0</v>
      </c>
      <c r="G1285" s="1">
        <f t="shared" si="546"/>
        <v>673</v>
      </c>
      <c r="H1285" s="2">
        <f t="shared" si="547"/>
        <v>0.78164924506387923</v>
      </c>
      <c r="I1285" s="2"/>
      <c r="J1285" s="2">
        <f t="shared" si="548"/>
        <v>0.1091753774680604</v>
      </c>
      <c r="K1285" s="2">
        <f t="shared" si="549"/>
        <v>0.89082462253193961</v>
      </c>
      <c r="L1285" s="2">
        <f t="shared" si="550"/>
        <v>0</v>
      </c>
      <c r="M1285" s="2">
        <f t="shared" si="551"/>
        <v>0</v>
      </c>
      <c r="N1285" s="53">
        <v>94</v>
      </c>
      <c r="O1285" s="53">
        <v>767</v>
      </c>
      <c r="AP1285" s="7">
        <f>IF(Q1285&gt;0,RANK(Q1285,(N1285:P1285,Q1285:AF1285)),0)</f>
        <v>0</v>
      </c>
      <c r="AQ1285" s="7">
        <f>IF(R1285&gt;0,RANK(R1285,(N1285:P1285,Q1285:AF1285)),0)</f>
        <v>0</v>
      </c>
      <c r="AR1285" s="7">
        <f>IF(T1285&gt;0,RANK(T1285,(N1285:P1285,Q1285:AF1285)),0)</f>
        <v>0</v>
      </c>
      <c r="AS1285" s="7">
        <f>IF(S1285&gt;0,RANK(S1285,(N1285:P1285,Q1285:AF1285)),0)</f>
        <v>0</v>
      </c>
      <c r="AT1285" s="2">
        <f t="shared" si="552"/>
        <v>0</v>
      </c>
      <c r="AU1285" s="2">
        <f t="shared" si="553"/>
        <v>0</v>
      </c>
      <c r="AV1285" s="2">
        <f t="shared" si="554"/>
        <v>0</v>
      </c>
      <c r="AW1285" s="2">
        <f t="shared" si="555"/>
        <v>0</v>
      </c>
      <c r="AY1285" t="s">
        <v>2266</v>
      </c>
      <c r="AZ1285" t="s">
        <v>353</v>
      </c>
      <c r="BA1285">
        <v>1</v>
      </c>
      <c r="BC1285">
        <v>2</v>
      </c>
      <c r="BD1285" s="91">
        <v>30</v>
      </c>
      <c r="BE1285" s="93">
        <v>11</v>
      </c>
      <c r="BF1285" s="96">
        <f t="shared" si="556"/>
        <v>30011</v>
      </c>
      <c r="BG1285" s="96">
        <f t="shared" si="557"/>
        <v>30011</v>
      </c>
      <c r="BI1285" s="7" t="s">
        <v>1447</v>
      </c>
    </row>
    <row r="1286" spans="1:68" ht="14" hidden="1" customHeight="1" outlineLevel="1" x14ac:dyDescent="0.2">
      <c r="A1286" t="s">
        <v>1148</v>
      </c>
      <c r="B1286" t="s">
        <v>353</v>
      </c>
      <c r="C1286" s="1">
        <f t="shared" si="545"/>
        <v>40039</v>
      </c>
      <c r="D1286" s="7">
        <f>IF(N1286&gt;0, RANK(N1286,(N1286:P1286,Q1286:AF1286)),0)</f>
        <v>2</v>
      </c>
      <c r="E1286" s="7">
        <f>IF(O1286&gt;0,RANK(O1286,(N1286:P1286,Q1286:AF1286)),0)</f>
        <v>1</v>
      </c>
      <c r="F1286" s="7">
        <f>IF(P1286&gt;0,RANK(P1286,(N1286:P1286,Q1286:AF1286)),0)</f>
        <v>0</v>
      </c>
      <c r="G1286" s="1">
        <f t="shared" si="546"/>
        <v>4585</v>
      </c>
      <c r="H1286" s="2">
        <f t="shared" si="547"/>
        <v>0.11451334948425285</v>
      </c>
      <c r="I1286" s="2"/>
      <c r="J1286" s="2">
        <f t="shared" si="548"/>
        <v>0.44274332525787358</v>
      </c>
      <c r="K1286" s="2">
        <f t="shared" si="549"/>
        <v>0.55725667474212648</v>
      </c>
      <c r="L1286" s="2">
        <f t="shared" si="550"/>
        <v>0</v>
      </c>
      <c r="M1286" s="2">
        <f t="shared" si="551"/>
        <v>-1.1102230246251565E-16</v>
      </c>
      <c r="N1286" s="53">
        <v>17727</v>
      </c>
      <c r="O1286" s="53">
        <v>22312</v>
      </c>
      <c r="AP1286" s="7">
        <f>IF(Q1286&gt;0,RANK(Q1286,(N1286:P1286,Q1286:AF1286)),0)</f>
        <v>0</v>
      </c>
      <c r="AQ1286" s="7">
        <f>IF(R1286&gt;0,RANK(R1286,(N1286:P1286,Q1286:AF1286)),0)</f>
        <v>0</v>
      </c>
      <c r="AR1286" s="7">
        <f>IF(T1286&gt;0,RANK(T1286,(N1286:P1286,Q1286:AF1286)),0)</f>
        <v>0</v>
      </c>
      <c r="AS1286" s="7">
        <f>IF(S1286&gt;0,RANK(S1286,(N1286:P1286,Q1286:AF1286)),0)</f>
        <v>0</v>
      </c>
      <c r="AT1286" s="2">
        <f t="shared" si="552"/>
        <v>0</v>
      </c>
      <c r="AU1286" s="2">
        <f t="shared" si="553"/>
        <v>0</v>
      </c>
      <c r="AV1286" s="2">
        <f t="shared" si="554"/>
        <v>0</v>
      </c>
      <c r="AW1286" s="2">
        <f t="shared" si="555"/>
        <v>0</v>
      </c>
      <c r="AY1286" t="s">
        <v>1148</v>
      </c>
      <c r="AZ1286" t="s">
        <v>353</v>
      </c>
      <c r="BA1286">
        <v>1</v>
      </c>
      <c r="BC1286">
        <v>2</v>
      </c>
      <c r="BD1286" s="91">
        <v>30</v>
      </c>
      <c r="BE1286" s="93">
        <v>13</v>
      </c>
      <c r="BF1286" s="96">
        <f t="shared" si="556"/>
        <v>30013</v>
      </c>
      <c r="BG1286" s="96">
        <f t="shared" si="557"/>
        <v>30013</v>
      </c>
      <c r="BI1286" s="7" t="s">
        <v>1447</v>
      </c>
      <c r="BP1286" t="s">
        <v>864</v>
      </c>
    </row>
    <row r="1287" spans="1:68" ht="14" hidden="1" customHeight="1" outlineLevel="1" x14ac:dyDescent="0.2">
      <c r="A1287" t="s">
        <v>1983</v>
      </c>
      <c r="B1287" t="s">
        <v>353</v>
      </c>
      <c r="C1287" s="1">
        <f t="shared" si="545"/>
        <v>2992</v>
      </c>
      <c r="D1287" s="7">
        <f>IF(N1287&gt;0, RANK(N1287,(N1287:P1287,Q1287:AF1287)),0)</f>
        <v>2</v>
      </c>
      <c r="E1287" s="7">
        <f>IF(O1287&gt;0,RANK(O1287,(N1287:P1287,Q1287:AF1287)),0)</f>
        <v>1</v>
      </c>
      <c r="F1287" s="7">
        <f>IF(P1287&gt;0,RANK(P1287,(N1287:P1287,Q1287:AF1287)),0)</f>
        <v>0</v>
      </c>
      <c r="G1287" s="1">
        <f t="shared" ref="G1287:G1350" si="558">IF(C1287&gt;0,MAX(N1287:P1287)-LARGE(N1287:P1287,2),0)</f>
        <v>634</v>
      </c>
      <c r="H1287" s="2">
        <f t="shared" ref="H1287:H1350" si="559">IF(C1287&gt;0,G1287/C1287,0)</f>
        <v>0.21189839572192512</v>
      </c>
      <c r="I1287" s="2"/>
      <c r="J1287" s="2">
        <f t="shared" si="548"/>
        <v>0.39405080213903743</v>
      </c>
      <c r="K1287" s="2">
        <f t="shared" si="549"/>
        <v>0.60594919786096257</v>
      </c>
      <c r="L1287" s="2">
        <f t="shared" si="550"/>
        <v>0</v>
      </c>
      <c r="M1287" s="2">
        <f t="shared" si="551"/>
        <v>0</v>
      </c>
      <c r="N1287" s="53">
        <v>1179</v>
      </c>
      <c r="O1287" s="53">
        <v>1813</v>
      </c>
      <c r="AP1287" s="7">
        <f>IF(Q1287&gt;0,RANK(Q1287,(N1287:P1287,Q1287:AF1287)),0)</f>
        <v>0</v>
      </c>
      <c r="AQ1287" s="7">
        <f>IF(R1287&gt;0,RANK(R1287,(N1287:P1287,Q1287:AF1287)),0)</f>
        <v>0</v>
      </c>
      <c r="AR1287" s="7">
        <f>IF(T1287&gt;0,RANK(T1287,(N1287:P1287,Q1287:AF1287)),0)</f>
        <v>0</v>
      </c>
      <c r="AS1287" s="7">
        <f>IF(S1287&gt;0,RANK(S1287,(N1287:P1287,Q1287:AF1287)),0)</f>
        <v>0</v>
      </c>
      <c r="AT1287" s="2">
        <f t="shared" si="552"/>
        <v>0</v>
      </c>
      <c r="AU1287" s="2">
        <f t="shared" si="553"/>
        <v>0</v>
      </c>
      <c r="AV1287" s="2">
        <f t="shared" si="554"/>
        <v>0</v>
      </c>
      <c r="AW1287" s="2">
        <f t="shared" si="555"/>
        <v>0</v>
      </c>
      <c r="AY1287" t="s">
        <v>1983</v>
      </c>
      <c r="AZ1287" t="s">
        <v>353</v>
      </c>
      <c r="BA1287">
        <v>1</v>
      </c>
      <c r="BC1287">
        <v>2</v>
      </c>
      <c r="BD1287" s="91">
        <v>30</v>
      </c>
      <c r="BE1287" s="93">
        <v>15</v>
      </c>
      <c r="BF1287" s="96">
        <f t="shared" si="556"/>
        <v>30015</v>
      </c>
      <c r="BG1287" s="96">
        <f t="shared" si="557"/>
        <v>30015</v>
      </c>
      <c r="BI1287" s="7" t="s">
        <v>1447</v>
      </c>
    </row>
    <row r="1288" spans="1:68" ht="14" hidden="1" customHeight="1" outlineLevel="1" x14ac:dyDescent="0.2">
      <c r="A1288" t="s">
        <v>672</v>
      </c>
      <c r="B1288" t="s">
        <v>353</v>
      </c>
      <c r="C1288" s="1">
        <f t="shared" si="545"/>
        <v>5860</v>
      </c>
      <c r="D1288" s="7">
        <f>IF(N1288&gt;0, RANK(N1288,(N1288:P1288,Q1288:AF1288)),0)</f>
        <v>2</v>
      </c>
      <c r="E1288" s="7">
        <f>IF(O1288&gt;0,RANK(O1288,(N1288:P1288,Q1288:AF1288)),0)</f>
        <v>1</v>
      </c>
      <c r="F1288" s="7">
        <f>IF(P1288&gt;0,RANK(P1288,(N1288:P1288,Q1288:AF1288)),0)</f>
        <v>0</v>
      </c>
      <c r="G1288" s="1">
        <f t="shared" si="558"/>
        <v>2130</v>
      </c>
      <c r="H1288" s="2">
        <f t="shared" si="559"/>
        <v>0.363481228668942</v>
      </c>
      <c r="I1288" s="2"/>
      <c r="J1288" s="2">
        <f t="shared" si="548"/>
        <v>0.31825938566552903</v>
      </c>
      <c r="K1288" s="2">
        <f t="shared" si="549"/>
        <v>0.68174061433447097</v>
      </c>
      <c r="L1288" s="2">
        <f t="shared" si="550"/>
        <v>0</v>
      </c>
      <c r="M1288" s="2">
        <f t="shared" si="551"/>
        <v>0</v>
      </c>
      <c r="N1288" s="53">
        <v>1865</v>
      </c>
      <c r="O1288" s="53">
        <v>3995</v>
      </c>
      <c r="AP1288" s="7">
        <f>IF(Q1288&gt;0,RANK(Q1288,(N1288:P1288,Q1288:AF1288)),0)</f>
        <v>0</v>
      </c>
      <c r="AQ1288" s="7">
        <f>IF(R1288&gt;0,RANK(R1288,(N1288:P1288,Q1288:AF1288)),0)</f>
        <v>0</v>
      </c>
      <c r="AR1288" s="7">
        <f>IF(T1288&gt;0,RANK(T1288,(N1288:P1288,Q1288:AF1288)),0)</f>
        <v>0</v>
      </c>
      <c r="AS1288" s="7">
        <f>IF(S1288&gt;0,RANK(S1288,(N1288:P1288,Q1288:AF1288)),0)</f>
        <v>0</v>
      </c>
      <c r="AT1288" s="2">
        <f t="shared" si="552"/>
        <v>0</v>
      </c>
      <c r="AU1288" s="2">
        <f t="shared" si="553"/>
        <v>0</v>
      </c>
      <c r="AV1288" s="2">
        <f t="shared" si="554"/>
        <v>0</v>
      </c>
      <c r="AW1288" s="2">
        <f t="shared" si="555"/>
        <v>0</v>
      </c>
      <c r="AY1288" t="s">
        <v>672</v>
      </c>
      <c r="AZ1288" t="s">
        <v>353</v>
      </c>
      <c r="BA1288">
        <v>1</v>
      </c>
      <c r="BC1288">
        <v>2</v>
      </c>
      <c r="BD1288" s="91">
        <v>30</v>
      </c>
      <c r="BE1288" s="93">
        <v>17</v>
      </c>
      <c r="BF1288" s="96">
        <f t="shared" si="556"/>
        <v>30017</v>
      </c>
      <c r="BG1288" s="96">
        <f t="shared" si="557"/>
        <v>30017</v>
      </c>
      <c r="BI1288" s="7" t="s">
        <v>1447</v>
      </c>
      <c r="BP1288" t="s">
        <v>1396</v>
      </c>
    </row>
    <row r="1289" spans="1:68" ht="14" hidden="1" customHeight="1" outlineLevel="1" x14ac:dyDescent="0.2">
      <c r="A1289" t="s">
        <v>1107</v>
      </c>
      <c r="B1289" t="s">
        <v>353</v>
      </c>
      <c r="C1289" s="1">
        <f t="shared" si="545"/>
        <v>1030</v>
      </c>
      <c r="D1289" s="7">
        <f>IF(N1289&gt;0, RANK(N1289,(N1289:P1289,Q1289:AF1289)),0)</f>
        <v>2</v>
      </c>
      <c r="E1289" s="7">
        <f>IF(O1289&gt;0,RANK(O1289,(N1289:P1289,Q1289:AF1289)),0)</f>
        <v>1</v>
      </c>
      <c r="F1289" s="7">
        <f>IF(P1289&gt;0,RANK(P1289,(N1289:P1289,Q1289:AF1289)),0)</f>
        <v>0</v>
      </c>
      <c r="G1289" s="1">
        <f t="shared" si="558"/>
        <v>544</v>
      </c>
      <c r="H1289" s="2">
        <f t="shared" si="559"/>
        <v>0.5281553398058253</v>
      </c>
      <c r="I1289" s="2"/>
      <c r="J1289" s="2">
        <f t="shared" si="548"/>
        <v>0.23592233009708738</v>
      </c>
      <c r="K1289" s="2">
        <f t="shared" si="549"/>
        <v>0.76407766990291259</v>
      </c>
      <c r="L1289" s="2">
        <f t="shared" si="550"/>
        <v>0</v>
      </c>
      <c r="M1289" s="2">
        <f t="shared" si="551"/>
        <v>0</v>
      </c>
      <c r="N1289" s="53">
        <v>243</v>
      </c>
      <c r="O1289" s="53">
        <v>787</v>
      </c>
      <c r="AP1289" s="7">
        <f>IF(Q1289&gt;0,RANK(Q1289,(N1289:P1289,Q1289:AF1289)),0)</f>
        <v>0</v>
      </c>
      <c r="AQ1289" s="7">
        <f>IF(R1289&gt;0,RANK(R1289,(N1289:P1289,Q1289:AF1289)),0)</f>
        <v>0</v>
      </c>
      <c r="AR1289" s="7">
        <f>IF(T1289&gt;0,RANK(T1289,(N1289:P1289,Q1289:AF1289)),0)</f>
        <v>0</v>
      </c>
      <c r="AS1289" s="7">
        <f>IF(S1289&gt;0,RANK(S1289,(N1289:P1289,Q1289:AF1289)),0)</f>
        <v>0</v>
      </c>
      <c r="AT1289" s="2">
        <f t="shared" si="552"/>
        <v>0</v>
      </c>
      <c r="AU1289" s="2">
        <f t="shared" si="553"/>
        <v>0</v>
      </c>
      <c r="AV1289" s="2">
        <f t="shared" si="554"/>
        <v>0</v>
      </c>
      <c r="AW1289" s="2">
        <f t="shared" si="555"/>
        <v>0</v>
      </c>
      <c r="AY1289" t="s">
        <v>1107</v>
      </c>
      <c r="AZ1289" t="s">
        <v>353</v>
      </c>
      <c r="BA1289">
        <v>1</v>
      </c>
      <c r="BC1289">
        <v>2</v>
      </c>
      <c r="BD1289" s="91">
        <v>30</v>
      </c>
      <c r="BE1289" s="93">
        <v>19</v>
      </c>
      <c r="BF1289" s="96">
        <f t="shared" si="556"/>
        <v>30019</v>
      </c>
      <c r="BG1289" s="96">
        <f t="shared" si="557"/>
        <v>30019</v>
      </c>
      <c r="BI1289" s="7" t="s">
        <v>1447</v>
      </c>
    </row>
    <row r="1290" spans="1:68" ht="14" hidden="1" customHeight="1" outlineLevel="1" x14ac:dyDescent="0.2">
      <c r="A1290" t="s">
        <v>879</v>
      </c>
      <c r="B1290" t="s">
        <v>353</v>
      </c>
      <c r="C1290" s="1">
        <f t="shared" si="545"/>
        <v>4823</v>
      </c>
      <c r="D1290" s="7">
        <f>IF(N1290&gt;0, RANK(N1290,(N1290:P1290,Q1290:AF1290)),0)</f>
        <v>2</v>
      </c>
      <c r="E1290" s="7">
        <f>IF(O1290&gt;0,RANK(O1290,(N1290:P1290,Q1290:AF1290)),0)</f>
        <v>1</v>
      </c>
      <c r="F1290" s="7">
        <f>IF(P1290&gt;0,RANK(P1290,(N1290:P1290,Q1290:AF1290)),0)</f>
        <v>0</v>
      </c>
      <c r="G1290" s="1">
        <f t="shared" si="558"/>
        <v>2445</v>
      </c>
      <c r="H1290" s="2">
        <f t="shared" si="559"/>
        <v>0.50694588430437482</v>
      </c>
      <c r="I1290" s="2"/>
      <c r="J1290" s="2">
        <f t="shared" si="548"/>
        <v>0.24652705784781256</v>
      </c>
      <c r="K1290" s="2">
        <f t="shared" si="549"/>
        <v>0.75347294215218741</v>
      </c>
      <c r="L1290" s="2">
        <f t="shared" si="550"/>
        <v>0</v>
      </c>
      <c r="M1290" s="2">
        <f t="shared" si="551"/>
        <v>0</v>
      </c>
      <c r="N1290" s="53">
        <v>1189</v>
      </c>
      <c r="O1290" s="53">
        <v>3634</v>
      </c>
      <c r="AP1290" s="7">
        <f>IF(Q1290&gt;0,RANK(Q1290,(N1290:P1290,Q1290:AF1290)),0)</f>
        <v>0</v>
      </c>
      <c r="AQ1290" s="7">
        <f>IF(R1290&gt;0,RANK(R1290,(N1290:P1290,Q1290:AF1290)),0)</f>
        <v>0</v>
      </c>
      <c r="AR1290" s="7">
        <f>IF(T1290&gt;0,RANK(T1290,(N1290:P1290,Q1290:AF1290)),0)</f>
        <v>0</v>
      </c>
      <c r="AS1290" s="7">
        <f>IF(S1290&gt;0,RANK(S1290,(N1290:P1290,Q1290:AF1290)),0)</f>
        <v>0</v>
      </c>
      <c r="AT1290" s="2">
        <f t="shared" si="552"/>
        <v>0</v>
      </c>
      <c r="AU1290" s="2">
        <f t="shared" si="553"/>
        <v>0</v>
      </c>
      <c r="AV1290" s="2">
        <f t="shared" si="554"/>
        <v>0</v>
      </c>
      <c r="AW1290" s="2">
        <f t="shared" si="555"/>
        <v>0</v>
      </c>
      <c r="AY1290" t="s">
        <v>879</v>
      </c>
      <c r="AZ1290" t="s">
        <v>353</v>
      </c>
      <c r="BA1290">
        <v>1</v>
      </c>
      <c r="BC1290">
        <v>2</v>
      </c>
      <c r="BD1290" s="91">
        <v>30</v>
      </c>
      <c r="BE1290" s="93">
        <v>21</v>
      </c>
      <c r="BF1290" s="96">
        <f t="shared" si="556"/>
        <v>30021</v>
      </c>
      <c r="BG1290" s="96">
        <f t="shared" si="557"/>
        <v>30021</v>
      </c>
      <c r="BI1290" s="7" t="s">
        <v>1447</v>
      </c>
      <c r="BP1290" t="s">
        <v>1075</v>
      </c>
    </row>
    <row r="1291" spans="1:68" ht="14" hidden="1" customHeight="1" outlineLevel="1" x14ac:dyDescent="0.2">
      <c r="A1291" t="s">
        <v>1108</v>
      </c>
      <c r="B1291" t="s">
        <v>353</v>
      </c>
      <c r="C1291" s="1">
        <f t="shared" si="545"/>
        <v>4882</v>
      </c>
      <c r="D1291" s="7">
        <f>IF(N1291&gt;0, RANK(N1291,(N1291:P1291,Q1291:AF1291)),0)</f>
        <v>1</v>
      </c>
      <c r="E1291" s="7">
        <f>IF(O1291&gt;0,RANK(O1291,(N1291:P1291,Q1291:AF1291)),0)</f>
        <v>2</v>
      </c>
      <c r="F1291" s="7">
        <f>IF(P1291&gt;0,RANK(P1291,(N1291:P1291,Q1291:AF1291)),0)</f>
        <v>0</v>
      </c>
      <c r="G1291" s="1">
        <f t="shared" si="558"/>
        <v>1040</v>
      </c>
      <c r="H1291" s="2">
        <f t="shared" si="559"/>
        <v>0.21302744776730848</v>
      </c>
      <c r="I1291" s="2"/>
      <c r="J1291" s="2">
        <f t="shared" si="548"/>
        <v>0.60651372388365421</v>
      </c>
      <c r="K1291" s="2">
        <f t="shared" si="549"/>
        <v>0.39348627611634573</v>
      </c>
      <c r="L1291" s="2">
        <f t="shared" si="550"/>
        <v>0</v>
      </c>
      <c r="M1291" s="2">
        <f t="shared" si="551"/>
        <v>5.5511151231257827E-17</v>
      </c>
      <c r="N1291" s="53">
        <v>2961</v>
      </c>
      <c r="O1291" s="53">
        <v>1921</v>
      </c>
      <c r="AP1291" s="7">
        <f>IF(Q1291&gt;0,RANK(Q1291,(N1291:P1291,Q1291:AF1291)),0)</f>
        <v>0</v>
      </c>
      <c r="AQ1291" s="7">
        <f>IF(R1291&gt;0,RANK(R1291,(N1291:P1291,Q1291:AF1291)),0)</f>
        <v>0</v>
      </c>
      <c r="AR1291" s="7">
        <f>IF(T1291&gt;0,RANK(T1291,(N1291:P1291,Q1291:AF1291)),0)</f>
        <v>0</v>
      </c>
      <c r="AS1291" s="7">
        <f>IF(S1291&gt;0,RANK(S1291,(N1291:P1291,Q1291:AF1291)),0)</f>
        <v>0</v>
      </c>
      <c r="AT1291" s="2">
        <f t="shared" si="552"/>
        <v>0</v>
      </c>
      <c r="AU1291" s="2">
        <f t="shared" si="553"/>
        <v>0</v>
      </c>
      <c r="AV1291" s="2">
        <f t="shared" si="554"/>
        <v>0</v>
      </c>
      <c r="AW1291" s="2">
        <f t="shared" si="555"/>
        <v>0</v>
      </c>
      <c r="AY1291" t="s">
        <v>1108</v>
      </c>
      <c r="AZ1291" t="s">
        <v>353</v>
      </c>
      <c r="BA1291">
        <v>1</v>
      </c>
      <c r="BC1291">
        <v>2</v>
      </c>
      <c r="BD1291" s="91">
        <v>30</v>
      </c>
      <c r="BE1291" s="93">
        <v>23</v>
      </c>
      <c r="BF1291" s="96">
        <f t="shared" si="556"/>
        <v>30023</v>
      </c>
      <c r="BG1291" s="96">
        <f t="shared" si="557"/>
        <v>30023</v>
      </c>
      <c r="BI1291" s="7" t="s">
        <v>1447</v>
      </c>
      <c r="BP1291" t="s">
        <v>864</v>
      </c>
    </row>
    <row r="1292" spans="1:68" ht="14" hidden="1" customHeight="1" outlineLevel="1" x14ac:dyDescent="0.2">
      <c r="A1292" t="s">
        <v>1109</v>
      </c>
      <c r="B1292" t="s">
        <v>353</v>
      </c>
      <c r="C1292" s="1">
        <f t="shared" si="545"/>
        <v>1576</v>
      </c>
      <c r="D1292" s="7">
        <f>IF(N1292&gt;0, RANK(N1292,(N1292:P1292,Q1292:AF1292)),0)</f>
        <v>2</v>
      </c>
      <c r="E1292" s="7">
        <f>IF(O1292&gt;0,RANK(O1292,(N1292:P1292,Q1292:AF1292)),0)</f>
        <v>1</v>
      </c>
      <c r="F1292" s="7">
        <f>IF(P1292&gt;0,RANK(P1292,(N1292:P1292,Q1292:AF1292)),0)</f>
        <v>0</v>
      </c>
      <c r="G1292" s="1">
        <f t="shared" si="558"/>
        <v>1106</v>
      </c>
      <c r="H1292" s="2">
        <f t="shared" si="559"/>
        <v>0.70177664974619292</v>
      </c>
      <c r="I1292" s="2"/>
      <c r="J1292" s="2">
        <f t="shared" si="548"/>
        <v>0.14911167512690354</v>
      </c>
      <c r="K1292" s="2">
        <f t="shared" si="549"/>
        <v>0.8508883248730964</v>
      </c>
      <c r="L1292" s="2">
        <f t="shared" si="550"/>
        <v>0</v>
      </c>
      <c r="M1292" s="2">
        <f t="shared" si="551"/>
        <v>1.1102230246251565E-16</v>
      </c>
      <c r="N1292" s="53">
        <v>235</v>
      </c>
      <c r="O1292" s="53">
        <v>1341</v>
      </c>
      <c r="AP1292" s="7">
        <f>IF(Q1292&gt;0,RANK(Q1292,(N1292:P1292,Q1292:AF1292)),0)</f>
        <v>0</v>
      </c>
      <c r="AQ1292" s="7">
        <f>IF(R1292&gt;0,RANK(R1292,(N1292:P1292,Q1292:AF1292)),0)</f>
        <v>0</v>
      </c>
      <c r="AR1292" s="7">
        <f>IF(T1292&gt;0,RANK(T1292,(N1292:P1292,Q1292:AF1292)),0)</f>
        <v>0</v>
      </c>
      <c r="AS1292" s="7">
        <f>IF(S1292&gt;0,RANK(S1292,(N1292:P1292,Q1292:AF1292)),0)</f>
        <v>0</v>
      </c>
      <c r="AT1292" s="2">
        <f t="shared" si="552"/>
        <v>0</v>
      </c>
      <c r="AU1292" s="2">
        <f t="shared" si="553"/>
        <v>0</v>
      </c>
      <c r="AV1292" s="2">
        <f t="shared" si="554"/>
        <v>0</v>
      </c>
      <c r="AW1292" s="2">
        <f t="shared" si="555"/>
        <v>0</v>
      </c>
      <c r="AY1292" t="s">
        <v>1109</v>
      </c>
      <c r="AZ1292" t="s">
        <v>353</v>
      </c>
      <c r="BA1292">
        <v>1</v>
      </c>
      <c r="BC1292">
        <v>2</v>
      </c>
      <c r="BD1292" s="91">
        <v>30</v>
      </c>
      <c r="BE1292" s="93">
        <v>25</v>
      </c>
      <c r="BF1292" s="96">
        <f t="shared" si="556"/>
        <v>30025</v>
      </c>
      <c r="BG1292" s="96">
        <f t="shared" si="557"/>
        <v>30025</v>
      </c>
      <c r="BI1292" s="7" t="s">
        <v>1447</v>
      </c>
      <c r="BP1292" t="s">
        <v>1076</v>
      </c>
    </row>
    <row r="1293" spans="1:68" ht="14" hidden="1" customHeight="1" outlineLevel="1" x14ac:dyDescent="0.2">
      <c r="A1293" t="s">
        <v>1482</v>
      </c>
      <c r="B1293" t="s">
        <v>353</v>
      </c>
      <c r="C1293" s="1">
        <f t="shared" si="545"/>
        <v>6534</v>
      </c>
      <c r="D1293" s="7">
        <f>IF(N1293&gt;0, RANK(N1293,(N1293:P1293,Q1293:AF1293)),0)</f>
        <v>2</v>
      </c>
      <c r="E1293" s="7">
        <f>IF(O1293&gt;0,RANK(O1293,(N1293:P1293,Q1293:AF1293)),0)</f>
        <v>1</v>
      </c>
      <c r="F1293" s="7">
        <f>IF(P1293&gt;0,RANK(P1293,(N1293:P1293,Q1293:AF1293)),0)</f>
        <v>0</v>
      </c>
      <c r="G1293" s="1">
        <f t="shared" si="558"/>
        <v>2958</v>
      </c>
      <c r="H1293" s="2">
        <f t="shared" si="559"/>
        <v>0.4527089072543618</v>
      </c>
      <c r="I1293" s="2"/>
      <c r="J1293" s="2">
        <f t="shared" si="548"/>
        <v>0.27364554637281913</v>
      </c>
      <c r="K1293" s="2">
        <f t="shared" si="549"/>
        <v>0.72635445362718087</v>
      </c>
      <c r="L1293" s="2">
        <f t="shared" si="550"/>
        <v>0</v>
      </c>
      <c r="M1293" s="2">
        <f t="shared" si="551"/>
        <v>0</v>
      </c>
      <c r="N1293" s="53">
        <v>1788</v>
      </c>
      <c r="O1293" s="53">
        <v>4746</v>
      </c>
      <c r="AP1293" s="7">
        <f>IF(Q1293&gt;0,RANK(Q1293,(N1293:P1293,Q1293:AF1293)),0)</f>
        <v>0</v>
      </c>
      <c r="AQ1293" s="7">
        <f>IF(R1293&gt;0,RANK(R1293,(N1293:P1293,Q1293:AF1293)),0)</f>
        <v>0</v>
      </c>
      <c r="AR1293" s="7">
        <f>IF(T1293&gt;0,RANK(T1293,(N1293:P1293,Q1293:AF1293)),0)</f>
        <v>0</v>
      </c>
      <c r="AS1293" s="7">
        <f>IF(S1293&gt;0,RANK(S1293,(N1293:P1293,Q1293:AF1293)),0)</f>
        <v>0</v>
      </c>
      <c r="AT1293" s="2">
        <f t="shared" si="552"/>
        <v>0</v>
      </c>
      <c r="AU1293" s="2">
        <f t="shared" si="553"/>
        <v>0</v>
      </c>
      <c r="AV1293" s="2">
        <f t="shared" si="554"/>
        <v>0</v>
      </c>
      <c r="AW1293" s="2">
        <f t="shared" si="555"/>
        <v>0</v>
      </c>
      <c r="AY1293" t="s">
        <v>1482</v>
      </c>
      <c r="AZ1293" t="s">
        <v>353</v>
      </c>
      <c r="BA1293">
        <v>1</v>
      </c>
      <c r="BC1293">
        <v>2</v>
      </c>
      <c r="BD1293" s="91">
        <v>30</v>
      </c>
      <c r="BE1293" s="93">
        <v>27</v>
      </c>
      <c r="BF1293" s="96">
        <f t="shared" si="556"/>
        <v>30027</v>
      </c>
      <c r="BG1293" s="96">
        <f t="shared" si="557"/>
        <v>30027</v>
      </c>
      <c r="BI1293" s="7" t="s">
        <v>1447</v>
      </c>
      <c r="BP1293" t="s">
        <v>1076</v>
      </c>
    </row>
    <row r="1294" spans="1:68" ht="14" hidden="1" customHeight="1" outlineLevel="1" x14ac:dyDescent="0.2">
      <c r="A1294" t="s">
        <v>451</v>
      </c>
      <c r="B1294" t="s">
        <v>353</v>
      </c>
      <c r="C1294" s="1">
        <f t="shared" si="545"/>
        <v>60041</v>
      </c>
      <c r="D1294" s="7">
        <f>IF(N1294&gt;0, RANK(N1294,(N1294:P1294,Q1294:AF1294)),0)</f>
        <v>2</v>
      </c>
      <c r="E1294" s="7">
        <f>IF(O1294&gt;0,RANK(O1294,(N1294:P1294,Q1294:AF1294)),0)</f>
        <v>1</v>
      </c>
      <c r="F1294" s="7">
        <f>IF(P1294&gt;0,RANK(P1294,(N1294:P1294,Q1294:AF1294)),0)</f>
        <v>0</v>
      </c>
      <c r="G1294" s="1">
        <f t="shared" si="558"/>
        <v>15681</v>
      </c>
      <c r="H1294" s="2">
        <f t="shared" si="559"/>
        <v>0.26117153278592964</v>
      </c>
      <c r="I1294" s="2"/>
      <c r="J1294" s="2">
        <f t="shared" si="548"/>
        <v>0.36941423360703518</v>
      </c>
      <c r="K1294" s="2">
        <f t="shared" si="549"/>
        <v>0.63058576639296482</v>
      </c>
      <c r="L1294" s="2">
        <f t="shared" si="550"/>
        <v>0</v>
      </c>
      <c r="M1294" s="2">
        <f t="shared" si="551"/>
        <v>0</v>
      </c>
      <c r="N1294" s="53">
        <v>22180</v>
      </c>
      <c r="O1294" s="53">
        <v>37861</v>
      </c>
      <c r="AP1294" s="7">
        <f>IF(Q1294&gt;0,RANK(Q1294,(N1294:P1294,Q1294:AF1294)),0)</f>
        <v>0</v>
      </c>
      <c r="AQ1294" s="7">
        <f>IF(R1294&gt;0,RANK(R1294,(N1294:P1294,Q1294:AF1294)),0)</f>
        <v>0</v>
      </c>
      <c r="AR1294" s="7">
        <f>IF(T1294&gt;0,RANK(T1294,(N1294:P1294,Q1294:AF1294)),0)</f>
        <v>0</v>
      </c>
      <c r="AS1294" s="7">
        <f>IF(S1294&gt;0,RANK(S1294,(N1294:P1294,Q1294:AF1294)),0)</f>
        <v>0</v>
      </c>
      <c r="AT1294" s="2">
        <f t="shared" si="552"/>
        <v>0</v>
      </c>
      <c r="AU1294" s="2">
        <f t="shared" si="553"/>
        <v>0</v>
      </c>
      <c r="AV1294" s="2">
        <f t="shared" si="554"/>
        <v>0</v>
      </c>
      <c r="AW1294" s="2">
        <f t="shared" si="555"/>
        <v>0</v>
      </c>
      <c r="AY1294" t="s">
        <v>451</v>
      </c>
      <c r="AZ1294" t="s">
        <v>353</v>
      </c>
      <c r="BA1294">
        <v>1</v>
      </c>
      <c r="BC1294">
        <v>2</v>
      </c>
      <c r="BD1294" s="91">
        <v>30</v>
      </c>
      <c r="BE1294" s="93">
        <v>29</v>
      </c>
      <c r="BF1294" s="96">
        <f t="shared" si="556"/>
        <v>30029</v>
      </c>
      <c r="BG1294" s="96">
        <f t="shared" si="557"/>
        <v>30029</v>
      </c>
      <c r="BI1294" s="7" t="s">
        <v>1447</v>
      </c>
      <c r="BP1294" t="s">
        <v>1076</v>
      </c>
    </row>
    <row r="1295" spans="1:68" ht="14" hidden="1" customHeight="1" outlineLevel="1" x14ac:dyDescent="0.2">
      <c r="A1295" t="s">
        <v>1530</v>
      </c>
      <c r="B1295" t="s">
        <v>353</v>
      </c>
      <c r="C1295" s="1">
        <f t="shared" si="545"/>
        <v>71369</v>
      </c>
      <c r="D1295" s="7">
        <f>IF(N1295&gt;0, RANK(N1295,(N1295:P1295,Q1295:AF1295)),0)</f>
        <v>1</v>
      </c>
      <c r="E1295" s="7">
        <f>IF(O1295&gt;0,RANK(O1295,(N1295:P1295,Q1295:AF1295)),0)</f>
        <v>2</v>
      </c>
      <c r="F1295" s="7">
        <f>IF(P1295&gt;0,RANK(P1295,(N1295:P1295,Q1295:AF1295)),0)</f>
        <v>0</v>
      </c>
      <c r="G1295" s="1">
        <f t="shared" si="558"/>
        <v>7711</v>
      </c>
      <c r="H1295" s="2">
        <f t="shared" si="559"/>
        <v>0.10804410878672813</v>
      </c>
      <c r="I1295" s="2"/>
      <c r="J1295" s="2">
        <f t="shared" si="548"/>
        <v>0.55402205439336405</v>
      </c>
      <c r="K1295" s="2">
        <f t="shared" si="549"/>
        <v>0.44597794560663595</v>
      </c>
      <c r="L1295" s="2">
        <f t="shared" si="550"/>
        <v>0</v>
      </c>
      <c r="M1295" s="2">
        <f t="shared" si="551"/>
        <v>0</v>
      </c>
      <c r="N1295" s="53">
        <v>39540</v>
      </c>
      <c r="O1295" s="53">
        <v>31829</v>
      </c>
      <c r="AP1295" s="7">
        <f>IF(Q1295&gt;0,RANK(Q1295,(N1295:P1295,Q1295:AF1295)),0)</f>
        <v>0</v>
      </c>
      <c r="AQ1295" s="7">
        <f>IF(R1295&gt;0,RANK(R1295,(N1295:P1295,Q1295:AF1295)),0)</f>
        <v>0</v>
      </c>
      <c r="AR1295" s="7">
        <f>IF(T1295&gt;0,RANK(T1295,(N1295:P1295,Q1295:AF1295)),0)</f>
        <v>0</v>
      </c>
      <c r="AS1295" s="7">
        <f>IF(S1295&gt;0,RANK(S1295,(N1295:P1295,Q1295:AF1295)),0)</f>
        <v>0</v>
      </c>
      <c r="AT1295" s="2">
        <f t="shared" si="552"/>
        <v>0</v>
      </c>
      <c r="AU1295" s="2">
        <f t="shared" si="553"/>
        <v>0</v>
      </c>
      <c r="AV1295" s="2">
        <f t="shared" si="554"/>
        <v>0</v>
      </c>
      <c r="AW1295" s="2">
        <f t="shared" si="555"/>
        <v>0</v>
      </c>
      <c r="AY1295" t="s">
        <v>1530</v>
      </c>
      <c r="AZ1295" t="s">
        <v>353</v>
      </c>
      <c r="BA1295">
        <v>1</v>
      </c>
      <c r="BC1295">
        <v>2</v>
      </c>
      <c r="BD1295" s="91">
        <v>30</v>
      </c>
      <c r="BE1295" s="93">
        <v>31</v>
      </c>
      <c r="BF1295" s="96">
        <f t="shared" si="556"/>
        <v>30031</v>
      </c>
      <c r="BG1295" s="96">
        <f t="shared" si="557"/>
        <v>30031</v>
      </c>
      <c r="BI1295" s="7" t="s">
        <v>1447</v>
      </c>
      <c r="BP1295" t="s">
        <v>864</v>
      </c>
    </row>
    <row r="1296" spans="1:68" ht="14" hidden="1" customHeight="1" outlineLevel="1" x14ac:dyDescent="0.2">
      <c r="A1296" t="s">
        <v>553</v>
      </c>
      <c r="B1296" t="s">
        <v>353</v>
      </c>
      <c r="C1296" s="1">
        <f t="shared" si="545"/>
        <v>809</v>
      </c>
      <c r="D1296" s="7">
        <f>IF(N1296&gt;0, RANK(N1296,(N1296:P1296,Q1296:AF1296)),0)</f>
        <v>2</v>
      </c>
      <c r="E1296" s="7">
        <f>IF(O1296&gt;0,RANK(O1296,(N1296:P1296,Q1296:AF1296)),0)</f>
        <v>1</v>
      </c>
      <c r="F1296" s="7">
        <f>IF(P1296&gt;0,RANK(P1296,(N1296:P1296,Q1296:AF1296)),0)</f>
        <v>0</v>
      </c>
      <c r="G1296" s="1">
        <f t="shared" si="558"/>
        <v>663</v>
      </c>
      <c r="H1296" s="2">
        <f t="shared" si="559"/>
        <v>0.8195302843016069</v>
      </c>
      <c r="I1296" s="2"/>
      <c r="J1296" s="2">
        <f t="shared" si="548"/>
        <v>9.0234857849196534E-2</v>
      </c>
      <c r="K1296" s="2">
        <f t="shared" si="549"/>
        <v>0.90976514215080351</v>
      </c>
      <c r="L1296" s="2">
        <f t="shared" si="550"/>
        <v>0</v>
      </c>
      <c r="M1296" s="2">
        <f t="shared" si="551"/>
        <v>0</v>
      </c>
      <c r="N1296" s="53">
        <v>73</v>
      </c>
      <c r="O1296" s="53">
        <v>736</v>
      </c>
      <c r="AP1296" s="7">
        <f>IF(Q1296&gt;0,RANK(Q1296,(N1296:P1296,Q1296:AF1296)),0)</f>
        <v>0</v>
      </c>
      <c r="AQ1296" s="7">
        <f>IF(R1296&gt;0,RANK(R1296,(N1296:P1296,Q1296:AF1296)),0)</f>
        <v>0</v>
      </c>
      <c r="AR1296" s="7">
        <f>IF(T1296&gt;0,RANK(T1296,(N1296:P1296,Q1296:AF1296)),0)</f>
        <v>0</v>
      </c>
      <c r="AS1296" s="7">
        <f>IF(S1296&gt;0,RANK(S1296,(N1296:P1296,Q1296:AF1296)),0)</f>
        <v>0</v>
      </c>
      <c r="AT1296" s="2">
        <f t="shared" si="552"/>
        <v>0</v>
      </c>
      <c r="AU1296" s="2">
        <f t="shared" si="553"/>
        <v>0</v>
      </c>
      <c r="AV1296" s="2">
        <f t="shared" si="554"/>
        <v>0</v>
      </c>
      <c r="AW1296" s="2">
        <f t="shared" si="555"/>
        <v>0</v>
      </c>
      <c r="AY1296" t="s">
        <v>553</v>
      </c>
      <c r="AZ1296" t="s">
        <v>353</v>
      </c>
      <c r="BA1296">
        <v>1</v>
      </c>
      <c r="BC1296">
        <v>2</v>
      </c>
      <c r="BD1296" s="91">
        <v>30</v>
      </c>
      <c r="BE1296" s="93">
        <v>33</v>
      </c>
      <c r="BF1296" s="96">
        <f t="shared" si="556"/>
        <v>30033</v>
      </c>
      <c r="BG1296" s="96">
        <f t="shared" si="557"/>
        <v>30033</v>
      </c>
      <c r="BI1296" s="7" t="s">
        <v>1447</v>
      </c>
    </row>
    <row r="1297" spans="1:68" ht="14" hidden="1" customHeight="1" outlineLevel="1" x14ac:dyDescent="0.2">
      <c r="A1297" t="s">
        <v>740</v>
      </c>
      <c r="B1297" t="s">
        <v>353</v>
      </c>
      <c r="C1297" s="1">
        <f t="shared" si="545"/>
        <v>5719</v>
      </c>
      <c r="D1297" s="7">
        <f>IF(N1297&gt;0, RANK(N1297,(N1297:P1297,Q1297:AF1297)),0)</f>
        <v>1</v>
      </c>
      <c r="E1297" s="7">
        <f>IF(O1297&gt;0,RANK(O1297,(N1297:P1297,Q1297:AF1297)),0)</f>
        <v>2</v>
      </c>
      <c r="F1297" s="7">
        <f>IF(P1297&gt;0,RANK(P1297,(N1297:P1297,Q1297:AF1297)),0)</f>
        <v>0</v>
      </c>
      <c r="G1297" s="1">
        <f t="shared" si="558"/>
        <v>2345</v>
      </c>
      <c r="H1297" s="2">
        <f t="shared" si="559"/>
        <v>0.41003671970624234</v>
      </c>
      <c r="I1297" s="2"/>
      <c r="J1297" s="2">
        <f t="shared" si="548"/>
        <v>0.70501835985312122</v>
      </c>
      <c r="K1297" s="2">
        <f t="shared" si="549"/>
        <v>0.29498164014687883</v>
      </c>
      <c r="L1297" s="2">
        <f t="shared" si="550"/>
        <v>0</v>
      </c>
      <c r="M1297" s="2">
        <f t="shared" si="551"/>
        <v>-5.5511151231257827E-17</v>
      </c>
      <c r="N1297" s="53">
        <v>4032</v>
      </c>
      <c r="O1297" s="53">
        <v>1687</v>
      </c>
      <c r="AP1297" s="7">
        <f>IF(Q1297&gt;0,RANK(Q1297,(N1297:P1297,Q1297:AF1297)),0)</f>
        <v>0</v>
      </c>
      <c r="AQ1297" s="7">
        <f>IF(R1297&gt;0,RANK(R1297,(N1297:P1297,Q1297:AF1297)),0)</f>
        <v>0</v>
      </c>
      <c r="AR1297" s="7">
        <f>IF(T1297&gt;0,RANK(T1297,(N1297:P1297,Q1297:AF1297)),0)</f>
        <v>0</v>
      </c>
      <c r="AS1297" s="7">
        <f>IF(S1297&gt;0,RANK(S1297,(N1297:P1297,Q1297:AF1297)),0)</f>
        <v>0</v>
      </c>
      <c r="AT1297" s="2">
        <f t="shared" si="552"/>
        <v>0</v>
      </c>
      <c r="AU1297" s="2">
        <f t="shared" si="553"/>
        <v>0</v>
      </c>
      <c r="AV1297" s="2">
        <f t="shared" si="554"/>
        <v>0</v>
      </c>
      <c r="AW1297" s="2">
        <f t="shared" si="555"/>
        <v>0</v>
      </c>
      <c r="AY1297" t="s">
        <v>740</v>
      </c>
      <c r="AZ1297" t="s">
        <v>353</v>
      </c>
      <c r="BA1297">
        <v>1</v>
      </c>
      <c r="BC1297">
        <v>2</v>
      </c>
      <c r="BD1297" s="91">
        <v>30</v>
      </c>
      <c r="BE1297" s="93">
        <v>35</v>
      </c>
      <c r="BF1297" s="96">
        <f t="shared" si="556"/>
        <v>30035</v>
      </c>
      <c r="BG1297" s="96">
        <f t="shared" si="557"/>
        <v>30035</v>
      </c>
      <c r="BI1297" s="7" t="s">
        <v>1447</v>
      </c>
      <c r="BP1297" t="s">
        <v>1076</v>
      </c>
    </row>
    <row r="1298" spans="1:68" ht="14" hidden="1" customHeight="1" outlineLevel="1" x14ac:dyDescent="0.2">
      <c r="A1298" t="s">
        <v>2136</v>
      </c>
      <c r="B1298" t="s">
        <v>353</v>
      </c>
      <c r="C1298" s="1">
        <f t="shared" si="545"/>
        <v>504</v>
      </c>
      <c r="D1298" s="7">
        <f>IF(N1298&gt;0, RANK(N1298,(N1298:P1298,Q1298:AF1298)),0)</f>
        <v>2</v>
      </c>
      <c r="E1298" s="7">
        <f>IF(O1298&gt;0,RANK(O1298,(N1298:P1298,Q1298:AF1298)),0)</f>
        <v>1</v>
      </c>
      <c r="F1298" s="7">
        <f>IF(P1298&gt;0,RANK(P1298,(N1298:P1298,Q1298:AF1298)),0)</f>
        <v>0</v>
      </c>
      <c r="G1298" s="1">
        <f t="shared" si="558"/>
        <v>306</v>
      </c>
      <c r="H1298" s="2">
        <f t="shared" si="559"/>
        <v>0.6071428571428571</v>
      </c>
      <c r="I1298" s="2"/>
      <c r="J1298" s="2">
        <f t="shared" si="548"/>
        <v>0.19642857142857142</v>
      </c>
      <c r="K1298" s="2">
        <f t="shared" si="549"/>
        <v>0.8035714285714286</v>
      </c>
      <c r="L1298" s="2">
        <f t="shared" si="550"/>
        <v>0</v>
      </c>
      <c r="M1298" s="2">
        <f t="shared" si="551"/>
        <v>0</v>
      </c>
      <c r="N1298" s="53">
        <v>99</v>
      </c>
      <c r="O1298" s="53">
        <v>405</v>
      </c>
      <c r="AP1298" s="7">
        <f>IF(Q1298&gt;0,RANK(Q1298,(N1298:P1298,Q1298:AF1298)),0)</f>
        <v>0</v>
      </c>
      <c r="AQ1298" s="7">
        <f>IF(R1298&gt;0,RANK(R1298,(N1298:P1298,Q1298:AF1298)),0)</f>
        <v>0</v>
      </c>
      <c r="AR1298" s="7">
        <f>IF(T1298&gt;0,RANK(T1298,(N1298:P1298,Q1298:AF1298)),0)</f>
        <v>0</v>
      </c>
      <c r="AS1298" s="7">
        <f>IF(S1298&gt;0,RANK(S1298,(N1298:P1298,Q1298:AF1298)),0)</f>
        <v>0</v>
      </c>
      <c r="AT1298" s="2">
        <f t="shared" si="552"/>
        <v>0</v>
      </c>
      <c r="AU1298" s="2">
        <f t="shared" si="553"/>
        <v>0</v>
      </c>
      <c r="AV1298" s="2">
        <f t="shared" si="554"/>
        <v>0</v>
      </c>
      <c r="AW1298" s="2">
        <f t="shared" si="555"/>
        <v>0</v>
      </c>
      <c r="AY1298" t="s">
        <v>2136</v>
      </c>
      <c r="AZ1298" t="s">
        <v>353</v>
      </c>
      <c r="BA1298">
        <v>1</v>
      </c>
      <c r="BC1298">
        <v>2</v>
      </c>
      <c r="BD1298" s="91">
        <v>30</v>
      </c>
      <c r="BE1298" s="93">
        <v>37</v>
      </c>
      <c r="BF1298" s="96">
        <f t="shared" si="556"/>
        <v>30037</v>
      </c>
      <c r="BG1298" s="96">
        <f t="shared" si="557"/>
        <v>30037</v>
      </c>
      <c r="BI1298" s="7" t="s">
        <v>1447</v>
      </c>
    </row>
    <row r="1299" spans="1:68" ht="14" hidden="1" customHeight="1" outlineLevel="1" x14ac:dyDescent="0.2">
      <c r="A1299" t="s">
        <v>742</v>
      </c>
      <c r="B1299" t="s">
        <v>353</v>
      </c>
      <c r="C1299" s="1">
        <f t="shared" si="545"/>
        <v>2101</v>
      </c>
      <c r="D1299" s="7">
        <f>IF(N1299&gt;0, RANK(N1299,(N1299:P1299,Q1299:AF1299)),0)</f>
        <v>2</v>
      </c>
      <c r="E1299" s="7">
        <f>IF(O1299&gt;0,RANK(O1299,(N1299:P1299,Q1299:AF1299)),0)</f>
        <v>1</v>
      </c>
      <c r="F1299" s="7">
        <f>IF(P1299&gt;0,RANK(P1299,(N1299:P1299,Q1299:AF1299)),0)</f>
        <v>0</v>
      </c>
      <c r="G1299" s="1">
        <f t="shared" si="558"/>
        <v>619</v>
      </c>
      <c r="H1299" s="2">
        <f t="shared" si="559"/>
        <v>0.29462160875773441</v>
      </c>
      <c r="I1299" s="2"/>
      <c r="J1299" s="2">
        <f t="shared" si="548"/>
        <v>0.35268919562113277</v>
      </c>
      <c r="K1299" s="2">
        <f t="shared" si="549"/>
        <v>0.64731080437886723</v>
      </c>
      <c r="L1299" s="2">
        <f t="shared" si="550"/>
        <v>0</v>
      </c>
      <c r="M1299" s="2">
        <f t="shared" si="551"/>
        <v>0</v>
      </c>
      <c r="N1299" s="53">
        <v>741</v>
      </c>
      <c r="O1299" s="53">
        <v>1360</v>
      </c>
      <c r="AP1299" s="7">
        <f>IF(Q1299&gt;0,RANK(Q1299,(N1299:P1299,Q1299:AF1299)),0)</f>
        <v>0</v>
      </c>
      <c r="AQ1299" s="7">
        <f>IF(R1299&gt;0,RANK(R1299,(N1299:P1299,Q1299:AF1299)),0)</f>
        <v>0</v>
      </c>
      <c r="AR1299" s="7">
        <f>IF(T1299&gt;0,RANK(T1299,(N1299:P1299,Q1299:AF1299)),0)</f>
        <v>0</v>
      </c>
      <c r="AS1299" s="7">
        <f>IF(S1299&gt;0,RANK(S1299,(N1299:P1299,Q1299:AF1299)),0)</f>
        <v>0</v>
      </c>
      <c r="AT1299" s="2">
        <f t="shared" si="552"/>
        <v>0</v>
      </c>
      <c r="AU1299" s="2">
        <f t="shared" si="553"/>
        <v>0</v>
      </c>
      <c r="AV1299" s="2">
        <f t="shared" si="554"/>
        <v>0</v>
      </c>
      <c r="AW1299" s="2">
        <f t="shared" si="555"/>
        <v>0</v>
      </c>
      <c r="AY1299" t="s">
        <v>742</v>
      </c>
      <c r="AZ1299" t="s">
        <v>353</v>
      </c>
      <c r="BA1299">
        <v>1</v>
      </c>
      <c r="BC1299">
        <v>2</v>
      </c>
      <c r="BD1299" s="91">
        <v>30</v>
      </c>
      <c r="BE1299" s="93">
        <v>39</v>
      </c>
      <c r="BF1299" s="96">
        <f t="shared" si="556"/>
        <v>30039</v>
      </c>
      <c r="BG1299" s="96">
        <f t="shared" si="557"/>
        <v>30039</v>
      </c>
      <c r="BI1299" s="7" t="s">
        <v>1447</v>
      </c>
    </row>
    <row r="1300" spans="1:68" ht="14" hidden="1" customHeight="1" outlineLevel="1" x14ac:dyDescent="0.2">
      <c r="A1300" t="s">
        <v>644</v>
      </c>
      <c r="B1300" t="s">
        <v>353</v>
      </c>
      <c r="C1300" s="1">
        <f t="shared" si="545"/>
        <v>7223</v>
      </c>
      <c r="D1300" s="7">
        <f>IF(N1300&gt;0, RANK(N1300,(N1300:P1300,Q1300:AF1300)),0)</f>
        <v>2</v>
      </c>
      <c r="E1300" s="7">
        <f>IF(O1300&gt;0,RANK(O1300,(N1300:P1300,Q1300:AF1300)),0)</f>
        <v>1</v>
      </c>
      <c r="F1300" s="7">
        <f>IF(P1300&gt;0,RANK(P1300,(N1300:P1300,Q1300:AF1300)),0)</f>
        <v>0</v>
      </c>
      <c r="G1300" s="1">
        <f t="shared" si="558"/>
        <v>269</v>
      </c>
      <c r="H1300" s="2">
        <f t="shared" si="559"/>
        <v>3.7242143153814203E-2</v>
      </c>
      <c r="I1300" s="2"/>
      <c r="J1300" s="2">
        <f t="shared" si="548"/>
        <v>0.48137892842309288</v>
      </c>
      <c r="K1300" s="2">
        <f t="shared" si="549"/>
        <v>0.51862107157690707</v>
      </c>
      <c r="L1300" s="2">
        <f t="shared" si="550"/>
        <v>0</v>
      </c>
      <c r="M1300" s="2">
        <f t="shared" si="551"/>
        <v>0</v>
      </c>
      <c r="N1300" s="53">
        <v>3477</v>
      </c>
      <c r="O1300" s="53">
        <v>3746</v>
      </c>
      <c r="AP1300" s="7">
        <f>IF(Q1300&gt;0,RANK(Q1300,(N1300:P1300,Q1300:AF1300)),0)</f>
        <v>0</v>
      </c>
      <c r="AQ1300" s="7">
        <f>IF(R1300&gt;0,RANK(R1300,(N1300:P1300,Q1300:AF1300)),0)</f>
        <v>0</v>
      </c>
      <c r="AR1300" s="7">
        <f>IF(T1300&gt;0,RANK(T1300,(N1300:P1300,Q1300:AF1300)),0)</f>
        <v>0</v>
      </c>
      <c r="AS1300" s="7">
        <f>IF(S1300&gt;0,RANK(S1300,(N1300:P1300,Q1300:AF1300)),0)</f>
        <v>0</v>
      </c>
      <c r="AT1300" s="2">
        <f t="shared" si="552"/>
        <v>0</v>
      </c>
      <c r="AU1300" s="2">
        <f t="shared" si="553"/>
        <v>0</v>
      </c>
      <c r="AV1300" s="2">
        <f t="shared" si="554"/>
        <v>0</v>
      </c>
      <c r="AW1300" s="2">
        <f t="shared" si="555"/>
        <v>0</v>
      </c>
      <c r="AY1300" t="s">
        <v>644</v>
      </c>
      <c r="AZ1300" t="s">
        <v>353</v>
      </c>
      <c r="BA1300">
        <v>1</v>
      </c>
      <c r="BC1300">
        <v>2</v>
      </c>
      <c r="BD1300" s="91">
        <v>30</v>
      </c>
      <c r="BE1300" s="93">
        <v>41</v>
      </c>
      <c r="BF1300" s="96">
        <f t="shared" si="556"/>
        <v>30041</v>
      </c>
      <c r="BG1300" s="96">
        <f t="shared" si="557"/>
        <v>30041</v>
      </c>
      <c r="BI1300" s="7" t="s">
        <v>1447</v>
      </c>
      <c r="BP1300" t="s">
        <v>2116</v>
      </c>
    </row>
    <row r="1301" spans="1:68" ht="14" hidden="1" customHeight="1" outlineLevel="1" x14ac:dyDescent="0.2">
      <c r="A1301" t="s">
        <v>1259</v>
      </c>
      <c r="B1301" t="s">
        <v>353</v>
      </c>
      <c r="C1301" s="1">
        <f t="shared" si="545"/>
        <v>8173</v>
      </c>
      <c r="D1301" s="7">
        <f>IF(N1301&gt;0, RANK(N1301,(N1301:P1301,Q1301:AF1301)),0)</f>
        <v>2</v>
      </c>
      <c r="E1301" s="7">
        <f>IF(O1301&gt;0,RANK(O1301,(N1301:P1301,Q1301:AF1301)),0)</f>
        <v>1</v>
      </c>
      <c r="F1301" s="7">
        <f>IF(P1301&gt;0,RANK(P1301,(N1301:P1301,Q1301:AF1301)),0)</f>
        <v>0</v>
      </c>
      <c r="G1301" s="1">
        <f t="shared" si="558"/>
        <v>2239</v>
      </c>
      <c r="H1301" s="2">
        <f t="shared" si="559"/>
        <v>0.27395081365471674</v>
      </c>
      <c r="I1301" s="2"/>
      <c r="J1301" s="2">
        <f t="shared" si="548"/>
        <v>0.36302459317264163</v>
      </c>
      <c r="K1301" s="2">
        <f t="shared" si="549"/>
        <v>0.63697540682735843</v>
      </c>
      <c r="L1301" s="2">
        <f t="shared" si="550"/>
        <v>0</v>
      </c>
      <c r="M1301" s="2">
        <f t="shared" si="551"/>
        <v>-1.1102230246251565E-16</v>
      </c>
      <c r="N1301" s="53">
        <v>2967</v>
      </c>
      <c r="O1301" s="53">
        <v>5206</v>
      </c>
      <c r="AP1301" s="7">
        <f>IF(Q1301&gt;0,RANK(Q1301,(N1301:P1301,Q1301:AF1301)),0)</f>
        <v>0</v>
      </c>
      <c r="AQ1301" s="7">
        <f>IF(R1301&gt;0,RANK(R1301,(N1301:P1301,Q1301:AF1301)),0)</f>
        <v>0</v>
      </c>
      <c r="AR1301" s="7">
        <f>IF(T1301&gt;0,RANK(T1301,(N1301:P1301,Q1301:AF1301)),0)</f>
        <v>0</v>
      </c>
      <c r="AS1301" s="7">
        <f>IF(S1301&gt;0,RANK(S1301,(N1301:P1301,Q1301:AF1301)),0)</f>
        <v>0</v>
      </c>
      <c r="AT1301" s="2">
        <f t="shared" si="552"/>
        <v>0</v>
      </c>
      <c r="AU1301" s="2">
        <f t="shared" si="553"/>
        <v>0</v>
      </c>
      <c r="AV1301" s="2">
        <f t="shared" si="554"/>
        <v>0</v>
      </c>
      <c r="AW1301" s="2">
        <f t="shared" si="555"/>
        <v>0</v>
      </c>
      <c r="AY1301" t="s">
        <v>1259</v>
      </c>
      <c r="AZ1301" t="s">
        <v>353</v>
      </c>
      <c r="BA1301">
        <v>1</v>
      </c>
      <c r="BC1301">
        <v>2</v>
      </c>
      <c r="BD1301" s="91">
        <v>30</v>
      </c>
      <c r="BE1301" s="93">
        <v>43</v>
      </c>
      <c r="BF1301" s="96">
        <f t="shared" si="556"/>
        <v>30043</v>
      </c>
      <c r="BG1301" s="96">
        <f t="shared" si="557"/>
        <v>30043</v>
      </c>
      <c r="BI1301" s="7" t="s">
        <v>1447</v>
      </c>
      <c r="BP1301" t="s">
        <v>1075</v>
      </c>
    </row>
    <row r="1302" spans="1:68" ht="14" hidden="1" customHeight="1" outlineLevel="1" x14ac:dyDescent="0.2">
      <c r="A1302" t="s">
        <v>2249</v>
      </c>
      <c r="B1302" t="s">
        <v>353</v>
      </c>
      <c r="C1302" s="1">
        <f t="shared" si="545"/>
        <v>1348</v>
      </c>
      <c r="D1302" s="7">
        <f>IF(N1302&gt;0, RANK(N1302,(N1302:P1302,Q1302:AF1302)),0)</f>
        <v>2</v>
      </c>
      <c r="E1302" s="7">
        <f>IF(O1302&gt;0,RANK(O1302,(N1302:P1302,Q1302:AF1302)),0)</f>
        <v>1</v>
      </c>
      <c r="F1302" s="7">
        <f>IF(P1302&gt;0,RANK(P1302,(N1302:P1302,Q1302:AF1302)),0)</f>
        <v>0</v>
      </c>
      <c r="G1302" s="1">
        <f t="shared" si="558"/>
        <v>704</v>
      </c>
      <c r="H1302" s="2">
        <f t="shared" si="559"/>
        <v>0.52225519287833833</v>
      </c>
      <c r="I1302" s="2"/>
      <c r="J1302" s="2">
        <f t="shared" si="548"/>
        <v>0.23887240356083086</v>
      </c>
      <c r="K1302" s="2">
        <f t="shared" si="549"/>
        <v>0.76112759643916916</v>
      </c>
      <c r="L1302" s="2">
        <f t="shared" si="550"/>
        <v>0</v>
      </c>
      <c r="M1302" s="2">
        <f t="shared" si="551"/>
        <v>0</v>
      </c>
      <c r="N1302" s="53">
        <v>322</v>
      </c>
      <c r="O1302" s="53">
        <v>1026</v>
      </c>
      <c r="AP1302" s="7">
        <f>IF(Q1302&gt;0,RANK(Q1302,(N1302:P1302,Q1302:AF1302)),0)</f>
        <v>0</v>
      </c>
      <c r="AQ1302" s="7">
        <f>IF(R1302&gt;0,RANK(R1302,(N1302:P1302,Q1302:AF1302)),0)</f>
        <v>0</v>
      </c>
      <c r="AR1302" s="7">
        <f>IF(T1302&gt;0,RANK(T1302,(N1302:P1302,Q1302:AF1302)),0)</f>
        <v>0</v>
      </c>
      <c r="AS1302" s="7">
        <f>IF(S1302&gt;0,RANK(S1302,(N1302:P1302,Q1302:AF1302)),0)</f>
        <v>0</v>
      </c>
      <c r="AT1302" s="2">
        <f t="shared" si="552"/>
        <v>0</v>
      </c>
      <c r="AU1302" s="2">
        <f t="shared" si="553"/>
        <v>0</v>
      </c>
      <c r="AV1302" s="2">
        <f t="shared" si="554"/>
        <v>0</v>
      </c>
      <c r="AW1302" s="2">
        <f t="shared" si="555"/>
        <v>0</v>
      </c>
      <c r="AY1302" t="s">
        <v>2249</v>
      </c>
      <c r="AZ1302" t="s">
        <v>353</v>
      </c>
      <c r="BA1302">
        <v>1</v>
      </c>
      <c r="BC1302">
        <v>2</v>
      </c>
      <c r="BD1302" s="91">
        <v>30</v>
      </c>
      <c r="BE1302" s="93">
        <v>45</v>
      </c>
      <c r="BF1302" s="96">
        <f t="shared" si="556"/>
        <v>30045</v>
      </c>
      <c r="BG1302" s="96">
        <f t="shared" si="557"/>
        <v>30045</v>
      </c>
      <c r="BI1302" s="7" t="s">
        <v>1447</v>
      </c>
    </row>
    <row r="1303" spans="1:68" ht="14" hidden="1" customHeight="1" outlineLevel="1" x14ac:dyDescent="0.2">
      <c r="A1303" t="s">
        <v>30</v>
      </c>
      <c r="B1303" t="s">
        <v>353</v>
      </c>
      <c r="C1303" s="1">
        <f t="shared" si="545"/>
        <v>16628</v>
      </c>
      <c r="D1303" s="7">
        <f>IF(N1303&gt;0, RANK(N1303,(N1303:P1303,Q1303:AF1303)),0)</f>
        <v>2</v>
      </c>
      <c r="E1303" s="7">
        <f>IF(O1303&gt;0,RANK(O1303,(N1303:P1303,Q1303:AF1303)),0)</f>
        <v>1</v>
      </c>
      <c r="F1303" s="7">
        <f>IF(P1303&gt;0,RANK(P1303,(N1303:P1303,Q1303:AF1303)),0)</f>
        <v>0</v>
      </c>
      <c r="G1303" s="1">
        <f t="shared" si="558"/>
        <v>1300</v>
      </c>
      <c r="H1303" s="2">
        <f t="shared" si="559"/>
        <v>7.818138080346404E-2</v>
      </c>
      <c r="I1303" s="2"/>
      <c r="J1303" s="2">
        <f t="shared" si="548"/>
        <v>0.46090930959826798</v>
      </c>
      <c r="K1303" s="2">
        <f t="shared" si="549"/>
        <v>0.53909069040173196</v>
      </c>
      <c r="L1303" s="2">
        <f t="shared" si="550"/>
        <v>0</v>
      </c>
      <c r="M1303" s="2">
        <f t="shared" si="551"/>
        <v>1.1102230246251565E-16</v>
      </c>
      <c r="N1303" s="53">
        <v>7664</v>
      </c>
      <c r="O1303" s="53">
        <v>8964</v>
      </c>
      <c r="AP1303" s="7">
        <f>IF(Q1303&gt;0,RANK(Q1303,(N1303:P1303,Q1303:AF1303)),0)</f>
        <v>0</v>
      </c>
      <c r="AQ1303" s="7">
        <f>IF(R1303&gt;0,RANK(R1303,(N1303:P1303,Q1303:AF1303)),0)</f>
        <v>0</v>
      </c>
      <c r="AR1303" s="7">
        <f>IF(T1303&gt;0,RANK(T1303,(N1303:P1303,Q1303:AF1303)),0)</f>
        <v>0</v>
      </c>
      <c r="AS1303" s="7">
        <f>IF(S1303&gt;0,RANK(S1303,(N1303:P1303,Q1303:AF1303)),0)</f>
        <v>0</v>
      </c>
      <c r="AT1303" s="2">
        <f t="shared" si="552"/>
        <v>0</v>
      </c>
      <c r="AU1303" s="2">
        <f t="shared" si="553"/>
        <v>0</v>
      </c>
      <c r="AV1303" s="2">
        <f t="shared" si="554"/>
        <v>0</v>
      </c>
      <c r="AW1303" s="2">
        <f t="shared" si="555"/>
        <v>0</v>
      </c>
      <c r="AY1303" t="s">
        <v>30</v>
      </c>
      <c r="AZ1303" t="s">
        <v>353</v>
      </c>
      <c r="BA1303">
        <v>1</v>
      </c>
      <c r="BC1303">
        <v>2</v>
      </c>
      <c r="BD1303" s="91">
        <v>30</v>
      </c>
      <c r="BE1303" s="93">
        <v>47</v>
      </c>
      <c r="BF1303" s="96">
        <f t="shared" si="556"/>
        <v>30047</v>
      </c>
      <c r="BG1303" s="96">
        <f t="shared" si="557"/>
        <v>30047</v>
      </c>
      <c r="BI1303" s="7" t="s">
        <v>1447</v>
      </c>
      <c r="BP1303" t="s">
        <v>864</v>
      </c>
    </row>
    <row r="1304" spans="1:68" ht="14" hidden="1" customHeight="1" outlineLevel="1" x14ac:dyDescent="0.2">
      <c r="A1304" t="s">
        <v>368</v>
      </c>
      <c r="B1304" t="s">
        <v>353</v>
      </c>
      <c r="C1304" s="1">
        <f t="shared" si="545"/>
        <v>42509</v>
      </c>
      <c r="D1304" s="7">
        <f>IF(N1304&gt;0, RANK(N1304,(N1304:P1304,Q1304:AF1304)),0)</f>
        <v>1</v>
      </c>
      <c r="E1304" s="7">
        <f>IF(O1304&gt;0,RANK(O1304,(N1304:P1304,Q1304:AF1304)),0)</f>
        <v>2</v>
      </c>
      <c r="F1304" s="7">
        <f>IF(P1304&gt;0,RANK(P1304,(N1304:P1304,Q1304:AF1304)),0)</f>
        <v>0</v>
      </c>
      <c r="G1304" s="1">
        <f t="shared" si="558"/>
        <v>1401</v>
      </c>
      <c r="H1304" s="2">
        <f t="shared" si="559"/>
        <v>3.2957726599073138E-2</v>
      </c>
      <c r="I1304" s="2"/>
      <c r="J1304" s="2">
        <f t="shared" si="548"/>
        <v>0.51647886329953652</v>
      </c>
      <c r="K1304" s="2">
        <f t="shared" si="549"/>
        <v>0.48352113670046343</v>
      </c>
      <c r="L1304" s="2">
        <f t="shared" si="550"/>
        <v>0</v>
      </c>
      <c r="M1304" s="2">
        <f t="shared" si="551"/>
        <v>5.5511151231257827E-17</v>
      </c>
      <c r="N1304" s="53">
        <v>21955</v>
      </c>
      <c r="O1304" s="53">
        <v>20554</v>
      </c>
      <c r="AP1304" s="7">
        <f>IF(Q1304&gt;0,RANK(Q1304,(N1304:P1304,Q1304:AF1304)),0)</f>
        <v>0</v>
      </c>
      <c r="AQ1304" s="7">
        <f>IF(R1304&gt;0,RANK(R1304,(N1304:P1304,Q1304:AF1304)),0)</f>
        <v>0</v>
      </c>
      <c r="AR1304" s="7">
        <f>IF(T1304&gt;0,RANK(T1304,(N1304:P1304,Q1304:AF1304)),0)</f>
        <v>0</v>
      </c>
      <c r="AS1304" s="7">
        <f>IF(S1304&gt;0,RANK(S1304,(N1304:P1304,Q1304:AF1304)),0)</f>
        <v>0</v>
      </c>
      <c r="AT1304" s="2">
        <f t="shared" si="552"/>
        <v>0</v>
      </c>
      <c r="AU1304" s="2">
        <f t="shared" si="553"/>
        <v>0</v>
      </c>
      <c r="AV1304" s="2">
        <f t="shared" si="554"/>
        <v>0</v>
      </c>
      <c r="AW1304" s="2">
        <f t="shared" si="555"/>
        <v>0</v>
      </c>
      <c r="AY1304" t="s">
        <v>368</v>
      </c>
      <c r="AZ1304" t="s">
        <v>353</v>
      </c>
      <c r="BA1304">
        <v>1</v>
      </c>
      <c r="BC1304">
        <v>2</v>
      </c>
      <c r="BD1304" s="91">
        <v>30</v>
      </c>
      <c r="BE1304" s="93">
        <v>49</v>
      </c>
      <c r="BF1304" s="96">
        <f t="shared" si="556"/>
        <v>30049</v>
      </c>
      <c r="BG1304" s="96">
        <f t="shared" si="557"/>
        <v>30049</v>
      </c>
      <c r="BI1304" s="7" t="s">
        <v>1447</v>
      </c>
      <c r="BP1304" t="s">
        <v>2117</v>
      </c>
    </row>
    <row r="1305" spans="1:68" ht="14" hidden="1" customHeight="1" outlineLevel="1" x14ac:dyDescent="0.2">
      <c r="A1305" t="s">
        <v>2411</v>
      </c>
      <c r="B1305" t="s">
        <v>353</v>
      </c>
      <c r="C1305" s="1">
        <f t="shared" si="545"/>
        <v>1088</v>
      </c>
      <c r="D1305" s="7">
        <f>IF(N1305&gt;0, RANK(N1305,(N1305:P1305,Q1305:AF1305)),0)</f>
        <v>2</v>
      </c>
      <c r="E1305" s="7">
        <f>IF(O1305&gt;0,RANK(O1305,(N1305:P1305,Q1305:AF1305)),0)</f>
        <v>1</v>
      </c>
      <c r="F1305" s="7">
        <f>IF(P1305&gt;0,RANK(P1305,(N1305:P1305,Q1305:AF1305)),0)</f>
        <v>0</v>
      </c>
      <c r="G1305" s="1">
        <f t="shared" si="558"/>
        <v>490</v>
      </c>
      <c r="H1305" s="2">
        <f t="shared" si="559"/>
        <v>0.45036764705882354</v>
      </c>
      <c r="I1305" s="2"/>
      <c r="J1305" s="2">
        <f t="shared" si="548"/>
        <v>0.27481617647058826</v>
      </c>
      <c r="K1305" s="2">
        <f t="shared" si="549"/>
        <v>0.7251838235294118</v>
      </c>
      <c r="L1305" s="2">
        <f t="shared" si="550"/>
        <v>0</v>
      </c>
      <c r="M1305" s="2">
        <f t="shared" si="551"/>
        <v>-1.1102230246251565E-16</v>
      </c>
      <c r="N1305" s="53">
        <v>299</v>
      </c>
      <c r="O1305" s="53">
        <v>789</v>
      </c>
      <c r="AP1305" s="7">
        <f>IF(Q1305&gt;0,RANK(Q1305,(N1305:P1305,Q1305:AF1305)),0)</f>
        <v>0</v>
      </c>
      <c r="AQ1305" s="7">
        <f>IF(R1305&gt;0,RANK(R1305,(N1305:P1305,Q1305:AF1305)),0)</f>
        <v>0</v>
      </c>
      <c r="AR1305" s="7">
        <f>IF(T1305&gt;0,RANK(T1305,(N1305:P1305,Q1305:AF1305)),0)</f>
        <v>0</v>
      </c>
      <c r="AS1305" s="7">
        <f>IF(S1305&gt;0,RANK(S1305,(N1305:P1305,Q1305:AF1305)),0)</f>
        <v>0</v>
      </c>
      <c r="AT1305" s="2">
        <f t="shared" si="552"/>
        <v>0</v>
      </c>
      <c r="AU1305" s="2">
        <f t="shared" si="553"/>
        <v>0</v>
      </c>
      <c r="AV1305" s="2">
        <f t="shared" si="554"/>
        <v>0</v>
      </c>
      <c r="AW1305" s="2">
        <f t="shared" si="555"/>
        <v>0</v>
      </c>
      <c r="AY1305" t="s">
        <v>2411</v>
      </c>
      <c r="AZ1305" t="s">
        <v>353</v>
      </c>
      <c r="BA1305">
        <v>1</v>
      </c>
      <c r="BC1305">
        <v>2</v>
      </c>
      <c r="BD1305" s="91">
        <v>30</v>
      </c>
      <c r="BE1305" s="93">
        <v>51</v>
      </c>
      <c r="BF1305" s="96">
        <f t="shared" si="556"/>
        <v>30051</v>
      </c>
      <c r="BG1305" s="96">
        <f t="shared" si="557"/>
        <v>30051</v>
      </c>
      <c r="BI1305" s="7" t="s">
        <v>1447</v>
      </c>
      <c r="BP1305" t="s">
        <v>1742</v>
      </c>
    </row>
    <row r="1306" spans="1:68" ht="14" hidden="1" customHeight="1" outlineLevel="1" x14ac:dyDescent="0.2">
      <c r="A1306" t="s">
        <v>181</v>
      </c>
      <c r="B1306" t="s">
        <v>353</v>
      </c>
      <c r="C1306" s="1">
        <f t="shared" si="545"/>
        <v>11718</v>
      </c>
      <c r="D1306" s="7">
        <f>IF(N1306&gt;0, RANK(N1306,(N1306:P1306,Q1306:AF1306)),0)</f>
        <v>2</v>
      </c>
      <c r="E1306" s="7">
        <f>IF(O1306&gt;0,RANK(O1306,(N1306:P1306,Q1306:AF1306)),0)</f>
        <v>1</v>
      </c>
      <c r="F1306" s="7">
        <f>IF(P1306&gt;0,RANK(P1306,(N1306:P1306,Q1306:AF1306)),0)</f>
        <v>0</v>
      </c>
      <c r="G1306" s="1">
        <f t="shared" si="558"/>
        <v>5262</v>
      </c>
      <c r="H1306" s="2">
        <f t="shared" si="559"/>
        <v>0.44905273937532003</v>
      </c>
      <c r="I1306" s="2"/>
      <c r="J1306" s="2">
        <f t="shared" si="548"/>
        <v>0.27547363031234001</v>
      </c>
      <c r="K1306" s="2">
        <f t="shared" si="549"/>
        <v>0.72452636968766004</v>
      </c>
      <c r="L1306" s="2">
        <f t="shared" si="550"/>
        <v>0</v>
      </c>
      <c r="M1306" s="2">
        <f t="shared" si="551"/>
        <v>0</v>
      </c>
      <c r="N1306" s="53">
        <v>3228</v>
      </c>
      <c r="O1306" s="53">
        <v>8490</v>
      </c>
      <c r="AP1306" s="7">
        <f>IF(Q1306&gt;0,RANK(Q1306,(N1306:P1306,Q1306:AF1306)),0)</f>
        <v>0</v>
      </c>
      <c r="AQ1306" s="7">
        <f>IF(R1306&gt;0,RANK(R1306,(N1306:P1306,Q1306:AF1306)),0)</f>
        <v>0</v>
      </c>
      <c r="AR1306" s="7">
        <f>IF(T1306&gt;0,RANK(T1306,(N1306:P1306,Q1306:AF1306)),0)</f>
        <v>0</v>
      </c>
      <c r="AS1306" s="7">
        <f>IF(S1306&gt;0,RANK(S1306,(N1306:P1306,Q1306:AF1306)),0)</f>
        <v>0</v>
      </c>
      <c r="AT1306" s="2">
        <f t="shared" si="552"/>
        <v>0</v>
      </c>
      <c r="AU1306" s="2">
        <f t="shared" si="553"/>
        <v>0</v>
      </c>
      <c r="AV1306" s="2">
        <f t="shared" si="554"/>
        <v>0</v>
      </c>
      <c r="AW1306" s="2">
        <f t="shared" si="555"/>
        <v>0</v>
      </c>
      <c r="AY1306" t="s">
        <v>181</v>
      </c>
      <c r="AZ1306" t="s">
        <v>353</v>
      </c>
      <c r="BA1306">
        <v>1</v>
      </c>
      <c r="BC1306">
        <v>2</v>
      </c>
      <c r="BD1306" s="91">
        <v>30</v>
      </c>
      <c r="BE1306" s="93">
        <v>53</v>
      </c>
      <c r="BF1306" s="96">
        <f t="shared" si="556"/>
        <v>30053</v>
      </c>
      <c r="BG1306" s="96">
        <f t="shared" si="557"/>
        <v>30053</v>
      </c>
      <c r="BI1306" s="7" t="s">
        <v>1447</v>
      </c>
      <c r="BP1306" t="s">
        <v>1396</v>
      </c>
    </row>
    <row r="1307" spans="1:68" ht="14" hidden="1" customHeight="1" outlineLevel="1" x14ac:dyDescent="0.2">
      <c r="A1307" t="s">
        <v>2206</v>
      </c>
      <c r="B1307" t="s">
        <v>353</v>
      </c>
      <c r="C1307" s="1">
        <f t="shared" si="545"/>
        <v>1123</v>
      </c>
      <c r="D1307" s="7">
        <f>IF(N1307&gt;0, RANK(N1307,(N1307:P1307,Q1307:AF1307)),0)</f>
        <v>2</v>
      </c>
      <c r="E1307" s="7">
        <f>IF(O1307&gt;0,RANK(O1307,(N1307:P1307,Q1307:AF1307)),0)</f>
        <v>1</v>
      </c>
      <c r="F1307" s="7">
        <f>IF(P1307&gt;0,RANK(P1307,(N1307:P1307,Q1307:AF1307)),0)</f>
        <v>0</v>
      </c>
      <c r="G1307" s="1">
        <f t="shared" si="558"/>
        <v>769</v>
      </c>
      <c r="H1307" s="2">
        <f t="shared" si="559"/>
        <v>0.68477292965271597</v>
      </c>
      <c r="I1307" s="2"/>
      <c r="J1307" s="2">
        <f t="shared" si="548"/>
        <v>0.15761353517364202</v>
      </c>
      <c r="K1307" s="2">
        <f t="shared" si="549"/>
        <v>0.84238646482635793</v>
      </c>
      <c r="L1307" s="2">
        <f t="shared" si="550"/>
        <v>0</v>
      </c>
      <c r="M1307" s="2">
        <f t="shared" si="551"/>
        <v>0</v>
      </c>
      <c r="N1307" s="53">
        <v>177</v>
      </c>
      <c r="O1307" s="53">
        <v>946</v>
      </c>
      <c r="AP1307" s="7">
        <f>IF(Q1307&gt;0,RANK(Q1307,(N1307:P1307,Q1307:AF1307)),0)</f>
        <v>0</v>
      </c>
      <c r="AQ1307" s="7">
        <f>IF(R1307&gt;0,RANK(R1307,(N1307:P1307,Q1307:AF1307)),0)</f>
        <v>0</v>
      </c>
      <c r="AR1307" s="7">
        <f>IF(T1307&gt;0,RANK(T1307,(N1307:P1307,Q1307:AF1307)),0)</f>
        <v>0</v>
      </c>
      <c r="AS1307" s="7">
        <f>IF(S1307&gt;0,RANK(S1307,(N1307:P1307,Q1307:AF1307)),0)</f>
        <v>0</v>
      </c>
      <c r="AT1307" s="2">
        <f t="shared" si="552"/>
        <v>0</v>
      </c>
      <c r="AU1307" s="2">
        <f t="shared" si="553"/>
        <v>0</v>
      </c>
      <c r="AV1307" s="2">
        <f t="shared" si="554"/>
        <v>0</v>
      </c>
      <c r="AW1307" s="2">
        <f t="shared" si="555"/>
        <v>0</v>
      </c>
      <c r="AY1307" t="s">
        <v>2206</v>
      </c>
      <c r="AZ1307" t="s">
        <v>353</v>
      </c>
      <c r="BA1307">
        <v>1</v>
      </c>
      <c r="BC1307">
        <v>2</v>
      </c>
      <c r="BD1307" s="91">
        <v>30</v>
      </c>
      <c r="BE1307" s="93">
        <v>55</v>
      </c>
      <c r="BF1307" s="96">
        <f t="shared" si="556"/>
        <v>30055</v>
      </c>
      <c r="BG1307" s="96">
        <f t="shared" si="557"/>
        <v>30055</v>
      </c>
      <c r="BI1307" s="7" t="s">
        <v>1447</v>
      </c>
    </row>
    <row r="1308" spans="1:68" ht="14" hidden="1" customHeight="1" outlineLevel="1" x14ac:dyDescent="0.2">
      <c r="A1308" t="s">
        <v>579</v>
      </c>
      <c r="B1308" t="s">
        <v>353</v>
      </c>
      <c r="C1308" s="1">
        <f t="shared" si="545"/>
        <v>6118</v>
      </c>
      <c r="D1308" s="7">
        <f>IF(N1308&gt;0, RANK(N1308,(N1308:P1308,Q1308:AF1308)),0)</f>
        <v>2</v>
      </c>
      <c r="E1308" s="7">
        <f>IF(O1308&gt;0,RANK(O1308,(N1308:P1308,Q1308:AF1308)),0)</f>
        <v>1</v>
      </c>
      <c r="F1308" s="7">
        <f>IF(P1308&gt;0,RANK(P1308,(N1308:P1308,Q1308:AF1308)),0)</f>
        <v>0</v>
      </c>
      <c r="G1308" s="1">
        <f t="shared" si="558"/>
        <v>2088</v>
      </c>
      <c r="H1308" s="2">
        <f t="shared" si="559"/>
        <v>0.34128800261523373</v>
      </c>
      <c r="I1308" s="2"/>
      <c r="J1308" s="2">
        <f t="shared" si="548"/>
        <v>0.32935599869238313</v>
      </c>
      <c r="K1308" s="2">
        <f t="shared" si="549"/>
        <v>0.67064400130761692</v>
      </c>
      <c r="L1308" s="2">
        <f t="shared" si="550"/>
        <v>0</v>
      </c>
      <c r="M1308" s="2">
        <f t="shared" si="551"/>
        <v>0</v>
      </c>
      <c r="N1308" s="53">
        <v>2015</v>
      </c>
      <c r="O1308" s="53">
        <v>4103</v>
      </c>
      <c r="AP1308" s="7">
        <f>IF(Q1308&gt;0,RANK(Q1308,(N1308:P1308,Q1308:AF1308)),0)</f>
        <v>0</v>
      </c>
      <c r="AQ1308" s="7">
        <f>IF(R1308&gt;0,RANK(R1308,(N1308:P1308,Q1308:AF1308)),0)</f>
        <v>0</v>
      </c>
      <c r="AR1308" s="7">
        <f>IF(T1308&gt;0,RANK(T1308,(N1308:P1308,Q1308:AF1308)),0)</f>
        <v>0</v>
      </c>
      <c r="AS1308" s="7">
        <f>IF(S1308&gt;0,RANK(S1308,(N1308:P1308,Q1308:AF1308)),0)</f>
        <v>0</v>
      </c>
      <c r="AT1308" s="2">
        <f t="shared" si="552"/>
        <v>0</v>
      </c>
      <c r="AU1308" s="2">
        <f t="shared" si="553"/>
        <v>0</v>
      </c>
      <c r="AV1308" s="2">
        <f t="shared" si="554"/>
        <v>0</v>
      </c>
      <c r="AW1308" s="2">
        <f t="shared" si="555"/>
        <v>0</v>
      </c>
      <c r="AY1308" t="s">
        <v>579</v>
      </c>
      <c r="AZ1308" t="s">
        <v>353</v>
      </c>
      <c r="BA1308">
        <v>1</v>
      </c>
      <c r="BC1308">
        <v>2</v>
      </c>
      <c r="BD1308" s="91">
        <v>30</v>
      </c>
      <c r="BE1308" s="93">
        <v>57</v>
      </c>
      <c r="BF1308" s="96">
        <f t="shared" si="556"/>
        <v>30057</v>
      </c>
      <c r="BG1308" s="96">
        <f t="shared" si="557"/>
        <v>30057</v>
      </c>
      <c r="BI1308" s="7" t="s">
        <v>1447</v>
      </c>
      <c r="BP1308" t="s">
        <v>1396</v>
      </c>
    </row>
    <row r="1309" spans="1:68" ht="14" hidden="1" customHeight="1" outlineLevel="1" x14ac:dyDescent="0.2">
      <c r="A1309" t="s">
        <v>2152</v>
      </c>
      <c r="B1309" t="s">
        <v>353</v>
      </c>
      <c r="C1309" s="1">
        <f t="shared" si="545"/>
        <v>1118</v>
      </c>
      <c r="D1309" s="7">
        <f>IF(N1309&gt;0, RANK(N1309,(N1309:P1309,Q1309:AF1309)),0)</f>
        <v>2</v>
      </c>
      <c r="E1309" s="7">
        <f>IF(O1309&gt;0,RANK(O1309,(N1309:P1309,Q1309:AF1309)),0)</f>
        <v>1</v>
      </c>
      <c r="F1309" s="7">
        <f>IF(P1309&gt;0,RANK(P1309,(N1309:P1309,Q1309:AF1309)),0)</f>
        <v>0</v>
      </c>
      <c r="G1309" s="1">
        <f t="shared" si="558"/>
        <v>506</v>
      </c>
      <c r="H1309" s="2">
        <f t="shared" si="559"/>
        <v>0.4525939177101968</v>
      </c>
      <c r="I1309" s="2"/>
      <c r="J1309" s="2">
        <f t="shared" si="548"/>
        <v>0.27370304114490163</v>
      </c>
      <c r="K1309" s="2">
        <f t="shared" si="549"/>
        <v>0.72629695885509837</v>
      </c>
      <c r="L1309" s="2">
        <f t="shared" si="550"/>
        <v>0</v>
      </c>
      <c r="M1309" s="2">
        <f t="shared" si="551"/>
        <v>0</v>
      </c>
      <c r="N1309" s="53">
        <v>306</v>
      </c>
      <c r="O1309" s="53">
        <v>812</v>
      </c>
      <c r="AP1309" s="7">
        <f>IF(Q1309&gt;0,RANK(Q1309,(N1309:P1309,Q1309:AF1309)),0)</f>
        <v>0</v>
      </c>
      <c r="AQ1309" s="7">
        <f>IF(R1309&gt;0,RANK(R1309,(N1309:P1309,Q1309:AF1309)),0)</f>
        <v>0</v>
      </c>
      <c r="AR1309" s="7">
        <f>IF(T1309&gt;0,RANK(T1309,(N1309:P1309,Q1309:AF1309)),0)</f>
        <v>0</v>
      </c>
      <c r="AS1309" s="7">
        <f>IF(S1309&gt;0,RANK(S1309,(N1309:P1309,Q1309:AF1309)),0)</f>
        <v>0</v>
      </c>
      <c r="AT1309" s="2">
        <f t="shared" si="552"/>
        <v>0</v>
      </c>
      <c r="AU1309" s="2">
        <f t="shared" si="553"/>
        <v>0</v>
      </c>
      <c r="AV1309" s="2">
        <f t="shared" si="554"/>
        <v>0</v>
      </c>
      <c r="AW1309" s="2">
        <f t="shared" si="555"/>
        <v>0</v>
      </c>
      <c r="AY1309" t="s">
        <v>2152</v>
      </c>
      <c r="AZ1309" t="s">
        <v>353</v>
      </c>
      <c r="BA1309">
        <v>1</v>
      </c>
      <c r="BC1309">
        <v>2</v>
      </c>
      <c r="BD1309" s="91">
        <v>30</v>
      </c>
      <c r="BE1309" s="93">
        <v>59</v>
      </c>
      <c r="BF1309" s="96">
        <f t="shared" si="556"/>
        <v>30059</v>
      </c>
      <c r="BG1309" s="96">
        <f t="shared" si="557"/>
        <v>30059</v>
      </c>
      <c r="BI1309" s="7" t="s">
        <v>1447</v>
      </c>
    </row>
    <row r="1310" spans="1:68" ht="14" hidden="1" customHeight="1" outlineLevel="1" x14ac:dyDescent="0.2">
      <c r="A1310" t="s">
        <v>700</v>
      </c>
      <c r="B1310" t="s">
        <v>353</v>
      </c>
      <c r="C1310" s="1">
        <f t="shared" si="545"/>
        <v>2551</v>
      </c>
      <c r="D1310" s="7">
        <f>IF(N1310&gt;0, RANK(N1310,(N1310:P1310,Q1310:AF1310)),0)</f>
        <v>2</v>
      </c>
      <c r="E1310" s="7">
        <f>IF(O1310&gt;0,RANK(O1310,(N1310:P1310,Q1310:AF1310)),0)</f>
        <v>1</v>
      </c>
      <c r="F1310" s="7">
        <f>IF(P1310&gt;0,RANK(P1310,(N1310:P1310,Q1310:AF1310)),0)</f>
        <v>0</v>
      </c>
      <c r="G1310" s="1">
        <f t="shared" si="558"/>
        <v>919</v>
      </c>
      <c r="H1310" s="2">
        <f t="shared" si="559"/>
        <v>0.36025088200705607</v>
      </c>
      <c r="I1310" s="2"/>
      <c r="J1310" s="2">
        <f t="shared" si="548"/>
        <v>0.31987455899647199</v>
      </c>
      <c r="K1310" s="2">
        <f t="shared" si="549"/>
        <v>0.68012544100352801</v>
      </c>
      <c r="L1310" s="2">
        <f t="shared" si="550"/>
        <v>0</v>
      </c>
      <c r="M1310" s="2">
        <f t="shared" si="551"/>
        <v>0</v>
      </c>
      <c r="N1310" s="53">
        <v>816</v>
      </c>
      <c r="O1310" s="53">
        <v>1735</v>
      </c>
      <c r="AP1310" s="7">
        <f>IF(Q1310&gt;0,RANK(Q1310,(N1310:P1310,Q1310:AF1310)),0)</f>
        <v>0</v>
      </c>
      <c r="AQ1310" s="7">
        <f>IF(R1310&gt;0,RANK(R1310,(N1310:P1310,Q1310:AF1310)),0)</f>
        <v>0</v>
      </c>
      <c r="AR1310" s="7">
        <f>IF(T1310&gt;0,RANK(T1310,(N1310:P1310,Q1310:AF1310)),0)</f>
        <v>0</v>
      </c>
      <c r="AS1310" s="7">
        <f>IF(S1310&gt;0,RANK(S1310,(N1310:P1310,Q1310:AF1310)),0)</f>
        <v>0</v>
      </c>
      <c r="AT1310" s="2">
        <f t="shared" si="552"/>
        <v>0</v>
      </c>
      <c r="AU1310" s="2">
        <f t="shared" si="553"/>
        <v>0</v>
      </c>
      <c r="AV1310" s="2">
        <f t="shared" si="554"/>
        <v>0</v>
      </c>
      <c r="AW1310" s="2">
        <f t="shared" si="555"/>
        <v>0</v>
      </c>
      <c r="AY1310" t="s">
        <v>700</v>
      </c>
      <c r="AZ1310" t="s">
        <v>353</v>
      </c>
      <c r="BA1310">
        <v>1</v>
      </c>
      <c r="BC1310">
        <v>2</v>
      </c>
      <c r="BD1310" s="91">
        <v>30</v>
      </c>
      <c r="BE1310" s="93">
        <v>61</v>
      </c>
      <c r="BF1310" s="96">
        <f t="shared" si="556"/>
        <v>30061</v>
      </c>
      <c r="BG1310" s="96">
        <f t="shared" si="557"/>
        <v>30061</v>
      </c>
      <c r="BI1310" s="7" t="s">
        <v>1447</v>
      </c>
      <c r="BP1310" t="s">
        <v>1076</v>
      </c>
    </row>
    <row r="1311" spans="1:68" ht="14" hidden="1" customHeight="1" outlineLevel="1" x14ac:dyDescent="0.2">
      <c r="A1311" t="s">
        <v>1542</v>
      </c>
      <c r="B1311" t="s">
        <v>353</v>
      </c>
      <c r="C1311" s="1">
        <f t="shared" si="545"/>
        <v>71797</v>
      </c>
      <c r="D1311" s="7">
        <f>IF(N1311&gt;0, RANK(N1311,(N1311:P1311,Q1311:AF1311)),0)</f>
        <v>1</v>
      </c>
      <c r="E1311" s="7">
        <f>IF(O1311&gt;0,RANK(O1311,(N1311:P1311,Q1311:AF1311)),0)</f>
        <v>2</v>
      </c>
      <c r="F1311" s="7">
        <f>IF(P1311&gt;0,RANK(P1311,(N1311:P1311,Q1311:AF1311)),0)</f>
        <v>0</v>
      </c>
      <c r="G1311" s="1">
        <f t="shared" si="558"/>
        <v>20739</v>
      </c>
      <c r="H1311" s="2">
        <f t="shared" si="559"/>
        <v>0.28885608033761856</v>
      </c>
      <c r="I1311" s="2"/>
      <c r="J1311" s="2">
        <f t="shared" si="548"/>
        <v>0.64442804016880928</v>
      </c>
      <c r="K1311" s="2">
        <f t="shared" si="549"/>
        <v>0.35557195983119072</v>
      </c>
      <c r="L1311" s="2">
        <f t="shared" si="550"/>
        <v>0</v>
      </c>
      <c r="M1311" s="2">
        <f t="shared" si="551"/>
        <v>0</v>
      </c>
      <c r="N1311" s="53">
        <v>46268</v>
      </c>
      <c r="O1311" s="53">
        <v>25529</v>
      </c>
      <c r="AP1311" s="7">
        <f>IF(Q1311&gt;0,RANK(Q1311,(N1311:P1311,Q1311:AF1311)),0)</f>
        <v>0</v>
      </c>
      <c r="AQ1311" s="7">
        <f>IF(R1311&gt;0,RANK(R1311,(N1311:P1311,Q1311:AF1311)),0)</f>
        <v>0</v>
      </c>
      <c r="AR1311" s="7">
        <f>IF(T1311&gt;0,RANK(T1311,(N1311:P1311,Q1311:AF1311)),0)</f>
        <v>0</v>
      </c>
      <c r="AS1311" s="7">
        <f>IF(S1311&gt;0,RANK(S1311,(N1311:P1311,Q1311:AF1311)),0)</f>
        <v>0</v>
      </c>
      <c r="AT1311" s="2">
        <f t="shared" si="552"/>
        <v>0</v>
      </c>
      <c r="AU1311" s="2">
        <f t="shared" si="553"/>
        <v>0</v>
      </c>
      <c r="AV1311" s="2">
        <f t="shared" si="554"/>
        <v>0</v>
      </c>
      <c r="AW1311" s="2">
        <f t="shared" si="555"/>
        <v>0</v>
      </c>
      <c r="AY1311" t="s">
        <v>1542</v>
      </c>
      <c r="AZ1311" t="s">
        <v>353</v>
      </c>
      <c r="BA1311">
        <v>1</v>
      </c>
      <c r="BC1311">
        <v>2</v>
      </c>
      <c r="BD1311" s="91">
        <v>30</v>
      </c>
      <c r="BE1311" s="93">
        <v>63</v>
      </c>
      <c r="BF1311" s="96">
        <f t="shared" si="556"/>
        <v>30063</v>
      </c>
      <c r="BG1311" s="96">
        <f t="shared" si="557"/>
        <v>30063</v>
      </c>
      <c r="BI1311" s="7" t="s">
        <v>1447</v>
      </c>
      <c r="BP1311" t="s">
        <v>864</v>
      </c>
    </row>
    <row r="1312" spans="1:68" ht="14" hidden="1" customHeight="1" outlineLevel="1" x14ac:dyDescent="0.2">
      <c r="A1312" t="s">
        <v>1342</v>
      </c>
      <c r="B1312" t="s">
        <v>353</v>
      </c>
      <c r="C1312" s="1">
        <f t="shared" ref="C1312:C1336" si="560">SUM(N1312:AN1312)</f>
        <v>2879</v>
      </c>
      <c r="D1312" s="7">
        <f>IF(N1312&gt;0, RANK(N1312,(N1312:P1312,Q1312:AF1312)),0)</f>
        <v>2</v>
      </c>
      <c r="E1312" s="7">
        <f>IF(O1312&gt;0,RANK(O1312,(N1312:P1312,Q1312:AF1312)),0)</f>
        <v>1</v>
      </c>
      <c r="F1312" s="7">
        <f>IF(P1312&gt;0,RANK(P1312,(N1312:P1312,Q1312:AF1312)),0)</f>
        <v>0</v>
      </c>
      <c r="G1312" s="1">
        <f t="shared" si="558"/>
        <v>1803</v>
      </c>
      <c r="H1312" s="2">
        <f t="shared" si="559"/>
        <v>0.6262591177492185</v>
      </c>
      <c r="I1312" s="2"/>
      <c r="J1312" s="2">
        <f t="shared" ref="J1312:J1336" si="561">IF($C1312=0,"-",N1312/$C1312)</f>
        <v>0.18687044112539075</v>
      </c>
      <c r="K1312" s="2">
        <f t="shared" ref="K1312:K1336" si="562">IF($C1312=0,"-",O1312/$C1312)</f>
        <v>0.81312955887460925</v>
      </c>
      <c r="L1312" s="2">
        <f t="shared" ref="L1312:L1336" si="563">IF($C1312=0,"-",P1312/$C1312)</f>
        <v>0</v>
      </c>
      <c r="M1312" s="2">
        <f t="shared" ref="M1312:M1336" si="564">IF(C1312=0,"-",(1-J1312-K1312-L1312))</f>
        <v>0</v>
      </c>
      <c r="N1312" s="53">
        <v>538</v>
      </c>
      <c r="O1312" s="53">
        <v>2341</v>
      </c>
      <c r="AP1312" s="7">
        <f>IF(Q1312&gt;0,RANK(Q1312,(N1312:P1312,Q1312:AF1312)),0)</f>
        <v>0</v>
      </c>
      <c r="AQ1312" s="7">
        <f>IF(R1312&gt;0,RANK(R1312,(N1312:P1312,Q1312:AF1312)),0)</f>
        <v>0</v>
      </c>
      <c r="AR1312" s="7">
        <f>IF(T1312&gt;0,RANK(T1312,(N1312:P1312,Q1312:AF1312)),0)</f>
        <v>0</v>
      </c>
      <c r="AS1312" s="7">
        <f>IF(S1312&gt;0,RANK(S1312,(N1312:P1312,Q1312:AF1312)),0)</f>
        <v>0</v>
      </c>
      <c r="AT1312" s="2">
        <f t="shared" ref="AT1312:AT1336" si="565">IF($C1312=0,"-",Q1312/$C1312)</f>
        <v>0</v>
      </c>
      <c r="AU1312" s="2">
        <f t="shared" ref="AU1312:AU1336" si="566">IF($C1312=0,"-",R1312/$C1312)</f>
        <v>0</v>
      </c>
      <c r="AV1312" s="2">
        <f t="shared" ref="AV1312:AV1336" si="567">IF($C1312=0,"-",T1312/$C1312)</f>
        <v>0</v>
      </c>
      <c r="AW1312" s="2">
        <f t="shared" ref="AW1312:AW1336" si="568">IF($C1312=0,"-",S1312/$C1312)</f>
        <v>0</v>
      </c>
      <c r="AY1312" t="s">
        <v>1342</v>
      </c>
      <c r="AZ1312" t="s">
        <v>353</v>
      </c>
      <c r="BA1312">
        <v>1</v>
      </c>
      <c r="BC1312">
        <v>2</v>
      </c>
      <c r="BD1312" s="91">
        <v>30</v>
      </c>
      <c r="BE1312" s="93">
        <v>65</v>
      </c>
      <c r="BF1312" s="96">
        <f t="shared" si="556"/>
        <v>30065</v>
      </c>
      <c r="BG1312" s="96">
        <f t="shared" si="557"/>
        <v>30065</v>
      </c>
      <c r="BI1312" s="7" t="s">
        <v>1447</v>
      </c>
      <c r="BP1312" t="s">
        <v>1742</v>
      </c>
    </row>
    <row r="1313" spans="1:68" ht="14" hidden="1" customHeight="1" outlineLevel="1" x14ac:dyDescent="0.2">
      <c r="A1313" t="s">
        <v>469</v>
      </c>
      <c r="B1313" t="s">
        <v>353</v>
      </c>
      <c r="C1313" s="1">
        <f t="shared" si="560"/>
        <v>11607</v>
      </c>
      <c r="D1313" s="7">
        <f>IF(N1313&gt;0, RANK(N1313,(N1313:P1313,Q1313:AF1313)),0)</f>
        <v>2</v>
      </c>
      <c r="E1313" s="7">
        <f>IF(O1313&gt;0,RANK(O1313,(N1313:P1313,Q1313:AF1313)),0)</f>
        <v>1</v>
      </c>
      <c r="F1313" s="7">
        <f>IF(P1313&gt;0,RANK(P1313,(N1313:P1313,Q1313:AF1313)),0)</f>
        <v>0</v>
      </c>
      <c r="G1313" s="1">
        <f t="shared" si="558"/>
        <v>75</v>
      </c>
      <c r="H1313" s="2">
        <f t="shared" si="559"/>
        <v>6.4616179891444818E-3</v>
      </c>
      <c r="I1313" s="2"/>
      <c r="J1313" s="2">
        <f t="shared" si="561"/>
        <v>0.49676919100542777</v>
      </c>
      <c r="K1313" s="2">
        <f t="shared" si="562"/>
        <v>0.50323080899457229</v>
      </c>
      <c r="L1313" s="2">
        <f t="shared" si="563"/>
        <v>0</v>
      </c>
      <c r="M1313" s="2">
        <f t="shared" si="564"/>
        <v>0</v>
      </c>
      <c r="N1313" s="53">
        <v>5766</v>
      </c>
      <c r="O1313" s="53">
        <v>5841</v>
      </c>
      <c r="AP1313" s="7">
        <f>IF(Q1313&gt;0,RANK(Q1313,(N1313:P1313,Q1313:AF1313)),0)</f>
        <v>0</v>
      </c>
      <c r="AQ1313" s="7">
        <f>IF(R1313&gt;0,RANK(R1313,(N1313:P1313,Q1313:AF1313)),0)</f>
        <v>0</v>
      </c>
      <c r="AR1313" s="7">
        <f>IF(T1313&gt;0,RANK(T1313,(N1313:P1313,Q1313:AF1313)),0)</f>
        <v>0</v>
      </c>
      <c r="AS1313" s="7">
        <f>IF(S1313&gt;0,RANK(S1313,(N1313:P1313,Q1313:AF1313)),0)</f>
        <v>0</v>
      </c>
      <c r="AT1313" s="2">
        <f t="shared" si="565"/>
        <v>0</v>
      </c>
      <c r="AU1313" s="2">
        <f t="shared" si="566"/>
        <v>0</v>
      </c>
      <c r="AV1313" s="2">
        <f t="shared" si="567"/>
        <v>0</v>
      </c>
      <c r="AW1313" s="2">
        <f t="shared" si="568"/>
        <v>0</v>
      </c>
      <c r="AY1313" t="s">
        <v>469</v>
      </c>
      <c r="AZ1313" t="s">
        <v>353</v>
      </c>
      <c r="BA1313">
        <v>1</v>
      </c>
      <c r="BC1313">
        <v>2</v>
      </c>
      <c r="BD1313" s="91">
        <v>30</v>
      </c>
      <c r="BE1313" s="93">
        <v>67</v>
      </c>
      <c r="BF1313" s="96">
        <f t="shared" si="556"/>
        <v>30067</v>
      </c>
      <c r="BG1313" s="96">
        <f t="shared" si="557"/>
        <v>30067</v>
      </c>
      <c r="BI1313" s="7" t="s">
        <v>1447</v>
      </c>
      <c r="BP1313" t="s">
        <v>1075</v>
      </c>
    </row>
    <row r="1314" spans="1:68" ht="14" hidden="1" customHeight="1" outlineLevel="1" x14ac:dyDescent="0.2">
      <c r="A1314" t="s">
        <v>1492</v>
      </c>
      <c r="B1314" t="s">
        <v>353</v>
      </c>
      <c r="C1314" s="1">
        <f t="shared" si="560"/>
        <v>351</v>
      </c>
      <c r="D1314" s="7">
        <f>IF(N1314&gt;0, RANK(N1314,(N1314:P1314,Q1314:AF1314)),0)</f>
        <v>2</v>
      </c>
      <c r="E1314" s="7">
        <f>IF(O1314&gt;0,RANK(O1314,(N1314:P1314,Q1314:AF1314)),0)</f>
        <v>1</v>
      </c>
      <c r="F1314" s="7">
        <f>IF(P1314&gt;0,RANK(P1314,(N1314:P1314,Q1314:AF1314)),0)</f>
        <v>0</v>
      </c>
      <c r="G1314" s="1">
        <f t="shared" si="558"/>
        <v>249</v>
      </c>
      <c r="H1314" s="2">
        <f t="shared" si="559"/>
        <v>0.70940170940170943</v>
      </c>
      <c r="I1314" s="2"/>
      <c r="J1314" s="2">
        <f t="shared" si="561"/>
        <v>0.14529914529914531</v>
      </c>
      <c r="K1314" s="2">
        <f t="shared" si="562"/>
        <v>0.85470085470085466</v>
      </c>
      <c r="L1314" s="2">
        <f t="shared" si="563"/>
        <v>0</v>
      </c>
      <c r="M1314" s="2">
        <f t="shared" si="564"/>
        <v>0</v>
      </c>
      <c r="N1314" s="53">
        <v>51</v>
      </c>
      <c r="O1314" s="53">
        <v>300</v>
      </c>
      <c r="AP1314" s="7">
        <f>IF(Q1314&gt;0,RANK(Q1314,(N1314:P1314,Q1314:AF1314)),0)</f>
        <v>0</v>
      </c>
      <c r="AQ1314" s="7">
        <f>IF(R1314&gt;0,RANK(R1314,(N1314:P1314,Q1314:AF1314)),0)</f>
        <v>0</v>
      </c>
      <c r="AR1314" s="7">
        <f>IF(T1314&gt;0,RANK(T1314,(N1314:P1314,Q1314:AF1314)),0)</f>
        <v>0</v>
      </c>
      <c r="AS1314" s="7">
        <f>IF(S1314&gt;0,RANK(S1314,(N1314:P1314,Q1314:AF1314)),0)</f>
        <v>0</v>
      </c>
      <c r="AT1314" s="2">
        <f t="shared" si="565"/>
        <v>0</v>
      </c>
      <c r="AU1314" s="2">
        <f t="shared" si="566"/>
        <v>0</v>
      </c>
      <c r="AV1314" s="2">
        <f t="shared" si="567"/>
        <v>0</v>
      </c>
      <c r="AW1314" s="2">
        <f t="shared" si="568"/>
        <v>0</v>
      </c>
      <c r="AY1314" t="s">
        <v>1492</v>
      </c>
      <c r="AZ1314" t="s">
        <v>353</v>
      </c>
      <c r="BA1314">
        <v>1</v>
      </c>
      <c r="BC1314">
        <v>2</v>
      </c>
      <c r="BD1314" s="91">
        <v>30</v>
      </c>
      <c r="BE1314" s="93">
        <v>69</v>
      </c>
      <c r="BF1314" s="96">
        <f t="shared" si="556"/>
        <v>30069</v>
      </c>
      <c r="BG1314" s="96">
        <f t="shared" si="557"/>
        <v>30069</v>
      </c>
      <c r="BI1314" s="7" t="s">
        <v>1447</v>
      </c>
    </row>
    <row r="1315" spans="1:68" ht="14" hidden="1" customHeight="1" outlineLevel="1" x14ac:dyDescent="0.2">
      <c r="A1315" t="s">
        <v>992</v>
      </c>
      <c r="B1315" t="s">
        <v>353</v>
      </c>
      <c r="C1315" s="1">
        <f t="shared" si="560"/>
        <v>2378</v>
      </c>
      <c r="D1315" s="7">
        <f>IF(N1315&gt;0, RANK(N1315,(N1315:P1315,Q1315:AF1315)),0)</f>
        <v>2</v>
      </c>
      <c r="E1315" s="7">
        <f>IF(O1315&gt;0,RANK(O1315,(N1315:P1315,Q1315:AF1315)),0)</f>
        <v>1</v>
      </c>
      <c r="F1315" s="7">
        <f>IF(P1315&gt;0,RANK(P1315,(N1315:P1315,Q1315:AF1315)),0)</f>
        <v>0</v>
      </c>
      <c r="G1315" s="1">
        <f t="shared" si="558"/>
        <v>1412</v>
      </c>
      <c r="H1315" s="2">
        <f t="shared" si="559"/>
        <v>0.59377628259041215</v>
      </c>
      <c r="I1315" s="2"/>
      <c r="J1315" s="2">
        <f t="shared" si="561"/>
        <v>0.20311185870479395</v>
      </c>
      <c r="K1315" s="2">
        <f t="shared" si="562"/>
        <v>0.79688814129520602</v>
      </c>
      <c r="L1315" s="2">
        <f t="shared" si="563"/>
        <v>0</v>
      </c>
      <c r="M1315" s="2">
        <f t="shared" si="564"/>
        <v>0</v>
      </c>
      <c r="N1315" s="53">
        <v>483</v>
      </c>
      <c r="O1315" s="53">
        <v>1895</v>
      </c>
      <c r="AP1315" s="7">
        <f>IF(Q1315&gt;0,RANK(Q1315,(N1315:P1315,Q1315:AF1315)),0)</f>
        <v>0</v>
      </c>
      <c r="AQ1315" s="7">
        <f>IF(R1315&gt;0,RANK(R1315,(N1315:P1315,Q1315:AF1315)),0)</f>
        <v>0</v>
      </c>
      <c r="AR1315" s="7">
        <f>IF(T1315&gt;0,RANK(T1315,(N1315:P1315,Q1315:AF1315)),0)</f>
        <v>0</v>
      </c>
      <c r="AS1315" s="7">
        <f>IF(S1315&gt;0,RANK(S1315,(N1315:P1315,Q1315:AF1315)),0)</f>
        <v>0</v>
      </c>
      <c r="AT1315" s="2">
        <f t="shared" si="565"/>
        <v>0</v>
      </c>
      <c r="AU1315" s="2">
        <f t="shared" si="566"/>
        <v>0</v>
      </c>
      <c r="AV1315" s="2">
        <f t="shared" si="567"/>
        <v>0</v>
      </c>
      <c r="AW1315" s="2">
        <f t="shared" si="568"/>
        <v>0</v>
      </c>
      <c r="AY1315" t="s">
        <v>992</v>
      </c>
      <c r="AZ1315" t="s">
        <v>353</v>
      </c>
      <c r="BA1315">
        <v>1</v>
      </c>
      <c r="BC1315">
        <v>2</v>
      </c>
      <c r="BD1315" s="91">
        <v>30</v>
      </c>
      <c r="BE1315" s="93">
        <v>71</v>
      </c>
      <c r="BF1315" s="96">
        <f t="shared" si="556"/>
        <v>30071</v>
      </c>
      <c r="BG1315" s="96">
        <f t="shared" si="557"/>
        <v>30071</v>
      </c>
      <c r="BI1315" s="7" t="s">
        <v>1447</v>
      </c>
    </row>
    <row r="1316" spans="1:68" ht="14" hidden="1" customHeight="1" outlineLevel="1" x14ac:dyDescent="0.2">
      <c r="A1316" t="s">
        <v>2403</v>
      </c>
      <c r="B1316" t="s">
        <v>353</v>
      </c>
      <c r="C1316" s="1">
        <f t="shared" si="560"/>
        <v>3005</v>
      </c>
      <c r="D1316" s="7">
        <f>IF(N1316&gt;0, RANK(N1316,(N1316:P1316,Q1316:AF1316)),0)</f>
        <v>2</v>
      </c>
      <c r="E1316" s="7">
        <f>IF(O1316&gt;0,RANK(O1316,(N1316:P1316,Q1316:AF1316)),0)</f>
        <v>1</v>
      </c>
      <c r="F1316" s="7">
        <f>IF(P1316&gt;0,RANK(P1316,(N1316:P1316,Q1316:AF1316)),0)</f>
        <v>0</v>
      </c>
      <c r="G1316" s="1">
        <f t="shared" si="558"/>
        <v>861</v>
      </c>
      <c r="H1316" s="2">
        <f t="shared" si="559"/>
        <v>0.286522462562396</v>
      </c>
      <c r="I1316" s="2"/>
      <c r="J1316" s="2">
        <f t="shared" si="561"/>
        <v>0.356738768718802</v>
      </c>
      <c r="K1316" s="2">
        <f t="shared" si="562"/>
        <v>0.64326123128119805</v>
      </c>
      <c r="L1316" s="2">
        <f t="shared" si="563"/>
        <v>0</v>
      </c>
      <c r="M1316" s="2">
        <f t="shared" si="564"/>
        <v>0</v>
      </c>
      <c r="N1316" s="53">
        <v>1072</v>
      </c>
      <c r="O1316" s="53">
        <v>1933</v>
      </c>
      <c r="AP1316" s="7">
        <f>IF(Q1316&gt;0,RANK(Q1316,(N1316:P1316,Q1316:AF1316)),0)</f>
        <v>0</v>
      </c>
      <c r="AQ1316" s="7">
        <f>IF(R1316&gt;0,RANK(R1316,(N1316:P1316,Q1316:AF1316)),0)</f>
        <v>0</v>
      </c>
      <c r="AR1316" s="7">
        <f>IF(T1316&gt;0,RANK(T1316,(N1316:P1316,Q1316:AF1316)),0)</f>
        <v>0</v>
      </c>
      <c r="AS1316" s="7">
        <f>IF(S1316&gt;0,RANK(S1316,(N1316:P1316,Q1316:AF1316)),0)</f>
        <v>0</v>
      </c>
      <c r="AT1316" s="2">
        <f t="shared" si="565"/>
        <v>0</v>
      </c>
      <c r="AU1316" s="2">
        <f t="shared" si="566"/>
        <v>0</v>
      </c>
      <c r="AV1316" s="2">
        <f t="shared" si="567"/>
        <v>0</v>
      </c>
      <c r="AW1316" s="2">
        <f t="shared" si="568"/>
        <v>0</v>
      </c>
      <c r="AY1316" t="s">
        <v>2403</v>
      </c>
      <c r="AZ1316" t="s">
        <v>353</v>
      </c>
      <c r="BA1316">
        <v>1</v>
      </c>
      <c r="BC1316">
        <v>2</v>
      </c>
      <c r="BD1316" s="91">
        <v>30</v>
      </c>
      <c r="BE1316" s="93">
        <v>73</v>
      </c>
      <c r="BF1316" s="96">
        <f t="shared" si="556"/>
        <v>30073</v>
      </c>
      <c r="BG1316" s="96">
        <f t="shared" si="557"/>
        <v>30073</v>
      </c>
      <c r="BI1316" s="7" t="s">
        <v>1447</v>
      </c>
      <c r="BP1316" t="s">
        <v>1396</v>
      </c>
    </row>
    <row r="1317" spans="1:68" ht="14" hidden="1" customHeight="1" outlineLevel="1" x14ac:dyDescent="0.2">
      <c r="A1317" t="s">
        <v>1945</v>
      </c>
      <c r="B1317" t="s">
        <v>353</v>
      </c>
      <c r="C1317" s="1">
        <f t="shared" si="560"/>
        <v>1137</v>
      </c>
      <c r="D1317" s="7">
        <f>IF(N1317&gt;0, RANK(N1317,(N1317:P1317,Q1317:AF1317)),0)</f>
        <v>2</v>
      </c>
      <c r="E1317" s="7">
        <f>IF(O1317&gt;0,RANK(O1317,(N1317:P1317,Q1317:AF1317)),0)</f>
        <v>1</v>
      </c>
      <c r="F1317" s="7">
        <f>IF(P1317&gt;0,RANK(P1317,(N1317:P1317,Q1317:AF1317)),0)</f>
        <v>0</v>
      </c>
      <c r="G1317" s="1">
        <f t="shared" si="558"/>
        <v>777</v>
      </c>
      <c r="H1317" s="2">
        <f t="shared" si="559"/>
        <v>0.68337730870712399</v>
      </c>
      <c r="I1317" s="2"/>
      <c r="J1317" s="2">
        <f t="shared" si="561"/>
        <v>0.15831134564643801</v>
      </c>
      <c r="K1317" s="2">
        <f t="shared" si="562"/>
        <v>0.84168865435356199</v>
      </c>
      <c r="L1317" s="2">
        <f t="shared" si="563"/>
        <v>0</v>
      </c>
      <c r="M1317" s="2">
        <f t="shared" si="564"/>
        <v>0</v>
      </c>
      <c r="N1317" s="53">
        <v>180</v>
      </c>
      <c r="O1317" s="53">
        <v>957</v>
      </c>
      <c r="AP1317" s="7">
        <f>IF(Q1317&gt;0,RANK(Q1317,(N1317:P1317,Q1317:AF1317)),0)</f>
        <v>0</v>
      </c>
      <c r="AQ1317" s="7">
        <f>IF(R1317&gt;0,RANK(R1317,(N1317:P1317,Q1317:AF1317)),0)</f>
        <v>0</v>
      </c>
      <c r="AR1317" s="7">
        <f>IF(T1317&gt;0,RANK(T1317,(N1317:P1317,Q1317:AF1317)),0)</f>
        <v>0</v>
      </c>
      <c r="AS1317" s="7">
        <f>IF(S1317&gt;0,RANK(S1317,(N1317:P1317,Q1317:AF1317)),0)</f>
        <v>0</v>
      </c>
      <c r="AT1317" s="2">
        <f t="shared" si="565"/>
        <v>0</v>
      </c>
      <c r="AU1317" s="2">
        <f t="shared" si="566"/>
        <v>0</v>
      </c>
      <c r="AV1317" s="2">
        <f t="shared" si="567"/>
        <v>0</v>
      </c>
      <c r="AW1317" s="2">
        <f t="shared" si="568"/>
        <v>0</v>
      </c>
      <c r="AY1317" t="s">
        <v>1945</v>
      </c>
      <c r="AZ1317" t="s">
        <v>353</v>
      </c>
      <c r="BA1317">
        <v>1</v>
      </c>
      <c r="BC1317">
        <v>2</v>
      </c>
      <c r="BD1317" s="91">
        <v>30</v>
      </c>
      <c r="BE1317" s="93">
        <v>75</v>
      </c>
      <c r="BF1317" s="96">
        <f t="shared" si="556"/>
        <v>30075</v>
      </c>
      <c r="BG1317" s="96">
        <f t="shared" si="557"/>
        <v>30075</v>
      </c>
      <c r="BI1317" s="7" t="s">
        <v>1447</v>
      </c>
    </row>
    <row r="1318" spans="1:68" ht="14" hidden="1" customHeight="1" outlineLevel="1" x14ac:dyDescent="0.2">
      <c r="A1318" t="s">
        <v>942</v>
      </c>
      <c r="B1318" t="s">
        <v>353</v>
      </c>
      <c r="C1318" s="1">
        <f t="shared" si="560"/>
        <v>3176</v>
      </c>
      <c r="D1318" s="7">
        <f>IF(N1318&gt;0, RANK(N1318,(N1318:P1318,Q1318:AF1318)),0)</f>
        <v>2</v>
      </c>
      <c r="E1318" s="7">
        <f>IF(O1318&gt;0,RANK(O1318,(N1318:P1318,Q1318:AF1318)),0)</f>
        <v>1</v>
      </c>
      <c r="F1318" s="7">
        <f>IF(P1318&gt;0,RANK(P1318,(N1318:P1318,Q1318:AF1318)),0)</f>
        <v>0</v>
      </c>
      <c r="G1318" s="1">
        <f t="shared" si="558"/>
        <v>1304</v>
      </c>
      <c r="H1318" s="2">
        <f t="shared" si="559"/>
        <v>0.41057934508816119</v>
      </c>
      <c r="I1318" s="2"/>
      <c r="J1318" s="2">
        <f t="shared" si="561"/>
        <v>0.29471032745591941</v>
      </c>
      <c r="K1318" s="2">
        <f t="shared" si="562"/>
        <v>0.70528967254408059</v>
      </c>
      <c r="L1318" s="2">
        <f t="shared" si="563"/>
        <v>0</v>
      </c>
      <c r="M1318" s="2">
        <f t="shared" si="564"/>
        <v>0</v>
      </c>
      <c r="N1318" s="53">
        <v>936</v>
      </c>
      <c r="O1318" s="53">
        <v>2240</v>
      </c>
      <c r="AP1318" s="7">
        <f>IF(Q1318&gt;0,RANK(Q1318,(N1318:P1318,Q1318:AF1318)),0)</f>
        <v>0</v>
      </c>
      <c r="AQ1318" s="7">
        <f>IF(R1318&gt;0,RANK(R1318,(N1318:P1318,Q1318:AF1318)),0)</f>
        <v>0</v>
      </c>
      <c r="AR1318" s="7">
        <f>IF(T1318&gt;0,RANK(T1318,(N1318:P1318,Q1318:AF1318)),0)</f>
        <v>0</v>
      </c>
      <c r="AS1318" s="7">
        <f>IF(S1318&gt;0,RANK(S1318,(N1318:P1318,Q1318:AF1318)),0)</f>
        <v>0</v>
      </c>
      <c r="AT1318" s="2">
        <f t="shared" si="565"/>
        <v>0</v>
      </c>
      <c r="AU1318" s="2">
        <f t="shared" si="566"/>
        <v>0</v>
      </c>
      <c r="AV1318" s="2">
        <f t="shared" si="567"/>
        <v>0</v>
      </c>
      <c r="AW1318" s="2">
        <f t="shared" si="568"/>
        <v>0</v>
      </c>
      <c r="AY1318" t="s">
        <v>942</v>
      </c>
      <c r="AZ1318" t="s">
        <v>353</v>
      </c>
      <c r="BA1318">
        <v>1</v>
      </c>
      <c r="BC1318">
        <v>2</v>
      </c>
      <c r="BD1318" s="91">
        <v>30</v>
      </c>
      <c r="BE1318" s="93">
        <v>77</v>
      </c>
      <c r="BF1318" s="96">
        <f t="shared" si="556"/>
        <v>30077</v>
      </c>
      <c r="BG1318" s="96">
        <f t="shared" si="557"/>
        <v>30077</v>
      </c>
      <c r="BI1318" s="7" t="s">
        <v>1447</v>
      </c>
      <c r="BP1318" t="s">
        <v>1075</v>
      </c>
    </row>
    <row r="1319" spans="1:68" ht="14" hidden="1" customHeight="1" outlineLevel="1" x14ac:dyDescent="0.2">
      <c r="A1319" t="s">
        <v>1253</v>
      </c>
      <c r="B1319" t="s">
        <v>353</v>
      </c>
      <c r="C1319" s="1">
        <f t="shared" si="560"/>
        <v>747</v>
      </c>
      <c r="D1319" s="7">
        <f>IF(N1319&gt;0, RANK(N1319,(N1319:P1319,Q1319:AF1319)),0)</f>
        <v>2</v>
      </c>
      <c r="E1319" s="7">
        <f>IF(O1319&gt;0,RANK(O1319,(N1319:P1319,Q1319:AF1319)),0)</f>
        <v>1</v>
      </c>
      <c r="F1319" s="7">
        <f>IF(P1319&gt;0,RANK(P1319,(N1319:P1319,Q1319:AF1319)),0)</f>
        <v>0</v>
      </c>
      <c r="G1319" s="1">
        <f t="shared" si="558"/>
        <v>425</v>
      </c>
      <c r="H1319" s="2">
        <f t="shared" si="559"/>
        <v>0.5689424364123159</v>
      </c>
      <c r="I1319" s="2"/>
      <c r="J1319" s="2">
        <f t="shared" si="561"/>
        <v>0.21552878179384202</v>
      </c>
      <c r="K1319" s="2">
        <f t="shared" si="562"/>
        <v>0.78447121820615795</v>
      </c>
      <c r="L1319" s="2">
        <f t="shared" si="563"/>
        <v>0</v>
      </c>
      <c r="M1319" s="2">
        <f t="shared" si="564"/>
        <v>0</v>
      </c>
      <c r="N1319" s="53">
        <v>161</v>
      </c>
      <c r="O1319" s="53">
        <v>586</v>
      </c>
      <c r="AP1319" s="7">
        <f>IF(Q1319&gt;0,RANK(Q1319,(N1319:P1319,Q1319:AF1319)),0)</f>
        <v>0</v>
      </c>
      <c r="AQ1319" s="7">
        <f>IF(R1319&gt;0,RANK(R1319,(N1319:P1319,Q1319:AF1319)),0)</f>
        <v>0</v>
      </c>
      <c r="AR1319" s="7">
        <f>IF(T1319&gt;0,RANK(T1319,(N1319:P1319,Q1319:AF1319)),0)</f>
        <v>0</v>
      </c>
      <c r="AS1319" s="7">
        <f>IF(S1319&gt;0,RANK(S1319,(N1319:P1319,Q1319:AF1319)),0)</f>
        <v>0</v>
      </c>
      <c r="AT1319" s="2">
        <f t="shared" si="565"/>
        <v>0</v>
      </c>
      <c r="AU1319" s="2">
        <f t="shared" si="566"/>
        <v>0</v>
      </c>
      <c r="AV1319" s="2">
        <f t="shared" si="567"/>
        <v>0</v>
      </c>
      <c r="AW1319" s="2">
        <f t="shared" si="568"/>
        <v>0</v>
      </c>
      <c r="AY1319" t="s">
        <v>1253</v>
      </c>
      <c r="AZ1319" t="s">
        <v>353</v>
      </c>
      <c r="BA1319">
        <v>1</v>
      </c>
      <c r="BC1319">
        <v>2</v>
      </c>
      <c r="BD1319" s="91">
        <v>30</v>
      </c>
      <c r="BE1319" s="93">
        <v>79</v>
      </c>
      <c r="BF1319" s="96">
        <f t="shared" si="556"/>
        <v>30079</v>
      </c>
      <c r="BG1319" s="96">
        <f t="shared" si="557"/>
        <v>30079</v>
      </c>
      <c r="BI1319" s="7" t="s">
        <v>1447</v>
      </c>
    </row>
    <row r="1320" spans="1:68" ht="14" hidden="1" customHeight="1" outlineLevel="1" x14ac:dyDescent="0.2">
      <c r="A1320" t="s">
        <v>1119</v>
      </c>
      <c r="B1320" t="s">
        <v>353</v>
      </c>
      <c r="C1320" s="1">
        <f t="shared" si="560"/>
        <v>28574</v>
      </c>
      <c r="D1320" s="7">
        <f>IF(N1320&gt;0, RANK(N1320,(N1320:P1320,Q1320:AF1320)),0)</f>
        <v>2</v>
      </c>
      <c r="E1320" s="7">
        <f>IF(O1320&gt;0,RANK(O1320,(N1320:P1320,Q1320:AF1320)),0)</f>
        <v>1</v>
      </c>
      <c r="F1320" s="7">
        <f>IF(P1320&gt;0,RANK(P1320,(N1320:P1320,Q1320:AF1320)),0)</f>
        <v>0</v>
      </c>
      <c r="G1320" s="1">
        <f t="shared" si="558"/>
        <v>8838</v>
      </c>
      <c r="H1320" s="2">
        <f t="shared" si="559"/>
        <v>0.3093021628053475</v>
      </c>
      <c r="I1320" s="2"/>
      <c r="J1320" s="2">
        <f t="shared" si="561"/>
        <v>0.34534891859732625</v>
      </c>
      <c r="K1320" s="2">
        <f t="shared" si="562"/>
        <v>0.65465108140267381</v>
      </c>
      <c r="L1320" s="2">
        <f t="shared" si="563"/>
        <v>0</v>
      </c>
      <c r="M1320" s="2">
        <f t="shared" si="564"/>
        <v>0</v>
      </c>
      <c r="N1320" s="53">
        <v>9868</v>
      </c>
      <c r="O1320" s="53">
        <v>18706</v>
      </c>
      <c r="AP1320" s="7">
        <f>IF(Q1320&gt;0,RANK(Q1320,(N1320:P1320,Q1320:AF1320)),0)</f>
        <v>0</v>
      </c>
      <c r="AQ1320" s="7">
        <f>IF(R1320&gt;0,RANK(R1320,(N1320:P1320,Q1320:AF1320)),0)</f>
        <v>0</v>
      </c>
      <c r="AR1320" s="7">
        <f>IF(T1320&gt;0,RANK(T1320,(N1320:P1320,Q1320:AF1320)),0)</f>
        <v>0</v>
      </c>
      <c r="AS1320" s="7">
        <f>IF(S1320&gt;0,RANK(S1320,(N1320:P1320,Q1320:AF1320)),0)</f>
        <v>0</v>
      </c>
      <c r="AT1320" s="2">
        <f t="shared" si="565"/>
        <v>0</v>
      </c>
      <c r="AU1320" s="2">
        <f t="shared" si="566"/>
        <v>0</v>
      </c>
      <c r="AV1320" s="2">
        <f t="shared" si="567"/>
        <v>0</v>
      </c>
      <c r="AW1320" s="2">
        <f t="shared" si="568"/>
        <v>0</v>
      </c>
      <c r="AY1320" t="s">
        <v>1119</v>
      </c>
      <c r="AZ1320" t="s">
        <v>353</v>
      </c>
      <c r="BA1320">
        <v>1</v>
      </c>
      <c r="BC1320">
        <v>2</v>
      </c>
      <c r="BD1320" s="91">
        <v>30</v>
      </c>
      <c r="BE1320" s="93">
        <v>81</v>
      </c>
      <c r="BF1320" s="96">
        <f t="shared" ref="BF1320:BF1383" si="569">1000*BD1320+BE1320</f>
        <v>30081</v>
      </c>
      <c r="BG1320" s="96">
        <f t="shared" si="557"/>
        <v>30081</v>
      </c>
      <c r="BI1320" s="7" t="s">
        <v>1447</v>
      </c>
      <c r="BP1320" t="s">
        <v>864</v>
      </c>
    </row>
    <row r="1321" spans="1:68" ht="14" hidden="1" customHeight="1" outlineLevel="1" x14ac:dyDescent="0.2">
      <c r="A1321" t="s">
        <v>2445</v>
      </c>
      <c r="B1321" t="s">
        <v>353</v>
      </c>
      <c r="C1321" s="1">
        <f t="shared" si="560"/>
        <v>5791</v>
      </c>
      <c r="D1321" s="7">
        <f>IF(N1321&gt;0, RANK(N1321,(N1321:P1321,Q1321:AF1321)),0)</f>
        <v>2</v>
      </c>
      <c r="E1321" s="7">
        <f>IF(O1321&gt;0,RANK(O1321,(N1321:P1321,Q1321:AF1321)),0)</f>
        <v>1</v>
      </c>
      <c r="F1321" s="7">
        <f>IF(P1321&gt;0,RANK(P1321,(N1321:P1321,Q1321:AF1321)),0)</f>
        <v>0</v>
      </c>
      <c r="G1321" s="1">
        <f t="shared" si="558"/>
        <v>3547</v>
      </c>
      <c r="H1321" s="2">
        <f t="shared" si="559"/>
        <v>0.6125021585218442</v>
      </c>
      <c r="I1321" s="2"/>
      <c r="J1321" s="2">
        <f t="shared" si="561"/>
        <v>0.19374892073907787</v>
      </c>
      <c r="K1321" s="2">
        <f t="shared" si="562"/>
        <v>0.8062510792609221</v>
      </c>
      <c r="L1321" s="2">
        <f t="shared" si="563"/>
        <v>0</v>
      </c>
      <c r="M1321" s="2">
        <f t="shared" si="564"/>
        <v>0</v>
      </c>
      <c r="N1321" s="53">
        <v>1122</v>
      </c>
      <c r="O1321" s="53">
        <v>4669</v>
      </c>
      <c r="AP1321" s="7">
        <f>IF(Q1321&gt;0,RANK(Q1321,(N1321:P1321,Q1321:AF1321)),0)</f>
        <v>0</v>
      </c>
      <c r="AQ1321" s="7">
        <f>IF(R1321&gt;0,RANK(R1321,(N1321:P1321,Q1321:AF1321)),0)</f>
        <v>0</v>
      </c>
      <c r="AR1321" s="7">
        <f>IF(T1321&gt;0,RANK(T1321,(N1321:P1321,Q1321:AF1321)),0)</f>
        <v>0</v>
      </c>
      <c r="AS1321" s="7">
        <f>IF(S1321&gt;0,RANK(S1321,(N1321:P1321,Q1321:AF1321)),0)</f>
        <v>0</v>
      </c>
      <c r="AT1321" s="2">
        <f t="shared" si="565"/>
        <v>0</v>
      </c>
      <c r="AU1321" s="2">
        <f t="shared" si="566"/>
        <v>0</v>
      </c>
      <c r="AV1321" s="2">
        <f t="shared" si="567"/>
        <v>0</v>
      </c>
      <c r="AW1321" s="2">
        <f t="shared" si="568"/>
        <v>0</v>
      </c>
      <c r="AY1321" t="s">
        <v>2445</v>
      </c>
      <c r="AZ1321" t="s">
        <v>353</v>
      </c>
      <c r="BA1321">
        <v>1</v>
      </c>
      <c r="BC1321">
        <v>2</v>
      </c>
      <c r="BD1321" s="91">
        <v>30</v>
      </c>
      <c r="BE1321" s="93">
        <v>83</v>
      </c>
      <c r="BF1321" s="96">
        <f t="shared" si="569"/>
        <v>30083</v>
      </c>
      <c r="BG1321" s="96">
        <f t="shared" si="557"/>
        <v>30083</v>
      </c>
      <c r="BI1321" s="7" t="s">
        <v>1447</v>
      </c>
      <c r="BP1321" t="s">
        <v>1396</v>
      </c>
    </row>
    <row r="1322" spans="1:68" ht="14" hidden="1" customHeight="1" outlineLevel="1" x14ac:dyDescent="0.2">
      <c r="A1322" t="s">
        <v>815</v>
      </c>
      <c r="B1322" t="s">
        <v>353</v>
      </c>
      <c r="C1322" s="1">
        <f t="shared" si="560"/>
        <v>4033</v>
      </c>
      <c r="D1322" s="7">
        <f>IF(N1322&gt;0, RANK(N1322,(N1322:P1322,Q1322:AF1322)),0)</f>
        <v>1</v>
      </c>
      <c r="E1322" s="7">
        <f>IF(O1322&gt;0,RANK(O1322,(N1322:P1322,Q1322:AF1322)),0)</f>
        <v>2</v>
      </c>
      <c r="F1322" s="7">
        <f>IF(P1322&gt;0,RANK(P1322,(N1322:P1322,Q1322:AF1322)),0)</f>
        <v>0</v>
      </c>
      <c r="G1322" s="1">
        <f t="shared" si="558"/>
        <v>251</v>
      </c>
      <c r="H1322" s="2">
        <f t="shared" si="559"/>
        <v>6.2236548475080589E-2</v>
      </c>
      <c r="I1322" s="2"/>
      <c r="J1322" s="2">
        <f t="shared" si="561"/>
        <v>0.53111827423754032</v>
      </c>
      <c r="K1322" s="2">
        <f t="shared" si="562"/>
        <v>0.46888172576245973</v>
      </c>
      <c r="L1322" s="2">
        <f t="shared" si="563"/>
        <v>0</v>
      </c>
      <c r="M1322" s="2">
        <f t="shared" si="564"/>
        <v>-5.5511151231257827E-17</v>
      </c>
      <c r="N1322" s="53">
        <v>2142</v>
      </c>
      <c r="O1322" s="53">
        <v>1891</v>
      </c>
      <c r="AP1322" s="7">
        <f>IF(Q1322&gt;0,RANK(Q1322,(N1322:P1322,Q1322:AF1322)),0)</f>
        <v>0</v>
      </c>
      <c r="AQ1322" s="7">
        <f>IF(R1322&gt;0,RANK(R1322,(N1322:P1322,Q1322:AF1322)),0)</f>
        <v>0</v>
      </c>
      <c r="AR1322" s="7">
        <f>IF(T1322&gt;0,RANK(T1322,(N1322:P1322,Q1322:AF1322)),0)</f>
        <v>0</v>
      </c>
      <c r="AS1322" s="7">
        <f>IF(S1322&gt;0,RANK(S1322,(N1322:P1322,Q1322:AF1322)),0)</f>
        <v>0</v>
      </c>
      <c r="AT1322" s="2">
        <f t="shared" si="565"/>
        <v>0</v>
      </c>
      <c r="AU1322" s="2">
        <f t="shared" si="566"/>
        <v>0</v>
      </c>
      <c r="AV1322" s="2">
        <f t="shared" si="567"/>
        <v>0</v>
      </c>
      <c r="AW1322" s="2">
        <f t="shared" si="568"/>
        <v>0</v>
      </c>
      <c r="AY1322" t="s">
        <v>815</v>
      </c>
      <c r="AZ1322" t="s">
        <v>353</v>
      </c>
      <c r="BA1322">
        <v>1</v>
      </c>
      <c r="BC1322">
        <v>2</v>
      </c>
      <c r="BD1322" s="91">
        <v>30</v>
      </c>
      <c r="BE1322" s="93">
        <v>85</v>
      </c>
      <c r="BF1322" s="96">
        <f t="shared" si="569"/>
        <v>30085</v>
      </c>
      <c r="BG1322" s="96">
        <f t="shared" si="557"/>
        <v>30085</v>
      </c>
      <c r="BI1322" s="7" t="s">
        <v>1447</v>
      </c>
      <c r="BP1322" t="s">
        <v>1396</v>
      </c>
    </row>
    <row r="1323" spans="1:68" ht="14" hidden="1" customHeight="1" outlineLevel="1" x14ac:dyDescent="0.2">
      <c r="A1323" t="s">
        <v>2112</v>
      </c>
      <c r="B1323" t="s">
        <v>353</v>
      </c>
      <c r="C1323" s="1">
        <f t="shared" si="560"/>
        <v>3774</v>
      </c>
      <c r="D1323" s="7">
        <f>IF(N1323&gt;0, RANK(N1323,(N1323:P1323,Q1323:AF1323)),0)</f>
        <v>2</v>
      </c>
      <c r="E1323" s="7">
        <f>IF(O1323&gt;0,RANK(O1323,(N1323:P1323,Q1323:AF1323)),0)</f>
        <v>1</v>
      </c>
      <c r="F1323" s="7">
        <f>IF(P1323&gt;0,RANK(P1323,(N1323:P1323,Q1323:AF1323)),0)</f>
        <v>0</v>
      </c>
      <c r="G1323" s="1">
        <f t="shared" si="558"/>
        <v>1098</v>
      </c>
      <c r="H1323" s="2">
        <f t="shared" si="559"/>
        <v>0.29093799682034976</v>
      </c>
      <c r="I1323" s="2"/>
      <c r="J1323" s="2">
        <f t="shared" si="561"/>
        <v>0.35453100158982515</v>
      </c>
      <c r="K1323" s="2">
        <f t="shared" si="562"/>
        <v>0.64546899841017491</v>
      </c>
      <c r="L1323" s="2">
        <f t="shared" si="563"/>
        <v>0</v>
      </c>
      <c r="M1323" s="2">
        <f t="shared" si="564"/>
        <v>0</v>
      </c>
      <c r="N1323" s="53">
        <v>1338</v>
      </c>
      <c r="O1323" s="53">
        <v>2436</v>
      </c>
      <c r="AP1323" s="7">
        <f>IF(Q1323&gt;0,RANK(Q1323,(N1323:P1323,Q1323:AF1323)),0)</f>
        <v>0</v>
      </c>
      <c r="AQ1323" s="7">
        <f>IF(R1323&gt;0,RANK(R1323,(N1323:P1323,Q1323:AF1323)),0)</f>
        <v>0</v>
      </c>
      <c r="AR1323" s="7">
        <f>IF(T1323&gt;0,RANK(T1323,(N1323:P1323,Q1323:AF1323)),0)</f>
        <v>0</v>
      </c>
      <c r="AS1323" s="7">
        <f>IF(S1323&gt;0,RANK(S1323,(N1323:P1323,Q1323:AF1323)),0)</f>
        <v>0</v>
      </c>
      <c r="AT1323" s="2">
        <f t="shared" si="565"/>
        <v>0</v>
      </c>
      <c r="AU1323" s="2">
        <f t="shared" si="566"/>
        <v>0</v>
      </c>
      <c r="AV1323" s="2">
        <f t="shared" si="567"/>
        <v>0</v>
      </c>
      <c r="AW1323" s="2">
        <f t="shared" si="568"/>
        <v>0</v>
      </c>
      <c r="AY1323" t="s">
        <v>2112</v>
      </c>
      <c r="AZ1323" t="s">
        <v>353</v>
      </c>
      <c r="BA1323">
        <v>1</v>
      </c>
      <c r="BC1323">
        <v>2</v>
      </c>
      <c r="BD1323" s="91">
        <v>30</v>
      </c>
      <c r="BE1323" s="93">
        <v>87</v>
      </c>
      <c r="BF1323" s="96">
        <f t="shared" si="569"/>
        <v>30087</v>
      </c>
      <c r="BG1323" s="96">
        <f t="shared" si="557"/>
        <v>30087</v>
      </c>
      <c r="BI1323" s="7" t="s">
        <v>1447</v>
      </c>
      <c r="BP1323" t="s">
        <v>1075</v>
      </c>
    </row>
    <row r="1324" spans="1:68" ht="14" hidden="1" customHeight="1" outlineLevel="1" x14ac:dyDescent="0.2">
      <c r="A1324" t="s">
        <v>976</v>
      </c>
      <c r="B1324" t="s">
        <v>353</v>
      </c>
      <c r="C1324" s="1">
        <f t="shared" si="560"/>
        <v>7586</v>
      </c>
      <c r="D1324" s="7">
        <f>IF(N1324&gt;0, RANK(N1324,(N1324:P1324,Q1324:AF1324)),0)</f>
        <v>2</v>
      </c>
      <c r="E1324" s="7">
        <f>IF(O1324&gt;0,RANK(O1324,(N1324:P1324,Q1324:AF1324)),0)</f>
        <v>1</v>
      </c>
      <c r="F1324" s="7">
        <f>IF(P1324&gt;0,RANK(P1324,(N1324:P1324,Q1324:AF1324)),0)</f>
        <v>0</v>
      </c>
      <c r="G1324" s="1">
        <f t="shared" si="558"/>
        <v>3204</v>
      </c>
      <c r="H1324" s="2">
        <f t="shared" si="559"/>
        <v>0.42235697337200107</v>
      </c>
      <c r="I1324" s="2"/>
      <c r="J1324" s="2">
        <f t="shared" si="561"/>
        <v>0.28882151331399947</v>
      </c>
      <c r="K1324" s="2">
        <f t="shared" si="562"/>
        <v>0.71117848668600048</v>
      </c>
      <c r="L1324" s="2">
        <f t="shared" si="563"/>
        <v>0</v>
      </c>
      <c r="M1324" s="2">
        <f t="shared" si="564"/>
        <v>0</v>
      </c>
      <c r="N1324" s="53">
        <v>2191</v>
      </c>
      <c r="O1324" s="53">
        <v>5395</v>
      </c>
      <c r="AP1324" s="7">
        <f>IF(Q1324&gt;0,RANK(Q1324,(N1324:P1324,Q1324:AF1324)),0)</f>
        <v>0</v>
      </c>
      <c r="AQ1324" s="7">
        <f>IF(R1324&gt;0,RANK(R1324,(N1324:P1324,Q1324:AF1324)),0)</f>
        <v>0</v>
      </c>
      <c r="AR1324" s="7">
        <f>IF(T1324&gt;0,RANK(T1324,(N1324:P1324,Q1324:AF1324)),0)</f>
        <v>0</v>
      </c>
      <c r="AS1324" s="7">
        <f>IF(S1324&gt;0,RANK(S1324,(N1324:P1324,Q1324:AF1324)),0)</f>
        <v>0</v>
      </c>
      <c r="AT1324" s="2">
        <f t="shared" si="565"/>
        <v>0</v>
      </c>
      <c r="AU1324" s="2">
        <f t="shared" si="566"/>
        <v>0</v>
      </c>
      <c r="AV1324" s="2">
        <f t="shared" si="567"/>
        <v>0</v>
      </c>
      <c r="AW1324" s="2">
        <f t="shared" si="568"/>
        <v>0</v>
      </c>
      <c r="AY1324" t="s">
        <v>976</v>
      </c>
      <c r="AZ1324" t="s">
        <v>353</v>
      </c>
      <c r="BA1324">
        <v>1</v>
      </c>
      <c r="BC1324">
        <v>2</v>
      </c>
      <c r="BD1324" s="91">
        <v>30</v>
      </c>
      <c r="BE1324" s="93">
        <v>89</v>
      </c>
      <c r="BF1324" s="96">
        <f t="shared" si="569"/>
        <v>30089</v>
      </c>
      <c r="BG1324" s="96">
        <f t="shared" si="557"/>
        <v>30089</v>
      </c>
      <c r="BI1324" s="7" t="s">
        <v>1447</v>
      </c>
      <c r="BP1324" t="s">
        <v>1075</v>
      </c>
    </row>
    <row r="1325" spans="1:68" ht="14" hidden="1" customHeight="1" outlineLevel="1" x14ac:dyDescent="0.2">
      <c r="A1325" t="s">
        <v>1684</v>
      </c>
      <c r="B1325" t="s">
        <v>353</v>
      </c>
      <c r="C1325" s="1">
        <f t="shared" si="560"/>
        <v>2024</v>
      </c>
      <c r="D1325" s="7">
        <f>IF(N1325&gt;0, RANK(N1325,(N1325:P1325,Q1325:AF1325)),0)</f>
        <v>2</v>
      </c>
      <c r="E1325" s="7">
        <f>IF(O1325&gt;0,RANK(O1325,(N1325:P1325,Q1325:AF1325)),0)</f>
        <v>1</v>
      </c>
      <c r="F1325" s="7">
        <f>IF(P1325&gt;0,RANK(P1325,(N1325:P1325,Q1325:AF1325)),0)</f>
        <v>0</v>
      </c>
      <c r="G1325" s="1">
        <f t="shared" si="558"/>
        <v>688</v>
      </c>
      <c r="H1325" s="2">
        <f t="shared" si="559"/>
        <v>0.33992094861660077</v>
      </c>
      <c r="I1325" s="2"/>
      <c r="J1325" s="2">
        <f t="shared" si="561"/>
        <v>0.33003952569169959</v>
      </c>
      <c r="K1325" s="2">
        <f t="shared" si="562"/>
        <v>0.66996047430830041</v>
      </c>
      <c r="L1325" s="2">
        <f t="shared" si="563"/>
        <v>0</v>
      </c>
      <c r="M1325" s="2">
        <f t="shared" si="564"/>
        <v>0</v>
      </c>
      <c r="N1325" s="53">
        <v>668</v>
      </c>
      <c r="O1325" s="53">
        <v>1356</v>
      </c>
      <c r="AP1325" s="7">
        <f>IF(Q1325&gt;0,RANK(Q1325,(N1325:P1325,Q1325:AF1325)),0)</f>
        <v>0</v>
      </c>
      <c r="AQ1325" s="7">
        <f>IF(R1325&gt;0,RANK(R1325,(N1325:P1325,Q1325:AF1325)),0)</f>
        <v>0</v>
      </c>
      <c r="AR1325" s="7">
        <f>IF(T1325&gt;0,RANK(T1325,(N1325:P1325,Q1325:AF1325)),0)</f>
        <v>0</v>
      </c>
      <c r="AS1325" s="7">
        <f>IF(S1325&gt;0,RANK(S1325,(N1325:P1325,Q1325:AF1325)),0)</f>
        <v>0</v>
      </c>
      <c r="AT1325" s="2">
        <f t="shared" si="565"/>
        <v>0</v>
      </c>
      <c r="AU1325" s="2">
        <f t="shared" si="566"/>
        <v>0</v>
      </c>
      <c r="AV1325" s="2">
        <f t="shared" si="567"/>
        <v>0</v>
      </c>
      <c r="AW1325" s="2">
        <f t="shared" si="568"/>
        <v>0</v>
      </c>
      <c r="AY1325" t="s">
        <v>1684</v>
      </c>
      <c r="AZ1325" t="s">
        <v>353</v>
      </c>
      <c r="BA1325">
        <v>1</v>
      </c>
      <c r="BC1325">
        <v>2</v>
      </c>
      <c r="BD1325" s="91">
        <v>30</v>
      </c>
      <c r="BE1325" s="93">
        <v>91</v>
      </c>
      <c r="BF1325" s="96">
        <f t="shared" si="569"/>
        <v>30091</v>
      </c>
      <c r="BG1325" s="96">
        <f t="shared" si="557"/>
        <v>30091</v>
      </c>
      <c r="BI1325" s="7" t="s">
        <v>1447</v>
      </c>
      <c r="BP1325" t="s">
        <v>1396</v>
      </c>
    </row>
    <row r="1326" spans="1:68" ht="14" hidden="1" customHeight="1" outlineLevel="1" x14ac:dyDescent="0.2">
      <c r="A1326" t="s">
        <v>34</v>
      </c>
      <c r="B1326" t="s">
        <v>353</v>
      </c>
      <c r="C1326" s="1">
        <f t="shared" si="560"/>
        <v>18824</v>
      </c>
      <c r="D1326" s="7">
        <f>IF(N1326&gt;0, RANK(N1326,(N1326:P1326,Q1326:AF1326)),0)</f>
        <v>1</v>
      </c>
      <c r="E1326" s="7">
        <f>IF(O1326&gt;0,RANK(O1326,(N1326:P1326,Q1326:AF1326)),0)</f>
        <v>2</v>
      </c>
      <c r="F1326" s="7">
        <f>IF(P1326&gt;0,RANK(P1326,(N1326:P1326,Q1326:AF1326)),0)</f>
        <v>0</v>
      </c>
      <c r="G1326" s="1">
        <f t="shared" si="558"/>
        <v>5542</v>
      </c>
      <c r="H1326" s="2">
        <f t="shared" si="559"/>
        <v>0.2944113897152571</v>
      </c>
      <c r="I1326" s="2"/>
      <c r="J1326" s="2">
        <f t="shared" si="561"/>
        <v>0.64720569485762858</v>
      </c>
      <c r="K1326" s="2">
        <f t="shared" si="562"/>
        <v>0.35279430514237142</v>
      </c>
      <c r="L1326" s="2">
        <f t="shared" si="563"/>
        <v>0</v>
      </c>
      <c r="M1326" s="2">
        <f t="shared" si="564"/>
        <v>0</v>
      </c>
      <c r="N1326" s="53">
        <v>12183</v>
      </c>
      <c r="O1326" s="53">
        <v>6641</v>
      </c>
      <c r="AP1326" s="7">
        <f>IF(Q1326&gt;0,RANK(Q1326,(N1326:P1326,Q1326:AF1326)),0)</f>
        <v>0</v>
      </c>
      <c r="AQ1326" s="7">
        <f>IF(R1326&gt;0,RANK(R1326,(N1326:P1326,Q1326:AF1326)),0)</f>
        <v>0</v>
      </c>
      <c r="AR1326" s="7">
        <f>IF(T1326&gt;0,RANK(T1326,(N1326:P1326,Q1326:AF1326)),0)</f>
        <v>0</v>
      </c>
      <c r="AS1326" s="7">
        <f>IF(S1326&gt;0,RANK(S1326,(N1326:P1326,Q1326:AF1326)),0)</f>
        <v>0</v>
      </c>
      <c r="AT1326" s="2">
        <f t="shared" si="565"/>
        <v>0</v>
      </c>
      <c r="AU1326" s="2">
        <f t="shared" si="566"/>
        <v>0</v>
      </c>
      <c r="AV1326" s="2">
        <f t="shared" si="567"/>
        <v>0</v>
      </c>
      <c r="AW1326" s="2">
        <f t="shared" si="568"/>
        <v>0</v>
      </c>
      <c r="AY1326" t="s">
        <v>34</v>
      </c>
      <c r="AZ1326" t="s">
        <v>353</v>
      </c>
      <c r="BA1326">
        <v>1</v>
      </c>
      <c r="BC1326">
        <v>2</v>
      </c>
      <c r="BD1326" s="91">
        <v>30</v>
      </c>
      <c r="BE1326" s="93">
        <v>93</v>
      </c>
      <c r="BF1326" s="96">
        <f t="shared" si="569"/>
        <v>30093</v>
      </c>
      <c r="BG1326" s="96">
        <f t="shared" si="557"/>
        <v>30093</v>
      </c>
      <c r="BI1326" s="7" t="s">
        <v>1447</v>
      </c>
      <c r="BP1326" t="s">
        <v>2116</v>
      </c>
    </row>
    <row r="1327" spans="1:68" ht="14" hidden="1" customHeight="1" outlineLevel="1" x14ac:dyDescent="0.2">
      <c r="A1327" t="s">
        <v>1629</v>
      </c>
      <c r="B1327" t="s">
        <v>353</v>
      </c>
      <c r="C1327" s="1">
        <f t="shared" si="560"/>
        <v>5744</v>
      </c>
      <c r="D1327" s="7">
        <f>IF(N1327&gt;0, RANK(N1327,(N1327:P1327,Q1327:AF1327)),0)</f>
        <v>2</v>
      </c>
      <c r="E1327" s="7">
        <f>IF(O1327&gt;0,RANK(O1327,(N1327:P1327,Q1327:AF1327)),0)</f>
        <v>1</v>
      </c>
      <c r="F1327" s="7">
        <f>IF(P1327&gt;0,RANK(P1327,(N1327:P1327,Q1327:AF1327)),0)</f>
        <v>0</v>
      </c>
      <c r="G1327" s="1">
        <f t="shared" si="558"/>
        <v>2996</v>
      </c>
      <c r="H1327" s="2">
        <f t="shared" si="559"/>
        <v>0.52158774373259054</v>
      </c>
      <c r="I1327" s="2"/>
      <c r="J1327" s="2">
        <f t="shared" si="561"/>
        <v>0.23920612813370473</v>
      </c>
      <c r="K1327" s="2">
        <f t="shared" si="562"/>
        <v>0.76079387186629521</v>
      </c>
      <c r="L1327" s="2">
        <f t="shared" si="563"/>
        <v>0</v>
      </c>
      <c r="M1327" s="2">
        <f t="shared" si="564"/>
        <v>0</v>
      </c>
      <c r="N1327" s="53">
        <v>1374</v>
      </c>
      <c r="O1327" s="53">
        <v>4370</v>
      </c>
      <c r="AP1327" s="7">
        <f>IF(Q1327&gt;0,RANK(Q1327,(N1327:P1327,Q1327:AF1327)),0)</f>
        <v>0</v>
      </c>
      <c r="AQ1327" s="7">
        <f>IF(R1327&gt;0,RANK(R1327,(N1327:P1327,Q1327:AF1327)),0)</f>
        <v>0</v>
      </c>
      <c r="AR1327" s="7">
        <f>IF(T1327&gt;0,RANK(T1327,(N1327:P1327,Q1327:AF1327)),0)</f>
        <v>0</v>
      </c>
      <c r="AS1327" s="7">
        <f>IF(S1327&gt;0,RANK(S1327,(N1327:P1327,Q1327:AF1327)),0)</f>
        <v>0</v>
      </c>
      <c r="AT1327" s="2">
        <f t="shared" si="565"/>
        <v>0</v>
      </c>
      <c r="AU1327" s="2">
        <f t="shared" si="566"/>
        <v>0</v>
      </c>
      <c r="AV1327" s="2">
        <f t="shared" si="567"/>
        <v>0</v>
      </c>
      <c r="AW1327" s="2">
        <f t="shared" si="568"/>
        <v>0</v>
      </c>
      <c r="AY1327" t="s">
        <v>1629</v>
      </c>
      <c r="AZ1327" t="s">
        <v>353</v>
      </c>
      <c r="BA1327">
        <v>1</v>
      </c>
      <c r="BC1327">
        <v>2</v>
      </c>
      <c r="BD1327" s="91">
        <v>30</v>
      </c>
      <c r="BE1327" s="93">
        <v>95</v>
      </c>
      <c r="BF1327" s="96">
        <f t="shared" si="569"/>
        <v>30095</v>
      </c>
      <c r="BG1327" s="96">
        <f t="shared" si="557"/>
        <v>30095</v>
      </c>
      <c r="BI1327" s="7" t="s">
        <v>1447</v>
      </c>
      <c r="BP1327" t="s">
        <v>1075</v>
      </c>
    </row>
    <row r="1328" spans="1:68" ht="14" hidden="1" customHeight="1" outlineLevel="1" x14ac:dyDescent="0.2">
      <c r="A1328" t="s">
        <v>1034</v>
      </c>
      <c r="B1328" t="s">
        <v>353</v>
      </c>
      <c r="C1328" s="1">
        <f t="shared" si="560"/>
        <v>2459</v>
      </c>
      <c r="D1328" s="7">
        <f>IF(N1328&gt;0, RANK(N1328,(N1328:P1328,Q1328:AF1328)),0)</f>
        <v>2</v>
      </c>
      <c r="E1328" s="7">
        <f>IF(O1328&gt;0,RANK(O1328,(N1328:P1328,Q1328:AF1328)),0)</f>
        <v>1</v>
      </c>
      <c r="F1328" s="7">
        <f>IF(P1328&gt;0,RANK(P1328,(N1328:P1328,Q1328:AF1328)),0)</f>
        <v>0</v>
      </c>
      <c r="G1328" s="1">
        <f t="shared" si="558"/>
        <v>1209</v>
      </c>
      <c r="H1328" s="2">
        <f t="shared" si="559"/>
        <v>0.49166327775518504</v>
      </c>
      <c r="I1328" s="2"/>
      <c r="J1328" s="2">
        <f t="shared" si="561"/>
        <v>0.25416836112240748</v>
      </c>
      <c r="K1328" s="2">
        <f t="shared" si="562"/>
        <v>0.74583163887759252</v>
      </c>
      <c r="L1328" s="2">
        <f t="shared" si="563"/>
        <v>0</v>
      </c>
      <c r="M1328" s="2">
        <f t="shared" si="564"/>
        <v>0</v>
      </c>
      <c r="N1328" s="53">
        <v>625</v>
      </c>
      <c r="O1328" s="53">
        <v>1834</v>
      </c>
      <c r="AP1328" s="7">
        <f>IF(Q1328&gt;0,RANK(Q1328,(N1328:P1328,Q1328:AF1328)),0)</f>
        <v>0</v>
      </c>
      <c r="AQ1328" s="7">
        <f>IF(R1328&gt;0,RANK(R1328,(N1328:P1328,Q1328:AF1328)),0)</f>
        <v>0</v>
      </c>
      <c r="AR1328" s="7">
        <f>IF(T1328&gt;0,RANK(T1328,(N1328:P1328,Q1328:AF1328)),0)</f>
        <v>0</v>
      </c>
      <c r="AS1328" s="7">
        <f>IF(S1328&gt;0,RANK(S1328,(N1328:P1328,Q1328:AF1328)),0)</f>
        <v>0</v>
      </c>
      <c r="AT1328" s="2">
        <f t="shared" si="565"/>
        <v>0</v>
      </c>
      <c r="AU1328" s="2">
        <f t="shared" si="566"/>
        <v>0</v>
      </c>
      <c r="AV1328" s="2">
        <f t="shared" si="567"/>
        <v>0</v>
      </c>
      <c r="AW1328" s="2">
        <f t="shared" si="568"/>
        <v>0</v>
      </c>
      <c r="AY1328" t="s">
        <v>1034</v>
      </c>
      <c r="AZ1328" t="s">
        <v>353</v>
      </c>
      <c r="BA1328">
        <v>1</v>
      </c>
      <c r="BC1328">
        <v>2</v>
      </c>
      <c r="BD1328" s="91">
        <v>30</v>
      </c>
      <c r="BE1328" s="93">
        <v>97</v>
      </c>
      <c r="BF1328" s="96">
        <f t="shared" si="569"/>
        <v>30097</v>
      </c>
      <c r="BG1328" s="96">
        <f t="shared" si="557"/>
        <v>30097</v>
      </c>
      <c r="BI1328" s="7" t="s">
        <v>1447</v>
      </c>
    </row>
    <row r="1329" spans="1:68" ht="14" hidden="1" customHeight="1" outlineLevel="1" x14ac:dyDescent="0.2">
      <c r="A1329" t="s">
        <v>1509</v>
      </c>
      <c r="B1329" t="s">
        <v>353</v>
      </c>
      <c r="C1329" s="1">
        <f t="shared" si="560"/>
        <v>3706</v>
      </c>
      <c r="D1329" s="7">
        <f>IF(N1329&gt;0, RANK(N1329,(N1329:P1329,Q1329:AF1329)),0)</f>
        <v>2</v>
      </c>
      <c r="E1329" s="7">
        <f>IF(O1329&gt;0,RANK(O1329,(N1329:P1329,Q1329:AF1329)),0)</f>
        <v>1</v>
      </c>
      <c r="F1329" s="7">
        <f>IF(P1329&gt;0,RANK(P1329,(N1329:P1329,Q1329:AF1329)),0)</f>
        <v>0</v>
      </c>
      <c r="G1329" s="1">
        <f t="shared" si="558"/>
        <v>1376</v>
      </c>
      <c r="H1329" s="2">
        <f t="shared" si="559"/>
        <v>0.37128980032379927</v>
      </c>
      <c r="I1329" s="2"/>
      <c r="J1329" s="2">
        <f t="shared" si="561"/>
        <v>0.31435509983810039</v>
      </c>
      <c r="K1329" s="2">
        <f t="shared" si="562"/>
        <v>0.68564490016189961</v>
      </c>
      <c r="L1329" s="2">
        <f t="shared" si="563"/>
        <v>0</v>
      </c>
      <c r="M1329" s="2">
        <f t="shared" si="564"/>
        <v>0</v>
      </c>
      <c r="N1329" s="53">
        <v>1165</v>
      </c>
      <c r="O1329" s="53">
        <v>2541</v>
      </c>
      <c r="AP1329" s="7">
        <f>IF(Q1329&gt;0,RANK(Q1329,(N1329:P1329,Q1329:AF1329)),0)</f>
        <v>0</v>
      </c>
      <c r="AQ1329" s="7">
        <f>IF(R1329&gt;0,RANK(R1329,(N1329:P1329,Q1329:AF1329)),0)</f>
        <v>0</v>
      </c>
      <c r="AR1329" s="7">
        <f>IF(T1329&gt;0,RANK(T1329,(N1329:P1329,Q1329:AF1329)),0)</f>
        <v>0</v>
      </c>
      <c r="AS1329" s="7">
        <f>IF(S1329&gt;0,RANK(S1329,(N1329:P1329,Q1329:AF1329)),0)</f>
        <v>0</v>
      </c>
      <c r="AT1329" s="2">
        <f t="shared" si="565"/>
        <v>0</v>
      </c>
      <c r="AU1329" s="2">
        <f t="shared" si="566"/>
        <v>0</v>
      </c>
      <c r="AV1329" s="2">
        <f t="shared" si="567"/>
        <v>0</v>
      </c>
      <c r="AW1329" s="2">
        <f t="shared" si="568"/>
        <v>0</v>
      </c>
      <c r="AY1329" t="s">
        <v>1509</v>
      </c>
      <c r="AZ1329" t="s">
        <v>353</v>
      </c>
      <c r="BA1329">
        <v>1</v>
      </c>
      <c r="BC1329">
        <v>2</v>
      </c>
      <c r="BD1329" s="91">
        <v>30</v>
      </c>
      <c r="BE1329" s="93">
        <v>99</v>
      </c>
      <c r="BF1329" s="96">
        <f t="shared" si="569"/>
        <v>30099</v>
      </c>
      <c r="BG1329" s="96">
        <f t="shared" si="557"/>
        <v>30099</v>
      </c>
      <c r="BI1329" s="7" t="s">
        <v>1447</v>
      </c>
    </row>
    <row r="1330" spans="1:68" ht="14" hidden="1" customHeight="1" outlineLevel="1" x14ac:dyDescent="0.2">
      <c r="A1330" t="s">
        <v>1124</v>
      </c>
      <c r="B1330" t="s">
        <v>353</v>
      </c>
      <c r="C1330" s="1">
        <f t="shared" si="560"/>
        <v>2123</v>
      </c>
      <c r="D1330" s="7">
        <f>IF(N1330&gt;0, RANK(N1330,(N1330:P1330,Q1330:AF1330)),0)</f>
        <v>2</v>
      </c>
      <c r="E1330" s="7">
        <f>IF(O1330&gt;0,RANK(O1330,(N1330:P1330,Q1330:AF1330)),0)</f>
        <v>1</v>
      </c>
      <c r="F1330" s="7">
        <f>IF(P1330&gt;0,RANK(P1330,(N1330:P1330,Q1330:AF1330)),0)</f>
        <v>0</v>
      </c>
      <c r="G1330" s="1">
        <f t="shared" si="558"/>
        <v>933</v>
      </c>
      <c r="H1330" s="2">
        <f t="shared" si="559"/>
        <v>0.43947244465379182</v>
      </c>
      <c r="I1330" s="2"/>
      <c r="J1330" s="2">
        <f t="shared" si="561"/>
        <v>0.28026377767310412</v>
      </c>
      <c r="K1330" s="2">
        <f t="shared" si="562"/>
        <v>0.71973622232689594</v>
      </c>
      <c r="L1330" s="2">
        <f t="shared" si="563"/>
        <v>0</v>
      </c>
      <c r="M1330" s="2">
        <f t="shared" si="564"/>
        <v>0</v>
      </c>
      <c r="N1330" s="53">
        <v>595</v>
      </c>
      <c r="O1330" s="53">
        <v>1528</v>
      </c>
      <c r="AP1330" s="7">
        <f>IF(Q1330&gt;0,RANK(Q1330,(N1330:P1330,Q1330:AF1330)),0)</f>
        <v>0</v>
      </c>
      <c r="AQ1330" s="7">
        <f>IF(R1330&gt;0,RANK(R1330,(N1330:P1330,Q1330:AF1330)),0)</f>
        <v>0</v>
      </c>
      <c r="AR1330" s="7">
        <f>IF(T1330&gt;0,RANK(T1330,(N1330:P1330,Q1330:AF1330)),0)</f>
        <v>0</v>
      </c>
      <c r="AS1330" s="7">
        <f>IF(S1330&gt;0,RANK(S1330,(N1330:P1330,Q1330:AF1330)),0)</f>
        <v>0</v>
      </c>
      <c r="AT1330" s="2">
        <f t="shared" si="565"/>
        <v>0</v>
      </c>
      <c r="AU1330" s="2">
        <f t="shared" si="566"/>
        <v>0</v>
      </c>
      <c r="AV1330" s="2">
        <f t="shared" si="567"/>
        <v>0</v>
      </c>
      <c r="AW1330" s="2">
        <f t="shared" si="568"/>
        <v>0</v>
      </c>
      <c r="AY1330" t="s">
        <v>1124</v>
      </c>
      <c r="AZ1330" t="s">
        <v>353</v>
      </c>
      <c r="BA1330">
        <v>1</v>
      </c>
      <c r="BC1330">
        <v>2</v>
      </c>
      <c r="BD1330" s="91">
        <v>30</v>
      </c>
      <c r="BE1330" s="93">
        <v>101</v>
      </c>
      <c r="BF1330" s="96">
        <f t="shared" si="569"/>
        <v>30101</v>
      </c>
      <c r="BG1330" s="96">
        <f t="shared" si="557"/>
        <v>30101</v>
      </c>
      <c r="BI1330" s="7" t="s">
        <v>1447</v>
      </c>
      <c r="BP1330" t="s">
        <v>1396</v>
      </c>
    </row>
    <row r="1331" spans="1:68" ht="14" hidden="1" customHeight="1" outlineLevel="1" x14ac:dyDescent="0.2">
      <c r="A1331" t="s">
        <v>1198</v>
      </c>
      <c r="B1331" t="s">
        <v>353</v>
      </c>
      <c r="C1331" s="1">
        <f t="shared" si="560"/>
        <v>464</v>
      </c>
      <c r="D1331" s="7">
        <f>IF(N1331&gt;0, RANK(N1331,(N1331:P1331,Q1331:AF1331)),0)</f>
        <v>2</v>
      </c>
      <c r="E1331" s="7">
        <f>IF(O1331&gt;0,RANK(O1331,(N1331:P1331,Q1331:AF1331)),0)</f>
        <v>1</v>
      </c>
      <c r="F1331" s="7">
        <f>IF(P1331&gt;0,RANK(P1331,(N1331:P1331,Q1331:AF1331)),0)</f>
        <v>0</v>
      </c>
      <c r="G1331" s="1">
        <f t="shared" si="558"/>
        <v>288</v>
      </c>
      <c r="H1331" s="2">
        <f t="shared" si="559"/>
        <v>0.62068965517241381</v>
      </c>
      <c r="I1331" s="2"/>
      <c r="J1331" s="2">
        <f t="shared" si="561"/>
        <v>0.18965517241379309</v>
      </c>
      <c r="K1331" s="2">
        <f t="shared" si="562"/>
        <v>0.81034482758620685</v>
      </c>
      <c r="L1331" s="2">
        <f t="shared" si="563"/>
        <v>0</v>
      </c>
      <c r="M1331" s="2">
        <f t="shared" si="564"/>
        <v>0</v>
      </c>
      <c r="N1331" s="53">
        <v>88</v>
      </c>
      <c r="O1331" s="53">
        <v>376</v>
      </c>
      <c r="AP1331" s="7">
        <f>IF(Q1331&gt;0,RANK(Q1331,(N1331:P1331,Q1331:AF1331)),0)</f>
        <v>0</v>
      </c>
      <c r="AQ1331" s="7">
        <f>IF(R1331&gt;0,RANK(R1331,(N1331:P1331,Q1331:AF1331)),0)</f>
        <v>0</v>
      </c>
      <c r="AR1331" s="7">
        <f>IF(T1331&gt;0,RANK(T1331,(N1331:P1331,Q1331:AF1331)),0)</f>
        <v>0</v>
      </c>
      <c r="AS1331" s="7">
        <f>IF(S1331&gt;0,RANK(S1331,(N1331:P1331,Q1331:AF1331)),0)</f>
        <v>0</v>
      </c>
      <c r="AT1331" s="2">
        <f t="shared" si="565"/>
        <v>0</v>
      </c>
      <c r="AU1331" s="2">
        <f t="shared" si="566"/>
        <v>0</v>
      </c>
      <c r="AV1331" s="2">
        <f t="shared" si="567"/>
        <v>0</v>
      </c>
      <c r="AW1331" s="2">
        <f t="shared" si="568"/>
        <v>0</v>
      </c>
      <c r="AY1331" t="s">
        <v>1198</v>
      </c>
      <c r="AZ1331" t="s">
        <v>353</v>
      </c>
      <c r="BA1331">
        <v>1</v>
      </c>
      <c r="BC1331">
        <v>2</v>
      </c>
      <c r="BD1331" s="91">
        <v>30</v>
      </c>
      <c r="BE1331" s="93">
        <v>103</v>
      </c>
      <c r="BF1331" s="96">
        <f t="shared" si="569"/>
        <v>30103</v>
      </c>
      <c r="BG1331" s="96">
        <f t="shared" si="557"/>
        <v>30103</v>
      </c>
      <c r="BI1331" s="7" t="s">
        <v>1447</v>
      </c>
    </row>
    <row r="1332" spans="1:68" ht="14" hidden="1" customHeight="1" outlineLevel="1" x14ac:dyDescent="0.2">
      <c r="A1332" t="s">
        <v>88</v>
      </c>
      <c r="B1332" t="s">
        <v>353</v>
      </c>
      <c r="C1332" s="1">
        <f t="shared" si="560"/>
        <v>4259</v>
      </c>
      <c r="D1332" s="7">
        <f>IF(N1332&gt;0, RANK(N1332,(N1332:P1332,Q1332:AF1332)),0)</f>
        <v>2</v>
      </c>
      <c r="E1332" s="7">
        <f>IF(O1332&gt;0,RANK(O1332,(N1332:P1332,Q1332:AF1332)),0)</f>
        <v>1</v>
      </c>
      <c r="F1332" s="7">
        <f>IF(P1332&gt;0,RANK(P1332,(N1332:P1332,Q1332:AF1332)),0)</f>
        <v>0</v>
      </c>
      <c r="G1332" s="1">
        <f t="shared" si="558"/>
        <v>1647</v>
      </c>
      <c r="H1332" s="2">
        <f t="shared" si="559"/>
        <v>0.38671049542146041</v>
      </c>
      <c r="I1332" s="2"/>
      <c r="J1332" s="2">
        <f t="shared" si="561"/>
        <v>0.3066447522892698</v>
      </c>
      <c r="K1332" s="2">
        <f t="shared" si="562"/>
        <v>0.6933552477107302</v>
      </c>
      <c r="L1332" s="2">
        <f t="shared" si="563"/>
        <v>0</v>
      </c>
      <c r="M1332" s="2">
        <f t="shared" si="564"/>
        <v>0</v>
      </c>
      <c r="N1332" s="53">
        <v>1306</v>
      </c>
      <c r="O1332" s="53">
        <v>2953</v>
      </c>
      <c r="AP1332" s="7">
        <f>IF(Q1332&gt;0,RANK(Q1332,(N1332:P1332,Q1332:AF1332)),0)</f>
        <v>0</v>
      </c>
      <c r="AQ1332" s="7">
        <f>IF(R1332&gt;0,RANK(R1332,(N1332:P1332,Q1332:AF1332)),0)</f>
        <v>0</v>
      </c>
      <c r="AR1332" s="7">
        <f>IF(T1332&gt;0,RANK(T1332,(N1332:P1332,Q1332:AF1332)),0)</f>
        <v>0</v>
      </c>
      <c r="AS1332" s="7">
        <f>IF(S1332&gt;0,RANK(S1332,(N1332:P1332,Q1332:AF1332)),0)</f>
        <v>0</v>
      </c>
      <c r="AT1332" s="2">
        <f t="shared" si="565"/>
        <v>0</v>
      </c>
      <c r="AU1332" s="2">
        <f t="shared" si="566"/>
        <v>0</v>
      </c>
      <c r="AV1332" s="2">
        <f t="shared" si="567"/>
        <v>0</v>
      </c>
      <c r="AW1332" s="2">
        <f t="shared" si="568"/>
        <v>0</v>
      </c>
      <c r="AY1332" t="s">
        <v>88</v>
      </c>
      <c r="AZ1332" t="s">
        <v>353</v>
      </c>
      <c r="BA1332">
        <v>1</v>
      </c>
      <c r="BC1332">
        <v>2</v>
      </c>
      <c r="BD1332" s="91">
        <v>30</v>
      </c>
      <c r="BE1332" s="93">
        <v>105</v>
      </c>
      <c r="BF1332" s="96">
        <f t="shared" si="569"/>
        <v>30105</v>
      </c>
      <c r="BG1332" s="96">
        <f t="shared" si="557"/>
        <v>30105</v>
      </c>
      <c r="BI1332" s="7" t="s">
        <v>1447</v>
      </c>
      <c r="BP1332" t="s">
        <v>1396</v>
      </c>
    </row>
    <row r="1333" spans="1:68" ht="14" hidden="1" customHeight="1" outlineLevel="1" x14ac:dyDescent="0.2">
      <c r="A1333" t="s">
        <v>175</v>
      </c>
      <c r="B1333" t="s">
        <v>353</v>
      </c>
      <c r="C1333" s="1">
        <f t="shared" si="560"/>
        <v>1059</v>
      </c>
      <c r="D1333" s="7">
        <f>IF(N1333&gt;0, RANK(N1333,(N1333:P1333,Q1333:AF1333)),0)</f>
        <v>2</v>
      </c>
      <c r="E1333" s="7">
        <f>IF(O1333&gt;0,RANK(O1333,(N1333:P1333,Q1333:AF1333)),0)</f>
        <v>1</v>
      </c>
      <c r="F1333" s="7">
        <f>IF(P1333&gt;0,RANK(P1333,(N1333:P1333,Q1333:AF1333)),0)</f>
        <v>0</v>
      </c>
      <c r="G1333" s="1">
        <f t="shared" si="558"/>
        <v>519</v>
      </c>
      <c r="H1333" s="2">
        <f t="shared" si="559"/>
        <v>0.49008498583569404</v>
      </c>
      <c r="I1333" s="2"/>
      <c r="J1333" s="2">
        <f t="shared" si="561"/>
        <v>0.25495750708215298</v>
      </c>
      <c r="K1333" s="2">
        <f t="shared" si="562"/>
        <v>0.74504249291784708</v>
      </c>
      <c r="L1333" s="2">
        <f t="shared" si="563"/>
        <v>0</v>
      </c>
      <c r="M1333" s="2">
        <f t="shared" si="564"/>
        <v>-1.1102230246251565E-16</v>
      </c>
      <c r="N1333" s="53">
        <v>270</v>
      </c>
      <c r="O1333" s="53">
        <v>789</v>
      </c>
      <c r="AP1333" s="7">
        <f>IF(Q1333&gt;0,RANK(Q1333,(N1333:P1333,Q1333:AF1333)),0)</f>
        <v>0</v>
      </c>
      <c r="AQ1333" s="7">
        <f>IF(R1333&gt;0,RANK(R1333,(N1333:P1333,Q1333:AF1333)),0)</f>
        <v>0</v>
      </c>
      <c r="AR1333" s="7">
        <f>IF(T1333&gt;0,RANK(T1333,(N1333:P1333,Q1333:AF1333)),0)</f>
        <v>0</v>
      </c>
      <c r="AS1333" s="7">
        <f>IF(S1333&gt;0,RANK(S1333,(N1333:P1333,Q1333:AF1333)),0)</f>
        <v>0</v>
      </c>
      <c r="AT1333" s="2">
        <f t="shared" si="565"/>
        <v>0</v>
      </c>
      <c r="AU1333" s="2">
        <f t="shared" si="566"/>
        <v>0</v>
      </c>
      <c r="AV1333" s="2">
        <f t="shared" si="567"/>
        <v>0</v>
      </c>
      <c r="AW1333" s="2">
        <f t="shared" si="568"/>
        <v>0</v>
      </c>
      <c r="AY1333" t="s">
        <v>175</v>
      </c>
      <c r="AZ1333" t="s">
        <v>353</v>
      </c>
      <c r="BA1333">
        <v>1</v>
      </c>
      <c r="BC1333">
        <v>2</v>
      </c>
      <c r="BD1333" s="91">
        <v>30</v>
      </c>
      <c r="BE1333" s="93">
        <v>107</v>
      </c>
      <c r="BF1333" s="96">
        <f t="shared" si="569"/>
        <v>30107</v>
      </c>
      <c r="BG1333" s="96">
        <f t="shared" si="557"/>
        <v>30107</v>
      </c>
      <c r="BI1333" s="7" t="s">
        <v>1447</v>
      </c>
    </row>
    <row r="1334" spans="1:68" ht="14" hidden="1" customHeight="1" outlineLevel="1" x14ac:dyDescent="0.2">
      <c r="A1334" t="s">
        <v>194</v>
      </c>
      <c r="B1334" t="s">
        <v>353</v>
      </c>
      <c r="C1334" s="1">
        <f t="shared" si="560"/>
        <v>596</v>
      </c>
      <c r="D1334" s="7">
        <f>IF(N1334&gt;0, RANK(N1334,(N1334:P1334,Q1334:AF1334)),0)</f>
        <v>2</v>
      </c>
      <c r="E1334" s="7">
        <f>IF(O1334&gt;0,RANK(O1334,(N1334:P1334,Q1334:AF1334)),0)</f>
        <v>1</v>
      </c>
      <c r="F1334" s="7">
        <f>IF(P1334&gt;0,RANK(P1334,(N1334:P1334,Q1334:AF1334)),0)</f>
        <v>0</v>
      </c>
      <c r="G1334" s="1">
        <f t="shared" si="558"/>
        <v>386</v>
      </c>
      <c r="H1334" s="2">
        <f t="shared" si="559"/>
        <v>0.6476510067114094</v>
      </c>
      <c r="I1334" s="2"/>
      <c r="J1334" s="2">
        <f t="shared" si="561"/>
        <v>0.1761744966442953</v>
      </c>
      <c r="K1334" s="2">
        <f t="shared" si="562"/>
        <v>0.8238255033557047</v>
      </c>
      <c r="L1334" s="2">
        <f t="shared" si="563"/>
        <v>0</v>
      </c>
      <c r="M1334" s="2">
        <f t="shared" si="564"/>
        <v>0</v>
      </c>
      <c r="N1334" s="53">
        <v>105</v>
      </c>
      <c r="O1334" s="53">
        <v>491</v>
      </c>
      <c r="AP1334" s="7">
        <f>IF(Q1334&gt;0,RANK(Q1334,(N1334:P1334,Q1334:AF1334)),0)</f>
        <v>0</v>
      </c>
      <c r="AQ1334" s="7">
        <f>IF(R1334&gt;0,RANK(R1334,(N1334:P1334,Q1334:AF1334)),0)</f>
        <v>0</v>
      </c>
      <c r="AR1334" s="7">
        <f>IF(T1334&gt;0,RANK(T1334,(N1334:P1334,Q1334:AF1334)),0)</f>
        <v>0</v>
      </c>
      <c r="AS1334" s="7">
        <f>IF(S1334&gt;0,RANK(S1334,(N1334:P1334,Q1334:AF1334)),0)</f>
        <v>0</v>
      </c>
      <c r="AT1334" s="2">
        <f t="shared" si="565"/>
        <v>0</v>
      </c>
      <c r="AU1334" s="2">
        <f t="shared" si="566"/>
        <v>0</v>
      </c>
      <c r="AV1334" s="2">
        <f t="shared" si="567"/>
        <v>0</v>
      </c>
      <c r="AW1334" s="2">
        <f t="shared" si="568"/>
        <v>0</v>
      </c>
      <c r="AY1334" t="s">
        <v>194</v>
      </c>
      <c r="AZ1334" t="s">
        <v>353</v>
      </c>
      <c r="BA1334">
        <v>1</v>
      </c>
      <c r="BC1334">
        <v>2</v>
      </c>
      <c r="BD1334" s="91">
        <v>30</v>
      </c>
      <c r="BE1334" s="93">
        <v>109</v>
      </c>
      <c r="BF1334" s="96">
        <f t="shared" si="569"/>
        <v>30109</v>
      </c>
      <c r="BG1334" s="96">
        <f t="shared" si="557"/>
        <v>30109</v>
      </c>
      <c r="BI1334" s="7" t="s">
        <v>1447</v>
      </c>
    </row>
    <row r="1335" spans="1:68" ht="14" hidden="1" customHeight="1" outlineLevel="1" x14ac:dyDescent="0.2">
      <c r="A1335" t="s">
        <v>1719</v>
      </c>
      <c r="B1335" t="s">
        <v>353</v>
      </c>
      <c r="C1335" s="1">
        <f t="shared" si="560"/>
        <v>84109</v>
      </c>
      <c r="D1335" s="7">
        <f>IF(N1335&gt;0, RANK(N1335,(N1335:P1335,Q1335:AF1335)),0)</f>
        <v>2</v>
      </c>
      <c r="E1335" s="7">
        <f>IF(O1335&gt;0,RANK(O1335,(N1335:P1335,Q1335:AF1335)),0)</f>
        <v>1</v>
      </c>
      <c r="F1335" s="7">
        <f>IF(P1335&gt;0,RANK(P1335,(N1335:P1335,Q1335:AF1335)),0)</f>
        <v>0</v>
      </c>
      <c r="G1335" s="1">
        <f t="shared" si="558"/>
        <v>14443</v>
      </c>
      <c r="H1335" s="2">
        <f t="shared" si="559"/>
        <v>0.1717176520943062</v>
      </c>
      <c r="I1335" s="2"/>
      <c r="J1335" s="2">
        <f t="shared" si="561"/>
        <v>0.41414117395284689</v>
      </c>
      <c r="K1335" s="2">
        <f t="shared" si="562"/>
        <v>0.58585882604715311</v>
      </c>
      <c r="L1335" s="2">
        <f t="shared" si="563"/>
        <v>0</v>
      </c>
      <c r="M1335" s="2">
        <f t="shared" si="564"/>
        <v>0</v>
      </c>
      <c r="N1335" s="53">
        <v>34833</v>
      </c>
      <c r="O1335" s="53">
        <v>49276</v>
      </c>
      <c r="AP1335" s="7">
        <f>IF(Q1335&gt;0,RANK(Q1335,(N1335:P1335,Q1335:AF1335)),0)</f>
        <v>0</v>
      </c>
      <c r="AQ1335" s="7">
        <f>IF(R1335&gt;0,RANK(R1335,(N1335:P1335,Q1335:AF1335)),0)</f>
        <v>0</v>
      </c>
      <c r="AR1335" s="7">
        <f>IF(T1335&gt;0,RANK(T1335,(N1335:P1335,Q1335:AF1335)),0)</f>
        <v>0</v>
      </c>
      <c r="AS1335" s="7">
        <f>IF(S1335&gt;0,RANK(S1335,(N1335:P1335,Q1335:AF1335)),0)</f>
        <v>0</v>
      </c>
      <c r="AT1335" s="2">
        <f t="shared" si="565"/>
        <v>0</v>
      </c>
      <c r="AU1335" s="2">
        <f t="shared" si="566"/>
        <v>0</v>
      </c>
      <c r="AV1335" s="2">
        <f t="shared" si="567"/>
        <v>0</v>
      </c>
      <c r="AW1335" s="2">
        <f t="shared" si="568"/>
        <v>0</v>
      </c>
      <c r="AY1335" t="s">
        <v>1719</v>
      </c>
      <c r="AZ1335" t="s">
        <v>353</v>
      </c>
      <c r="BA1335">
        <v>1</v>
      </c>
      <c r="BC1335">
        <v>2</v>
      </c>
      <c r="BD1335" s="91">
        <v>30</v>
      </c>
      <c r="BE1335" s="93">
        <v>111</v>
      </c>
      <c r="BF1335" s="96">
        <f t="shared" si="569"/>
        <v>30111</v>
      </c>
      <c r="BG1335" s="96">
        <f t="shared" si="557"/>
        <v>30111</v>
      </c>
      <c r="BI1335" s="7" t="s">
        <v>1447</v>
      </c>
      <c r="BP1335" t="s">
        <v>1396</v>
      </c>
    </row>
    <row r="1336" spans="1:68" ht="14" customHeight="1" collapsed="1" x14ac:dyDescent="0.2">
      <c r="A1336" t="s">
        <v>1094</v>
      </c>
      <c r="B1336" t="s">
        <v>2397</v>
      </c>
      <c r="C1336" s="1">
        <f t="shared" si="560"/>
        <v>605637</v>
      </c>
      <c r="D1336" s="7">
        <f>IF(N1336&gt;0, RANK(N1336,(N1336:P1336,Q1336:AF1336)),0)</f>
        <v>2</v>
      </c>
      <c r="E1336" s="7">
        <f>IF(O1336&gt;0,RANK(O1336,(N1336:P1336,Q1336:AF1336)),0)</f>
        <v>1</v>
      </c>
      <c r="F1336" s="7">
        <f>IF(P1336&gt;0,RANK(P1336,(N1336:P1336,Q1336:AF1336)),0)</f>
        <v>0</v>
      </c>
      <c r="G1336" s="1">
        <f t="shared" si="558"/>
        <v>60711</v>
      </c>
      <c r="H1336" s="2">
        <f t="shared" si="559"/>
        <v>0.10024321499512084</v>
      </c>
      <c r="I1336" s="2"/>
      <c r="J1336" s="2">
        <f t="shared" si="561"/>
        <v>0.44987839250243961</v>
      </c>
      <c r="K1336" s="2">
        <f t="shared" si="562"/>
        <v>0.55012160749756045</v>
      </c>
      <c r="L1336" s="2">
        <f t="shared" si="563"/>
        <v>0</v>
      </c>
      <c r="M1336" s="2">
        <f t="shared" si="564"/>
        <v>-1.1102230246251565E-16</v>
      </c>
      <c r="N1336" s="102">
        <f>SUM(N1280:N1335)</f>
        <v>272463</v>
      </c>
      <c r="O1336" s="102">
        <f>SUM(O1280:O1335)</f>
        <v>333174</v>
      </c>
      <c r="P1336" s="102"/>
      <c r="Q1336" s="102"/>
      <c r="R1336" s="102"/>
      <c r="AP1336" s="7">
        <f>IF(Q1336&gt;0,RANK(Q1336,(N1336:P1336,Q1336:AF1336)),0)</f>
        <v>0</v>
      </c>
      <c r="AQ1336" s="7">
        <f>IF(R1336&gt;0,RANK(R1336,(N1336:P1336,Q1336:AF1336)),0)</f>
        <v>0</v>
      </c>
      <c r="AR1336" s="7">
        <f>IF(T1336&gt;0,RANK(T1336,(N1336:P1336,Q1336:AF1336)),0)</f>
        <v>0</v>
      </c>
      <c r="AS1336" s="7">
        <f>IF(S1336&gt;0,RANK(S1336,(N1336:P1336,Q1336:AF1336)),0)</f>
        <v>0</v>
      </c>
      <c r="AT1336" s="2">
        <f t="shared" si="565"/>
        <v>0</v>
      </c>
      <c r="AU1336" s="2">
        <f t="shared" si="566"/>
        <v>0</v>
      </c>
      <c r="AV1336" s="2">
        <f t="shared" si="567"/>
        <v>0</v>
      </c>
      <c r="AW1336" s="2">
        <f t="shared" si="568"/>
        <v>0</v>
      </c>
      <c r="AY1336" t="s">
        <v>1094</v>
      </c>
      <c r="AZ1336" t="s">
        <v>2397</v>
      </c>
      <c r="BA1336" t="s">
        <v>2903</v>
      </c>
      <c r="BC1336">
        <v>2</v>
      </c>
      <c r="BD1336" s="91">
        <v>30</v>
      </c>
      <c r="BE1336" s="93"/>
      <c r="BF1336" s="91">
        <v>30</v>
      </c>
      <c r="BG1336" s="91">
        <f t="shared" si="557"/>
        <v>30</v>
      </c>
      <c r="BI1336" s="7" t="s">
        <v>2154</v>
      </c>
    </row>
    <row r="1337" spans="1:68" ht="14" customHeight="1" x14ac:dyDescent="0.2">
      <c r="C1337" s="1"/>
      <c r="E1337" s="7"/>
      <c r="F1337" s="7"/>
      <c r="I1337" s="2"/>
      <c r="AP1337" s="7"/>
      <c r="AQ1337" s="7"/>
      <c r="AR1337" s="7"/>
      <c r="AS1337" s="7"/>
      <c r="BA1337" t="s">
        <v>2903</v>
      </c>
      <c r="BD1337" s="91"/>
      <c r="BE1337" s="93"/>
      <c r="BF1337" s="96"/>
      <c r="BG1337" s="96"/>
    </row>
    <row r="1338" spans="1:68" ht="14" hidden="1" customHeight="1" outlineLevel="1" x14ac:dyDescent="0.2">
      <c r="A1338" t="s">
        <v>1140</v>
      </c>
      <c r="B1338" t="s">
        <v>869</v>
      </c>
      <c r="C1338" s="1">
        <f t="shared" ref="C1338:C1369" si="570">SUM(N1338:AN1338)</f>
        <v>14102</v>
      </c>
      <c r="D1338" s="7">
        <f>IF(N1338&gt;0, RANK(N1338,(N1338:P1338,Q1338:AF1338)),0)</f>
        <v>2</v>
      </c>
      <c r="E1338" s="7">
        <f>IF(O1338&gt;0,RANK(O1338,(N1338:P1338,Q1338:AF1338)),0)</f>
        <v>1</v>
      </c>
      <c r="F1338" s="7">
        <f>IF(P1338&gt;0,RANK(P1338,(N1338:P1338,Q1338:AF1338)),0)</f>
        <v>0</v>
      </c>
      <c r="G1338" s="1">
        <f t="shared" si="558"/>
        <v>7412</v>
      </c>
      <c r="H1338" s="2">
        <f t="shared" si="559"/>
        <v>0.52559920578641328</v>
      </c>
      <c r="I1338" s="2"/>
      <c r="J1338" s="2">
        <f t="shared" ref="J1338:J1369" si="571">IF($C1338=0,"-",N1338/$C1338)</f>
        <v>0.18316550843851936</v>
      </c>
      <c r="K1338" s="2">
        <f t="shared" ref="K1338:K1369" si="572">IF($C1338=0,"-",O1338/$C1338)</f>
        <v>0.70876471422493259</v>
      </c>
      <c r="L1338" s="2">
        <f t="shared" ref="L1338:L1369" si="573">IF($C1338=0,"-",P1338/$C1338)</f>
        <v>0</v>
      </c>
      <c r="M1338" s="2">
        <f t="shared" ref="M1338:M1369" si="574">IF(C1338=0,"-",(1-J1338-K1338-L1338))</f>
        <v>0.1080697773365481</v>
      </c>
      <c r="N1338" s="53">
        <v>2583</v>
      </c>
      <c r="O1338" s="53">
        <v>9995</v>
      </c>
      <c r="Q1338" s="53">
        <v>897</v>
      </c>
      <c r="X1338" s="53">
        <v>79</v>
      </c>
      <c r="Y1338" s="53">
        <v>548</v>
      </c>
      <c r="AP1338" s="7">
        <f>IF(Q1338&gt;0,RANK(Q1338,(N1338:P1338,Q1338:AF1338)),0)</f>
        <v>3</v>
      </c>
      <c r="AQ1338" s="7">
        <f>IF(R1338&gt;0,RANK(R1338,(N1338:P1338,Q1338:AF1338)),0)</f>
        <v>0</v>
      </c>
      <c r="AR1338" s="7">
        <f>IF(T1338&gt;0,RANK(T1338,(N1338:P1338,Q1338:AF1338)),0)</f>
        <v>0</v>
      </c>
      <c r="AS1338" s="7">
        <f>IF(S1338&gt;0,RANK(S1338,(N1338:P1338,Q1338:AF1338)),0)</f>
        <v>0</v>
      </c>
      <c r="AT1338" s="2">
        <f t="shared" ref="AT1338:AT1369" si="575">IF($C1338=0,"-",Q1338/$C1338)</f>
        <v>6.360799886540916E-2</v>
      </c>
      <c r="AU1338" s="2">
        <f t="shared" ref="AU1338:AU1369" si="576">IF($C1338=0,"-",R1338/$C1338)</f>
        <v>0</v>
      </c>
      <c r="AV1338" s="2">
        <f t="shared" ref="AV1338:AV1369" si="577">IF($C1338=0,"-",T1338/$C1338)</f>
        <v>0</v>
      </c>
      <c r="AW1338" s="2">
        <f t="shared" ref="AW1338:AW1369" si="578">IF($C1338=0,"-",S1338/$C1338)</f>
        <v>0</v>
      </c>
      <c r="AY1338" t="s">
        <v>1140</v>
      </c>
      <c r="AZ1338" t="s">
        <v>869</v>
      </c>
      <c r="BA1338">
        <v>3</v>
      </c>
      <c r="BC1338">
        <v>2</v>
      </c>
      <c r="BD1338" s="91">
        <v>31</v>
      </c>
      <c r="BE1338" s="93">
        <v>1</v>
      </c>
      <c r="BF1338" s="96">
        <f t="shared" si="569"/>
        <v>31001</v>
      </c>
      <c r="BG1338" s="96">
        <f t="shared" si="557"/>
        <v>31001</v>
      </c>
      <c r="BI1338" s="7" t="s">
        <v>1447</v>
      </c>
    </row>
    <row r="1339" spans="1:68" ht="14" hidden="1" customHeight="1" outlineLevel="1" x14ac:dyDescent="0.2">
      <c r="A1339" t="s">
        <v>1924</v>
      </c>
      <c r="B1339" t="s">
        <v>869</v>
      </c>
      <c r="C1339" s="1">
        <f t="shared" si="570"/>
        <v>3443</v>
      </c>
      <c r="D1339" s="7">
        <f>IF(N1339&gt;0, RANK(N1339,(N1339:P1339,Q1339:AF1339)),0)</f>
        <v>2</v>
      </c>
      <c r="E1339" s="7">
        <f>IF(O1339&gt;0,RANK(O1339,(N1339:P1339,Q1339:AF1339)),0)</f>
        <v>1</v>
      </c>
      <c r="F1339" s="7">
        <f>IF(P1339&gt;0,RANK(P1339,(N1339:P1339,Q1339:AF1339)),0)</f>
        <v>0</v>
      </c>
      <c r="G1339" s="1">
        <f t="shared" si="558"/>
        <v>2474</v>
      </c>
      <c r="H1339" s="2">
        <f t="shared" si="559"/>
        <v>0.71855939587568984</v>
      </c>
      <c r="I1339" s="2"/>
      <c r="J1339" s="2">
        <f t="shared" si="571"/>
        <v>0.10281731048504211</v>
      </c>
      <c r="K1339" s="2">
        <f t="shared" si="572"/>
        <v>0.8213767063607319</v>
      </c>
      <c r="L1339" s="2">
        <f t="shared" si="573"/>
        <v>0</v>
      </c>
      <c r="M1339" s="2">
        <f t="shared" si="574"/>
        <v>7.5805983154226042E-2</v>
      </c>
      <c r="N1339" s="53">
        <v>354</v>
      </c>
      <c r="O1339" s="53">
        <v>2828</v>
      </c>
      <c r="Q1339" s="53">
        <v>184</v>
      </c>
      <c r="X1339" s="53">
        <v>48</v>
      </c>
      <c r="Y1339" s="53">
        <v>29</v>
      </c>
      <c r="AP1339" s="7">
        <f>IF(Q1339&gt;0,RANK(Q1339,(N1339:P1339,Q1339:AF1339)),0)</f>
        <v>3</v>
      </c>
      <c r="AQ1339" s="7">
        <f>IF(R1339&gt;0,RANK(R1339,(N1339:P1339,Q1339:AF1339)),0)</f>
        <v>0</v>
      </c>
      <c r="AR1339" s="7">
        <f>IF(T1339&gt;0,RANK(T1339,(N1339:P1339,Q1339:AF1339)),0)</f>
        <v>0</v>
      </c>
      <c r="AS1339" s="7">
        <f>IF(S1339&gt;0,RANK(S1339,(N1339:P1339,Q1339:AF1339)),0)</f>
        <v>0</v>
      </c>
      <c r="AT1339" s="2">
        <f t="shared" si="575"/>
        <v>5.3441765901829801E-2</v>
      </c>
      <c r="AU1339" s="2">
        <f t="shared" si="576"/>
        <v>0</v>
      </c>
      <c r="AV1339" s="2">
        <f t="shared" si="577"/>
        <v>0</v>
      </c>
      <c r="AW1339" s="2">
        <f t="shared" si="578"/>
        <v>0</v>
      </c>
      <c r="AY1339" t="s">
        <v>1924</v>
      </c>
      <c r="AZ1339" t="s">
        <v>869</v>
      </c>
      <c r="BA1339">
        <v>3</v>
      </c>
      <c r="BC1339">
        <v>2</v>
      </c>
      <c r="BD1339" s="91">
        <v>31</v>
      </c>
      <c r="BE1339" s="93">
        <v>3</v>
      </c>
      <c r="BF1339" s="96">
        <f t="shared" si="569"/>
        <v>31003</v>
      </c>
      <c r="BG1339" s="96">
        <f t="shared" si="557"/>
        <v>31003</v>
      </c>
      <c r="BI1339" s="7" t="s">
        <v>1447</v>
      </c>
    </row>
    <row r="1340" spans="1:68" ht="14" hidden="1" customHeight="1" outlineLevel="1" x14ac:dyDescent="0.2">
      <c r="A1340" t="s">
        <v>1747</v>
      </c>
      <c r="B1340" t="s">
        <v>869</v>
      </c>
      <c r="C1340" s="1">
        <f t="shared" si="570"/>
        <v>270</v>
      </c>
      <c r="D1340" s="7">
        <f>IF(N1340&gt;0, RANK(N1340,(N1340:P1340,Q1340:AF1340)),0)</f>
        <v>2</v>
      </c>
      <c r="E1340" s="7">
        <f>IF(O1340&gt;0,RANK(O1340,(N1340:P1340,Q1340:AF1340)),0)</f>
        <v>1</v>
      </c>
      <c r="F1340" s="7">
        <f>IF(P1340&gt;0,RANK(P1340,(N1340:P1340,Q1340:AF1340)),0)</f>
        <v>0</v>
      </c>
      <c r="G1340" s="1">
        <f t="shared" si="558"/>
        <v>207</v>
      </c>
      <c r="H1340" s="2">
        <f t="shared" si="559"/>
        <v>0.76666666666666672</v>
      </c>
      <c r="I1340" s="2"/>
      <c r="J1340" s="2">
        <f t="shared" si="571"/>
        <v>7.7777777777777779E-2</v>
      </c>
      <c r="K1340" s="2">
        <f t="shared" si="572"/>
        <v>0.84444444444444444</v>
      </c>
      <c r="L1340" s="2">
        <f t="shared" si="573"/>
        <v>0</v>
      </c>
      <c r="M1340" s="2">
        <f t="shared" si="574"/>
        <v>7.7777777777777835E-2</v>
      </c>
      <c r="N1340" s="53">
        <v>21</v>
      </c>
      <c r="O1340" s="53">
        <v>228</v>
      </c>
      <c r="Q1340" s="53">
        <v>21</v>
      </c>
      <c r="X1340" s="53">
        <v>0</v>
      </c>
      <c r="Y1340" s="53">
        <v>0</v>
      </c>
      <c r="AP1340" s="7">
        <f>IF(Q1340&gt;0,RANK(Q1340,(N1340:P1340,Q1340:AF1340)),0)</f>
        <v>2</v>
      </c>
      <c r="AQ1340" s="7">
        <f>IF(R1340&gt;0,RANK(R1340,(N1340:P1340,Q1340:AF1340)),0)</f>
        <v>0</v>
      </c>
      <c r="AR1340" s="7">
        <f>IF(T1340&gt;0,RANK(T1340,(N1340:P1340,Q1340:AF1340)),0)</f>
        <v>0</v>
      </c>
      <c r="AS1340" s="7">
        <f>IF(S1340&gt;0,RANK(S1340,(N1340:P1340,Q1340:AF1340)),0)</f>
        <v>0</v>
      </c>
      <c r="AT1340" s="2">
        <f t="shared" si="575"/>
        <v>7.7777777777777779E-2</v>
      </c>
      <c r="AU1340" s="2">
        <f t="shared" si="576"/>
        <v>0</v>
      </c>
      <c r="AV1340" s="2">
        <f t="shared" si="577"/>
        <v>0</v>
      </c>
      <c r="AW1340" s="2">
        <f t="shared" si="578"/>
        <v>0</v>
      </c>
      <c r="AY1340" t="s">
        <v>1747</v>
      </c>
      <c r="AZ1340" t="s">
        <v>869</v>
      </c>
      <c r="BA1340">
        <v>3</v>
      </c>
      <c r="BC1340">
        <v>2</v>
      </c>
      <c r="BD1340" s="91">
        <v>31</v>
      </c>
      <c r="BE1340" s="93">
        <v>5</v>
      </c>
      <c r="BF1340" s="96">
        <f t="shared" si="569"/>
        <v>31005</v>
      </c>
      <c r="BG1340" s="96">
        <f t="shared" si="557"/>
        <v>31005</v>
      </c>
      <c r="BI1340" s="7" t="s">
        <v>1447</v>
      </c>
    </row>
    <row r="1341" spans="1:68" ht="14" hidden="1" customHeight="1" outlineLevel="1" x14ac:dyDescent="0.2">
      <c r="A1341" t="s">
        <v>1748</v>
      </c>
      <c r="B1341" t="s">
        <v>869</v>
      </c>
      <c r="C1341" s="1">
        <f t="shared" si="570"/>
        <v>398</v>
      </c>
      <c r="D1341" s="7">
        <f>IF(N1341&gt;0, RANK(N1341,(N1341:P1341,Q1341:AF1341)),0)</f>
        <v>2</v>
      </c>
      <c r="E1341" s="7">
        <f>IF(O1341&gt;0,RANK(O1341,(N1341:P1341,Q1341:AF1341)),0)</f>
        <v>1</v>
      </c>
      <c r="F1341" s="7">
        <f>IF(P1341&gt;0,RANK(P1341,(N1341:P1341,Q1341:AF1341)),0)</f>
        <v>0</v>
      </c>
      <c r="G1341" s="1">
        <f t="shared" si="558"/>
        <v>296</v>
      </c>
      <c r="H1341" s="2">
        <f t="shared" si="559"/>
        <v>0.74371859296482412</v>
      </c>
      <c r="I1341" s="2"/>
      <c r="J1341" s="2">
        <f t="shared" si="571"/>
        <v>9.7989949748743713E-2</v>
      </c>
      <c r="K1341" s="2">
        <f t="shared" si="572"/>
        <v>0.84170854271356788</v>
      </c>
      <c r="L1341" s="2">
        <f t="shared" si="573"/>
        <v>0</v>
      </c>
      <c r="M1341" s="2">
        <f t="shared" si="574"/>
        <v>6.030150753768837E-2</v>
      </c>
      <c r="N1341" s="53">
        <v>39</v>
      </c>
      <c r="O1341" s="53">
        <v>335</v>
      </c>
      <c r="Q1341" s="53">
        <v>21</v>
      </c>
      <c r="X1341" s="53">
        <v>1</v>
      </c>
      <c r="Y1341" s="53">
        <v>2</v>
      </c>
      <c r="AP1341" s="7">
        <f>IF(Q1341&gt;0,RANK(Q1341,(N1341:P1341,Q1341:AF1341)),0)</f>
        <v>3</v>
      </c>
      <c r="AQ1341" s="7">
        <f>IF(R1341&gt;0,RANK(R1341,(N1341:P1341,Q1341:AF1341)),0)</f>
        <v>0</v>
      </c>
      <c r="AR1341" s="7">
        <f>IF(T1341&gt;0,RANK(T1341,(N1341:P1341,Q1341:AF1341)),0)</f>
        <v>0</v>
      </c>
      <c r="AS1341" s="7">
        <f>IF(S1341&gt;0,RANK(S1341,(N1341:P1341,Q1341:AF1341)),0)</f>
        <v>0</v>
      </c>
      <c r="AT1341" s="2">
        <f t="shared" si="575"/>
        <v>5.2763819095477386E-2</v>
      </c>
      <c r="AU1341" s="2">
        <f t="shared" si="576"/>
        <v>0</v>
      </c>
      <c r="AV1341" s="2">
        <f t="shared" si="577"/>
        <v>0</v>
      </c>
      <c r="AW1341" s="2">
        <f t="shared" si="578"/>
        <v>0</v>
      </c>
      <c r="AY1341" t="s">
        <v>1748</v>
      </c>
      <c r="AZ1341" t="s">
        <v>869</v>
      </c>
      <c r="BA1341">
        <v>3</v>
      </c>
      <c r="BC1341">
        <v>2</v>
      </c>
      <c r="BD1341" s="91">
        <v>31</v>
      </c>
      <c r="BE1341" s="93">
        <v>7</v>
      </c>
      <c r="BF1341" s="96">
        <f t="shared" si="569"/>
        <v>31007</v>
      </c>
      <c r="BG1341" s="96">
        <f t="shared" si="557"/>
        <v>31007</v>
      </c>
      <c r="BI1341" s="7" t="s">
        <v>1447</v>
      </c>
    </row>
    <row r="1342" spans="1:68" ht="14" hidden="1" customHeight="1" outlineLevel="1" x14ac:dyDescent="0.2">
      <c r="A1342" t="s">
        <v>1549</v>
      </c>
      <c r="B1342" t="s">
        <v>869</v>
      </c>
      <c r="C1342" s="1">
        <f t="shared" si="570"/>
        <v>296</v>
      </c>
      <c r="D1342" s="7">
        <f>IF(N1342&gt;0, RANK(N1342,(N1342:P1342,Q1342:AF1342)),0)</f>
        <v>2</v>
      </c>
      <c r="E1342" s="7">
        <f>IF(O1342&gt;0,RANK(O1342,(N1342:P1342,Q1342:AF1342)),0)</f>
        <v>1</v>
      </c>
      <c r="F1342" s="7">
        <f>IF(P1342&gt;0,RANK(P1342,(N1342:P1342,Q1342:AF1342)),0)</f>
        <v>0</v>
      </c>
      <c r="G1342" s="1">
        <f t="shared" si="558"/>
        <v>187</v>
      </c>
      <c r="H1342" s="2">
        <f t="shared" si="559"/>
        <v>0.6317567567567568</v>
      </c>
      <c r="I1342" s="2"/>
      <c r="J1342" s="2">
        <f t="shared" si="571"/>
        <v>0.11824324324324324</v>
      </c>
      <c r="K1342" s="2">
        <f t="shared" si="572"/>
        <v>0.75</v>
      </c>
      <c r="L1342" s="2">
        <f t="shared" si="573"/>
        <v>0</v>
      </c>
      <c r="M1342" s="2">
        <f t="shared" si="574"/>
        <v>0.1317567567567568</v>
      </c>
      <c r="N1342" s="53">
        <v>35</v>
      </c>
      <c r="O1342" s="53">
        <v>222</v>
      </c>
      <c r="Q1342" s="53">
        <v>34</v>
      </c>
      <c r="X1342" s="53">
        <v>3</v>
      </c>
      <c r="Y1342" s="53">
        <v>2</v>
      </c>
      <c r="AP1342" s="7">
        <f>IF(Q1342&gt;0,RANK(Q1342,(N1342:P1342,Q1342:AF1342)),0)</f>
        <v>3</v>
      </c>
      <c r="AQ1342" s="7">
        <f>IF(R1342&gt;0,RANK(R1342,(N1342:P1342,Q1342:AF1342)),0)</f>
        <v>0</v>
      </c>
      <c r="AR1342" s="7">
        <f>IF(T1342&gt;0,RANK(T1342,(N1342:P1342,Q1342:AF1342)),0)</f>
        <v>0</v>
      </c>
      <c r="AS1342" s="7">
        <f>IF(S1342&gt;0,RANK(S1342,(N1342:P1342,Q1342:AF1342)),0)</f>
        <v>0</v>
      </c>
      <c r="AT1342" s="2">
        <f t="shared" si="575"/>
        <v>0.11486486486486487</v>
      </c>
      <c r="AU1342" s="2">
        <f t="shared" si="576"/>
        <v>0</v>
      </c>
      <c r="AV1342" s="2">
        <f t="shared" si="577"/>
        <v>0</v>
      </c>
      <c r="AW1342" s="2">
        <f t="shared" si="578"/>
        <v>0</v>
      </c>
      <c r="AY1342" t="s">
        <v>1549</v>
      </c>
      <c r="AZ1342" t="s">
        <v>869</v>
      </c>
      <c r="BA1342">
        <v>3</v>
      </c>
      <c r="BC1342">
        <v>2</v>
      </c>
      <c r="BD1342" s="91">
        <v>31</v>
      </c>
      <c r="BE1342" s="93">
        <v>9</v>
      </c>
      <c r="BF1342" s="96">
        <f t="shared" si="569"/>
        <v>31009</v>
      </c>
      <c r="BG1342" s="96">
        <f t="shared" si="557"/>
        <v>31009</v>
      </c>
      <c r="BI1342" s="7" t="s">
        <v>1447</v>
      </c>
    </row>
    <row r="1343" spans="1:68" ht="14" hidden="1" customHeight="1" outlineLevel="1" x14ac:dyDescent="0.2">
      <c r="A1343" t="s">
        <v>1308</v>
      </c>
      <c r="B1343" t="s">
        <v>869</v>
      </c>
      <c r="C1343" s="1">
        <f t="shared" si="570"/>
        <v>3021</v>
      </c>
      <c r="D1343" s="7">
        <f>IF(N1343&gt;0, RANK(N1343,(N1343:P1343,Q1343:AF1343)),0)</f>
        <v>2</v>
      </c>
      <c r="E1343" s="7">
        <f>IF(O1343&gt;0,RANK(O1343,(N1343:P1343,Q1343:AF1343)),0)</f>
        <v>1</v>
      </c>
      <c r="F1343" s="7">
        <f>IF(P1343&gt;0,RANK(P1343,(N1343:P1343,Q1343:AF1343)),0)</f>
        <v>0</v>
      </c>
      <c r="G1343" s="1">
        <f t="shared" si="558"/>
        <v>2051</v>
      </c>
      <c r="H1343" s="2">
        <f t="shared" si="559"/>
        <v>0.67891426679907318</v>
      </c>
      <c r="I1343" s="2"/>
      <c r="J1343" s="2">
        <f t="shared" si="571"/>
        <v>0.11618669314796425</v>
      </c>
      <c r="K1343" s="2">
        <f t="shared" si="572"/>
        <v>0.79510095994703744</v>
      </c>
      <c r="L1343" s="2">
        <f t="shared" si="573"/>
        <v>0</v>
      </c>
      <c r="M1343" s="2">
        <f t="shared" si="574"/>
        <v>8.8712346904998296E-2</v>
      </c>
      <c r="N1343" s="53">
        <v>351</v>
      </c>
      <c r="O1343" s="53">
        <v>2402</v>
      </c>
      <c r="Q1343" s="53">
        <v>178</v>
      </c>
      <c r="X1343" s="53">
        <v>36</v>
      </c>
      <c r="Y1343" s="53">
        <v>54</v>
      </c>
      <c r="AP1343" s="7">
        <f>IF(Q1343&gt;0,RANK(Q1343,(N1343:P1343,Q1343:AF1343)),0)</f>
        <v>3</v>
      </c>
      <c r="AQ1343" s="7">
        <f>IF(R1343&gt;0,RANK(R1343,(N1343:P1343,Q1343:AF1343)),0)</f>
        <v>0</v>
      </c>
      <c r="AR1343" s="7">
        <f>IF(T1343&gt;0,RANK(T1343,(N1343:P1343,Q1343:AF1343)),0)</f>
        <v>0</v>
      </c>
      <c r="AS1343" s="7">
        <f>IF(S1343&gt;0,RANK(S1343,(N1343:P1343,Q1343:AF1343)),0)</f>
        <v>0</v>
      </c>
      <c r="AT1343" s="2">
        <f t="shared" si="575"/>
        <v>5.8920887123469053E-2</v>
      </c>
      <c r="AU1343" s="2">
        <f t="shared" si="576"/>
        <v>0</v>
      </c>
      <c r="AV1343" s="2">
        <f t="shared" si="577"/>
        <v>0</v>
      </c>
      <c r="AW1343" s="2">
        <f t="shared" si="578"/>
        <v>0</v>
      </c>
      <c r="AY1343" t="s">
        <v>1308</v>
      </c>
      <c r="AZ1343" t="s">
        <v>869</v>
      </c>
      <c r="BA1343">
        <v>3</v>
      </c>
      <c r="BC1343">
        <v>2</v>
      </c>
      <c r="BD1343" s="91">
        <v>31</v>
      </c>
      <c r="BE1343" s="93">
        <v>11</v>
      </c>
      <c r="BF1343" s="96">
        <f t="shared" si="569"/>
        <v>31011</v>
      </c>
      <c r="BG1343" s="96">
        <f t="shared" si="557"/>
        <v>31011</v>
      </c>
      <c r="BI1343" s="7" t="s">
        <v>1447</v>
      </c>
    </row>
    <row r="1344" spans="1:68" ht="14" hidden="1" customHeight="1" outlineLevel="1" x14ac:dyDescent="0.2">
      <c r="A1344" t="s">
        <v>508</v>
      </c>
      <c r="B1344" t="s">
        <v>869</v>
      </c>
      <c r="C1344" s="1">
        <f t="shared" si="570"/>
        <v>5080</v>
      </c>
      <c r="D1344" s="7">
        <f>IF(N1344&gt;0, RANK(N1344,(N1344:P1344,Q1344:AF1344)),0)</f>
        <v>2</v>
      </c>
      <c r="E1344" s="7">
        <f>IF(O1344&gt;0,RANK(O1344,(N1344:P1344,Q1344:AF1344)),0)</f>
        <v>1</v>
      </c>
      <c r="F1344" s="7">
        <f>IF(P1344&gt;0,RANK(P1344,(N1344:P1344,Q1344:AF1344)),0)</f>
        <v>0</v>
      </c>
      <c r="G1344" s="1">
        <f t="shared" si="558"/>
        <v>3018</v>
      </c>
      <c r="H1344" s="2">
        <f t="shared" si="559"/>
        <v>0.59409448818897637</v>
      </c>
      <c r="I1344" s="2"/>
      <c r="J1344" s="2">
        <f t="shared" si="571"/>
        <v>0.16181102362204725</v>
      </c>
      <c r="K1344" s="2">
        <f t="shared" si="572"/>
        <v>0.75590551181102361</v>
      </c>
      <c r="L1344" s="2">
        <f t="shared" si="573"/>
        <v>0</v>
      </c>
      <c r="M1344" s="2">
        <f t="shared" si="574"/>
        <v>8.2283464566929143E-2</v>
      </c>
      <c r="N1344" s="53">
        <v>822</v>
      </c>
      <c r="O1344" s="53">
        <v>3840</v>
      </c>
      <c r="Q1344" s="53">
        <v>326</v>
      </c>
      <c r="X1344" s="53">
        <v>24</v>
      </c>
      <c r="Y1344" s="53">
        <v>68</v>
      </c>
      <c r="AP1344" s="7">
        <f>IF(Q1344&gt;0,RANK(Q1344,(N1344:P1344,Q1344:AF1344)),0)</f>
        <v>3</v>
      </c>
      <c r="AQ1344" s="7">
        <f>IF(R1344&gt;0,RANK(R1344,(N1344:P1344,Q1344:AF1344)),0)</f>
        <v>0</v>
      </c>
      <c r="AR1344" s="7">
        <f>IF(T1344&gt;0,RANK(T1344,(N1344:P1344,Q1344:AF1344)),0)</f>
        <v>0</v>
      </c>
      <c r="AS1344" s="7">
        <f>IF(S1344&gt;0,RANK(S1344,(N1344:P1344,Q1344:AF1344)),0)</f>
        <v>0</v>
      </c>
      <c r="AT1344" s="2">
        <f t="shared" si="575"/>
        <v>6.4173228346456695E-2</v>
      </c>
      <c r="AU1344" s="2">
        <f t="shared" si="576"/>
        <v>0</v>
      </c>
      <c r="AV1344" s="2">
        <f t="shared" si="577"/>
        <v>0</v>
      </c>
      <c r="AW1344" s="2">
        <f t="shared" si="578"/>
        <v>0</v>
      </c>
      <c r="AY1344" t="s">
        <v>508</v>
      </c>
      <c r="AZ1344" t="s">
        <v>869</v>
      </c>
      <c r="BA1344">
        <v>3</v>
      </c>
      <c r="BC1344">
        <v>2</v>
      </c>
      <c r="BD1344" s="91">
        <v>31</v>
      </c>
      <c r="BE1344" s="93">
        <v>13</v>
      </c>
      <c r="BF1344" s="96">
        <f t="shared" si="569"/>
        <v>31013</v>
      </c>
      <c r="BG1344" s="96">
        <f t="shared" si="557"/>
        <v>31013</v>
      </c>
      <c r="BI1344" s="7" t="s">
        <v>1447</v>
      </c>
    </row>
    <row r="1345" spans="1:61" ht="14" hidden="1" customHeight="1" outlineLevel="1" x14ac:dyDescent="0.2">
      <c r="A1345" t="s">
        <v>1235</v>
      </c>
      <c r="B1345" t="s">
        <v>869</v>
      </c>
      <c r="C1345" s="1">
        <f t="shared" si="570"/>
        <v>1056</v>
      </c>
      <c r="D1345" s="7">
        <f>IF(N1345&gt;0, RANK(N1345,(N1345:P1345,Q1345:AF1345)),0)</f>
        <v>2</v>
      </c>
      <c r="E1345" s="7">
        <f>IF(O1345&gt;0,RANK(O1345,(N1345:P1345,Q1345:AF1345)),0)</f>
        <v>1</v>
      </c>
      <c r="F1345" s="7">
        <f>IF(P1345&gt;0,RANK(P1345,(N1345:P1345,Q1345:AF1345)),0)</f>
        <v>0</v>
      </c>
      <c r="G1345" s="1">
        <f t="shared" si="558"/>
        <v>794</v>
      </c>
      <c r="H1345" s="2">
        <f t="shared" si="559"/>
        <v>0.75189393939393945</v>
      </c>
      <c r="I1345" s="2"/>
      <c r="J1345" s="2">
        <f t="shared" si="571"/>
        <v>8.4280303030303025E-2</v>
      </c>
      <c r="K1345" s="2">
        <f t="shared" si="572"/>
        <v>0.83617424242424243</v>
      </c>
      <c r="L1345" s="2">
        <f t="shared" si="573"/>
        <v>0</v>
      </c>
      <c r="M1345" s="2">
        <f t="shared" si="574"/>
        <v>7.9545454545454586E-2</v>
      </c>
      <c r="N1345" s="53">
        <v>89</v>
      </c>
      <c r="O1345" s="53">
        <v>883</v>
      </c>
      <c r="Q1345" s="53">
        <v>75</v>
      </c>
      <c r="X1345" s="53">
        <v>9</v>
      </c>
      <c r="Y1345" s="53">
        <v>0</v>
      </c>
      <c r="AP1345" s="7">
        <f>IF(Q1345&gt;0,RANK(Q1345,(N1345:P1345,Q1345:AF1345)),0)</f>
        <v>3</v>
      </c>
      <c r="AQ1345" s="7">
        <f>IF(R1345&gt;0,RANK(R1345,(N1345:P1345,Q1345:AF1345)),0)</f>
        <v>0</v>
      </c>
      <c r="AR1345" s="7">
        <f>IF(T1345&gt;0,RANK(T1345,(N1345:P1345,Q1345:AF1345)),0)</f>
        <v>0</v>
      </c>
      <c r="AS1345" s="7">
        <f>IF(S1345&gt;0,RANK(S1345,(N1345:P1345,Q1345:AF1345)),0)</f>
        <v>0</v>
      </c>
      <c r="AT1345" s="2">
        <f t="shared" si="575"/>
        <v>7.1022727272727279E-2</v>
      </c>
      <c r="AU1345" s="2">
        <f t="shared" si="576"/>
        <v>0</v>
      </c>
      <c r="AV1345" s="2">
        <f t="shared" si="577"/>
        <v>0</v>
      </c>
      <c r="AW1345" s="2">
        <f t="shared" si="578"/>
        <v>0</v>
      </c>
      <c r="AY1345" t="s">
        <v>1235</v>
      </c>
      <c r="AZ1345" t="s">
        <v>869</v>
      </c>
      <c r="BA1345">
        <v>3</v>
      </c>
      <c r="BC1345">
        <v>2</v>
      </c>
      <c r="BD1345" s="91">
        <v>31</v>
      </c>
      <c r="BE1345" s="93">
        <v>15</v>
      </c>
      <c r="BF1345" s="96">
        <f t="shared" si="569"/>
        <v>31015</v>
      </c>
      <c r="BG1345" s="96">
        <f t="shared" si="557"/>
        <v>31015</v>
      </c>
      <c r="BI1345" s="7" t="s">
        <v>1447</v>
      </c>
    </row>
    <row r="1346" spans="1:61" ht="14" hidden="1" customHeight="1" outlineLevel="1" x14ac:dyDescent="0.2">
      <c r="A1346" t="s">
        <v>1795</v>
      </c>
      <c r="B1346" t="s">
        <v>869</v>
      </c>
      <c r="C1346" s="1">
        <f t="shared" si="570"/>
        <v>1628</v>
      </c>
      <c r="D1346" s="7">
        <f>IF(N1346&gt;0, RANK(N1346,(N1346:P1346,Q1346:AF1346)),0)</f>
        <v>2</v>
      </c>
      <c r="E1346" s="7">
        <f>IF(O1346&gt;0,RANK(O1346,(N1346:P1346,Q1346:AF1346)),0)</f>
        <v>1</v>
      </c>
      <c r="F1346" s="7">
        <f>IF(P1346&gt;0,RANK(P1346,(N1346:P1346,Q1346:AF1346)),0)</f>
        <v>0</v>
      </c>
      <c r="G1346" s="1">
        <f t="shared" si="558"/>
        <v>1262</v>
      </c>
      <c r="H1346" s="2">
        <f t="shared" si="559"/>
        <v>0.77518427518427513</v>
      </c>
      <c r="I1346" s="2"/>
      <c r="J1346" s="2">
        <f t="shared" si="571"/>
        <v>7.6781326781326778E-2</v>
      </c>
      <c r="K1346" s="2">
        <f t="shared" si="572"/>
        <v>0.851965601965602</v>
      </c>
      <c r="L1346" s="2">
        <f t="shared" si="573"/>
        <v>0</v>
      </c>
      <c r="M1346" s="2">
        <f t="shared" si="574"/>
        <v>7.1253071253071232E-2</v>
      </c>
      <c r="N1346" s="53">
        <v>125</v>
      </c>
      <c r="O1346" s="53">
        <v>1387</v>
      </c>
      <c r="Q1346" s="53">
        <v>93</v>
      </c>
      <c r="X1346" s="53">
        <v>9</v>
      </c>
      <c r="Y1346" s="53">
        <v>14</v>
      </c>
      <c r="AP1346" s="7">
        <f>IF(Q1346&gt;0,RANK(Q1346,(N1346:P1346,Q1346:AF1346)),0)</f>
        <v>3</v>
      </c>
      <c r="AQ1346" s="7">
        <f>IF(R1346&gt;0,RANK(R1346,(N1346:P1346,Q1346:AF1346)),0)</f>
        <v>0</v>
      </c>
      <c r="AR1346" s="7">
        <f>IF(T1346&gt;0,RANK(T1346,(N1346:P1346,Q1346:AF1346)),0)</f>
        <v>0</v>
      </c>
      <c r="AS1346" s="7">
        <f>IF(S1346&gt;0,RANK(S1346,(N1346:P1346,Q1346:AF1346)),0)</f>
        <v>0</v>
      </c>
      <c r="AT1346" s="2">
        <f t="shared" si="575"/>
        <v>5.7125307125307126E-2</v>
      </c>
      <c r="AU1346" s="2">
        <f t="shared" si="576"/>
        <v>0</v>
      </c>
      <c r="AV1346" s="2">
        <f t="shared" si="577"/>
        <v>0</v>
      </c>
      <c r="AW1346" s="2">
        <f t="shared" si="578"/>
        <v>0</v>
      </c>
      <c r="AY1346" t="s">
        <v>1795</v>
      </c>
      <c r="AZ1346" t="s">
        <v>869</v>
      </c>
      <c r="BA1346">
        <v>3</v>
      </c>
      <c r="BC1346">
        <v>2</v>
      </c>
      <c r="BD1346" s="91">
        <v>31</v>
      </c>
      <c r="BE1346" s="93">
        <v>17</v>
      </c>
      <c r="BF1346" s="96">
        <f t="shared" si="569"/>
        <v>31017</v>
      </c>
      <c r="BG1346" s="96">
        <f t="shared" si="557"/>
        <v>31017</v>
      </c>
      <c r="BI1346" s="7" t="s">
        <v>1447</v>
      </c>
    </row>
    <row r="1347" spans="1:61" ht="14" hidden="1" customHeight="1" outlineLevel="1" x14ac:dyDescent="0.2">
      <c r="A1347" t="s">
        <v>315</v>
      </c>
      <c r="B1347" t="s">
        <v>869</v>
      </c>
      <c r="C1347" s="1">
        <f t="shared" si="570"/>
        <v>23091</v>
      </c>
      <c r="D1347" s="7">
        <f>IF(N1347&gt;0, RANK(N1347,(N1347:P1347,Q1347:AF1347)),0)</f>
        <v>2</v>
      </c>
      <c r="E1347" s="7">
        <f>IF(O1347&gt;0,RANK(O1347,(N1347:P1347,Q1347:AF1347)),0)</f>
        <v>1</v>
      </c>
      <c r="F1347" s="7">
        <f>IF(P1347&gt;0,RANK(P1347,(N1347:P1347,Q1347:AF1347)),0)</f>
        <v>0</v>
      </c>
      <c r="G1347" s="1">
        <f t="shared" si="558"/>
        <v>12878</v>
      </c>
      <c r="H1347" s="2">
        <f t="shared" si="559"/>
        <v>0.55770646572257587</v>
      </c>
      <c r="I1347" s="2"/>
      <c r="J1347" s="2">
        <f t="shared" si="571"/>
        <v>0.16677493395695292</v>
      </c>
      <c r="K1347" s="2">
        <f t="shared" si="572"/>
        <v>0.72448139967952885</v>
      </c>
      <c r="L1347" s="2">
        <f t="shared" si="573"/>
        <v>0</v>
      </c>
      <c r="M1347" s="2">
        <f t="shared" si="574"/>
        <v>0.10874366636351829</v>
      </c>
      <c r="N1347" s="53">
        <v>3851</v>
      </c>
      <c r="O1347" s="53">
        <v>16729</v>
      </c>
      <c r="Q1347" s="53">
        <v>1605</v>
      </c>
      <c r="X1347" s="53">
        <v>126</v>
      </c>
      <c r="Y1347" s="53">
        <v>780</v>
      </c>
      <c r="AP1347" s="7">
        <f>IF(Q1347&gt;0,RANK(Q1347,(N1347:P1347,Q1347:AF1347)),0)</f>
        <v>3</v>
      </c>
      <c r="AQ1347" s="7">
        <f>IF(R1347&gt;0,RANK(R1347,(N1347:P1347,Q1347:AF1347)),0)</f>
        <v>0</v>
      </c>
      <c r="AR1347" s="7">
        <f>IF(T1347&gt;0,RANK(T1347,(N1347:P1347,Q1347:AF1347)),0)</f>
        <v>0</v>
      </c>
      <c r="AS1347" s="7">
        <f>IF(S1347&gt;0,RANK(S1347,(N1347:P1347,Q1347:AF1347)),0)</f>
        <v>0</v>
      </c>
      <c r="AT1347" s="2">
        <f t="shared" si="575"/>
        <v>6.9507600363778094E-2</v>
      </c>
      <c r="AU1347" s="2">
        <f t="shared" si="576"/>
        <v>0</v>
      </c>
      <c r="AV1347" s="2">
        <f t="shared" si="577"/>
        <v>0</v>
      </c>
      <c r="AW1347" s="2">
        <f t="shared" si="578"/>
        <v>0</v>
      </c>
      <c r="AY1347" t="s">
        <v>315</v>
      </c>
      <c r="AZ1347" t="s">
        <v>869</v>
      </c>
      <c r="BA1347">
        <v>3</v>
      </c>
      <c r="BC1347">
        <v>2</v>
      </c>
      <c r="BD1347" s="91">
        <v>31</v>
      </c>
      <c r="BE1347" s="93">
        <v>19</v>
      </c>
      <c r="BF1347" s="96">
        <f t="shared" si="569"/>
        <v>31019</v>
      </c>
      <c r="BG1347" s="96">
        <f t="shared" si="557"/>
        <v>31019</v>
      </c>
      <c r="BI1347" s="7" t="s">
        <v>1447</v>
      </c>
    </row>
    <row r="1348" spans="1:61" ht="14" hidden="1" customHeight="1" outlineLevel="1" x14ac:dyDescent="0.2">
      <c r="A1348" t="s">
        <v>2480</v>
      </c>
      <c r="B1348" t="s">
        <v>869</v>
      </c>
      <c r="C1348" s="1">
        <f t="shared" si="570"/>
        <v>3587</v>
      </c>
      <c r="D1348" s="7">
        <f>IF(N1348&gt;0, RANK(N1348,(N1348:P1348,Q1348:AF1348)),0)</f>
        <v>2</v>
      </c>
      <c r="E1348" s="7">
        <f>IF(O1348&gt;0,RANK(O1348,(N1348:P1348,Q1348:AF1348)),0)</f>
        <v>1</v>
      </c>
      <c r="F1348" s="7">
        <f>IF(P1348&gt;0,RANK(P1348,(N1348:P1348,Q1348:AF1348)),0)</f>
        <v>0</v>
      </c>
      <c r="G1348" s="1">
        <f t="shared" si="558"/>
        <v>1961</v>
      </c>
      <c r="H1348" s="2">
        <f t="shared" si="559"/>
        <v>0.54669640367995542</v>
      </c>
      <c r="I1348" s="2"/>
      <c r="J1348" s="2">
        <f t="shared" si="571"/>
        <v>0.18901589071647618</v>
      </c>
      <c r="K1348" s="2">
        <f t="shared" si="572"/>
        <v>0.7357122943964316</v>
      </c>
      <c r="L1348" s="2">
        <f t="shared" si="573"/>
        <v>0</v>
      </c>
      <c r="M1348" s="2">
        <f t="shared" si="574"/>
        <v>7.5271814887092225E-2</v>
      </c>
      <c r="N1348" s="53">
        <v>678</v>
      </c>
      <c r="O1348" s="53">
        <v>2639</v>
      </c>
      <c r="Q1348" s="53">
        <v>187</v>
      </c>
      <c r="X1348" s="53">
        <v>13</v>
      </c>
      <c r="Y1348" s="53">
        <v>70</v>
      </c>
      <c r="AP1348" s="7">
        <f>IF(Q1348&gt;0,RANK(Q1348,(N1348:P1348,Q1348:AF1348)),0)</f>
        <v>3</v>
      </c>
      <c r="AQ1348" s="7">
        <f>IF(R1348&gt;0,RANK(R1348,(N1348:P1348,Q1348:AF1348)),0)</f>
        <v>0</v>
      </c>
      <c r="AR1348" s="7">
        <f>IF(T1348&gt;0,RANK(T1348,(N1348:P1348,Q1348:AF1348)),0)</f>
        <v>0</v>
      </c>
      <c r="AS1348" s="7">
        <f>IF(S1348&gt;0,RANK(S1348,(N1348:P1348,Q1348:AF1348)),0)</f>
        <v>0</v>
      </c>
      <c r="AT1348" s="2">
        <f t="shared" si="575"/>
        <v>5.2132701421800945E-2</v>
      </c>
      <c r="AU1348" s="2">
        <f t="shared" si="576"/>
        <v>0</v>
      </c>
      <c r="AV1348" s="2">
        <f t="shared" si="577"/>
        <v>0</v>
      </c>
      <c r="AW1348" s="2">
        <f t="shared" si="578"/>
        <v>0</v>
      </c>
      <c r="AY1348" t="s">
        <v>2480</v>
      </c>
      <c r="AZ1348" t="s">
        <v>869</v>
      </c>
      <c r="BA1348">
        <v>1</v>
      </c>
      <c r="BC1348">
        <v>2</v>
      </c>
      <c r="BD1348" s="91">
        <v>31</v>
      </c>
      <c r="BE1348" s="93">
        <v>21</v>
      </c>
      <c r="BF1348" s="96">
        <f t="shared" si="569"/>
        <v>31021</v>
      </c>
      <c r="BG1348" s="96">
        <f t="shared" ref="BG1348:BG1411" si="579">BF1348</f>
        <v>31021</v>
      </c>
      <c r="BI1348" s="7" t="s">
        <v>1447</v>
      </c>
    </row>
    <row r="1349" spans="1:61" ht="14" hidden="1" customHeight="1" outlineLevel="1" x14ac:dyDescent="0.2">
      <c r="A1349" t="s">
        <v>1587</v>
      </c>
      <c r="B1349" t="s">
        <v>869</v>
      </c>
      <c r="C1349" s="1">
        <f t="shared" si="570"/>
        <v>4381</v>
      </c>
      <c r="D1349" s="7">
        <f>IF(N1349&gt;0, RANK(N1349,(N1349:P1349,Q1349:AF1349)),0)</f>
        <v>2</v>
      </c>
      <c r="E1349" s="7">
        <f>IF(O1349&gt;0,RANK(O1349,(N1349:P1349,Q1349:AF1349)),0)</f>
        <v>1</v>
      </c>
      <c r="F1349" s="7">
        <f>IF(P1349&gt;0,RANK(P1349,(N1349:P1349,Q1349:AF1349)),0)</f>
        <v>0</v>
      </c>
      <c r="G1349" s="1">
        <f t="shared" si="558"/>
        <v>2899</v>
      </c>
      <c r="H1349" s="2">
        <f t="shared" si="559"/>
        <v>0.66172106824925814</v>
      </c>
      <c r="I1349" s="2"/>
      <c r="J1349" s="2">
        <f t="shared" si="571"/>
        <v>0.13992239214791144</v>
      </c>
      <c r="K1349" s="2">
        <f t="shared" si="572"/>
        <v>0.8016434603971696</v>
      </c>
      <c r="L1349" s="2">
        <f t="shared" si="573"/>
        <v>0</v>
      </c>
      <c r="M1349" s="2">
        <f t="shared" si="574"/>
        <v>5.8434147454918928E-2</v>
      </c>
      <c r="N1349" s="53">
        <v>613</v>
      </c>
      <c r="O1349" s="53">
        <v>3512</v>
      </c>
      <c r="Q1349" s="53">
        <v>198</v>
      </c>
      <c r="X1349" s="53">
        <v>12</v>
      </c>
      <c r="Y1349" s="53">
        <v>46</v>
      </c>
      <c r="AP1349" s="7">
        <f>IF(Q1349&gt;0,RANK(Q1349,(N1349:P1349,Q1349:AF1349)),0)</f>
        <v>3</v>
      </c>
      <c r="AQ1349" s="7">
        <f>IF(R1349&gt;0,RANK(R1349,(N1349:P1349,Q1349:AF1349)),0)</f>
        <v>0</v>
      </c>
      <c r="AR1349" s="7">
        <f>IF(T1349&gt;0,RANK(T1349,(N1349:P1349,Q1349:AF1349)),0)</f>
        <v>0</v>
      </c>
      <c r="AS1349" s="7">
        <f>IF(S1349&gt;0,RANK(S1349,(N1349:P1349,Q1349:AF1349)),0)</f>
        <v>0</v>
      </c>
      <c r="AT1349" s="2">
        <f t="shared" si="575"/>
        <v>4.5195160922163892E-2</v>
      </c>
      <c r="AU1349" s="2">
        <f t="shared" si="576"/>
        <v>0</v>
      </c>
      <c r="AV1349" s="2">
        <f t="shared" si="577"/>
        <v>0</v>
      </c>
      <c r="AW1349" s="2">
        <f t="shared" si="578"/>
        <v>0</v>
      </c>
      <c r="AY1349" t="s">
        <v>1587</v>
      </c>
      <c r="AZ1349" t="s">
        <v>869</v>
      </c>
      <c r="BA1349">
        <v>1</v>
      </c>
      <c r="BC1349">
        <v>2</v>
      </c>
      <c r="BD1349" s="91">
        <v>31</v>
      </c>
      <c r="BE1349" s="93">
        <v>23</v>
      </c>
      <c r="BF1349" s="96">
        <f t="shared" si="569"/>
        <v>31023</v>
      </c>
      <c r="BG1349" s="96">
        <f t="shared" si="579"/>
        <v>31023</v>
      </c>
      <c r="BI1349" s="7" t="s">
        <v>1447</v>
      </c>
    </row>
    <row r="1350" spans="1:61" ht="14" hidden="1" customHeight="1" outlineLevel="1" x14ac:dyDescent="0.2">
      <c r="A1350" t="s">
        <v>1200</v>
      </c>
      <c r="B1350" t="s">
        <v>869</v>
      </c>
      <c r="C1350" s="1">
        <f t="shared" si="570"/>
        <v>14826</v>
      </c>
      <c r="D1350" s="7">
        <f>IF(N1350&gt;0, RANK(N1350,(N1350:P1350,Q1350:AF1350)),0)</f>
        <v>2</v>
      </c>
      <c r="E1350" s="7">
        <f>IF(O1350&gt;0,RANK(O1350,(N1350:P1350,Q1350:AF1350)),0)</f>
        <v>1</v>
      </c>
      <c r="F1350" s="7">
        <f>IF(P1350&gt;0,RANK(P1350,(N1350:P1350,Q1350:AF1350)),0)</f>
        <v>0</v>
      </c>
      <c r="G1350" s="1">
        <f t="shared" si="558"/>
        <v>7619</v>
      </c>
      <c r="H1350" s="2">
        <f t="shared" si="559"/>
        <v>0.51389450964521788</v>
      </c>
      <c r="I1350" s="2"/>
      <c r="J1350" s="2">
        <f t="shared" si="571"/>
        <v>0.19384864427357346</v>
      </c>
      <c r="K1350" s="2">
        <f t="shared" si="572"/>
        <v>0.70774315391879128</v>
      </c>
      <c r="L1350" s="2">
        <f t="shared" si="573"/>
        <v>0</v>
      </c>
      <c r="M1350" s="2">
        <f t="shared" si="574"/>
        <v>9.840820180763532E-2</v>
      </c>
      <c r="N1350" s="53">
        <v>2874</v>
      </c>
      <c r="O1350" s="53">
        <v>10493</v>
      </c>
      <c r="Q1350" s="53">
        <v>886</v>
      </c>
      <c r="X1350" s="53">
        <v>46</v>
      </c>
      <c r="Y1350" s="53">
        <v>527</v>
      </c>
      <c r="AP1350" s="7">
        <f>IF(Q1350&gt;0,RANK(Q1350,(N1350:P1350,Q1350:AF1350)),0)</f>
        <v>3</v>
      </c>
      <c r="AQ1350" s="7">
        <f>IF(R1350&gt;0,RANK(R1350,(N1350:P1350,Q1350:AF1350)),0)</f>
        <v>0</v>
      </c>
      <c r="AR1350" s="7">
        <f>IF(T1350&gt;0,RANK(T1350,(N1350:P1350,Q1350:AF1350)),0)</f>
        <v>0</v>
      </c>
      <c r="AS1350" s="7">
        <f>IF(S1350&gt;0,RANK(S1350,(N1350:P1350,Q1350:AF1350)),0)</f>
        <v>0</v>
      </c>
      <c r="AT1350" s="2">
        <f t="shared" si="575"/>
        <v>5.9759881289626331E-2</v>
      </c>
      <c r="AU1350" s="2">
        <f t="shared" si="576"/>
        <v>0</v>
      </c>
      <c r="AV1350" s="2">
        <f t="shared" si="577"/>
        <v>0</v>
      </c>
      <c r="AW1350" s="2">
        <f t="shared" si="578"/>
        <v>0</v>
      </c>
      <c r="AY1350" t="s">
        <v>1200</v>
      </c>
      <c r="AZ1350" t="s">
        <v>869</v>
      </c>
      <c r="BA1350">
        <v>1</v>
      </c>
      <c r="BC1350">
        <v>2</v>
      </c>
      <c r="BD1350" s="91">
        <v>31</v>
      </c>
      <c r="BE1350" s="93">
        <v>25</v>
      </c>
      <c r="BF1350" s="96">
        <f t="shared" si="569"/>
        <v>31025</v>
      </c>
      <c r="BG1350" s="96">
        <f t="shared" si="579"/>
        <v>31025</v>
      </c>
      <c r="BI1350" s="7" t="s">
        <v>1447</v>
      </c>
    </row>
    <row r="1351" spans="1:61" ht="14" hidden="1" customHeight="1" outlineLevel="1" x14ac:dyDescent="0.2">
      <c r="A1351" t="s">
        <v>2174</v>
      </c>
      <c r="B1351" t="s">
        <v>869</v>
      </c>
      <c r="C1351" s="1">
        <f t="shared" si="570"/>
        <v>4797</v>
      </c>
      <c r="D1351" s="7">
        <f>IF(N1351&gt;0, RANK(N1351,(N1351:P1351,Q1351:AF1351)),0)</f>
        <v>2</v>
      </c>
      <c r="E1351" s="7">
        <f>IF(O1351&gt;0,RANK(O1351,(N1351:P1351,Q1351:AF1351)),0)</f>
        <v>1</v>
      </c>
      <c r="F1351" s="7">
        <f>IF(P1351&gt;0,RANK(P1351,(N1351:P1351,Q1351:AF1351)),0)</f>
        <v>0</v>
      </c>
      <c r="G1351" s="1">
        <f t="shared" ref="G1351:G1414" si="580">IF(C1351&gt;0,MAX(N1351:P1351)-LARGE(N1351:P1351,2),0)</f>
        <v>3357</v>
      </c>
      <c r="H1351" s="2">
        <f t="shared" ref="H1351:H1414" si="581">IF(C1351&gt;0,G1351/C1351,0)</f>
        <v>0.69981238273921198</v>
      </c>
      <c r="I1351" s="2"/>
      <c r="J1351" s="2">
        <f t="shared" si="571"/>
        <v>0.11361267458828435</v>
      </c>
      <c r="K1351" s="2">
        <f t="shared" si="572"/>
        <v>0.81342505732749637</v>
      </c>
      <c r="L1351" s="2">
        <f t="shared" si="573"/>
        <v>0</v>
      </c>
      <c r="M1351" s="2">
        <f t="shared" si="574"/>
        <v>7.2962268084219239E-2</v>
      </c>
      <c r="N1351" s="53">
        <v>545</v>
      </c>
      <c r="O1351" s="53">
        <v>3902</v>
      </c>
      <c r="Q1351" s="53">
        <v>272</v>
      </c>
      <c r="X1351" s="53">
        <v>32</v>
      </c>
      <c r="Y1351" s="53">
        <v>46</v>
      </c>
      <c r="AP1351" s="7">
        <f>IF(Q1351&gt;0,RANK(Q1351,(N1351:P1351,Q1351:AF1351)),0)</f>
        <v>3</v>
      </c>
      <c r="AQ1351" s="7">
        <f>IF(R1351&gt;0,RANK(R1351,(N1351:P1351,Q1351:AF1351)),0)</f>
        <v>0</v>
      </c>
      <c r="AR1351" s="7">
        <f>IF(T1351&gt;0,RANK(T1351,(N1351:P1351,Q1351:AF1351)),0)</f>
        <v>0</v>
      </c>
      <c r="AS1351" s="7">
        <f>IF(S1351&gt;0,RANK(S1351,(N1351:P1351,Q1351:AF1351)),0)</f>
        <v>0</v>
      </c>
      <c r="AT1351" s="2">
        <f t="shared" si="575"/>
        <v>5.6702105482593287E-2</v>
      </c>
      <c r="AU1351" s="2">
        <f t="shared" si="576"/>
        <v>0</v>
      </c>
      <c r="AV1351" s="2">
        <f t="shared" si="577"/>
        <v>0</v>
      </c>
      <c r="AW1351" s="2">
        <f t="shared" si="578"/>
        <v>0</v>
      </c>
      <c r="AY1351" t="s">
        <v>2174</v>
      </c>
      <c r="AZ1351" t="s">
        <v>869</v>
      </c>
      <c r="BA1351">
        <v>3</v>
      </c>
      <c r="BC1351">
        <v>2</v>
      </c>
      <c r="BD1351" s="91">
        <v>31</v>
      </c>
      <c r="BE1351" s="93">
        <v>27</v>
      </c>
      <c r="BF1351" s="96">
        <f t="shared" si="569"/>
        <v>31027</v>
      </c>
      <c r="BG1351" s="96">
        <f t="shared" si="579"/>
        <v>31027</v>
      </c>
      <c r="BI1351" s="7" t="s">
        <v>1447</v>
      </c>
    </row>
    <row r="1352" spans="1:61" ht="14" hidden="1" customHeight="1" outlineLevel="1" x14ac:dyDescent="0.2">
      <c r="A1352" t="s">
        <v>682</v>
      </c>
      <c r="B1352" t="s">
        <v>869</v>
      </c>
      <c r="C1352" s="1">
        <f t="shared" si="570"/>
        <v>1944</v>
      </c>
      <c r="D1352" s="7">
        <f>IF(N1352&gt;0, RANK(N1352,(N1352:P1352,Q1352:AF1352)),0)</f>
        <v>2</v>
      </c>
      <c r="E1352" s="7">
        <f>IF(O1352&gt;0,RANK(O1352,(N1352:P1352,Q1352:AF1352)),0)</f>
        <v>1</v>
      </c>
      <c r="F1352" s="7">
        <f>IF(P1352&gt;0,RANK(P1352,(N1352:P1352,Q1352:AF1352)),0)</f>
        <v>0</v>
      </c>
      <c r="G1352" s="1">
        <f t="shared" si="580"/>
        <v>1493</v>
      </c>
      <c r="H1352" s="2">
        <f t="shared" si="581"/>
        <v>0.76800411522633749</v>
      </c>
      <c r="I1352" s="2"/>
      <c r="J1352" s="2">
        <f t="shared" si="571"/>
        <v>8.89917695473251E-2</v>
      </c>
      <c r="K1352" s="2">
        <f t="shared" si="572"/>
        <v>0.85699588477366251</v>
      </c>
      <c r="L1352" s="2">
        <f t="shared" si="573"/>
        <v>0</v>
      </c>
      <c r="M1352" s="2">
        <f t="shared" si="574"/>
        <v>5.4012345679012363E-2</v>
      </c>
      <c r="N1352" s="53">
        <v>173</v>
      </c>
      <c r="O1352" s="53">
        <v>1666</v>
      </c>
      <c r="Q1352" s="53">
        <v>79</v>
      </c>
      <c r="X1352" s="53">
        <v>14</v>
      </c>
      <c r="Y1352" s="53">
        <v>12</v>
      </c>
      <c r="AP1352" s="7">
        <f>IF(Q1352&gt;0,RANK(Q1352,(N1352:P1352,Q1352:AF1352)),0)</f>
        <v>3</v>
      </c>
      <c r="AQ1352" s="7">
        <f>IF(R1352&gt;0,RANK(R1352,(N1352:P1352,Q1352:AF1352)),0)</f>
        <v>0</v>
      </c>
      <c r="AR1352" s="7">
        <f>IF(T1352&gt;0,RANK(T1352,(N1352:P1352,Q1352:AF1352)),0)</f>
        <v>0</v>
      </c>
      <c r="AS1352" s="7">
        <f>IF(S1352&gt;0,RANK(S1352,(N1352:P1352,Q1352:AF1352)),0)</f>
        <v>0</v>
      </c>
      <c r="AT1352" s="2">
        <f t="shared" si="575"/>
        <v>4.0637860082304529E-2</v>
      </c>
      <c r="AU1352" s="2">
        <f t="shared" si="576"/>
        <v>0</v>
      </c>
      <c r="AV1352" s="2">
        <f t="shared" si="577"/>
        <v>0</v>
      </c>
      <c r="AW1352" s="2">
        <f t="shared" si="578"/>
        <v>0</v>
      </c>
      <c r="AY1352" t="s">
        <v>682</v>
      </c>
      <c r="AZ1352" t="s">
        <v>869</v>
      </c>
      <c r="BA1352">
        <v>3</v>
      </c>
      <c r="BC1352">
        <v>2</v>
      </c>
      <c r="BD1352" s="91">
        <v>31</v>
      </c>
      <c r="BE1352" s="93">
        <v>29</v>
      </c>
      <c r="BF1352" s="96">
        <f t="shared" si="569"/>
        <v>31029</v>
      </c>
      <c r="BG1352" s="96">
        <f t="shared" si="579"/>
        <v>31029</v>
      </c>
      <c r="BI1352" s="7" t="s">
        <v>1447</v>
      </c>
    </row>
    <row r="1353" spans="1:61" ht="14" hidden="1" customHeight="1" outlineLevel="1" x14ac:dyDescent="0.2">
      <c r="A1353" t="s">
        <v>1577</v>
      </c>
      <c r="B1353" t="s">
        <v>869</v>
      </c>
      <c r="C1353" s="1">
        <f t="shared" si="570"/>
        <v>3013</v>
      </c>
      <c r="D1353" s="7">
        <f>IF(N1353&gt;0, RANK(N1353,(N1353:P1353,Q1353:AF1353)),0)</f>
        <v>2</v>
      </c>
      <c r="E1353" s="7">
        <f>IF(O1353&gt;0,RANK(O1353,(N1353:P1353,Q1353:AF1353)),0)</f>
        <v>1</v>
      </c>
      <c r="F1353" s="7">
        <f>IF(P1353&gt;0,RANK(P1353,(N1353:P1353,Q1353:AF1353)),0)</f>
        <v>0</v>
      </c>
      <c r="G1353" s="1">
        <f t="shared" si="580"/>
        <v>2082</v>
      </c>
      <c r="H1353" s="2">
        <f t="shared" si="581"/>
        <v>0.6910056422170594</v>
      </c>
      <c r="I1353" s="2"/>
      <c r="J1353" s="2">
        <f t="shared" si="571"/>
        <v>9.3926319283106532E-2</v>
      </c>
      <c r="K1353" s="2">
        <f t="shared" si="572"/>
        <v>0.78493196150016598</v>
      </c>
      <c r="L1353" s="2">
        <f t="shared" si="573"/>
        <v>0</v>
      </c>
      <c r="M1353" s="2">
        <f t="shared" si="574"/>
        <v>0.12114171921672745</v>
      </c>
      <c r="N1353" s="53">
        <v>283</v>
      </c>
      <c r="O1353" s="53">
        <v>2365</v>
      </c>
      <c r="Q1353" s="53">
        <v>274</v>
      </c>
      <c r="X1353" s="53">
        <v>56</v>
      </c>
      <c r="Y1353" s="53">
        <v>35</v>
      </c>
      <c r="AP1353" s="7">
        <f>IF(Q1353&gt;0,RANK(Q1353,(N1353:P1353,Q1353:AF1353)),0)</f>
        <v>3</v>
      </c>
      <c r="AQ1353" s="7">
        <f>IF(R1353&gt;0,RANK(R1353,(N1353:P1353,Q1353:AF1353)),0)</f>
        <v>0</v>
      </c>
      <c r="AR1353" s="7">
        <f>IF(T1353&gt;0,RANK(T1353,(N1353:P1353,Q1353:AF1353)),0)</f>
        <v>0</v>
      </c>
      <c r="AS1353" s="7">
        <f>IF(S1353&gt;0,RANK(S1353,(N1353:P1353,Q1353:AF1353)),0)</f>
        <v>0</v>
      </c>
      <c r="AT1353" s="2">
        <f t="shared" si="575"/>
        <v>9.0939263192831063E-2</v>
      </c>
      <c r="AU1353" s="2">
        <f t="shared" si="576"/>
        <v>0</v>
      </c>
      <c r="AV1353" s="2">
        <f t="shared" si="577"/>
        <v>0</v>
      </c>
      <c r="AW1353" s="2">
        <f t="shared" si="578"/>
        <v>0</v>
      </c>
      <c r="AY1353" t="s">
        <v>1577</v>
      </c>
      <c r="AZ1353" t="s">
        <v>869</v>
      </c>
      <c r="BA1353">
        <v>3</v>
      </c>
      <c r="BC1353">
        <v>2</v>
      </c>
      <c r="BD1353" s="91">
        <v>31</v>
      </c>
      <c r="BE1353" s="93">
        <v>31</v>
      </c>
      <c r="BF1353" s="96">
        <f t="shared" si="569"/>
        <v>31031</v>
      </c>
      <c r="BG1353" s="96">
        <f t="shared" si="579"/>
        <v>31031</v>
      </c>
      <c r="BI1353" s="7" t="s">
        <v>1447</v>
      </c>
    </row>
    <row r="1354" spans="1:61" ht="14" hidden="1" customHeight="1" outlineLevel="1" x14ac:dyDescent="0.2">
      <c r="A1354" t="s">
        <v>1092</v>
      </c>
      <c r="B1354" t="s">
        <v>869</v>
      </c>
      <c r="C1354" s="1">
        <f t="shared" si="570"/>
        <v>4640</v>
      </c>
      <c r="D1354" s="7">
        <f>IF(N1354&gt;0, RANK(N1354,(N1354:P1354,Q1354:AF1354)),0)</f>
        <v>2</v>
      </c>
      <c r="E1354" s="7">
        <f>IF(O1354&gt;0,RANK(O1354,(N1354:P1354,Q1354:AF1354)),0)</f>
        <v>1</v>
      </c>
      <c r="F1354" s="7">
        <f>IF(P1354&gt;0,RANK(P1354,(N1354:P1354,Q1354:AF1354)),0)</f>
        <v>0</v>
      </c>
      <c r="G1354" s="1">
        <f t="shared" si="580"/>
        <v>2787</v>
      </c>
      <c r="H1354" s="2">
        <f t="shared" si="581"/>
        <v>0.60064655172413794</v>
      </c>
      <c r="I1354" s="2"/>
      <c r="J1354" s="2">
        <f t="shared" si="571"/>
        <v>0.15474137931034482</v>
      </c>
      <c r="K1354" s="2">
        <f t="shared" si="572"/>
        <v>0.75538793103448276</v>
      </c>
      <c r="L1354" s="2">
        <f t="shared" si="573"/>
        <v>0</v>
      </c>
      <c r="M1354" s="2">
        <f t="shared" si="574"/>
        <v>8.987068965517242E-2</v>
      </c>
      <c r="N1354" s="53">
        <v>718</v>
      </c>
      <c r="O1354" s="53">
        <v>3505</v>
      </c>
      <c r="Q1354" s="53">
        <v>323</v>
      </c>
      <c r="X1354" s="53">
        <v>73</v>
      </c>
      <c r="Y1354" s="53">
        <v>21</v>
      </c>
      <c r="AP1354" s="7">
        <f>IF(Q1354&gt;0,RANK(Q1354,(N1354:P1354,Q1354:AF1354)),0)</f>
        <v>3</v>
      </c>
      <c r="AQ1354" s="7">
        <f>IF(R1354&gt;0,RANK(R1354,(N1354:P1354,Q1354:AF1354)),0)</f>
        <v>0</v>
      </c>
      <c r="AR1354" s="7">
        <f>IF(T1354&gt;0,RANK(T1354,(N1354:P1354,Q1354:AF1354)),0)</f>
        <v>0</v>
      </c>
      <c r="AS1354" s="7">
        <f>IF(S1354&gt;0,RANK(S1354,(N1354:P1354,Q1354:AF1354)),0)</f>
        <v>0</v>
      </c>
      <c r="AT1354" s="2">
        <f t="shared" si="575"/>
        <v>6.9612068965517235E-2</v>
      </c>
      <c r="AU1354" s="2">
        <f t="shared" si="576"/>
        <v>0</v>
      </c>
      <c r="AV1354" s="2">
        <f t="shared" si="577"/>
        <v>0</v>
      </c>
      <c r="AW1354" s="2">
        <f t="shared" si="578"/>
        <v>0</v>
      </c>
      <c r="AY1354" t="s">
        <v>1092</v>
      </c>
      <c r="AZ1354" t="s">
        <v>869</v>
      </c>
      <c r="BA1354">
        <v>3</v>
      </c>
      <c r="BC1354">
        <v>2</v>
      </c>
      <c r="BD1354" s="91">
        <v>31</v>
      </c>
      <c r="BE1354" s="93">
        <v>33</v>
      </c>
      <c r="BF1354" s="96">
        <f t="shared" si="569"/>
        <v>31033</v>
      </c>
      <c r="BG1354" s="96">
        <f t="shared" si="579"/>
        <v>31033</v>
      </c>
      <c r="BI1354" s="7" t="s">
        <v>1447</v>
      </c>
    </row>
    <row r="1355" spans="1:61" ht="14" hidden="1" customHeight="1" outlineLevel="1" x14ac:dyDescent="0.2">
      <c r="A1355" t="s">
        <v>1273</v>
      </c>
      <c r="B1355" t="s">
        <v>869</v>
      </c>
      <c r="C1355" s="1">
        <f t="shared" si="570"/>
        <v>3422</v>
      </c>
      <c r="D1355" s="7">
        <f>IF(N1355&gt;0, RANK(N1355,(N1355:P1355,Q1355:AF1355)),0)</f>
        <v>2</v>
      </c>
      <c r="E1355" s="7">
        <f>IF(O1355&gt;0,RANK(O1355,(N1355:P1355,Q1355:AF1355)),0)</f>
        <v>1</v>
      </c>
      <c r="F1355" s="7">
        <f>IF(P1355&gt;0,RANK(P1355,(N1355:P1355,Q1355:AF1355)),0)</f>
        <v>0</v>
      </c>
      <c r="G1355" s="1">
        <f t="shared" si="580"/>
        <v>2228</v>
      </c>
      <c r="H1355" s="2">
        <f t="shared" si="581"/>
        <v>0.65108123904149617</v>
      </c>
      <c r="I1355" s="2"/>
      <c r="J1355" s="2">
        <f t="shared" si="571"/>
        <v>0.12624196376388078</v>
      </c>
      <c r="K1355" s="2">
        <f t="shared" si="572"/>
        <v>0.77732320280537692</v>
      </c>
      <c r="L1355" s="2">
        <f t="shared" si="573"/>
        <v>0</v>
      </c>
      <c r="M1355" s="2">
        <f t="shared" si="574"/>
        <v>9.6434833430742328E-2</v>
      </c>
      <c r="N1355" s="53">
        <v>432</v>
      </c>
      <c r="O1355" s="53">
        <v>2660</v>
      </c>
      <c r="Q1355" s="53">
        <v>243</v>
      </c>
      <c r="X1355" s="53">
        <v>34</v>
      </c>
      <c r="Y1355" s="53">
        <v>53</v>
      </c>
      <c r="AP1355" s="7">
        <f>IF(Q1355&gt;0,RANK(Q1355,(N1355:P1355,Q1355:AF1355)),0)</f>
        <v>3</v>
      </c>
      <c r="AQ1355" s="7">
        <f>IF(R1355&gt;0,RANK(R1355,(N1355:P1355,Q1355:AF1355)),0)</f>
        <v>0</v>
      </c>
      <c r="AR1355" s="7">
        <f>IF(T1355&gt;0,RANK(T1355,(N1355:P1355,Q1355:AF1355)),0)</f>
        <v>0</v>
      </c>
      <c r="AS1355" s="7">
        <f>IF(S1355&gt;0,RANK(S1355,(N1355:P1355,Q1355:AF1355)),0)</f>
        <v>0</v>
      </c>
      <c r="AT1355" s="2">
        <f t="shared" si="575"/>
        <v>7.1011104617182935E-2</v>
      </c>
      <c r="AU1355" s="2">
        <f t="shared" si="576"/>
        <v>0</v>
      </c>
      <c r="AV1355" s="2">
        <f t="shared" si="577"/>
        <v>0</v>
      </c>
      <c r="AW1355" s="2">
        <f t="shared" si="578"/>
        <v>0</v>
      </c>
      <c r="AY1355" t="s">
        <v>1273</v>
      </c>
      <c r="AZ1355" t="s">
        <v>869</v>
      </c>
      <c r="BA1355">
        <v>3</v>
      </c>
      <c r="BC1355">
        <v>2</v>
      </c>
      <c r="BD1355" s="91">
        <v>31</v>
      </c>
      <c r="BE1355" s="93">
        <v>35</v>
      </c>
      <c r="BF1355" s="96">
        <f t="shared" si="569"/>
        <v>31035</v>
      </c>
      <c r="BG1355" s="96">
        <f t="shared" si="579"/>
        <v>31035</v>
      </c>
      <c r="BI1355" s="7" t="s">
        <v>1447</v>
      </c>
    </row>
    <row r="1356" spans="1:61" ht="14" hidden="1" customHeight="1" outlineLevel="1" x14ac:dyDescent="0.2">
      <c r="A1356" t="s">
        <v>1515</v>
      </c>
      <c r="B1356" t="s">
        <v>869</v>
      </c>
      <c r="C1356" s="1">
        <f t="shared" si="570"/>
        <v>3621</v>
      </c>
      <c r="D1356" s="7">
        <f>IF(N1356&gt;0, RANK(N1356,(N1356:P1356,Q1356:AF1356)),0)</f>
        <v>2</v>
      </c>
      <c r="E1356" s="7">
        <f>IF(O1356&gt;0,RANK(O1356,(N1356:P1356,Q1356:AF1356)),0)</f>
        <v>1</v>
      </c>
      <c r="F1356" s="7">
        <f>IF(P1356&gt;0,RANK(P1356,(N1356:P1356,Q1356:AF1356)),0)</f>
        <v>0</v>
      </c>
      <c r="G1356" s="1">
        <f t="shared" si="580"/>
        <v>1905</v>
      </c>
      <c r="H1356" s="2">
        <f t="shared" si="581"/>
        <v>0.52609776304888156</v>
      </c>
      <c r="I1356" s="2"/>
      <c r="J1356" s="2">
        <f t="shared" si="571"/>
        <v>0.20629660314830156</v>
      </c>
      <c r="K1356" s="2">
        <f t="shared" si="572"/>
        <v>0.73239436619718312</v>
      </c>
      <c r="L1356" s="2">
        <f t="shared" si="573"/>
        <v>0</v>
      </c>
      <c r="M1356" s="2">
        <f t="shared" si="574"/>
        <v>6.1309030654515317E-2</v>
      </c>
      <c r="N1356" s="53">
        <v>747</v>
      </c>
      <c r="O1356" s="53">
        <v>2652</v>
      </c>
      <c r="Q1356" s="53">
        <v>156</v>
      </c>
      <c r="X1356" s="53">
        <v>6</v>
      </c>
      <c r="Y1356" s="53">
        <v>60</v>
      </c>
      <c r="AP1356" s="7">
        <f>IF(Q1356&gt;0,RANK(Q1356,(N1356:P1356,Q1356:AF1356)),0)</f>
        <v>3</v>
      </c>
      <c r="AQ1356" s="7">
        <f>IF(R1356&gt;0,RANK(R1356,(N1356:P1356,Q1356:AF1356)),0)</f>
        <v>0</v>
      </c>
      <c r="AR1356" s="7">
        <f>IF(T1356&gt;0,RANK(T1356,(N1356:P1356,Q1356:AF1356)),0)</f>
        <v>0</v>
      </c>
      <c r="AS1356" s="7">
        <f>IF(S1356&gt;0,RANK(S1356,(N1356:P1356,Q1356:AF1356)),0)</f>
        <v>0</v>
      </c>
      <c r="AT1356" s="2">
        <f t="shared" si="575"/>
        <v>4.3082021541010769E-2</v>
      </c>
      <c r="AU1356" s="2">
        <f t="shared" si="576"/>
        <v>0</v>
      </c>
      <c r="AV1356" s="2">
        <f t="shared" si="577"/>
        <v>0</v>
      </c>
      <c r="AW1356" s="2">
        <f t="shared" si="578"/>
        <v>0</v>
      </c>
      <c r="AY1356" t="s">
        <v>1515</v>
      </c>
      <c r="AZ1356" t="s">
        <v>869</v>
      </c>
      <c r="BA1356">
        <v>1</v>
      </c>
      <c r="BC1356">
        <v>2</v>
      </c>
      <c r="BD1356" s="91">
        <v>31</v>
      </c>
      <c r="BE1356" s="93">
        <v>37</v>
      </c>
      <c r="BF1356" s="96">
        <f t="shared" si="569"/>
        <v>31037</v>
      </c>
      <c r="BG1356" s="96">
        <f t="shared" si="579"/>
        <v>31037</v>
      </c>
      <c r="BI1356" s="7" t="s">
        <v>1447</v>
      </c>
    </row>
    <row r="1357" spans="1:61" ht="14" hidden="1" customHeight="1" outlineLevel="1" x14ac:dyDescent="0.2">
      <c r="A1357" t="s">
        <v>1038</v>
      </c>
      <c r="B1357" t="s">
        <v>869</v>
      </c>
      <c r="C1357" s="1">
        <f t="shared" si="570"/>
        <v>4345</v>
      </c>
      <c r="D1357" s="7">
        <f>IF(N1357&gt;0, RANK(N1357,(N1357:P1357,Q1357:AF1357)),0)</f>
        <v>2</v>
      </c>
      <c r="E1357" s="7">
        <f>IF(O1357&gt;0,RANK(O1357,(N1357:P1357,Q1357:AF1357)),0)</f>
        <v>1</v>
      </c>
      <c r="F1357" s="7">
        <f>IF(P1357&gt;0,RANK(P1357,(N1357:P1357,Q1357:AF1357)),0)</f>
        <v>0</v>
      </c>
      <c r="G1357" s="1">
        <f t="shared" si="580"/>
        <v>3057</v>
      </c>
      <c r="H1357" s="2">
        <f t="shared" si="581"/>
        <v>0.70356731875719214</v>
      </c>
      <c r="I1357" s="2"/>
      <c r="J1357" s="2">
        <f t="shared" si="571"/>
        <v>0.11714614499424626</v>
      </c>
      <c r="K1357" s="2">
        <f t="shared" si="572"/>
        <v>0.82071346375143839</v>
      </c>
      <c r="L1357" s="2">
        <f t="shared" si="573"/>
        <v>0</v>
      </c>
      <c r="M1357" s="2">
        <f t="shared" si="574"/>
        <v>6.2140391254315364E-2</v>
      </c>
      <c r="N1357" s="53">
        <v>509</v>
      </c>
      <c r="O1357" s="53">
        <v>3566</v>
      </c>
      <c r="Q1357" s="53">
        <v>198</v>
      </c>
      <c r="X1357" s="53">
        <v>4</v>
      </c>
      <c r="Y1357" s="53">
        <v>68</v>
      </c>
      <c r="AP1357" s="7">
        <f>IF(Q1357&gt;0,RANK(Q1357,(N1357:P1357,Q1357:AF1357)),0)</f>
        <v>3</v>
      </c>
      <c r="AQ1357" s="7">
        <f>IF(R1357&gt;0,RANK(R1357,(N1357:P1357,Q1357:AF1357)),0)</f>
        <v>0</v>
      </c>
      <c r="AR1357" s="7">
        <f>IF(T1357&gt;0,RANK(T1357,(N1357:P1357,Q1357:AF1357)),0)</f>
        <v>0</v>
      </c>
      <c r="AS1357" s="7">
        <f>IF(S1357&gt;0,RANK(S1357,(N1357:P1357,Q1357:AF1357)),0)</f>
        <v>0</v>
      </c>
      <c r="AT1357" s="2">
        <f t="shared" si="575"/>
        <v>4.5569620253164557E-2</v>
      </c>
      <c r="AU1357" s="2">
        <f t="shared" si="576"/>
        <v>0</v>
      </c>
      <c r="AV1357" s="2">
        <f t="shared" si="577"/>
        <v>0</v>
      </c>
      <c r="AW1357" s="2">
        <f t="shared" si="578"/>
        <v>0</v>
      </c>
      <c r="AY1357" t="s">
        <v>1038</v>
      </c>
      <c r="AZ1357" t="s">
        <v>869</v>
      </c>
      <c r="BA1357">
        <v>1</v>
      </c>
      <c r="BC1357">
        <v>2</v>
      </c>
      <c r="BD1357" s="91">
        <v>31</v>
      </c>
      <c r="BE1357" s="93">
        <v>39</v>
      </c>
      <c r="BF1357" s="96">
        <f t="shared" si="569"/>
        <v>31039</v>
      </c>
      <c r="BG1357" s="96">
        <f t="shared" si="579"/>
        <v>31039</v>
      </c>
      <c r="BI1357" s="7" t="s">
        <v>1447</v>
      </c>
    </row>
    <row r="1358" spans="1:61" ht="14" hidden="1" customHeight="1" outlineLevel="1" x14ac:dyDescent="0.2">
      <c r="A1358" t="s">
        <v>672</v>
      </c>
      <c r="B1358" t="s">
        <v>869</v>
      </c>
      <c r="C1358" s="1">
        <f t="shared" si="570"/>
        <v>5843</v>
      </c>
      <c r="D1358" s="7">
        <f>IF(N1358&gt;0, RANK(N1358,(N1358:P1358,Q1358:AF1358)),0)</f>
        <v>2</v>
      </c>
      <c r="E1358" s="7">
        <f>IF(O1358&gt;0,RANK(O1358,(N1358:P1358,Q1358:AF1358)),0)</f>
        <v>1</v>
      </c>
      <c r="F1358" s="7">
        <f>IF(P1358&gt;0,RANK(P1358,(N1358:P1358,Q1358:AF1358)),0)</f>
        <v>0</v>
      </c>
      <c r="G1358" s="1">
        <f t="shared" si="580"/>
        <v>4293</v>
      </c>
      <c r="H1358" s="2">
        <f t="shared" si="581"/>
        <v>0.73472531233955163</v>
      </c>
      <c r="I1358" s="2"/>
      <c r="J1358" s="2">
        <f t="shared" si="571"/>
        <v>9.0877973643676196E-2</v>
      </c>
      <c r="K1358" s="2">
        <f t="shared" si="572"/>
        <v>0.82560328598322774</v>
      </c>
      <c r="L1358" s="2">
        <f t="shared" si="573"/>
        <v>0</v>
      </c>
      <c r="M1358" s="2">
        <f t="shared" si="574"/>
        <v>8.3518740373096034E-2</v>
      </c>
      <c r="N1358" s="53">
        <v>531</v>
      </c>
      <c r="O1358" s="53">
        <v>4824</v>
      </c>
      <c r="Q1358" s="53">
        <v>361</v>
      </c>
      <c r="X1358" s="53">
        <v>84</v>
      </c>
      <c r="Y1358" s="53">
        <v>43</v>
      </c>
      <c r="AP1358" s="7">
        <f>IF(Q1358&gt;0,RANK(Q1358,(N1358:P1358,Q1358:AF1358)),0)</f>
        <v>3</v>
      </c>
      <c r="AQ1358" s="7">
        <f>IF(R1358&gt;0,RANK(R1358,(N1358:P1358,Q1358:AF1358)),0)</f>
        <v>0</v>
      </c>
      <c r="AR1358" s="7">
        <f>IF(T1358&gt;0,RANK(T1358,(N1358:P1358,Q1358:AF1358)),0)</f>
        <v>0</v>
      </c>
      <c r="AS1358" s="7">
        <f>IF(S1358&gt;0,RANK(S1358,(N1358:P1358,Q1358:AF1358)),0)</f>
        <v>0</v>
      </c>
      <c r="AT1358" s="2">
        <f t="shared" si="575"/>
        <v>6.1783330480917338E-2</v>
      </c>
      <c r="AU1358" s="2">
        <f t="shared" si="576"/>
        <v>0</v>
      </c>
      <c r="AV1358" s="2">
        <f t="shared" si="577"/>
        <v>0</v>
      </c>
      <c r="AW1358" s="2">
        <f t="shared" si="578"/>
        <v>0</v>
      </c>
      <c r="AY1358" t="s">
        <v>672</v>
      </c>
      <c r="AZ1358" t="s">
        <v>869</v>
      </c>
      <c r="BA1358">
        <v>3</v>
      </c>
      <c r="BC1358">
        <v>2</v>
      </c>
      <c r="BD1358" s="91">
        <v>31</v>
      </c>
      <c r="BE1358" s="93">
        <v>41</v>
      </c>
      <c r="BF1358" s="96">
        <f t="shared" si="569"/>
        <v>31041</v>
      </c>
      <c r="BG1358" s="96">
        <f t="shared" si="579"/>
        <v>31041</v>
      </c>
      <c r="BI1358" s="7" t="s">
        <v>1447</v>
      </c>
    </row>
    <row r="1359" spans="1:61" ht="14" hidden="1" customHeight="1" outlineLevel="1" x14ac:dyDescent="0.2">
      <c r="A1359" t="s">
        <v>805</v>
      </c>
      <c r="B1359" t="s">
        <v>869</v>
      </c>
      <c r="C1359" s="1">
        <f t="shared" si="570"/>
        <v>6527</v>
      </c>
      <c r="D1359" s="7">
        <f>IF(N1359&gt;0, RANK(N1359,(N1359:P1359,Q1359:AF1359)),0)</f>
        <v>2</v>
      </c>
      <c r="E1359" s="7">
        <f>IF(O1359&gt;0,RANK(O1359,(N1359:P1359,Q1359:AF1359)),0)</f>
        <v>1</v>
      </c>
      <c r="F1359" s="7">
        <f>IF(P1359&gt;0,RANK(P1359,(N1359:P1359,Q1359:AF1359)),0)</f>
        <v>0</v>
      </c>
      <c r="G1359" s="1">
        <f t="shared" si="580"/>
        <v>1716</v>
      </c>
      <c r="H1359" s="2">
        <f t="shared" si="581"/>
        <v>0.26290792094377202</v>
      </c>
      <c r="I1359" s="2"/>
      <c r="J1359" s="2">
        <f t="shared" si="571"/>
        <v>0.34242377815229047</v>
      </c>
      <c r="K1359" s="2">
        <f t="shared" si="572"/>
        <v>0.60533169909606255</v>
      </c>
      <c r="L1359" s="2">
        <f t="shared" si="573"/>
        <v>0</v>
      </c>
      <c r="M1359" s="2">
        <f t="shared" si="574"/>
        <v>5.2244522751646927E-2</v>
      </c>
      <c r="N1359" s="53">
        <v>2235</v>
      </c>
      <c r="O1359" s="53">
        <v>3951</v>
      </c>
      <c r="Q1359" s="53">
        <v>240</v>
      </c>
      <c r="X1359" s="53">
        <v>14</v>
      </c>
      <c r="Y1359" s="53">
        <v>87</v>
      </c>
      <c r="AP1359" s="7">
        <f>IF(Q1359&gt;0,RANK(Q1359,(N1359:P1359,Q1359:AF1359)),0)</f>
        <v>3</v>
      </c>
      <c r="AQ1359" s="7">
        <f>IF(R1359&gt;0,RANK(R1359,(N1359:P1359,Q1359:AF1359)),0)</f>
        <v>0</v>
      </c>
      <c r="AR1359" s="7">
        <f>IF(T1359&gt;0,RANK(T1359,(N1359:P1359,Q1359:AF1359)),0)</f>
        <v>0</v>
      </c>
      <c r="AS1359" s="7">
        <f>IF(S1359&gt;0,RANK(S1359,(N1359:P1359,Q1359:AF1359)),0)</f>
        <v>0</v>
      </c>
      <c r="AT1359" s="2">
        <f t="shared" si="575"/>
        <v>3.6770338593534548E-2</v>
      </c>
      <c r="AU1359" s="2">
        <f t="shared" si="576"/>
        <v>0</v>
      </c>
      <c r="AV1359" s="2">
        <f t="shared" si="577"/>
        <v>0</v>
      </c>
      <c r="AW1359" s="2">
        <f t="shared" si="578"/>
        <v>0</v>
      </c>
      <c r="AY1359" t="s">
        <v>805</v>
      </c>
      <c r="AZ1359" t="s">
        <v>869</v>
      </c>
      <c r="BA1359">
        <v>3</v>
      </c>
      <c r="BC1359">
        <v>2</v>
      </c>
      <c r="BD1359" s="91">
        <v>31</v>
      </c>
      <c r="BE1359" s="93">
        <v>43</v>
      </c>
      <c r="BF1359" s="96">
        <f t="shared" si="569"/>
        <v>31043</v>
      </c>
      <c r="BG1359" s="96">
        <f t="shared" si="579"/>
        <v>31043</v>
      </c>
      <c r="BI1359" s="7" t="s">
        <v>1447</v>
      </c>
    </row>
    <row r="1360" spans="1:61" ht="14" hidden="1" customHeight="1" outlineLevel="1" x14ac:dyDescent="0.2">
      <c r="A1360" t="s">
        <v>2338</v>
      </c>
      <c r="B1360" t="s">
        <v>869</v>
      </c>
      <c r="C1360" s="1">
        <f t="shared" si="570"/>
        <v>4018</v>
      </c>
      <c r="D1360" s="7">
        <f>IF(N1360&gt;0, RANK(N1360,(N1360:P1360,Q1360:AF1360)),0)</f>
        <v>2</v>
      </c>
      <c r="E1360" s="7">
        <f>IF(O1360&gt;0,RANK(O1360,(N1360:P1360,Q1360:AF1360)),0)</f>
        <v>1</v>
      </c>
      <c r="F1360" s="7">
        <f>IF(P1360&gt;0,RANK(P1360,(N1360:P1360,Q1360:AF1360)),0)</f>
        <v>0</v>
      </c>
      <c r="G1360" s="1">
        <f t="shared" si="580"/>
        <v>2098</v>
      </c>
      <c r="H1360" s="2">
        <f t="shared" si="581"/>
        <v>0.52215032354405178</v>
      </c>
      <c r="I1360" s="2"/>
      <c r="J1360" s="2">
        <f t="shared" si="571"/>
        <v>0.19537083125933299</v>
      </c>
      <c r="K1360" s="2">
        <f t="shared" si="572"/>
        <v>0.71752115480338474</v>
      </c>
      <c r="L1360" s="2">
        <f t="shared" si="573"/>
        <v>0</v>
      </c>
      <c r="M1360" s="2">
        <f t="shared" si="574"/>
        <v>8.7108013937282291E-2</v>
      </c>
      <c r="N1360" s="53">
        <v>785</v>
      </c>
      <c r="O1360" s="53">
        <v>2883</v>
      </c>
      <c r="Q1360" s="53">
        <v>250</v>
      </c>
      <c r="X1360" s="53">
        <v>13</v>
      </c>
      <c r="Y1360" s="53">
        <v>87</v>
      </c>
      <c r="AP1360" s="7">
        <f>IF(Q1360&gt;0,RANK(Q1360,(N1360:P1360,Q1360:AF1360)),0)</f>
        <v>3</v>
      </c>
      <c r="AQ1360" s="7">
        <f>IF(R1360&gt;0,RANK(R1360,(N1360:P1360,Q1360:AF1360)),0)</f>
        <v>0</v>
      </c>
      <c r="AR1360" s="7">
        <f>IF(T1360&gt;0,RANK(T1360,(N1360:P1360,Q1360:AF1360)),0)</f>
        <v>0</v>
      </c>
      <c r="AS1360" s="7">
        <f>IF(S1360&gt;0,RANK(S1360,(N1360:P1360,Q1360:AF1360)),0)</f>
        <v>0</v>
      </c>
      <c r="AT1360" s="2">
        <f t="shared" si="575"/>
        <v>6.2220009955201591E-2</v>
      </c>
      <c r="AU1360" s="2">
        <f t="shared" si="576"/>
        <v>0</v>
      </c>
      <c r="AV1360" s="2">
        <f t="shared" si="577"/>
        <v>0</v>
      </c>
      <c r="AW1360" s="2">
        <f t="shared" si="578"/>
        <v>0</v>
      </c>
      <c r="AY1360" t="s">
        <v>2338</v>
      </c>
      <c r="AZ1360" t="s">
        <v>869</v>
      </c>
      <c r="BA1360">
        <v>3</v>
      </c>
      <c r="BC1360">
        <v>2</v>
      </c>
      <c r="BD1360" s="91">
        <v>31</v>
      </c>
      <c r="BE1360" s="93">
        <v>45</v>
      </c>
      <c r="BF1360" s="96">
        <f t="shared" si="569"/>
        <v>31045</v>
      </c>
      <c r="BG1360" s="96">
        <f t="shared" si="579"/>
        <v>31045</v>
      </c>
      <c r="BI1360" s="7" t="s">
        <v>1447</v>
      </c>
    </row>
    <row r="1361" spans="1:61" ht="14" hidden="1" customHeight="1" outlineLevel="1" x14ac:dyDescent="0.2">
      <c r="A1361" t="s">
        <v>879</v>
      </c>
      <c r="B1361" t="s">
        <v>869</v>
      </c>
      <c r="C1361" s="1">
        <f t="shared" si="570"/>
        <v>8934</v>
      </c>
      <c r="D1361" s="7">
        <f>IF(N1361&gt;0, RANK(N1361,(N1361:P1361,Q1361:AF1361)),0)</f>
        <v>2</v>
      </c>
      <c r="E1361" s="7">
        <f>IF(O1361&gt;0,RANK(O1361,(N1361:P1361,Q1361:AF1361)),0)</f>
        <v>1</v>
      </c>
      <c r="F1361" s="7">
        <f>IF(P1361&gt;0,RANK(P1361,(N1361:P1361,Q1361:AF1361)),0)</f>
        <v>0</v>
      </c>
      <c r="G1361" s="1">
        <f t="shared" si="580"/>
        <v>4630</v>
      </c>
      <c r="H1361" s="2">
        <f t="shared" si="581"/>
        <v>0.5182449070964853</v>
      </c>
      <c r="I1361" s="2"/>
      <c r="J1361" s="2">
        <f t="shared" si="571"/>
        <v>0.20483546004029551</v>
      </c>
      <c r="K1361" s="2">
        <f t="shared" si="572"/>
        <v>0.72308036713678081</v>
      </c>
      <c r="L1361" s="2">
        <f t="shared" si="573"/>
        <v>0</v>
      </c>
      <c r="M1361" s="2">
        <f t="shared" si="574"/>
        <v>7.2084172822923676E-2</v>
      </c>
      <c r="N1361" s="53">
        <v>1830</v>
      </c>
      <c r="O1361" s="53">
        <v>6460</v>
      </c>
      <c r="Q1361" s="53">
        <v>479</v>
      </c>
      <c r="X1361" s="53">
        <v>38</v>
      </c>
      <c r="Y1361" s="53">
        <v>127</v>
      </c>
      <c r="AP1361" s="7">
        <f>IF(Q1361&gt;0,RANK(Q1361,(N1361:P1361,Q1361:AF1361)),0)</f>
        <v>3</v>
      </c>
      <c r="AQ1361" s="7">
        <f>IF(R1361&gt;0,RANK(R1361,(N1361:P1361,Q1361:AF1361)),0)</f>
        <v>0</v>
      </c>
      <c r="AR1361" s="7">
        <f>IF(T1361&gt;0,RANK(T1361,(N1361:P1361,Q1361:AF1361)),0)</f>
        <v>0</v>
      </c>
      <c r="AS1361" s="7">
        <f>IF(S1361&gt;0,RANK(S1361,(N1361:P1361,Q1361:AF1361)),0)</f>
        <v>0</v>
      </c>
      <c r="AT1361" s="2">
        <f t="shared" si="575"/>
        <v>5.3615401835683904E-2</v>
      </c>
      <c r="AU1361" s="2">
        <f t="shared" si="576"/>
        <v>0</v>
      </c>
      <c r="AV1361" s="2">
        <f t="shared" si="577"/>
        <v>0</v>
      </c>
      <c r="AW1361" s="2">
        <f t="shared" si="578"/>
        <v>0</v>
      </c>
      <c r="AY1361" t="s">
        <v>879</v>
      </c>
      <c r="AZ1361" t="s">
        <v>869</v>
      </c>
      <c r="BA1361">
        <v>3</v>
      </c>
      <c r="BC1361">
        <v>2</v>
      </c>
      <c r="BD1361" s="91">
        <v>31</v>
      </c>
      <c r="BE1361" s="93">
        <v>47</v>
      </c>
      <c r="BF1361" s="96">
        <f t="shared" si="569"/>
        <v>31047</v>
      </c>
      <c r="BG1361" s="96">
        <f t="shared" si="579"/>
        <v>31047</v>
      </c>
      <c r="BI1361" s="7" t="s">
        <v>1447</v>
      </c>
    </row>
    <row r="1362" spans="1:61" ht="14" hidden="1" customHeight="1" outlineLevel="1" x14ac:dyDescent="0.2">
      <c r="A1362" t="s">
        <v>1851</v>
      </c>
      <c r="B1362" t="s">
        <v>869</v>
      </c>
      <c r="C1362" s="1">
        <f t="shared" si="570"/>
        <v>1012</v>
      </c>
      <c r="D1362" s="7">
        <f>IF(N1362&gt;0, RANK(N1362,(N1362:P1362,Q1362:AF1362)),0)</f>
        <v>2</v>
      </c>
      <c r="E1362" s="7">
        <f>IF(O1362&gt;0,RANK(O1362,(N1362:P1362,Q1362:AF1362)),0)</f>
        <v>1</v>
      </c>
      <c r="F1362" s="7">
        <f>IF(P1362&gt;0,RANK(P1362,(N1362:P1362,Q1362:AF1362)),0)</f>
        <v>0</v>
      </c>
      <c r="G1362" s="1">
        <f t="shared" si="580"/>
        <v>733</v>
      </c>
      <c r="H1362" s="2">
        <f t="shared" si="581"/>
        <v>0.72430830039525695</v>
      </c>
      <c r="I1362" s="2"/>
      <c r="J1362" s="2">
        <f t="shared" si="571"/>
        <v>0.10276679841897234</v>
      </c>
      <c r="K1362" s="2">
        <f t="shared" si="572"/>
        <v>0.82707509881422925</v>
      </c>
      <c r="L1362" s="2">
        <f t="shared" si="573"/>
        <v>0</v>
      </c>
      <c r="M1362" s="2">
        <f t="shared" si="574"/>
        <v>7.0158102766798458E-2</v>
      </c>
      <c r="N1362" s="53">
        <v>104</v>
      </c>
      <c r="O1362" s="53">
        <v>837</v>
      </c>
      <c r="Q1362" s="53">
        <v>62</v>
      </c>
      <c r="X1362" s="53">
        <v>4</v>
      </c>
      <c r="Y1362" s="53">
        <v>5</v>
      </c>
      <c r="AP1362" s="7">
        <f>IF(Q1362&gt;0,RANK(Q1362,(N1362:P1362,Q1362:AF1362)),0)</f>
        <v>3</v>
      </c>
      <c r="AQ1362" s="7">
        <f>IF(R1362&gt;0,RANK(R1362,(N1362:P1362,Q1362:AF1362)),0)</f>
        <v>0</v>
      </c>
      <c r="AR1362" s="7">
        <f>IF(T1362&gt;0,RANK(T1362,(N1362:P1362,Q1362:AF1362)),0)</f>
        <v>0</v>
      </c>
      <c r="AS1362" s="7">
        <f>IF(S1362&gt;0,RANK(S1362,(N1362:P1362,Q1362:AF1362)),0)</f>
        <v>0</v>
      </c>
      <c r="AT1362" s="2">
        <f t="shared" si="575"/>
        <v>6.1264822134387352E-2</v>
      </c>
      <c r="AU1362" s="2">
        <f t="shared" si="576"/>
        <v>0</v>
      </c>
      <c r="AV1362" s="2">
        <f t="shared" si="577"/>
        <v>0</v>
      </c>
      <c r="AW1362" s="2">
        <f t="shared" si="578"/>
        <v>0</v>
      </c>
      <c r="AY1362" t="s">
        <v>1851</v>
      </c>
      <c r="AZ1362" t="s">
        <v>869</v>
      </c>
      <c r="BA1362">
        <v>3</v>
      </c>
      <c r="BC1362">
        <v>2</v>
      </c>
      <c r="BD1362" s="91">
        <v>31</v>
      </c>
      <c r="BE1362" s="93">
        <v>49</v>
      </c>
      <c r="BF1362" s="96">
        <f t="shared" si="569"/>
        <v>31049</v>
      </c>
      <c r="BG1362" s="96">
        <f t="shared" si="579"/>
        <v>31049</v>
      </c>
      <c r="BI1362" s="7" t="s">
        <v>1447</v>
      </c>
    </row>
    <row r="1363" spans="1:61" ht="14" hidden="1" customHeight="1" outlineLevel="1" x14ac:dyDescent="0.2">
      <c r="A1363" t="s">
        <v>1852</v>
      </c>
      <c r="B1363" t="s">
        <v>869</v>
      </c>
      <c r="C1363" s="1">
        <f t="shared" si="570"/>
        <v>2979</v>
      </c>
      <c r="D1363" s="7">
        <f>IF(N1363&gt;0, RANK(N1363,(N1363:P1363,Q1363:AF1363)),0)</f>
        <v>2</v>
      </c>
      <c r="E1363" s="7">
        <f>IF(O1363&gt;0,RANK(O1363,(N1363:P1363,Q1363:AF1363)),0)</f>
        <v>1</v>
      </c>
      <c r="F1363" s="7">
        <f>IF(P1363&gt;0,RANK(P1363,(N1363:P1363,Q1363:AF1363)),0)</f>
        <v>0</v>
      </c>
      <c r="G1363" s="1">
        <f t="shared" si="580"/>
        <v>1705</v>
      </c>
      <c r="H1363" s="2">
        <f t="shared" si="581"/>
        <v>0.57233971131252093</v>
      </c>
      <c r="I1363" s="2"/>
      <c r="J1363" s="2">
        <f t="shared" si="571"/>
        <v>0.16817724068479356</v>
      </c>
      <c r="K1363" s="2">
        <f t="shared" si="572"/>
        <v>0.74051695199731449</v>
      </c>
      <c r="L1363" s="2">
        <f t="shared" si="573"/>
        <v>0</v>
      </c>
      <c r="M1363" s="2">
        <f t="shared" si="574"/>
        <v>9.1305807317891952E-2</v>
      </c>
      <c r="N1363" s="53">
        <v>501</v>
      </c>
      <c r="O1363" s="53">
        <v>2206</v>
      </c>
      <c r="Q1363" s="53">
        <v>206</v>
      </c>
      <c r="X1363" s="53">
        <v>19</v>
      </c>
      <c r="Y1363" s="53">
        <v>47</v>
      </c>
      <c r="AP1363" s="7">
        <f>IF(Q1363&gt;0,RANK(Q1363,(N1363:P1363,Q1363:AF1363)),0)</f>
        <v>3</v>
      </c>
      <c r="AQ1363" s="7">
        <f>IF(R1363&gt;0,RANK(R1363,(N1363:P1363,Q1363:AF1363)),0)</f>
        <v>0</v>
      </c>
      <c r="AR1363" s="7">
        <f>IF(T1363&gt;0,RANK(T1363,(N1363:P1363,Q1363:AF1363)),0)</f>
        <v>0</v>
      </c>
      <c r="AS1363" s="7">
        <f>IF(S1363&gt;0,RANK(S1363,(N1363:P1363,Q1363:AF1363)),0)</f>
        <v>0</v>
      </c>
      <c r="AT1363" s="2">
        <f t="shared" si="575"/>
        <v>6.9150721718697544E-2</v>
      </c>
      <c r="AU1363" s="2">
        <f t="shared" si="576"/>
        <v>0</v>
      </c>
      <c r="AV1363" s="2">
        <f t="shared" si="577"/>
        <v>0</v>
      </c>
      <c r="AW1363" s="2">
        <f t="shared" si="578"/>
        <v>0</v>
      </c>
      <c r="AY1363" t="s">
        <v>1852</v>
      </c>
      <c r="AZ1363" t="s">
        <v>869</v>
      </c>
      <c r="BC1363">
        <v>2</v>
      </c>
      <c r="BD1363" s="91">
        <v>31</v>
      </c>
      <c r="BE1363" s="93">
        <v>51</v>
      </c>
      <c r="BF1363" s="96">
        <f t="shared" si="569"/>
        <v>31051</v>
      </c>
      <c r="BG1363" s="96">
        <f t="shared" si="579"/>
        <v>31051</v>
      </c>
      <c r="BI1363" s="7" t="s">
        <v>1447</v>
      </c>
    </row>
    <row r="1364" spans="1:61" ht="14" hidden="1" customHeight="1" outlineLevel="1" x14ac:dyDescent="0.2">
      <c r="A1364" t="s">
        <v>1570</v>
      </c>
      <c r="B1364" t="s">
        <v>869</v>
      </c>
      <c r="C1364" s="1">
        <f t="shared" si="570"/>
        <v>16501</v>
      </c>
      <c r="D1364" s="7">
        <f>IF(N1364&gt;0, RANK(N1364,(N1364:P1364,Q1364:AF1364)),0)</f>
        <v>2</v>
      </c>
      <c r="E1364" s="7">
        <f>IF(O1364&gt;0,RANK(O1364,(N1364:P1364,Q1364:AF1364)),0)</f>
        <v>1</v>
      </c>
      <c r="F1364" s="7">
        <f>IF(P1364&gt;0,RANK(P1364,(N1364:P1364,Q1364:AF1364)),0)</f>
        <v>0</v>
      </c>
      <c r="G1364" s="1">
        <f t="shared" si="580"/>
        <v>7989</v>
      </c>
      <c r="H1364" s="2">
        <f t="shared" si="581"/>
        <v>0.48415247560753893</v>
      </c>
      <c r="I1364" s="2"/>
      <c r="J1364" s="2">
        <f t="shared" si="571"/>
        <v>0.20653293739773346</v>
      </c>
      <c r="K1364" s="2">
        <f t="shared" si="572"/>
        <v>0.69068541300527242</v>
      </c>
      <c r="L1364" s="2">
        <f t="shared" si="573"/>
        <v>0</v>
      </c>
      <c r="M1364" s="2">
        <f t="shared" si="574"/>
        <v>0.1027816495969941</v>
      </c>
      <c r="N1364" s="53">
        <v>3408</v>
      </c>
      <c r="O1364" s="53">
        <v>11397</v>
      </c>
      <c r="Q1364" s="53">
        <v>1074</v>
      </c>
      <c r="X1364" s="53">
        <v>50</v>
      </c>
      <c r="Y1364" s="53">
        <v>572</v>
      </c>
      <c r="AP1364" s="7">
        <f>IF(Q1364&gt;0,RANK(Q1364,(N1364:P1364,Q1364:AF1364)),0)</f>
        <v>3</v>
      </c>
      <c r="AQ1364" s="7">
        <f>IF(R1364&gt;0,RANK(R1364,(N1364:P1364,Q1364:AF1364)),0)</f>
        <v>0</v>
      </c>
      <c r="AR1364" s="7">
        <f>IF(T1364&gt;0,RANK(T1364,(N1364:P1364,Q1364:AF1364)),0)</f>
        <v>0</v>
      </c>
      <c r="AS1364" s="7">
        <f>IF(S1364&gt;0,RANK(S1364,(N1364:P1364,Q1364:AF1364)),0)</f>
        <v>0</v>
      </c>
      <c r="AT1364" s="2">
        <f t="shared" si="575"/>
        <v>6.50869644263984E-2</v>
      </c>
      <c r="AU1364" s="2">
        <f t="shared" si="576"/>
        <v>0</v>
      </c>
      <c r="AV1364" s="2">
        <f t="shared" si="577"/>
        <v>0</v>
      </c>
      <c r="AW1364" s="2">
        <f t="shared" si="578"/>
        <v>0</v>
      </c>
      <c r="AY1364" t="s">
        <v>1570</v>
      </c>
      <c r="AZ1364" t="s">
        <v>869</v>
      </c>
      <c r="BA1364">
        <v>1</v>
      </c>
      <c r="BC1364">
        <v>2</v>
      </c>
      <c r="BD1364" s="91">
        <v>31</v>
      </c>
      <c r="BE1364" s="93">
        <v>53</v>
      </c>
      <c r="BF1364" s="96">
        <f t="shared" si="569"/>
        <v>31053</v>
      </c>
      <c r="BG1364" s="96">
        <f t="shared" si="579"/>
        <v>31053</v>
      </c>
      <c r="BI1364" s="7" t="s">
        <v>1447</v>
      </c>
    </row>
    <row r="1365" spans="1:61" ht="14" hidden="1" customHeight="1" outlineLevel="1" x14ac:dyDescent="0.2">
      <c r="A1365" t="s">
        <v>1822</v>
      </c>
      <c r="B1365" t="s">
        <v>869</v>
      </c>
      <c r="C1365" s="1">
        <f t="shared" si="570"/>
        <v>269647</v>
      </c>
      <c r="D1365" s="7">
        <f>IF(N1365&gt;0, RANK(N1365,(N1365:P1365,Q1365:AF1365)),0)</f>
        <v>2</v>
      </c>
      <c r="E1365" s="7">
        <f>IF(O1365&gt;0,RANK(O1365,(N1365:P1365,Q1365:AF1365)),0)</f>
        <v>1</v>
      </c>
      <c r="F1365" s="7">
        <f>IF(P1365&gt;0,RANK(P1365,(N1365:P1365,Q1365:AF1365)),0)</f>
        <v>0</v>
      </c>
      <c r="G1365" s="1">
        <f t="shared" si="580"/>
        <v>49137</v>
      </c>
      <c r="H1365" s="2">
        <f t="shared" si="581"/>
        <v>0.18222713399370288</v>
      </c>
      <c r="I1365" s="2"/>
      <c r="J1365" s="2">
        <f t="shared" si="571"/>
        <v>0.32489884923622364</v>
      </c>
      <c r="K1365" s="2">
        <f t="shared" si="572"/>
        <v>0.50712598322992652</v>
      </c>
      <c r="L1365" s="2">
        <f t="shared" si="573"/>
        <v>0</v>
      </c>
      <c r="M1365" s="2">
        <f t="shared" si="574"/>
        <v>0.16797516753384978</v>
      </c>
      <c r="N1365" s="53">
        <v>87608</v>
      </c>
      <c r="O1365" s="53">
        <v>136745</v>
      </c>
      <c r="Q1365" s="53">
        <v>16019</v>
      </c>
      <c r="X1365" s="53">
        <v>2046</v>
      </c>
      <c r="Y1365" s="53">
        <v>27229</v>
      </c>
      <c r="AP1365" s="7">
        <f>IF(Q1365&gt;0,RANK(Q1365,(N1365:P1365,Q1365:AF1365)),0)</f>
        <v>4</v>
      </c>
      <c r="AQ1365" s="7">
        <f>IF(R1365&gt;0,RANK(R1365,(N1365:P1365,Q1365:AF1365)),0)</f>
        <v>0</v>
      </c>
      <c r="AR1365" s="7">
        <f>IF(T1365&gt;0,RANK(T1365,(N1365:P1365,Q1365:AF1365)),0)</f>
        <v>0</v>
      </c>
      <c r="AS1365" s="7">
        <f>IF(S1365&gt;0,RANK(S1365,(N1365:P1365,Q1365:AF1365)),0)</f>
        <v>0</v>
      </c>
      <c r="AT1365" s="2">
        <f t="shared" si="575"/>
        <v>5.9407299172621983E-2</v>
      </c>
      <c r="AU1365" s="2">
        <f t="shared" si="576"/>
        <v>0</v>
      </c>
      <c r="AV1365" s="2">
        <f t="shared" si="577"/>
        <v>0</v>
      </c>
      <c r="AW1365" s="2">
        <f t="shared" si="578"/>
        <v>0</v>
      </c>
      <c r="AY1365" t="s">
        <v>1822</v>
      </c>
      <c r="AZ1365" t="s">
        <v>869</v>
      </c>
      <c r="BA1365">
        <v>2</v>
      </c>
      <c r="BC1365">
        <v>2</v>
      </c>
      <c r="BD1365" s="91">
        <v>31</v>
      </c>
      <c r="BE1365" s="93">
        <v>55</v>
      </c>
      <c r="BF1365" s="96">
        <f t="shared" si="569"/>
        <v>31055</v>
      </c>
      <c r="BG1365" s="96">
        <f t="shared" si="579"/>
        <v>31055</v>
      </c>
      <c r="BI1365" s="7" t="s">
        <v>1447</v>
      </c>
    </row>
    <row r="1366" spans="1:61" ht="14" hidden="1" customHeight="1" outlineLevel="1" x14ac:dyDescent="0.2">
      <c r="A1366" t="s">
        <v>1994</v>
      </c>
      <c r="B1366" t="s">
        <v>869</v>
      </c>
      <c r="C1366" s="1">
        <f t="shared" si="570"/>
        <v>973</v>
      </c>
      <c r="D1366" s="7">
        <f>IF(N1366&gt;0, RANK(N1366,(N1366:P1366,Q1366:AF1366)),0)</f>
        <v>2</v>
      </c>
      <c r="E1366" s="7">
        <f>IF(O1366&gt;0,RANK(O1366,(N1366:P1366,Q1366:AF1366)),0)</f>
        <v>1</v>
      </c>
      <c r="F1366" s="7">
        <f>IF(P1366&gt;0,RANK(P1366,(N1366:P1366,Q1366:AF1366)),0)</f>
        <v>0</v>
      </c>
      <c r="G1366" s="1">
        <f t="shared" si="580"/>
        <v>758</v>
      </c>
      <c r="H1366" s="2">
        <f t="shared" si="581"/>
        <v>0.77903391572456315</v>
      </c>
      <c r="I1366" s="2"/>
      <c r="J1366" s="2">
        <f t="shared" si="571"/>
        <v>7.9136690647482008E-2</v>
      </c>
      <c r="K1366" s="2">
        <f t="shared" si="572"/>
        <v>0.85817060637204523</v>
      </c>
      <c r="L1366" s="2">
        <f t="shared" si="573"/>
        <v>0</v>
      </c>
      <c r="M1366" s="2">
        <f t="shared" si="574"/>
        <v>6.2692702980472803E-2</v>
      </c>
      <c r="N1366" s="53">
        <v>77</v>
      </c>
      <c r="O1366" s="53">
        <v>835</v>
      </c>
      <c r="Q1366" s="53">
        <v>48</v>
      </c>
      <c r="X1366" s="53">
        <v>5</v>
      </c>
      <c r="Y1366" s="53">
        <v>8</v>
      </c>
      <c r="AP1366" s="7">
        <f>IF(Q1366&gt;0,RANK(Q1366,(N1366:P1366,Q1366:AF1366)),0)</f>
        <v>3</v>
      </c>
      <c r="AQ1366" s="7">
        <f>IF(R1366&gt;0,RANK(R1366,(N1366:P1366,Q1366:AF1366)),0)</f>
        <v>0</v>
      </c>
      <c r="AR1366" s="7">
        <f>IF(T1366&gt;0,RANK(T1366,(N1366:P1366,Q1366:AF1366)),0)</f>
        <v>0</v>
      </c>
      <c r="AS1366" s="7">
        <f>IF(S1366&gt;0,RANK(S1366,(N1366:P1366,Q1366:AF1366)),0)</f>
        <v>0</v>
      </c>
      <c r="AT1366" s="2">
        <f t="shared" si="575"/>
        <v>4.9331963001027747E-2</v>
      </c>
      <c r="AU1366" s="2">
        <f t="shared" si="576"/>
        <v>0</v>
      </c>
      <c r="AV1366" s="2">
        <f t="shared" si="577"/>
        <v>0</v>
      </c>
      <c r="AW1366" s="2">
        <f t="shared" si="578"/>
        <v>0</v>
      </c>
      <c r="AY1366" t="s">
        <v>1994</v>
      </c>
      <c r="AZ1366" t="s">
        <v>869</v>
      </c>
      <c r="BA1366">
        <v>3</v>
      </c>
      <c r="BC1366">
        <v>2</v>
      </c>
      <c r="BD1366" s="91">
        <v>31</v>
      </c>
      <c r="BE1366" s="93">
        <v>57</v>
      </c>
      <c r="BF1366" s="96">
        <f t="shared" si="569"/>
        <v>31057</v>
      </c>
      <c r="BG1366" s="96">
        <f t="shared" si="579"/>
        <v>31057</v>
      </c>
      <c r="BI1366" s="7" t="s">
        <v>1447</v>
      </c>
    </row>
    <row r="1367" spans="1:61" ht="14" hidden="1" customHeight="1" outlineLevel="1" x14ac:dyDescent="0.2">
      <c r="A1367" t="s">
        <v>2316</v>
      </c>
      <c r="B1367" t="s">
        <v>869</v>
      </c>
      <c r="C1367" s="1">
        <f t="shared" si="570"/>
        <v>3082</v>
      </c>
      <c r="D1367" s="7">
        <f>IF(N1367&gt;0, RANK(N1367,(N1367:P1367,Q1367:AF1367)),0)</f>
        <v>2</v>
      </c>
      <c r="E1367" s="7">
        <f>IF(O1367&gt;0,RANK(O1367,(N1367:P1367,Q1367:AF1367)),0)</f>
        <v>1</v>
      </c>
      <c r="F1367" s="7">
        <f>IF(P1367&gt;0,RANK(P1367,(N1367:P1367,Q1367:AF1367)),0)</f>
        <v>0</v>
      </c>
      <c r="G1367" s="1">
        <f t="shared" si="580"/>
        <v>1983</v>
      </c>
      <c r="H1367" s="2">
        <f t="shared" si="581"/>
        <v>0.64341336794289428</v>
      </c>
      <c r="I1367" s="2"/>
      <c r="J1367" s="2">
        <f t="shared" si="571"/>
        <v>0.14114211550940947</v>
      </c>
      <c r="K1367" s="2">
        <f t="shared" si="572"/>
        <v>0.78455548345230375</v>
      </c>
      <c r="L1367" s="2">
        <f t="shared" si="573"/>
        <v>0</v>
      </c>
      <c r="M1367" s="2">
        <f t="shared" si="574"/>
        <v>7.4302401038286781E-2</v>
      </c>
      <c r="N1367" s="53">
        <v>435</v>
      </c>
      <c r="O1367" s="53">
        <v>2418</v>
      </c>
      <c r="Q1367" s="53">
        <v>156</v>
      </c>
      <c r="X1367" s="53">
        <v>5</v>
      </c>
      <c r="Y1367" s="53">
        <v>68</v>
      </c>
      <c r="AP1367" s="7">
        <f>IF(Q1367&gt;0,RANK(Q1367,(N1367:P1367,Q1367:AF1367)),0)</f>
        <v>3</v>
      </c>
      <c r="AQ1367" s="7">
        <f>IF(R1367&gt;0,RANK(R1367,(N1367:P1367,Q1367:AF1367)),0)</f>
        <v>0</v>
      </c>
      <c r="AR1367" s="7">
        <f>IF(T1367&gt;0,RANK(T1367,(N1367:P1367,Q1367:AF1367)),0)</f>
        <v>0</v>
      </c>
      <c r="AS1367" s="7">
        <f>IF(S1367&gt;0,RANK(S1367,(N1367:P1367,Q1367:AF1367)),0)</f>
        <v>0</v>
      </c>
      <c r="AT1367" s="2">
        <f t="shared" si="575"/>
        <v>5.0616482803374434E-2</v>
      </c>
      <c r="AU1367" s="2">
        <f t="shared" si="576"/>
        <v>0</v>
      </c>
      <c r="AV1367" s="2">
        <f t="shared" si="577"/>
        <v>0</v>
      </c>
      <c r="AW1367" s="2">
        <f t="shared" si="578"/>
        <v>0</v>
      </c>
      <c r="AY1367" t="s">
        <v>2316</v>
      </c>
      <c r="AZ1367" t="s">
        <v>869</v>
      </c>
      <c r="BA1367">
        <v>3</v>
      </c>
      <c r="BC1367">
        <v>2</v>
      </c>
      <c r="BD1367" s="91">
        <v>31</v>
      </c>
      <c r="BE1367" s="93">
        <v>59</v>
      </c>
      <c r="BF1367" s="96">
        <f t="shared" si="569"/>
        <v>31059</v>
      </c>
      <c r="BG1367" s="96">
        <f t="shared" si="579"/>
        <v>31059</v>
      </c>
      <c r="BI1367" s="7" t="s">
        <v>1447</v>
      </c>
    </row>
    <row r="1368" spans="1:61" ht="14" hidden="1" customHeight="1" outlineLevel="1" x14ac:dyDescent="0.2">
      <c r="A1368" t="s">
        <v>2356</v>
      </c>
      <c r="B1368" t="s">
        <v>869</v>
      </c>
      <c r="C1368" s="1">
        <f t="shared" si="570"/>
        <v>1691</v>
      </c>
      <c r="D1368" s="7">
        <f>IF(N1368&gt;0, RANK(N1368,(N1368:P1368,Q1368:AF1368)),0)</f>
        <v>2</v>
      </c>
      <c r="E1368" s="7">
        <f>IF(O1368&gt;0,RANK(O1368,(N1368:P1368,Q1368:AF1368)),0)</f>
        <v>1</v>
      </c>
      <c r="F1368" s="7">
        <f>IF(P1368&gt;0,RANK(P1368,(N1368:P1368,Q1368:AF1368)),0)</f>
        <v>0</v>
      </c>
      <c r="G1368" s="1">
        <f t="shared" si="580"/>
        <v>1208</v>
      </c>
      <c r="H1368" s="2">
        <f t="shared" si="581"/>
        <v>0.71437019515079836</v>
      </c>
      <c r="I1368" s="2"/>
      <c r="J1368" s="2">
        <f t="shared" si="571"/>
        <v>0.11235955056179775</v>
      </c>
      <c r="K1368" s="2">
        <f t="shared" si="572"/>
        <v>0.82672974571259605</v>
      </c>
      <c r="L1368" s="2">
        <f t="shared" si="573"/>
        <v>0</v>
      </c>
      <c r="M1368" s="2">
        <f t="shared" si="574"/>
        <v>6.0910703725606141E-2</v>
      </c>
      <c r="N1368" s="53">
        <v>190</v>
      </c>
      <c r="O1368" s="53">
        <v>1398</v>
      </c>
      <c r="Q1368" s="53">
        <v>71</v>
      </c>
      <c r="X1368" s="53">
        <v>11</v>
      </c>
      <c r="Y1368" s="53">
        <v>21</v>
      </c>
      <c r="AP1368" s="7">
        <f>IF(Q1368&gt;0,RANK(Q1368,(N1368:P1368,Q1368:AF1368)),0)</f>
        <v>3</v>
      </c>
      <c r="AQ1368" s="7">
        <f>IF(R1368&gt;0,RANK(R1368,(N1368:P1368,Q1368:AF1368)),0)</f>
        <v>0</v>
      </c>
      <c r="AR1368" s="7">
        <f>IF(T1368&gt;0,RANK(T1368,(N1368:P1368,Q1368:AF1368)),0)</f>
        <v>0</v>
      </c>
      <c r="AS1368" s="7">
        <f>IF(S1368&gt;0,RANK(S1368,(N1368:P1368,Q1368:AF1368)),0)</f>
        <v>0</v>
      </c>
      <c r="AT1368" s="2">
        <f t="shared" si="575"/>
        <v>4.1986989946777055E-2</v>
      </c>
      <c r="AU1368" s="2">
        <f t="shared" si="576"/>
        <v>0</v>
      </c>
      <c r="AV1368" s="2">
        <f t="shared" si="577"/>
        <v>0</v>
      </c>
      <c r="AW1368" s="2">
        <f t="shared" si="578"/>
        <v>0</v>
      </c>
      <c r="AY1368" t="s">
        <v>2356</v>
      </c>
      <c r="AZ1368" t="s">
        <v>869</v>
      </c>
      <c r="BA1368">
        <v>3</v>
      </c>
      <c r="BC1368">
        <v>2</v>
      </c>
      <c r="BD1368" s="91">
        <v>31</v>
      </c>
      <c r="BE1368" s="93">
        <v>61</v>
      </c>
      <c r="BF1368" s="96">
        <f t="shared" si="569"/>
        <v>31061</v>
      </c>
      <c r="BG1368" s="96">
        <f t="shared" si="579"/>
        <v>31061</v>
      </c>
      <c r="BI1368" s="7" t="s">
        <v>1447</v>
      </c>
    </row>
    <row r="1369" spans="1:61" ht="14" hidden="1" customHeight="1" outlineLevel="1" x14ac:dyDescent="0.2">
      <c r="A1369" t="s">
        <v>2183</v>
      </c>
      <c r="B1369" t="s">
        <v>869</v>
      </c>
      <c r="C1369" s="1">
        <f t="shared" si="570"/>
        <v>1406</v>
      </c>
      <c r="D1369" s="7">
        <f>IF(N1369&gt;0, RANK(N1369,(N1369:P1369,Q1369:AF1369)),0)</f>
        <v>2</v>
      </c>
      <c r="E1369" s="7">
        <f>IF(O1369&gt;0,RANK(O1369,(N1369:P1369,Q1369:AF1369)),0)</f>
        <v>1</v>
      </c>
      <c r="F1369" s="7">
        <f>IF(P1369&gt;0,RANK(P1369,(N1369:P1369,Q1369:AF1369)),0)</f>
        <v>0</v>
      </c>
      <c r="G1369" s="1">
        <f t="shared" si="580"/>
        <v>1054</v>
      </c>
      <c r="H1369" s="2">
        <f t="shared" si="581"/>
        <v>0.74964438122332855</v>
      </c>
      <c r="I1369" s="2"/>
      <c r="J1369" s="2">
        <f t="shared" si="571"/>
        <v>9.1749644381223322E-2</v>
      </c>
      <c r="K1369" s="2">
        <f t="shared" si="572"/>
        <v>0.8413940256045519</v>
      </c>
      <c r="L1369" s="2">
        <f t="shared" si="573"/>
        <v>0</v>
      </c>
      <c r="M1369" s="2">
        <f t="shared" si="574"/>
        <v>6.6856330014224752E-2</v>
      </c>
      <c r="N1369" s="53">
        <v>129</v>
      </c>
      <c r="O1369" s="53">
        <v>1183</v>
      </c>
      <c r="Q1369" s="53">
        <v>73</v>
      </c>
      <c r="X1369" s="53">
        <v>8</v>
      </c>
      <c r="Y1369" s="53">
        <v>13</v>
      </c>
      <c r="AP1369" s="7">
        <f>IF(Q1369&gt;0,RANK(Q1369,(N1369:P1369,Q1369:AF1369)),0)</f>
        <v>3</v>
      </c>
      <c r="AQ1369" s="7">
        <f>IF(R1369&gt;0,RANK(R1369,(N1369:P1369,Q1369:AF1369)),0)</f>
        <v>0</v>
      </c>
      <c r="AR1369" s="7">
        <f>IF(T1369&gt;0,RANK(T1369,(N1369:P1369,Q1369:AF1369)),0)</f>
        <v>0</v>
      </c>
      <c r="AS1369" s="7">
        <f>IF(S1369&gt;0,RANK(S1369,(N1369:P1369,Q1369:AF1369)),0)</f>
        <v>0</v>
      </c>
      <c r="AT1369" s="2">
        <f t="shared" si="575"/>
        <v>5.1920341394025606E-2</v>
      </c>
      <c r="AU1369" s="2">
        <f t="shared" si="576"/>
        <v>0</v>
      </c>
      <c r="AV1369" s="2">
        <f t="shared" si="577"/>
        <v>0</v>
      </c>
      <c r="AW1369" s="2">
        <f t="shared" si="578"/>
        <v>0</v>
      </c>
      <c r="AY1369" t="s">
        <v>2183</v>
      </c>
      <c r="AZ1369" t="s">
        <v>869</v>
      </c>
      <c r="BA1369">
        <v>3</v>
      </c>
      <c r="BC1369">
        <v>2</v>
      </c>
      <c r="BD1369" s="91">
        <v>31</v>
      </c>
      <c r="BE1369" s="93">
        <v>63</v>
      </c>
      <c r="BF1369" s="96">
        <f t="shared" si="569"/>
        <v>31063</v>
      </c>
      <c r="BG1369" s="96">
        <f t="shared" si="579"/>
        <v>31063</v>
      </c>
      <c r="BI1369" s="7" t="s">
        <v>1447</v>
      </c>
    </row>
    <row r="1370" spans="1:61" ht="14" hidden="1" customHeight="1" outlineLevel="1" x14ac:dyDescent="0.2">
      <c r="A1370" t="s">
        <v>1807</v>
      </c>
      <c r="B1370" t="s">
        <v>869</v>
      </c>
      <c r="C1370" s="1">
        <f t="shared" ref="C1370:C1401" si="582">SUM(N1370:AN1370)</f>
        <v>2553</v>
      </c>
      <c r="D1370" s="7">
        <f>IF(N1370&gt;0, RANK(N1370,(N1370:P1370,Q1370:AF1370)),0)</f>
        <v>2</v>
      </c>
      <c r="E1370" s="7">
        <f>IF(O1370&gt;0,RANK(O1370,(N1370:P1370,Q1370:AF1370)),0)</f>
        <v>1</v>
      </c>
      <c r="F1370" s="7">
        <f>IF(P1370&gt;0,RANK(P1370,(N1370:P1370,Q1370:AF1370)),0)</f>
        <v>0</v>
      </c>
      <c r="G1370" s="1">
        <f t="shared" si="580"/>
        <v>1802</v>
      </c>
      <c r="H1370" s="2">
        <f t="shared" si="581"/>
        <v>0.70583627105366231</v>
      </c>
      <c r="I1370" s="2"/>
      <c r="J1370" s="2">
        <f t="shared" ref="J1370:J1401" si="583">IF($C1370=0,"-",N1370/$C1370)</f>
        <v>0.10849980415197806</v>
      </c>
      <c r="K1370" s="2">
        <f t="shared" ref="K1370:K1401" si="584">IF($C1370=0,"-",O1370/$C1370)</f>
        <v>0.81433607520564044</v>
      </c>
      <c r="L1370" s="2">
        <f t="shared" ref="L1370:L1401" si="585">IF($C1370=0,"-",P1370/$C1370)</f>
        <v>0</v>
      </c>
      <c r="M1370" s="2">
        <f t="shared" ref="M1370:M1401" si="586">IF(C1370=0,"-",(1-J1370-K1370-L1370))</f>
        <v>7.716412064238154E-2</v>
      </c>
      <c r="N1370" s="53">
        <v>277</v>
      </c>
      <c r="O1370" s="53">
        <v>2079</v>
      </c>
      <c r="Q1370" s="53">
        <v>161</v>
      </c>
      <c r="X1370" s="53">
        <v>18</v>
      </c>
      <c r="Y1370" s="53">
        <v>18</v>
      </c>
      <c r="AP1370" s="7">
        <f>IF(Q1370&gt;0,RANK(Q1370,(N1370:P1370,Q1370:AF1370)),0)</f>
        <v>3</v>
      </c>
      <c r="AQ1370" s="7">
        <f>IF(R1370&gt;0,RANK(R1370,(N1370:P1370,Q1370:AF1370)),0)</f>
        <v>0</v>
      </c>
      <c r="AR1370" s="7">
        <f>IF(T1370&gt;0,RANK(T1370,(N1370:P1370,Q1370:AF1370)),0)</f>
        <v>0</v>
      </c>
      <c r="AS1370" s="7">
        <f>IF(S1370&gt;0,RANK(S1370,(N1370:P1370,Q1370:AF1370)),0)</f>
        <v>0</v>
      </c>
      <c r="AT1370" s="2">
        <f t="shared" ref="AT1370:AT1401" si="587">IF($C1370=0,"-",Q1370/$C1370)</f>
        <v>6.3063063063063057E-2</v>
      </c>
      <c r="AU1370" s="2">
        <f t="shared" ref="AU1370:AU1401" si="588">IF($C1370=0,"-",R1370/$C1370)</f>
        <v>0</v>
      </c>
      <c r="AV1370" s="2">
        <f t="shared" ref="AV1370:AV1401" si="589">IF($C1370=0,"-",T1370/$C1370)</f>
        <v>0</v>
      </c>
      <c r="AW1370" s="2">
        <f t="shared" ref="AW1370:AW1401" si="590">IF($C1370=0,"-",S1370/$C1370)</f>
        <v>0</v>
      </c>
      <c r="AY1370" t="s">
        <v>1807</v>
      </c>
      <c r="AZ1370" t="s">
        <v>869</v>
      </c>
      <c r="BA1370">
        <v>3</v>
      </c>
      <c r="BC1370">
        <v>2</v>
      </c>
      <c r="BD1370" s="91">
        <v>31</v>
      </c>
      <c r="BE1370" s="93">
        <v>65</v>
      </c>
      <c r="BF1370" s="96">
        <f t="shared" si="569"/>
        <v>31065</v>
      </c>
      <c r="BG1370" s="96">
        <f t="shared" si="579"/>
        <v>31065</v>
      </c>
      <c r="BI1370" s="7" t="s">
        <v>1447</v>
      </c>
    </row>
    <row r="1371" spans="1:61" ht="14" hidden="1" customHeight="1" outlineLevel="1" x14ac:dyDescent="0.2">
      <c r="A1371" t="s">
        <v>1808</v>
      </c>
      <c r="B1371" t="s">
        <v>869</v>
      </c>
      <c r="C1371" s="1">
        <f t="shared" si="582"/>
        <v>10869</v>
      </c>
      <c r="D1371" s="7">
        <f>IF(N1371&gt;0, RANK(N1371,(N1371:P1371,Q1371:AF1371)),0)</f>
        <v>2</v>
      </c>
      <c r="E1371" s="7">
        <f>IF(O1371&gt;0,RANK(O1371,(N1371:P1371,Q1371:AF1371)),0)</f>
        <v>1</v>
      </c>
      <c r="F1371" s="7">
        <f>IF(P1371&gt;0,RANK(P1371,(N1371:P1371,Q1371:AF1371)),0)</f>
        <v>0</v>
      </c>
      <c r="G1371" s="1">
        <f t="shared" si="580"/>
        <v>5416</v>
      </c>
      <c r="H1371" s="2">
        <f t="shared" si="581"/>
        <v>0.49829791149139757</v>
      </c>
      <c r="I1371" s="2"/>
      <c r="J1371" s="2">
        <f t="shared" si="583"/>
        <v>0.20609071671726931</v>
      </c>
      <c r="K1371" s="2">
        <f t="shared" si="584"/>
        <v>0.70438862820866688</v>
      </c>
      <c r="L1371" s="2">
        <f t="shared" si="585"/>
        <v>0</v>
      </c>
      <c r="M1371" s="2">
        <f t="shared" si="586"/>
        <v>8.9520655074063815E-2</v>
      </c>
      <c r="N1371" s="53">
        <v>2240</v>
      </c>
      <c r="O1371" s="53">
        <v>7656</v>
      </c>
      <c r="Q1371" s="53">
        <v>620</v>
      </c>
      <c r="X1371" s="53">
        <v>45</v>
      </c>
      <c r="Y1371" s="53">
        <v>308</v>
      </c>
      <c r="AP1371" s="7">
        <f>IF(Q1371&gt;0,RANK(Q1371,(N1371:P1371,Q1371:AF1371)),0)</f>
        <v>3</v>
      </c>
      <c r="AQ1371" s="7">
        <f>IF(R1371&gt;0,RANK(R1371,(N1371:P1371,Q1371:AF1371)),0)</f>
        <v>0</v>
      </c>
      <c r="AR1371" s="7">
        <f>IF(T1371&gt;0,RANK(T1371,(N1371:P1371,Q1371:AF1371)),0)</f>
        <v>0</v>
      </c>
      <c r="AS1371" s="7">
        <f>IF(S1371&gt;0,RANK(S1371,(N1371:P1371,Q1371:AF1371)),0)</f>
        <v>0</v>
      </c>
      <c r="AT1371" s="2">
        <f t="shared" si="587"/>
        <v>5.704296623424418E-2</v>
      </c>
      <c r="AU1371" s="2">
        <f t="shared" si="588"/>
        <v>0</v>
      </c>
      <c r="AV1371" s="2">
        <f t="shared" si="589"/>
        <v>0</v>
      </c>
      <c r="AW1371" s="2">
        <f t="shared" si="590"/>
        <v>0</v>
      </c>
      <c r="AY1371" t="s">
        <v>1808</v>
      </c>
      <c r="AZ1371" t="s">
        <v>869</v>
      </c>
      <c r="BA1371">
        <v>3</v>
      </c>
      <c r="BC1371">
        <v>2</v>
      </c>
      <c r="BD1371" s="91">
        <v>31</v>
      </c>
      <c r="BE1371" s="93">
        <v>67</v>
      </c>
      <c r="BF1371" s="96">
        <f t="shared" si="569"/>
        <v>31067</v>
      </c>
      <c r="BG1371" s="96">
        <f t="shared" si="579"/>
        <v>31067</v>
      </c>
      <c r="BI1371" s="7" t="s">
        <v>1447</v>
      </c>
    </row>
    <row r="1372" spans="1:61" ht="14" hidden="1" customHeight="1" outlineLevel="1" x14ac:dyDescent="0.2">
      <c r="A1372" t="s">
        <v>2362</v>
      </c>
      <c r="B1372" t="s">
        <v>869</v>
      </c>
      <c r="C1372" s="1">
        <f t="shared" si="582"/>
        <v>1143</v>
      </c>
      <c r="D1372" s="7">
        <f>IF(N1372&gt;0, RANK(N1372,(N1372:P1372,Q1372:AF1372)),0)</f>
        <v>2</v>
      </c>
      <c r="E1372" s="7">
        <f>IF(O1372&gt;0,RANK(O1372,(N1372:P1372,Q1372:AF1372)),0)</f>
        <v>1</v>
      </c>
      <c r="F1372" s="7">
        <f>IF(P1372&gt;0,RANK(P1372,(N1372:P1372,Q1372:AF1372)),0)</f>
        <v>0</v>
      </c>
      <c r="G1372" s="1">
        <f t="shared" si="580"/>
        <v>811</v>
      </c>
      <c r="H1372" s="2">
        <f t="shared" si="581"/>
        <v>0.7095363079615048</v>
      </c>
      <c r="I1372" s="2"/>
      <c r="J1372" s="2">
        <f t="shared" si="583"/>
        <v>0.1111111111111111</v>
      </c>
      <c r="K1372" s="2">
        <f t="shared" si="584"/>
        <v>0.82064741907261596</v>
      </c>
      <c r="L1372" s="2">
        <f t="shared" si="585"/>
        <v>0</v>
      </c>
      <c r="M1372" s="2">
        <f t="shared" si="586"/>
        <v>6.8241469816272882E-2</v>
      </c>
      <c r="N1372" s="53">
        <v>127</v>
      </c>
      <c r="O1372" s="53">
        <v>938</v>
      </c>
      <c r="Q1372" s="53">
        <v>74</v>
      </c>
      <c r="X1372" s="53">
        <v>3</v>
      </c>
      <c r="Y1372" s="53">
        <v>1</v>
      </c>
      <c r="AP1372" s="7">
        <f>IF(Q1372&gt;0,RANK(Q1372,(N1372:P1372,Q1372:AF1372)),0)</f>
        <v>3</v>
      </c>
      <c r="AQ1372" s="7">
        <f>IF(R1372&gt;0,RANK(R1372,(N1372:P1372,Q1372:AF1372)),0)</f>
        <v>0</v>
      </c>
      <c r="AR1372" s="7">
        <f>IF(T1372&gt;0,RANK(T1372,(N1372:P1372,Q1372:AF1372)),0)</f>
        <v>0</v>
      </c>
      <c r="AS1372" s="7">
        <f>IF(S1372&gt;0,RANK(S1372,(N1372:P1372,Q1372:AF1372)),0)</f>
        <v>0</v>
      </c>
      <c r="AT1372" s="2">
        <f t="shared" si="587"/>
        <v>6.4741907261592305E-2</v>
      </c>
      <c r="AU1372" s="2">
        <f t="shared" si="588"/>
        <v>0</v>
      </c>
      <c r="AV1372" s="2">
        <f t="shared" si="589"/>
        <v>0</v>
      </c>
      <c r="AW1372" s="2">
        <f t="shared" si="590"/>
        <v>0</v>
      </c>
      <c r="AY1372" t="s">
        <v>2362</v>
      </c>
      <c r="AZ1372" t="s">
        <v>869</v>
      </c>
      <c r="BA1372">
        <v>3</v>
      </c>
      <c r="BC1372">
        <v>2</v>
      </c>
      <c r="BD1372" s="91">
        <v>31</v>
      </c>
      <c r="BE1372" s="93">
        <v>69</v>
      </c>
      <c r="BF1372" s="96">
        <f t="shared" si="569"/>
        <v>31069</v>
      </c>
      <c r="BG1372" s="96">
        <f t="shared" si="579"/>
        <v>31069</v>
      </c>
      <c r="BI1372" s="7" t="s">
        <v>1447</v>
      </c>
    </row>
    <row r="1373" spans="1:61" ht="14" hidden="1" customHeight="1" outlineLevel="1" x14ac:dyDescent="0.2">
      <c r="A1373" t="s">
        <v>553</v>
      </c>
      <c r="B1373" t="s">
        <v>869</v>
      </c>
      <c r="C1373" s="1">
        <f t="shared" si="582"/>
        <v>1027</v>
      </c>
      <c r="D1373" s="7">
        <f>IF(N1373&gt;0, RANK(N1373,(N1373:P1373,Q1373:AF1373)),0)</f>
        <v>2</v>
      </c>
      <c r="E1373" s="7">
        <f>IF(O1373&gt;0,RANK(O1373,(N1373:P1373,Q1373:AF1373)),0)</f>
        <v>1</v>
      </c>
      <c r="F1373" s="7">
        <f>IF(P1373&gt;0,RANK(P1373,(N1373:P1373,Q1373:AF1373)),0)</f>
        <v>0</v>
      </c>
      <c r="G1373" s="1">
        <f t="shared" si="580"/>
        <v>777</v>
      </c>
      <c r="H1373" s="2">
        <f t="shared" si="581"/>
        <v>0.75657254138266794</v>
      </c>
      <c r="I1373" s="2"/>
      <c r="J1373" s="2">
        <f t="shared" si="583"/>
        <v>8.8607594936708861E-2</v>
      </c>
      <c r="K1373" s="2">
        <f t="shared" si="584"/>
        <v>0.84518013631937683</v>
      </c>
      <c r="L1373" s="2">
        <f t="shared" si="585"/>
        <v>0</v>
      </c>
      <c r="M1373" s="2">
        <f t="shared" si="586"/>
        <v>6.6212268743914282E-2</v>
      </c>
      <c r="N1373" s="53">
        <v>91</v>
      </c>
      <c r="O1373" s="53">
        <v>868</v>
      </c>
      <c r="Q1373" s="53">
        <v>50</v>
      </c>
      <c r="X1373" s="53">
        <v>10</v>
      </c>
      <c r="Y1373" s="53">
        <v>8</v>
      </c>
      <c r="AP1373" s="7">
        <f>IF(Q1373&gt;0,RANK(Q1373,(N1373:P1373,Q1373:AF1373)),0)</f>
        <v>3</v>
      </c>
      <c r="AQ1373" s="7">
        <f>IF(R1373&gt;0,RANK(R1373,(N1373:P1373,Q1373:AF1373)),0)</f>
        <v>0</v>
      </c>
      <c r="AR1373" s="7">
        <f>IF(T1373&gt;0,RANK(T1373,(N1373:P1373,Q1373:AF1373)),0)</f>
        <v>0</v>
      </c>
      <c r="AS1373" s="7">
        <f>IF(S1373&gt;0,RANK(S1373,(N1373:P1373,Q1373:AF1373)),0)</f>
        <v>0</v>
      </c>
      <c r="AT1373" s="2">
        <f t="shared" si="587"/>
        <v>4.8685491723466409E-2</v>
      </c>
      <c r="AU1373" s="2">
        <f t="shared" si="588"/>
        <v>0</v>
      </c>
      <c r="AV1373" s="2">
        <f t="shared" si="589"/>
        <v>0</v>
      </c>
      <c r="AW1373" s="2">
        <f t="shared" si="590"/>
        <v>0</v>
      </c>
      <c r="AY1373" t="s">
        <v>553</v>
      </c>
      <c r="AZ1373" t="s">
        <v>869</v>
      </c>
      <c r="BA1373">
        <v>3</v>
      </c>
      <c r="BC1373">
        <v>2</v>
      </c>
      <c r="BD1373" s="91">
        <v>31</v>
      </c>
      <c r="BE1373" s="93">
        <v>71</v>
      </c>
      <c r="BF1373" s="96">
        <f t="shared" si="569"/>
        <v>31071</v>
      </c>
      <c r="BG1373" s="96">
        <f t="shared" si="579"/>
        <v>31071</v>
      </c>
      <c r="BI1373" s="7" t="s">
        <v>1447</v>
      </c>
    </row>
    <row r="1374" spans="1:61" ht="14" hidden="1" customHeight="1" outlineLevel="1" x14ac:dyDescent="0.2">
      <c r="A1374" t="s">
        <v>369</v>
      </c>
      <c r="B1374" t="s">
        <v>869</v>
      </c>
      <c r="C1374" s="1">
        <f t="shared" si="582"/>
        <v>1092</v>
      </c>
      <c r="D1374" s="7">
        <f>IF(N1374&gt;0, RANK(N1374,(N1374:P1374,Q1374:AF1374)),0)</f>
        <v>2</v>
      </c>
      <c r="E1374" s="7">
        <f>IF(O1374&gt;0,RANK(O1374,(N1374:P1374,Q1374:AF1374)),0)</f>
        <v>1</v>
      </c>
      <c r="F1374" s="7">
        <f>IF(P1374&gt;0,RANK(P1374,(N1374:P1374,Q1374:AF1374)),0)</f>
        <v>0</v>
      </c>
      <c r="G1374" s="1">
        <f t="shared" si="580"/>
        <v>789</v>
      </c>
      <c r="H1374" s="2">
        <f t="shared" si="581"/>
        <v>0.72252747252747251</v>
      </c>
      <c r="I1374" s="2"/>
      <c r="J1374" s="2">
        <f t="shared" si="583"/>
        <v>0.10164835164835165</v>
      </c>
      <c r="K1374" s="2">
        <f t="shared" si="584"/>
        <v>0.82417582417582413</v>
      </c>
      <c r="L1374" s="2">
        <f t="shared" si="585"/>
        <v>0</v>
      </c>
      <c r="M1374" s="2">
        <f t="shared" si="586"/>
        <v>7.4175824175824245E-2</v>
      </c>
      <c r="N1374" s="53">
        <v>111</v>
      </c>
      <c r="O1374" s="53">
        <v>900</v>
      </c>
      <c r="Q1374" s="53">
        <v>59</v>
      </c>
      <c r="X1374" s="53">
        <v>5</v>
      </c>
      <c r="Y1374" s="53">
        <v>17</v>
      </c>
      <c r="AP1374" s="7">
        <f>IF(Q1374&gt;0,RANK(Q1374,(N1374:P1374,Q1374:AF1374)),0)</f>
        <v>3</v>
      </c>
      <c r="AQ1374" s="7">
        <f>IF(R1374&gt;0,RANK(R1374,(N1374:P1374,Q1374:AF1374)),0)</f>
        <v>0</v>
      </c>
      <c r="AR1374" s="7">
        <f>IF(T1374&gt;0,RANK(T1374,(N1374:P1374,Q1374:AF1374)),0)</f>
        <v>0</v>
      </c>
      <c r="AS1374" s="7">
        <f>IF(S1374&gt;0,RANK(S1374,(N1374:P1374,Q1374:AF1374)),0)</f>
        <v>0</v>
      </c>
      <c r="AT1374" s="2">
        <f t="shared" si="587"/>
        <v>5.4029304029304032E-2</v>
      </c>
      <c r="AU1374" s="2">
        <f t="shared" si="588"/>
        <v>0</v>
      </c>
      <c r="AV1374" s="2">
        <f t="shared" si="589"/>
        <v>0</v>
      </c>
      <c r="AW1374" s="2">
        <f t="shared" si="590"/>
        <v>0</v>
      </c>
      <c r="AY1374" t="s">
        <v>369</v>
      </c>
      <c r="AZ1374" t="s">
        <v>869</v>
      </c>
      <c r="BA1374">
        <v>3</v>
      </c>
      <c r="BC1374">
        <v>2</v>
      </c>
      <c r="BD1374" s="91">
        <v>31</v>
      </c>
      <c r="BE1374" s="93">
        <v>73</v>
      </c>
      <c r="BF1374" s="96">
        <f t="shared" si="569"/>
        <v>31073</v>
      </c>
      <c r="BG1374" s="96">
        <f t="shared" si="579"/>
        <v>31073</v>
      </c>
      <c r="BI1374" s="7" t="s">
        <v>1447</v>
      </c>
    </row>
    <row r="1375" spans="1:61" ht="14" hidden="1" customHeight="1" outlineLevel="1" x14ac:dyDescent="0.2">
      <c r="A1375" t="s">
        <v>1367</v>
      </c>
      <c r="B1375" t="s">
        <v>869</v>
      </c>
      <c r="C1375" s="1">
        <f t="shared" si="582"/>
        <v>372</v>
      </c>
      <c r="D1375" s="7">
        <f>IF(N1375&gt;0, RANK(N1375,(N1375:P1375,Q1375:AF1375)),0)</f>
        <v>3</v>
      </c>
      <c r="E1375" s="7">
        <f>IF(O1375&gt;0,RANK(O1375,(N1375:P1375,Q1375:AF1375)),0)</f>
        <v>1</v>
      </c>
      <c r="F1375" s="7">
        <f>IF(P1375&gt;0,RANK(P1375,(N1375:P1375,Q1375:AF1375)),0)</f>
        <v>0</v>
      </c>
      <c r="G1375" s="1">
        <f t="shared" si="580"/>
        <v>307</v>
      </c>
      <c r="H1375" s="2">
        <f t="shared" si="581"/>
        <v>0.82526881720430112</v>
      </c>
      <c r="I1375" s="2"/>
      <c r="J1375" s="2">
        <f t="shared" si="583"/>
        <v>3.7634408602150539E-2</v>
      </c>
      <c r="K1375" s="2">
        <f t="shared" si="584"/>
        <v>0.86290322580645162</v>
      </c>
      <c r="L1375" s="2">
        <f t="shared" si="585"/>
        <v>0</v>
      </c>
      <c r="M1375" s="2">
        <f t="shared" si="586"/>
        <v>9.9462365591397872E-2</v>
      </c>
      <c r="N1375" s="53">
        <v>14</v>
      </c>
      <c r="O1375" s="53">
        <v>321</v>
      </c>
      <c r="Q1375" s="53">
        <v>25</v>
      </c>
      <c r="X1375" s="53">
        <v>8</v>
      </c>
      <c r="Y1375" s="53">
        <v>4</v>
      </c>
      <c r="AP1375" s="7">
        <f>IF(Q1375&gt;0,RANK(Q1375,(N1375:P1375,Q1375:AF1375)),0)</f>
        <v>2</v>
      </c>
      <c r="AQ1375" s="7">
        <f>IF(R1375&gt;0,RANK(R1375,(N1375:P1375,Q1375:AF1375)),0)</f>
        <v>0</v>
      </c>
      <c r="AR1375" s="7">
        <f>IF(T1375&gt;0,RANK(T1375,(N1375:P1375,Q1375:AF1375)),0)</f>
        <v>0</v>
      </c>
      <c r="AS1375" s="7">
        <f>IF(S1375&gt;0,RANK(S1375,(N1375:P1375,Q1375:AF1375)),0)</f>
        <v>0</v>
      </c>
      <c r="AT1375" s="2">
        <f t="shared" si="587"/>
        <v>6.7204301075268813E-2</v>
      </c>
      <c r="AU1375" s="2">
        <f t="shared" si="588"/>
        <v>0</v>
      </c>
      <c r="AV1375" s="2">
        <f t="shared" si="589"/>
        <v>0</v>
      </c>
      <c r="AW1375" s="2">
        <f t="shared" si="590"/>
        <v>0</v>
      </c>
      <c r="AY1375" t="s">
        <v>1367</v>
      </c>
      <c r="AZ1375" t="s">
        <v>869</v>
      </c>
      <c r="BA1375">
        <v>3</v>
      </c>
      <c r="BC1375">
        <v>2</v>
      </c>
      <c r="BD1375" s="91">
        <v>31</v>
      </c>
      <c r="BE1375" s="93">
        <v>75</v>
      </c>
      <c r="BF1375" s="96">
        <f t="shared" si="569"/>
        <v>31075</v>
      </c>
      <c r="BG1375" s="96">
        <f t="shared" si="579"/>
        <v>31075</v>
      </c>
      <c r="BI1375" s="7" t="s">
        <v>1447</v>
      </c>
    </row>
    <row r="1376" spans="1:61" ht="14" hidden="1" customHeight="1" outlineLevel="1" x14ac:dyDescent="0.2">
      <c r="A1376" t="s">
        <v>881</v>
      </c>
      <c r="B1376" t="s">
        <v>869</v>
      </c>
      <c r="C1376" s="1">
        <f t="shared" si="582"/>
        <v>1173</v>
      </c>
      <c r="D1376" s="7">
        <f>IF(N1376&gt;0, RANK(N1376,(N1376:P1376,Q1376:AF1376)),0)</f>
        <v>2</v>
      </c>
      <c r="E1376" s="7">
        <f>IF(O1376&gt;0,RANK(O1376,(N1376:P1376,Q1376:AF1376)),0)</f>
        <v>1</v>
      </c>
      <c r="F1376" s="7">
        <f>IF(P1376&gt;0,RANK(P1376,(N1376:P1376,Q1376:AF1376)),0)</f>
        <v>0</v>
      </c>
      <c r="G1376" s="1">
        <f t="shared" si="580"/>
        <v>772</v>
      </c>
      <c r="H1376" s="2">
        <f t="shared" si="581"/>
        <v>0.6581415174765558</v>
      </c>
      <c r="I1376" s="2"/>
      <c r="J1376" s="2">
        <f t="shared" si="583"/>
        <v>0.14151747655583974</v>
      </c>
      <c r="K1376" s="2">
        <f t="shared" si="584"/>
        <v>0.7996589940323956</v>
      </c>
      <c r="L1376" s="2">
        <f t="shared" si="585"/>
        <v>0</v>
      </c>
      <c r="M1376" s="2">
        <f t="shared" si="586"/>
        <v>5.8823529411764608E-2</v>
      </c>
      <c r="N1376" s="53">
        <v>166</v>
      </c>
      <c r="O1376" s="53">
        <v>938</v>
      </c>
      <c r="Q1376" s="53">
        <v>56</v>
      </c>
      <c r="X1376" s="53">
        <v>3</v>
      </c>
      <c r="Y1376" s="53">
        <v>10</v>
      </c>
      <c r="AP1376" s="7">
        <f>IF(Q1376&gt;0,RANK(Q1376,(N1376:P1376,Q1376:AF1376)),0)</f>
        <v>3</v>
      </c>
      <c r="AQ1376" s="7">
        <f>IF(R1376&gt;0,RANK(R1376,(N1376:P1376,Q1376:AF1376)),0)</f>
        <v>0</v>
      </c>
      <c r="AR1376" s="7">
        <f>IF(T1376&gt;0,RANK(T1376,(N1376:P1376,Q1376:AF1376)),0)</f>
        <v>0</v>
      </c>
      <c r="AS1376" s="7">
        <f>IF(S1376&gt;0,RANK(S1376,(N1376:P1376,Q1376:AF1376)),0)</f>
        <v>0</v>
      </c>
      <c r="AT1376" s="2">
        <f t="shared" si="587"/>
        <v>4.7740835464620629E-2</v>
      </c>
      <c r="AU1376" s="2">
        <f t="shared" si="588"/>
        <v>0</v>
      </c>
      <c r="AV1376" s="2">
        <f t="shared" si="589"/>
        <v>0</v>
      </c>
      <c r="AW1376" s="2">
        <f t="shared" si="590"/>
        <v>0</v>
      </c>
      <c r="AY1376" t="s">
        <v>881</v>
      </c>
      <c r="AZ1376" t="s">
        <v>869</v>
      </c>
      <c r="BA1376">
        <v>3</v>
      </c>
      <c r="BC1376">
        <v>2</v>
      </c>
      <c r="BD1376" s="91">
        <v>31</v>
      </c>
      <c r="BE1376" s="93">
        <v>77</v>
      </c>
      <c r="BF1376" s="96">
        <f t="shared" si="569"/>
        <v>31077</v>
      </c>
      <c r="BG1376" s="96">
        <f t="shared" si="579"/>
        <v>31077</v>
      </c>
      <c r="BI1376" s="7" t="s">
        <v>1447</v>
      </c>
    </row>
    <row r="1377" spans="1:61" ht="14" hidden="1" customHeight="1" outlineLevel="1" x14ac:dyDescent="0.2">
      <c r="A1377" t="s">
        <v>2091</v>
      </c>
      <c r="B1377" t="s">
        <v>869</v>
      </c>
      <c r="C1377" s="1">
        <f t="shared" si="582"/>
        <v>23682</v>
      </c>
      <c r="D1377" s="7">
        <f>IF(N1377&gt;0, RANK(N1377,(N1377:P1377,Q1377:AF1377)),0)</f>
        <v>2</v>
      </c>
      <c r="E1377" s="7">
        <f>IF(O1377&gt;0,RANK(O1377,(N1377:P1377,Q1377:AF1377)),0)</f>
        <v>1</v>
      </c>
      <c r="F1377" s="7">
        <f>IF(P1377&gt;0,RANK(P1377,(N1377:P1377,Q1377:AF1377)),0)</f>
        <v>0</v>
      </c>
      <c r="G1377" s="1">
        <f t="shared" si="580"/>
        <v>11051</v>
      </c>
      <c r="H1377" s="2">
        <f t="shared" si="581"/>
        <v>0.46664133096866817</v>
      </c>
      <c r="I1377" s="2"/>
      <c r="J1377" s="2">
        <f t="shared" si="583"/>
        <v>0.21873152605354276</v>
      </c>
      <c r="K1377" s="2">
        <f t="shared" si="584"/>
        <v>0.68537285702221096</v>
      </c>
      <c r="L1377" s="2">
        <f t="shared" si="585"/>
        <v>0</v>
      </c>
      <c r="M1377" s="2">
        <f t="shared" si="586"/>
        <v>9.5895616924246307E-2</v>
      </c>
      <c r="N1377" s="53">
        <v>5180</v>
      </c>
      <c r="O1377" s="53">
        <v>16231</v>
      </c>
      <c r="Q1377" s="53">
        <v>1489</v>
      </c>
      <c r="X1377" s="53">
        <v>129</v>
      </c>
      <c r="Y1377" s="53">
        <v>653</v>
      </c>
      <c r="AP1377" s="7">
        <f>IF(Q1377&gt;0,RANK(Q1377,(N1377:P1377,Q1377:AF1377)),0)</f>
        <v>3</v>
      </c>
      <c r="AQ1377" s="7">
        <f>IF(R1377&gt;0,RANK(R1377,(N1377:P1377,Q1377:AF1377)),0)</f>
        <v>0</v>
      </c>
      <c r="AR1377" s="7">
        <f>IF(T1377&gt;0,RANK(T1377,(N1377:P1377,Q1377:AF1377)),0)</f>
        <v>0</v>
      </c>
      <c r="AS1377" s="7">
        <f>IF(S1377&gt;0,RANK(S1377,(N1377:P1377,Q1377:AF1377)),0)</f>
        <v>0</v>
      </c>
      <c r="AT1377" s="2">
        <f t="shared" si="587"/>
        <v>6.2874757199560843E-2</v>
      </c>
      <c r="AU1377" s="2">
        <f t="shared" si="588"/>
        <v>0</v>
      </c>
      <c r="AV1377" s="2">
        <f t="shared" si="589"/>
        <v>0</v>
      </c>
      <c r="AW1377" s="2">
        <f t="shared" si="590"/>
        <v>0</v>
      </c>
      <c r="AY1377" t="s">
        <v>2091</v>
      </c>
      <c r="AZ1377" t="s">
        <v>869</v>
      </c>
      <c r="BA1377">
        <v>3</v>
      </c>
      <c r="BC1377">
        <v>2</v>
      </c>
      <c r="BD1377" s="91">
        <v>31</v>
      </c>
      <c r="BE1377" s="93">
        <v>79</v>
      </c>
      <c r="BF1377" s="96">
        <f t="shared" si="569"/>
        <v>31079</v>
      </c>
      <c r="BG1377" s="96">
        <f t="shared" si="579"/>
        <v>31079</v>
      </c>
      <c r="BI1377" s="7" t="s">
        <v>1447</v>
      </c>
    </row>
    <row r="1378" spans="1:61" ht="14" hidden="1" customHeight="1" outlineLevel="1" x14ac:dyDescent="0.2">
      <c r="A1378" t="s">
        <v>2255</v>
      </c>
      <c r="B1378" t="s">
        <v>869</v>
      </c>
      <c r="C1378" s="1">
        <f t="shared" si="582"/>
        <v>5326</v>
      </c>
      <c r="D1378" s="7">
        <f>IF(N1378&gt;0, RANK(N1378,(N1378:P1378,Q1378:AF1378)),0)</f>
        <v>2</v>
      </c>
      <c r="E1378" s="7">
        <f>IF(O1378&gt;0,RANK(O1378,(N1378:P1378,Q1378:AF1378)),0)</f>
        <v>1</v>
      </c>
      <c r="F1378" s="7">
        <f>IF(P1378&gt;0,RANK(P1378,(N1378:P1378,Q1378:AF1378)),0)</f>
        <v>0</v>
      </c>
      <c r="G1378" s="1">
        <f t="shared" si="580"/>
        <v>3436</v>
      </c>
      <c r="H1378" s="2">
        <f t="shared" si="581"/>
        <v>0.64513706346226063</v>
      </c>
      <c r="I1378" s="2"/>
      <c r="J1378" s="2">
        <f t="shared" si="583"/>
        <v>0.12730003755163349</v>
      </c>
      <c r="K1378" s="2">
        <f t="shared" si="584"/>
        <v>0.77243710101389407</v>
      </c>
      <c r="L1378" s="2">
        <f t="shared" si="585"/>
        <v>0</v>
      </c>
      <c r="M1378" s="2">
        <f t="shared" si="586"/>
        <v>0.10026286143447238</v>
      </c>
      <c r="N1378" s="53">
        <v>678</v>
      </c>
      <c r="O1378" s="53">
        <v>4114</v>
      </c>
      <c r="Q1378" s="53">
        <v>374</v>
      </c>
      <c r="X1378" s="53">
        <v>41</v>
      </c>
      <c r="Y1378" s="53">
        <v>119</v>
      </c>
      <c r="AP1378" s="7">
        <f>IF(Q1378&gt;0,RANK(Q1378,(N1378:P1378,Q1378:AF1378)),0)</f>
        <v>3</v>
      </c>
      <c r="AQ1378" s="7">
        <f>IF(R1378&gt;0,RANK(R1378,(N1378:P1378,Q1378:AF1378)),0)</f>
        <v>0</v>
      </c>
      <c r="AR1378" s="7">
        <f>IF(T1378&gt;0,RANK(T1378,(N1378:P1378,Q1378:AF1378)),0)</f>
        <v>0</v>
      </c>
      <c r="AS1378" s="7">
        <f>IF(S1378&gt;0,RANK(S1378,(N1378:P1378,Q1378:AF1378)),0)</f>
        <v>0</v>
      </c>
      <c r="AT1378" s="2">
        <f t="shared" si="587"/>
        <v>7.0221554637626735E-2</v>
      </c>
      <c r="AU1378" s="2">
        <f t="shared" si="588"/>
        <v>0</v>
      </c>
      <c r="AV1378" s="2">
        <f t="shared" si="589"/>
        <v>0</v>
      </c>
      <c r="AW1378" s="2">
        <f t="shared" si="590"/>
        <v>0</v>
      </c>
      <c r="AY1378" t="s">
        <v>2255</v>
      </c>
      <c r="AZ1378" t="s">
        <v>869</v>
      </c>
      <c r="BA1378">
        <v>3</v>
      </c>
      <c r="BC1378">
        <v>2</v>
      </c>
      <c r="BD1378" s="91">
        <v>31</v>
      </c>
      <c r="BE1378" s="93">
        <v>81</v>
      </c>
      <c r="BF1378" s="96">
        <f t="shared" si="569"/>
        <v>31081</v>
      </c>
      <c r="BG1378" s="96">
        <f t="shared" si="579"/>
        <v>31081</v>
      </c>
      <c r="BI1378" s="7" t="s">
        <v>1447</v>
      </c>
    </row>
    <row r="1379" spans="1:61" ht="14" hidden="1" customHeight="1" outlineLevel="1" x14ac:dyDescent="0.2">
      <c r="A1379" t="s">
        <v>1103</v>
      </c>
      <c r="B1379" t="s">
        <v>869</v>
      </c>
      <c r="C1379" s="1">
        <f t="shared" si="582"/>
        <v>1879</v>
      </c>
      <c r="D1379" s="7">
        <f>IF(N1379&gt;0, RANK(N1379,(N1379:P1379,Q1379:AF1379)),0)</f>
        <v>2</v>
      </c>
      <c r="E1379" s="7">
        <f>IF(O1379&gt;0,RANK(O1379,(N1379:P1379,Q1379:AF1379)),0)</f>
        <v>1</v>
      </c>
      <c r="F1379" s="7">
        <f>IF(P1379&gt;0,RANK(P1379,(N1379:P1379,Q1379:AF1379)),0)</f>
        <v>0</v>
      </c>
      <c r="G1379" s="1">
        <f t="shared" si="580"/>
        <v>1321</v>
      </c>
      <c r="H1379" s="2">
        <f t="shared" si="581"/>
        <v>0.70303352847259182</v>
      </c>
      <c r="I1379" s="2"/>
      <c r="J1379" s="2">
        <f t="shared" si="583"/>
        <v>0.11069717935071846</v>
      </c>
      <c r="K1379" s="2">
        <f t="shared" si="584"/>
        <v>0.81373070782331025</v>
      </c>
      <c r="L1379" s="2">
        <f t="shared" si="585"/>
        <v>0</v>
      </c>
      <c r="M1379" s="2">
        <f t="shared" si="586"/>
        <v>7.5572112825971316E-2</v>
      </c>
      <c r="N1379" s="53">
        <v>208</v>
      </c>
      <c r="O1379" s="53">
        <v>1529</v>
      </c>
      <c r="Q1379" s="53">
        <v>105</v>
      </c>
      <c r="X1379" s="53">
        <v>14</v>
      </c>
      <c r="Y1379" s="53">
        <v>23</v>
      </c>
      <c r="AP1379" s="7">
        <f>IF(Q1379&gt;0,RANK(Q1379,(N1379:P1379,Q1379:AF1379)),0)</f>
        <v>3</v>
      </c>
      <c r="AQ1379" s="7">
        <f>IF(R1379&gt;0,RANK(R1379,(N1379:P1379,Q1379:AF1379)),0)</f>
        <v>0</v>
      </c>
      <c r="AR1379" s="7">
        <f>IF(T1379&gt;0,RANK(T1379,(N1379:P1379,Q1379:AF1379)),0)</f>
        <v>0</v>
      </c>
      <c r="AS1379" s="7">
        <f>IF(S1379&gt;0,RANK(S1379,(N1379:P1379,Q1379:AF1379)),0)</f>
        <v>0</v>
      </c>
      <c r="AT1379" s="2">
        <f t="shared" si="587"/>
        <v>5.5880787653006921E-2</v>
      </c>
      <c r="AU1379" s="2">
        <f t="shared" si="588"/>
        <v>0</v>
      </c>
      <c r="AV1379" s="2">
        <f t="shared" si="589"/>
        <v>0</v>
      </c>
      <c r="AW1379" s="2">
        <f t="shared" si="590"/>
        <v>0</v>
      </c>
      <c r="AY1379" t="s">
        <v>1103</v>
      </c>
      <c r="AZ1379" t="s">
        <v>869</v>
      </c>
      <c r="BA1379">
        <v>3</v>
      </c>
      <c r="BC1379">
        <v>2</v>
      </c>
      <c r="BD1379" s="91">
        <v>31</v>
      </c>
      <c r="BE1379" s="93">
        <v>83</v>
      </c>
      <c r="BF1379" s="96">
        <f t="shared" si="569"/>
        <v>31083</v>
      </c>
      <c r="BG1379" s="96">
        <f t="shared" si="579"/>
        <v>31083</v>
      </c>
      <c r="BI1379" s="7" t="s">
        <v>1447</v>
      </c>
    </row>
    <row r="1380" spans="1:61" ht="14" hidden="1" customHeight="1" outlineLevel="1" x14ac:dyDescent="0.2">
      <c r="A1380" t="s">
        <v>782</v>
      </c>
      <c r="B1380" t="s">
        <v>869</v>
      </c>
      <c r="C1380" s="1">
        <f t="shared" si="582"/>
        <v>514</v>
      </c>
      <c r="D1380" s="7">
        <f>IF(N1380&gt;0, RANK(N1380,(N1380:P1380,Q1380:AF1380)),0)</f>
        <v>2</v>
      </c>
      <c r="E1380" s="7">
        <f>IF(O1380&gt;0,RANK(O1380,(N1380:P1380,Q1380:AF1380)),0)</f>
        <v>1</v>
      </c>
      <c r="F1380" s="7">
        <f>IF(P1380&gt;0,RANK(P1380,(N1380:P1380,Q1380:AF1380)),0)</f>
        <v>0</v>
      </c>
      <c r="G1380" s="1">
        <f t="shared" si="580"/>
        <v>427</v>
      </c>
      <c r="H1380" s="2">
        <f t="shared" si="581"/>
        <v>0.83073929961089499</v>
      </c>
      <c r="I1380" s="2"/>
      <c r="J1380" s="2">
        <f t="shared" si="583"/>
        <v>5.8365758754863814E-2</v>
      </c>
      <c r="K1380" s="2">
        <f t="shared" si="584"/>
        <v>0.8891050583657587</v>
      </c>
      <c r="L1380" s="2">
        <f t="shared" si="585"/>
        <v>0</v>
      </c>
      <c r="M1380" s="2">
        <f t="shared" si="586"/>
        <v>5.2529182879377467E-2</v>
      </c>
      <c r="N1380" s="53">
        <v>30</v>
      </c>
      <c r="O1380" s="53">
        <v>457</v>
      </c>
      <c r="Q1380" s="53">
        <v>23</v>
      </c>
      <c r="X1380" s="53">
        <v>2</v>
      </c>
      <c r="Y1380" s="53">
        <v>2</v>
      </c>
      <c r="AP1380" s="7">
        <f>IF(Q1380&gt;0,RANK(Q1380,(N1380:P1380,Q1380:AF1380)),0)</f>
        <v>3</v>
      </c>
      <c r="AQ1380" s="7">
        <f>IF(R1380&gt;0,RANK(R1380,(N1380:P1380,Q1380:AF1380)),0)</f>
        <v>0</v>
      </c>
      <c r="AR1380" s="7">
        <f>IF(T1380&gt;0,RANK(T1380,(N1380:P1380,Q1380:AF1380)),0)</f>
        <v>0</v>
      </c>
      <c r="AS1380" s="7">
        <f>IF(S1380&gt;0,RANK(S1380,(N1380:P1380,Q1380:AF1380)),0)</f>
        <v>0</v>
      </c>
      <c r="AT1380" s="2">
        <f t="shared" si="587"/>
        <v>4.4747081712062257E-2</v>
      </c>
      <c r="AU1380" s="2">
        <f t="shared" si="588"/>
        <v>0</v>
      </c>
      <c r="AV1380" s="2">
        <f t="shared" si="589"/>
        <v>0</v>
      </c>
      <c r="AW1380" s="2">
        <f t="shared" si="590"/>
        <v>0</v>
      </c>
      <c r="AY1380" t="s">
        <v>782</v>
      </c>
      <c r="AZ1380" t="s">
        <v>869</v>
      </c>
      <c r="BA1380">
        <v>3</v>
      </c>
      <c r="BC1380">
        <v>2</v>
      </c>
      <c r="BD1380" s="91">
        <v>31</v>
      </c>
      <c r="BE1380" s="93">
        <v>85</v>
      </c>
      <c r="BF1380" s="96">
        <f t="shared" si="569"/>
        <v>31085</v>
      </c>
      <c r="BG1380" s="96">
        <f t="shared" si="579"/>
        <v>31085</v>
      </c>
      <c r="BI1380" s="7" t="s">
        <v>1447</v>
      </c>
    </row>
    <row r="1381" spans="1:61" ht="14" hidden="1" customHeight="1" outlineLevel="1" x14ac:dyDescent="0.2">
      <c r="A1381" t="s">
        <v>1943</v>
      </c>
      <c r="B1381" t="s">
        <v>869</v>
      </c>
      <c r="C1381" s="1">
        <f t="shared" si="582"/>
        <v>1444</v>
      </c>
      <c r="D1381" s="7">
        <f>IF(N1381&gt;0, RANK(N1381,(N1381:P1381,Q1381:AF1381)),0)</f>
        <v>2</v>
      </c>
      <c r="E1381" s="7">
        <f>IF(O1381&gt;0,RANK(O1381,(N1381:P1381,Q1381:AF1381)),0)</f>
        <v>1</v>
      </c>
      <c r="F1381" s="7">
        <f>IF(P1381&gt;0,RANK(P1381,(N1381:P1381,Q1381:AF1381)),0)</f>
        <v>0</v>
      </c>
      <c r="G1381" s="1">
        <f t="shared" si="580"/>
        <v>1035</v>
      </c>
      <c r="H1381" s="2">
        <f t="shared" si="581"/>
        <v>0.71675900277008309</v>
      </c>
      <c r="I1381" s="2"/>
      <c r="J1381" s="2">
        <f t="shared" si="583"/>
        <v>9.9722991689750698E-2</v>
      </c>
      <c r="K1381" s="2">
        <f t="shared" si="584"/>
        <v>0.81648199445983383</v>
      </c>
      <c r="L1381" s="2">
        <f t="shared" si="585"/>
        <v>0</v>
      </c>
      <c r="M1381" s="2">
        <f t="shared" si="586"/>
        <v>8.3795013850415434E-2</v>
      </c>
      <c r="N1381" s="53">
        <v>144</v>
      </c>
      <c r="O1381" s="53">
        <v>1179</v>
      </c>
      <c r="Q1381" s="53">
        <v>109</v>
      </c>
      <c r="X1381" s="53">
        <v>2</v>
      </c>
      <c r="Y1381" s="53">
        <v>10</v>
      </c>
      <c r="AP1381" s="7">
        <f>IF(Q1381&gt;0,RANK(Q1381,(N1381:P1381,Q1381:AF1381)),0)</f>
        <v>3</v>
      </c>
      <c r="AQ1381" s="7">
        <f>IF(R1381&gt;0,RANK(R1381,(N1381:P1381,Q1381:AF1381)),0)</f>
        <v>0</v>
      </c>
      <c r="AR1381" s="7">
        <f>IF(T1381&gt;0,RANK(T1381,(N1381:P1381,Q1381:AF1381)),0)</f>
        <v>0</v>
      </c>
      <c r="AS1381" s="7">
        <f>IF(S1381&gt;0,RANK(S1381,(N1381:P1381,Q1381:AF1381)),0)</f>
        <v>0</v>
      </c>
      <c r="AT1381" s="2">
        <f t="shared" si="587"/>
        <v>7.5484764542936289E-2</v>
      </c>
      <c r="AU1381" s="2">
        <f t="shared" si="588"/>
        <v>0</v>
      </c>
      <c r="AV1381" s="2">
        <f t="shared" si="589"/>
        <v>0</v>
      </c>
      <c r="AW1381" s="2">
        <f t="shared" si="590"/>
        <v>0</v>
      </c>
      <c r="AY1381" t="s">
        <v>1943</v>
      </c>
      <c r="AZ1381" t="s">
        <v>869</v>
      </c>
      <c r="BA1381">
        <v>3</v>
      </c>
      <c r="BC1381">
        <v>2</v>
      </c>
      <c r="BD1381" s="91">
        <v>31</v>
      </c>
      <c r="BE1381" s="93">
        <v>87</v>
      </c>
      <c r="BF1381" s="96">
        <f t="shared" si="569"/>
        <v>31087</v>
      </c>
      <c r="BG1381" s="96">
        <f t="shared" si="579"/>
        <v>31087</v>
      </c>
      <c r="BI1381" s="7" t="s">
        <v>1447</v>
      </c>
    </row>
    <row r="1382" spans="1:61" ht="14" hidden="1" customHeight="1" outlineLevel="1" x14ac:dyDescent="0.2">
      <c r="A1382" t="s">
        <v>2490</v>
      </c>
      <c r="B1382" t="s">
        <v>869</v>
      </c>
      <c r="C1382" s="1">
        <f t="shared" si="582"/>
        <v>5341</v>
      </c>
      <c r="D1382" s="7">
        <f>IF(N1382&gt;0, RANK(N1382,(N1382:P1382,Q1382:AF1382)),0)</f>
        <v>2</v>
      </c>
      <c r="E1382" s="7">
        <f>IF(O1382&gt;0,RANK(O1382,(N1382:P1382,Q1382:AF1382)),0)</f>
        <v>1</v>
      </c>
      <c r="F1382" s="7">
        <f>IF(P1382&gt;0,RANK(P1382,(N1382:P1382,Q1382:AF1382)),0)</f>
        <v>0</v>
      </c>
      <c r="G1382" s="1">
        <f t="shared" si="580"/>
        <v>3562</v>
      </c>
      <c r="H1382" s="2">
        <f t="shared" si="581"/>
        <v>0.66691630780752664</v>
      </c>
      <c r="I1382" s="2"/>
      <c r="J1382" s="2">
        <f t="shared" si="583"/>
        <v>0.11290020595394121</v>
      </c>
      <c r="K1382" s="2">
        <f t="shared" si="584"/>
        <v>0.77981651376146788</v>
      </c>
      <c r="L1382" s="2">
        <f t="shared" si="585"/>
        <v>0</v>
      </c>
      <c r="M1382" s="2">
        <f t="shared" si="586"/>
        <v>0.10728328028459089</v>
      </c>
      <c r="N1382" s="53">
        <v>603</v>
      </c>
      <c r="O1382" s="53">
        <v>4165</v>
      </c>
      <c r="Q1382" s="53">
        <v>373</v>
      </c>
      <c r="X1382" s="53">
        <v>139</v>
      </c>
      <c r="Y1382" s="53">
        <v>61</v>
      </c>
      <c r="AP1382" s="7">
        <f>IF(Q1382&gt;0,RANK(Q1382,(N1382:P1382,Q1382:AF1382)),0)</f>
        <v>3</v>
      </c>
      <c r="AQ1382" s="7">
        <f>IF(R1382&gt;0,RANK(R1382,(N1382:P1382,Q1382:AF1382)),0)</f>
        <v>0</v>
      </c>
      <c r="AR1382" s="7">
        <f>IF(T1382&gt;0,RANK(T1382,(N1382:P1382,Q1382:AF1382)),0)</f>
        <v>0</v>
      </c>
      <c r="AS1382" s="7">
        <f>IF(S1382&gt;0,RANK(S1382,(N1382:P1382,Q1382:AF1382)),0)</f>
        <v>0</v>
      </c>
      <c r="AT1382" s="2">
        <f t="shared" si="587"/>
        <v>6.9837109155588842E-2</v>
      </c>
      <c r="AU1382" s="2">
        <f t="shared" si="588"/>
        <v>0</v>
      </c>
      <c r="AV1382" s="2">
        <f t="shared" si="589"/>
        <v>0</v>
      </c>
      <c r="AW1382" s="2">
        <f t="shared" si="590"/>
        <v>0</v>
      </c>
      <c r="AY1382" t="s">
        <v>2490</v>
      </c>
      <c r="AZ1382" t="s">
        <v>869</v>
      </c>
      <c r="BA1382">
        <v>3</v>
      </c>
      <c r="BC1382">
        <v>2</v>
      </c>
      <c r="BD1382" s="91">
        <v>31</v>
      </c>
      <c r="BE1382" s="93">
        <v>89</v>
      </c>
      <c r="BF1382" s="96">
        <f t="shared" si="569"/>
        <v>31089</v>
      </c>
      <c r="BG1382" s="96">
        <f t="shared" si="579"/>
        <v>31089</v>
      </c>
      <c r="BI1382" s="7" t="s">
        <v>1447</v>
      </c>
    </row>
    <row r="1383" spans="1:61" ht="14" hidden="1" customHeight="1" outlineLevel="1" x14ac:dyDescent="0.2">
      <c r="A1383" t="s">
        <v>2027</v>
      </c>
      <c r="B1383" t="s">
        <v>869</v>
      </c>
      <c r="C1383" s="1">
        <f t="shared" si="582"/>
        <v>427</v>
      </c>
      <c r="D1383" s="7">
        <f>IF(N1383&gt;0, RANK(N1383,(N1383:P1383,Q1383:AF1383)),0)</f>
        <v>2</v>
      </c>
      <c r="E1383" s="7">
        <f>IF(O1383&gt;0,RANK(O1383,(N1383:P1383,Q1383:AF1383)),0)</f>
        <v>1</v>
      </c>
      <c r="F1383" s="7">
        <f>IF(P1383&gt;0,RANK(P1383,(N1383:P1383,Q1383:AF1383)),0)</f>
        <v>0</v>
      </c>
      <c r="G1383" s="1">
        <f t="shared" si="580"/>
        <v>301</v>
      </c>
      <c r="H1383" s="2">
        <f t="shared" si="581"/>
        <v>0.70491803278688525</v>
      </c>
      <c r="I1383" s="2"/>
      <c r="J1383" s="2">
        <f t="shared" si="583"/>
        <v>0.11241217798594848</v>
      </c>
      <c r="K1383" s="2">
        <f t="shared" si="584"/>
        <v>0.81733021077283374</v>
      </c>
      <c r="L1383" s="2">
        <f t="shared" si="585"/>
        <v>0</v>
      </c>
      <c r="M1383" s="2">
        <f t="shared" si="586"/>
        <v>7.0257611241217766E-2</v>
      </c>
      <c r="N1383" s="53">
        <v>48</v>
      </c>
      <c r="O1383" s="53">
        <v>349</v>
      </c>
      <c r="Q1383" s="53">
        <v>17</v>
      </c>
      <c r="X1383" s="53">
        <v>9</v>
      </c>
      <c r="Y1383" s="53">
        <v>4</v>
      </c>
      <c r="AP1383" s="7">
        <f>IF(Q1383&gt;0,RANK(Q1383,(N1383:P1383,Q1383:AF1383)),0)</f>
        <v>3</v>
      </c>
      <c r="AQ1383" s="7">
        <f>IF(R1383&gt;0,RANK(R1383,(N1383:P1383,Q1383:AF1383)),0)</f>
        <v>0</v>
      </c>
      <c r="AR1383" s="7">
        <f>IF(T1383&gt;0,RANK(T1383,(N1383:P1383,Q1383:AF1383)),0)</f>
        <v>0</v>
      </c>
      <c r="AS1383" s="7">
        <f>IF(S1383&gt;0,RANK(S1383,(N1383:P1383,Q1383:AF1383)),0)</f>
        <v>0</v>
      </c>
      <c r="AT1383" s="2">
        <f t="shared" si="587"/>
        <v>3.9812646370023422E-2</v>
      </c>
      <c r="AU1383" s="2">
        <f t="shared" si="588"/>
        <v>0</v>
      </c>
      <c r="AV1383" s="2">
        <f t="shared" si="589"/>
        <v>0</v>
      </c>
      <c r="AW1383" s="2">
        <f t="shared" si="590"/>
        <v>0</v>
      </c>
      <c r="AY1383" t="s">
        <v>2027</v>
      </c>
      <c r="AZ1383" t="s">
        <v>869</v>
      </c>
      <c r="BA1383">
        <v>3</v>
      </c>
      <c r="BC1383">
        <v>2</v>
      </c>
      <c r="BD1383" s="91">
        <v>31</v>
      </c>
      <c r="BE1383" s="93">
        <v>91</v>
      </c>
      <c r="BF1383" s="96">
        <f t="shared" si="569"/>
        <v>31091</v>
      </c>
      <c r="BG1383" s="96">
        <f t="shared" si="579"/>
        <v>31091</v>
      </c>
      <c r="BI1383" s="7" t="s">
        <v>1447</v>
      </c>
    </row>
    <row r="1384" spans="1:61" ht="14" hidden="1" customHeight="1" outlineLevel="1" x14ac:dyDescent="0.2">
      <c r="A1384" t="s">
        <v>1250</v>
      </c>
      <c r="B1384" t="s">
        <v>869</v>
      </c>
      <c r="C1384" s="1">
        <f t="shared" si="582"/>
        <v>3373</v>
      </c>
      <c r="D1384" s="7">
        <f>IF(N1384&gt;0, RANK(N1384,(N1384:P1384,Q1384:AF1384)),0)</f>
        <v>2</v>
      </c>
      <c r="E1384" s="7">
        <f>IF(O1384&gt;0,RANK(O1384,(N1384:P1384,Q1384:AF1384)),0)</f>
        <v>1</v>
      </c>
      <c r="F1384" s="7">
        <f>IF(P1384&gt;0,RANK(P1384,(N1384:P1384,Q1384:AF1384)),0)</f>
        <v>0</v>
      </c>
      <c r="G1384" s="1">
        <f t="shared" si="580"/>
        <v>2214</v>
      </c>
      <c r="H1384" s="2">
        <f t="shared" si="581"/>
        <v>0.65638897124221762</v>
      </c>
      <c r="I1384" s="2"/>
      <c r="J1384" s="2">
        <f t="shared" si="583"/>
        <v>0.13222650459531574</v>
      </c>
      <c r="K1384" s="2">
        <f t="shared" si="584"/>
        <v>0.78861547583753333</v>
      </c>
      <c r="L1384" s="2">
        <f t="shared" si="585"/>
        <v>0</v>
      </c>
      <c r="M1384" s="2">
        <f t="shared" si="586"/>
        <v>7.9158019567150961E-2</v>
      </c>
      <c r="N1384" s="53">
        <v>446</v>
      </c>
      <c r="O1384" s="53">
        <v>2660</v>
      </c>
      <c r="Q1384" s="53">
        <v>207</v>
      </c>
      <c r="X1384" s="53">
        <v>8</v>
      </c>
      <c r="Y1384" s="53">
        <v>52</v>
      </c>
      <c r="AP1384" s="7">
        <f>IF(Q1384&gt;0,RANK(Q1384,(N1384:P1384,Q1384:AF1384)),0)</f>
        <v>3</v>
      </c>
      <c r="AQ1384" s="7">
        <f>IF(R1384&gt;0,RANK(R1384,(N1384:P1384,Q1384:AF1384)),0)</f>
        <v>0</v>
      </c>
      <c r="AR1384" s="7">
        <f>IF(T1384&gt;0,RANK(T1384,(N1384:P1384,Q1384:AF1384)),0)</f>
        <v>0</v>
      </c>
      <c r="AS1384" s="7">
        <f>IF(S1384&gt;0,RANK(S1384,(N1384:P1384,Q1384:AF1384)),0)</f>
        <v>0</v>
      </c>
      <c r="AT1384" s="2">
        <f t="shared" si="587"/>
        <v>6.136970056329677E-2</v>
      </c>
      <c r="AU1384" s="2">
        <f t="shared" si="588"/>
        <v>0</v>
      </c>
      <c r="AV1384" s="2">
        <f t="shared" si="589"/>
        <v>0</v>
      </c>
      <c r="AW1384" s="2">
        <f t="shared" si="590"/>
        <v>0</v>
      </c>
      <c r="AY1384" t="s">
        <v>1250</v>
      </c>
      <c r="AZ1384" t="s">
        <v>869</v>
      </c>
      <c r="BA1384">
        <v>3</v>
      </c>
      <c r="BC1384">
        <v>2</v>
      </c>
      <c r="BD1384" s="91">
        <v>31</v>
      </c>
      <c r="BE1384" s="93">
        <v>93</v>
      </c>
      <c r="BF1384" s="96">
        <f t="shared" ref="BF1384:BF1430" si="591">1000*BD1384+BE1384</f>
        <v>31093</v>
      </c>
      <c r="BG1384" s="96">
        <f t="shared" si="579"/>
        <v>31093</v>
      </c>
      <c r="BI1384" s="7" t="s">
        <v>1447</v>
      </c>
    </row>
    <row r="1385" spans="1:61" ht="14" hidden="1" customHeight="1" outlineLevel="1" x14ac:dyDescent="0.2">
      <c r="A1385" t="s">
        <v>1259</v>
      </c>
      <c r="B1385" t="s">
        <v>869</v>
      </c>
      <c r="C1385" s="1">
        <f t="shared" si="582"/>
        <v>3677</v>
      </c>
      <c r="D1385" s="7">
        <f>IF(N1385&gt;0, RANK(N1385,(N1385:P1385,Q1385:AF1385)),0)</f>
        <v>2</v>
      </c>
      <c r="E1385" s="7">
        <f>IF(O1385&gt;0,RANK(O1385,(N1385:P1385,Q1385:AF1385)),0)</f>
        <v>1</v>
      </c>
      <c r="F1385" s="7">
        <f>IF(P1385&gt;0,RANK(P1385,(N1385:P1385,Q1385:AF1385)),0)</f>
        <v>0</v>
      </c>
      <c r="G1385" s="1">
        <f t="shared" si="580"/>
        <v>2100</v>
      </c>
      <c r="H1385" s="2">
        <f t="shared" si="581"/>
        <v>0.5711177590426979</v>
      </c>
      <c r="I1385" s="2"/>
      <c r="J1385" s="2">
        <f t="shared" si="583"/>
        <v>0.18058199619254828</v>
      </c>
      <c r="K1385" s="2">
        <f t="shared" si="584"/>
        <v>0.75169975523524613</v>
      </c>
      <c r="L1385" s="2">
        <f t="shared" si="585"/>
        <v>0</v>
      </c>
      <c r="M1385" s="2">
        <f t="shared" si="586"/>
        <v>6.7718248572205542E-2</v>
      </c>
      <c r="N1385" s="53">
        <v>664</v>
      </c>
      <c r="O1385" s="53">
        <v>2764</v>
      </c>
      <c r="Q1385" s="53">
        <v>191</v>
      </c>
      <c r="X1385" s="53">
        <v>12</v>
      </c>
      <c r="Y1385" s="53">
        <v>46</v>
      </c>
      <c r="AP1385" s="7">
        <f>IF(Q1385&gt;0,RANK(Q1385,(N1385:P1385,Q1385:AF1385)),0)</f>
        <v>3</v>
      </c>
      <c r="AQ1385" s="7">
        <f>IF(R1385&gt;0,RANK(R1385,(N1385:P1385,Q1385:AF1385)),0)</f>
        <v>0</v>
      </c>
      <c r="AR1385" s="7">
        <f>IF(T1385&gt;0,RANK(T1385,(N1385:P1385,Q1385:AF1385)),0)</f>
        <v>0</v>
      </c>
      <c r="AS1385" s="7">
        <f>IF(S1385&gt;0,RANK(S1385,(N1385:P1385,Q1385:AF1385)),0)</f>
        <v>0</v>
      </c>
      <c r="AT1385" s="2">
        <f t="shared" si="587"/>
        <v>5.1944519989121564E-2</v>
      </c>
      <c r="AU1385" s="2">
        <f t="shared" si="588"/>
        <v>0</v>
      </c>
      <c r="AV1385" s="2">
        <f t="shared" si="589"/>
        <v>0</v>
      </c>
      <c r="AW1385" s="2">
        <f t="shared" si="590"/>
        <v>0</v>
      </c>
      <c r="AY1385" t="s">
        <v>1259</v>
      </c>
      <c r="AZ1385" t="s">
        <v>869</v>
      </c>
      <c r="BA1385">
        <v>3</v>
      </c>
      <c r="BC1385">
        <v>2</v>
      </c>
      <c r="BD1385" s="91">
        <v>31</v>
      </c>
      <c r="BE1385" s="93">
        <v>95</v>
      </c>
      <c r="BF1385" s="96">
        <f t="shared" si="591"/>
        <v>31095</v>
      </c>
      <c r="BG1385" s="96">
        <f t="shared" si="579"/>
        <v>31095</v>
      </c>
      <c r="BI1385" s="7" t="s">
        <v>1447</v>
      </c>
    </row>
    <row r="1386" spans="1:61" ht="14" hidden="1" customHeight="1" outlineLevel="1" x14ac:dyDescent="0.2">
      <c r="A1386" t="s">
        <v>2393</v>
      </c>
      <c r="B1386" t="s">
        <v>869</v>
      </c>
      <c r="C1386" s="1">
        <f t="shared" si="582"/>
        <v>2161</v>
      </c>
      <c r="D1386" s="7">
        <f>IF(N1386&gt;0, RANK(N1386,(N1386:P1386,Q1386:AF1386)),0)</f>
        <v>2</v>
      </c>
      <c r="E1386" s="7">
        <f>IF(O1386&gt;0,RANK(O1386,(N1386:P1386,Q1386:AF1386)),0)</f>
        <v>1</v>
      </c>
      <c r="F1386" s="7">
        <f>IF(P1386&gt;0,RANK(P1386,(N1386:P1386,Q1386:AF1386)),0)</f>
        <v>0</v>
      </c>
      <c r="G1386" s="1">
        <f t="shared" si="580"/>
        <v>1159</v>
      </c>
      <c r="H1386" s="2">
        <f t="shared" si="581"/>
        <v>0.5363257751041185</v>
      </c>
      <c r="I1386" s="2"/>
      <c r="J1386" s="2">
        <f t="shared" si="583"/>
        <v>0.19296621934289682</v>
      </c>
      <c r="K1386" s="2">
        <f t="shared" si="584"/>
        <v>0.72929199444701531</v>
      </c>
      <c r="L1386" s="2">
        <f t="shared" si="585"/>
        <v>0</v>
      </c>
      <c r="M1386" s="2">
        <f t="shared" si="586"/>
        <v>7.7741786210087871E-2</v>
      </c>
      <c r="N1386" s="53">
        <v>417</v>
      </c>
      <c r="O1386" s="53">
        <v>1576</v>
      </c>
      <c r="Q1386" s="53">
        <v>125</v>
      </c>
      <c r="X1386" s="53">
        <v>2</v>
      </c>
      <c r="Y1386" s="53">
        <v>41</v>
      </c>
      <c r="AP1386" s="7">
        <f>IF(Q1386&gt;0,RANK(Q1386,(N1386:P1386,Q1386:AF1386)),0)</f>
        <v>3</v>
      </c>
      <c r="AQ1386" s="7">
        <f>IF(R1386&gt;0,RANK(R1386,(N1386:P1386,Q1386:AF1386)),0)</f>
        <v>0</v>
      </c>
      <c r="AR1386" s="7">
        <f>IF(T1386&gt;0,RANK(T1386,(N1386:P1386,Q1386:AF1386)),0)</f>
        <v>0</v>
      </c>
      <c r="AS1386" s="7">
        <f>IF(S1386&gt;0,RANK(S1386,(N1386:P1386,Q1386:AF1386)),0)</f>
        <v>0</v>
      </c>
      <c r="AT1386" s="2">
        <f t="shared" si="587"/>
        <v>5.7843590930124943E-2</v>
      </c>
      <c r="AU1386" s="2">
        <f t="shared" si="588"/>
        <v>0</v>
      </c>
      <c r="AV1386" s="2">
        <f t="shared" si="589"/>
        <v>0</v>
      </c>
      <c r="AW1386" s="2">
        <f t="shared" si="590"/>
        <v>0</v>
      </c>
      <c r="AY1386" t="s">
        <v>2393</v>
      </c>
      <c r="AZ1386" t="s">
        <v>869</v>
      </c>
      <c r="BA1386">
        <v>3</v>
      </c>
      <c r="BC1386">
        <v>2</v>
      </c>
      <c r="BD1386" s="91">
        <v>31</v>
      </c>
      <c r="BE1386" s="93">
        <v>97</v>
      </c>
      <c r="BF1386" s="96">
        <f t="shared" si="591"/>
        <v>31097</v>
      </c>
      <c r="BG1386" s="96">
        <f t="shared" si="579"/>
        <v>31097</v>
      </c>
      <c r="BI1386" s="7" t="s">
        <v>1447</v>
      </c>
    </row>
    <row r="1387" spans="1:61" ht="14" hidden="1" customHeight="1" outlineLevel="1" x14ac:dyDescent="0.2">
      <c r="A1387" t="s">
        <v>345</v>
      </c>
      <c r="B1387" t="s">
        <v>869</v>
      </c>
      <c r="C1387" s="1">
        <f t="shared" si="582"/>
        <v>3507</v>
      </c>
      <c r="D1387" s="7">
        <f>IF(N1387&gt;0, RANK(N1387,(N1387:P1387,Q1387:AF1387)),0)</f>
        <v>2</v>
      </c>
      <c r="E1387" s="7">
        <f>IF(O1387&gt;0,RANK(O1387,(N1387:P1387,Q1387:AF1387)),0)</f>
        <v>1</v>
      </c>
      <c r="F1387" s="7">
        <f>IF(P1387&gt;0,RANK(P1387,(N1387:P1387,Q1387:AF1387)),0)</f>
        <v>0</v>
      </c>
      <c r="G1387" s="1">
        <f t="shared" si="580"/>
        <v>2378</v>
      </c>
      <c r="H1387" s="2">
        <f t="shared" si="581"/>
        <v>0.67807242657542055</v>
      </c>
      <c r="I1387" s="2"/>
      <c r="J1387" s="2">
        <f t="shared" si="583"/>
        <v>0.11747932706016538</v>
      </c>
      <c r="K1387" s="2">
        <f t="shared" si="584"/>
        <v>0.79555175363558595</v>
      </c>
      <c r="L1387" s="2">
        <f t="shared" si="585"/>
        <v>0</v>
      </c>
      <c r="M1387" s="2">
        <f t="shared" si="586"/>
        <v>8.696891930424866E-2</v>
      </c>
      <c r="N1387" s="53">
        <v>412</v>
      </c>
      <c r="O1387" s="53">
        <v>2790</v>
      </c>
      <c r="Q1387" s="53">
        <v>220</v>
      </c>
      <c r="X1387" s="53">
        <v>14</v>
      </c>
      <c r="Y1387" s="53">
        <v>71</v>
      </c>
      <c r="AP1387" s="7">
        <f>IF(Q1387&gt;0,RANK(Q1387,(N1387:P1387,Q1387:AF1387)),0)</f>
        <v>3</v>
      </c>
      <c r="AQ1387" s="7">
        <f>IF(R1387&gt;0,RANK(R1387,(N1387:P1387,Q1387:AF1387)),0)</f>
        <v>0</v>
      </c>
      <c r="AR1387" s="7">
        <f>IF(T1387&gt;0,RANK(T1387,(N1387:P1387,Q1387:AF1387)),0)</f>
        <v>0</v>
      </c>
      <c r="AS1387" s="7">
        <f>IF(S1387&gt;0,RANK(S1387,(N1387:P1387,Q1387:AF1387)),0)</f>
        <v>0</v>
      </c>
      <c r="AT1387" s="2">
        <f t="shared" si="587"/>
        <v>6.2731679498146564E-2</v>
      </c>
      <c r="AU1387" s="2">
        <f t="shared" si="588"/>
        <v>0</v>
      </c>
      <c r="AV1387" s="2">
        <f t="shared" si="589"/>
        <v>0</v>
      </c>
      <c r="AW1387" s="2">
        <f t="shared" si="590"/>
        <v>0</v>
      </c>
      <c r="AY1387" t="s">
        <v>345</v>
      </c>
      <c r="AZ1387" t="s">
        <v>869</v>
      </c>
      <c r="BA1387">
        <v>3</v>
      </c>
      <c r="BC1387">
        <v>2</v>
      </c>
      <c r="BD1387" s="91">
        <v>31</v>
      </c>
      <c r="BE1387" s="93">
        <v>99</v>
      </c>
      <c r="BF1387" s="96">
        <f t="shared" si="591"/>
        <v>31099</v>
      </c>
      <c r="BG1387" s="96">
        <f t="shared" si="579"/>
        <v>31099</v>
      </c>
      <c r="BI1387" s="7" t="s">
        <v>1447</v>
      </c>
    </row>
    <row r="1388" spans="1:61" ht="14" hidden="1" customHeight="1" outlineLevel="1" x14ac:dyDescent="0.2">
      <c r="A1388" t="s">
        <v>1962</v>
      </c>
      <c r="B1388" t="s">
        <v>869</v>
      </c>
      <c r="C1388" s="1">
        <f t="shared" si="582"/>
        <v>4251</v>
      </c>
      <c r="D1388" s="7">
        <f>IF(N1388&gt;0, RANK(N1388,(N1388:P1388,Q1388:AF1388)),0)</f>
        <v>2</v>
      </c>
      <c r="E1388" s="7">
        <f>IF(O1388&gt;0,RANK(O1388,(N1388:P1388,Q1388:AF1388)),0)</f>
        <v>1</v>
      </c>
      <c r="F1388" s="7">
        <f>IF(P1388&gt;0,RANK(P1388,(N1388:P1388,Q1388:AF1388)),0)</f>
        <v>0</v>
      </c>
      <c r="G1388" s="1">
        <f t="shared" si="580"/>
        <v>2802</v>
      </c>
      <c r="H1388" s="2">
        <f t="shared" si="581"/>
        <v>0.65913902611150321</v>
      </c>
      <c r="I1388" s="2"/>
      <c r="J1388" s="2">
        <f t="shared" si="583"/>
        <v>0.13008703834391908</v>
      </c>
      <c r="K1388" s="2">
        <f t="shared" si="584"/>
        <v>0.7892260644554222</v>
      </c>
      <c r="L1388" s="2">
        <f t="shared" si="585"/>
        <v>0</v>
      </c>
      <c r="M1388" s="2">
        <f t="shared" si="586"/>
        <v>8.0686897200658692E-2</v>
      </c>
      <c r="N1388" s="53">
        <v>553</v>
      </c>
      <c r="O1388" s="53">
        <v>3355</v>
      </c>
      <c r="Q1388" s="53">
        <v>254</v>
      </c>
      <c r="X1388" s="53">
        <v>20</v>
      </c>
      <c r="Y1388" s="53">
        <v>69</v>
      </c>
      <c r="AP1388" s="7">
        <f>IF(Q1388&gt;0,RANK(Q1388,(N1388:P1388,Q1388:AF1388)),0)</f>
        <v>3</v>
      </c>
      <c r="AQ1388" s="7">
        <f>IF(R1388&gt;0,RANK(R1388,(N1388:P1388,Q1388:AF1388)),0)</f>
        <v>0</v>
      </c>
      <c r="AR1388" s="7">
        <f>IF(T1388&gt;0,RANK(T1388,(N1388:P1388,Q1388:AF1388)),0)</f>
        <v>0</v>
      </c>
      <c r="AS1388" s="7">
        <f>IF(S1388&gt;0,RANK(S1388,(N1388:P1388,Q1388:AF1388)),0)</f>
        <v>0</v>
      </c>
      <c r="AT1388" s="2">
        <f t="shared" si="587"/>
        <v>5.9750646906610208E-2</v>
      </c>
      <c r="AU1388" s="2">
        <f t="shared" si="588"/>
        <v>0</v>
      </c>
      <c r="AV1388" s="2">
        <f t="shared" si="589"/>
        <v>0</v>
      </c>
      <c r="AW1388" s="2">
        <f t="shared" si="590"/>
        <v>0</v>
      </c>
      <c r="AY1388" t="s">
        <v>1962</v>
      </c>
      <c r="AZ1388" t="s">
        <v>869</v>
      </c>
      <c r="BA1388">
        <v>3</v>
      </c>
      <c r="BC1388">
        <v>2</v>
      </c>
      <c r="BD1388" s="91">
        <v>31</v>
      </c>
      <c r="BE1388" s="93">
        <v>101</v>
      </c>
      <c r="BF1388" s="96">
        <f t="shared" si="591"/>
        <v>31101</v>
      </c>
      <c r="BG1388" s="96">
        <f t="shared" si="579"/>
        <v>31101</v>
      </c>
      <c r="BI1388" s="7" t="s">
        <v>1447</v>
      </c>
    </row>
    <row r="1389" spans="1:61" ht="14" hidden="1" customHeight="1" outlineLevel="1" x14ac:dyDescent="0.2">
      <c r="A1389" t="s">
        <v>1432</v>
      </c>
      <c r="B1389" t="s">
        <v>869</v>
      </c>
      <c r="C1389" s="1">
        <f t="shared" si="582"/>
        <v>506</v>
      </c>
      <c r="D1389" s="7">
        <f>IF(N1389&gt;0, RANK(N1389,(N1389:P1389,Q1389:AF1389)),0)</f>
        <v>2</v>
      </c>
      <c r="E1389" s="7">
        <f>IF(O1389&gt;0,RANK(O1389,(N1389:P1389,Q1389:AF1389)),0)</f>
        <v>1</v>
      </c>
      <c r="F1389" s="7">
        <f>IF(P1389&gt;0,RANK(P1389,(N1389:P1389,Q1389:AF1389)),0)</f>
        <v>0</v>
      </c>
      <c r="G1389" s="1">
        <f t="shared" si="580"/>
        <v>386</v>
      </c>
      <c r="H1389" s="2">
        <f t="shared" si="581"/>
        <v>0.76284584980237158</v>
      </c>
      <c r="I1389" s="2"/>
      <c r="J1389" s="2">
        <f t="shared" si="583"/>
        <v>8.1027667984189727E-2</v>
      </c>
      <c r="K1389" s="2">
        <f t="shared" si="584"/>
        <v>0.84387351778656128</v>
      </c>
      <c r="L1389" s="2">
        <f t="shared" si="585"/>
        <v>0</v>
      </c>
      <c r="M1389" s="2">
        <f t="shared" si="586"/>
        <v>7.5098814229249022E-2</v>
      </c>
      <c r="N1389" s="53">
        <v>41</v>
      </c>
      <c r="O1389" s="53">
        <v>427</v>
      </c>
      <c r="Q1389" s="53">
        <v>34</v>
      </c>
      <c r="X1389" s="53">
        <v>3</v>
      </c>
      <c r="Y1389" s="53">
        <v>1</v>
      </c>
      <c r="AP1389" s="7">
        <f>IF(Q1389&gt;0,RANK(Q1389,(N1389:P1389,Q1389:AF1389)),0)</f>
        <v>3</v>
      </c>
      <c r="AQ1389" s="7">
        <f>IF(R1389&gt;0,RANK(R1389,(N1389:P1389,Q1389:AF1389)),0)</f>
        <v>0</v>
      </c>
      <c r="AR1389" s="7">
        <f>IF(T1389&gt;0,RANK(T1389,(N1389:P1389,Q1389:AF1389)),0)</f>
        <v>0</v>
      </c>
      <c r="AS1389" s="7">
        <f>IF(S1389&gt;0,RANK(S1389,(N1389:P1389,Q1389:AF1389)),0)</f>
        <v>0</v>
      </c>
      <c r="AT1389" s="2">
        <f t="shared" si="587"/>
        <v>6.7193675889328064E-2</v>
      </c>
      <c r="AU1389" s="2">
        <f t="shared" si="588"/>
        <v>0</v>
      </c>
      <c r="AV1389" s="2">
        <f t="shared" si="589"/>
        <v>0</v>
      </c>
      <c r="AW1389" s="2">
        <f t="shared" si="590"/>
        <v>0</v>
      </c>
      <c r="AY1389" t="s">
        <v>1432</v>
      </c>
      <c r="AZ1389" t="s">
        <v>869</v>
      </c>
      <c r="BA1389">
        <v>3</v>
      </c>
      <c r="BC1389">
        <v>2</v>
      </c>
      <c r="BD1389" s="91">
        <v>31</v>
      </c>
      <c r="BE1389" s="93">
        <v>103</v>
      </c>
      <c r="BF1389" s="96">
        <f t="shared" si="591"/>
        <v>31103</v>
      </c>
      <c r="BG1389" s="96">
        <f t="shared" si="579"/>
        <v>31103</v>
      </c>
      <c r="BI1389" s="7" t="s">
        <v>1447</v>
      </c>
    </row>
    <row r="1390" spans="1:61" ht="14" hidden="1" customHeight="1" outlineLevel="1" x14ac:dyDescent="0.2">
      <c r="A1390" t="s">
        <v>576</v>
      </c>
      <c r="B1390" t="s">
        <v>869</v>
      </c>
      <c r="C1390" s="1">
        <f t="shared" si="582"/>
        <v>1826</v>
      </c>
      <c r="D1390" s="7">
        <f>IF(N1390&gt;0, RANK(N1390,(N1390:P1390,Q1390:AF1390)),0)</f>
        <v>2</v>
      </c>
      <c r="E1390" s="7">
        <f>IF(O1390&gt;0,RANK(O1390,(N1390:P1390,Q1390:AF1390)),0)</f>
        <v>1</v>
      </c>
      <c r="F1390" s="7">
        <f>IF(P1390&gt;0,RANK(P1390,(N1390:P1390,Q1390:AF1390)),0)</f>
        <v>0</v>
      </c>
      <c r="G1390" s="1">
        <f t="shared" si="580"/>
        <v>1214</v>
      </c>
      <c r="H1390" s="2">
        <f t="shared" si="581"/>
        <v>0.66484118291347205</v>
      </c>
      <c r="I1390" s="2"/>
      <c r="J1390" s="2">
        <f t="shared" si="583"/>
        <v>0.13362541073384446</v>
      </c>
      <c r="K1390" s="2">
        <f t="shared" si="584"/>
        <v>0.79846659364731654</v>
      </c>
      <c r="L1390" s="2">
        <f t="shared" si="585"/>
        <v>0</v>
      </c>
      <c r="M1390" s="2">
        <f t="shared" si="586"/>
        <v>6.7907995618838979E-2</v>
      </c>
      <c r="N1390" s="53">
        <v>244</v>
      </c>
      <c r="O1390" s="53">
        <v>1458</v>
      </c>
      <c r="Q1390" s="53">
        <v>112</v>
      </c>
      <c r="X1390" s="53">
        <v>3</v>
      </c>
      <c r="Y1390" s="53">
        <v>9</v>
      </c>
      <c r="AP1390" s="7">
        <f>IF(Q1390&gt;0,RANK(Q1390,(N1390:P1390,Q1390:AF1390)),0)</f>
        <v>3</v>
      </c>
      <c r="AQ1390" s="7">
        <f>IF(R1390&gt;0,RANK(R1390,(N1390:P1390,Q1390:AF1390)),0)</f>
        <v>0</v>
      </c>
      <c r="AR1390" s="7">
        <f>IF(T1390&gt;0,RANK(T1390,(N1390:P1390,Q1390:AF1390)),0)</f>
        <v>0</v>
      </c>
      <c r="AS1390" s="7">
        <f>IF(S1390&gt;0,RANK(S1390,(N1390:P1390,Q1390:AF1390)),0)</f>
        <v>0</v>
      </c>
      <c r="AT1390" s="2">
        <f t="shared" si="587"/>
        <v>6.1336254107338443E-2</v>
      </c>
      <c r="AU1390" s="2">
        <f t="shared" si="588"/>
        <v>0</v>
      </c>
      <c r="AV1390" s="2">
        <f t="shared" si="589"/>
        <v>0</v>
      </c>
      <c r="AW1390" s="2">
        <f t="shared" si="590"/>
        <v>0</v>
      </c>
      <c r="AY1390" t="s">
        <v>576</v>
      </c>
      <c r="AZ1390" t="s">
        <v>869</v>
      </c>
      <c r="BA1390">
        <v>3</v>
      </c>
      <c r="BC1390">
        <v>2</v>
      </c>
      <c r="BD1390" s="91">
        <v>31</v>
      </c>
      <c r="BE1390" s="93">
        <v>105</v>
      </c>
      <c r="BF1390" s="96">
        <f t="shared" si="591"/>
        <v>31105</v>
      </c>
      <c r="BG1390" s="96">
        <f t="shared" si="579"/>
        <v>31105</v>
      </c>
      <c r="BI1390" s="7" t="s">
        <v>1447</v>
      </c>
    </row>
    <row r="1391" spans="1:61" ht="14" hidden="1" customHeight="1" outlineLevel="1" x14ac:dyDescent="0.2">
      <c r="A1391" t="s">
        <v>2487</v>
      </c>
      <c r="B1391" t="s">
        <v>869</v>
      </c>
      <c r="C1391" s="1">
        <f t="shared" si="582"/>
        <v>4455</v>
      </c>
      <c r="D1391" s="7">
        <f>IF(N1391&gt;0, RANK(N1391,(N1391:P1391,Q1391:AF1391)),0)</f>
        <v>2</v>
      </c>
      <c r="E1391" s="7">
        <f>IF(O1391&gt;0,RANK(O1391,(N1391:P1391,Q1391:AF1391)),0)</f>
        <v>1</v>
      </c>
      <c r="F1391" s="7">
        <f>IF(P1391&gt;0,RANK(P1391,(N1391:P1391,Q1391:AF1391)),0)</f>
        <v>0</v>
      </c>
      <c r="G1391" s="1">
        <f t="shared" si="580"/>
        <v>2668</v>
      </c>
      <c r="H1391" s="2">
        <f t="shared" si="581"/>
        <v>0.59887766554433219</v>
      </c>
      <c r="I1391" s="2"/>
      <c r="J1391" s="2">
        <f t="shared" si="583"/>
        <v>0.15892255892255891</v>
      </c>
      <c r="K1391" s="2">
        <f t="shared" si="584"/>
        <v>0.7578002244668911</v>
      </c>
      <c r="L1391" s="2">
        <f t="shared" si="585"/>
        <v>0</v>
      </c>
      <c r="M1391" s="2">
        <f t="shared" si="586"/>
        <v>8.3277216610549987E-2</v>
      </c>
      <c r="N1391" s="53">
        <v>708</v>
      </c>
      <c r="O1391" s="53">
        <v>3376</v>
      </c>
      <c r="Q1391" s="53">
        <v>288</v>
      </c>
      <c r="X1391" s="53">
        <v>54</v>
      </c>
      <c r="Y1391" s="53">
        <v>29</v>
      </c>
      <c r="AP1391" s="7">
        <f>IF(Q1391&gt;0,RANK(Q1391,(N1391:P1391,Q1391:AF1391)),0)</f>
        <v>3</v>
      </c>
      <c r="AQ1391" s="7">
        <f>IF(R1391&gt;0,RANK(R1391,(N1391:P1391,Q1391:AF1391)),0)</f>
        <v>0</v>
      </c>
      <c r="AR1391" s="7">
        <f>IF(T1391&gt;0,RANK(T1391,(N1391:P1391,Q1391:AF1391)),0)</f>
        <v>0</v>
      </c>
      <c r="AS1391" s="7">
        <f>IF(S1391&gt;0,RANK(S1391,(N1391:P1391,Q1391:AF1391)),0)</f>
        <v>0</v>
      </c>
      <c r="AT1391" s="2">
        <f t="shared" si="587"/>
        <v>6.4646464646464646E-2</v>
      </c>
      <c r="AU1391" s="2">
        <f t="shared" si="588"/>
        <v>0</v>
      </c>
      <c r="AV1391" s="2">
        <f t="shared" si="589"/>
        <v>0</v>
      </c>
      <c r="AW1391" s="2">
        <f t="shared" si="590"/>
        <v>0</v>
      </c>
      <c r="AY1391" t="s">
        <v>2487</v>
      </c>
      <c r="AZ1391" t="s">
        <v>869</v>
      </c>
      <c r="BA1391">
        <v>3</v>
      </c>
      <c r="BC1391">
        <v>2</v>
      </c>
      <c r="BD1391" s="91">
        <v>31</v>
      </c>
      <c r="BE1391" s="93">
        <v>107</v>
      </c>
      <c r="BF1391" s="96">
        <f t="shared" si="591"/>
        <v>31107</v>
      </c>
      <c r="BG1391" s="96">
        <f t="shared" si="579"/>
        <v>31107</v>
      </c>
      <c r="BI1391" s="7" t="s">
        <v>1447</v>
      </c>
    </row>
    <row r="1392" spans="1:61" ht="14" hidden="1" customHeight="1" outlineLevel="1" x14ac:dyDescent="0.2">
      <c r="A1392" t="s">
        <v>2097</v>
      </c>
      <c r="B1392" t="s">
        <v>869</v>
      </c>
      <c r="C1392" s="1">
        <f t="shared" si="582"/>
        <v>153541</v>
      </c>
      <c r="D1392" s="7">
        <f>IF(N1392&gt;0, RANK(N1392,(N1392:P1392,Q1392:AF1392)),0)</f>
        <v>2</v>
      </c>
      <c r="E1392" s="7">
        <f>IF(O1392&gt;0,RANK(O1392,(N1392:P1392,Q1392:AF1392)),0)</f>
        <v>1</v>
      </c>
      <c r="F1392" s="7">
        <f>IF(P1392&gt;0,RANK(P1392,(N1392:P1392,Q1392:AF1392)),0)</f>
        <v>0</v>
      </c>
      <c r="G1392" s="1">
        <f t="shared" si="580"/>
        <v>30680</v>
      </c>
      <c r="H1392" s="2">
        <f t="shared" si="581"/>
        <v>0.19981633570186466</v>
      </c>
      <c r="I1392" s="2"/>
      <c r="J1392" s="2">
        <f t="shared" si="583"/>
        <v>0.31754384822295023</v>
      </c>
      <c r="K1392" s="2">
        <f t="shared" si="584"/>
        <v>0.51736018392481486</v>
      </c>
      <c r="L1392" s="2">
        <f t="shared" si="585"/>
        <v>0</v>
      </c>
      <c r="M1392" s="2">
        <f t="shared" si="586"/>
        <v>0.1650959678522349</v>
      </c>
      <c r="N1392" s="53">
        <v>48756</v>
      </c>
      <c r="O1392" s="53">
        <v>79436</v>
      </c>
      <c r="Q1392" s="53">
        <v>8405</v>
      </c>
      <c r="X1392" s="53">
        <v>954</v>
      </c>
      <c r="Y1392" s="53">
        <v>15990</v>
      </c>
      <c r="AP1392" s="7">
        <f>IF(Q1392&gt;0,RANK(Q1392,(N1392:P1392,Q1392:AF1392)),0)</f>
        <v>4</v>
      </c>
      <c r="AQ1392" s="7">
        <f>IF(R1392&gt;0,RANK(R1392,(N1392:P1392,Q1392:AF1392)),0)</f>
        <v>0</v>
      </c>
      <c r="AR1392" s="7">
        <f>IF(T1392&gt;0,RANK(T1392,(N1392:P1392,Q1392:AF1392)),0)</f>
        <v>0</v>
      </c>
      <c r="AS1392" s="7">
        <f>IF(S1392&gt;0,RANK(S1392,(N1392:P1392,Q1392:AF1392)),0)</f>
        <v>0</v>
      </c>
      <c r="AT1392" s="2">
        <f t="shared" si="587"/>
        <v>5.4741078930057772E-2</v>
      </c>
      <c r="AU1392" s="2">
        <f t="shared" si="588"/>
        <v>0</v>
      </c>
      <c r="AV1392" s="2">
        <f t="shared" si="589"/>
        <v>0</v>
      </c>
      <c r="AW1392" s="2">
        <f t="shared" si="590"/>
        <v>0</v>
      </c>
      <c r="AY1392" t="s">
        <v>2097</v>
      </c>
      <c r="AZ1392" t="s">
        <v>869</v>
      </c>
      <c r="BA1392">
        <v>1</v>
      </c>
      <c r="BC1392">
        <v>2</v>
      </c>
      <c r="BD1392" s="91">
        <v>31</v>
      </c>
      <c r="BE1392" s="93">
        <v>109</v>
      </c>
      <c r="BF1392" s="96">
        <f t="shared" si="591"/>
        <v>31109</v>
      </c>
      <c r="BG1392" s="96">
        <f t="shared" si="579"/>
        <v>31109</v>
      </c>
      <c r="BI1392" s="7" t="s">
        <v>1447</v>
      </c>
    </row>
    <row r="1393" spans="1:61" ht="14" hidden="1" customHeight="1" outlineLevel="1" x14ac:dyDescent="0.2">
      <c r="A1393" t="s">
        <v>181</v>
      </c>
      <c r="B1393" t="s">
        <v>869</v>
      </c>
      <c r="C1393" s="1">
        <f t="shared" si="582"/>
        <v>16818</v>
      </c>
      <c r="D1393" s="7">
        <f>IF(N1393&gt;0, RANK(N1393,(N1393:P1393,Q1393:AF1393)),0)</f>
        <v>2</v>
      </c>
      <c r="E1393" s="7">
        <f>IF(O1393&gt;0,RANK(O1393,(N1393:P1393,Q1393:AF1393)),0)</f>
        <v>1</v>
      </c>
      <c r="F1393" s="7">
        <f>IF(P1393&gt;0,RANK(P1393,(N1393:P1393,Q1393:AF1393)),0)</f>
        <v>0</v>
      </c>
      <c r="G1393" s="1">
        <f t="shared" si="580"/>
        <v>10053</v>
      </c>
      <c r="H1393" s="2">
        <f t="shared" si="581"/>
        <v>0.59775240813414199</v>
      </c>
      <c r="I1393" s="2"/>
      <c r="J1393" s="2">
        <f t="shared" si="583"/>
        <v>0.15614222856463314</v>
      </c>
      <c r="K1393" s="2">
        <f t="shared" si="584"/>
        <v>0.7538946366987751</v>
      </c>
      <c r="L1393" s="2">
        <f t="shared" si="585"/>
        <v>0</v>
      </c>
      <c r="M1393" s="2">
        <f t="shared" si="586"/>
        <v>8.9963134736591788E-2</v>
      </c>
      <c r="N1393" s="53">
        <v>2626</v>
      </c>
      <c r="O1393" s="53">
        <v>12679</v>
      </c>
      <c r="Q1393" s="53">
        <v>1113</v>
      </c>
      <c r="X1393" s="53">
        <v>96</v>
      </c>
      <c r="Y1393" s="53">
        <v>304</v>
      </c>
      <c r="AP1393" s="7">
        <f>IF(Q1393&gt;0,RANK(Q1393,(N1393:P1393,Q1393:AF1393)),0)</f>
        <v>3</v>
      </c>
      <c r="AQ1393" s="7">
        <f>IF(R1393&gt;0,RANK(R1393,(N1393:P1393,Q1393:AF1393)),0)</f>
        <v>0</v>
      </c>
      <c r="AR1393" s="7">
        <f>IF(T1393&gt;0,RANK(T1393,(N1393:P1393,Q1393:AF1393)),0)</f>
        <v>0</v>
      </c>
      <c r="AS1393" s="7">
        <f>IF(S1393&gt;0,RANK(S1393,(N1393:P1393,Q1393:AF1393)),0)</f>
        <v>0</v>
      </c>
      <c r="AT1393" s="2">
        <f t="shared" si="587"/>
        <v>6.617909382804138E-2</v>
      </c>
      <c r="AU1393" s="2">
        <f t="shared" si="588"/>
        <v>0</v>
      </c>
      <c r="AV1393" s="2">
        <f t="shared" si="589"/>
        <v>0</v>
      </c>
      <c r="AW1393" s="2">
        <f t="shared" si="590"/>
        <v>0</v>
      </c>
      <c r="AY1393" t="s">
        <v>181</v>
      </c>
      <c r="AZ1393" t="s">
        <v>869</v>
      </c>
      <c r="BA1393">
        <v>3</v>
      </c>
      <c r="BC1393">
        <v>2</v>
      </c>
      <c r="BD1393" s="91">
        <v>31</v>
      </c>
      <c r="BE1393" s="93">
        <v>111</v>
      </c>
      <c r="BF1393" s="96">
        <f t="shared" si="591"/>
        <v>31111</v>
      </c>
      <c r="BG1393" s="96">
        <f t="shared" si="579"/>
        <v>31111</v>
      </c>
      <c r="BI1393" s="7" t="s">
        <v>1447</v>
      </c>
    </row>
    <row r="1394" spans="1:61" ht="14" hidden="1" customHeight="1" outlineLevel="1" x14ac:dyDescent="0.2">
      <c r="A1394" t="s">
        <v>1916</v>
      </c>
      <c r="B1394" t="s">
        <v>869</v>
      </c>
      <c r="C1394" s="1">
        <f t="shared" si="582"/>
        <v>433</v>
      </c>
      <c r="D1394" s="7">
        <f>IF(N1394&gt;0, RANK(N1394,(N1394:P1394,Q1394:AF1394)),0)</f>
        <v>2</v>
      </c>
      <c r="E1394" s="7">
        <f>IF(O1394&gt;0,RANK(O1394,(N1394:P1394,Q1394:AF1394)),0)</f>
        <v>1</v>
      </c>
      <c r="F1394" s="7">
        <f>IF(P1394&gt;0,RANK(P1394,(N1394:P1394,Q1394:AF1394)),0)</f>
        <v>0</v>
      </c>
      <c r="G1394" s="1">
        <f t="shared" si="580"/>
        <v>333</v>
      </c>
      <c r="H1394" s="2">
        <f t="shared" si="581"/>
        <v>0.76905311778290997</v>
      </c>
      <c r="I1394" s="2"/>
      <c r="J1394" s="2">
        <f t="shared" si="583"/>
        <v>8.3140877598152418E-2</v>
      </c>
      <c r="K1394" s="2">
        <f t="shared" si="584"/>
        <v>0.85219399538106233</v>
      </c>
      <c r="L1394" s="2">
        <f t="shared" si="585"/>
        <v>0</v>
      </c>
      <c r="M1394" s="2">
        <f t="shared" si="586"/>
        <v>6.4665127020785307E-2</v>
      </c>
      <c r="N1394" s="53">
        <v>36</v>
      </c>
      <c r="O1394" s="53">
        <v>369</v>
      </c>
      <c r="Q1394" s="53">
        <v>22</v>
      </c>
      <c r="X1394" s="53">
        <v>5</v>
      </c>
      <c r="Y1394" s="53">
        <v>1</v>
      </c>
      <c r="AP1394" s="7">
        <f>IF(Q1394&gt;0,RANK(Q1394,(N1394:P1394,Q1394:AF1394)),0)</f>
        <v>3</v>
      </c>
      <c r="AQ1394" s="7">
        <f>IF(R1394&gt;0,RANK(R1394,(N1394:P1394,Q1394:AF1394)),0)</f>
        <v>0</v>
      </c>
      <c r="AR1394" s="7">
        <f>IF(T1394&gt;0,RANK(T1394,(N1394:P1394,Q1394:AF1394)),0)</f>
        <v>0</v>
      </c>
      <c r="AS1394" s="7">
        <f>IF(S1394&gt;0,RANK(S1394,(N1394:P1394,Q1394:AF1394)),0)</f>
        <v>0</v>
      </c>
      <c r="AT1394" s="2">
        <f t="shared" si="587"/>
        <v>5.0808314087759814E-2</v>
      </c>
      <c r="AU1394" s="2">
        <f t="shared" si="588"/>
        <v>0</v>
      </c>
      <c r="AV1394" s="2">
        <f t="shared" si="589"/>
        <v>0</v>
      </c>
      <c r="AW1394" s="2">
        <f t="shared" si="590"/>
        <v>0</v>
      </c>
      <c r="AY1394" t="s">
        <v>1916</v>
      </c>
      <c r="AZ1394" t="s">
        <v>869</v>
      </c>
      <c r="BA1394">
        <v>3</v>
      </c>
      <c r="BC1394">
        <v>2</v>
      </c>
      <c r="BD1394" s="91">
        <v>31</v>
      </c>
      <c r="BE1394" s="93">
        <v>113</v>
      </c>
      <c r="BF1394" s="96">
        <f t="shared" si="591"/>
        <v>31113</v>
      </c>
      <c r="BG1394" s="96">
        <f t="shared" si="579"/>
        <v>31113</v>
      </c>
      <c r="BI1394" s="7" t="s">
        <v>1447</v>
      </c>
    </row>
    <row r="1395" spans="1:61" ht="14" hidden="1" customHeight="1" outlineLevel="1" x14ac:dyDescent="0.2">
      <c r="A1395" t="s">
        <v>1754</v>
      </c>
      <c r="B1395" t="s">
        <v>869</v>
      </c>
      <c r="C1395" s="1">
        <f t="shared" si="582"/>
        <v>439</v>
      </c>
      <c r="D1395" s="7">
        <f>IF(N1395&gt;0, RANK(N1395,(N1395:P1395,Q1395:AF1395)),0)</f>
        <v>2</v>
      </c>
      <c r="E1395" s="7">
        <f>IF(O1395&gt;0,RANK(O1395,(N1395:P1395,Q1395:AF1395)),0)</f>
        <v>1</v>
      </c>
      <c r="F1395" s="7">
        <f>IF(P1395&gt;0,RANK(P1395,(N1395:P1395,Q1395:AF1395)),0)</f>
        <v>0</v>
      </c>
      <c r="G1395" s="1">
        <f t="shared" si="580"/>
        <v>342</v>
      </c>
      <c r="H1395" s="2">
        <f t="shared" si="581"/>
        <v>0.77904328018223234</v>
      </c>
      <c r="I1395" s="2"/>
      <c r="J1395" s="2">
        <f t="shared" si="583"/>
        <v>6.3781321184510256E-2</v>
      </c>
      <c r="K1395" s="2">
        <f t="shared" si="584"/>
        <v>0.84282460136674264</v>
      </c>
      <c r="L1395" s="2">
        <f t="shared" si="585"/>
        <v>0</v>
      </c>
      <c r="M1395" s="2">
        <f t="shared" si="586"/>
        <v>9.3394077448747059E-2</v>
      </c>
      <c r="N1395" s="53">
        <v>28</v>
      </c>
      <c r="O1395" s="53">
        <v>370</v>
      </c>
      <c r="Q1395" s="53">
        <v>21</v>
      </c>
      <c r="X1395" s="53">
        <v>2</v>
      </c>
      <c r="Y1395" s="53">
        <v>18</v>
      </c>
      <c r="AP1395" s="7">
        <f>IF(Q1395&gt;0,RANK(Q1395,(N1395:P1395,Q1395:AF1395)),0)</f>
        <v>3</v>
      </c>
      <c r="AQ1395" s="7">
        <f>IF(R1395&gt;0,RANK(R1395,(N1395:P1395,Q1395:AF1395)),0)</f>
        <v>0</v>
      </c>
      <c r="AR1395" s="7">
        <f>IF(T1395&gt;0,RANK(T1395,(N1395:P1395,Q1395:AF1395)),0)</f>
        <v>0</v>
      </c>
      <c r="AS1395" s="7">
        <f>IF(S1395&gt;0,RANK(S1395,(N1395:P1395,Q1395:AF1395)),0)</f>
        <v>0</v>
      </c>
      <c r="AT1395" s="2">
        <f t="shared" si="587"/>
        <v>4.7835990888382689E-2</v>
      </c>
      <c r="AU1395" s="2">
        <f t="shared" si="588"/>
        <v>0</v>
      </c>
      <c r="AV1395" s="2">
        <f t="shared" si="589"/>
        <v>0</v>
      </c>
      <c r="AW1395" s="2">
        <f t="shared" si="590"/>
        <v>0</v>
      </c>
      <c r="AY1395" t="s">
        <v>1754</v>
      </c>
      <c r="AZ1395" t="s">
        <v>869</v>
      </c>
      <c r="BA1395">
        <v>3</v>
      </c>
      <c r="BC1395">
        <v>2</v>
      </c>
      <c r="BD1395" s="91">
        <v>31</v>
      </c>
      <c r="BE1395" s="93">
        <v>115</v>
      </c>
      <c r="BF1395" s="96">
        <f t="shared" si="591"/>
        <v>31115</v>
      </c>
      <c r="BG1395" s="96">
        <f t="shared" si="579"/>
        <v>31115</v>
      </c>
      <c r="BI1395" s="7" t="s">
        <v>1447</v>
      </c>
    </row>
    <row r="1396" spans="1:61" ht="14" hidden="1" customHeight="1" outlineLevel="1" x14ac:dyDescent="0.2">
      <c r="A1396" t="s">
        <v>1121</v>
      </c>
      <c r="B1396" t="s">
        <v>869</v>
      </c>
      <c r="C1396" s="1">
        <f t="shared" si="582"/>
        <v>295</v>
      </c>
      <c r="D1396" s="7">
        <f>IF(N1396&gt;0, RANK(N1396,(N1396:P1396,Q1396:AF1396)),0)</f>
        <v>3</v>
      </c>
      <c r="E1396" s="7">
        <f>IF(O1396&gt;0,RANK(O1396,(N1396:P1396,Q1396:AF1396)),0)</f>
        <v>1</v>
      </c>
      <c r="F1396" s="7">
        <f>IF(P1396&gt;0,RANK(P1396,(N1396:P1396,Q1396:AF1396)),0)</f>
        <v>0</v>
      </c>
      <c r="G1396" s="1">
        <f t="shared" si="580"/>
        <v>248</v>
      </c>
      <c r="H1396" s="2">
        <f t="shared" si="581"/>
        <v>0.84067796610169487</v>
      </c>
      <c r="I1396" s="2"/>
      <c r="J1396" s="2">
        <f t="shared" si="583"/>
        <v>4.0677966101694912E-2</v>
      </c>
      <c r="K1396" s="2">
        <f t="shared" si="584"/>
        <v>0.88135593220338981</v>
      </c>
      <c r="L1396" s="2">
        <f t="shared" si="585"/>
        <v>0</v>
      </c>
      <c r="M1396" s="2">
        <f t="shared" si="586"/>
        <v>7.7966101694915246E-2</v>
      </c>
      <c r="N1396" s="53">
        <v>12</v>
      </c>
      <c r="O1396" s="53">
        <v>260</v>
      </c>
      <c r="Q1396" s="53">
        <v>19</v>
      </c>
      <c r="X1396" s="53">
        <v>2</v>
      </c>
      <c r="Y1396" s="53">
        <v>2</v>
      </c>
      <c r="AP1396" s="7">
        <f>IF(Q1396&gt;0,RANK(Q1396,(N1396:P1396,Q1396:AF1396)),0)</f>
        <v>2</v>
      </c>
      <c r="AQ1396" s="7">
        <f>IF(R1396&gt;0,RANK(R1396,(N1396:P1396,Q1396:AF1396)),0)</f>
        <v>0</v>
      </c>
      <c r="AR1396" s="7">
        <f>IF(T1396&gt;0,RANK(T1396,(N1396:P1396,Q1396:AF1396)),0)</f>
        <v>0</v>
      </c>
      <c r="AS1396" s="7">
        <f>IF(S1396&gt;0,RANK(S1396,(N1396:P1396,Q1396:AF1396)),0)</f>
        <v>0</v>
      </c>
      <c r="AT1396" s="2">
        <f t="shared" si="587"/>
        <v>6.4406779661016947E-2</v>
      </c>
      <c r="AU1396" s="2">
        <f t="shared" si="588"/>
        <v>0</v>
      </c>
      <c r="AV1396" s="2">
        <f t="shared" si="589"/>
        <v>0</v>
      </c>
      <c r="AW1396" s="2">
        <f t="shared" si="590"/>
        <v>0</v>
      </c>
      <c r="AY1396" t="s">
        <v>1121</v>
      </c>
      <c r="AZ1396" t="s">
        <v>869</v>
      </c>
      <c r="BA1396">
        <v>3</v>
      </c>
      <c r="BC1396">
        <v>2</v>
      </c>
      <c r="BD1396" s="91">
        <v>31</v>
      </c>
      <c r="BE1396" s="93">
        <v>117</v>
      </c>
      <c r="BF1396" s="96">
        <f t="shared" si="591"/>
        <v>31117</v>
      </c>
      <c r="BG1396" s="96">
        <f t="shared" si="579"/>
        <v>31117</v>
      </c>
      <c r="BI1396" s="7" t="s">
        <v>1447</v>
      </c>
    </row>
    <row r="1397" spans="1:61" ht="14" hidden="1" customHeight="1" outlineLevel="1" x14ac:dyDescent="0.2">
      <c r="A1397" t="s">
        <v>579</v>
      </c>
      <c r="B1397" t="s">
        <v>869</v>
      </c>
      <c r="C1397" s="1">
        <f t="shared" si="582"/>
        <v>15340</v>
      </c>
      <c r="D1397" s="7">
        <f>IF(N1397&gt;0, RANK(N1397,(N1397:P1397,Q1397:AF1397)),0)</f>
        <v>2</v>
      </c>
      <c r="E1397" s="7">
        <f>IF(O1397&gt;0,RANK(O1397,(N1397:P1397,Q1397:AF1397)),0)</f>
        <v>1</v>
      </c>
      <c r="F1397" s="7">
        <f>IF(P1397&gt;0,RANK(P1397,(N1397:P1397,Q1397:AF1397)),0)</f>
        <v>0</v>
      </c>
      <c r="G1397" s="1">
        <f t="shared" si="580"/>
        <v>9153</v>
      </c>
      <c r="H1397" s="2">
        <f t="shared" si="581"/>
        <v>0.59667535853976528</v>
      </c>
      <c r="I1397" s="2"/>
      <c r="J1397" s="2">
        <f t="shared" si="583"/>
        <v>0.15638852672750977</v>
      </c>
      <c r="K1397" s="2">
        <f t="shared" si="584"/>
        <v>0.75306388526727508</v>
      </c>
      <c r="L1397" s="2">
        <f t="shared" si="585"/>
        <v>0</v>
      </c>
      <c r="M1397" s="2">
        <f t="shared" si="586"/>
        <v>9.0547588005215118E-2</v>
      </c>
      <c r="N1397" s="53">
        <v>2399</v>
      </c>
      <c r="O1397" s="53">
        <v>11552</v>
      </c>
      <c r="Q1397" s="53">
        <v>943</v>
      </c>
      <c r="X1397" s="53">
        <v>109</v>
      </c>
      <c r="Y1397" s="53">
        <v>337</v>
      </c>
      <c r="AP1397" s="7">
        <f>IF(Q1397&gt;0,RANK(Q1397,(N1397:P1397,Q1397:AF1397)),0)</f>
        <v>3</v>
      </c>
      <c r="AQ1397" s="7">
        <f>IF(R1397&gt;0,RANK(R1397,(N1397:P1397,Q1397:AF1397)),0)</f>
        <v>0</v>
      </c>
      <c r="AR1397" s="7">
        <f>IF(T1397&gt;0,RANK(T1397,(N1397:P1397,Q1397:AF1397)),0)</f>
        <v>0</v>
      </c>
      <c r="AS1397" s="7">
        <f>IF(S1397&gt;0,RANK(S1397,(N1397:P1397,Q1397:AF1397)),0)</f>
        <v>0</v>
      </c>
      <c r="AT1397" s="2">
        <f t="shared" si="587"/>
        <v>6.1473272490221643E-2</v>
      </c>
      <c r="AU1397" s="2">
        <f t="shared" si="588"/>
        <v>0</v>
      </c>
      <c r="AV1397" s="2">
        <f t="shared" si="589"/>
        <v>0</v>
      </c>
      <c r="AW1397" s="2">
        <f t="shared" si="590"/>
        <v>0</v>
      </c>
      <c r="AY1397" t="s">
        <v>579</v>
      </c>
      <c r="AZ1397" t="s">
        <v>869</v>
      </c>
      <c r="BA1397">
        <v>1</v>
      </c>
      <c r="BC1397">
        <v>2</v>
      </c>
      <c r="BD1397" s="91">
        <v>31</v>
      </c>
      <c r="BE1397" s="93">
        <v>119</v>
      </c>
      <c r="BF1397" s="96">
        <f t="shared" si="591"/>
        <v>31119</v>
      </c>
      <c r="BG1397" s="96">
        <f t="shared" si="579"/>
        <v>31119</v>
      </c>
      <c r="BI1397" s="7" t="s">
        <v>1447</v>
      </c>
    </row>
    <row r="1398" spans="1:61" ht="14" hidden="1" customHeight="1" outlineLevel="1" x14ac:dyDescent="0.2">
      <c r="A1398" t="s">
        <v>2471</v>
      </c>
      <c r="B1398" t="s">
        <v>869</v>
      </c>
      <c r="C1398" s="1">
        <f t="shared" si="582"/>
        <v>4062</v>
      </c>
      <c r="D1398" s="7">
        <f>IF(N1398&gt;0, RANK(N1398,(N1398:P1398,Q1398:AF1398)),0)</f>
        <v>2</v>
      </c>
      <c r="E1398" s="7">
        <f>IF(O1398&gt;0,RANK(O1398,(N1398:P1398,Q1398:AF1398)),0)</f>
        <v>1</v>
      </c>
      <c r="F1398" s="7">
        <f>IF(P1398&gt;0,RANK(P1398,(N1398:P1398,Q1398:AF1398)),0)</f>
        <v>0</v>
      </c>
      <c r="G1398" s="1">
        <f t="shared" si="580"/>
        <v>2731</v>
      </c>
      <c r="H1398" s="2">
        <f t="shared" si="581"/>
        <v>0.67232890201870998</v>
      </c>
      <c r="I1398" s="2"/>
      <c r="J1398" s="2">
        <f t="shared" si="583"/>
        <v>0.12580009847365831</v>
      </c>
      <c r="K1398" s="2">
        <f t="shared" si="584"/>
        <v>0.79812900049236835</v>
      </c>
      <c r="L1398" s="2">
        <f t="shared" si="585"/>
        <v>0</v>
      </c>
      <c r="M1398" s="2">
        <f t="shared" si="586"/>
        <v>7.6070901033973404E-2</v>
      </c>
      <c r="N1398" s="53">
        <v>511</v>
      </c>
      <c r="O1398" s="53">
        <v>3242</v>
      </c>
      <c r="Q1398" s="53">
        <v>267</v>
      </c>
      <c r="X1398" s="53">
        <v>0</v>
      </c>
      <c r="Y1398" s="53">
        <v>42</v>
      </c>
      <c r="AP1398" s="7">
        <f>IF(Q1398&gt;0,RANK(Q1398,(N1398:P1398,Q1398:AF1398)),0)</f>
        <v>3</v>
      </c>
      <c r="AQ1398" s="7">
        <f>IF(R1398&gt;0,RANK(R1398,(N1398:P1398,Q1398:AF1398)),0)</f>
        <v>0</v>
      </c>
      <c r="AR1398" s="7">
        <f>IF(T1398&gt;0,RANK(T1398,(N1398:P1398,Q1398:AF1398)),0)</f>
        <v>0</v>
      </c>
      <c r="AS1398" s="7">
        <f>IF(S1398&gt;0,RANK(S1398,(N1398:P1398,Q1398:AF1398)),0)</f>
        <v>0</v>
      </c>
      <c r="AT1398" s="2">
        <f t="shared" si="587"/>
        <v>6.5731166912850816E-2</v>
      </c>
      <c r="AU1398" s="2">
        <f t="shared" si="588"/>
        <v>0</v>
      </c>
      <c r="AV1398" s="2">
        <f t="shared" si="589"/>
        <v>0</v>
      </c>
      <c r="AW1398" s="2">
        <f t="shared" si="590"/>
        <v>0</v>
      </c>
      <c r="AY1398" t="s">
        <v>2471</v>
      </c>
      <c r="AZ1398" t="s">
        <v>869</v>
      </c>
      <c r="BA1398">
        <v>3</v>
      </c>
      <c r="BC1398">
        <v>2</v>
      </c>
      <c r="BD1398" s="91">
        <v>31</v>
      </c>
      <c r="BE1398" s="93">
        <v>121</v>
      </c>
      <c r="BF1398" s="96">
        <f t="shared" si="591"/>
        <v>31121</v>
      </c>
      <c r="BG1398" s="96">
        <f t="shared" si="579"/>
        <v>31121</v>
      </c>
      <c r="BI1398" s="7" t="s">
        <v>1447</v>
      </c>
    </row>
    <row r="1399" spans="1:61" ht="14" hidden="1" customHeight="1" outlineLevel="1" x14ac:dyDescent="0.2">
      <c r="A1399" t="s">
        <v>2254</v>
      </c>
      <c r="B1399" t="s">
        <v>869</v>
      </c>
      <c r="C1399" s="1">
        <f t="shared" si="582"/>
        <v>2456</v>
      </c>
      <c r="D1399" s="7">
        <f>IF(N1399&gt;0, RANK(N1399,(N1399:P1399,Q1399:AF1399)),0)</f>
        <v>2</v>
      </c>
      <c r="E1399" s="7">
        <f>IF(O1399&gt;0,RANK(O1399,(N1399:P1399,Q1399:AF1399)),0)</f>
        <v>1</v>
      </c>
      <c r="F1399" s="7">
        <f>IF(P1399&gt;0,RANK(P1399,(N1399:P1399,Q1399:AF1399)),0)</f>
        <v>0</v>
      </c>
      <c r="G1399" s="1">
        <f t="shared" si="580"/>
        <v>1545</v>
      </c>
      <c r="H1399" s="2">
        <f t="shared" si="581"/>
        <v>0.62907166123778502</v>
      </c>
      <c r="I1399" s="2"/>
      <c r="J1399" s="2">
        <f t="shared" si="583"/>
        <v>0.13232899022801303</v>
      </c>
      <c r="K1399" s="2">
        <f t="shared" si="584"/>
        <v>0.76140065146579805</v>
      </c>
      <c r="L1399" s="2">
        <f t="shared" si="585"/>
        <v>0</v>
      </c>
      <c r="M1399" s="2">
        <f t="shared" si="586"/>
        <v>0.10627035830618892</v>
      </c>
      <c r="N1399" s="53">
        <v>325</v>
      </c>
      <c r="O1399" s="53">
        <v>1870</v>
      </c>
      <c r="Q1399" s="53">
        <v>221</v>
      </c>
      <c r="X1399" s="53">
        <v>27</v>
      </c>
      <c r="Y1399" s="53">
        <v>13</v>
      </c>
      <c r="AP1399" s="7">
        <f>IF(Q1399&gt;0,RANK(Q1399,(N1399:P1399,Q1399:AF1399)),0)</f>
        <v>3</v>
      </c>
      <c r="AQ1399" s="7">
        <f>IF(R1399&gt;0,RANK(R1399,(N1399:P1399,Q1399:AF1399)),0)</f>
        <v>0</v>
      </c>
      <c r="AR1399" s="7">
        <f>IF(T1399&gt;0,RANK(T1399,(N1399:P1399,Q1399:AF1399)),0)</f>
        <v>0</v>
      </c>
      <c r="AS1399" s="7">
        <f>IF(S1399&gt;0,RANK(S1399,(N1399:P1399,Q1399:AF1399)),0)</f>
        <v>0</v>
      </c>
      <c r="AT1399" s="2">
        <f t="shared" si="587"/>
        <v>8.9983713355048858E-2</v>
      </c>
      <c r="AU1399" s="2">
        <f t="shared" si="588"/>
        <v>0</v>
      </c>
      <c r="AV1399" s="2">
        <f t="shared" si="589"/>
        <v>0</v>
      </c>
      <c r="AW1399" s="2">
        <f t="shared" si="590"/>
        <v>0</v>
      </c>
      <c r="AY1399" t="s">
        <v>2254</v>
      </c>
      <c r="AZ1399" t="s">
        <v>869</v>
      </c>
      <c r="BA1399">
        <v>3</v>
      </c>
      <c r="BC1399">
        <v>2</v>
      </c>
      <c r="BD1399" s="91">
        <v>31</v>
      </c>
      <c r="BE1399" s="93">
        <v>123</v>
      </c>
      <c r="BF1399" s="96">
        <f t="shared" si="591"/>
        <v>31123</v>
      </c>
      <c r="BG1399" s="96">
        <f t="shared" si="579"/>
        <v>31123</v>
      </c>
      <c r="BI1399" s="7" t="s">
        <v>1447</v>
      </c>
    </row>
    <row r="1400" spans="1:61" ht="14" hidden="1" customHeight="1" outlineLevel="1" x14ac:dyDescent="0.2">
      <c r="A1400" t="s">
        <v>325</v>
      </c>
      <c r="B1400" t="s">
        <v>869</v>
      </c>
      <c r="C1400" s="1">
        <f t="shared" si="582"/>
        <v>1722</v>
      </c>
      <c r="D1400" s="7">
        <f>IF(N1400&gt;0, RANK(N1400,(N1400:P1400,Q1400:AF1400)),0)</f>
        <v>2</v>
      </c>
      <c r="E1400" s="7">
        <f>IF(O1400&gt;0,RANK(O1400,(N1400:P1400,Q1400:AF1400)),0)</f>
        <v>1</v>
      </c>
      <c r="F1400" s="7">
        <f>IF(P1400&gt;0,RANK(P1400,(N1400:P1400,Q1400:AF1400)),0)</f>
        <v>0</v>
      </c>
      <c r="G1400" s="1">
        <f t="shared" si="580"/>
        <v>1111</v>
      </c>
      <c r="H1400" s="2">
        <f t="shared" si="581"/>
        <v>0.64518002322880375</v>
      </c>
      <c r="I1400" s="2"/>
      <c r="J1400" s="2">
        <f t="shared" si="583"/>
        <v>0.14053426248548201</v>
      </c>
      <c r="K1400" s="2">
        <f t="shared" si="584"/>
        <v>0.7857142857142857</v>
      </c>
      <c r="L1400" s="2">
        <f t="shared" si="585"/>
        <v>0</v>
      </c>
      <c r="M1400" s="2">
        <f t="shared" si="586"/>
        <v>7.3751451800232348E-2</v>
      </c>
      <c r="N1400" s="53">
        <v>242</v>
      </c>
      <c r="O1400" s="53">
        <v>1353</v>
      </c>
      <c r="Q1400" s="53">
        <v>90</v>
      </c>
      <c r="X1400" s="53">
        <v>9</v>
      </c>
      <c r="Y1400" s="53">
        <v>28</v>
      </c>
      <c r="AP1400" s="7">
        <f>IF(Q1400&gt;0,RANK(Q1400,(N1400:P1400,Q1400:AF1400)),0)</f>
        <v>3</v>
      </c>
      <c r="AQ1400" s="7">
        <f>IF(R1400&gt;0,RANK(R1400,(N1400:P1400,Q1400:AF1400)),0)</f>
        <v>0</v>
      </c>
      <c r="AR1400" s="7">
        <f>IF(T1400&gt;0,RANK(T1400,(N1400:P1400,Q1400:AF1400)),0)</f>
        <v>0</v>
      </c>
      <c r="AS1400" s="7">
        <f>IF(S1400&gt;0,RANK(S1400,(N1400:P1400,Q1400:AF1400)),0)</f>
        <v>0</v>
      </c>
      <c r="AT1400" s="2">
        <f t="shared" si="587"/>
        <v>5.2264808362369339E-2</v>
      </c>
      <c r="AU1400" s="2">
        <f t="shared" si="588"/>
        <v>0</v>
      </c>
      <c r="AV1400" s="2">
        <f t="shared" si="589"/>
        <v>0</v>
      </c>
      <c r="AW1400" s="2">
        <f t="shared" si="590"/>
        <v>0</v>
      </c>
      <c r="AY1400" t="s">
        <v>325</v>
      </c>
      <c r="AZ1400" t="s">
        <v>869</v>
      </c>
      <c r="BA1400">
        <v>3</v>
      </c>
      <c r="BC1400">
        <v>2</v>
      </c>
      <c r="BD1400" s="91">
        <v>31</v>
      </c>
      <c r="BE1400" s="93">
        <v>125</v>
      </c>
      <c r="BF1400" s="96">
        <f t="shared" si="591"/>
        <v>31125</v>
      </c>
      <c r="BG1400" s="96">
        <f t="shared" si="579"/>
        <v>31125</v>
      </c>
      <c r="BI1400" s="7" t="s">
        <v>1447</v>
      </c>
    </row>
    <row r="1401" spans="1:61" ht="14" hidden="1" customHeight="1" outlineLevel="1" x14ac:dyDescent="0.2">
      <c r="A1401" t="s">
        <v>2178</v>
      </c>
      <c r="B1401" t="s">
        <v>869</v>
      </c>
      <c r="C1401" s="1">
        <f t="shared" si="582"/>
        <v>3343</v>
      </c>
      <c r="D1401" s="7">
        <f>IF(N1401&gt;0, RANK(N1401,(N1401:P1401,Q1401:AF1401)),0)</f>
        <v>2</v>
      </c>
      <c r="E1401" s="7">
        <f>IF(O1401&gt;0,RANK(O1401,(N1401:P1401,Q1401:AF1401)),0)</f>
        <v>1</v>
      </c>
      <c r="F1401" s="7">
        <f>IF(P1401&gt;0,RANK(P1401,(N1401:P1401,Q1401:AF1401)),0)</f>
        <v>0</v>
      </c>
      <c r="G1401" s="1">
        <f t="shared" si="580"/>
        <v>1987</v>
      </c>
      <c r="H1401" s="2">
        <f t="shared" si="581"/>
        <v>0.59437630870475622</v>
      </c>
      <c r="I1401" s="2"/>
      <c r="J1401" s="2">
        <f t="shared" si="583"/>
        <v>0.1567454382291355</v>
      </c>
      <c r="K1401" s="2">
        <f t="shared" si="584"/>
        <v>0.75112174693389167</v>
      </c>
      <c r="L1401" s="2">
        <f t="shared" si="585"/>
        <v>0</v>
      </c>
      <c r="M1401" s="2">
        <f t="shared" si="586"/>
        <v>9.2132814836972776E-2</v>
      </c>
      <c r="N1401" s="53">
        <v>524</v>
      </c>
      <c r="O1401" s="53">
        <v>2511</v>
      </c>
      <c r="Q1401" s="53">
        <v>206</v>
      </c>
      <c r="X1401" s="53">
        <v>17</v>
      </c>
      <c r="Y1401" s="53">
        <v>85</v>
      </c>
      <c r="AP1401" s="7">
        <f>IF(Q1401&gt;0,RANK(Q1401,(N1401:P1401,Q1401:AF1401)),0)</f>
        <v>3</v>
      </c>
      <c r="AQ1401" s="7">
        <f>IF(R1401&gt;0,RANK(R1401,(N1401:P1401,Q1401:AF1401)),0)</f>
        <v>0</v>
      </c>
      <c r="AR1401" s="7">
        <f>IF(T1401&gt;0,RANK(T1401,(N1401:P1401,Q1401:AF1401)),0)</f>
        <v>0</v>
      </c>
      <c r="AS1401" s="7">
        <f>IF(S1401&gt;0,RANK(S1401,(N1401:P1401,Q1401:AF1401)),0)</f>
        <v>0</v>
      </c>
      <c r="AT1401" s="2">
        <f t="shared" si="587"/>
        <v>6.1621298235118159E-2</v>
      </c>
      <c r="AU1401" s="2">
        <f t="shared" si="588"/>
        <v>0</v>
      </c>
      <c r="AV1401" s="2">
        <f t="shared" si="589"/>
        <v>0</v>
      </c>
      <c r="AW1401" s="2">
        <f t="shared" si="590"/>
        <v>0</v>
      </c>
      <c r="AY1401" t="s">
        <v>2178</v>
      </c>
      <c r="AZ1401" t="s">
        <v>869</v>
      </c>
      <c r="BA1401">
        <v>3</v>
      </c>
      <c r="BC1401">
        <v>2</v>
      </c>
      <c r="BD1401" s="91">
        <v>31</v>
      </c>
      <c r="BE1401" s="93">
        <v>127</v>
      </c>
      <c r="BF1401" s="96">
        <f t="shared" si="591"/>
        <v>31127</v>
      </c>
      <c r="BG1401" s="96">
        <f t="shared" si="579"/>
        <v>31127</v>
      </c>
      <c r="BI1401" s="7" t="s">
        <v>1447</v>
      </c>
    </row>
    <row r="1402" spans="1:61" ht="14" hidden="1" customHeight="1" outlineLevel="1" x14ac:dyDescent="0.2">
      <c r="A1402" t="s">
        <v>1047</v>
      </c>
      <c r="B1402" t="s">
        <v>869</v>
      </c>
      <c r="C1402" s="1">
        <f t="shared" ref="C1402:C1431" si="592">SUM(N1402:AN1402)</f>
        <v>2256</v>
      </c>
      <c r="D1402" s="7">
        <f>IF(N1402&gt;0, RANK(N1402,(N1402:P1402,Q1402:AF1402)),0)</f>
        <v>2</v>
      </c>
      <c r="E1402" s="7">
        <f>IF(O1402&gt;0,RANK(O1402,(N1402:P1402,Q1402:AF1402)),0)</f>
        <v>1</v>
      </c>
      <c r="F1402" s="7">
        <f>IF(P1402&gt;0,RANK(P1402,(N1402:P1402,Q1402:AF1402)),0)</f>
        <v>0</v>
      </c>
      <c r="G1402" s="1">
        <f t="shared" si="580"/>
        <v>1601</v>
      </c>
      <c r="H1402" s="2">
        <f t="shared" si="581"/>
        <v>0.7096631205673759</v>
      </c>
      <c r="I1402" s="2"/>
      <c r="J1402" s="2">
        <f t="shared" ref="J1402:J1431" si="593">IF($C1402=0,"-",N1402/$C1402)</f>
        <v>0.11303191489361702</v>
      </c>
      <c r="K1402" s="2">
        <f t="shared" ref="K1402:K1431" si="594">IF($C1402=0,"-",O1402/$C1402)</f>
        <v>0.82269503546099287</v>
      </c>
      <c r="L1402" s="2">
        <f t="shared" ref="L1402:L1431" si="595">IF($C1402=0,"-",P1402/$C1402)</f>
        <v>0</v>
      </c>
      <c r="M1402" s="2">
        <f t="shared" ref="M1402:M1431" si="596">IF(C1402=0,"-",(1-J1402-K1402-L1402))</f>
        <v>6.4273049645390157E-2</v>
      </c>
      <c r="N1402" s="53">
        <v>255</v>
      </c>
      <c r="O1402" s="53">
        <v>1856</v>
      </c>
      <c r="Q1402" s="53">
        <v>107</v>
      </c>
      <c r="X1402" s="53">
        <v>11</v>
      </c>
      <c r="Y1402" s="53">
        <v>27</v>
      </c>
      <c r="AP1402" s="7">
        <f>IF(Q1402&gt;0,RANK(Q1402,(N1402:P1402,Q1402:AF1402)),0)</f>
        <v>3</v>
      </c>
      <c r="AQ1402" s="7">
        <f>IF(R1402&gt;0,RANK(R1402,(N1402:P1402,Q1402:AF1402)),0)</f>
        <v>0</v>
      </c>
      <c r="AR1402" s="7">
        <f>IF(T1402&gt;0,RANK(T1402,(N1402:P1402,Q1402:AF1402)),0)</f>
        <v>0</v>
      </c>
      <c r="AS1402" s="7">
        <f>IF(S1402&gt;0,RANK(S1402,(N1402:P1402,Q1402:AF1402)),0)</f>
        <v>0</v>
      </c>
      <c r="AT1402" s="2">
        <f t="shared" ref="AT1402:AT1431" si="597">IF($C1402=0,"-",Q1402/$C1402)</f>
        <v>4.7429078014184396E-2</v>
      </c>
      <c r="AU1402" s="2">
        <f t="shared" ref="AU1402:AU1431" si="598">IF($C1402=0,"-",R1402/$C1402)</f>
        <v>0</v>
      </c>
      <c r="AV1402" s="2">
        <f t="shared" ref="AV1402:AV1431" si="599">IF($C1402=0,"-",T1402/$C1402)</f>
        <v>0</v>
      </c>
      <c r="AW1402" s="2">
        <f t="shared" ref="AW1402:AW1431" si="600">IF($C1402=0,"-",S1402/$C1402)</f>
        <v>0</v>
      </c>
      <c r="AY1402" t="s">
        <v>1047</v>
      </c>
      <c r="AZ1402" t="s">
        <v>869</v>
      </c>
      <c r="BA1402">
        <v>3</v>
      </c>
      <c r="BC1402">
        <v>2</v>
      </c>
      <c r="BD1402" s="91">
        <v>31</v>
      </c>
      <c r="BE1402" s="93">
        <v>129</v>
      </c>
      <c r="BF1402" s="96">
        <f t="shared" si="591"/>
        <v>31129</v>
      </c>
      <c r="BG1402" s="96">
        <f t="shared" si="579"/>
        <v>31129</v>
      </c>
      <c r="BI1402" s="7" t="s">
        <v>1447</v>
      </c>
    </row>
    <row r="1403" spans="1:61" ht="14" hidden="1" customHeight="1" outlineLevel="1" x14ac:dyDescent="0.2">
      <c r="A1403" t="s">
        <v>1476</v>
      </c>
      <c r="B1403" t="s">
        <v>869</v>
      </c>
      <c r="C1403" s="1">
        <f t="shared" si="592"/>
        <v>8146</v>
      </c>
      <c r="D1403" s="7">
        <f>IF(N1403&gt;0, RANK(N1403,(N1403:P1403,Q1403:AF1403)),0)</f>
        <v>2</v>
      </c>
      <c r="E1403" s="7">
        <f>IF(O1403&gt;0,RANK(O1403,(N1403:P1403,Q1403:AF1403)),0)</f>
        <v>1</v>
      </c>
      <c r="F1403" s="7">
        <f>IF(P1403&gt;0,RANK(P1403,(N1403:P1403,Q1403:AF1403)),0)</f>
        <v>0</v>
      </c>
      <c r="G1403" s="1">
        <f t="shared" si="580"/>
        <v>4460</v>
      </c>
      <c r="H1403" s="2">
        <f t="shared" si="581"/>
        <v>0.54750797937638107</v>
      </c>
      <c r="I1403" s="2"/>
      <c r="J1403" s="2">
        <f t="shared" si="593"/>
        <v>0.18426221458384484</v>
      </c>
      <c r="K1403" s="2">
        <f t="shared" si="594"/>
        <v>0.73177019396022591</v>
      </c>
      <c r="L1403" s="2">
        <f t="shared" si="595"/>
        <v>0</v>
      </c>
      <c r="M1403" s="2">
        <f t="shared" si="596"/>
        <v>8.3967591455929247E-2</v>
      </c>
      <c r="N1403" s="53">
        <v>1501</v>
      </c>
      <c r="O1403" s="53">
        <v>5961</v>
      </c>
      <c r="Q1403" s="53">
        <v>455</v>
      </c>
      <c r="X1403" s="53">
        <v>26</v>
      </c>
      <c r="Y1403" s="53">
        <v>203</v>
      </c>
      <c r="AP1403" s="7">
        <f>IF(Q1403&gt;0,RANK(Q1403,(N1403:P1403,Q1403:AF1403)),0)</f>
        <v>3</v>
      </c>
      <c r="AQ1403" s="7">
        <f>IF(R1403&gt;0,RANK(R1403,(N1403:P1403,Q1403:AF1403)),0)</f>
        <v>0</v>
      </c>
      <c r="AR1403" s="7">
        <f>IF(T1403&gt;0,RANK(T1403,(N1403:P1403,Q1403:AF1403)),0)</f>
        <v>0</v>
      </c>
      <c r="AS1403" s="7">
        <f>IF(S1403&gt;0,RANK(S1403,(N1403:P1403,Q1403:AF1403)),0)</f>
        <v>0</v>
      </c>
      <c r="AT1403" s="2">
        <f t="shared" si="597"/>
        <v>5.5855634667321387E-2</v>
      </c>
      <c r="AU1403" s="2">
        <f t="shared" si="598"/>
        <v>0</v>
      </c>
      <c r="AV1403" s="2">
        <f t="shared" si="599"/>
        <v>0</v>
      </c>
      <c r="AW1403" s="2">
        <f t="shared" si="600"/>
        <v>0</v>
      </c>
      <c r="AY1403" t="s">
        <v>1476</v>
      </c>
      <c r="AZ1403" t="s">
        <v>869</v>
      </c>
      <c r="BA1403">
        <v>1</v>
      </c>
      <c r="BC1403">
        <v>2</v>
      </c>
      <c r="BD1403" s="91">
        <v>31</v>
      </c>
      <c r="BE1403" s="93">
        <v>131</v>
      </c>
      <c r="BF1403" s="96">
        <f t="shared" si="591"/>
        <v>31131</v>
      </c>
      <c r="BG1403" s="96">
        <f t="shared" si="579"/>
        <v>31131</v>
      </c>
      <c r="BI1403" s="7" t="s">
        <v>1447</v>
      </c>
    </row>
    <row r="1404" spans="1:61" ht="14" hidden="1" customHeight="1" outlineLevel="1" x14ac:dyDescent="0.2">
      <c r="A1404" t="s">
        <v>1753</v>
      </c>
      <c r="B1404" t="s">
        <v>869</v>
      </c>
      <c r="C1404" s="1">
        <f t="shared" si="592"/>
        <v>1384</v>
      </c>
      <c r="D1404" s="7">
        <f>IF(N1404&gt;0, RANK(N1404,(N1404:P1404,Q1404:AF1404)),0)</f>
        <v>2</v>
      </c>
      <c r="E1404" s="7">
        <f>IF(O1404&gt;0,RANK(O1404,(N1404:P1404,Q1404:AF1404)),0)</f>
        <v>1</v>
      </c>
      <c r="F1404" s="7">
        <f>IF(P1404&gt;0,RANK(P1404,(N1404:P1404,Q1404:AF1404)),0)</f>
        <v>0</v>
      </c>
      <c r="G1404" s="1">
        <f t="shared" si="580"/>
        <v>855</v>
      </c>
      <c r="H1404" s="2">
        <f t="shared" si="581"/>
        <v>0.61777456647398843</v>
      </c>
      <c r="I1404" s="2"/>
      <c r="J1404" s="2">
        <f t="shared" si="593"/>
        <v>0.15679190751445088</v>
      </c>
      <c r="K1404" s="2">
        <f t="shared" si="594"/>
        <v>0.77456647398843925</v>
      </c>
      <c r="L1404" s="2">
        <f t="shared" si="595"/>
        <v>0</v>
      </c>
      <c r="M1404" s="2">
        <f t="shared" si="596"/>
        <v>6.8641618497109924E-2</v>
      </c>
      <c r="N1404" s="53">
        <v>217</v>
      </c>
      <c r="O1404" s="53">
        <v>1072</v>
      </c>
      <c r="Q1404" s="53">
        <v>65</v>
      </c>
      <c r="X1404" s="53">
        <v>2</v>
      </c>
      <c r="Y1404" s="53">
        <v>28</v>
      </c>
      <c r="AP1404" s="7">
        <f>IF(Q1404&gt;0,RANK(Q1404,(N1404:P1404,Q1404:AF1404)),0)</f>
        <v>3</v>
      </c>
      <c r="AQ1404" s="7">
        <f>IF(R1404&gt;0,RANK(R1404,(N1404:P1404,Q1404:AF1404)),0)</f>
        <v>0</v>
      </c>
      <c r="AR1404" s="7">
        <f>IF(T1404&gt;0,RANK(T1404,(N1404:P1404,Q1404:AF1404)),0)</f>
        <v>0</v>
      </c>
      <c r="AS1404" s="7">
        <f>IF(S1404&gt;0,RANK(S1404,(N1404:P1404,Q1404:AF1404)),0)</f>
        <v>0</v>
      </c>
      <c r="AT1404" s="2">
        <f t="shared" si="597"/>
        <v>4.6965317919075142E-2</v>
      </c>
      <c r="AU1404" s="2">
        <f t="shared" si="598"/>
        <v>0</v>
      </c>
      <c r="AV1404" s="2">
        <f t="shared" si="599"/>
        <v>0</v>
      </c>
      <c r="AW1404" s="2">
        <f t="shared" si="600"/>
        <v>0</v>
      </c>
      <c r="AY1404" t="s">
        <v>1753</v>
      </c>
      <c r="AZ1404" t="s">
        <v>869</v>
      </c>
      <c r="BA1404">
        <v>3</v>
      </c>
      <c r="BC1404">
        <v>2</v>
      </c>
      <c r="BD1404" s="91">
        <v>31</v>
      </c>
      <c r="BE1404" s="93">
        <v>133</v>
      </c>
      <c r="BF1404" s="96">
        <f t="shared" si="591"/>
        <v>31133</v>
      </c>
      <c r="BG1404" s="96">
        <f t="shared" si="579"/>
        <v>31133</v>
      </c>
      <c r="BI1404" s="7" t="s">
        <v>1447</v>
      </c>
    </row>
    <row r="1405" spans="1:61" ht="14" hidden="1" customHeight="1" outlineLevel="1" x14ac:dyDescent="0.2">
      <c r="A1405" t="s">
        <v>744</v>
      </c>
      <c r="B1405" t="s">
        <v>869</v>
      </c>
      <c r="C1405" s="1">
        <f t="shared" si="592"/>
        <v>1491</v>
      </c>
      <c r="D1405" s="7">
        <f>IF(N1405&gt;0, RANK(N1405,(N1405:P1405,Q1405:AF1405)),0)</f>
        <v>2</v>
      </c>
      <c r="E1405" s="7">
        <f>IF(O1405&gt;0,RANK(O1405,(N1405:P1405,Q1405:AF1405)),0)</f>
        <v>1</v>
      </c>
      <c r="F1405" s="7">
        <f>IF(P1405&gt;0,RANK(P1405,(N1405:P1405,Q1405:AF1405)),0)</f>
        <v>0</v>
      </c>
      <c r="G1405" s="1">
        <f t="shared" si="580"/>
        <v>1132</v>
      </c>
      <c r="H1405" s="2">
        <f t="shared" si="581"/>
        <v>0.75922199865861839</v>
      </c>
      <c r="I1405" s="2"/>
      <c r="J1405" s="2">
        <f t="shared" si="593"/>
        <v>9.2555331991951706E-2</v>
      </c>
      <c r="K1405" s="2">
        <f t="shared" si="594"/>
        <v>0.85177733065057004</v>
      </c>
      <c r="L1405" s="2">
        <f t="shared" si="595"/>
        <v>0</v>
      </c>
      <c r="M1405" s="2">
        <f t="shared" si="596"/>
        <v>5.5667337357478308E-2</v>
      </c>
      <c r="N1405" s="53">
        <v>138</v>
      </c>
      <c r="O1405" s="53">
        <v>1270</v>
      </c>
      <c r="Q1405" s="53">
        <v>69</v>
      </c>
      <c r="X1405" s="53">
        <v>3</v>
      </c>
      <c r="Y1405" s="53">
        <v>11</v>
      </c>
      <c r="AP1405" s="7">
        <f>IF(Q1405&gt;0,RANK(Q1405,(N1405:P1405,Q1405:AF1405)),0)</f>
        <v>3</v>
      </c>
      <c r="AQ1405" s="7">
        <f>IF(R1405&gt;0,RANK(R1405,(N1405:P1405,Q1405:AF1405)),0)</f>
        <v>0</v>
      </c>
      <c r="AR1405" s="7">
        <f>IF(T1405&gt;0,RANK(T1405,(N1405:P1405,Q1405:AF1405)),0)</f>
        <v>0</v>
      </c>
      <c r="AS1405" s="7">
        <f>IF(S1405&gt;0,RANK(S1405,(N1405:P1405,Q1405:AF1405)),0)</f>
        <v>0</v>
      </c>
      <c r="AT1405" s="2">
        <f t="shared" si="597"/>
        <v>4.6277665995975853E-2</v>
      </c>
      <c r="AU1405" s="2">
        <f t="shared" si="598"/>
        <v>0</v>
      </c>
      <c r="AV1405" s="2">
        <f t="shared" si="599"/>
        <v>0</v>
      </c>
      <c r="AW1405" s="2">
        <f t="shared" si="600"/>
        <v>0</v>
      </c>
      <c r="AY1405" t="s">
        <v>744</v>
      </c>
      <c r="AZ1405" t="s">
        <v>869</v>
      </c>
      <c r="BA1405">
        <v>3</v>
      </c>
      <c r="BC1405">
        <v>2</v>
      </c>
      <c r="BD1405" s="91">
        <v>31</v>
      </c>
      <c r="BE1405" s="93">
        <v>135</v>
      </c>
      <c r="BF1405" s="96">
        <f t="shared" si="591"/>
        <v>31135</v>
      </c>
      <c r="BG1405" s="96">
        <f t="shared" si="579"/>
        <v>31135</v>
      </c>
      <c r="BI1405" s="7" t="s">
        <v>1447</v>
      </c>
    </row>
    <row r="1406" spans="1:61" ht="14" hidden="1" customHeight="1" outlineLevel="1" x14ac:dyDescent="0.2">
      <c r="A1406" t="s">
        <v>1678</v>
      </c>
      <c r="B1406" t="s">
        <v>869</v>
      </c>
      <c r="C1406" s="1">
        <f t="shared" si="592"/>
        <v>4842</v>
      </c>
      <c r="D1406" s="7">
        <f>IF(N1406&gt;0, RANK(N1406,(N1406:P1406,Q1406:AF1406)),0)</f>
        <v>2</v>
      </c>
      <c r="E1406" s="7">
        <f>IF(O1406&gt;0,RANK(O1406,(N1406:P1406,Q1406:AF1406)),0)</f>
        <v>1</v>
      </c>
      <c r="F1406" s="7">
        <f>IF(P1406&gt;0,RANK(P1406,(N1406:P1406,Q1406:AF1406)),0)</f>
        <v>0</v>
      </c>
      <c r="G1406" s="1">
        <f t="shared" si="580"/>
        <v>3408</v>
      </c>
      <c r="H1406" s="2">
        <f t="shared" si="581"/>
        <v>0.70384138785625772</v>
      </c>
      <c r="I1406" s="2"/>
      <c r="J1406" s="2">
        <f t="shared" si="593"/>
        <v>0.10078479966955803</v>
      </c>
      <c r="K1406" s="2">
        <f t="shared" si="594"/>
        <v>0.80462618752581583</v>
      </c>
      <c r="L1406" s="2">
        <f t="shared" si="595"/>
        <v>0</v>
      </c>
      <c r="M1406" s="2">
        <f t="shared" si="596"/>
        <v>9.4589012804626171E-2</v>
      </c>
      <c r="N1406" s="53">
        <v>488</v>
      </c>
      <c r="O1406" s="53">
        <v>3896</v>
      </c>
      <c r="Q1406" s="53">
        <v>324</v>
      </c>
      <c r="X1406" s="53">
        <v>77</v>
      </c>
      <c r="Y1406" s="53">
        <v>57</v>
      </c>
      <c r="AP1406" s="7">
        <f>IF(Q1406&gt;0,RANK(Q1406,(N1406:P1406,Q1406:AF1406)),0)</f>
        <v>3</v>
      </c>
      <c r="AQ1406" s="7">
        <f>IF(R1406&gt;0,RANK(R1406,(N1406:P1406,Q1406:AF1406)),0)</f>
        <v>0</v>
      </c>
      <c r="AR1406" s="7">
        <f>IF(T1406&gt;0,RANK(T1406,(N1406:P1406,Q1406:AF1406)),0)</f>
        <v>0</v>
      </c>
      <c r="AS1406" s="7">
        <f>IF(S1406&gt;0,RANK(S1406,(N1406:P1406,Q1406:AF1406)),0)</f>
        <v>0</v>
      </c>
      <c r="AT1406" s="2">
        <f t="shared" si="597"/>
        <v>6.6914498141263934E-2</v>
      </c>
      <c r="AU1406" s="2">
        <f t="shared" si="598"/>
        <v>0</v>
      </c>
      <c r="AV1406" s="2">
        <f t="shared" si="599"/>
        <v>0</v>
      </c>
      <c r="AW1406" s="2">
        <f t="shared" si="600"/>
        <v>0</v>
      </c>
      <c r="AY1406" t="s">
        <v>1678</v>
      </c>
      <c r="AZ1406" t="s">
        <v>869</v>
      </c>
      <c r="BA1406">
        <v>3</v>
      </c>
      <c r="BC1406">
        <v>2</v>
      </c>
      <c r="BD1406" s="91">
        <v>31</v>
      </c>
      <c r="BE1406" s="93">
        <v>137</v>
      </c>
      <c r="BF1406" s="96">
        <f t="shared" si="591"/>
        <v>31137</v>
      </c>
      <c r="BG1406" s="96">
        <f t="shared" si="579"/>
        <v>31137</v>
      </c>
      <c r="BI1406" s="7" t="s">
        <v>1447</v>
      </c>
    </row>
    <row r="1407" spans="1:61" ht="14" hidden="1" customHeight="1" outlineLevel="1" x14ac:dyDescent="0.2">
      <c r="A1407" t="s">
        <v>2508</v>
      </c>
      <c r="B1407" t="s">
        <v>869</v>
      </c>
      <c r="C1407" s="1">
        <f t="shared" si="592"/>
        <v>3889</v>
      </c>
      <c r="D1407" s="7">
        <f>IF(N1407&gt;0, RANK(N1407,(N1407:P1407,Q1407:AF1407)),0)</f>
        <v>2</v>
      </c>
      <c r="E1407" s="7">
        <f>IF(O1407&gt;0,RANK(O1407,(N1407:P1407,Q1407:AF1407)),0)</f>
        <v>1</v>
      </c>
      <c r="F1407" s="7">
        <f>IF(P1407&gt;0,RANK(P1407,(N1407:P1407,Q1407:AF1407)),0)</f>
        <v>0</v>
      </c>
      <c r="G1407" s="1">
        <f t="shared" si="580"/>
        <v>2908</v>
      </c>
      <c r="H1407" s="2">
        <f t="shared" si="581"/>
        <v>0.74775006428387758</v>
      </c>
      <c r="I1407" s="2"/>
      <c r="J1407" s="2">
        <f t="shared" si="593"/>
        <v>9.0768835176137819E-2</v>
      </c>
      <c r="K1407" s="2">
        <f t="shared" si="594"/>
        <v>0.83851889946001545</v>
      </c>
      <c r="L1407" s="2">
        <f t="shared" si="595"/>
        <v>0</v>
      </c>
      <c r="M1407" s="2">
        <f t="shared" si="596"/>
        <v>7.0712265363846782E-2</v>
      </c>
      <c r="N1407" s="53">
        <v>353</v>
      </c>
      <c r="O1407" s="53">
        <v>3261</v>
      </c>
      <c r="Q1407" s="53">
        <v>204</v>
      </c>
      <c r="X1407" s="53">
        <v>30</v>
      </c>
      <c r="Y1407" s="53">
        <v>41</v>
      </c>
      <c r="AP1407" s="7">
        <f>IF(Q1407&gt;0,RANK(Q1407,(N1407:P1407,Q1407:AF1407)),0)</f>
        <v>3</v>
      </c>
      <c r="AQ1407" s="7">
        <f>IF(R1407&gt;0,RANK(R1407,(N1407:P1407,Q1407:AF1407)),0)</f>
        <v>0</v>
      </c>
      <c r="AR1407" s="7">
        <f>IF(T1407&gt;0,RANK(T1407,(N1407:P1407,Q1407:AF1407)),0)</f>
        <v>0</v>
      </c>
      <c r="AS1407" s="7">
        <f>IF(S1407&gt;0,RANK(S1407,(N1407:P1407,Q1407:AF1407)),0)</f>
        <v>0</v>
      </c>
      <c r="AT1407" s="2">
        <f t="shared" si="597"/>
        <v>5.2455644124453589E-2</v>
      </c>
      <c r="AU1407" s="2">
        <f t="shared" si="598"/>
        <v>0</v>
      </c>
      <c r="AV1407" s="2">
        <f t="shared" si="599"/>
        <v>0</v>
      </c>
      <c r="AW1407" s="2">
        <f t="shared" si="600"/>
        <v>0</v>
      </c>
      <c r="AY1407" t="s">
        <v>2508</v>
      </c>
      <c r="AZ1407" t="s">
        <v>869</v>
      </c>
      <c r="BA1407">
        <v>3</v>
      </c>
      <c r="BC1407">
        <v>2</v>
      </c>
      <c r="BD1407" s="91">
        <v>31</v>
      </c>
      <c r="BE1407" s="93">
        <v>139</v>
      </c>
      <c r="BF1407" s="96">
        <f t="shared" si="591"/>
        <v>31139</v>
      </c>
      <c r="BG1407" s="96">
        <f t="shared" si="579"/>
        <v>31139</v>
      </c>
      <c r="BI1407" s="7" t="s">
        <v>1447</v>
      </c>
    </row>
    <row r="1408" spans="1:61" ht="14" hidden="1" customHeight="1" outlineLevel="1" x14ac:dyDescent="0.2">
      <c r="A1408" t="s">
        <v>1295</v>
      </c>
      <c r="B1408" t="s">
        <v>869</v>
      </c>
      <c r="C1408" s="1">
        <f t="shared" si="592"/>
        <v>15210</v>
      </c>
      <c r="D1408" s="7">
        <f>IF(N1408&gt;0, RANK(N1408,(N1408:P1408,Q1408:AF1408)),0)</f>
        <v>2</v>
      </c>
      <c r="E1408" s="7">
        <f>IF(O1408&gt;0,RANK(O1408,(N1408:P1408,Q1408:AF1408)),0)</f>
        <v>1</v>
      </c>
      <c r="F1408" s="7">
        <f>IF(P1408&gt;0,RANK(P1408,(N1408:P1408,Q1408:AF1408)),0)</f>
        <v>0</v>
      </c>
      <c r="G1408" s="1">
        <f t="shared" si="580"/>
        <v>9872</v>
      </c>
      <c r="H1408" s="2">
        <f t="shared" si="581"/>
        <v>0.64904667981591058</v>
      </c>
      <c r="I1408" s="2"/>
      <c r="J1408" s="2">
        <f t="shared" si="593"/>
        <v>0.14352399737015123</v>
      </c>
      <c r="K1408" s="2">
        <f t="shared" si="594"/>
        <v>0.79257067718606178</v>
      </c>
      <c r="L1408" s="2">
        <f t="shared" si="595"/>
        <v>0</v>
      </c>
      <c r="M1408" s="2">
        <f t="shared" si="596"/>
        <v>6.390532544378702E-2</v>
      </c>
      <c r="N1408" s="53">
        <v>2183</v>
      </c>
      <c r="O1408" s="53">
        <v>12055</v>
      </c>
      <c r="Q1408" s="53">
        <v>725</v>
      </c>
      <c r="X1408" s="53">
        <v>34</v>
      </c>
      <c r="Y1408" s="53">
        <v>213</v>
      </c>
      <c r="AP1408" s="7">
        <f>IF(Q1408&gt;0,RANK(Q1408,(N1408:P1408,Q1408:AF1408)),0)</f>
        <v>3</v>
      </c>
      <c r="AQ1408" s="7">
        <f>IF(R1408&gt;0,RANK(R1408,(N1408:P1408,Q1408:AF1408)),0)</f>
        <v>0</v>
      </c>
      <c r="AR1408" s="7">
        <f>IF(T1408&gt;0,RANK(T1408,(N1408:P1408,Q1408:AF1408)),0)</f>
        <v>0</v>
      </c>
      <c r="AS1408" s="7">
        <f>IF(S1408&gt;0,RANK(S1408,(N1408:P1408,Q1408:AF1408)),0)</f>
        <v>0</v>
      </c>
      <c r="AT1408" s="2">
        <f t="shared" si="597"/>
        <v>4.7666009204470741E-2</v>
      </c>
      <c r="AU1408" s="2">
        <f t="shared" si="598"/>
        <v>0</v>
      </c>
      <c r="AV1408" s="2">
        <f t="shared" si="599"/>
        <v>0</v>
      </c>
      <c r="AW1408" s="2">
        <f t="shared" si="600"/>
        <v>0</v>
      </c>
      <c r="AY1408" t="s">
        <v>1295</v>
      </c>
      <c r="AZ1408" t="s">
        <v>869</v>
      </c>
      <c r="BA1408">
        <v>1</v>
      </c>
      <c r="BC1408">
        <v>2</v>
      </c>
      <c r="BD1408" s="91">
        <v>31</v>
      </c>
      <c r="BE1408" s="93">
        <v>141</v>
      </c>
      <c r="BF1408" s="96">
        <f t="shared" si="591"/>
        <v>31141</v>
      </c>
      <c r="BG1408" s="96">
        <f t="shared" si="579"/>
        <v>31141</v>
      </c>
      <c r="BI1408" s="7" t="s">
        <v>1447</v>
      </c>
    </row>
    <row r="1409" spans="1:61" ht="14" hidden="1" customHeight="1" outlineLevel="1" x14ac:dyDescent="0.2">
      <c r="A1409" t="s">
        <v>1383</v>
      </c>
      <c r="B1409" t="s">
        <v>869</v>
      </c>
      <c r="C1409" s="1">
        <f t="shared" si="592"/>
        <v>2811</v>
      </c>
      <c r="D1409" s="7">
        <f>IF(N1409&gt;0, RANK(N1409,(N1409:P1409,Q1409:AF1409)),0)</f>
        <v>2</v>
      </c>
      <c r="E1409" s="7">
        <f>IF(O1409&gt;0,RANK(O1409,(N1409:P1409,Q1409:AF1409)),0)</f>
        <v>1</v>
      </c>
      <c r="F1409" s="7">
        <f>IF(P1409&gt;0,RANK(P1409,(N1409:P1409,Q1409:AF1409)),0)</f>
        <v>0</v>
      </c>
      <c r="G1409" s="1">
        <f t="shared" si="580"/>
        <v>1921</v>
      </c>
      <c r="H1409" s="2">
        <f t="shared" si="581"/>
        <v>0.68338669512628958</v>
      </c>
      <c r="I1409" s="2"/>
      <c r="J1409" s="2">
        <f t="shared" si="593"/>
        <v>0.12628957666310922</v>
      </c>
      <c r="K1409" s="2">
        <f t="shared" si="594"/>
        <v>0.80967627178939883</v>
      </c>
      <c r="L1409" s="2">
        <f t="shared" si="595"/>
        <v>0</v>
      </c>
      <c r="M1409" s="2">
        <f t="shared" si="596"/>
        <v>6.4034151547491924E-2</v>
      </c>
      <c r="N1409" s="53">
        <v>355</v>
      </c>
      <c r="O1409" s="53">
        <v>2276</v>
      </c>
      <c r="Q1409" s="53">
        <v>131</v>
      </c>
      <c r="X1409" s="53">
        <v>10</v>
      </c>
      <c r="Y1409" s="53">
        <v>39</v>
      </c>
      <c r="AP1409" s="7">
        <f>IF(Q1409&gt;0,RANK(Q1409,(N1409:P1409,Q1409:AF1409)),0)</f>
        <v>3</v>
      </c>
      <c r="AQ1409" s="7">
        <f>IF(R1409&gt;0,RANK(R1409,(N1409:P1409,Q1409:AF1409)),0)</f>
        <v>0</v>
      </c>
      <c r="AR1409" s="7">
        <f>IF(T1409&gt;0,RANK(T1409,(N1409:P1409,Q1409:AF1409)),0)</f>
        <v>0</v>
      </c>
      <c r="AS1409" s="7">
        <f>IF(S1409&gt;0,RANK(S1409,(N1409:P1409,Q1409:AF1409)),0)</f>
        <v>0</v>
      </c>
      <c r="AT1409" s="2">
        <f t="shared" si="597"/>
        <v>4.6602632515119174E-2</v>
      </c>
      <c r="AU1409" s="2">
        <f t="shared" si="598"/>
        <v>0</v>
      </c>
      <c r="AV1409" s="2">
        <f t="shared" si="599"/>
        <v>0</v>
      </c>
      <c r="AW1409" s="2">
        <f t="shared" si="600"/>
        <v>0</v>
      </c>
      <c r="AY1409" t="s">
        <v>1383</v>
      </c>
      <c r="AZ1409" t="s">
        <v>869</v>
      </c>
      <c r="BA1409">
        <v>1</v>
      </c>
      <c r="BC1409">
        <v>2</v>
      </c>
      <c r="BD1409" s="91">
        <v>31</v>
      </c>
      <c r="BE1409" s="93">
        <v>143</v>
      </c>
      <c r="BF1409" s="96">
        <f t="shared" si="591"/>
        <v>31143</v>
      </c>
      <c r="BG1409" s="96">
        <f t="shared" si="579"/>
        <v>31143</v>
      </c>
      <c r="BI1409" s="7" t="s">
        <v>1447</v>
      </c>
    </row>
    <row r="1410" spans="1:61" ht="14" hidden="1" customHeight="1" outlineLevel="1" x14ac:dyDescent="0.2">
      <c r="A1410" t="s">
        <v>2368</v>
      </c>
      <c r="B1410" t="s">
        <v>869</v>
      </c>
      <c r="C1410" s="1">
        <f t="shared" si="592"/>
        <v>5319</v>
      </c>
      <c r="D1410" s="7">
        <f>IF(N1410&gt;0, RANK(N1410,(N1410:P1410,Q1410:AF1410)),0)</f>
        <v>2</v>
      </c>
      <c r="E1410" s="7">
        <f>IF(O1410&gt;0,RANK(O1410,(N1410:P1410,Q1410:AF1410)),0)</f>
        <v>1</v>
      </c>
      <c r="F1410" s="7">
        <f>IF(P1410&gt;0,RANK(P1410,(N1410:P1410,Q1410:AF1410)),0)</f>
        <v>0</v>
      </c>
      <c r="G1410" s="1">
        <f t="shared" si="580"/>
        <v>3716</v>
      </c>
      <c r="H1410" s="2">
        <f t="shared" si="581"/>
        <v>0.69862756157172401</v>
      </c>
      <c r="I1410" s="2"/>
      <c r="J1410" s="2">
        <f t="shared" si="593"/>
        <v>0.10791502162060537</v>
      </c>
      <c r="K1410" s="2">
        <f t="shared" si="594"/>
        <v>0.80654258319232941</v>
      </c>
      <c r="L1410" s="2">
        <f t="shared" si="595"/>
        <v>0</v>
      </c>
      <c r="M1410" s="2">
        <f t="shared" si="596"/>
        <v>8.554239518706519E-2</v>
      </c>
      <c r="N1410" s="53">
        <v>574</v>
      </c>
      <c r="O1410" s="53">
        <v>4290</v>
      </c>
      <c r="Q1410" s="53">
        <v>340</v>
      </c>
      <c r="X1410" s="53">
        <v>25</v>
      </c>
      <c r="Y1410" s="53">
        <v>90</v>
      </c>
      <c r="AP1410" s="7">
        <f>IF(Q1410&gt;0,RANK(Q1410,(N1410:P1410,Q1410:AF1410)),0)</f>
        <v>3</v>
      </c>
      <c r="AQ1410" s="7">
        <f>IF(R1410&gt;0,RANK(R1410,(N1410:P1410,Q1410:AF1410)),0)</f>
        <v>0</v>
      </c>
      <c r="AR1410" s="7">
        <f>IF(T1410&gt;0,RANK(T1410,(N1410:P1410,Q1410:AF1410)),0)</f>
        <v>0</v>
      </c>
      <c r="AS1410" s="7">
        <f>IF(S1410&gt;0,RANK(S1410,(N1410:P1410,Q1410:AF1410)),0)</f>
        <v>0</v>
      </c>
      <c r="AT1410" s="2">
        <f t="shared" si="597"/>
        <v>6.3921789810114676E-2</v>
      </c>
      <c r="AU1410" s="2">
        <f t="shared" si="598"/>
        <v>0</v>
      </c>
      <c r="AV1410" s="2">
        <f t="shared" si="599"/>
        <v>0</v>
      </c>
      <c r="AW1410" s="2">
        <f t="shared" si="600"/>
        <v>0</v>
      </c>
      <c r="AY1410" t="s">
        <v>2368</v>
      </c>
      <c r="AZ1410" t="s">
        <v>869</v>
      </c>
      <c r="BA1410">
        <v>3</v>
      </c>
      <c r="BC1410">
        <v>2</v>
      </c>
      <c r="BD1410" s="91">
        <v>31</v>
      </c>
      <c r="BE1410" s="93">
        <v>145</v>
      </c>
      <c r="BF1410" s="96">
        <f t="shared" si="591"/>
        <v>31145</v>
      </c>
      <c r="BG1410" s="96">
        <f t="shared" si="579"/>
        <v>31145</v>
      </c>
      <c r="BI1410" s="7" t="s">
        <v>1447</v>
      </c>
    </row>
    <row r="1411" spans="1:61" ht="14" hidden="1" customHeight="1" outlineLevel="1" x14ac:dyDescent="0.2">
      <c r="A1411" t="s">
        <v>550</v>
      </c>
      <c r="B1411" t="s">
        <v>869</v>
      </c>
      <c r="C1411" s="1">
        <f t="shared" si="592"/>
        <v>3975</v>
      </c>
      <c r="D1411" s="7">
        <f>IF(N1411&gt;0, RANK(N1411,(N1411:P1411,Q1411:AF1411)),0)</f>
        <v>2</v>
      </c>
      <c r="E1411" s="7">
        <f>IF(O1411&gt;0,RANK(O1411,(N1411:P1411,Q1411:AF1411)),0)</f>
        <v>1</v>
      </c>
      <c r="F1411" s="7">
        <f>IF(P1411&gt;0,RANK(P1411,(N1411:P1411,Q1411:AF1411)),0)</f>
        <v>0</v>
      </c>
      <c r="G1411" s="1">
        <f t="shared" si="580"/>
        <v>2343</v>
      </c>
      <c r="H1411" s="2">
        <f t="shared" si="581"/>
        <v>0.5894339622641509</v>
      </c>
      <c r="I1411" s="2"/>
      <c r="J1411" s="2">
        <f t="shared" si="593"/>
        <v>0.1710691823899371</v>
      </c>
      <c r="K1411" s="2">
        <f t="shared" si="594"/>
        <v>0.76050314465408808</v>
      </c>
      <c r="L1411" s="2">
        <f t="shared" si="595"/>
        <v>0</v>
      </c>
      <c r="M1411" s="2">
        <f t="shared" si="596"/>
        <v>6.842767295597485E-2</v>
      </c>
      <c r="N1411" s="53">
        <v>680</v>
      </c>
      <c r="O1411" s="53">
        <v>3023</v>
      </c>
      <c r="Q1411" s="53">
        <v>196</v>
      </c>
      <c r="X1411" s="53">
        <v>34</v>
      </c>
      <c r="Y1411" s="53">
        <v>42</v>
      </c>
      <c r="AP1411" s="7">
        <f>IF(Q1411&gt;0,RANK(Q1411,(N1411:P1411,Q1411:AF1411)),0)</f>
        <v>3</v>
      </c>
      <c r="AQ1411" s="7">
        <f>IF(R1411&gt;0,RANK(R1411,(N1411:P1411,Q1411:AF1411)),0)</f>
        <v>0</v>
      </c>
      <c r="AR1411" s="7">
        <f>IF(T1411&gt;0,RANK(T1411,(N1411:P1411,Q1411:AF1411)),0)</f>
        <v>0</v>
      </c>
      <c r="AS1411" s="7">
        <f>IF(S1411&gt;0,RANK(S1411,(N1411:P1411,Q1411:AF1411)),0)</f>
        <v>0</v>
      </c>
      <c r="AT1411" s="2">
        <f t="shared" si="597"/>
        <v>4.9308176100628931E-2</v>
      </c>
      <c r="AU1411" s="2">
        <f t="shared" si="598"/>
        <v>0</v>
      </c>
      <c r="AV1411" s="2">
        <f t="shared" si="599"/>
        <v>0</v>
      </c>
      <c r="AW1411" s="2">
        <f t="shared" si="600"/>
        <v>0</v>
      </c>
      <c r="AY1411" t="s">
        <v>550</v>
      </c>
      <c r="AZ1411" t="s">
        <v>869</v>
      </c>
      <c r="BA1411">
        <v>3</v>
      </c>
      <c r="BC1411">
        <v>2</v>
      </c>
      <c r="BD1411" s="91">
        <v>31</v>
      </c>
      <c r="BE1411" s="93">
        <v>147</v>
      </c>
      <c r="BF1411" s="96">
        <f t="shared" si="591"/>
        <v>31147</v>
      </c>
      <c r="BG1411" s="96">
        <f t="shared" si="579"/>
        <v>31147</v>
      </c>
      <c r="BI1411" s="7" t="s">
        <v>1447</v>
      </c>
    </row>
    <row r="1412" spans="1:61" ht="14" hidden="1" customHeight="1" outlineLevel="1" x14ac:dyDescent="0.2">
      <c r="A1412" t="s">
        <v>2287</v>
      </c>
      <c r="B1412" t="s">
        <v>869</v>
      </c>
      <c r="C1412" s="1">
        <f t="shared" si="592"/>
        <v>804</v>
      </c>
      <c r="D1412" s="7">
        <f>IF(N1412&gt;0, RANK(N1412,(N1412:P1412,Q1412:AF1412)),0)</f>
        <v>3</v>
      </c>
      <c r="E1412" s="7">
        <f>IF(O1412&gt;0,RANK(O1412,(N1412:P1412,Q1412:AF1412)),0)</f>
        <v>1</v>
      </c>
      <c r="F1412" s="7">
        <f>IF(P1412&gt;0,RANK(P1412,(N1412:P1412,Q1412:AF1412)),0)</f>
        <v>0</v>
      </c>
      <c r="G1412" s="1">
        <f t="shared" si="580"/>
        <v>656</v>
      </c>
      <c r="H1412" s="2">
        <f t="shared" si="581"/>
        <v>0.8159203980099502</v>
      </c>
      <c r="I1412" s="2"/>
      <c r="J1412" s="2">
        <f t="shared" si="593"/>
        <v>5.3482587064676616E-2</v>
      </c>
      <c r="K1412" s="2">
        <f t="shared" si="594"/>
        <v>0.86940298507462688</v>
      </c>
      <c r="L1412" s="2">
        <f t="shared" si="595"/>
        <v>0</v>
      </c>
      <c r="M1412" s="2">
        <f t="shared" si="596"/>
        <v>7.7114427860696555E-2</v>
      </c>
      <c r="N1412" s="53">
        <v>43</v>
      </c>
      <c r="O1412" s="53">
        <v>699</v>
      </c>
      <c r="Q1412" s="53">
        <v>48</v>
      </c>
      <c r="X1412" s="53">
        <v>14</v>
      </c>
      <c r="Y1412" s="53">
        <v>0</v>
      </c>
      <c r="AP1412" s="7">
        <f>IF(Q1412&gt;0,RANK(Q1412,(N1412:P1412,Q1412:AF1412)),0)</f>
        <v>2</v>
      </c>
      <c r="AQ1412" s="7">
        <f>IF(R1412&gt;0,RANK(R1412,(N1412:P1412,Q1412:AF1412)),0)</f>
        <v>0</v>
      </c>
      <c r="AR1412" s="7">
        <f>IF(T1412&gt;0,RANK(T1412,(N1412:P1412,Q1412:AF1412)),0)</f>
        <v>0</v>
      </c>
      <c r="AS1412" s="7">
        <f>IF(S1412&gt;0,RANK(S1412,(N1412:P1412,Q1412:AF1412)),0)</f>
        <v>0</v>
      </c>
      <c r="AT1412" s="2">
        <f t="shared" si="597"/>
        <v>5.9701492537313432E-2</v>
      </c>
      <c r="AU1412" s="2">
        <f t="shared" si="598"/>
        <v>0</v>
      </c>
      <c r="AV1412" s="2">
        <f t="shared" si="599"/>
        <v>0</v>
      </c>
      <c r="AW1412" s="2">
        <f t="shared" si="600"/>
        <v>0</v>
      </c>
      <c r="AY1412" t="s">
        <v>2287</v>
      </c>
      <c r="AZ1412" t="s">
        <v>869</v>
      </c>
      <c r="BA1412">
        <v>3</v>
      </c>
      <c r="BC1412">
        <v>2</v>
      </c>
      <c r="BD1412" s="91">
        <v>31</v>
      </c>
      <c r="BE1412" s="93">
        <v>149</v>
      </c>
      <c r="BF1412" s="96">
        <f t="shared" si="591"/>
        <v>31149</v>
      </c>
      <c r="BG1412" s="96">
        <f t="shared" ref="BG1412:BG1475" si="601">BF1412</f>
        <v>31149</v>
      </c>
      <c r="BI1412" s="7" t="s">
        <v>1447</v>
      </c>
    </row>
    <row r="1413" spans="1:61" ht="14" hidden="1" customHeight="1" outlineLevel="1" x14ac:dyDescent="0.2">
      <c r="A1413" t="s">
        <v>1055</v>
      </c>
      <c r="B1413" t="s">
        <v>869</v>
      </c>
      <c r="C1413" s="1">
        <f t="shared" si="592"/>
        <v>5576</v>
      </c>
      <c r="D1413" s="7">
        <f>IF(N1413&gt;0, RANK(N1413,(N1413:P1413,Q1413:AF1413)),0)</f>
        <v>2</v>
      </c>
      <c r="E1413" s="7">
        <f>IF(O1413&gt;0,RANK(O1413,(N1413:P1413,Q1413:AF1413)),0)</f>
        <v>1</v>
      </c>
      <c r="F1413" s="7">
        <f>IF(P1413&gt;0,RANK(P1413,(N1413:P1413,Q1413:AF1413)),0)</f>
        <v>0</v>
      </c>
      <c r="G1413" s="1">
        <f t="shared" si="580"/>
        <v>2265</v>
      </c>
      <c r="H1413" s="2">
        <f t="shared" si="581"/>
        <v>0.40620516499282638</v>
      </c>
      <c r="I1413" s="2"/>
      <c r="J1413" s="2">
        <f t="shared" si="593"/>
        <v>0.25286944045911047</v>
      </c>
      <c r="K1413" s="2">
        <f t="shared" si="594"/>
        <v>0.65907460545193686</v>
      </c>
      <c r="L1413" s="2">
        <f t="shared" si="595"/>
        <v>0</v>
      </c>
      <c r="M1413" s="2">
        <f t="shared" si="596"/>
        <v>8.8055954088952615E-2</v>
      </c>
      <c r="N1413" s="53">
        <v>1410</v>
      </c>
      <c r="O1413" s="53">
        <v>3675</v>
      </c>
      <c r="Q1413" s="53">
        <v>380</v>
      </c>
      <c r="X1413" s="53">
        <v>0</v>
      </c>
      <c r="Y1413" s="53">
        <v>111</v>
      </c>
      <c r="AP1413" s="7">
        <f>IF(Q1413&gt;0,RANK(Q1413,(N1413:P1413,Q1413:AF1413)),0)</f>
        <v>3</v>
      </c>
      <c r="AQ1413" s="7">
        <f>IF(R1413&gt;0,RANK(R1413,(N1413:P1413,Q1413:AF1413)),0)</f>
        <v>0</v>
      </c>
      <c r="AR1413" s="7">
        <f>IF(T1413&gt;0,RANK(T1413,(N1413:P1413,Q1413:AF1413)),0)</f>
        <v>0</v>
      </c>
      <c r="AS1413" s="7">
        <f>IF(S1413&gt;0,RANK(S1413,(N1413:P1413,Q1413:AF1413)),0)</f>
        <v>0</v>
      </c>
      <c r="AT1413" s="2">
        <f t="shared" si="597"/>
        <v>6.8149210903873741E-2</v>
      </c>
      <c r="AU1413" s="2">
        <f t="shared" si="598"/>
        <v>0</v>
      </c>
      <c r="AV1413" s="2">
        <f t="shared" si="599"/>
        <v>0</v>
      </c>
      <c r="AW1413" s="2">
        <f t="shared" si="600"/>
        <v>0</v>
      </c>
      <c r="AY1413" t="s">
        <v>1055</v>
      </c>
      <c r="AZ1413" t="s">
        <v>869</v>
      </c>
      <c r="BA1413">
        <v>3</v>
      </c>
      <c r="BC1413">
        <v>2</v>
      </c>
      <c r="BD1413" s="91">
        <v>31</v>
      </c>
      <c r="BE1413" s="93">
        <v>151</v>
      </c>
      <c r="BF1413" s="96">
        <f t="shared" si="591"/>
        <v>31151</v>
      </c>
      <c r="BG1413" s="96">
        <f t="shared" si="601"/>
        <v>31151</v>
      </c>
      <c r="BI1413" s="7" t="s">
        <v>1447</v>
      </c>
    </row>
    <row r="1414" spans="1:61" ht="14" hidden="1" customHeight="1" outlineLevel="1" x14ac:dyDescent="0.2">
      <c r="A1414" t="s">
        <v>1607</v>
      </c>
      <c r="B1414" t="s">
        <v>869</v>
      </c>
      <c r="C1414" s="1">
        <f t="shared" si="592"/>
        <v>93992</v>
      </c>
      <c r="D1414" s="7">
        <f>IF(N1414&gt;0, RANK(N1414,(N1414:P1414,Q1414:AF1414)),0)</f>
        <v>2</v>
      </c>
      <c r="E1414" s="7">
        <f>IF(O1414&gt;0,RANK(O1414,(N1414:P1414,Q1414:AF1414)),0)</f>
        <v>1</v>
      </c>
      <c r="F1414" s="7">
        <f>IF(P1414&gt;0,RANK(P1414,(N1414:P1414,Q1414:AF1414)),0)</f>
        <v>0</v>
      </c>
      <c r="G1414" s="1">
        <f t="shared" si="580"/>
        <v>34263</v>
      </c>
      <c r="H1414" s="2">
        <f t="shared" si="581"/>
        <v>0.3645310239169291</v>
      </c>
      <c r="I1414" s="2"/>
      <c r="J1414" s="2">
        <f t="shared" si="593"/>
        <v>0.25002127840667293</v>
      </c>
      <c r="K1414" s="2">
        <f t="shared" si="594"/>
        <v>0.61455230232360203</v>
      </c>
      <c r="L1414" s="2">
        <f t="shared" si="595"/>
        <v>0</v>
      </c>
      <c r="M1414" s="2">
        <f t="shared" si="596"/>
        <v>0.1354264192697251</v>
      </c>
      <c r="N1414" s="53">
        <v>23500</v>
      </c>
      <c r="O1414" s="53">
        <v>57763</v>
      </c>
      <c r="Q1414" s="53">
        <v>5826</v>
      </c>
      <c r="X1414" s="53">
        <v>432</v>
      </c>
      <c r="Y1414" s="53">
        <v>6471</v>
      </c>
      <c r="AP1414" s="7">
        <f>IF(Q1414&gt;0,RANK(Q1414,(N1414:P1414,Q1414:AF1414)),0)</f>
        <v>4</v>
      </c>
      <c r="AQ1414" s="7">
        <f>IF(R1414&gt;0,RANK(R1414,(N1414:P1414,Q1414:AF1414)),0)</f>
        <v>0</v>
      </c>
      <c r="AR1414" s="7">
        <f>IF(T1414&gt;0,RANK(T1414,(N1414:P1414,Q1414:AF1414)),0)</f>
        <v>0</v>
      </c>
      <c r="AS1414" s="7">
        <f>IF(S1414&gt;0,RANK(S1414,(N1414:P1414,Q1414:AF1414)),0)</f>
        <v>0</v>
      </c>
      <c r="AT1414" s="2">
        <f t="shared" si="597"/>
        <v>6.1983998638181971E-2</v>
      </c>
      <c r="AU1414" s="2">
        <f t="shared" si="598"/>
        <v>0</v>
      </c>
      <c r="AV1414" s="2">
        <f t="shared" si="599"/>
        <v>0</v>
      </c>
      <c r="AW1414" s="2">
        <f t="shared" si="600"/>
        <v>0</v>
      </c>
      <c r="AY1414" t="s">
        <v>1607</v>
      </c>
      <c r="AZ1414" t="s">
        <v>869</v>
      </c>
      <c r="BC1414">
        <v>2</v>
      </c>
      <c r="BD1414" s="91">
        <v>31</v>
      </c>
      <c r="BE1414" s="93">
        <v>153</v>
      </c>
      <c r="BF1414" s="96">
        <f t="shared" si="591"/>
        <v>31153</v>
      </c>
      <c r="BG1414" s="96">
        <f t="shared" si="601"/>
        <v>31153</v>
      </c>
      <c r="BI1414" s="7" t="s">
        <v>1447</v>
      </c>
    </row>
    <row r="1415" spans="1:61" ht="14" hidden="1" customHeight="1" outlineLevel="1" x14ac:dyDescent="0.2">
      <c r="A1415" t="s">
        <v>2378</v>
      </c>
      <c r="B1415" t="s">
        <v>869</v>
      </c>
      <c r="C1415" s="1">
        <f t="shared" si="592"/>
        <v>12436</v>
      </c>
      <c r="D1415" s="7">
        <f>IF(N1415&gt;0, RANK(N1415,(N1415:P1415,Q1415:AF1415)),0)</f>
        <v>2</v>
      </c>
      <c r="E1415" s="7">
        <f>IF(O1415&gt;0,RANK(O1415,(N1415:P1415,Q1415:AF1415)),0)</f>
        <v>1</v>
      </c>
      <c r="F1415" s="7">
        <f>IF(P1415&gt;0,RANK(P1415,(N1415:P1415,Q1415:AF1415)),0)</f>
        <v>0</v>
      </c>
      <c r="G1415" s="1">
        <f t="shared" ref="G1415:G1459" si="602">IF(C1415&gt;0,MAX(N1415:P1415)-LARGE(N1415:P1415,2),0)</f>
        <v>7213</v>
      </c>
      <c r="H1415" s="2">
        <f t="shared" ref="H1415:H1459" si="603">IF(C1415&gt;0,G1415/C1415,0)</f>
        <v>0.58000964940495336</v>
      </c>
      <c r="I1415" s="2"/>
      <c r="J1415" s="2">
        <f t="shared" si="593"/>
        <v>0.16058218076551947</v>
      </c>
      <c r="K1415" s="2">
        <f t="shared" si="594"/>
        <v>0.74059183017047281</v>
      </c>
      <c r="L1415" s="2">
        <f t="shared" si="595"/>
        <v>0</v>
      </c>
      <c r="M1415" s="2">
        <f t="shared" si="596"/>
        <v>9.8825989064007747E-2</v>
      </c>
      <c r="N1415" s="53">
        <v>1997</v>
      </c>
      <c r="O1415" s="53">
        <v>9210</v>
      </c>
      <c r="Q1415" s="53">
        <v>768</v>
      </c>
      <c r="X1415" s="53">
        <v>61</v>
      </c>
      <c r="Y1415" s="53">
        <v>400</v>
      </c>
      <c r="AP1415" s="7">
        <f>IF(Q1415&gt;0,RANK(Q1415,(N1415:P1415,Q1415:AF1415)),0)</f>
        <v>3</v>
      </c>
      <c r="AQ1415" s="7">
        <f>IF(R1415&gt;0,RANK(R1415,(N1415:P1415,Q1415:AF1415)),0)</f>
        <v>0</v>
      </c>
      <c r="AR1415" s="7">
        <f>IF(T1415&gt;0,RANK(T1415,(N1415:P1415,Q1415:AF1415)),0)</f>
        <v>0</v>
      </c>
      <c r="AS1415" s="7">
        <f>IF(S1415&gt;0,RANK(S1415,(N1415:P1415,Q1415:AF1415)),0)</f>
        <v>0</v>
      </c>
      <c r="AT1415" s="2">
        <f t="shared" si="597"/>
        <v>6.175619170151174E-2</v>
      </c>
      <c r="AU1415" s="2">
        <f t="shared" si="598"/>
        <v>0</v>
      </c>
      <c r="AV1415" s="2">
        <f t="shared" si="599"/>
        <v>0</v>
      </c>
      <c r="AW1415" s="2">
        <f t="shared" si="600"/>
        <v>0</v>
      </c>
      <c r="AY1415" t="s">
        <v>2378</v>
      </c>
      <c r="AZ1415" t="s">
        <v>869</v>
      </c>
      <c r="BA1415">
        <v>1</v>
      </c>
      <c r="BC1415">
        <v>2</v>
      </c>
      <c r="BD1415" s="91">
        <v>31</v>
      </c>
      <c r="BE1415" s="93">
        <v>155</v>
      </c>
      <c r="BF1415" s="96">
        <f t="shared" si="591"/>
        <v>31155</v>
      </c>
      <c r="BG1415" s="96">
        <f t="shared" si="601"/>
        <v>31155</v>
      </c>
      <c r="BI1415" s="7" t="s">
        <v>1447</v>
      </c>
    </row>
    <row r="1416" spans="1:61" ht="14" hidden="1" customHeight="1" outlineLevel="1" x14ac:dyDescent="0.2">
      <c r="A1416" t="s">
        <v>2313</v>
      </c>
      <c r="B1416" t="s">
        <v>869</v>
      </c>
      <c r="C1416" s="1">
        <f t="shared" si="592"/>
        <v>15162</v>
      </c>
      <c r="D1416" s="7">
        <f>IF(N1416&gt;0, RANK(N1416,(N1416:P1416,Q1416:AF1416)),0)</f>
        <v>2</v>
      </c>
      <c r="E1416" s="7">
        <f>IF(O1416&gt;0,RANK(O1416,(N1416:P1416,Q1416:AF1416)),0)</f>
        <v>1</v>
      </c>
      <c r="F1416" s="7">
        <f>IF(P1416&gt;0,RANK(P1416,(N1416:P1416,Q1416:AF1416)),0)</f>
        <v>0</v>
      </c>
      <c r="G1416" s="1">
        <f t="shared" si="602"/>
        <v>7778</v>
      </c>
      <c r="H1416" s="2">
        <f t="shared" si="603"/>
        <v>0.51299300883788423</v>
      </c>
      <c r="I1416" s="2"/>
      <c r="J1416" s="2">
        <f t="shared" si="593"/>
        <v>0.20063316185199842</v>
      </c>
      <c r="K1416" s="2">
        <f t="shared" si="594"/>
        <v>0.71362617068988266</v>
      </c>
      <c r="L1416" s="2">
        <f t="shared" si="595"/>
        <v>0</v>
      </c>
      <c r="M1416" s="2">
        <f t="shared" si="596"/>
        <v>8.5740667458118924E-2</v>
      </c>
      <c r="N1416" s="53">
        <v>3042</v>
      </c>
      <c r="O1416" s="53">
        <v>10820</v>
      </c>
      <c r="Q1416" s="53">
        <v>953</v>
      </c>
      <c r="X1416" s="53">
        <v>71</v>
      </c>
      <c r="Y1416" s="53">
        <v>276</v>
      </c>
      <c r="AP1416" s="7">
        <f>IF(Q1416&gt;0,RANK(Q1416,(N1416:P1416,Q1416:AF1416)),0)</f>
        <v>3</v>
      </c>
      <c r="AQ1416" s="7">
        <f>IF(R1416&gt;0,RANK(R1416,(N1416:P1416,Q1416:AF1416)),0)</f>
        <v>0</v>
      </c>
      <c r="AR1416" s="7">
        <f>IF(T1416&gt;0,RANK(T1416,(N1416:P1416,Q1416:AF1416)),0)</f>
        <v>0</v>
      </c>
      <c r="AS1416" s="7">
        <f>IF(S1416&gt;0,RANK(S1416,(N1416:P1416,Q1416:AF1416)),0)</f>
        <v>0</v>
      </c>
      <c r="AT1416" s="2">
        <f t="shared" si="597"/>
        <v>6.2854504682759535E-2</v>
      </c>
      <c r="AU1416" s="2">
        <f t="shared" si="598"/>
        <v>0</v>
      </c>
      <c r="AV1416" s="2">
        <f t="shared" si="599"/>
        <v>0</v>
      </c>
      <c r="AW1416" s="2">
        <f t="shared" si="600"/>
        <v>0</v>
      </c>
      <c r="AY1416" t="s">
        <v>2313</v>
      </c>
      <c r="AZ1416" t="s">
        <v>869</v>
      </c>
      <c r="BA1416">
        <v>3</v>
      </c>
      <c r="BC1416">
        <v>2</v>
      </c>
      <c r="BD1416" s="91">
        <v>31</v>
      </c>
      <c r="BE1416" s="93">
        <v>157</v>
      </c>
      <c r="BF1416" s="96">
        <f t="shared" si="591"/>
        <v>31157</v>
      </c>
      <c r="BG1416" s="96">
        <f t="shared" si="601"/>
        <v>31157</v>
      </c>
      <c r="BI1416" s="7" t="s">
        <v>1447</v>
      </c>
    </row>
    <row r="1417" spans="1:61" ht="14" hidden="1" customHeight="1" outlineLevel="1" x14ac:dyDescent="0.2">
      <c r="A1417" t="s">
        <v>1056</v>
      </c>
      <c r="B1417" t="s">
        <v>869</v>
      </c>
      <c r="C1417" s="1">
        <f t="shared" si="592"/>
        <v>8953</v>
      </c>
      <c r="D1417" s="7">
        <f>IF(N1417&gt;0, RANK(N1417,(N1417:P1417,Q1417:AF1417)),0)</f>
        <v>2</v>
      </c>
      <c r="E1417" s="7">
        <f>IF(O1417&gt;0,RANK(O1417,(N1417:P1417,Q1417:AF1417)),0)</f>
        <v>1</v>
      </c>
      <c r="F1417" s="7">
        <f>IF(P1417&gt;0,RANK(P1417,(N1417:P1417,Q1417:AF1417)),0)</f>
        <v>0</v>
      </c>
      <c r="G1417" s="1">
        <f t="shared" si="602"/>
        <v>5254</v>
      </c>
      <c r="H1417" s="2">
        <f t="shared" si="603"/>
        <v>0.58684239919580028</v>
      </c>
      <c r="I1417" s="2"/>
      <c r="J1417" s="2">
        <f t="shared" si="593"/>
        <v>0.16352060761755835</v>
      </c>
      <c r="K1417" s="2">
        <f t="shared" si="594"/>
        <v>0.75036300681335866</v>
      </c>
      <c r="L1417" s="2">
        <f t="shared" si="595"/>
        <v>0</v>
      </c>
      <c r="M1417" s="2">
        <f t="shared" si="596"/>
        <v>8.6116385569082965E-2</v>
      </c>
      <c r="N1417" s="53">
        <v>1464</v>
      </c>
      <c r="O1417" s="53">
        <v>6718</v>
      </c>
      <c r="Q1417" s="53">
        <v>455</v>
      </c>
      <c r="X1417" s="53">
        <v>29</v>
      </c>
      <c r="Y1417" s="53">
        <v>287</v>
      </c>
      <c r="AP1417" s="7">
        <f>IF(Q1417&gt;0,RANK(Q1417,(N1417:P1417,Q1417:AF1417)),0)</f>
        <v>3</v>
      </c>
      <c r="AQ1417" s="7">
        <f>IF(R1417&gt;0,RANK(R1417,(N1417:P1417,Q1417:AF1417)),0)</f>
        <v>0</v>
      </c>
      <c r="AR1417" s="7">
        <f>IF(T1417&gt;0,RANK(T1417,(N1417:P1417,Q1417:AF1417)),0)</f>
        <v>0</v>
      </c>
      <c r="AS1417" s="7">
        <f>IF(S1417&gt;0,RANK(S1417,(N1417:P1417,Q1417:AF1417)),0)</f>
        <v>0</v>
      </c>
      <c r="AT1417" s="2">
        <f t="shared" si="597"/>
        <v>5.08209538702111E-2</v>
      </c>
      <c r="AU1417" s="2">
        <f t="shared" si="598"/>
        <v>0</v>
      </c>
      <c r="AV1417" s="2">
        <f t="shared" si="599"/>
        <v>0</v>
      </c>
      <c r="AW1417" s="2">
        <f t="shared" si="600"/>
        <v>0</v>
      </c>
      <c r="AY1417" t="s">
        <v>1056</v>
      </c>
      <c r="AZ1417" t="s">
        <v>869</v>
      </c>
      <c r="BA1417">
        <v>1</v>
      </c>
      <c r="BC1417">
        <v>2</v>
      </c>
      <c r="BD1417" s="91">
        <v>31</v>
      </c>
      <c r="BE1417" s="93">
        <v>159</v>
      </c>
      <c r="BF1417" s="96">
        <f t="shared" si="591"/>
        <v>31159</v>
      </c>
      <c r="BG1417" s="96">
        <f t="shared" si="601"/>
        <v>31159</v>
      </c>
      <c r="BI1417" s="7" t="s">
        <v>1447</v>
      </c>
    </row>
    <row r="1418" spans="1:61" ht="14" hidden="1" customHeight="1" outlineLevel="1" x14ac:dyDescent="0.2">
      <c r="A1418" t="s">
        <v>1684</v>
      </c>
      <c r="B1418" t="s">
        <v>869</v>
      </c>
      <c r="C1418" s="1">
        <f t="shared" si="592"/>
        <v>2589</v>
      </c>
      <c r="D1418" s="7">
        <f>IF(N1418&gt;0, RANK(N1418,(N1418:P1418,Q1418:AF1418)),0)</f>
        <v>2</v>
      </c>
      <c r="E1418" s="7">
        <f>IF(O1418&gt;0,RANK(O1418,(N1418:P1418,Q1418:AF1418)),0)</f>
        <v>1</v>
      </c>
      <c r="F1418" s="7">
        <f>IF(P1418&gt;0,RANK(P1418,(N1418:P1418,Q1418:AF1418)),0)</f>
        <v>0</v>
      </c>
      <c r="G1418" s="1">
        <f t="shared" si="602"/>
        <v>1752</v>
      </c>
      <c r="H1418" s="2">
        <f t="shared" si="603"/>
        <v>0.67670915411355737</v>
      </c>
      <c r="I1418" s="2"/>
      <c r="J1418" s="2">
        <f t="shared" si="593"/>
        <v>0.11201235998455002</v>
      </c>
      <c r="K1418" s="2">
        <f t="shared" si="594"/>
        <v>0.78872151409810742</v>
      </c>
      <c r="L1418" s="2">
        <f t="shared" si="595"/>
        <v>0</v>
      </c>
      <c r="M1418" s="2">
        <f t="shared" si="596"/>
        <v>9.9266125917342518E-2</v>
      </c>
      <c r="N1418" s="53">
        <v>290</v>
      </c>
      <c r="O1418" s="53">
        <v>2042</v>
      </c>
      <c r="Q1418" s="53">
        <v>209</v>
      </c>
      <c r="X1418" s="53">
        <v>35</v>
      </c>
      <c r="Y1418" s="53">
        <v>13</v>
      </c>
      <c r="AP1418" s="7">
        <f>IF(Q1418&gt;0,RANK(Q1418,(N1418:P1418,Q1418:AF1418)),0)</f>
        <v>3</v>
      </c>
      <c r="AQ1418" s="7">
        <f>IF(R1418&gt;0,RANK(R1418,(N1418:P1418,Q1418:AF1418)),0)</f>
        <v>0</v>
      </c>
      <c r="AR1418" s="7">
        <f>IF(T1418&gt;0,RANK(T1418,(N1418:P1418,Q1418:AF1418)),0)</f>
        <v>0</v>
      </c>
      <c r="AS1418" s="7">
        <f>IF(S1418&gt;0,RANK(S1418,(N1418:P1418,Q1418:AF1418)),0)</f>
        <v>0</v>
      </c>
      <c r="AT1418" s="2">
        <f t="shared" si="597"/>
        <v>8.072614909231364E-2</v>
      </c>
      <c r="AU1418" s="2">
        <f t="shared" si="598"/>
        <v>0</v>
      </c>
      <c r="AV1418" s="2">
        <f t="shared" si="599"/>
        <v>0</v>
      </c>
      <c r="AW1418" s="2">
        <f t="shared" si="600"/>
        <v>0</v>
      </c>
      <c r="AY1418" t="s">
        <v>1684</v>
      </c>
      <c r="AZ1418" t="s">
        <v>869</v>
      </c>
      <c r="BA1418">
        <v>3</v>
      </c>
      <c r="BC1418">
        <v>2</v>
      </c>
      <c r="BD1418" s="91">
        <v>31</v>
      </c>
      <c r="BE1418" s="93">
        <v>161</v>
      </c>
      <c r="BF1418" s="96">
        <f t="shared" si="591"/>
        <v>31161</v>
      </c>
      <c r="BG1418" s="96">
        <f t="shared" si="601"/>
        <v>31161</v>
      </c>
      <c r="BI1418" s="7" t="s">
        <v>1447</v>
      </c>
    </row>
    <row r="1419" spans="1:61" ht="14" hidden="1" customHeight="1" outlineLevel="1" x14ac:dyDescent="0.2">
      <c r="A1419" t="s">
        <v>1091</v>
      </c>
      <c r="B1419" t="s">
        <v>869</v>
      </c>
      <c r="C1419" s="1">
        <f t="shared" si="592"/>
        <v>1631</v>
      </c>
      <c r="D1419" s="7">
        <f>IF(N1419&gt;0, RANK(N1419,(N1419:P1419,Q1419:AF1419)),0)</f>
        <v>2</v>
      </c>
      <c r="E1419" s="7">
        <f>IF(O1419&gt;0,RANK(O1419,(N1419:P1419,Q1419:AF1419)),0)</f>
        <v>1</v>
      </c>
      <c r="F1419" s="7">
        <f>IF(P1419&gt;0,RANK(P1419,(N1419:P1419,Q1419:AF1419)),0)</f>
        <v>0</v>
      </c>
      <c r="G1419" s="1">
        <f t="shared" si="602"/>
        <v>986</v>
      </c>
      <c r="H1419" s="2">
        <f t="shared" si="603"/>
        <v>0.60453709380748011</v>
      </c>
      <c r="I1419" s="2"/>
      <c r="J1419" s="2">
        <f t="shared" si="593"/>
        <v>0.15144083384426732</v>
      </c>
      <c r="K1419" s="2">
        <f t="shared" si="594"/>
        <v>0.75597792765174743</v>
      </c>
      <c r="L1419" s="2">
        <f t="shared" si="595"/>
        <v>0</v>
      </c>
      <c r="M1419" s="2">
        <f t="shared" si="596"/>
        <v>9.2581238503985253E-2</v>
      </c>
      <c r="N1419" s="53">
        <v>247</v>
      </c>
      <c r="O1419" s="53">
        <v>1233</v>
      </c>
      <c r="Q1419" s="53">
        <v>128</v>
      </c>
      <c r="X1419" s="53">
        <v>7</v>
      </c>
      <c r="Y1419" s="53">
        <v>16</v>
      </c>
      <c r="AP1419" s="7">
        <f>IF(Q1419&gt;0,RANK(Q1419,(N1419:P1419,Q1419:AF1419)),0)</f>
        <v>3</v>
      </c>
      <c r="AQ1419" s="7">
        <f>IF(R1419&gt;0,RANK(R1419,(N1419:P1419,Q1419:AF1419)),0)</f>
        <v>0</v>
      </c>
      <c r="AR1419" s="7">
        <f>IF(T1419&gt;0,RANK(T1419,(N1419:P1419,Q1419:AF1419)),0)</f>
        <v>0</v>
      </c>
      <c r="AS1419" s="7">
        <f>IF(S1419&gt;0,RANK(S1419,(N1419:P1419,Q1419:AF1419)),0)</f>
        <v>0</v>
      </c>
      <c r="AT1419" s="2">
        <f t="shared" si="597"/>
        <v>7.8479460453709377E-2</v>
      </c>
      <c r="AU1419" s="2">
        <f t="shared" si="598"/>
        <v>0</v>
      </c>
      <c r="AV1419" s="2">
        <f t="shared" si="599"/>
        <v>0</v>
      </c>
      <c r="AW1419" s="2">
        <f t="shared" si="600"/>
        <v>0</v>
      </c>
      <c r="AY1419" t="s">
        <v>1091</v>
      </c>
      <c r="AZ1419" t="s">
        <v>869</v>
      </c>
      <c r="BA1419">
        <v>3</v>
      </c>
      <c r="BC1419">
        <v>2</v>
      </c>
      <c r="BD1419" s="91">
        <v>31</v>
      </c>
      <c r="BE1419" s="93">
        <v>163</v>
      </c>
      <c r="BF1419" s="96">
        <f t="shared" si="591"/>
        <v>31163</v>
      </c>
      <c r="BG1419" s="96">
        <f t="shared" si="601"/>
        <v>31163</v>
      </c>
      <c r="BI1419" s="7" t="s">
        <v>1447</v>
      </c>
    </row>
    <row r="1420" spans="1:61" ht="14" hidden="1" customHeight="1" outlineLevel="1" x14ac:dyDescent="0.2">
      <c r="A1420" t="s">
        <v>2428</v>
      </c>
      <c r="B1420" t="s">
        <v>869</v>
      </c>
      <c r="C1420" s="1">
        <f t="shared" si="592"/>
        <v>703</v>
      </c>
      <c r="D1420" s="7">
        <f>IF(N1420&gt;0, RANK(N1420,(N1420:P1420,Q1420:AF1420)),0)</f>
        <v>2</v>
      </c>
      <c r="E1420" s="7">
        <f>IF(O1420&gt;0,RANK(O1420,(N1420:P1420,Q1420:AF1420)),0)</f>
        <v>1</v>
      </c>
      <c r="F1420" s="7">
        <f>IF(P1420&gt;0,RANK(P1420,(N1420:P1420,Q1420:AF1420)),0)</f>
        <v>0</v>
      </c>
      <c r="G1420" s="1">
        <f t="shared" si="602"/>
        <v>545</v>
      </c>
      <c r="H1420" s="2">
        <f t="shared" si="603"/>
        <v>0.77524893314366994</v>
      </c>
      <c r="I1420" s="2"/>
      <c r="J1420" s="2">
        <f t="shared" si="593"/>
        <v>7.3968705547652919E-2</v>
      </c>
      <c r="K1420" s="2">
        <f t="shared" si="594"/>
        <v>0.84921763869132294</v>
      </c>
      <c r="L1420" s="2">
        <f t="shared" si="595"/>
        <v>0</v>
      </c>
      <c r="M1420" s="2">
        <f t="shared" si="596"/>
        <v>7.6813655761024169E-2</v>
      </c>
      <c r="N1420" s="53">
        <v>52</v>
      </c>
      <c r="O1420" s="53">
        <v>597</v>
      </c>
      <c r="Q1420" s="53">
        <v>47</v>
      </c>
      <c r="X1420" s="53">
        <v>2</v>
      </c>
      <c r="Y1420" s="53">
        <v>5</v>
      </c>
      <c r="AP1420" s="7">
        <f>IF(Q1420&gt;0,RANK(Q1420,(N1420:P1420,Q1420:AF1420)),0)</f>
        <v>3</v>
      </c>
      <c r="AQ1420" s="7">
        <f>IF(R1420&gt;0,RANK(R1420,(N1420:P1420,Q1420:AF1420)),0)</f>
        <v>0</v>
      </c>
      <c r="AR1420" s="7">
        <f>IF(T1420&gt;0,RANK(T1420,(N1420:P1420,Q1420:AF1420)),0)</f>
        <v>0</v>
      </c>
      <c r="AS1420" s="7">
        <f>IF(S1420&gt;0,RANK(S1420,(N1420:P1420,Q1420:AF1420)),0)</f>
        <v>0</v>
      </c>
      <c r="AT1420" s="2">
        <f t="shared" si="597"/>
        <v>6.6856330014224752E-2</v>
      </c>
      <c r="AU1420" s="2">
        <f t="shared" si="598"/>
        <v>0</v>
      </c>
      <c r="AV1420" s="2">
        <f t="shared" si="599"/>
        <v>0</v>
      </c>
      <c r="AW1420" s="2">
        <f t="shared" si="600"/>
        <v>0</v>
      </c>
      <c r="AY1420" t="s">
        <v>2428</v>
      </c>
      <c r="AZ1420" t="s">
        <v>869</v>
      </c>
      <c r="BA1420">
        <v>3</v>
      </c>
      <c r="BC1420">
        <v>2</v>
      </c>
      <c r="BD1420" s="91">
        <v>31</v>
      </c>
      <c r="BE1420" s="93">
        <v>165</v>
      </c>
      <c r="BF1420" s="96">
        <f t="shared" si="591"/>
        <v>31165</v>
      </c>
      <c r="BG1420" s="96">
        <f t="shared" si="601"/>
        <v>31165</v>
      </c>
      <c r="BI1420" s="7" t="s">
        <v>1447</v>
      </c>
    </row>
    <row r="1421" spans="1:61" ht="14" hidden="1" customHeight="1" outlineLevel="1" x14ac:dyDescent="0.2">
      <c r="A1421" t="s">
        <v>2321</v>
      </c>
      <c r="B1421" t="s">
        <v>869</v>
      </c>
      <c r="C1421" s="1">
        <f t="shared" si="592"/>
        <v>3000</v>
      </c>
      <c r="D1421" s="7">
        <f>IF(N1421&gt;0, RANK(N1421,(N1421:P1421,Q1421:AF1421)),0)</f>
        <v>2</v>
      </c>
      <c r="E1421" s="7">
        <f>IF(O1421&gt;0,RANK(O1421,(N1421:P1421,Q1421:AF1421)),0)</f>
        <v>1</v>
      </c>
      <c r="F1421" s="7">
        <f>IF(P1421&gt;0,RANK(P1421,(N1421:P1421,Q1421:AF1421)),0)</f>
        <v>0</v>
      </c>
      <c r="G1421" s="1">
        <f t="shared" si="602"/>
        <v>1930</v>
      </c>
      <c r="H1421" s="2">
        <f t="shared" si="603"/>
        <v>0.64333333333333331</v>
      </c>
      <c r="I1421" s="2"/>
      <c r="J1421" s="2">
        <f t="shared" si="593"/>
        <v>0.12466666666666666</v>
      </c>
      <c r="K1421" s="2">
        <f t="shared" si="594"/>
        <v>0.76800000000000002</v>
      </c>
      <c r="L1421" s="2">
        <f t="shared" si="595"/>
        <v>0</v>
      </c>
      <c r="M1421" s="2">
        <f t="shared" si="596"/>
        <v>0.10733333333333328</v>
      </c>
      <c r="N1421" s="53">
        <v>374</v>
      </c>
      <c r="O1421" s="53">
        <v>2304</v>
      </c>
      <c r="Q1421" s="53">
        <v>242</v>
      </c>
      <c r="X1421" s="53">
        <v>31</v>
      </c>
      <c r="Y1421" s="53">
        <v>49</v>
      </c>
      <c r="AP1421" s="7">
        <f>IF(Q1421&gt;0,RANK(Q1421,(N1421:P1421,Q1421:AF1421)),0)</f>
        <v>3</v>
      </c>
      <c r="AQ1421" s="7">
        <f>IF(R1421&gt;0,RANK(R1421,(N1421:P1421,Q1421:AF1421)),0)</f>
        <v>0</v>
      </c>
      <c r="AR1421" s="7">
        <f>IF(T1421&gt;0,RANK(T1421,(N1421:P1421,Q1421:AF1421)),0)</f>
        <v>0</v>
      </c>
      <c r="AS1421" s="7">
        <f>IF(S1421&gt;0,RANK(S1421,(N1421:P1421,Q1421:AF1421)),0)</f>
        <v>0</v>
      </c>
      <c r="AT1421" s="2">
        <f t="shared" si="597"/>
        <v>8.0666666666666664E-2</v>
      </c>
      <c r="AU1421" s="2">
        <f t="shared" si="598"/>
        <v>0</v>
      </c>
      <c r="AV1421" s="2">
        <f t="shared" si="599"/>
        <v>0</v>
      </c>
      <c r="AW1421" s="2">
        <f t="shared" si="600"/>
        <v>0</v>
      </c>
      <c r="AY1421" t="s">
        <v>2321</v>
      </c>
      <c r="AZ1421" t="s">
        <v>869</v>
      </c>
      <c r="BA1421">
        <v>1</v>
      </c>
      <c r="BC1421">
        <v>2</v>
      </c>
      <c r="BD1421" s="91">
        <v>31</v>
      </c>
      <c r="BE1421" s="93">
        <v>167</v>
      </c>
      <c r="BF1421" s="96">
        <f t="shared" si="591"/>
        <v>31167</v>
      </c>
      <c r="BG1421" s="96">
        <f t="shared" si="601"/>
        <v>31167</v>
      </c>
      <c r="BI1421" s="7" t="s">
        <v>1447</v>
      </c>
    </row>
    <row r="1422" spans="1:61" ht="14" hidden="1" customHeight="1" outlineLevel="1" x14ac:dyDescent="0.2">
      <c r="A1422" t="s">
        <v>2119</v>
      </c>
      <c r="B1422" t="s">
        <v>869</v>
      </c>
      <c r="C1422" s="1">
        <f t="shared" si="592"/>
        <v>2895</v>
      </c>
      <c r="D1422" s="7">
        <f>IF(N1422&gt;0, RANK(N1422,(N1422:P1422,Q1422:AF1422)),0)</f>
        <v>2</v>
      </c>
      <c r="E1422" s="7">
        <f>IF(O1422&gt;0,RANK(O1422,(N1422:P1422,Q1422:AF1422)),0)</f>
        <v>1</v>
      </c>
      <c r="F1422" s="7">
        <f>IF(P1422&gt;0,RANK(P1422,(N1422:P1422,Q1422:AF1422)),0)</f>
        <v>0</v>
      </c>
      <c r="G1422" s="1">
        <f t="shared" si="602"/>
        <v>1984</v>
      </c>
      <c r="H1422" s="2">
        <f t="shared" si="603"/>
        <v>0.68531951640759936</v>
      </c>
      <c r="I1422" s="2"/>
      <c r="J1422" s="2">
        <f t="shared" si="593"/>
        <v>0.12849740932642487</v>
      </c>
      <c r="K1422" s="2">
        <f t="shared" si="594"/>
        <v>0.8138169257340242</v>
      </c>
      <c r="L1422" s="2">
        <f t="shared" si="595"/>
        <v>0</v>
      </c>
      <c r="M1422" s="2">
        <f t="shared" si="596"/>
        <v>5.7685664939550962E-2</v>
      </c>
      <c r="N1422" s="53">
        <v>372</v>
      </c>
      <c r="O1422" s="53">
        <v>2356</v>
      </c>
      <c r="Q1422" s="53">
        <v>123</v>
      </c>
      <c r="X1422" s="53">
        <v>4</v>
      </c>
      <c r="Y1422" s="53">
        <v>40</v>
      </c>
      <c r="AP1422" s="7">
        <f>IF(Q1422&gt;0,RANK(Q1422,(N1422:P1422,Q1422:AF1422)),0)</f>
        <v>3</v>
      </c>
      <c r="AQ1422" s="7">
        <f>IF(R1422&gt;0,RANK(R1422,(N1422:P1422,Q1422:AF1422)),0)</f>
        <v>0</v>
      </c>
      <c r="AR1422" s="7">
        <f>IF(T1422&gt;0,RANK(T1422,(N1422:P1422,Q1422:AF1422)),0)</f>
        <v>0</v>
      </c>
      <c r="AS1422" s="7">
        <f>IF(S1422&gt;0,RANK(S1422,(N1422:P1422,Q1422:AF1422)),0)</f>
        <v>0</v>
      </c>
      <c r="AT1422" s="2">
        <f t="shared" si="597"/>
        <v>4.2487046632124353E-2</v>
      </c>
      <c r="AU1422" s="2">
        <f t="shared" si="598"/>
        <v>0</v>
      </c>
      <c r="AV1422" s="2">
        <f t="shared" si="599"/>
        <v>0</v>
      </c>
      <c r="AW1422" s="2">
        <f t="shared" si="600"/>
        <v>0</v>
      </c>
      <c r="AY1422" t="s">
        <v>2119</v>
      </c>
      <c r="AZ1422" t="s">
        <v>869</v>
      </c>
      <c r="BA1422">
        <v>3</v>
      </c>
      <c r="BC1422">
        <v>2</v>
      </c>
      <c r="BD1422" s="91">
        <v>31</v>
      </c>
      <c r="BE1422" s="93">
        <v>169</v>
      </c>
      <c r="BF1422" s="96">
        <f t="shared" si="591"/>
        <v>31169</v>
      </c>
      <c r="BG1422" s="96">
        <f t="shared" si="601"/>
        <v>31169</v>
      </c>
      <c r="BI1422" s="7" t="s">
        <v>1447</v>
      </c>
    </row>
    <row r="1423" spans="1:61" ht="14" hidden="1" customHeight="1" outlineLevel="1" x14ac:dyDescent="0.2">
      <c r="A1423" t="s">
        <v>2533</v>
      </c>
      <c r="B1423" t="s">
        <v>869</v>
      </c>
      <c r="C1423" s="1">
        <f t="shared" si="592"/>
        <v>400</v>
      </c>
      <c r="D1423" s="7">
        <f>IF(N1423&gt;0, RANK(N1423,(N1423:P1423,Q1423:AF1423)),0)</f>
        <v>2</v>
      </c>
      <c r="E1423" s="7">
        <f>IF(O1423&gt;0,RANK(O1423,(N1423:P1423,Q1423:AF1423)),0)</f>
        <v>1</v>
      </c>
      <c r="F1423" s="7">
        <f>IF(P1423&gt;0,RANK(P1423,(N1423:P1423,Q1423:AF1423)),0)</f>
        <v>0</v>
      </c>
      <c r="G1423" s="1">
        <f t="shared" si="602"/>
        <v>289</v>
      </c>
      <c r="H1423" s="2">
        <f t="shared" si="603"/>
        <v>0.72250000000000003</v>
      </c>
      <c r="I1423" s="2"/>
      <c r="J1423" s="2">
        <f t="shared" si="593"/>
        <v>0.1</v>
      </c>
      <c r="K1423" s="2">
        <f t="shared" si="594"/>
        <v>0.82250000000000001</v>
      </c>
      <c r="L1423" s="2">
        <f t="shared" si="595"/>
        <v>0</v>
      </c>
      <c r="M1423" s="2">
        <f t="shared" si="596"/>
        <v>7.7500000000000013E-2</v>
      </c>
      <c r="N1423" s="53">
        <v>40</v>
      </c>
      <c r="O1423" s="53">
        <v>329</v>
      </c>
      <c r="Q1423" s="53">
        <v>21</v>
      </c>
      <c r="X1423" s="53">
        <v>10</v>
      </c>
      <c r="Y1423" s="53">
        <v>0</v>
      </c>
      <c r="AP1423" s="7">
        <f>IF(Q1423&gt;0,RANK(Q1423,(N1423:P1423,Q1423:AF1423)),0)</f>
        <v>3</v>
      </c>
      <c r="AQ1423" s="7">
        <f>IF(R1423&gt;0,RANK(R1423,(N1423:P1423,Q1423:AF1423)),0)</f>
        <v>0</v>
      </c>
      <c r="AR1423" s="7">
        <f>IF(T1423&gt;0,RANK(T1423,(N1423:P1423,Q1423:AF1423)),0)</f>
        <v>0</v>
      </c>
      <c r="AS1423" s="7">
        <f>IF(S1423&gt;0,RANK(S1423,(N1423:P1423,Q1423:AF1423)),0)</f>
        <v>0</v>
      </c>
      <c r="AT1423" s="2">
        <f t="shared" si="597"/>
        <v>5.2499999999999998E-2</v>
      </c>
      <c r="AU1423" s="2">
        <f t="shared" si="598"/>
        <v>0</v>
      </c>
      <c r="AV1423" s="2">
        <f t="shared" si="599"/>
        <v>0</v>
      </c>
      <c r="AW1423" s="2">
        <f t="shared" si="600"/>
        <v>0</v>
      </c>
      <c r="AY1423" t="s">
        <v>2533</v>
      </c>
      <c r="AZ1423" t="s">
        <v>869</v>
      </c>
      <c r="BA1423">
        <v>3</v>
      </c>
      <c r="BC1423">
        <v>2</v>
      </c>
      <c r="BD1423" s="91">
        <v>31</v>
      </c>
      <c r="BE1423" s="93">
        <v>171</v>
      </c>
      <c r="BF1423" s="96">
        <f t="shared" si="591"/>
        <v>31171</v>
      </c>
      <c r="BG1423" s="96">
        <f t="shared" si="601"/>
        <v>31171</v>
      </c>
      <c r="BI1423" s="7" t="s">
        <v>1447</v>
      </c>
    </row>
    <row r="1424" spans="1:61" ht="14" hidden="1" customHeight="1" outlineLevel="1" x14ac:dyDescent="0.2">
      <c r="A1424" t="s">
        <v>2186</v>
      </c>
      <c r="B1424" t="s">
        <v>869</v>
      </c>
      <c r="C1424" s="1">
        <f t="shared" si="592"/>
        <v>2285</v>
      </c>
      <c r="D1424" s="7">
        <f>IF(N1424&gt;0, RANK(N1424,(N1424:P1424,Q1424:AF1424)),0)</f>
        <v>2</v>
      </c>
      <c r="E1424" s="7">
        <f>IF(O1424&gt;0,RANK(O1424,(N1424:P1424,Q1424:AF1424)),0)</f>
        <v>1</v>
      </c>
      <c r="F1424" s="7">
        <f>IF(P1424&gt;0,RANK(P1424,(N1424:P1424,Q1424:AF1424)),0)</f>
        <v>0</v>
      </c>
      <c r="G1424" s="1">
        <f t="shared" si="602"/>
        <v>333</v>
      </c>
      <c r="H1424" s="2">
        <f t="shared" si="603"/>
        <v>0.14573304157549233</v>
      </c>
      <c r="I1424" s="2"/>
      <c r="J1424" s="2">
        <f t="shared" si="593"/>
        <v>0.387308533916849</v>
      </c>
      <c r="K1424" s="2">
        <f t="shared" si="594"/>
        <v>0.53304157549234132</v>
      </c>
      <c r="L1424" s="2">
        <f t="shared" si="595"/>
        <v>0</v>
      </c>
      <c r="M1424" s="2">
        <f t="shared" si="596"/>
        <v>7.9649890590809735E-2</v>
      </c>
      <c r="N1424" s="53">
        <v>885</v>
      </c>
      <c r="O1424" s="53">
        <v>1218</v>
      </c>
      <c r="Q1424" s="53">
        <v>74</v>
      </c>
      <c r="X1424" s="53">
        <v>54</v>
      </c>
      <c r="Y1424" s="53">
        <v>54</v>
      </c>
      <c r="AP1424" s="7">
        <f>IF(Q1424&gt;0,RANK(Q1424,(N1424:P1424,Q1424:AF1424)),0)</f>
        <v>3</v>
      </c>
      <c r="AQ1424" s="7">
        <f>IF(R1424&gt;0,RANK(R1424,(N1424:P1424,Q1424:AF1424)),0)</f>
        <v>0</v>
      </c>
      <c r="AR1424" s="7">
        <f>IF(T1424&gt;0,RANK(T1424,(N1424:P1424,Q1424:AF1424)),0)</f>
        <v>0</v>
      </c>
      <c r="AS1424" s="7">
        <f>IF(S1424&gt;0,RANK(S1424,(N1424:P1424,Q1424:AF1424)),0)</f>
        <v>0</v>
      </c>
      <c r="AT1424" s="2">
        <f t="shared" si="597"/>
        <v>3.238512035010941E-2</v>
      </c>
      <c r="AU1424" s="2">
        <f t="shared" si="598"/>
        <v>0</v>
      </c>
      <c r="AV1424" s="2">
        <f t="shared" si="599"/>
        <v>0</v>
      </c>
      <c r="AW1424" s="2">
        <f t="shared" si="600"/>
        <v>0</v>
      </c>
      <c r="AY1424" t="s">
        <v>2186</v>
      </c>
      <c r="AZ1424" t="s">
        <v>869</v>
      </c>
      <c r="BA1424">
        <v>1</v>
      </c>
      <c r="BC1424">
        <v>2</v>
      </c>
      <c r="BD1424" s="91">
        <v>31</v>
      </c>
      <c r="BE1424" s="93">
        <v>173</v>
      </c>
      <c r="BF1424" s="96">
        <f t="shared" si="591"/>
        <v>31173</v>
      </c>
      <c r="BG1424" s="96">
        <f t="shared" si="601"/>
        <v>31173</v>
      </c>
      <c r="BI1424" s="7" t="s">
        <v>1447</v>
      </c>
    </row>
    <row r="1425" spans="1:61" ht="14" hidden="1" customHeight="1" outlineLevel="1" x14ac:dyDescent="0.2">
      <c r="A1425" t="s">
        <v>88</v>
      </c>
      <c r="B1425" t="s">
        <v>869</v>
      </c>
      <c r="C1425" s="1">
        <f t="shared" si="592"/>
        <v>2263</v>
      </c>
      <c r="D1425" s="7">
        <f>IF(N1425&gt;0, RANK(N1425,(N1425:P1425,Q1425:AF1425)),0)</f>
        <v>2</v>
      </c>
      <c r="E1425" s="7">
        <f>IF(O1425&gt;0,RANK(O1425,(N1425:P1425,Q1425:AF1425)),0)</f>
        <v>1</v>
      </c>
      <c r="F1425" s="7">
        <f>IF(P1425&gt;0,RANK(P1425,(N1425:P1425,Q1425:AF1425)),0)</f>
        <v>0</v>
      </c>
      <c r="G1425" s="1">
        <f t="shared" si="602"/>
        <v>1541</v>
      </c>
      <c r="H1425" s="2">
        <f t="shared" si="603"/>
        <v>0.68095448519664159</v>
      </c>
      <c r="I1425" s="2"/>
      <c r="J1425" s="2">
        <f t="shared" si="593"/>
        <v>0.1237295625276182</v>
      </c>
      <c r="K1425" s="2">
        <f t="shared" si="594"/>
        <v>0.80468404772425983</v>
      </c>
      <c r="L1425" s="2">
        <f t="shared" si="595"/>
        <v>0</v>
      </c>
      <c r="M1425" s="2">
        <f t="shared" si="596"/>
        <v>7.1586389748121926E-2</v>
      </c>
      <c r="N1425" s="53">
        <v>280</v>
      </c>
      <c r="O1425" s="53">
        <v>1821</v>
      </c>
      <c r="Q1425" s="53">
        <v>122</v>
      </c>
      <c r="X1425" s="53">
        <v>10</v>
      </c>
      <c r="Y1425" s="53">
        <v>30</v>
      </c>
      <c r="AP1425" s="7">
        <f>IF(Q1425&gt;0,RANK(Q1425,(N1425:P1425,Q1425:AF1425)),0)</f>
        <v>3</v>
      </c>
      <c r="AQ1425" s="7">
        <f>IF(R1425&gt;0,RANK(R1425,(N1425:P1425,Q1425:AF1425)),0)</f>
        <v>0</v>
      </c>
      <c r="AR1425" s="7">
        <f>IF(T1425&gt;0,RANK(T1425,(N1425:P1425,Q1425:AF1425)),0)</f>
        <v>0</v>
      </c>
      <c r="AS1425" s="7">
        <f>IF(S1425&gt;0,RANK(S1425,(N1425:P1425,Q1425:AF1425)),0)</f>
        <v>0</v>
      </c>
      <c r="AT1425" s="2">
        <f t="shared" si="597"/>
        <v>5.391073795846222E-2</v>
      </c>
      <c r="AU1425" s="2">
        <f t="shared" si="598"/>
        <v>0</v>
      </c>
      <c r="AV1425" s="2">
        <f t="shared" si="599"/>
        <v>0</v>
      </c>
      <c r="AW1425" s="2">
        <f t="shared" si="600"/>
        <v>0</v>
      </c>
      <c r="AY1425" t="s">
        <v>88</v>
      </c>
      <c r="AZ1425" t="s">
        <v>869</v>
      </c>
      <c r="BA1425">
        <v>3</v>
      </c>
      <c r="BC1425">
        <v>2</v>
      </c>
      <c r="BD1425" s="91">
        <v>31</v>
      </c>
      <c r="BE1425" s="93">
        <v>175</v>
      </c>
      <c r="BF1425" s="96">
        <f t="shared" si="591"/>
        <v>31175</v>
      </c>
      <c r="BG1425" s="96">
        <f t="shared" si="601"/>
        <v>31175</v>
      </c>
      <c r="BI1425" s="7" t="s">
        <v>1447</v>
      </c>
    </row>
    <row r="1426" spans="1:61" ht="14" hidden="1" customHeight="1" outlineLevel="1" x14ac:dyDescent="0.2">
      <c r="A1426" t="s">
        <v>1845</v>
      </c>
      <c r="B1426" t="s">
        <v>869</v>
      </c>
      <c r="C1426" s="1">
        <f t="shared" si="592"/>
        <v>12086</v>
      </c>
      <c r="D1426" s="7">
        <f>IF(N1426&gt;0, RANK(N1426,(N1426:P1426,Q1426:AF1426)),0)</f>
        <v>2</v>
      </c>
      <c r="E1426" s="7">
        <f>IF(O1426&gt;0,RANK(O1426,(N1426:P1426,Q1426:AF1426)),0)</f>
        <v>1</v>
      </c>
      <c r="F1426" s="7">
        <f>IF(P1426&gt;0,RANK(P1426,(N1426:P1426,Q1426:AF1426)),0)</f>
        <v>0</v>
      </c>
      <c r="G1426" s="1">
        <f t="shared" si="602"/>
        <v>6827</v>
      </c>
      <c r="H1426" s="2">
        <f t="shared" si="603"/>
        <v>0.56486844282641069</v>
      </c>
      <c r="I1426" s="2"/>
      <c r="J1426" s="2">
        <f t="shared" si="593"/>
        <v>0.16390865464173424</v>
      </c>
      <c r="K1426" s="2">
        <f t="shared" si="594"/>
        <v>0.72877709746814501</v>
      </c>
      <c r="L1426" s="2">
        <f t="shared" si="595"/>
        <v>0</v>
      </c>
      <c r="M1426" s="2">
        <f t="shared" si="596"/>
        <v>0.10731424789012078</v>
      </c>
      <c r="N1426" s="53">
        <v>1981</v>
      </c>
      <c r="O1426" s="53">
        <v>8808</v>
      </c>
      <c r="Q1426" s="53">
        <v>761</v>
      </c>
      <c r="X1426" s="53">
        <v>41</v>
      </c>
      <c r="Y1426" s="53">
        <v>495</v>
      </c>
      <c r="AP1426" s="7">
        <f>IF(Q1426&gt;0,RANK(Q1426,(N1426:P1426,Q1426:AF1426)),0)</f>
        <v>3</v>
      </c>
      <c r="AQ1426" s="7">
        <f>IF(R1426&gt;0,RANK(R1426,(N1426:P1426,Q1426:AF1426)),0)</f>
        <v>0</v>
      </c>
      <c r="AR1426" s="7">
        <f>IF(T1426&gt;0,RANK(T1426,(N1426:P1426,Q1426:AF1426)),0)</f>
        <v>0</v>
      </c>
      <c r="AS1426" s="7">
        <f>IF(S1426&gt;0,RANK(S1426,(N1426:P1426,Q1426:AF1426)),0)</f>
        <v>0</v>
      </c>
      <c r="AT1426" s="2">
        <f t="shared" si="597"/>
        <v>6.2965414529207342E-2</v>
      </c>
      <c r="AU1426" s="2">
        <f t="shared" si="598"/>
        <v>0</v>
      </c>
      <c r="AV1426" s="2">
        <f t="shared" si="599"/>
        <v>0</v>
      </c>
      <c r="AW1426" s="2">
        <f t="shared" si="600"/>
        <v>0</v>
      </c>
      <c r="AY1426" t="s">
        <v>1845</v>
      </c>
      <c r="AZ1426" t="s">
        <v>869</v>
      </c>
      <c r="BA1426">
        <v>1</v>
      </c>
      <c r="BC1426">
        <v>2</v>
      </c>
      <c r="BD1426" s="91">
        <v>31</v>
      </c>
      <c r="BE1426" s="93">
        <v>177</v>
      </c>
      <c r="BF1426" s="96">
        <f t="shared" si="591"/>
        <v>31177</v>
      </c>
      <c r="BG1426" s="96">
        <f t="shared" si="601"/>
        <v>31177</v>
      </c>
      <c r="BI1426" s="7" t="s">
        <v>1447</v>
      </c>
    </row>
    <row r="1427" spans="1:61" ht="14" hidden="1" customHeight="1" outlineLevel="1" x14ac:dyDescent="0.2">
      <c r="A1427" t="s">
        <v>1199</v>
      </c>
      <c r="B1427" t="s">
        <v>869</v>
      </c>
      <c r="C1427" s="1">
        <f t="shared" si="592"/>
        <v>4075</v>
      </c>
      <c r="D1427" s="7">
        <f>IF(N1427&gt;0, RANK(N1427,(N1427:P1427,Q1427:AF1427)),0)</f>
        <v>2</v>
      </c>
      <c r="E1427" s="7">
        <f>IF(O1427&gt;0,RANK(O1427,(N1427:P1427,Q1427:AF1427)),0)</f>
        <v>1</v>
      </c>
      <c r="F1427" s="7">
        <f>IF(P1427&gt;0,RANK(P1427,(N1427:P1427,Q1427:AF1427)),0)</f>
        <v>0</v>
      </c>
      <c r="G1427" s="1">
        <f t="shared" si="602"/>
        <v>2362</v>
      </c>
      <c r="H1427" s="2">
        <f t="shared" si="603"/>
        <v>0.57963190184049085</v>
      </c>
      <c r="I1427" s="2"/>
      <c r="J1427" s="2">
        <f t="shared" si="593"/>
        <v>0.15656441717791411</v>
      </c>
      <c r="K1427" s="2">
        <f t="shared" si="594"/>
        <v>0.73619631901840488</v>
      </c>
      <c r="L1427" s="2">
        <f t="shared" si="595"/>
        <v>0</v>
      </c>
      <c r="M1427" s="2">
        <f t="shared" si="596"/>
        <v>0.10723926380368098</v>
      </c>
      <c r="N1427" s="53">
        <v>638</v>
      </c>
      <c r="O1427" s="53">
        <v>3000</v>
      </c>
      <c r="Q1427" s="53">
        <v>276</v>
      </c>
      <c r="X1427" s="53">
        <v>28</v>
      </c>
      <c r="Y1427" s="53">
        <v>133</v>
      </c>
      <c r="AP1427" s="7">
        <f>IF(Q1427&gt;0,RANK(Q1427,(N1427:P1427,Q1427:AF1427)),0)</f>
        <v>3</v>
      </c>
      <c r="AQ1427" s="7">
        <f>IF(R1427&gt;0,RANK(R1427,(N1427:P1427,Q1427:AF1427)),0)</f>
        <v>0</v>
      </c>
      <c r="AR1427" s="7">
        <f>IF(T1427&gt;0,RANK(T1427,(N1427:P1427,Q1427:AF1427)),0)</f>
        <v>0</v>
      </c>
      <c r="AS1427" s="7">
        <f>IF(S1427&gt;0,RANK(S1427,(N1427:P1427,Q1427:AF1427)),0)</f>
        <v>0</v>
      </c>
      <c r="AT1427" s="2">
        <f t="shared" si="597"/>
        <v>6.7730061349693255E-2</v>
      </c>
      <c r="AU1427" s="2">
        <f t="shared" si="598"/>
        <v>0</v>
      </c>
      <c r="AV1427" s="2">
        <f t="shared" si="599"/>
        <v>0</v>
      </c>
      <c r="AW1427" s="2">
        <f t="shared" si="600"/>
        <v>0</v>
      </c>
      <c r="AY1427" t="s">
        <v>1199</v>
      </c>
      <c r="AZ1427" t="s">
        <v>869</v>
      </c>
      <c r="BA1427">
        <v>3</v>
      </c>
      <c r="BC1427">
        <v>2</v>
      </c>
      <c r="BD1427" s="91">
        <v>31</v>
      </c>
      <c r="BE1427" s="93">
        <v>179</v>
      </c>
      <c r="BF1427" s="96">
        <f t="shared" si="591"/>
        <v>31179</v>
      </c>
      <c r="BG1427" s="96">
        <f t="shared" si="601"/>
        <v>31179</v>
      </c>
      <c r="BI1427" s="7" t="s">
        <v>1447</v>
      </c>
    </row>
    <row r="1428" spans="1:61" ht="14" hidden="1" customHeight="1" outlineLevel="1" x14ac:dyDescent="0.2">
      <c r="A1428" t="s">
        <v>2412</v>
      </c>
      <c r="B1428" t="s">
        <v>869</v>
      </c>
      <c r="C1428" s="1">
        <f t="shared" si="592"/>
        <v>1794</v>
      </c>
      <c r="D1428" s="7">
        <f>IF(N1428&gt;0, RANK(N1428,(N1428:P1428,Q1428:AF1428)),0)</f>
        <v>2</v>
      </c>
      <c r="E1428" s="7">
        <f>IF(O1428&gt;0,RANK(O1428,(N1428:P1428,Q1428:AF1428)),0)</f>
        <v>1</v>
      </c>
      <c r="F1428" s="7">
        <f>IF(P1428&gt;0,RANK(P1428,(N1428:P1428,Q1428:AF1428)),0)</f>
        <v>0</v>
      </c>
      <c r="G1428" s="1">
        <f t="shared" si="602"/>
        <v>1213</v>
      </c>
      <c r="H1428" s="2">
        <f t="shared" si="603"/>
        <v>0.67614269788182835</v>
      </c>
      <c r="I1428" s="2"/>
      <c r="J1428" s="2">
        <f t="shared" si="593"/>
        <v>0.12820512820512819</v>
      </c>
      <c r="K1428" s="2">
        <f t="shared" si="594"/>
        <v>0.80434782608695654</v>
      </c>
      <c r="L1428" s="2">
        <f t="shared" si="595"/>
        <v>0</v>
      </c>
      <c r="M1428" s="2">
        <f t="shared" si="596"/>
        <v>6.7447045707915265E-2</v>
      </c>
      <c r="N1428" s="53">
        <v>230</v>
      </c>
      <c r="O1428" s="53">
        <v>1443</v>
      </c>
      <c r="Q1428" s="53">
        <v>89</v>
      </c>
      <c r="X1428" s="53">
        <v>0</v>
      </c>
      <c r="Y1428" s="53">
        <v>32</v>
      </c>
      <c r="AP1428" s="7">
        <f>IF(Q1428&gt;0,RANK(Q1428,(N1428:P1428,Q1428:AF1428)),0)</f>
        <v>3</v>
      </c>
      <c r="AQ1428" s="7">
        <f>IF(R1428&gt;0,RANK(R1428,(N1428:P1428,Q1428:AF1428)),0)</f>
        <v>0</v>
      </c>
      <c r="AR1428" s="7">
        <f>IF(T1428&gt;0,RANK(T1428,(N1428:P1428,Q1428:AF1428)),0)</f>
        <v>0</v>
      </c>
      <c r="AS1428" s="7">
        <f>IF(S1428&gt;0,RANK(S1428,(N1428:P1428,Q1428:AF1428)),0)</f>
        <v>0</v>
      </c>
      <c r="AT1428" s="2">
        <f t="shared" si="597"/>
        <v>4.9609810479375696E-2</v>
      </c>
      <c r="AU1428" s="2">
        <f t="shared" si="598"/>
        <v>0</v>
      </c>
      <c r="AV1428" s="2">
        <f t="shared" si="599"/>
        <v>0</v>
      </c>
      <c r="AW1428" s="2">
        <f t="shared" si="600"/>
        <v>0</v>
      </c>
      <c r="AY1428" t="s">
        <v>2412</v>
      </c>
      <c r="AZ1428" t="s">
        <v>869</v>
      </c>
      <c r="BA1428">
        <v>3</v>
      </c>
      <c r="BC1428">
        <v>2</v>
      </c>
      <c r="BD1428" s="91">
        <v>31</v>
      </c>
      <c r="BE1428" s="93">
        <v>181</v>
      </c>
      <c r="BF1428" s="96">
        <f t="shared" si="591"/>
        <v>31181</v>
      </c>
      <c r="BG1428" s="96">
        <f t="shared" si="601"/>
        <v>31181</v>
      </c>
      <c r="BI1428" s="7" t="s">
        <v>1447</v>
      </c>
    </row>
    <row r="1429" spans="1:61" ht="14" hidden="1" customHeight="1" outlineLevel="1" x14ac:dyDescent="0.2">
      <c r="A1429" t="s">
        <v>2337</v>
      </c>
      <c r="B1429" t="s">
        <v>869</v>
      </c>
      <c r="C1429" s="1">
        <f t="shared" si="592"/>
        <v>479</v>
      </c>
      <c r="D1429" s="7">
        <f>IF(N1429&gt;0, RANK(N1429,(N1429:P1429,Q1429:AF1429)),0)</f>
        <v>2</v>
      </c>
      <c r="E1429" s="7">
        <f>IF(O1429&gt;0,RANK(O1429,(N1429:P1429,Q1429:AF1429)),0)</f>
        <v>1</v>
      </c>
      <c r="F1429" s="7">
        <f>IF(P1429&gt;0,RANK(P1429,(N1429:P1429,Q1429:AF1429)),0)</f>
        <v>0</v>
      </c>
      <c r="G1429" s="1">
        <f t="shared" si="602"/>
        <v>338</v>
      </c>
      <c r="H1429" s="2">
        <f t="shared" si="603"/>
        <v>0.70563674321503134</v>
      </c>
      <c r="I1429" s="2"/>
      <c r="J1429" s="2">
        <f t="shared" si="593"/>
        <v>0.1022964509394572</v>
      </c>
      <c r="K1429" s="2">
        <f t="shared" si="594"/>
        <v>0.8079331941544885</v>
      </c>
      <c r="L1429" s="2">
        <f t="shared" si="595"/>
        <v>0</v>
      </c>
      <c r="M1429" s="2">
        <f t="shared" si="596"/>
        <v>8.9770354906054339E-2</v>
      </c>
      <c r="N1429" s="53">
        <v>49</v>
      </c>
      <c r="O1429" s="53">
        <v>387</v>
      </c>
      <c r="Q1429" s="53">
        <v>36</v>
      </c>
      <c r="X1429" s="53">
        <v>4</v>
      </c>
      <c r="Y1429" s="53">
        <v>3</v>
      </c>
      <c r="AP1429" s="7">
        <f>IF(Q1429&gt;0,RANK(Q1429,(N1429:P1429,Q1429:AF1429)),0)</f>
        <v>3</v>
      </c>
      <c r="AQ1429" s="7">
        <f>IF(R1429&gt;0,RANK(R1429,(N1429:P1429,Q1429:AF1429)),0)</f>
        <v>0</v>
      </c>
      <c r="AR1429" s="7">
        <f>IF(T1429&gt;0,RANK(T1429,(N1429:P1429,Q1429:AF1429)),0)</f>
        <v>0</v>
      </c>
      <c r="AS1429" s="7">
        <f>IF(S1429&gt;0,RANK(S1429,(N1429:P1429,Q1429:AF1429)),0)</f>
        <v>0</v>
      </c>
      <c r="AT1429" s="2">
        <f t="shared" si="597"/>
        <v>7.5156576200417533E-2</v>
      </c>
      <c r="AU1429" s="2">
        <f t="shared" si="598"/>
        <v>0</v>
      </c>
      <c r="AV1429" s="2">
        <f t="shared" si="599"/>
        <v>0</v>
      </c>
      <c r="AW1429" s="2">
        <f t="shared" si="600"/>
        <v>0</v>
      </c>
      <c r="AY1429" t="s">
        <v>2337</v>
      </c>
      <c r="AZ1429" t="s">
        <v>869</v>
      </c>
      <c r="BA1429">
        <v>3</v>
      </c>
      <c r="BC1429">
        <v>2</v>
      </c>
      <c r="BD1429" s="91">
        <v>31</v>
      </c>
      <c r="BE1429" s="93">
        <v>183</v>
      </c>
      <c r="BF1429" s="96">
        <f t="shared" si="591"/>
        <v>31183</v>
      </c>
      <c r="BG1429" s="96">
        <f t="shared" si="601"/>
        <v>31183</v>
      </c>
      <c r="BI1429" s="7" t="s">
        <v>1447</v>
      </c>
    </row>
    <row r="1430" spans="1:61" ht="14" hidden="1" customHeight="1" outlineLevel="1" x14ac:dyDescent="0.2">
      <c r="A1430" t="s">
        <v>733</v>
      </c>
      <c r="B1430" t="s">
        <v>869</v>
      </c>
      <c r="C1430" s="1">
        <f t="shared" si="592"/>
        <v>6945</v>
      </c>
      <c r="D1430" s="7">
        <f>IF(N1430&gt;0, RANK(N1430,(N1430:P1430,Q1430:AF1430)),0)</f>
        <v>2</v>
      </c>
      <c r="E1430" s="7">
        <f>IF(O1430&gt;0,RANK(O1430,(N1430:P1430,Q1430:AF1430)),0)</f>
        <v>1</v>
      </c>
      <c r="F1430" s="7">
        <f>IF(P1430&gt;0,RANK(P1430,(N1430:P1430,Q1430:AF1430)),0)</f>
        <v>0</v>
      </c>
      <c r="G1430" s="1">
        <f t="shared" si="602"/>
        <v>4389</v>
      </c>
      <c r="H1430" s="2">
        <f t="shared" si="603"/>
        <v>0.63196544276457889</v>
      </c>
      <c r="I1430" s="2"/>
      <c r="J1430" s="2">
        <f t="shared" si="593"/>
        <v>0.14643628509719223</v>
      </c>
      <c r="K1430" s="2">
        <f t="shared" si="594"/>
        <v>0.77840172786177109</v>
      </c>
      <c r="L1430" s="2">
        <f t="shared" si="595"/>
        <v>0</v>
      </c>
      <c r="M1430" s="2">
        <f t="shared" si="596"/>
        <v>7.5161987041036715E-2</v>
      </c>
      <c r="N1430" s="53">
        <v>1017</v>
      </c>
      <c r="O1430" s="53">
        <v>5406</v>
      </c>
      <c r="Q1430" s="53">
        <v>379</v>
      </c>
      <c r="X1430" s="53">
        <v>16</v>
      </c>
      <c r="Y1430" s="53">
        <v>127</v>
      </c>
      <c r="AP1430" s="7">
        <f>IF(Q1430&gt;0,RANK(Q1430,(N1430:P1430,Q1430:AF1430)),0)</f>
        <v>3</v>
      </c>
      <c r="AQ1430" s="7">
        <f>IF(R1430&gt;0,RANK(R1430,(N1430:P1430,Q1430:AF1430)),0)</f>
        <v>0</v>
      </c>
      <c r="AR1430" s="7">
        <f>IF(T1430&gt;0,RANK(T1430,(N1430:P1430,Q1430:AF1430)),0)</f>
        <v>0</v>
      </c>
      <c r="AS1430" s="7">
        <f>IF(S1430&gt;0,RANK(S1430,(N1430:P1430,Q1430:AF1430)),0)</f>
        <v>0</v>
      </c>
      <c r="AT1430" s="2">
        <f t="shared" si="597"/>
        <v>5.4571634269258457E-2</v>
      </c>
      <c r="AU1430" s="2">
        <f t="shared" si="598"/>
        <v>0</v>
      </c>
      <c r="AV1430" s="2">
        <f t="shared" si="599"/>
        <v>0</v>
      </c>
      <c r="AW1430" s="2">
        <f t="shared" si="600"/>
        <v>0</v>
      </c>
      <c r="AY1430" t="s">
        <v>733</v>
      </c>
      <c r="AZ1430" t="s">
        <v>869</v>
      </c>
      <c r="BA1430">
        <v>3</v>
      </c>
      <c r="BC1430">
        <v>2</v>
      </c>
      <c r="BD1430" s="91">
        <v>31</v>
      </c>
      <c r="BE1430" s="93">
        <v>185</v>
      </c>
      <c r="BF1430" s="96">
        <f t="shared" si="591"/>
        <v>31185</v>
      </c>
      <c r="BG1430" s="96">
        <f t="shared" si="601"/>
        <v>31185</v>
      </c>
      <c r="BI1430" s="7" t="s">
        <v>1447</v>
      </c>
    </row>
    <row r="1431" spans="1:61" ht="14" customHeight="1" collapsed="1" x14ac:dyDescent="0.2">
      <c r="A1431" t="s">
        <v>1926</v>
      </c>
      <c r="B1431" t="s">
        <v>2397</v>
      </c>
      <c r="C1431" s="1">
        <f t="shared" si="592"/>
        <v>930012</v>
      </c>
      <c r="D1431" s="7">
        <f>IF(N1431&gt;0, RANK(N1431,(N1431:P1431,Q1431:AF1431)),0)</f>
        <v>2</v>
      </c>
      <c r="E1431" s="7">
        <f>IF(O1431&gt;0,RANK(O1431,(N1431:P1431,Q1431:AF1431)),0)</f>
        <v>1</v>
      </c>
      <c r="F1431" s="7">
        <f>IF(P1431&gt;0,RANK(P1431,(N1431:P1431,Q1431:AF1431)),0)</f>
        <v>0</v>
      </c>
      <c r="G1431" s="1">
        <f t="shared" si="602"/>
        <v>356316</v>
      </c>
      <c r="H1431" s="2">
        <f t="shared" si="603"/>
        <v>0.38313054025109355</v>
      </c>
      <c r="I1431" s="2"/>
      <c r="J1431" s="2">
        <f t="shared" si="593"/>
        <v>0.24428824574306568</v>
      </c>
      <c r="K1431" s="2">
        <f t="shared" si="594"/>
        <v>0.62741878599415923</v>
      </c>
      <c r="L1431" s="2">
        <f t="shared" si="595"/>
        <v>0</v>
      </c>
      <c r="M1431" s="2">
        <f t="shared" si="596"/>
        <v>0.12829296826277503</v>
      </c>
      <c r="N1431" s="102">
        <f>SUM(N1338:N1430)</f>
        <v>227191</v>
      </c>
      <c r="O1431" s="102">
        <f>SUM(O1338:O1430)</f>
        <v>583507</v>
      </c>
      <c r="P1431" s="102"/>
      <c r="Q1431" s="102">
        <f>SUM(Q1338:Q1430)</f>
        <v>55115</v>
      </c>
      <c r="R1431" s="102"/>
      <c r="S1431" s="102"/>
      <c r="X1431" s="102">
        <f>SUM(X1338:X1430)</f>
        <v>5788</v>
      </c>
      <c r="Y1431" s="102">
        <f>SUM(Y1338:Y1430)</f>
        <v>58411</v>
      </c>
      <c r="AP1431" s="7">
        <f>IF(Q1431&gt;0,RANK(Q1431,(N1431:P1431,Q1431:AF1431)),0)</f>
        <v>4</v>
      </c>
      <c r="AQ1431" s="7">
        <f>IF(R1431&gt;0,RANK(R1431,(N1431:P1431,Q1431:AF1431)),0)</f>
        <v>0</v>
      </c>
      <c r="AR1431" s="7">
        <f>IF(T1431&gt;0,RANK(T1431,(N1431:P1431,Q1431:AF1431)),0)</f>
        <v>0</v>
      </c>
      <c r="AS1431" s="7">
        <f>IF(S1431&gt;0,RANK(S1431,(N1431:P1431,Q1431:AF1431)),0)</f>
        <v>0</v>
      </c>
      <c r="AT1431" s="2">
        <f t="shared" si="597"/>
        <v>5.9262676180522403E-2</v>
      </c>
      <c r="AU1431" s="2">
        <f t="shared" si="598"/>
        <v>0</v>
      </c>
      <c r="AV1431" s="2">
        <f t="shared" si="599"/>
        <v>0</v>
      </c>
      <c r="AW1431" s="2">
        <f t="shared" si="600"/>
        <v>0</v>
      </c>
      <c r="AY1431" t="s">
        <v>1926</v>
      </c>
      <c r="AZ1431" t="s">
        <v>2397</v>
      </c>
      <c r="BA1431" t="s">
        <v>2903</v>
      </c>
      <c r="BC1431">
        <v>2</v>
      </c>
      <c r="BD1431" s="91">
        <v>31</v>
      </c>
      <c r="BE1431" s="93"/>
      <c r="BF1431" s="91">
        <v>31</v>
      </c>
      <c r="BG1431" s="91">
        <f t="shared" si="601"/>
        <v>31</v>
      </c>
      <c r="BI1431" s="7" t="s">
        <v>2154</v>
      </c>
    </row>
    <row r="1432" spans="1:61" ht="14" customHeight="1" x14ac:dyDescent="0.2">
      <c r="C1432" s="1"/>
      <c r="E1432" s="7"/>
      <c r="F1432" s="7"/>
      <c r="I1432" s="2"/>
      <c r="AP1432" s="7"/>
      <c r="AQ1432" s="7"/>
      <c r="AR1432" s="7"/>
      <c r="AS1432" s="7"/>
      <c r="BA1432" t="s">
        <v>2903</v>
      </c>
      <c r="BD1432" s="91"/>
      <c r="BE1432" s="93"/>
      <c r="BF1432" s="96"/>
      <c r="BG1432" s="96"/>
    </row>
    <row r="1433" spans="1:61" ht="14" hidden="1" customHeight="1" outlineLevel="1" x14ac:dyDescent="0.2">
      <c r="A1433" t="s">
        <v>45</v>
      </c>
      <c r="B1433" t="s">
        <v>184</v>
      </c>
      <c r="C1433" s="1">
        <f t="shared" ref="C1433:C1443" si="604">SUM(N1433:AN1433)</f>
        <v>38051</v>
      </c>
      <c r="D1433" s="7">
        <f>IF(N1433&gt;0, RANK(N1433,(N1433:P1433,Q1433:AF1433)),0)</f>
        <v>1</v>
      </c>
      <c r="E1433" s="7">
        <f>IF(O1433&gt;0,RANK(O1433,(N1433:P1433,Q1433:AF1433)),0)</f>
        <v>2</v>
      </c>
      <c r="F1433" s="7">
        <f>IF(P1433&gt;0,RANK(P1433,(N1433:P1433,Q1433:AF1433)),0)</f>
        <v>0</v>
      </c>
      <c r="G1433" s="1">
        <f t="shared" si="602"/>
        <v>168</v>
      </c>
      <c r="H1433" s="2">
        <f t="shared" si="603"/>
        <v>4.4151270663057478E-3</v>
      </c>
      <c r="I1433" s="2"/>
      <c r="J1433" s="2">
        <f t="shared" ref="J1433:J1443" si="605">IF($C1433=0,"-",N1433/$C1433)</f>
        <v>0.49155081338203988</v>
      </c>
      <c r="K1433" s="2">
        <f t="shared" ref="K1433:K1443" si="606">IF($C1433=0,"-",O1433/$C1433)</f>
        <v>0.48713568631573417</v>
      </c>
      <c r="L1433" s="2">
        <f t="shared" ref="L1433:L1443" si="607">IF($C1433=0,"-",P1433/$C1433)</f>
        <v>0</v>
      </c>
      <c r="M1433" s="2">
        <f t="shared" ref="M1433:M1443" si="608">IF(C1433=0,"-",(1-J1433-K1433-L1433))</f>
        <v>2.1313500302225952E-2</v>
      </c>
      <c r="N1433" s="56">
        <f>SUMIF(Town!$AP$898:$AP$1138,$BF1433,Town!N$898:N$1138)</f>
        <v>18704</v>
      </c>
      <c r="O1433" s="56">
        <f>SUMIF(Town!$AP$898:$AP$1138,$BF1433,Town!O$898:O$1138)</f>
        <v>18536</v>
      </c>
      <c r="P1433" s="56"/>
      <c r="Q1433" s="56">
        <f>SUMIF(Town!$AP$898:$AP$1138,$BF1433,Town!Q$898:Q$1138)</f>
        <v>765</v>
      </c>
      <c r="X1433" s="56">
        <f>SUMIF(Town!$AP$898:$AP$1138,$BF1433,Town!X$898:X$1138)</f>
        <v>46</v>
      </c>
      <c r="AP1433" s="7">
        <f>IF(Q1433&gt;0,RANK(Q1433,(N1433:P1433,Q1433:AF1433)),0)</f>
        <v>3</v>
      </c>
      <c r="AQ1433" s="7">
        <f>IF(R1433&gt;0,RANK(R1433,(N1433:P1433,Q1433:AF1433)),0)</f>
        <v>0</v>
      </c>
      <c r="AR1433" s="7">
        <f>IF(T1433&gt;0,RANK(T1433,(N1433:P1433,Q1433:AF1433)),0)</f>
        <v>0</v>
      </c>
      <c r="AS1433" s="7">
        <f>IF(S1433&gt;0,RANK(S1433,(N1433:P1433,Q1433:AF1433)),0)</f>
        <v>0</v>
      </c>
      <c r="AT1433" s="2">
        <f t="shared" ref="AT1433:AT1443" si="609">IF($C1433=0,"-",Q1433/$C1433)</f>
        <v>2.0104596462642243E-2</v>
      </c>
      <c r="AU1433" s="2">
        <f t="shared" ref="AU1433:AU1443" si="610">IF($C1433=0,"-",R1433/$C1433)</f>
        <v>0</v>
      </c>
      <c r="AV1433" s="2">
        <f t="shared" ref="AV1433:AV1443" si="611">IF($C1433=0,"-",T1433/$C1433)</f>
        <v>0</v>
      </c>
      <c r="AW1433" s="2">
        <f t="shared" ref="AW1433:AW1443" si="612">IF($C1433=0,"-",S1433/$C1433)</f>
        <v>0</v>
      </c>
      <c r="AY1433" t="s">
        <v>45</v>
      </c>
      <c r="AZ1433" t="s">
        <v>184</v>
      </c>
      <c r="BC1433">
        <v>2</v>
      </c>
      <c r="BD1433" s="91">
        <v>33</v>
      </c>
      <c r="BE1433" s="93">
        <v>1</v>
      </c>
      <c r="BF1433" s="96">
        <f t="shared" ref="BF1433:BF1491" si="613">1000*BD1433+BE1433</f>
        <v>33001</v>
      </c>
      <c r="BG1433" s="96">
        <f t="shared" si="601"/>
        <v>33001</v>
      </c>
      <c r="BI1433" s="7" t="s">
        <v>1447</v>
      </c>
    </row>
    <row r="1434" spans="1:61" ht="14" hidden="1" customHeight="1" outlineLevel="1" x14ac:dyDescent="0.2">
      <c r="A1434" t="s">
        <v>203</v>
      </c>
      <c r="B1434" t="s">
        <v>184</v>
      </c>
      <c r="C1434" s="1">
        <f t="shared" si="604"/>
        <v>32958</v>
      </c>
      <c r="D1434" s="7">
        <f>IF(N1434&gt;0, RANK(N1434,(N1434:P1434,Q1434:AF1434)),0)</f>
        <v>1</v>
      </c>
      <c r="E1434" s="7">
        <f>IF(O1434&gt;0,RANK(O1434,(N1434:P1434,Q1434:AF1434)),0)</f>
        <v>2</v>
      </c>
      <c r="F1434" s="7">
        <f>IF(P1434&gt;0,RANK(P1434,(N1434:P1434,Q1434:AF1434)),0)</f>
        <v>0</v>
      </c>
      <c r="G1434" s="1">
        <f t="shared" si="602"/>
        <v>2976</v>
      </c>
      <c r="H1434" s="2">
        <f t="shared" si="603"/>
        <v>9.029674130711815E-2</v>
      </c>
      <c r="I1434" s="2"/>
      <c r="J1434" s="2">
        <f t="shared" si="605"/>
        <v>0.53613690151101401</v>
      </c>
      <c r="K1434" s="2">
        <f t="shared" si="606"/>
        <v>0.44584016020389589</v>
      </c>
      <c r="L1434" s="2">
        <f t="shared" si="607"/>
        <v>0</v>
      </c>
      <c r="M1434" s="2">
        <f t="shared" si="608"/>
        <v>1.8022938285090107E-2</v>
      </c>
      <c r="N1434" s="56">
        <f>SUMIF(Town!$AP$898:$AP$1138,$BF1434,Town!N$898:N$1138)</f>
        <v>17670</v>
      </c>
      <c r="O1434" s="56">
        <f>SUMIF(Town!$AP$898:$AP$1138,$BF1434,Town!O$898:O$1138)</f>
        <v>14694</v>
      </c>
      <c r="P1434" s="56"/>
      <c r="Q1434" s="56">
        <f>SUMIF(Town!$AP$898:$AP$1138,$BF1434,Town!Q$898:Q$1138)</f>
        <v>578</v>
      </c>
      <c r="X1434" s="56">
        <f>SUMIF(Town!$AP$898:$AP$1138,$BF1434,Town!X$898:X$1138)</f>
        <v>16</v>
      </c>
      <c r="AP1434" s="7">
        <f>IF(Q1434&gt;0,RANK(Q1434,(N1434:P1434,Q1434:AF1434)),0)</f>
        <v>3</v>
      </c>
      <c r="AQ1434" s="7">
        <f>IF(R1434&gt;0,RANK(R1434,(N1434:P1434,Q1434:AF1434)),0)</f>
        <v>0</v>
      </c>
      <c r="AR1434" s="7">
        <f>IF(T1434&gt;0,RANK(T1434,(N1434:P1434,Q1434:AF1434)),0)</f>
        <v>0</v>
      </c>
      <c r="AS1434" s="7">
        <f>IF(S1434&gt;0,RANK(S1434,(N1434:P1434,Q1434:AF1434)),0)</f>
        <v>0</v>
      </c>
      <c r="AT1434" s="2">
        <f t="shared" si="609"/>
        <v>1.7537471933976576E-2</v>
      </c>
      <c r="AU1434" s="2">
        <f t="shared" si="610"/>
        <v>0</v>
      </c>
      <c r="AV1434" s="2">
        <f t="shared" si="611"/>
        <v>0</v>
      </c>
      <c r="AW1434" s="2">
        <f t="shared" si="612"/>
        <v>0</v>
      </c>
      <c r="AY1434" t="s">
        <v>203</v>
      </c>
      <c r="AZ1434" t="s">
        <v>184</v>
      </c>
      <c r="BA1434">
        <v>1</v>
      </c>
      <c r="BC1434">
        <v>2</v>
      </c>
      <c r="BD1434" s="91">
        <v>33</v>
      </c>
      <c r="BE1434" s="93">
        <v>3</v>
      </c>
      <c r="BF1434" s="96">
        <f t="shared" si="613"/>
        <v>33003</v>
      </c>
      <c r="BG1434" s="96">
        <f t="shared" si="601"/>
        <v>33003</v>
      </c>
      <c r="BI1434" s="7" t="s">
        <v>1447</v>
      </c>
    </row>
    <row r="1435" spans="1:61" ht="14" hidden="1" customHeight="1" outlineLevel="1" x14ac:dyDescent="0.2">
      <c r="A1435" t="s">
        <v>1703</v>
      </c>
      <c r="B1435" t="s">
        <v>184</v>
      </c>
      <c r="C1435" s="1">
        <f t="shared" si="604"/>
        <v>43595</v>
      </c>
      <c r="D1435" s="7">
        <f>IF(N1435&gt;0, RANK(N1435,(N1435:P1435,Q1435:AF1435)),0)</f>
        <v>1</v>
      </c>
      <c r="E1435" s="7">
        <f>IF(O1435&gt;0,RANK(O1435,(N1435:P1435,Q1435:AF1435)),0)</f>
        <v>2</v>
      </c>
      <c r="F1435" s="7">
        <f>IF(P1435&gt;0,RANK(P1435,(N1435:P1435,Q1435:AF1435)),0)</f>
        <v>0</v>
      </c>
      <c r="G1435" s="1">
        <f t="shared" si="602"/>
        <v>11060</v>
      </c>
      <c r="H1435" s="2">
        <f t="shared" si="603"/>
        <v>0.25369881867186606</v>
      </c>
      <c r="I1435" s="2"/>
      <c r="J1435" s="2">
        <f t="shared" si="605"/>
        <v>0.61360247734831974</v>
      </c>
      <c r="K1435" s="2">
        <f t="shared" si="606"/>
        <v>0.35990365867645374</v>
      </c>
      <c r="L1435" s="2">
        <f t="shared" si="607"/>
        <v>0</v>
      </c>
      <c r="M1435" s="2">
        <f t="shared" si="608"/>
        <v>2.6493863975226517E-2</v>
      </c>
      <c r="N1435" s="56">
        <f>SUMIF(Town!$AP$898:$AP$1138,$BF1435,Town!N$898:N$1138)</f>
        <v>26750</v>
      </c>
      <c r="O1435" s="56">
        <f>SUMIF(Town!$AP$898:$AP$1138,$BF1435,Town!O$898:O$1138)</f>
        <v>15690</v>
      </c>
      <c r="P1435" s="56"/>
      <c r="Q1435" s="56">
        <f>SUMIF(Town!$AP$898:$AP$1138,$BF1435,Town!Q$898:Q$1138)</f>
        <v>1122</v>
      </c>
      <c r="X1435" s="56">
        <f>SUMIF(Town!$AP$898:$AP$1138,$BF1435,Town!X$898:X$1138)</f>
        <v>33</v>
      </c>
      <c r="AP1435" s="7">
        <f>IF(Q1435&gt;0,RANK(Q1435,(N1435:P1435,Q1435:AF1435)),0)</f>
        <v>3</v>
      </c>
      <c r="AQ1435" s="7">
        <f>IF(R1435&gt;0,RANK(R1435,(N1435:P1435,Q1435:AF1435)),0)</f>
        <v>0</v>
      </c>
      <c r="AR1435" s="7">
        <f>IF(T1435&gt;0,RANK(T1435,(N1435:P1435,Q1435:AF1435)),0)</f>
        <v>0</v>
      </c>
      <c r="AS1435" s="7">
        <f>IF(S1435&gt;0,RANK(S1435,(N1435:P1435,Q1435:AF1435)),0)</f>
        <v>0</v>
      </c>
      <c r="AT1435" s="2">
        <f t="shared" si="609"/>
        <v>2.5736896433077187E-2</v>
      </c>
      <c r="AU1435" s="2">
        <f t="shared" si="610"/>
        <v>0</v>
      </c>
      <c r="AV1435" s="2">
        <f t="shared" si="611"/>
        <v>0</v>
      </c>
      <c r="AW1435" s="2">
        <f t="shared" si="612"/>
        <v>0</v>
      </c>
      <c r="AY1435" t="s">
        <v>1703</v>
      </c>
      <c r="AZ1435" t="s">
        <v>184</v>
      </c>
      <c r="BA1435">
        <v>2</v>
      </c>
      <c r="BC1435">
        <v>2</v>
      </c>
      <c r="BD1435" s="91">
        <v>33</v>
      </c>
      <c r="BE1435" s="93">
        <v>5</v>
      </c>
      <c r="BF1435" s="96">
        <f t="shared" si="613"/>
        <v>33005</v>
      </c>
      <c r="BG1435" s="96">
        <f t="shared" si="601"/>
        <v>33005</v>
      </c>
      <c r="BI1435" s="7" t="s">
        <v>1447</v>
      </c>
    </row>
    <row r="1436" spans="1:61" ht="14" hidden="1" customHeight="1" outlineLevel="1" x14ac:dyDescent="0.2">
      <c r="A1436" t="s">
        <v>872</v>
      </c>
      <c r="B1436" t="s">
        <v>184</v>
      </c>
      <c r="C1436" s="1">
        <f t="shared" si="604"/>
        <v>16336</v>
      </c>
      <c r="D1436" s="7">
        <f>IF(N1436&gt;0, RANK(N1436,(N1436:P1436,Q1436:AF1436)),0)</f>
        <v>1</v>
      </c>
      <c r="E1436" s="7">
        <f>IF(O1436&gt;0,RANK(O1436,(N1436:P1436,Q1436:AF1436)),0)</f>
        <v>2</v>
      </c>
      <c r="F1436" s="7">
        <f>IF(P1436&gt;0,RANK(P1436,(N1436:P1436,Q1436:AF1436)),0)</f>
        <v>0</v>
      </c>
      <c r="G1436" s="1">
        <f t="shared" si="602"/>
        <v>1530</v>
      </c>
      <c r="H1436" s="2">
        <f t="shared" si="603"/>
        <v>9.3658178256611171E-2</v>
      </c>
      <c r="I1436" s="2"/>
      <c r="J1436" s="2">
        <f t="shared" si="605"/>
        <v>0.53574926542605283</v>
      </c>
      <c r="K1436" s="2">
        <f t="shared" si="606"/>
        <v>0.44209108716944173</v>
      </c>
      <c r="L1436" s="2">
        <f t="shared" si="607"/>
        <v>0</v>
      </c>
      <c r="M1436" s="2">
        <f t="shared" si="608"/>
        <v>2.2159647404505434E-2</v>
      </c>
      <c r="N1436" s="56">
        <f>SUMIF(Town!$AP$898:$AP$1138,$BF1436,Town!N$898:N$1138)</f>
        <v>8752</v>
      </c>
      <c r="O1436" s="56">
        <f>SUMIF(Town!$AP$898:$AP$1138,$BF1436,Town!O$898:O$1138)</f>
        <v>7222</v>
      </c>
      <c r="P1436" s="56"/>
      <c r="Q1436" s="56">
        <f>SUMIF(Town!$AP$898:$AP$1138,$BF1436,Town!Q$898:Q$1138)</f>
        <v>362</v>
      </c>
      <c r="X1436" s="56">
        <f>SUMIF(Town!$AP$898:$AP$1138,$BF1436,Town!X$898:X$1138)</f>
        <v>0</v>
      </c>
      <c r="AP1436" s="7">
        <f>IF(Q1436&gt;0,RANK(Q1436,(N1436:P1436,Q1436:AF1436)),0)</f>
        <v>3</v>
      </c>
      <c r="AQ1436" s="7">
        <f>IF(R1436&gt;0,RANK(R1436,(N1436:P1436,Q1436:AF1436)),0)</f>
        <v>0</v>
      </c>
      <c r="AR1436" s="7">
        <f>IF(T1436&gt;0,RANK(T1436,(N1436:P1436,Q1436:AF1436)),0)</f>
        <v>0</v>
      </c>
      <c r="AS1436" s="7">
        <f>IF(S1436&gt;0,RANK(S1436,(N1436:P1436,Q1436:AF1436)),0)</f>
        <v>0</v>
      </c>
      <c r="AT1436" s="2">
        <f t="shared" si="609"/>
        <v>2.2159647404505389E-2</v>
      </c>
      <c r="AU1436" s="2">
        <f t="shared" si="610"/>
        <v>0</v>
      </c>
      <c r="AV1436" s="2">
        <f t="shared" si="611"/>
        <v>0</v>
      </c>
      <c r="AW1436" s="2">
        <f t="shared" si="612"/>
        <v>0</v>
      </c>
      <c r="AY1436" t="s">
        <v>872</v>
      </c>
      <c r="AZ1436" t="s">
        <v>184</v>
      </c>
      <c r="BA1436">
        <v>2</v>
      </c>
      <c r="BC1436">
        <v>2</v>
      </c>
      <c r="BD1436" s="91">
        <v>33</v>
      </c>
      <c r="BE1436" s="93">
        <v>7</v>
      </c>
      <c r="BF1436" s="96">
        <f t="shared" si="613"/>
        <v>33007</v>
      </c>
      <c r="BG1436" s="96">
        <f t="shared" si="601"/>
        <v>33007</v>
      </c>
      <c r="BI1436" s="7" t="s">
        <v>1447</v>
      </c>
    </row>
    <row r="1437" spans="1:61" ht="14" hidden="1" customHeight="1" outlineLevel="1" x14ac:dyDescent="0.2">
      <c r="A1437" t="s">
        <v>2510</v>
      </c>
      <c r="B1437" t="s">
        <v>184</v>
      </c>
      <c r="C1437" s="1">
        <f t="shared" si="604"/>
        <v>53386</v>
      </c>
      <c r="D1437" s="7">
        <f>IF(N1437&gt;0, RANK(N1437,(N1437:P1437,Q1437:AF1437)),0)</f>
        <v>1</v>
      </c>
      <c r="E1437" s="7">
        <f>IF(O1437&gt;0,RANK(O1437,(N1437:P1437,Q1437:AF1437)),0)</f>
        <v>2</v>
      </c>
      <c r="F1437" s="7">
        <f>IF(P1437&gt;0,RANK(P1437,(N1437:P1437,Q1437:AF1437)),0)</f>
        <v>0</v>
      </c>
      <c r="G1437" s="1">
        <f t="shared" si="602"/>
        <v>15951</v>
      </c>
      <c r="H1437" s="2">
        <f t="shared" si="603"/>
        <v>0.29878619862885403</v>
      </c>
      <c r="I1437" s="2"/>
      <c r="J1437" s="2">
        <f t="shared" si="605"/>
        <v>0.63767654441239274</v>
      </c>
      <c r="K1437" s="2">
        <f t="shared" si="606"/>
        <v>0.33889034578353877</v>
      </c>
      <c r="L1437" s="2">
        <f t="shared" si="607"/>
        <v>0</v>
      </c>
      <c r="M1437" s="2">
        <f t="shared" si="608"/>
        <v>2.3433109804068486E-2</v>
      </c>
      <c r="N1437" s="56">
        <f>SUMIF(Town!$AP$898:$AP$1138,$BF1437,Town!N$898:N$1138)</f>
        <v>34043</v>
      </c>
      <c r="O1437" s="56">
        <f>SUMIF(Town!$AP$898:$AP$1138,$BF1437,Town!O$898:O$1138)</f>
        <v>18092</v>
      </c>
      <c r="P1437" s="56"/>
      <c r="Q1437" s="56">
        <f>SUMIF(Town!$AP$898:$AP$1138,$BF1437,Town!Q$898:Q$1138)</f>
        <v>1212</v>
      </c>
      <c r="X1437" s="56">
        <f>SUMIF(Town!$AP$898:$AP$1138,$BF1437,Town!X$898:X$1138)</f>
        <v>39</v>
      </c>
      <c r="AP1437" s="7">
        <f>IF(Q1437&gt;0,RANK(Q1437,(N1437:P1437,Q1437:AF1437)),0)</f>
        <v>3</v>
      </c>
      <c r="AQ1437" s="7">
        <f>IF(R1437&gt;0,RANK(R1437,(N1437:P1437,Q1437:AF1437)),0)</f>
        <v>0</v>
      </c>
      <c r="AR1437" s="7">
        <f>IF(T1437&gt;0,RANK(T1437,(N1437:P1437,Q1437:AF1437)),0)</f>
        <v>0</v>
      </c>
      <c r="AS1437" s="7">
        <f>IF(S1437&gt;0,RANK(S1437,(N1437:P1437,Q1437:AF1437)),0)</f>
        <v>0</v>
      </c>
      <c r="AT1437" s="2">
        <f t="shared" si="609"/>
        <v>2.270258120106395E-2</v>
      </c>
      <c r="AU1437" s="2">
        <f t="shared" si="610"/>
        <v>0</v>
      </c>
      <c r="AV1437" s="2">
        <f t="shared" si="611"/>
        <v>0</v>
      </c>
      <c r="AW1437" s="2">
        <f t="shared" si="612"/>
        <v>0</v>
      </c>
      <c r="AY1437" t="s">
        <v>2510</v>
      </c>
      <c r="AZ1437" t="s">
        <v>184</v>
      </c>
      <c r="BC1437">
        <v>2</v>
      </c>
      <c r="BD1437" s="91">
        <v>33</v>
      </c>
      <c r="BE1437" s="93">
        <v>9</v>
      </c>
      <c r="BF1437" s="96">
        <f t="shared" si="613"/>
        <v>33009</v>
      </c>
      <c r="BG1437" s="96">
        <f t="shared" si="601"/>
        <v>33009</v>
      </c>
      <c r="BI1437" s="7" t="s">
        <v>1447</v>
      </c>
    </row>
    <row r="1438" spans="1:61" ht="14" hidden="1" customHeight="1" outlineLevel="1" x14ac:dyDescent="0.2">
      <c r="A1438" t="s">
        <v>399</v>
      </c>
      <c r="B1438" t="s">
        <v>184</v>
      </c>
      <c r="C1438" s="1">
        <f t="shared" si="604"/>
        <v>228474</v>
      </c>
      <c r="D1438" s="7">
        <f>IF(N1438&gt;0, RANK(N1438,(N1438:P1438,Q1438:AF1438)),0)</f>
        <v>1</v>
      </c>
      <c r="E1438" s="7">
        <f>IF(O1438&gt;0,RANK(O1438,(N1438:P1438,Q1438:AF1438)),0)</f>
        <v>2</v>
      </c>
      <c r="F1438" s="7">
        <f>IF(P1438&gt;0,RANK(P1438,(N1438:P1438,Q1438:AF1438)),0)</f>
        <v>0</v>
      </c>
      <c r="G1438" s="1">
        <f t="shared" si="602"/>
        <v>35493</v>
      </c>
      <c r="H1438" s="2">
        <f t="shared" si="603"/>
        <v>0.15534809212426798</v>
      </c>
      <c r="I1438" s="2"/>
      <c r="J1438" s="2">
        <f t="shared" si="605"/>
        <v>0.56505335399213918</v>
      </c>
      <c r="K1438" s="2">
        <f t="shared" si="606"/>
        <v>0.40970526186787121</v>
      </c>
      <c r="L1438" s="2">
        <f t="shared" si="607"/>
        <v>0</v>
      </c>
      <c r="M1438" s="2">
        <f t="shared" si="608"/>
        <v>2.5241384139989609E-2</v>
      </c>
      <c r="N1438" s="56">
        <f>SUMIF(Town!$AP$898:$AP$1138,$BF1438,Town!N$898:N$1138)</f>
        <v>129100</v>
      </c>
      <c r="O1438" s="56">
        <f>SUMIF(Town!$AP$898:$AP$1138,$BF1438,Town!O$898:O$1138)</f>
        <v>93607</v>
      </c>
      <c r="P1438" s="56"/>
      <c r="Q1438" s="56">
        <f>SUMIF(Town!$AP$898:$AP$1138,$BF1438,Town!Q$898:Q$1138)</f>
        <v>5630</v>
      </c>
      <c r="X1438" s="56">
        <f>SUMIF(Town!$AP$898:$AP$1138,$BF1438,Town!X$898:X$1138)</f>
        <v>137</v>
      </c>
      <c r="AP1438" s="7">
        <f>IF(Q1438&gt;0,RANK(Q1438,(N1438:P1438,Q1438:AF1438)),0)</f>
        <v>3</v>
      </c>
      <c r="AQ1438" s="7">
        <f>IF(R1438&gt;0,RANK(R1438,(N1438:P1438,Q1438:AF1438)),0)</f>
        <v>0</v>
      </c>
      <c r="AR1438" s="7">
        <f>IF(T1438&gt;0,RANK(T1438,(N1438:P1438,Q1438:AF1438)),0)</f>
        <v>0</v>
      </c>
      <c r="AS1438" s="7">
        <f>IF(S1438&gt;0,RANK(S1438,(N1438:P1438,Q1438:AF1438)),0)</f>
        <v>0</v>
      </c>
      <c r="AT1438" s="2">
        <f t="shared" si="609"/>
        <v>2.4641753547449602E-2</v>
      </c>
      <c r="AU1438" s="2">
        <f t="shared" si="610"/>
        <v>0</v>
      </c>
      <c r="AV1438" s="2">
        <f t="shared" si="611"/>
        <v>0</v>
      </c>
      <c r="AW1438" s="2">
        <f t="shared" si="612"/>
        <v>0</v>
      </c>
      <c r="AY1438" t="s">
        <v>399</v>
      </c>
      <c r="AZ1438" t="s">
        <v>184</v>
      </c>
      <c r="BC1438">
        <v>2</v>
      </c>
      <c r="BD1438" s="91">
        <v>33</v>
      </c>
      <c r="BE1438" s="93">
        <v>11</v>
      </c>
      <c r="BF1438" s="96">
        <f t="shared" si="613"/>
        <v>33011</v>
      </c>
      <c r="BG1438" s="96">
        <f t="shared" si="601"/>
        <v>33011</v>
      </c>
      <c r="BI1438" s="7" t="s">
        <v>1447</v>
      </c>
    </row>
    <row r="1439" spans="1:61" ht="14" hidden="1" customHeight="1" outlineLevel="1" x14ac:dyDescent="0.2">
      <c r="A1439" t="s">
        <v>1814</v>
      </c>
      <c r="B1439" t="s">
        <v>184</v>
      </c>
      <c r="C1439" s="1">
        <f t="shared" si="604"/>
        <v>89113</v>
      </c>
      <c r="D1439" s="7">
        <f>IF(N1439&gt;0, RANK(N1439,(N1439:P1439,Q1439:AF1439)),0)</f>
        <v>1</v>
      </c>
      <c r="E1439" s="7">
        <f>IF(O1439&gt;0,RANK(O1439,(N1439:P1439,Q1439:AF1439)),0)</f>
        <v>2</v>
      </c>
      <c r="F1439" s="7">
        <f>IF(P1439&gt;0,RANK(P1439,(N1439:P1439,Q1439:AF1439)),0)</f>
        <v>0</v>
      </c>
      <c r="G1439" s="1">
        <f t="shared" si="602"/>
        <v>17656</v>
      </c>
      <c r="H1439" s="2">
        <f t="shared" si="603"/>
        <v>0.19813046356872735</v>
      </c>
      <c r="I1439" s="2"/>
      <c r="J1439" s="2">
        <f t="shared" si="605"/>
        <v>0.5873778236620919</v>
      </c>
      <c r="K1439" s="2">
        <f t="shared" si="606"/>
        <v>0.38924736009336458</v>
      </c>
      <c r="L1439" s="2">
        <f t="shared" si="607"/>
        <v>0</v>
      </c>
      <c r="M1439" s="2">
        <f t="shared" si="608"/>
        <v>2.3374816244543517E-2</v>
      </c>
      <c r="N1439" s="56">
        <f>SUMIF(Town!$AP$898:$AP$1138,$BF1439,Town!N$898:N$1138)</f>
        <v>52343</v>
      </c>
      <c r="O1439" s="56">
        <f>SUMIF(Town!$AP$898:$AP$1138,$BF1439,Town!O$898:O$1138)</f>
        <v>34687</v>
      </c>
      <c r="P1439" s="56"/>
      <c r="Q1439" s="56">
        <f>SUMIF(Town!$AP$898:$AP$1138,$BF1439,Town!Q$898:Q$1138)</f>
        <v>2031</v>
      </c>
      <c r="X1439" s="56">
        <f>SUMIF(Town!$AP$898:$AP$1138,$BF1439,Town!X$898:X$1138)</f>
        <v>52</v>
      </c>
      <c r="AP1439" s="7">
        <f>IF(Q1439&gt;0,RANK(Q1439,(N1439:P1439,Q1439:AF1439)),0)</f>
        <v>3</v>
      </c>
      <c r="AQ1439" s="7">
        <f>IF(R1439&gt;0,RANK(R1439,(N1439:P1439,Q1439:AF1439)),0)</f>
        <v>0</v>
      </c>
      <c r="AR1439" s="7">
        <f>IF(T1439&gt;0,RANK(T1439,(N1439:P1439,Q1439:AF1439)),0)</f>
        <v>0</v>
      </c>
      <c r="AS1439" s="7">
        <f>IF(S1439&gt;0,RANK(S1439,(N1439:P1439,Q1439:AF1439)),0)</f>
        <v>0</v>
      </c>
      <c r="AT1439" s="2">
        <f t="shared" si="609"/>
        <v>2.2791287466475151E-2</v>
      </c>
      <c r="AU1439" s="2">
        <f t="shared" si="610"/>
        <v>0</v>
      </c>
      <c r="AV1439" s="2">
        <f t="shared" si="611"/>
        <v>0</v>
      </c>
      <c r="AW1439" s="2">
        <f t="shared" si="612"/>
        <v>0</v>
      </c>
      <c r="AY1439" t="s">
        <v>1814</v>
      </c>
      <c r="AZ1439" t="s">
        <v>184</v>
      </c>
      <c r="BC1439">
        <v>2</v>
      </c>
      <c r="BD1439" s="91">
        <v>33</v>
      </c>
      <c r="BE1439" s="93">
        <v>13</v>
      </c>
      <c r="BF1439" s="96">
        <f t="shared" si="613"/>
        <v>33013</v>
      </c>
      <c r="BG1439" s="96">
        <f t="shared" si="601"/>
        <v>33013</v>
      </c>
      <c r="BI1439" s="7" t="s">
        <v>1447</v>
      </c>
    </row>
    <row r="1440" spans="1:61" ht="14" hidden="1" customHeight="1" outlineLevel="1" x14ac:dyDescent="0.2">
      <c r="A1440" t="s">
        <v>269</v>
      </c>
      <c r="B1440" t="s">
        <v>184</v>
      </c>
      <c r="C1440" s="1">
        <f t="shared" si="604"/>
        <v>196961</v>
      </c>
      <c r="D1440" s="7">
        <f>IF(N1440&gt;0, RANK(N1440,(N1440:P1440,Q1440:AF1440)),0)</f>
        <v>1</v>
      </c>
      <c r="E1440" s="7">
        <f>IF(O1440&gt;0,RANK(O1440,(N1440:P1440,Q1440:AF1440)),0)</f>
        <v>2</v>
      </c>
      <c r="F1440" s="7">
        <f>IF(P1440&gt;0,RANK(P1440,(N1440:P1440,Q1440:AF1440)),0)</f>
        <v>0</v>
      </c>
      <c r="G1440" s="1">
        <f t="shared" si="602"/>
        <v>18881</v>
      </c>
      <c r="H1440" s="2">
        <f t="shared" si="603"/>
        <v>9.5861617274485805E-2</v>
      </c>
      <c r="I1440" s="2"/>
      <c r="J1440" s="2">
        <f t="shared" si="605"/>
        <v>0.53725356796523172</v>
      </c>
      <c r="K1440" s="2">
        <f t="shared" si="606"/>
        <v>0.44139195069074588</v>
      </c>
      <c r="L1440" s="2">
        <f t="shared" si="607"/>
        <v>0</v>
      </c>
      <c r="M1440" s="2">
        <f t="shared" si="608"/>
        <v>2.1354481344022402E-2</v>
      </c>
      <c r="N1440" s="56">
        <f>SUMIF(Town!$AP$898:$AP$1138,$BF1440,Town!N$898:N$1138)</f>
        <v>105818</v>
      </c>
      <c r="O1440" s="56">
        <f>SUMIF(Town!$AP$898:$AP$1138,$BF1440,Town!O$898:O$1138)</f>
        <v>86937</v>
      </c>
      <c r="P1440" s="56"/>
      <c r="Q1440" s="56">
        <f>SUMIF(Town!$AP$898:$AP$1138,$BF1440,Town!Q$898:Q$1138)</f>
        <v>4112</v>
      </c>
      <c r="X1440" s="56">
        <f>SUMIF(Town!$AP$898:$AP$1138,$BF1440,Town!X$898:X$1138)</f>
        <v>94</v>
      </c>
      <c r="AP1440" s="7">
        <f>IF(Q1440&gt;0,RANK(Q1440,(N1440:P1440,Q1440:AF1440)),0)</f>
        <v>3</v>
      </c>
      <c r="AQ1440" s="7">
        <f>IF(R1440&gt;0,RANK(R1440,(N1440:P1440,Q1440:AF1440)),0)</f>
        <v>0</v>
      </c>
      <c r="AR1440" s="7">
        <f>IF(T1440&gt;0,RANK(T1440,(N1440:P1440,Q1440:AF1440)),0)</f>
        <v>0</v>
      </c>
      <c r="AS1440" s="7">
        <f>IF(S1440&gt;0,RANK(S1440,(N1440:P1440,Q1440:AF1440)),0)</f>
        <v>0</v>
      </c>
      <c r="AT1440" s="2">
        <f t="shared" si="609"/>
        <v>2.0877229502287254E-2</v>
      </c>
      <c r="AU1440" s="2">
        <f t="shared" si="610"/>
        <v>0</v>
      </c>
      <c r="AV1440" s="2">
        <f t="shared" si="611"/>
        <v>0</v>
      </c>
      <c r="AW1440" s="2">
        <f t="shared" si="612"/>
        <v>0</v>
      </c>
      <c r="AY1440" t="s">
        <v>269</v>
      </c>
      <c r="AZ1440" t="s">
        <v>184</v>
      </c>
      <c r="BC1440">
        <v>2</v>
      </c>
      <c r="BD1440" s="91">
        <v>33</v>
      </c>
      <c r="BE1440" s="93">
        <v>15</v>
      </c>
      <c r="BF1440" s="96">
        <f t="shared" si="613"/>
        <v>33015</v>
      </c>
      <c r="BG1440" s="96">
        <f t="shared" si="601"/>
        <v>33015</v>
      </c>
      <c r="BI1440" s="7" t="s">
        <v>1447</v>
      </c>
    </row>
    <row r="1441" spans="1:69" ht="14" hidden="1" customHeight="1" outlineLevel="1" x14ac:dyDescent="0.2">
      <c r="A1441" t="s">
        <v>726</v>
      </c>
      <c r="B1441" t="s">
        <v>184</v>
      </c>
      <c r="C1441" s="1">
        <f t="shared" si="604"/>
        <v>72888</v>
      </c>
      <c r="D1441" s="7">
        <f>IF(N1441&gt;0, RANK(N1441,(N1441:P1441,Q1441:AF1441)),0)</f>
        <v>1</v>
      </c>
      <c r="E1441" s="7">
        <f>IF(O1441&gt;0,RANK(O1441,(N1441:P1441,Q1441:AF1441)),0)</f>
        <v>2</v>
      </c>
      <c r="F1441" s="7">
        <f>IF(P1441&gt;0,RANK(P1441,(N1441:P1441,Q1441:AF1441)),0)</f>
        <v>0</v>
      </c>
      <c r="G1441" s="1">
        <f t="shared" si="602"/>
        <v>17950</v>
      </c>
      <c r="H1441" s="2">
        <f t="shared" si="603"/>
        <v>0.24626824717374601</v>
      </c>
      <c r="I1441" s="2"/>
      <c r="J1441" s="2">
        <f t="shared" si="605"/>
        <v>0.60935956536055313</v>
      </c>
      <c r="K1441" s="2">
        <f t="shared" si="606"/>
        <v>0.36309131818680718</v>
      </c>
      <c r="L1441" s="2">
        <f t="shared" si="607"/>
        <v>0</v>
      </c>
      <c r="M1441" s="2">
        <f t="shared" si="608"/>
        <v>2.7549116452639688E-2</v>
      </c>
      <c r="N1441" s="56">
        <f>SUMIF(Town!$AP$898:$AP$1138,$BF1441,Town!N$898:N$1138)</f>
        <v>44415</v>
      </c>
      <c r="O1441" s="56">
        <f>SUMIF(Town!$AP$898:$AP$1138,$BF1441,Town!O$898:O$1138)</f>
        <v>26465</v>
      </c>
      <c r="P1441" s="56"/>
      <c r="Q1441" s="56">
        <f>SUMIF(Town!$AP$898:$AP$1138,$BF1441,Town!Q$898:Q$1138)</f>
        <v>1947</v>
      </c>
      <c r="X1441" s="56">
        <f>SUMIF(Town!$AP$898:$AP$1138,$BF1441,Town!X$898:X$1138)</f>
        <v>61</v>
      </c>
      <c r="AP1441" s="7">
        <f>IF(Q1441&gt;0,RANK(Q1441,(N1441:P1441,Q1441:AF1441)),0)</f>
        <v>3</v>
      </c>
      <c r="AQ1441" s="7">
        <f>IF(R1441&gt;0,RANK(R1441,(N1441:P1441,Q1441:AF1441)),0)</f>
        <v>0</v>
      </c>
      <c r="AR1441" s="7">
        <f>IF(T1441&gt;0,RANK(T1441,(N1441:P1441,Q1441:AF1441)),0)</f>
        <v>0</v>
      </c>
      <c r="AS1441" s="7">
        <f>IF(S1441&gt;0,RANK(S1441,(N1441:P1441,Q1441:AF1441)),0)</f>
        <v>0</v>
      </c>
      <c r="AT1441" s="2">
        <f t="shared" si="609"/>
        <v>2.6712216002634178E-2</v>
      </c>
      <c r="AU1441" s="2">
        <f t="shared" si="610"/>
        <v>0</v>
      </c>
      <c r="AV1441" s="2">
        <f t="shared" si="611"/>
        <v>0</v>
      </c>
      <c r="AW1441" s="2">
        <f t="shared" si="612"/>
        <v>0</v>
      </c>
      <c r="AY1441" t="s">
        <v>726</v>
      </c>
      <c r="AZ1441" t="s">
        <v>184</v>
      </c>
      <c r="BA1441">
        <v>1</v>
      </c>
      <c r="BC1441">
        <v>2</v>
      </c>
      <c r="BD1441" s="91">
        <v>33</v>
      </c>
      <c r="BE1441" s="93">
        <v>17</v>
      </c>
      <c r="BF1441" s="96">
        <f t="shared" si="613"/>
        <v>33017</v>
      </c>
      <c r="BG1441" s="96">
        <f t="shared" si="601"/>
        <v>33017</v>
      </c>
      <c r="BI1441" s="7" t="s">
        <v>1447</v>
      </c>
    </row>
    <row r="1442" spans="1:69" ht="14" hidden="1" customHeight="1" outlineLevel="1" x14ac:dyDescent="0.2">
      <c r="A1442" t="s">
        <v>267</v>
      </c>
      <c r="B1442" t="s">
        <v>184</v>
      </c>
      <c r="C1442" s="1">
        <f t="shared" si="604"/>
        <v>24152</v>
      </c>
      <c r="D1442" s="7">
        <f>IF(N1442&gt;0, RANK(N1442,(N1442:P1442,Q1442:AF1442)),0)</f>
        <v>1</v>
      </c>
      <c r="E1442" s="7">
        <f>IF(O1442&gt;0,RANK(O1442,(N1442:P1442,Q1442:AF1442)),0)</f>
        <v>2</v>
      </c>
      <c r="F1442" s="7">
        <f>IF(P1442&gt;0,RANK(P1442,(N1442:P1442,Q1442:AF1442)),0)</f>
        <v>0</v>
      </c>
      <c r="G1442" s="1">
        <f t="shared" si="602"/>
        <v>2884</v>
      </c>
      <c r="H1442" s="2">
        <f t="shared" si="603"/>
        <v>0.11941040079496522</v>
      </c>
      <c r="I1442" s="2"/>
      <c r="J1442" s="2">
        <f t="shared" si="605"/>
        <v>0.54583471348128521</v>
      </c>
      <c r="K1442" s="2">
        <f t="shared" si="606"/>
        <v>0.42642431268631997</v>
      </c>
      <c r="L1442" s="2">
        <f t="shared" si="607"/>
        <v>0</v>
      </c>
      <c r="M1442" s="2">
        <f t="shared" si="608"/>
        <v>2.7740973832394822E-2</v>
      </c>
      <c r="N1442" s="56">
        <f>SUMIF(Town!$AP$898:$AP$1138,$BF1442,Town!N$898:N$1138)</f>
        <v>13183</v>
      </c>
      <c r="O1442" s="56">
        <f>SUMIF(Town!$AP$898:$AP$1138,$BF1442,Town!O$898:O$1138)</f>
        <v>10299</v>
      </c>
      <c r="P1442" s="56"/>
      <c r="Q1442" s="56">
        <f>SUMIF(Town!$AP$898:$AP$1138,$BF1442,Town!Q$898:Q$1138)</f>
        <v>662</v>
      </c>
      <c r="X1442" s="56">
        <f>SUMIF(Town!$AP$898:$AP$1138,$BF1442,Town!X$898:X$1138)</f>
        <v>8</v>
      </c>
      <c r="AP1442" s="7">
        <f>IF(Q1442&gt;0,RANK(Q1442,(N1442:P1442,Q1442:AF1442)),0)</f>
        <v>3</v>
      </c>
      <c r="AQ1442" s="7">
        <f>IF(R1442&gt;0,RANK(R1442,(N1442:P1442,Q1442:AF1442)),0)</f>
        <v>0</v>
      </c>
      <c r="AR1442" s="7">
        <f>IF(T1442&gt;0,RANK(T1442,(N1442:P1442,Q1442:AF1442)),0)</f>
        <v>0</v>
      </c>
      <c r="AS1442" s="7">
        <f>IF(S1442&gt;0,RANK(S1442,(N1442:P1442,Q1442:AF1442)),0)</f>
        <v>0</v>
      </c>
      <c r="AT1442" s="2">
        <f t="shared" si="609"/>
        <v>2.7409738323948326E-2</v>
      </c>
      <c r="AU1442" s="2">
        <f t="shared" si="610"/>
        <v>0</v>
      </c>
      <c r="AV1442" s="2">
        <f t="shared" si="611"/>
        <v>0</v>
      </c>
      <c r="AW1442" s="2">
        <f t="shared" si="612"/>
        <v>0</v>
      </c>
      <c r="AY1442" t="s">
        <v>267</v>
      </c>
      <c r="AZ1442" t="s">
        <v>184</v>
      </c>
      <c r="BA1442">
        <v>2</v>
      </c>
      <c r="BC1442">
        <v>2</v>
      </c>
      <c r="BD1442" s="91">
        <v>33</v>
      </c>
      <c r="BE1442" s="93">
        <v>19</v>
      </c>
      <c r="BF1442" s="96">
        <f t="shared" si="613"/>
        <v>33019</v>
      </c>
      <c r="BG1442" s="96">
        <f t="shared" si="601"/>
        <v>33019</v>
      </c>
      <c r="BI1442" s="7" t="s">
        <v>1447</v>
      </c>
    </row>
    <row r="1443" spans="1:69" ht="14" customHeight="1" collapsed="1" x14ac:dyDescent="0.2">
      <c r="A1443" t="s">
        <v>941</v>
      </c>
      <c r="B1443" t="s">
        <v>2397</v>
      </c>
      <c r="C1443" s="1">
        <f t="shared" si="604"/>
        <v>795914</v>
      </c>
      <c r="D1443" s="7">
        <f>IF(N1443&gt;0, RANK(N1443,(N1443:P1443,Q1443:AF1443)),0)</f>
        <v>1</v>
      </c>
      <c r="E1443" s="7">
        <f>IF(O1443&gt;0,RANK(O1443,(N1443:P1443,Q1443:AF1443)),0)</f>
        <v>2</v>
      </c>
      <c r="F1443" s="7">
        <f>IF(P1443&gt;0,RANK(P1443,(N1443:P1443,Q1443:AF1443)),0)</f>
        <v>0</v>
      </c>
      <c r="G1443" s="1">
        <f t="shared" si="602"/>
        <v>124549</v>
      </c>
      <c r="H1443" s="2">
        <f t="shared" si="603"/>
        <v>0.15648549968966496</v>
      </c>
      <c r="I1443" s="2"/>
      <c r="J1443" s="2">
        <f t="shared" si="605"/>
        <v>0.56636521031166687</v>
      </c>
      <c r="K1443" s="2">
        <f t="shared" si="606"/>
        <v>0.40987971062200185</v>
      </c>
      <c r="L1443" s="2">
        <f t="shared" si="607"/>
        <v>0</v>
      </c>
      <c r="M1443" s="2">
        <f t="shared" si="608"/>
        <v>2.3755079066331286E-2</v>
      </c>
      <c r="N1443" s="56">
        <f>SUM(N1433:N1442)</f>
        <v>450778</v>
      </c>
      <c r="O1443" s="56">
        <f>SUM(O1433:O1442)</f>
        <v>326229</v>
      </c>
      <c r="P1443" s="56"/>
      <c r="Q1443" s="56">
        <f>SUM(Q1433:Q1442)</f>
        <v>18421</v>
      </c>
      <c r="X1443" s="56">
        <f>SUM(X1433:X1442)</f>
        <v>486</v>
      </c>
      <c r="AP1443" s="7">
        <f>IF(Q1443&gt;0,RANK(Q1443,(N1443:P1443,Q1443:AF1443)),0)</f>
        <v>3</v>
      </c>
      <c r="AQ1443" s="7">
        <f>IF(R1443&gt;0,RANK(R1443,(N1443:P1443,Q1443:AF1443)),0)</f>
        <v>0</v>
      </c>
      <c r="AR1443" s="7">
        <f>IF(T1443&gt;0,RANK(T1443,(N1443:P1443,Q1443:AF1443)),0)</f>
        <v>0</v>
      </c>
      <c r="AS1443" s="7">
        <f>IF(S1443&gt;0,RANK(S1443,(N1443:P1443,Q1443:AF1443)),0)</f>
        <v>0</v>
      </c>
      <c r="AT1443" s="2">
        <f t="shared" si="609"/>
        <v>2.3144460331141304E-2</v>
      </c>
      <c r="AU1443" s="2">
        <f t="shared" si="610"/>
        <v>0</v>
      </c>
      <c r="AV1443" s="2">
        <f t="shared" si="611"/>
        <v>0</v>
      </c>
      <c r="AW1443" s="2">
        <f t="shared" si="612"/>
        <v>0</v>
      </c>
      <c r="AY1443" t="s">
        <v>941</v>
      </c>
      <c r="AZ1443" t="s">
        <v>2397</v>
      </c>
      <c r="BA1443" t="s">
        <v>2903</v>
      </c>
      <c r="BC1443">
        <v>2</v>
      </c>
      <c r="BD1443" s="91">
        <v>33</v>
      </c>
      <c r="BE1443" s="93"/>
      <c r="BF1443" s="91">
        <v>33</v>
      </c>
      <c r="BG1443" s="91">
        <f t="shared" si="601"/>
        <v>33</v>
      </c>
      <c r="BI1443" s="7" t="s">
        <v>2154</v>
      </c>
    </row>
    <row r="1444" spans="1:69" ht="14" customHeight="1" x14ac:dyDescent="0.2">
      <c r="A1444" s="1"/>
      <c r="C1444" s="1"/>
      <c r="E1444" s="7"/>
      <c r="F1444" s="7"/>
      <c r="I1444" s="2"/>
      <c r="AP1444" s="7"/>
      <c r="AQ1444" s="7"/>
      <c r="AR1444" s="7"/>
      <c r="AS1444" s="7"/>
      <c r="BA1444" t="s">
        <v>2903</v>
      </c>
      <c r="BD1444" s="91"/>
      <c r="BE1444" s="93"/>
      <c r="BF1444" s="96"/>
      <c r="BG1444" s="96"/>
      <c r="BQ1444" s="1" t="s">
        <v>317</v>
      </c>
    </row>
    <row r="1445" spans="1:69" ht="14" hidden="1" customHeight="1" outlineLevel="1" x14ac:dyDescent="0.2">
      <c r="A1445" t="s">
        <v>917</v>
      </c>
      <c r="B1445" t="s">
        <v>407</v>
      </c>
      <c r="C1445" s="1">
        <f t="shared" ref="C1445:C1466" si="614">SUM(N1445:AN1445)</f>
        <v>135678</v>
      </c>
      <c r="D1445" s="7">
        <f>IF(N1445&gt;0, RANK(N1445,(N1445:P1445,Q1445:AF1445)),0)</f>
        <v>1</v>
      </c>
      <c r="E1445" s="7">
        <f>IF(O1445&gt;0,RANK(O1445,(N1445:P1445,Q1445:AF1445)),0)</f>
        <v>2</v>
      </c>
      <c r="F1445" s="7">
        <f>IF(P1445&gt;0,RANK(P1445,(N1445:P1445,Q1445:AF1445)),0)</f>
        <v>0</v>
      </c>
      <c r="G1445" s="1">
        <f t="shared" si="602"/>
        <v>9852</v>
      </c>
      <c r="H1445" s="2">
        <f t="shared" si="603"/>
        <v>7.2613098660062797E-2</v>
      </c>
      <c r="I1445" s="2"/>
      <c r="J1445" s="2">
        <f t="shared" ref="J1445:J1466" si="615">IF($C1445=0,"-",N1445/$C1445)</f>
        <v>0.52639337254381702</v>
      </c>
      <c r="K1445" s="2">
        <f t="shared" ref="K1445:K1466" si="616">IF($C1445=0,"-",O1445/$C1445)</f>
        <v>0.45378027388375419</v>
      </c>
      <c r="L1445" s="2">
        <f t="shared" ref="L1445:L1466" si="617">IF($C1445=0,"-",P1445/$C1445)</f>
        <v>0</v>
      </c>
      <c r="M1445" s="2">
        <f t="shared" ref="M1445:M1466" si="618">IF(C1445=0,"-",(1-J1445-K1445-L1445))</f>
        <v>1.982635357242879E-2</v>
      </c>
      <c r="N1445" s="53">
        <v>71420</v>
      </c>
      <c r="O1445" s="53">
        <v>61568</v>
      </c>
      <c r="R1445" s="53">
        <v>531</v>
      </c>
      <c r="X1445" s="53" t="str">
        <f>IF(Copyright!B$11=1,IF(BQ1445&gt;0,BQ1445,""),"")</f>
        <v/>
      </c>
      <c r="Y1445" s="53">
        <v>435</v>
      </c>
      <c r="Z1445" s="53">
        <v>1724</v>
      </c>
      <c r="AP1445" s="7">
        <f>IF(Q1445&gt;0,RANK(Q1445,(N1445:P1445,Q1445:AF1445)),0)</f>
        <v>0</v>
      </c>
      <c r="AQ1445" s="7">
        <f>IF(R1445&gt;0,RANK(R1445,(N1445:P1445,Q1445:AF1445)),0)</f>
        <v>4</v>
      </c>
      <c r="AR1445" s="7">
        <f>IF(T1445&gt;0,RANK(T1445,(N1445:P1445,Q1445:AF1445)),0)</f>
        <v>0</v>
      </c>
      <c r="AS1445" s="7">
        <f>IF(S1445&gt;0,RANK(S1445,(N1445:P1445,Q1445:AF1445)),0)</f>
        <v>0</v>
      </c>
      <c r="AT1445" s="2">
        <f t="shared" ref="AT1445:AT1466" si="619">IF($C1445=0,"-",Q1445/$C1445)</f>
        <v>0</v>
      </c>
      <c r="AU1445" s="2">
        <f t="shared" ref="AU1445:AU1466" si="620">IF($C1445=0,"-",R1445/$C1445)</f>
        <v>3.913677972847477E-3</v>
      </c>
      <c r="AV1445" s="2">
        <f t="shared" ref="AV1445:AV1466" si="621">IF($C1445=0,"-",T1445/$C1445)</f>
        <v>0</v>
      </c>
      <c r="AW1445" s="2">
        <f t="shared" ref="AW1445:AW1466" si="622">IF($C1445=0,"-",S1445/$C1445)</f>
        <v>0</v>
      </c>
      <c r="AY1445" t="s">
        <v>917</v>
      </c>
      <c r="AZ1445" t="s">
        <v>407</v>
      </c>
      <c r="BA1445">
        <v>2</v>
      </c>
      <c r="BC1445">
        <v>2</v>
      </c>
      <c r="BD1445" s="91">
        <v>34</v>
      </c>
      <c r="BE1445" s="93">
        <v>1</v>
      </c>
      <c r="BF1445" s="96">
        <f t="shared" si="613"/>
        <v>34001</v>
      </c>
      <c r="BG1445" s="96">
        <f t="shared" si="601"/>
        <v>34001</v>
      </c>
      <c r="BI1445" s="7" t="s">
        <v>1447</v>
      </c>
      <c r="BL1445" s="57"/>
      <c r="BO1445" s="1">
        <f t="shared" ref="BO1445:BO1455" si="623">BP1445-C1445</f>
        <v>0</v>
      </c>
      <c r="BP1445" s="1">
        <v>135678</v>
      </c>
    </row>
    <row r="1446" spans="1:69" ht="14" hidden="1" customHeight="1" outlineLevel="1" x14ac:dyDescent="0.2">
      <c r="A1446" t="s">
        <v>182</v>
      </c>
      <c r="B1446" t="s">
        <v>407</v>
      </c>
      <c r="C1446" s="1">
        <f t="shared" si="614"/>
        <v>483678</v>
      </c>
      <c r="D1446" s="7">
        <f>IF(N1446&gt;0, RANK(N1446,(N1446:P1446,Q1446:AF1446)),0)</f>
        <v>1</v>
      </c>
      <c r="E1446" s="7">
        <f>IF(O1446&gt;0,RANK(O1446,(N1446:P1446,Q1446:AF1446)),0)</f>
        <v>2</v>
      </c>
      <c r="F1446" s="7">
        <f>IF(P1446&gt;0,RANK(P1446,(N1446:P1446,Q1446:AF1446)),0)</f>
        <v>0</v>
      </c>
      <c r="G1446" s="1">
        <f t="shared" si="602"/>
        <v>84861</v>
      </c>
      <c r="H1446" s="2">
        <f t="shared" si="603"/>
        <v>0.17544936920844031</v>
      </c>
      <c r="I1446" s="2"/>
      <c r="J1446" s="2">
        <f t="shared" si="615"/>
        <v>0.57900917552586639</v>
      </c>
      <c r="K1446" s="2">
        <f t="shared" si="616"/>
        <v>0.40355980631742605</v>
      </c>
      <c r="L1446" s="2">
        <f t="shared" si="617"/>
        <v>0</v>
      </c>
      <c r="M1446" s="2">
        <f t="shared" si="618"/>
        <v>1.7431018156707556E-2</v>
      </c>
      <c r="N1446" s="53">
        <v>280054</v>
      </c>
      <c r="O1446" s="53">
        <v>195193</v>
      </c>
      <c r="R1446" s="53">
        <v>2816</v>
      </c>
      <c r="X1446" s="53">
        <f>IF(Copyright!B$11=1,IF(BQ1446&gt;0,BQ1446,""),"")</f>
        <v>328</v>
      </c>
      <c r="Y1446" s="53">
        <v>1703</v>
      </c>
      <c r="Z1446" s="53">
        <v>3584</v>
      </c>
      <c r="AP1446" s="7">
        <f>IF(Q1446&gt;0,RANK(Q1446,(N1446:P1446,Q1446:AF1446)),0)</f>
        <v>0</v>
      </c>
      <c r="AQ1446" s="7">
        <f>IF(R1446&gt;0,RANK(R1446,(N1446:P1446,Q1446:AF1446)),0)</f>
        <v>4</v>
      </c>
      <c r="AR1446" s="7">
        <f>IF(T1446&gt;0,RANK(T1446,(N1446:P1446,Q1446:AF1446)),0)</f>
        <v>0</v>
      </c>
      <c r="AS1446" s="7">
        <f>IF(S1446&gt;0,RANK(S1446,(N1446:P1446,Q1446:AF1446)),0)</f>
        <v>0</v>
      </c>
      <c r="AT1446" s="2">
        <f t="shared" si="619"/>
        <v>0</v>
      </c>
      <c r="AU1446" s="2">
        <f t="shared" si="620"/>
        <v>5.8220551689347044E-3</v>
      </c>
      <c r="AV1446" s="2">
        <f t="shared" si="621"/>
        <v>0</v>
      </c>
      <c r="AW1446" s="2">
        <f t="shared" si="622"/>
        <v>0</v>
      </c>
      <c r="AY1446" t="s">
        <v>182</v>
      </c>
      <c r="AZ1446" t="s">
        <v>407</v>
      </c>
      <c r="BC1446">
        <v>2</v>
      </c>
      <c r="BD1446" s="91">
        <v>34</v>
      </c>
      <c r="BE1446" s="93">
        <v>3</v>
      </c>
      <c r="BF1446" s="96">
        <f t="shared" si="613"/>
        <v>34003</v>
      </c>
      <c r="BG1446" s="96">
        <f t="shared" si="601"/>
        <v>34003</v>
      </c>
      <c r="BI1446" s="7" t="s">
        <v>1447</v>
      </c>
      <c r="BO1446" s="1">
        <f t="shared" si="623"/>
        <v>0</v>
      </c>
      <c r="BP1446" s="1">
        <f>280054+195193+3584+2816+1703+328</f>
        <v>483678</v>
      </c>
      <c r="BQ1446" s="1">
        <v>328</v>
      </c>
    </row>
    <row r="1447" spans="1:69" ht="14" hidden="1" customHeight="1" outlineLevel="1" x14ac:dyDescent="0.2">
      <c r="A1447" t="s">
        <v>1137</v>
      </c>
      <c r="B1447" t="s">
        <v>407</v>
      </c>
      <c r="C1447" s="1">
        <f t="shared" si="614"/>
        <v>255732</v>
      </c>
      <c r="D1447" s="7">
        <f>IF(N1447&gt;0, RANK(N1447,(N1447:P1447,Q1447:AF1447)),0)</f>
        <v>1</v>
      </c>
      <c r="E1447" s="7">
        <f>IF(O1447&gt;0,RANK(O1447,(N1447:P1447,Q1447:AF1447)),0)</f>
        <v>2</v>
      </c>
      <c r="F1447" s="7">
        <f>IF(P1447&gt;0,RANK(P1447,(N1447:P1447,Q1447:AF1447)),0)</f>
        <v>0</v>
      </c>
      <c r="G1447" s="1">
        <f t="shared" si="602"/>
        <v>48024</v>
      </c>
      <c r="H1447" s="2">
        <f t="shared" si="603"/>
        <v>0.1877903430153442</v>
      </c>
      <c r="I1447" s="2"/>
      <c r="J1447" s="2">
        <f t="shared" si="615"/>
        <v>0.58717720113243554</v>
      </c>
      <c r="K1447" s="2">
        <f t="shared" si="616"/>
        <v>0.39938685811709135</v>
      </c>
      <c r="L1447" s="2">
        <f t="shared" si="617"/>
        <v>0</v>
      </c>
      <c r="M1447" s="2">
        <f t="shared" si="618"/>
        <v>1.3435940750473108E-2</v>
      </c>
      <c r="N1447" s="53">
        <v>150160</v>
      </c>
      <c r="O1447" s="53">
        <v>102136</v>
      </c>
      <c r="R1447" s="53">
        <v>1768</v>
      </c>
      <c r="X1447" s="53">
        <f>IF(Copyright!B$11=1,IF(BQ1447&gt;0,BQ1447,""),"")</f>
        <v>186</v>
      </c>
      <c r="Y1447" s="53">
        <v>482</v>
      </c>
      <c r="Z1447" s="53">
        <v>1000</v>
      </c>
      <c r="AP1447" s="7">
        <f>IF(Q1447&gt;0,RANK(Q1447,(N1447:P1447,Q1447:AF1447)),0)</f>
        <v>0</v>
      </c>
      <c r="AQ1447" s="7">
        <f>IF(R1447&gt;0,RANK(R1447,(N1447:P1447,Q1447:AF1447)),0)</f>
        <v>3</v>
      </c>
      <c r="AR1447" s="7">
        <f>IF(T1447&gt;0,RANK(T1447,(N1447:P1447,Q1447:AF1447)),0)</f>
        <v>0</v>
      </c>
      <c r="AS1447" s="7">
        <f>IF(S1447&gt;0,RANK(S1447,(N1447:P1447,Q1447:AF1447)),0)</f>
        <v>0</v>
      </c>
      <c r="AT1447" s="2">
        <f t="shared" si="619"/>
        <v>0</v>
      </c>
      <c r="AU1447" s="2">
        <f t="shared" si="620"/>
        <v>6.913487557286534E-3</v>
      </c>
      <c r="AV1447" s="2">
        <f t="shared" si="621"/>
        <v>0</v>
      </c>
      <c r="AW1447" s="2">
        <f t="shared" si="622"/>
        <v>0</v>
      </c>
      <c r="AY1447" t="s">
        <v>1137</v>
      </c>
      <c r="AZ1447" t="s">
        <v>407</v>
      </c>
      <c r="BC1447">
        <v>2</v>
      </c>
      <c r="BD1447" s="91">
        <v>34</v>
      </c>
      <c r="BE1447" s="93">
        <v>5</v>
      </c>
      <c r="BF1447" s="96">
        <f t="shared" si="613"/>
        <v>34005</v>
      </c>
      <c r="BG1447" s="96">
        <f t="shared" si="601"/>
        <v>34005</v>
      </c>
      <c r="BI1447" s="7" t="s">
        <v>1447</v>
      </c>
      <c r="BO1447" s="1">
        <f t="shared" si="623"/>
        <v>0</v>
      </c>
      <c r="BP1447" s="1">
        <v>255732</v>
      </c>
      <c r="BQ1447" s="1">
        <v>186</v>
      </c>
    </row>
    <row r="1448" spans="1:69" ht="14" hidden="1" customHeight="1" outlineLevel="1" x14ac:dyDescent="0.2">
      <c r="A1448" t="s">
        <v>1792</v>
      </c>
      <c r="B1448" t="s">
        <v>407</v>
      </c>
      <c r="C1448" s="1">
        <f t="shared" si="614"/>
        <v>261641</v>
      </c>
      <c r="D1448" s="7">
        <f>IF(N1448&gt;0, RANK(N1448,(N1448:P1448,Q1448:AF1448)),0)</f>
        <v>1</v>
      </c>
      <c r="E1448" s="7">
        <f>IF(O1448&gt;0,RANK(O1448,(N1448:P1448,Q1448:AF1448)),0)</f>
        <v>2</v>
      </c>
      <c r="F1448" s="7">
        <f>IF(P1448&gt;0,RANK(P1448,(N1448:P1448,Q1448:AF1448)),0)</f>
        <v>0</v>
      </c>
      <c r="G1448" s="1">
        <f t="shared" si="602"/>
        <v>87929</v>
      </c>
      <c r="H1448" s="2">
        <f t="shared" si="603"/>
        <v>0.33606735947347699</v>
      </c>
      <c r="I1448" s="2"/>
      <c r="J1448" s="2">
        <f t="shared" si="615"/>
        <v>0.66249173485806889</v>
      </c>
      <c r="K1448" s="2">
        <f t="shared" si="616"/>
        <v>0.32642437538459185</v>
      </c>
      <c r="L1448" s="2">
        <f t="shared" si="617"/>
        <v>0</v>
      </c>
      <c r="M1448" s="2">
        <f t="shared" si="618"/>
        <v>1.108388975733926E-2</v>
      </c>
      <c r="N1448" s="53">
        <v>173335</v>
      </c>
      <c r="O1448" s="53">
        <v>85406</v>
      </c>
      <c r="R1448" s="53">
        <v>1677</v>
      </c>
      <c r="X1448" s="53">
        <f>IF(Copyright!B$11=1,IF(BQ1448&gt;0,BQ1448,""),"")</f>
        <v>200</v>
      </c>
      <c r="Y1448" s="53">
        <v>295</v>
      </c>
      <c r="Z1448" s="53">
        <v>728</v>
      </c>
      <c r="AP1448" s="7">
        <f>IF(Q1448&gt;0,RANK(Q1448,(N1448:P1448,Q1448:AF1448)),0)</f>
        <v>0</v>
      </c>
      <c r="AQ1448" s="7">
        <f>IF(R1448&gt;0,RANK(R1448,(N1448:P1448,Q1448:AF1448)),0)</f>
        <v>3</v>
      </c>
      <c r="AR1448" s="7">
        <f>IF(T1448&gt;0,RANK(T1448,(N1448:P1448,Q1448:AF1448)),0)</f>
        <v>0</v>
      </c>
      <c r="AS1448" s="7">
        <f>IF(S1448&gt;0,RANK(S1448,(N1448:P1448,Q1448:AF1448)),0)</f>
        <v>0</v>
      </c>
      <c r="AT1448" s="2">
        <f t="shared" si="619"/>
        <v>0</v>
      </c>
      <c r="AU1448" s="2">
        <f t="shared" si="620"/>
        <v>6.4095459045027349E-3</v>
      </c>
      <c r="AV1448" s="2">
        <f t="shared" si="621"/>
        <v>0</v>
      </c>
      <c r="AW1448" s="2">
        <f t="shared" si="622"/>
        <v>0</v>
      </c>
      <c r="AY1448" t="s">
        <v>1792</v>
      </c>
      <c r="AZ1448" t="s">
        <v>407</v>
      </c>
      <c r="BC1448">
        <v>2</v>
      </c>
      <c r="BD1448" s="91">
        <v>34</v>
      </c>
      <c r="BE1448" s="93">
        <v>7</v>
      </c>
      <c r="BF1448" s="96">
        <f t="shared" si="613"/>
        <v>34007</v>
      </c>
      <c r="BG1448" s="96">
        <f t="shared" si="601"/>
        <v>34007</v>
      </c>
      <c r="BI1448" s="7" t="s">
        <v>1447</v>
      </c>
      <c r="BO1448" s="1">
        <f t="shared" si="623"/>
        <v>0</v>
      </c>
      <c r="BP1448" s="1">
        <v>261641</v>
      </c>
      <c r="BQ1448" s="1">
        <v>200</v>
      </c>
    </row>
    <row r="1449" spans="1:69" ht="14" hidden="1" customHeight="1" outlineLevel="1" x14ac:dyDescent="0.2">
      <c r="A1449" t="s">
        <v>2536</v>
      </c>
      <c r="B1449" t="s">
        <v>407</v>
      </c>
      <c r="C1449" s="1">
        <f t="shared" si="614"/>
        <v>55262</v>
      </c>
      <c r="D1449" s="7">
        <f>IF(N1449&gt;0, RANK(N1449,(N1449:P1449,Q1449:AF1449)),0)</f>
        <v>2</v>
      </c>
      <c r="E1449" s="7">
        <f>IF(O1449&gt;0,RANK(O1449,(N1449:P1449,Q1449:AF1449)),0)</f>
        <v>1</v>
      </c>
      <c r="F1449" s="7">
        <f>IF(P1449&gt;0,RANK(P1449,(N1449:P1449,Q1449:AF1449)),0)</f>
        <v>0</v>
      </c>
      <c r="G1449" s="1">
        <f t="shared" si="602"/>
        <v>8365</v>
      </c>
      <c r="H1449" s="2">
        <f t="shared" si="603"/>
        <v>0.15136983822518185</v>
      </c>
      <c r="I1449" s="2"/>
      <c r="J1449" s="2">
        <f t="shared" si="615"/>
        <v>0.4153306069270023</v>
      </c>
      <c r="K1449" s="2">
        <f t="shared" si="616"/>
        <v>0.5667004451521841</v>
      </c>
      <c r="L1449" s="2">
        <f t="shared" si="617"/>
        <v>0</v>
      </c>
      <c r="M1449" s="2">
        <f t="shared" si="618"/>
        <v>1.7968947920813605E-2</v>
      </c>
      <c r="N1449" s="53">
        <v>22952</v>
      </c>
      <c r="O1449" s="53">
        <v>31317</v>
      </c>
      <c r="R1449" s="53">
        <v>413</v>
      </c>
      <c r="X1449" s="53">
        <f>IF(Copyright!B$11=1,IF(BQ1449&gt;0,BQ1449,""),"")</f>
        <v>48</v>
      </c>
      <c r="Y1449" s="53">
        <v>133</v>
      </c>
      <c r="Z1449" s="53">
        <v>399</v>
      </c>
      <c r="AP1449" s="7">
        <f>IF(Q1449&gt;0,RANK(Q1449,(N1449:P1449,Q1449:AF1449)),0)</f>
        <v>0</v>
      </c>
      <c r="AQ1449" s="7">
        <f>IF(R1449&gt;0,RANK(R1449,(N1449:P1449,Q1449:AF1449)),0)</f>
        <v>3</v>
      </c>
      <c r="AR1449" s="7">
        <f>IF(T1449&gt;0,RANK(T1449,(N1449:P1449,Q1449:AF1449)),0)</f>
        <v>0</v>
      </c>
      <c r="AS1449" s="7">
        <f>IF(S1449&gt;0,RANK(S1449,(N1449:P1449,Q1449:AF1449)),0)</f>
        <v>0</v>
      </c>
      <c r="AT1449" s="2">
        <f t="shared" si="619"/>
        <v>0</v>
      </c>
      <c r="AU1449" s="2">
        <f t="shared" si="620"/>
        <v>7.4734899207411967E-3</v>
      </c>
      <c r="AV1449" s="2">
        <f t="shared" si="621"/>
        <v>0</v>
      </c>
      <c r="AW1449" s="2">
        <f t="shared" si="622"/>
        <v>0</v>
      </c>
      <c r="AY1449" t="s">
        <v>2536</v>
      </c>
      <c r="AZ1449" t="s">
        <v>407</v>
      </c>
      <c r="BA1449">
        <v>2</v>
      </c>
      <c r="BC1449">
        <v>2</v>
      </c>
      <c r="BD1449" s="91">
        <v>34</v>
      </c>
      <c r="BE1449" s="93">
        <v>9</v>
      </c>
      <c r="BF1449" s="96">
        <f t="shared" si="613"/>
        <v>34009</v>
      </c>
      <c r="BG1449" s="96">
        <f t="shared" si="601"/>
        <v>34009</v>
      </c>
      <c r="BI1449" s="7" t="s">
        <v>1447</v>
      </c>
      <c r="BO1449" s="1">
        <f t="shared" si="623"/>
        <v>0</v>
      </c>
      <c r="BP1449" s="1">
        <v>55262</v>
      </c>
      <c r="BQ1449" s="1">
        <v>48</v>
      </c>
    </row>
    <row r="1450" spans="1:69" ht="14" hidden="1" customHeight="1" outlineLevel="1" x14ac:dyDescent="0.2">
      <c r="A1450" t="s">
        <v>162</v>
      </c>
      <c r="B1450" t="s">
        <v>407</v>
      </c>
      <c r="C1450" s="1">
        <f t="shared" si="614"/>
        <v>60779</v>
      </c>
      <c r="D1450" s="7">
        <f>IF(N1450&gt;0, RANK(N1450,(N1450:P1450,Q1450:AF1450)),0)</f>
        <v>1</v>
      </c>
      <c r="E1450" s="7">
        <f>IF(O1450&gt;0,RANK(O1450,(N1450:P1450,Q1450:AF1450)),0)</f>
        <v>2</v>
      </c>
      <c r="F1450" s="7">
        <f>IF(P1450&gt;0,RANK(P1450,(N1450:P1450,Q1450:AF1450)),0)</f>
        <v>0</v>
      </c>
      <c r="G1450" s="1">
        <f t="shared" si="602"/>
        <v>5366</v>
      </c>
      <c r="H1450" s="2">
        <f t="shared" si="603"/>
        <v>8.8287072837657743E-2</v>
      </c>
      <c r="I1450" s="2"/>
      <c r="J1450" s="2">
        <f t="shared" si="615"/>
        <v>0.5263660145774034</v>
      </c>
      <c r="K1450" s="2">
        <f t="shared" si="616"/>
        <v>0.43807894173974565</v>
      </c>
      <c r="L1450" s="2">
        <f t="shared" si="617"/>
        <v>0</v>
      </c>
      <c r="M1450" s="2">
        <f t="shared" si="618"/>
        <v>3.5555043682850951E-2</v>
      </c>
      <c r="N1450" s="53">
        <v>31992</v>
      </c>
      <c r="O1450" s="53">
        <v>26626</v>
      </c>
      <c r="R1450" s="53">
        <v>398</v>
      </c>
      <c r="X1450" s="53">
        <f>IF(Copyright!B$11=1,IF(BQ1450&gt;0,BQ1450,""),"")</f>
        <v>59</v>
      </c>
      <c r="Y1450" s="53">
        <v>297</v>
      </c>
      <c r="Z1450" s="53">
        <v>1407</v>
      </c>
      <c r="AP1450" s="7">
        <f>IF(Q1450&gt;0,RANK(Q1450,(N1450:P1450,Q1450:AF1450)),0)</f>
        <v>0</v>
      </c>
      <c r="AQ1450" s="7">
        <f>IF(R1450&gt;0,RANK(R1450,(N1450:P1450,Q1450:AF1450)),0)</f>
        <v>4</v>
      </c>
      <c r="AR1450" s="7">
        <f>IF(T1450&gt;0,RANK(T1450,(N1450:P1450,Q1450:AF1450)),0)</f>
        <v>0</v>
      </c>
      <c r="AS1450" s="7">
        <f>IF(S1450&gt;0,RANK(S1450,(N1450:P1450,Q1450:AF1450)),0)</f>
        <v>0</v>
      </c>
      <c r="AT1450" s="2">
        <f t="shared" si="619"/>
        <v>0</v>
      </c>
      <c r="AU1450" s="2">
        <f t="shared" si="620"/>
        <v>6.5483143849026804E-3</v>
      </c>
      <c r="AV1450" s="2">
        <f t="shared" si="621"/>
        <v>0</v>
      </c>
      <c r="AW1450" s="2">
        <f t="shared" si="622"/>
        <v>0</v>
      </c>
      <c r="AY1450" t="s">
        <v>162</v>
      </c>
      <c r="AZ1450" t="s">
        <v>407</v>
      </c>
      <c r="BA1450">
        <v>2</v>
      </c>
      <c r="BC1450">
        <v>2</v>
      </c>
      <c r="BD1450" s="91">
        <v>34</v>
      </c>
      <c r="BE1450" s="93">
        <v>11</v>
      </c>
      <c r="BF1450" s="96">
        <f t="shared" si="613"/>
        <v>34011</v>
      </c>
      <c r="BG1450" s="96">
        <f t="shared" si="601"/>
        <v>34011</v>
      </c>
      <c r="BI1450" s="7" t="s">
        <v>1447</v>
      </c>
      <c r="BO1450" s="1">
        <f t="shared" si="623"/>
        <v>0</v>
      </c>
      <c r="BP1450" s="1">
        <v>60779</v>
      </c>
      <c r="BQ1450" s="1">
        <v>59</v>
      </c>
    </row>
    <row r="1451" spans="1:69" ht="14" hidden="1" customHeight="1" outlineLevel="1" x14ac:dyDescent="0.2">
      <c r="A1451" t="s">
        <v>2455</v>
      </c>
      <c r="B1451" t="s">
        <v>407</v>
      </c>
      <c r="C1451" s="1">
        <f t="shared" si="614"/>
        <v>335069</v>
      </c>
      <c r="D1451" s="7">
        <f>IF(N1451&gt;0, RANK(N1451,(N1451:P1451,Q1451:AF1451)),0)</f>
        <v>1</v>
      </c>
      <c r="E1451" s="7">
        <f>IF(O1451&gt;0,RANK(O1451,(N1451:P1451,Q1451:AF1451)),0)</f>
        <v>2</v>
      </c>
      <c r="F1451" s="7">
        <f>IF(P1451&gt;0,RANK(P1451,(N1451:P1451,Q1451:AF1451)),0)</f>
        <v>0</v>
      </c>
      <c r="G1451" s="1">
        <f t="shared" si="602"/>
        <v>190854</v>
      </c>
      <c r="H1451" s="2">
        <f t="shared" si="603"/>
        <v>0.56959611303940383</v>
      </c>
      <c r="I1451" s="2"/>
      <c r="J1451" s="2">
        <f t="shared" si="615"/>
        <v>0.77776219226487675</v>
      </c>
      <c r="K1451" s="2">
        <f t="shared" si="616"/>
        <v>0.20816607922547295</v>
      </c>
      <c r="L1451" s="2">
        <f t="shared" si="617"/>
        <v>0</v>
      </c>
      <c r="M1451" s="2">
        <f t="shared" si="618"/>
        <v>1.40717285096503E-2</v>
      </c>
      <c r="N1451" s="53">
        <v>260604</v>
      </c>
      <c r="O1451" s="53">
        <v>69750</v>
      </c>
      <c r="R1451" s="53">
        <v>2417</v>
      </c>
      <c r="X1451" s="53" t="str">
        <f>IF(Copyright!B$11=1,IF(BQ1451&gt;0,BQ1451,""),"")</f>
        <v/>
      </c>
      <c r="Y1451" s="53">
        <v>456</v>
      </c>
      <c r="Z1451" s="53">
        <v>1842</v>
      </c>
      <c r="AP1451" s="7">
        <f>IF(Q1451&gt;0,RANK(Q1451,(N1451:P1451,Q1451:AF1451)),0)</f>
        <v>0</v>
      </c>
      <c r="AQ1451" s="7">
        <f>IF(R1451&gt;0,RANK(R1451,(N1451:P1451,Q1451:AF1451)),0)</f>
        <v>3</v>
      </c>
      <c r="AR1451" s="7">
        <f>IF(T1451&gt;0,RANK(T1451,(N1451:P1451,Q1451:AF1451)),0)</f>
        <v>0</v>
      </c>
      <c r="AS1451" s="7">
        <f>IF(S1451&gt;0,RANK(S1451,(N1451:P1451,Q1451:AF1451)),0)</f>
        <v>0</v>
      </c>
      <c r="AT1451" s="2">
        <f t="shared" si="619"/>
        <v>0</v>
      </c>
      <c r="AU1451" s="2">
        <f t="shared" si="620"/>
        <v>7.2134396198991852E-3</v>
      </c>
      <c r="AV1451" s="2">
        <f t="shared" si="621"/>
        <v>0</v>
      </c>
      <c r="AW1451" s="2">
        <f t="shared" si="622"/>
        <v>0</v>
      </c>
      <c r="AY1451" t="s">
        <v>2455</v>
      </c>
      <c r="AZ1451" t="s">
        <v>407</v>
      </c>
      <c r="BC1451">
        <v>2</v>
      </c>
      <c r="BD1451" s="91">
        <v>34</v>
      </c>
      <c r="BE1451" s="93">
        <v>13</v>
      </c>
      <c r="BF1451" s="96">
        <f t="shared" si="613"/>
        <v>34013</v>
      </c>
      <c r="BG1451" s="96">
        <f t="shared" si="601"/>
        <v>34013</v>
      </c>
      <c r="BI1451" s="7" t="s">
        <v>1447</v>
      </c>
      <c r="BO1451" s="1">
        <f t="shared" si="623"/>
        <v>0</v>
      </c>
      <c r="BP1451" s="1">
        <v>335069</v>
      </c>
    </row>
    <row r="1452" spans="1:69" ht="14" hidden="1" customHeight="1" outlineLevel="1" x14ac:dyDescent="0.2">
      <c r="A1452" t="s">
        <v>457</v>
      </c>
      <c r="B1452" t="s">
        <v>407</v>
      </c>
      <c r="C1452" s="1">
        <f t="shared" si="614"/>
        <v>170114</v>
      </c>
      <c r="D1452" s="7">
        <f>IF(N1452&gt;0, RANK(N1452,(N1452:P1452,Q1452:AF1452)),0)</f>
        <v>1</v>
      </c>
      <c r="E1452" s="7">
        <f>IF(O1452&gt;0,RANK(O1452,(N1452:P1452,Q1452:AF1452)),0)</f>
        <v>2</v>
      </c>
      <c r="F1452" s="7">
        <f>IF(P1452&gt;0,RANK(P1452,(N1452:P1452,Q1452:AF1452)),0)</f>
        <v>0</v>
      </c>
      <c r="G1452" s="1">
        <f t="shared" si="602"/>
        <v>4546</v>
      </c>
      <c r="H1452" s="2">
        <f t="shared" si="603"/>
        <v>2.6723256169392289E-2</v>
      </c>
      <c r="I1452" s="2"/>
      <c r="J1452" s="2">
        <f t="shared" si="615"/>
        <v>0.50253947352951556</v>
      </c>
      <c r="K1452" s="2">
        <f t="shared" si="616"/>
        <v>0.47581621736012319</v>
      </c>
      <c r="L1452" s="2">
        <f t="shared" si="617"/>
        <v>0</v>
      </c>
      <c r="M1452" s="2">
        <f t="shared" si="618"/>
        <v>2.1644309110361248E-2</v>
      </c>
      <c r="N1452" s="53">
        <v>85489</v>
      </c>
      <c r="O1452" s="53">
        <v>80943</v>
      </c>
      <c r="R1452" s="53">
        <v>2249</v>
      </c>
      <c r="X1452" s="53">
        <f>IF(Copyright!B$11=1,IF(BQ1452&gt;0,BQ1452,""),"")</f>
        <v>195</v>
      </c>
      <c r="Y1452" s="53">
        <v>286</v>
      </c>
      <c r="Z1452" s="53">
        <v>952</v>
      </c>
      <c r="AP1452" s="7">
        <f>IF(Q1452&gt;0,RANK(Q1452,(N1452:P1452,Q1452:AF1452)),0)</f>
        <v>0</v>
      </c>
      <c r="AQ1452" s="7">
        <f>IF(R1452&gt;0,RANK(R1452,(N1452:P1452,Q1452:AF1452)),0)</f>
        <v>3</v>
      </c>
      <c r="AR1452" s="7">
        <f>IF(T1452&gt;0,RANK(T1452,(N1452:P1452,Q1452:AF1452)),0)</f>
        <v>0</v>
      </c>
      <c r="AS1452" s="7">
        <f>IF(S1452&gt;0,RANK(S1452,(N1452:P1452,Q1452:AF1452)),0)</f>
        <v>0</v>
      </c>
      <c r="AT1452" s="2">
        <f t="shared" si="619"/>
        <v>0</v>
      </c>
      <c r="AU1452" s="2">
        <f t="shared" si="620"/>
        <v>1.3220546221945283E-2</v>
      </c>
      <c r="AV1452" s="2">
        <f t="shared" si="621"/>
        <v>0</v>
      </c>
      <c r="AW1452" s="2">
        <f t="shared" si="622"/>
        <v>0</v>
      </c>
      <c r="AY1452" t="s">
        <v>457</v>
      </c>
      <c r="AZ1452" t="s">
        <v>407</v>
      </c>
      <c r="BC1452">
        <v>2</v>
      </c>
      <c r="BD1452" s="91">
        <v>34</v>
      </c>
      <c r="BE1452" s="93">
        <v>15</v>
      </c>
      <c r="BF1452" s="96">
        <f t="shared" si="613"/>
        <v>34015</v>
      </c>
      <c r="BG1452" s="96">
        <f t="shared" si="601"/>
        <v>34015</v>
      </c>
      <c r="BI1452" s="7" t="s">
        <v>1447</v>
      </c>
      <c r="BO1452" s="1">
        <f t="shared" si="623"/>
        <v>0</v>
      </c>
      <c r="BP1452" s="1">
        <v>170114</v>
      </c>
      <c r="BQ1452" s="1">
        <v>195</v>
      </c>
    </row>
    <row r="1453" spans="1:69" ht="14" hidden="1" customHeight="1" outlineLevel="1" x14ac:dyDescent="0.2">
      <c r="A1453" t="s">
        <v>783</v>
      </c>
      <c r="B1453" t="s">
        <v>407</v>
      </c>
      <c r="C1453" s="1">
        <f t="shared" si="614"/>
        <v>240223</v>
      </c>
      <c r="D1453" s="7">
        <f>IF(N1453&gt;0, RANK(N1453,(N1453:P1453,Q1453:AF1453)),0)</f>
        <v>1</v>
      </c>
      <c r="E1453" s="7">
        <f>IF(O1453&gt;0,RANK(O1453,(N1453:P1453,Q1453:AF1453)),0)</f>
        <v>2</v>
      </c>
      <c r="F1453" s="7">
        <f>IF(P1453&gt;0,RANK(P1453,(N1453:P1453,Q1453:AF1453)),0)</f>
        <v>0</v>
      </c>
      <c r="G1453" s="1">
        <f t="shared" si="602"/>
        <v>119741</v>
      </c>
      <c r="H1453" s="2">
        <f t="shared" si="603"/>
        <v>0.49845768306948129</v>
      </c>
      <c r="I1453" s="2"/>
      <c r="J1453" s="2">
        <f t="shared" si="615"/>
        <v>0.735391698546767</v>
      </c>
      <c r="K1453" s="2">
        <f t="shared" si="616"/>
        <v>0.23693401547728568</v>
      </c>
      <c r="L1453" s="2">
        <f t="shared" si="617"/>
        <v>0</v>
      </c>
      <c r="M1453" s="2">
        <f t="shared" si="618"/>
        <v>2.7674285975947316E-2</v>
      </c>
      <c r="N1453" s="53">
        <v>176658</v>
      </c>
      <c r="O1453" s="53">
        <v>56917</v>
      </c>
      <c r="R1453" s="53">
        <v>1879</v>
      </c>
      <c r="X1453" s="53">
        <f>IF(Copyright!B$11=1,IF(BQ1453&gt;0,BQ1453,""),"")</f>
        <v>110</v>
      </c>
      <c r="Y1453" s="53">
        <v>811</v>
      </c>
      <c r="Z1453" s="53">
        <v>3848</v>
      </c>
      <c r="AP1453" s="7">
        <f>IF(Q1453&gt;0,RANK(Q1453,(N1453:P1453,Q1453:AF1453)),0)</f>
        <v>0</v>
      </c>
      <c r="AQ1453" s="7">
        <f>IF(R1453&gt;0,RANK(R1453,(N1453:P1453,Q1453:AF1453)),0)</f>
        <v>4</v>
      </c>
      <c r="AR1453" s="7">
        <f>IF(T1453&gt;0,RANK(T1453,(N1453:P1453,Q1453:AF1453)),0)</f>
        <v>0</v>
      </c>
      <c r="AS1453" s="7">
        <f>IF(S1453&gt;0,RANK(S1453,(N1453:P1453,Q1453:AF1453)),0)</f>
        <v>0</v>
      </c>
      <c r="AT1453" s="2">
        <f t="shared" si="619"/>
        <v>0</v>
      </c>
      <c r="AU1453" s="2">
        <f t="shared" si="620"/>
        <v>7.8218988190139997E-3</v>
      </c>
      <c r="AV1453" s="2">
        <f t="shared" si="621"/>
        <v>0</v>
      </c>
      <c r="AW1453" s="2">
        <f t="shared" si="622"/>
        <v>0</v>
      </c>
      <c r="AY1453" t="s">
        <v>783</v>
      </c>
      <c r="AZ1453" t="s">
        <v>407</v>
      </c>
      <c r="BC1453">
        <v>2</v>
      </c>
      <c r="BD1453" s="91">
        <v>34</v>
      </c>
      <c r="BE1453" s="93">
        <v>17</v>
      </c>
      <c r="BF1453" s="96">
        <f t="shared" si="613"/>
        <v>34017</v>
      </c>
      <c r="BG1453" s="96">
        <f t="shared" si="601"/>
        <v>34017</v>
      </c>
      <c r="BI1453" s="7" t="s">
        <v>1447</v>
      </c>
      <c r="BO1453" s="1">
        <f t="shared" si="623"/>
        <v>0</v>
      </c>
      <c r="BP1453" s="1">
        <v>240223</v>
      </c>
      <c r="BQ1453" s="1">
        <v>110</v>
      </c>
    </row>
    <row r="1454" spans="1:69" ht="14" hidden="1" customHeight="1" outlineLevel="1" x14ac:dyDescent="0.2">
      <c r="A1454" t="s">
        <v>259</v>
      </c>
      <c r="B1454" t="s">
        <v>407</v>
      </c>
      <c r="C1454" s="1">
        <f t="shared" si="614"/>
        <v>82867</v>
      </c>
      <c r="D1454" s="7">
        <f>IF(N1454&gt;0, RANK(N1454,(N1454:P1454,Q1454:AF1454)),0)</f>
        <v>2</v>
      </c>
      <c r="E1454" s="7">
        <f>IF(O1454&gt;0,RANK(O1454,(N1454:P1454,Q1454:AF1454)),0)</f>
        <v>1</v>
      </c>
      <c r="F1454" s="7">
        <f>IF(P1454&gt;0,RANK(P1454,(N1454:P1454,Q1454:AF1454)),0)</f>
        <v>0</v>
      </c>
      <c r="G1454" s="1">
        <f t="shared" si="602"/>
        <v>7223</v>
      </c>
      <c r="H1454" s="2">
        <f t="shared" si="603"/>
        <v>8.7163768448236326E-2</v>
      </c>
      <c r="I1454" s="2"/>
      <c r="J1454" s="2">
        <f t="shared" si="615"/>
        <v>0.4432162380682298</v>
      </c>
      <c r="K1454" s="2">
        <f t="shared" si="616"/>
        <v>0.53038000651646611</v>
      </c>
      <c r="L1454" s="2">
        <f t="shared" si="617"/>
        <v>0</v>
      </c>
      <c r="M1454" s="2">
        <f t="shared" si="618"/>
        <v>2.6403755415304042E-2</v>
      </c>
      <c r="N1454" s="53">
        <v>36728</v>
      </c>
      <c r="O1454" s="53">
        <v>43951</v>
      </c>
      <c r="R1454" s="53">
        <v>1470</v>
      </c>
      <c r="X1454" s="53">
        <f>IF(Copyright!B$11=1,IF(BQ1454&gt;0,BQ1454,""),"")</f>
        <v>147</v>
      </c>
      <c r="Y1454" s="53">
        <v>180</v>
      </c>
      <c r="Z1454" s="53">
        <v>391</v>
      </c>
      <c r="AP1454" s="7">
        <f>IF(Q1454&gt;0,RANK(Q1454,(N1454:P1454,Q1454:AF1454)),0)</f>
        <v>0</v>
      </c>
      <c r="AQ1454" s="7">
        <f>IF(R1454&gt;0,RANK(R1454,(N1454:P1454,Q1454:AF1454)),0)</f>
        <v>3</v>
      </c>
      <c r="AR1454" s="7">
        <f>IF(T1454&gt;0,RANK(T1454,(N1454:P1454,Q1454:AF1454)),0)</f>
        <v>0</v>
      </c>
      <c r="AS1454" s="7">
        <f>IF(S1454&gt;0,RANK(S1454,(N1454:P1454,Q1454:AF1454)),0)</f>
        <v>0</v>
      </c>
      <c r="AT1454" s="2">
        <f t="shared" si="619"/>
        <v>0</v>
      </c>
      <c r="AU1454" s="2">
        <f t="shared" si="620"/>
        <v>1.7739268949038822E-2</v>
      </c>
      <c r="AV1454" s="2">
        <f t="shared" si="621"/>
        <v>0</v>
      </c>
      <c r="AW1454" s="2">
        <f t="shared" si="622"/>
        <v>0</v>
      </c>
      <c r="AY1454" t="s">
        <v>259</v>
      </c>
      <c r="AZ1454" t="s">
        <v>407</v>
      </c>
      <c r="BA1454">
        <v>7</v>
      </c>
      <c r="BC1454">
        <v>2</v>
      </c>
      <c r="BD1454" s="91">
        <v>34</v>
      </c>
      <c r="BE1454" s="93">
        <v>19</v>
      </c>
      <c r="BF1454" s="96">
        <f t="shared" si="613"/>
        <v>34019</v>
      </c>
      <c r="BG1454" s="96">
        <f t="shared" si="601"/>
        <v>34019</v>
      </c>
      <c r="BI1454" s="7" t="s">
        <v>1447</v>
      </c>
      <c r="BO1454" s="1">
        <f t="shared" si="623"/>
        <v>0</v>
      </c>
      <c r="BP1454" s="1">
        <v>82867</v>
      </c>
      <c r="BQ1454" s="1">
        <v>147</v>
      </c>
    </row>
    <row r="1455" spans="1:69" ht="14" hidden="1" customHeight="1" outlineLevel="1" x14ac:dyDescent="0.2">
      <c r="A1455" t="s">
        <v>2476</v>
      </c>
      <c r="B1455" t="s">
        <v>407</v>
      </c>
      <c r="C1455" s="1">
        <f t="shared" si="614"/>
        <v>172662</v>
      </c>
      <c r="D1455" s="7">
        <f>IF(N1455&gt;0, RANK(N1455,(N1455:P1455,Q1455:AF1455)),0)</f>
        <v>1</v>
      </c>
      <c r="E1455" s="7">
        <f>IF(O1455&gt;0,RANK(O1455,(N1455:P1455,Q1455:AF1455)),0)</f>
        <v>2</v>
      </c>
      <c r="F1455" s="7">
        <f>IF(P1455&gt;0,RANK(P1455,(N1455:P1455,Q1455:AF1455)),0)</f>
        <v>0</v>
      </c>
      <c r="G1455" s="1">
        <f t="shared" si="602"/>
        <v>65573</v>
      </c>
      <c r="H1455" s="2">
        <f t="shared" si="603"/>
        <v>0.37977667350082822</v>
      </c>
      <c r="I1455" s="2"/>
      <c r="J1455" s="2">
        <f t="shared" si="615"/>
        <v>0.68237944654874838</v>
      </c>
      <c r="K1455" s="2">
        <f t="shared" si="616"/>
        <v>0.30260277304792021</v>
      </c>
      <c r="L1455" s="2">
        <f t="shared" si="617"/>
        <v>0</v>
      </c>
      <c r="M1455" s="2">
        <f t="shared" si="618"/>
        <v>1.5017780403331404E-2</v>
      </c>
      <c r="N1455" s="53">
        <v>117821</v>
      </c>
      <c r="O1455" s="53">
        <v>52248</v>
      </c>
      <c r="R1455" s="53">
        <v>1210</v>
      </c>
      <c r="X1455" s="53">
        <f>IF(Copyright!B$11=1,IF(BQ1455&gt;0,BQ1455,""),"")</f>
        <v>66</v>
      </c>
      <c r="Y1455" s="53">
        <v>258</v>
      </c>
      <c r="Z1455" s="53">
        <v>1059</v>
      </c>
      <c r="AP1455" s="7">
        <f>IF(Q1455&gt;0,RANK(Q1455,(N1455:P1455,Q1455:AF1455)),0)</f>
        <v>0</v>
      </c>
      <c r="AQ1455" s="7">
        <f>IF(R1455&gt;0,RANK(R1455,(N1455:P1455,Q1455:AF1455)),0)</f>
        <v>3</v>
      </c>
      <c r="AR1455" s="7">
        <f>IF(T1455&gt;0,RANK(T1455,(N1455:P1455,Q1455:AF1455)),0)</f>
        <v>0</v>
      </c>
      <c r="AS1455" s="7">
        <f>IF(S1455&gt;0,RANK(S1455,(N1455:P1455,Q1455:AF1455)),0)</f>
        <v>0</v>
      </c>
      <c r="AT1455" s="2">
        <f t="shared" si="619"/>
        <v>0</v>
      </c>
      <c r="AU1455" s="2">
        <f t="shared" si="620"/>
        <v>7.0079114107331085E-3</v>
      </c>
      <c r="AV1455" s="2">
        <f t="shared" si="621"/>
        <v>0</v>
      </c>
      <c r="AW1455" s="2">
        <f t="shared" si="622"/>
        <v>0</v>
      </c>
      <c r="AY1455" t="s">
        <v>2476</v>
      </c>
      <c r="AZ1455" t="s">
        <v>407</v>
      </c>
      <c r="BC1455">
        <v>2</v>
      </c>
      <c r="BD1455" s="91">
        <v>34</v>
      </c>
      <c r="BE1455" s="93">
        <v>21</v>
      </c>
      <c r="BF1455" s="96">
        <f t="shared" si="613"/>
        <v>34021</v>
      </c>
      <c r="BG1455" s="96">
        <f t="shared" si="601"/>
        <v>34021</v>
      </c>
      <c r="BI1455" s="7" t="s">
        <v>1447</v>
      </c>
      <c r="BO1455" s="1">
        <f t="shared" si="623"/>
        <v>0</v>
      </c>
      <c r="BP1455" s="1">
        <v>172662</v>
      </c>
      <c r="BQ1455" s="1">
        <v>66</v>
      </c>
    </row>
    <row r="1456" spans="1:69" ht="14" hidden="1" customHeight="1" outlineLevel="1" x14ac:dyDescent="0.2">
      <c r="A1456" t="s">
        <v>1547</v>
      </c>
      <c r="B1456" t="s">
        <v>407</v>
      </c>
      <c r="C1456" s="1">
        <f t="shared" si="614"/>
        <v>366310</v>
      </c>
      <c r="D1456" s="7">
        <f>IF(N1456&gt;0, RANK(N1456,(N1456:P1456,Q1456:AF1456)),0)</f>
        <v>1</v>
      </c>
      <c r="E1456" s="7">
        <f>IF(O1456&gt;0,RANK(O1456,(N1456:P1456,Q1456:AF1456)),0)</f>
        <v>2</v>
      </c>
      <c r="F1456" s="7">
        <f>IF(P1456&gt;0,RANK(P1456,(N1456:P1456,Q1456:AF1456)),0)</f>
        <v>0</v>
      </c>
      <c r="G1456" s="1">
        <f t="shared" si="602"/>
        <v>86404</v>
      </c>
      <c r="H1456" s="2">
        <f t="shared" si="603"/>
        <v>0.23587671644235755</v>
      </c>
      <c r="I1456" s="2"/>
      <c r="J1456" s="2">
        <f t="shared" si="615"/>
        <v>0.60550353525702272</v>
      </c>
      <c r="K1456" s="2">
        <f t="shared" si="616"/>
        <v>0.36962681881466519</v>
      </c>
      <c r="L1456" s="2">
        <f t="shared" si="617"/>
        <v>0</v>
      </c>
      <c r="M1456" s="2">
        <f t="shared" si="618"/>
        <v>2.486964592831209E-2</v>
      </c>
      <c r="N1456" s="53">
        <v>221802</v>
      </c>
      <c r="O1456" s="53">
        <v>135398</v>
      </c>
      <c r="R1456" s="53">
        <v>3595</v>
      </c>
      <c r="X1456" s="53">
        <f>IF(Copyright!B$11=1,IF(BQ1456&gt;0,BQ1456,""),"")</f>
        <v>383</v>
      </c>
      <c r="Y1456" s="53">
        <v>2018</v>
      </c>
      <c r="Z1456" s="53">
        <v>3114</v>
      </c>
      <c r="AP1456" s="7">
        <f>IF(Q1456&gt;0,RANK(Q1456,(N1456:P1456,Q1456:AF1456)),0)</f>
        <v>0</v>
      </c>
      <c r="AQ1456" s="7">
        <f>IF(R1456&gt;0,RANK(R1456,(N1456:P1456,Q1456:AF1456)),0)</f>
        <v>3</v>
      </c>
      <c r="AR1456" s="7">
        <f>IF(T1456&gt;0,RANK(T1456,(N1456:P1456,Q1456:AF1456)),0)</f>
        <v>0</v>
      </c>
      <c r="AS1456" s="7">
        <f>IF(S1456&gt;0,RANK(S1456,(N1456:P1456,Q1456:AF1456)),0)</f>
        <v>0</v>
      </c>
      <c r="AT1456" s="2">
        <f t="shared" si="619"/>
        <v>0</v>
      </c>
      <c r="AU1456" s="2">
        <f t="shared" si="620"/>
        <v>9.8140918893833088E-3</v>
      </c>
      <c r="AV1456" s="2">
        <f t="shared" si="621"/>
        <v>0</v>
      </c>
      <c r="AW1456" s="2">
        <f t="shared" si="622"/>
        <v>0</v>
      </c>
      <c r="AY1456" t="s">
        <v>1547</v>
      </c>
      <c r="AZ1456" t="s">
        <v>407</v>
      </c>
      <c r="BC1456">
        <v>2</v>
      </c>
      <c r="BD1456" s="91">
        <v>34</v>
      </c>
      <c r="BE1456" s="93">
        <v>23</v>
      </c>
      <c r="BF1456" s="96">
        <f t="shared" si="613"/>
        <v>34023</v>
      </c>
      <c r="BG1456" s="96">
        <f t="shared" si="601"/>
        <v>34023</v>
      </c>
      <c r="BI1456" s="7" t="s">
        <v>1447</v>
      </c>
      <c r="BO1456" s="1">
        <f>BP1456-C1456</f>
        <v>0</v>
      </c>
      <c r="BP1456" s="1">
        <v>366310</v>
      </c>
      <c r="BQ1456" s="1">
        <v>383</v>
      </c>
    </row>
    <row r="1457" spans="1:72" ht="14" hidden="1" customHeight="1" outlineLevel="1" x14ac:dyDescent="0.2">
      <c r="A1457" t="s">
        <v>458</v>
      </c>
      <c r="B1457" t="s">
        <v>407</v>
      </c>
      <c r="C1457" s="1">
        <f t="shared" si="614"/>
        <v>372398</v>
      </c>
      <c r="D1457" s="7">
        <f>IF(N1457&gt;0, RANK(N1457,(N1457:P1457,Q1457:AF1457)),0)</f>
        <v>2</v>
      </c>
      <c r="E1457" s="7">
        <f>IF(O1457&gt;0,RANK(O1457,(N1457:P1457,Q1457:AF1457)),0)</f>
        <v>1</v>
      </c>
      <c r="F1457" s="7">
        <f>IF(P1457&gt;0,RANK(P1457,(N1457:P1457,Q1457:AF1457)),0)</f>
        <v>0</v>
      </c>
      <c r="G1457" s="1">
        <f t="shared" si="602"/>
        <v>18091</v>
      </c>
      <c r="H1457" s="2">
        <f t="shared" si="603"/>
        <v>4.8579745326236982E-2</v>
      </c>
      <c r="I1457" s="2"/>
      <c r="J1457" s="2">
        <f t="shared" si="615"/>
        <v>0.46619208481248559</v>
      </c>
      <c r="K1457" s="2">
        <f t="shared" si="616"/>
        <v>0.51477183013872252</v>
      </c>
      <c r="L1457" s="2">
        <f t="shared" si="617"/>
        <v>0</v>
      </c>
      <c r="M1457" s="2">
        <f t="shared" si="618"/>
        <v>1.903608504879184E-2</v>
      </c>
      <c r="N1457" s="53">
        <v>173609</v>
      </c>
      <c r="O1457" s="53">
        <v>191700</v>
      </c>
      <c r="R1457" s="53">
        <v>4472</v>
      </c>
      <c r="X1457" s="53">
        <f>IF(Copyright!B$11=1,IF(BQ1457&gt;0,BQ1457,""),"")</f>
        <v>44</v>
      </c>
      <c r="Y1457" s="53">
        <v>883</v>
      </c>
      <c r="Z1457" s="53">
        <v>1690</v>
      </c>
      <c r="AP1457" s="7">
        <f>IF(Q1457&gt;0,RANK(Q1457,(N1457:P1457,Q1457:AF1457)),0)</f>
        <v>0</v>
      </c>
      <c r="AQ1457" s="7">
        <f>IF(R1457&gt;0,RANK(R1457,(N1457:P1457,Q1457:AF1457)),0)</f>
        <v>3</v>
      </c>
      <c r="AR1457" s="7">
        <f>IF(T1457&gt;0,RANK(T1457,(N1457:P1457,Q1457:AF1457)),0)</f>
        <v>0</v>
      </c>
      <c r="AS1457" s="7">
        <f>IF(S1457&gt;0,RANK(S1457,(N1457:P1457,Q1457:AF1457)),0)</f>
        <v>0</v>
      </c>
      <c r="AT1457" s="2">
        <f t="shared" si="619"/>
        <v>0</v>
      </c>
      <c r="AU1457" s="2">
        <f t="shared" si="620"/>
        <v>1.2008657404175104E-2</v>
      </c>
      <c r="AV1457" s="2">
        <f t="shared" si="621"/>
        <v>0</v>
      </c>
      <c r="AW1457" s="2">
        <f t="shared" si="622"/>
        <v>0</v>
      </c>
      <c r="AY1457" t="s">
        <v>458</v>
      </c>
      <c r="AZ1457" t="s">
        <v>407</v>
      </c>
      <c r="BC1457">
        <v>2</v>
      </c>
      <c r="BD1457" s="91">
        <v>34</v>
      </c>
      <c r="BE1457" s="93">
        <v>25</v>
      </c>
      <c r="BF1457" s="96">
        <f t="shared" si="613"/>
        <v>34025</v>
      </c>
      <c r="BG1457" s="96">
        <f t="shared" si="601"/>
        <v>34025</v>
      </c>
      <c r="BI1457" s="7" t="s">
        <v>1447</v>
      </c>
      <c r="BO1457" s="1">
        <f t="shared" ref="BO1457:BO1466" si="624">BP1457-C1457</f>
        <v>0</v>
      </c>
      <c r="BP1457" s="1">
        <v>372398</v>
      </c>
      <c r="BQ1457" s="1">
        <v>44</v>
      </c>
    </row>
    <row r="1458" spans="1:72" ht="14" hidden="1" customHeight="1" outlineLevel="1" x14ac:dyDescent="0.2">
      <c r="A1458" t="s">
        <v>1591</v>
      </c>
      <c r="B1458" t="s">
        <v>407</v>
      </c>
      <c r="C1458" s="1">
        <f t="shared" si="614"/>
        <v>291231</v>
      </c>
      <c r="D1458" s="7">
        <f>IF(N1458&gt;0, RANK(N1458,(N1458:P1458,Q1458:AF1458)),0)</f>
        <v>1</v>
      </c>
      <c r="E1458" s="7">
        <f>IF(O1458&gt;0,RANK(O1458,(N1458:P1458,Q1458:AF1458)),0)</f>
        <v>2</v>
      </c>
      <c r="F1458" s="7">
        <f>IF(P1458&gt;0,RANK(P1458,(N1458:P1458,Q1458:AF1458)),0)</f>
        <v>0</v>
      </c>
      <c r="G1458" s="1">
        <f t="shared" si="602"/>
        <v>4775</v>
      </c>
      <c r="H1458" s="2">
        <f t="shared" si="603"/>
        <v>1.6395919390449504E-2</v>
      </c>
      <c r="I1458" s="2"/>
      <c r="J1458" s="2">
        <f t="shared" si="615"/>
        <v>0.50182844546081973</v>
      </c>
      <c r="K1458" s="2">
        <f t="shared" si="616"/>
        <v>0.48543252607037024</v>
      </c>
      <c r="L1458" s="2">
        <f t="shared" si="617"/>
        <v>0</v>
      </c>
      <c r="M1458" s="2">
        <f t="shared" si="618"/>
        <v>1.2739028468810032E-2</v>
      </c>
      <c r="N1458" s="53">
        <v>146148</v>
      </c>
      <c r="O1458" s="53">
        <v>141373</v>
      </c>
      <c r="R1458" s="53">
        <v>1751</v>
      </c>
      <c r="X1458" s="53">
        <f>IF(Copyright!B$11=1,IF(BQ1458&gt;0,BQ1458,""),"")</f>
        <v>257</v>
      </c>
      <c r="Y1458" s="53">
        <v>552</v>
      </c>
      <c r="Z1458" s="53">
        <v>1150</v>
      </c>
      <c r="AP1458" s="7">
        <f>IF(Q1458&gt;0,RANK(Q1458,(N1458:P1458,Q1458:AF1458)),0)</f>
        <v>0</v>
      </c>
      <c r="AQ1458" s="7">
        <f>IF(R1458&gt;0,RANK(R1458,(N1458:P1458,Q1458:AF1458)),0)</f>
        <v>3</v>
      </c>
      <c r="AR1458" s="7">
        <f>IF(T1458&gt;0,RANK(T1458,(N1458:P1458,Q1458:AF1458)),0)</f>
        <v>0</v>
      </c>
      <c r="AS1458" s="7">
        <f>IF(S1458&gt;0,RANK(S1458,(N1458:P1458,Q1458:AF1458)),0)</f>
        <v>0</v>
      </c>
      <c r="AT1458" s="2">
        <f t="shared" si="619"/>
        <v>0</v>
      </c>
      <c r="AU1458" s="2">
        <f t="shared" si="620"/>
        <v>6.0124093932308028E-3</v>
      </c>
      <c r="AV1458" s="2">
        <f t="shared" si="621"/>
        <v>0</v>
      </c>
      <c r="AW1458" s="2">
        <f t="shared" si="622"/>
        <v>0</v>
      </c>
      <c r="AY1458" t="s">
        <v>1591</v>
      </c>
      <c r="AZ1458" t="s">
        <v>407</v>
      </c>
      <c r="BC1458">
        <v>2</v>
      </c>
      <c r="BD1458" s="91">
        <v>34</v>
      </c>
      <c r="BE1458" s="93">
        <v>27</v>
      </c>
      <c r="BF1458" s="96">
        <f t="shared" si="613"/>
        <v>34027</v>
      </c>
      <c r="BG1458" s="96">
        <f t="shared" si="601"/>
        <v>34027</v>
      </c>
      <c r="BI1458" s="7" t="s">
        <v>1447</v>
      </c>
      <c r="BO1458" s="1">
        <f t="shared" si="624"/>
        <v>0</v>
      </c>
      <c r="BP1458" s="1">
        <v>291231</v>
      </c>
      <c r="BQ1458" s="1">
        <v>257</v>
      </c>
    </row>
    <row r="1459" spans="1:72" ht="14" hidden="1" customHeight="1" outlineLevel="1" x14ac:dyDescent="0.2">
      <c r="A1459" t="s">
        <v>1581</v>
      </c>
      <c r="B1459" t="s">
        <v>407</v>
      </c>
      <c r="C1459" s="1">
        <f t="shared" si="614"/>
        <v>329669</v>
      </c>
      <c r="D1459" s="7">
        <f>IF(N1459&gt;0, RANK(N1459,(N1459:P1459,Q1459:AF1459)),0)</f>
        <v>2</v>
      </c>
      <c r="E1459" s="7">
        <f>IF(O1459&gt;0,RANK(O1459,(N1459:P1459,Q1459:AF1459)),0)</f>
        <v>1</v>
      </c>
      <c r="F1459" s="7">
        <f>IF(P1459&gt;0,RANK(P1459,(N1459:P1459,Q1459:AF1459)),0)</f>
        <v>0</v>
      </c>
      <c r="G1459" s="1">
        <f t="shared" si="602"/>
        <v>91715</v>
      </c>
      <c r="H1459" s="2">
        <f t="shared" si="603"/>
        <v>0.27820328875326467</v>
      </c>
      <c r="I1459" s="2"/>
      <c r="J1459" s="2">
        <f t="shared" si="615"/>
        <v>0.35197728630838809</v>
      </c>
      <c r="K1459" s="2">
        <f t="shared" si="616"/>
        <v>0.6301805750616527</v>
      </c>
      <c r="L1459" s="2">
        <f t="shared" si="617"/>
        <v>0</v>
      </c>
      <c r="M1459" s="2">
        <f t="shared" si="618"/>
        <v>1.7842138629959203E-2</v>
      </c>
      <c r="N1459" s="53">
        <v>116036</v>
      </c>
      <c r="O1459" s="53">
        <v>207751</v>
      </c>
      <c r="R1459" s="53">
        <v>2769</v>
      </c>
      <c r="X1459" s="53">
        <f>IF(Copyright!B$11=1,IF(BQ1459&gt;0,BQ1459,""),"")</f>
        <v>381</v>
      </c>
      <c r="Y1459" s="53">
        <v>525</v>
      </c>
      <c r="Z1459" s="53">
        <v>2207</v>
      </c>
      <c r="AP1459" s="7">
        <f>IF(Q1459&gt;0,RANK(Q1459,(N1459:P1459,Q1459:AF1459)),0)</f>
        <v>0</v>
      </c>
      <c r="AQ1459" s="7">
        <f>IF(R1459&gt;0,RANK(R1459,(N1459:P1459,Q1459:AF1459)),0)</f>
        <v>3</v>
      </c>
      <c r="AR1459" s="7">
        <f>IF(T1459&gt;0,RANK(T1459,(N1459:P1459,Q1459:AF1459)),0)</f>
        <v>0</v>
      </c>
      <c r="AS1459" s="7">
        <f>IF(S1459&gt;0,RANK(S1459,(N1459:P1459,Q1459:AF1459)),0)</f>
        <v>0</v>
      </c>
      <c r="AT1459" s="2">
        <f t="shared" si="619"/>
        <v>0</v>
      </c>
      <c r="AU1459" s="2">
        <f t="shared" si="620"/>
        <v>8.3993338773133055E-3</v>
      </c>
      <c r="AV1459" s="2">
        <f t="shared" si="621"/>
        <v>0</v>
      </c>
      <c r="AW1459" s="2">
        <f t="shared" si="622"/>
        <v>0</v>
      </c>
      <c r="AY1459" t="s">
        <v>1581</v>
      </c>
      <c r="AZ1459" t="s">
        <v>407</v>
      </c>
      <c r="BC1459">
        <v>2</v>
      </c>
      <c r="BD1459" s="91">
        <v>34</v>
      </c>
      <c r="BE1459" s="93">
        <v>29</v>
      </c>
      <c r="BF1459" s="96">
        <f t="shared" si="613"/>
        <v>34029</v>
      </c>
      <c r="BG1459" s="96">
        <f t="shared" si="601"/>
        <v>34029</v>
      </c>
      <c r="BI1459" s="7" t="s">
        <v>1447</v>
      </c>
      <c r="BO1459" s="1">
        <f t="shared" si="624"/>
        <v>0</v>
      </c>
      <c r="BP1459" s="1">
        <v>329669</v>
      </c>
      <c r="BQ1459" s="1">
        <v>381</v>
      </c>
      <c r="BT1459" s="1"/>
    </row>
    <row r="1460" spans="1:72" ht="14" hidden="1" customHeight="1" outlineLevel="1" x14ac:dyDescent="0.2">
      <c r="A1460" t="s">
        <v>2332</v>
      </c>
      <c r="B1460" t="s">
        <v>407</v>
      </c>
      <c r="C1460" s="1">
        <f t="shared" si="614"/>
        <v>218758</v>
      </c>
      <c r="D1460" s="7">
        <f>IF(N1460&gt;0, RANK(N1460,(N1460:P1460,Q1460:AF1460)),0)</f>
        <v>1</v>
      </c>
      <c r="E1460" s="7">
        <f>IF(O1460&gt;0,RANK(O1460,(N1460:P1460,Q1460:AF1460)),0)</f>
        <v>2</v>
      </c>
      <c r="F1460" s="7">
        <f>IF(P1460&gt;0,RANK(P1460,(N1460:P1460,Q1460:AF1460)),0)</f>
        <v>0</v>
      </c>
      <c r="G1460" s="1">
        <f t="shared" ref="G1460:G1501" si="625">IF(C1460&gt;0,MAX(N1460:P1460)-LARGE(N1460:P1460,2),0)</f>
        <v>50368</v>
      </c>
      <c r="H1460" s="2">
        <f t="shared" ref="H1460:H1501" si="626">IF(C1460&gt;0,G1460/C1460,0)</f>
        <v>0.230245293886395</v>
      </c>
      <c r="I1460" s="2"/>
      <c r="J1460" s="2">
        <f t="shared" si="615"/>
        <v>0.59972663856864661</v>
      </c>
      <c r="K1460" s="2">
        <f t="shared" si="616"/>
        <v>0.36948134468225163</v>
      </c>
      <c r="L1460" s="2">
        <f t="shared" si="617"/>
        <v>0</v>
      </c>
      <c r="M1460" s="2">
        <f t="shared" si="618"/>
        <v>3.0792016749101758E-2</v>
      </c>
      <c r="N1460" s="53">
        <v>131195</v>
      </c>
      <c r="O1460" s="53">
        <v>80827</v>
      </c>
      <c r="R1460" s="53">
        <v>2550</v>
      </c>
      <c r="X1460" s="53">
        <f>IF(Copyright!B$11=1,IF(BQ1460&gt;0,BQ1460,""),"")</f>
        <v>143</v>
      </c>
      <c r="Y1460" s="53">
        <v>938</v>
      </c>
      <c r="Z1460" s="53">
        <v>3105</v>
      </c>
      <c r="AP1460" s="7">
        <f>IF(Q1460&gt;0,RANK(Q1460,(N1460:P1460,Q1460:AF1460)),0)</f>
        <v>0</v>
      </c>
      <c r="AQ1460" s="7">
        <f>IF(R1460&gt;0,RANK(R1460,(N1460:P1460,Q1460:AF1460)),0)</f>
        <v>4</v>
      </c>
      <c r="AR1460" s="7">
        <f>IF(T1460&gt;0,RANK(T1460,(N1460:P1460,Q1460:AF1460)),0)</f>
        <v>0</v>
      </c>
      <c r="AS1460" s="7">
        <f>IF(S1460&gt;0,RANK(S1460,(N1460:P1460,Q1460:AF1460)),0)</f>
        <v>0</v>
      </c>
      <c r="AT1460" s="2">
        <f t="shared" si="619"/>
        <v>0</v>
      </c>
      <c r="AU1460" s="2">
        <f t="shared" si="620"/>
        <v>1.1656716554366012E-2</v>
      </c>
      <c r="AV1460" s="2">
        <f t="shared" si="621"/>
        <v>0</v>
      </c>
      <c r="AW1460" s="2">
        <f t="shared" si="622"/>
        <v>0</v>
      </c>
      <c r="AY1460" t="s">
        <v>2332</v>
      </c>
      <c r="AZ1460" t="s">
        <v>407</v>
      </c>
      <c r="BC1460">
        <v>2</v>
      </c>
      <c r="BD1460" s="91">
        <v>34</v>
      </c>
      <c r="BE1460" s="93">
        <v>31</v>
      </c>
      <c r="BF1460" s="96">
        <f t="shared" si="613"/>
        <v>34031</v>
      </c>
      <c r="BG1460" s="96">
        <f t="shared" si="601"/>
        <v>34031</v>
      </c>
      <c r="BI1460" s="7" t="s">
        <v>1447</v>
      </c>
      <c r="BO1460" s="1">
        <f t="shared" si="624"/>
        <v>0</v>
      </c>
      <c r="BP1460" s="1">
        <v>218758</v>
      </c>
      <c r="BQ1460" s="1">
        <v>143</v>
      </c>
      <c r="BT1460" s="1"/>
    </row>
    <row r="1461" spans="1:72" ht="14" hidden="1" customHeight="1" outlineLevel="1" x14ac:dyDescent="0.2">
      <c r="A1461" t="s">
        <v>888</v>
      </c>
      <c r="B1461" t="s">
        <v>407</v>
      </c>
      <c r="C1461" s="1">
        <f t="shared" si="614"/>
        <v>33593</v>
      </c>
      <c r="D1461" s="7">
        <f>IF(N1461&gt;0, RANK(N1461,(N1461:P1461,Q1461:AF1461)),0)</f>
        <v>2</v>
      </c>
      <c r="E1461" s="7">
        <f>IF(O1461&gt;0,RANK(O1461,(N1461:P1461,Q1461:AF1461)),0)</f>
        <v>1</v>
      </c>
      <c r="F1461" s="7">
        <f>IF(P1461&gt;0,RANK(P1461,(N1461:P1461,Q1461:AF1461)),0)</f>
        <v>0</v>
      </c>
      <c r="G1461" s="1">
        <f t="shared" si="625"/>
        <v>3395</v>
      </c>
      <c r="H1461" s="2">
        <f t="shared" si="626"/>
        <v>0.10106272140029172</v>
      </c>
      <c r="I1461" s="2"/>
      <c r="J1461" s="2">
        <f t="shared" si="615"/>
        <v>0.43208406513261693</v>
      </c>
      <c r="K1461" s="2">
        <f t="shared" si="616"/>
        <v>0.53314678653290859</v>
      </c>
      <c r="L1461" s="2">
        <f t="shared" si="617"/>
        <v>0</v>
      </c>
      <c r="M1461" s="2">
        <f t="shared" si="618"/>
        <v>3.476914833447442E-2</v>
      </c>
      <c r="N1461" s="53">
        <v>14515</v>
      </c>
      <c r="O1461" s="53">
        <v>17910</v>
      </c>
      <c r="R1461" s="53">
        <v>522</v>
      </c>
      <c r="X1461" s="53">
        <f>IF(Copyright!B$11=1,IF(BQ1461&gt;0,BQ1461,""),"")</f>
        <v>57</v>
      </c>
      <c r="Y1461" s="53">
        <v>179</v>
      </c>
      <c r="Z1461" s="53">
        <v>410</v>
      </c>
      <c r="AP1461" s="7">
        <f>IF(Q1461&gt;0,RANK(Q1461,(N1461:P1461,Q1461:AF1461)),0)</f>
        <v>0</v>
      </c>
      <c r="AQ1461" s="7">
        <f>IF(R1461&gt;0,RANK(R1461,(N1461:P1461,Q1461:AF1461)),0)</f>
        <v>3</v>
      </c>
      <c r="AR1461" s="7">
        <f>IF(T1461&gt;0,RANK(T1461,(N1461:P1461,Q1461:AF1461)),0)</f>
        <v>0</v>
      </c>
      <c r="AS1461" s="7">
        <f>IF(S1461&gt;0,RANK(S1461,(N1461:P1461,Q1461:AF1461)),0)</f>
        <v>0</v>
      </c>
      <c r="AT1461" s="2">
        <f t="shared" si="619"/>
        <v>0</v>
      </c>
      <c r="AU1461" s="2">
        <f t="shared" si="620"/>
        <v>1.5538951567290805E-2</v>
      </c>
      <c r="AV1461" s="2">
        <f t="shared" si="621"/>
        <v>0</v>
      </c>
      <c r="AW1461" s="2">
        <f t="shared" si="622"/>
        <v>0</v>
      </c>
      <c r="AY1461" t="s">
        <v>888</v>
      </c>
      <c r="AZ1461" t="s">
        <v>407</v>
      </c>
      <c r="BA1461">
        <v>2</v>
      </c>
      <c r="BC1461">
        <v>2</v>
      </c>
      <c r="BD1461" s="91">
        <v>34</v>
      </c>
      <c r="BE1461" s="93">
        <v>33</v>
      </c>
      <c r="BF1461" s="96">
        <f t="shared" si="613"/>
        <v>34033</v>
      </c>
      <c r="BG1461" s="96">
        <f t="shared" si="601"/>
        <v>34033</v>
      </c>
      <c r="BI1461" s="7" t="s">
        <v>1447</v>
      </c>
      <c r="BO1461" s="1">
        <f t="shared" si="624"/>
        <v>-5</v>
      </c>
      <c r="BP1461" s="1">
        <v>33588</v>
      </c>
      <c r="BQ1461" s="1">
        <v>57</v>
      </c>
      <c r="BT1461" s="1"/>
    </row>
    <row r="1462" spans="1:72" ht="14" hidden="1" customHeight="1" outlineLevel="1" x14ac:dyDescent="0.2">
      <c r="A1462" t="s">
        <v>1798</v>
      </c>
      <c r="B1462" t="s">
        <v>407</v>
      </c>
      <c r="C1462" s="1">
        <f t="shared" si="614"/>
        <v>183966</v>
      </c>
      <c r="D1462" s="7">
        <f>IF(N1462&gt;0, RANK(N1462,(N1462:P1462,Q1462:AF1462)),0)</f>
        <v>1</v>
      </c>
      <c r="E1462" s="7">
        <f>IF(O1462&gt;0,RANK(O1462,(N1462:P1462,Q1462:AF1462)),0)</f>
        <v>2</v>
      </c>
      <c r="F1462" s="7">
        <f>IF(P1462&gt;0,RANK(P1462,(N1462:P1462,Q1462:AF1462)),0)</f>
        <v>0</v>
      </c>
      <c r="G1462" s="1">
        <f t="shared" si="625"/>
        <v>30059</v>
      </c>
      <c r="H1462" s="2">
        <f t="shared" si="626"/>
        <v>0.16339432286400749</v>
      </c>
      <c r="I1462" s="2"/>
      <c r="J1462" s="2">
        <f t="shared" si="615"/>
        <v>0.57445941097811548</v>
      </c>
      <c r="K1462" s="2">
        <f t="shared" si="616"/>
        <v>0.41106508811410802</v>
      </c>
      <c r="L1462" s="2">
        <f t="shared" si="617"/>
        <v>0</v>
      </c>
      <c r="M1462" s="2">
        <f t="shared" si="618"/>
        <v>1.4475500907776495E-2</v>
      </c>
      <c r="N1462" s="53">
        <v>105681</v>
      </c>
      <c r="O1462" s="53">
        <v>75622</v>
      </c>
      <c r="R1462" s="53">
        <v>1610</v>
      </c>
      <c r="X1462" s="53">
        <f>IF(Copyright!B$11=1,IF(BQ1462&gt;0,BQ1462,""),"")</f>
        <v>143</v>
      </c>
      <c r="Y1462" s="53">
        <v>253</v>
      </c>
      <c r="Z1462" s="53">
        <v>657</v>
      </c>
      <c r="AP1462" s="7">
        <f>IF(Q1462&gt;0,RANK(Q1462,(N1462:P1462,Q1462:AF1462)),0)</f>
        <v>0</v>
      </c>
      <c r="AQ1462" s="7">
        <f>IF(R1462&gt;0,RANK(R1462,(N1462:P1462,Q1462:AF1462)),0)</f>
        <v>3</v>
      </c>
      <c r="AR1462" s="7">
        <f>IF(T1462&gt;0,RANK(T1462,(N1462:P1462,Q1462:AF1462)),0)</f>
        <v>0</v>
      </c>
      <c r="AS1462" s="7">
        <f>IF(S1462&gt;0,RANK(S1462,(N1462:P1462,Q1462:AF1462)),0)</f>
        <v>0</v>
      </c>
      <c r="AT1462" s="2">
        <f t="shared" si="619"/>
        <v>0</v>
      </c>
      <c r="AU1462" s="2">
        <f t="shared" si="620"/>
        <v>8.7516171466466633E-3</v>
      </c>
      <c r="AV1462" s="2">
        <f t="shared" si="621"/>
        <v>0</v>
      </c>
      <c r="AW1462" s="2">
        <f t="shared" si="622"/>
        <v>0</v>
      </c>
      <c r="AY1462" t="s">
        <v>1798</v>
      </c>
      <c r="AZ1462" t="s">
        <v>407</v>
      </c>
      <c r="BC1462">
        <v>2</v>
      </c>
      <c r="BD1462" s="91">
        <v>34</v>
      </c>
      <c r="BE1462" s="93">
        <v>35</v>
      </c>
      <c r="BF1462" s="96">
        <f t="shared" si="613"/>
        <v>34035</v>
      </c>
      <c r="BG1462" s="96">
        <f t="shared" si="601"/>
        <v>34035</v>
      </c>
      <c r="BI1462" s="7" t="s">
        <v>1447</v>
      </c>
      <c r="BO1462" s="1">
        <f t="shared" si="624"/>
        <v>0</v>
      </c>
      <c r="BP1462" s="1">
        <v>183966</v>
      </c>
      <c r="BQ1462" s="1">
        <v>143</v>
      </c>
    </row>
    <row r="1463" spans="1:72" ht="14" hidden="1" customHeight="1" outlineLevel="1" x14ac:dyDescent="0.2">
      <c r="A1463" t="s">
        <v>2330</v>
      </c>
      <c r="B1463" t="s">
        <v>407</v>
      </c>
      <c r="C1463" s="1">
        <f t="shared" si="614"/>
        <v>86508</v>
      </c>
      <c r="D1463" s="7">
        <f>IF(N1463&gt;0, RANK(N1463,(N1463:P1463,Q1463:AF1463)),0)</f>
        <v>2</v>
      </c>
      <c r="E1463" s="7">
        <f>IF(O1463&gt;0,RANK(O1463,(N1463:P1463,Q1463:AF1463)),0)</f>
        <v>1</v>
      </c>
      <c r="F1463" s="7">
        <f>IF(P1463&gt;0,RANK(P1463,(N1463:P1463,Q1463:AF1463)),0)</f>
        <v>0</v>
      </c>
      <c r="G1463" s="1">
        <f t="shared" si="625"/>
        <v>15966</v>
      </c>
      <c r="H1463" s="2">
        <f t="shared" si="626"/>
        <v>0.18456096545984185</v>
      </c>
      <c r="I1463" s="2"/>
      <c r="J1463" s="2">
        <f t="shared" si="615"/>
        <v>0.39207934526286586</v>
      </c>
      <c r="K1463" s="2">
        <f t="shared" si="616"/>
        <v>0.57664031072270772</v>
      </c>
      <c r="L1463" s="2">
        <f t="shared" si="617"/>
        <v>0</v>
      </c>
      <c r="M1463" s="2">
        <f t="shared" si="618"/>
        <v>3.1280344014426364E-2</v>
      </c>
      <c r="N1463" s="53">
        <v>33918</v>
      </c>
      <c r="O1463" s="53">
        <v>49884</v>
      </c>
      <c r="R1463" s="53">
        <v>1650</v>
      </c>
      <c r="X1463" s="53">
        <f>IF(Copyright!B$11=1,IF(BQ1463&gt;0,BQ1463,""),"")</f>
        <v>181</v>
      </c>
      <c r="Y1463" s="53">
        <v>243</v>
      </c>
      <c r="Z1463" s="53">
        <v>632</v>
      </c>
      <c r="AP1463" s="7">
        <f>IF(Q1463&gt;0,RANK(Q1463,(N1463:P1463,Q1463:AF1463)),0)</f>
        <v>0</v>
      </c>
      <c r="AQ1463" s="7">
        <f>IF(R1463&gt;0,RANK(R1463,(N1463:P1463,Q1463:AF1463)),0)</f>
        <v>3</v>
      </c>
      <c r="AR1463" s="7">
        <f>IF(T1463&gt;0,RANK(T1463,(N1463:P1463,Q1463:AF1463)),0)</f>
        <v>0</v>
      </c>
      <c r="AS1463" s="7">
        <f>IF(S1463&gt;0,RANK(S1463,(N1463:P1463,Q1463:AF1463)),0)</f>
        <v>0</v>
      </c>
      <c r="AT1463" s="2">
        <f t="shared" si="619"/>
        <v>0</v>
      </c>
      <c r="AU1463" s="2">
        <f t="shared" si="620"/>
        <v>1.9073380496601469E-2</v>
      </c>
      <c r="AV1463" s="2">
        <f t="shared" si="621"/>
        <v>0</v>
      </c>
      <c r="AW1463" s="2">
        <f t="shared" si="622"/>
        <v>0</v>
      </c>
      <c r="AY1463" t="s">
        <v>2330</v>
      </c>
      <c r="AZ1463" t="s">
        <v>407</v>
      </c>
      <c r="BC1463">
        <v>2</v>
      </c>
      <c r="BD1463" s="91">
        <v>34</v>
      </c>
      <c r="BE1463" s="93">
        <v>37</v>
      </c>
      <c r="BF1463" s="96">
        <f t="shared" si="613"/>
        <v>34037</v>
      </c>
      <c r="BG1463" s="96">
        <f t="shared" si="601"/>
        <v>34037</v>
      </c>
      <c r="BI1463" s="7" t="s">
        <v>1447</v>
      </c>
      <c r="BO1463" s="1">
        <f t="shared" si="624"/>
        <v>0</v>
      </c>
      <c r="BP1463" s="1">
        <v>86508</v>
      </c>
      <c r="BQ1463" s="1">
        <v>181</v>
      </c>
    </row>
    <row r="1464" spans="1:72" ht="14" hidden="1" customHeight="1" outlineLevel="1" x14ac:dyDescent="0.2">
      <c r="A1464" t="s">
        <v>527</v>
      </c>
      <c r="B1464" t="s">
        <v>407</v>
      </c>
      <c r="C1464" s="1">
        <f t="shared" si="614"/>
        <v>247866</v>
      </c>
      <c r="D1464" s="7">
        <f>IF(N1464&gt;0, RANK(N1464,(N1464:P1464,Q1464:AF1464)),0)</f>
        <v>1</v>
      </c>
      <c r="E1464" s="7">
        <f>IF(O1464&gt;0,RANK(O1464,(N1464:P1464,Q1464:AF1464)),0)</f>
        <v>2</v>
      </c>
      <c r="F1464" s="7">
        <f>IF(P1464&gt;0,RANK(P1464,(N1464:P1464,Q1464:AF1464)),0)</f>
        <v>0</v>
      </c>
      <c r="G1464" s="1">
        <f t="shared" si="625"/>
        <v>90320</v>
      </c>
      <c r="H1464" s="2">
        <f t="shared" si="626"/>
        <v>0.36439043676825383</v>
      </c>
      <c r="I1464" s="2"/>
      <c r="J1464" s="2">
        <f t="shared" si="615"/>
        <v>0.67373903641483701</v>
      </c>
      <c r="K1464" s="2">
        <f t="shared" si="616"/>
        <v>0.30934859964658323</v>
      </c>
      <c r="L1464" s="2">
        <f t="shared" si="617"/>
        <v>0</v>
      </c>
      <c r="M1464" s="2">
        <f t="shared" si="618"/>
        <v>1.6912363938579755E-2</v>
      </c>
      <c r="N1464" s="53">
        <v>166997</v>
      </c>
      <c r="O1464" s="53">
        <v>76677</v>
      </c>
      <c r="R1464" s="53">
        <v>1582</v>
      </c>
      <c r="X1464" s="53">
        <f>IF(Copyright!B$11=1,IF(BQ1464&gt;0,BQ1464,""),"")</f>
        <v>178</v>
      </c>
      <c r="Y1464" s="53">
        <v>519</v>
      </c>
      <c r="Z1464" s="53">
        <v>1913</v>
      </c>
      <c r="AP1464" s="7">
        <f>IF(Q1464&gt;0,RANK(Q1464,(N1464:P1464,Q1464:AF1464)),0)</f>
        <v>0</v>
      </c>
      <c r="AQ1464" s="7">
        <f>IF(R1464&gt;0,RANK(R1464,(N1464:P1464,Q1464:AF1464)),0)</f>
        <v>4</v>
      </c>
      <c r="AR1464" s="7">
        <f>IF(T1464&gt;0,RANK(T1464,(N1464:P1464,Q1464:AF1464)),0)</f>
        <v>0</v>
      </c>
      <c r="AS1464" s="7">
        <f>IF(S1464&gt;0,RANK(S1464,(N1464:P1464,Q1464:AF1464)),0)</f>
        <v>0</v>
      </c>
      <c r="AT1464" s="2">
        <f t="shared" si="619"/>
        <v>0</v>
      </c>
      <c r="AU1464" s="2">
        <f t="shared" si="620"/>
        <v>6.382480856591868E-3</v>
      </c>
      <c r="AV1464" s="2">
        <f t="shared" si="621"/>
        <v>0</v>
      </c>
      <c r="AW1464" s="2">
        <f t="shared" si="622"/>
        <v>0</v>
      </c>
      <c r="AY1464" t="s">
        <v>527</v>
      </c>
      <c r="AZ1464" t="s">
        <v>407</v>
      </c>
      <c r="BC1464">
        <v>2</v>
      </c>
      <c r="BD1464" s="91">
        <v>34</v>
      </c>
      <c r="BE1464" s="93">
        <v>39</v>
      </c>
      <c r="BF1464" s="96">
        <f t="shared" si="613"/>
        <v>34039</v>
      </c>
      <c r="BG1464" s="96">
        <f t="shared" si="601"/>
        <v>34039</v>
      </c>
      <c r="BI1464" s="7" t="s">
        <v>1447</v>
      </c>
      <c r="BO1464" s="1">
        <f t="shared" si="624"/>
        <v>0</v>
      </c>
      <c r="BP1464" s="1">
        <v>247866</v>
      </c>
      <c r="BQ1464" s="1">
        <v>178</v>
      </c>
    </row>
    <row r="1465" spans="1:72" ht="14" hidden="1" customHeight="1" outlineLevel="1" x14ac:dyDescent="0.2">
      <c r="A1465" t="s">
        <v>1665</v>
      </c>
      <c r="B1465" t="s">
        <v>407</v>
      </c>
      <c r="C1465" s="1">
        <f t="shared" si="614"/>
        <v>59726</v>
      </c>
      <c r="D1465" s="7">
        <f>IF(N1465&gt;0, RANK(N1465,(N1465:P1465,Q1465:AF1465)),0)</f>
        <v>2</v>
      </c>
      <c r="E1465" s="7">
        <f>IF(O1465&gt;0,RANK(O1465,(N1465:P1465,Q1465:AF1465)),0)</f>
        <v>1</v>
      </c>
      <c r="F1465" s="7">
        <f>IF(P1465&gt;0,RANK(P1465,(N1465:P1465,Q1465:AF1465)),0)</f>
        <v>0</v>
      </c>
      <c r="G1465" s="1">
        <f t="shared" si="625"/>
        <v>9769</v>
      </c>
      <c r="H1465" s="2">
        <f t="shared" si="626"/>
        <v>0.16356360713926932</v>
      </c>
      <c r="I1465" s="2"/>
      <c r="J1465" s="2">
        <f t="shared" si="615"/>
        <v>0.40391119445467638</v>
      </c>
      <c r="K1465" s="2">
        <f t="shared" si="616"/>
        <v>0.5674748015939457</v>
      </c>
      <c r="L1465" s="2">
        <f t="shared" si="617"/>
        <v>0</v>
      </c>
      <c r="M1465" s="2">
        <f t="shared" si="618"/>
        <v>2.861400395137792E-2</v>
      </c>
      <c r="N1465" s="53">
        <v>24124</v>
      </c>
      <c r="O1465" s="53">
        <v>33893</v>
      </c>
      <c r="R1465" s="53">
        <v>959</v>
      </c>
      <c r="X1465" s="53">
        <f>IF(Copyright!B$11=1,IF(BQ1465&gt;0,BQ1465,""),"")</f>
        <v>86</v>
      </c>
      <c r="Y1465" s="53">
        <v>186</v>
      </c>
      <c r="Z1465" s="53">
        <v>478</v>
      </c>
      <c r="AP1465" s="7">
        <f>IF(Q1465&gt;0,RANK(Q1465,(N1465:P1465,Q1465:AF1465)),0)</f>
        <v>0</v>
      </c>
      <c r="AQ1465" s="7">
        <f>IF(R1465&gt;0,RANK(R1465,(N1465:P1465,Q1465:AF1465)),0)</f>
        <v>3</v>
      </c>
      <c r="AR1465" s="7">
        <f>IF(T1465&gt;0,RANK(T1465,(N1465:P1465,Q1465:AF1465)),0)</f>
        <v>0</v>
      </c>
      <c r="AS1465" s="7">
        <f>IF(S1465&gt;0,RANK(S1465,(N1465:P1465,Q1465:AF1465)),0)</f>
        <v>0</v>
      </c>
      <c r="AT1465" s="2">
        <f t="shared" si="619"/>
        <v>0</v>
      </c>
      <c r="AU1465" s="2">
        <f t="shared" si="620"/>
        <v>1.6056658741586578E-2</v>
      </c>
      <c r="AV1465" s="2">
        <f t="shared" si="621"/>
        <v>0</v>
      </c>
      <c r="AW1465" s="2">
        <f t="shared" si="622"/>
        <v>0</v>
      </c>
      <c r="AY1465" t="s">
        <v>1665</v>
      </c>
      <c r="AZ1465" t="s">
        <v>407</v>
      </c>
      <c r="BC1465">
        <v>2</v>
      </c>
      <c r="BD1465" s="91">
        <v>34</v>
      </c>
      <c r="BE1465" s="93">
        <v>41</v>
      </c>
      <c r="BF1465" s="96">
        <f t="shared" si="613"/>
        <v>34041</v>
      </c>
      <c r="BG1465" s="96">
        <f t="shared" si="601"/>
        <v>34041</v>
      </c>
      <c r="BI1465" s="7" t="s">
        <v>1447</v>
      </c>
      <c r="BO1465" s="1">
        <f t="shared" si="624"/>
        <v>0</v>
      </c>
      <c r="BP1465" s="1">
        <v>59726</v>
      </c>
      <c r="BQ1465" s="1">
        <v>86</v>
      </c>
    </row>
    <row r="1466" spans="1:72" ht="14" customHeight="1" collapsed="1" x14ac:dyDescent="0.2">
      <c r="A1466" t="s">
        <v>2165</v>
      </c>
      <c r="B1466" t="s">
        <v>2397</v>
      </c>
      <c r="C1466" s="1">
        <f t="shared" si="614"/>
        <v>4443730</v>
      </c>
      <c r="D1466" s="7">
        <f>IF(N1466&gt;0, RANK(N1466,(N1466:P1466,Q1466:AF1466)),0)</f>
        <v>1</v>
      </c>
      <c r="E1466" s="7">
        <f>IF(O1466&gt;0,RANK(O1466,(N1466:P1466,Q1466:AF1466)),0)</f>
        <v>2</v>
      </c>
      <c r="F1466" s="7">
        <f>IF(P1466&gt;0,RANK(P1466,(N1466:P1466,Q1466:AF1466)),0)</f>
        <v>0</v>
      </c>
      <c r="G1466" s="1">
        <f t="shared" si="625"/>
        <v>724148</v>
      </c>
      <c r="H1466" s="2">
        <f t="shared" si="626"/>
        <v>0.16295949573894003</v>
      </c>
      <c r="I1466" s="2"/>
      <c r="J1466" s="2">
        <f t="shared" si="615"/>
        <v>0.57187047817936731</v>
      </c>
      <c r="K1466" s="2">
        <f t="shared" si="616"/>
        <v>0.40891098244042728</v>
      </c>
      <c r="L1466" s="2">
        <f t="shared" si="617"/>
        <v>0</v>
      </c>
      <c r="M1466" s="2">
        <f t="shared" si="618"/>
        <v>1.9218539380205402E-2</v>
      </c>
      <c r="N1466" s="56">
        <f>SUM(N1445:N1465)</f>
        <v>2541238</v>
      </c>
      <c r="O1466" s="56">
        <f>SUM(O1445:O1465)</f>
        <v>1817090</v>
      </c>
      <c r="P1466" s="56"/>
      <c r="Q1466" s="56"/>
      <c r="R1466" s="56">
        <f>SUM(R1445:R1465)</f>
        <v>38288</v>
      </c>
      <c r="X1466" s="56">
        <f>SUM(X1445:X1465)</f>
        <v>3192</v>
      </c>
      <c r="Y1466" s="56">
        <f>SUM(Y1445:Y1465)</f>
        <v>11632</v>
      </c>
      <c r="Z1466" s="56">
        <f>SUM(Z1445:Z1465)</f>
        <v>32290</v>
      </c>
      <c r="AA1466" s="56">
        <f>SUM(AA1445:AA1465)</f>
        <v>0</v>
      </c>
      <c r="AB1466" s="56">
        <f>SUM(AB1445:AB1465)</f>
        <v>0</v>
      </c>
      <c r="AP1466" s="7">
        <f>IF(Q1466&gt;0,RANK(Q1466,(N1466:P1466,Q1466:AF1466)),0)</f>
        <v>0</v>
      </c>
      <c r="AQ1466" s="7">
        <f>IF(R1466&gt;0,RANK(R1466,(N1466:P1466,Q1466:AF1466)),0)</f>
        <v>3</v>
      </c>
      <c r="AR1466" s="7">
        <f>IF(T1466&gt;0,RANK(T1466,(N1466:P1466,Q1466:AF1466)),0)</f>
        <v>0</v>
      </c>
      <c r="AS1466" s="7">
        <f>IF(S1466&gt;0,RANK(S1466,(N1466:P1466,Q1466:AF1466)),0)</f>
        <v>0</v>
      </c>
      <c r="AT1466" s="2">
        <f t="shared" si="619"/>
        <v>0</v>
      </c>
      <c r="AU1466" s="2">
        <f t="shared" si="620"/>
        <v>8.6161850517470686E-3</v>
      </c>
      <c r="AV1466" s="2">
        <f t="shared" si="621"/>
        <v>0</v>
      </c>
      <c r="AW1466" s="2">
        <f t="shared" si="622"/>
        <v>0</v>
      </c>
      <c r="AY1466" t="s">
        <v>2165</v>
      </c>
      <c r="AZ1466" t="s">
        <v>2397</v>
      </c>
      <c r="BA1466" t="s">
        <v>2903</v>
      </c>
      <c r="BC1466">
        <v>2</v>
      </c>
      <c r="BD1466" s="91">
        <v>34</v>
      </c>
      <c r="BE1466" s="93"/>
      <c r="BF1466" s="91">
        <v>34</v>
      </c>
      <c r="BG1466" s="91">
        <f t="shared" si="601"/>
        <v>34</v>
      </c>
      <c r="BI1466" s="7" t="s">
        <v>2154</v>
      </c>
      <c r="BO1466" s="1">
        <f t="shared" si="624"/>
        <v>-5</v>
      </c>
      <c r="BP1466" s="1">
        <f>SUM(BP1445:BP1465)</f>
        <v>4443725</v>
      </c>
      <c r="BQ1466" s="1">
        <f>SUM(BQ1445:BQ1465)</f>
        <v>3192</v>
      </c>
    </row>
    <row r="1467" spans="1:72" ht="14" customHeight="1" x14ac:dyDescent="0.2">
      <c r="C1467" s="1"/>
      <c r="E1467" s="7"/>
      <c r="F1467" s="7"/>
      <c r="I1467" s="2"/>
      <c r="AP1467" s="7"/>
      <c r="AQ1467" s="7"/>
      <c r="AR1467" s="7"/>
      <c r="AS1467" s="7"/>
      <c r="BA1467" t="s">
        <v>2903</v>
      </c>
      <c r="BD1467" s="91"/>
      <c r="BE1467" s="93"/>
      <c r="BF1467" s="96"/>
      <c r="BG1467" s="96"/>
    </row>
    <row r="1468" spans="1:72" ht="14" hidden="1" customHeight="1" outlineLevel="1" x14ac:dyDescent="0.2">
      <c r="A1468" t="s">
        <v>1244</v>
      </c>
      <c r="B1468" t="s">
        <v>902</v>
      </c>
      <c r="C1468" s="1">
        <f t="shared" ref="C1468:C1501" si="627">SUM(N1468:AN1468)</f>
        <v>315529</v>
      </c>
      <c r="D1468" s="7">
        <f>IF(N1468&gt;0, RANK(N1468,(N1468:P1468,Q1468:AF1468)),0)</f>
        <v>1</v>
      </c>
      <c r="E1468" s="7">
        <f>IF(O1468&gt;0,RANK(O1468,(N1468:P1468,Q1468:AF1468)),0)</f>
        <v>2</v>
      </c>
      <c r="F1468" s="7">
        <f>IF(P1468&gt;0,RANK(P1468,(N1468:P1468,Q1468:AF1468)),0)</f>
        <v>0</v>
      </c>
      <c r="G1468" s="1">
        <f t="shared" si="625"/>
        <v>50839</v>
      </c>
      <c r="H1468" s="2">
        <f t="shared" si="626"/>
        <v>0.16112306634255488</v>
      </c>
      <c r="I1468" s="2"/>
      <c r="J1468" s="2">
        <f t="shared" ref="J1468:J1501" si="628">IF($C1468=0,"-",N1468/$C1468)</f>
        <v>0.5669241179099227</v>
      </c>
      <c r="K1468" s="2">
        <f t="shared" ref="K1468:K1501" si="629">IF($C1468=0,"-",O1468/$C1468)</f>
        <v>0.40580105156736784</v>
      </c>
      <c r="L1468" s="2">
        <f t="shared" ref="L1468:L1501" si="630">IF($C1468=0,"-",P1468/$C1468)</f>
        <v>0</v>
      </c>
      <c r="M1468" s="2">
        <f t="shared" ref="M1468:M1501" si="631">IF(C1468=0,"-",(1-J1468-K1468-L1468))</f>
        <v>2.7274830522709459E-2</v>
      </c>
      <c r="N1468" s="53">
        <v>178881</v>
      </c>
      <c r="O1468" s="53">
        <v>128042</v>
      </c>
      <c r="Q1468" s="53">
        <v>8606</v>
      </c>
      <c r="AP1468" s="7">
        <f>IF(Q1468&gt;0,RANK(Q1468,(N1468:P1468,Q1468:AF1468)),0)</f>
        <v>3</v>
      </c>
      <c r="AQ1468" s="7">
        <f>IF(R1468&gt;0,RANK(R1468,(N1468:P1468,Q1468:AF1468)),0)</f>
        <v>0</v>
      </c>
      <c r="AR1468" s="7">
        <f>IF(T1468&gt;0,RANK(T1468,(N1468:P1468,Q1468:AF1468)),0)</f>
        <v>0</v>
      </c>
      <c r="AS1468" s="7">
        <f>IF(S1468&gt;0,RANK(S1468,(N1468:P1468,Q1468:AF1468)),0)</f>
        <v>0</v>
      </c>
      <c r="AT1468" s="2">
        <f t="shared" ref="AT1468:AT1501" si="632">IF($C1468=0,"-",Q1468/$C1468)</f>
        <v>2.7274830522709483E-2</v>
      </c>
      <c r="AU1468" s="2">
        <f t="shared" ref="AU1468:AU1501" si="633">IF($C1468=0,"-",R1468/$C1468)</f>
        <v>0</v>
      </c>
      <c r="AV1468" s="2">
        <f t="shared" ref="AV1468:AV1501" si="634">IF($C1468=0,"-",T1468/$C1468)</f>
        <v>0</v>
      </c>
      <c r="AW1468" s="2">
        <f t="shared" ref="AW1468:AW1501" si="635">IF($C1468=0,"-",S1468/$C1468)</f>
        <v>0</v>
      </c>
      <c r="AY1468" t="s">
        <v>1244</v>
      </c>
      <c r="AZ1468" t="s">
        <v>902</v>
      </c>
      <c r="BC1468">
        <v>2</v>
      </c>
      <c r="BD1468" s="91">
        <v>35</v>
      </c>
      <c r="BE1468" s="93">
        <v>1</v>
      </c>
      <c r="BF1468" s="96">
        <f t="shared" si="613"/>
        <v>35001</v>
      </c>
      <c r="BG1468" s="96">
        <f t="shared" si="601"/>
        <v>35001</v>
      </c>
      <c r="BI1468" s="7" t="s">
        <v>1447</v>
      </c>
    </row>
    <row r="1469" spans="1:72" ht="14" hidden="1" customHeight="1" outlineLevel="1" x14ac:dyDescent="0.2">
      <c r="A1469" t="s">
        <v>1689</v>
      </c>
      <c r="B1469" t="s">
        <v>902</v>
      </c>
      <c r="C1469" s="1">
        <f t="shared" si="627"/>
        <v>2306</v>
      </c>
      <c r="D1469" s="7">
        <f>IF(N1469&gt;0, RANK(N1469,(N1469:P1469,Q1469:AF1469)),0)</f>
        <v>2</v>
      </c>
      <c r="E1469" s="7">
        <f>IF(O1469&gt;0,RANK(O1469,(N1469:P1469,Q1469:AF1469)),0)</f>
        <v>1</v>
      </c>
      <c r="F1469" s="7">
        <f>IF(P1469&gt;0,RANK(P1469,(N1469:P1469,Q1469:AF1469)),0)</f>
        <v>0</v>
      </c>
      <c r="G1469" s="1">
        <f t="shared" si="625"/>
        <v>1151</v>
      </c>
      <c r="H1469" s="2">
        <f t="shared" si="626"/>
        <v>0.49913269731136167</v>
      </c>
      <c r="I1469" s="2"/>
      <c r="J1469" s="2">
        <f t="shared" si="628"/>
        <v>0.23547267996530788</v>
      </c>
      <c r="K1469" s="2">
        <f t="shared" si="629"/>
        <v>0.73460537727666952</v>
      </c>
      <c r="L1469" s="2">
        <f t="shared" si="630"/>
        <v>0</v>
      </c>
      <c r="M1469" s="2">
        <f t="shared" si="631"/>
        <v>2.9921942758022624E-2</v>
      </c>
      <c r="N1469" s="53">
        <v>543</v>
      </c>
      <c r="O1469" s="53">
        <v>1694</v>
      </c>
      <c r="Q1469" s="53">
        <v>69</v>
      </c>
      <c r="AP1469" s="7">
        <f>IF(Q1469&gt;0,RANK(Q1469,(N1469:P1469,Q1469:AF1469)),0)</f>
        <v>3</v>
      </c>
      <c r="AQ1469" s="7">
        <f>IF(R1469&gt;0,RANK(R1469,(N1469:P1469,Q1469:AF1469)),0)</f>
        <v>0</v>
      </c>
      <c r="AR1469" s="7">
        <f>IF(T1469&gt;0,RANK(T1469,(N1469:P1469,Q1469:AF1469)),0)</f>
        <v>0</v>
      </c>
      <c r="AS1469" s="7">
        <f>IF(S1469&gt;0,RANK(S1469,(N1469:P1469,Q1469:AF1469)),0)</f>
        <v>0</v>
      </c>
      <c r="AT1469" s="2">
        <f t="shared" si="632"/>
        <v>2.9921942758022551E-2</v>
      </c>
      <c r="AU1469" s="2">
        <f t="shared" si="633"/>
        <v>0</v>
      </c>
      <c r="AV1469" s="2">
        <f t="shared" si="634"/>
        <v>0</v>
      </c>
      <c r="AW1469" s="2">
        <f t="shared" si="635"/>
        <v>0</v>
      </c>
      <c r="AY1469" t="s">
        <v>1689</v>
      </c>
      <c r="AZ1469" t="s">
        <v>902</v>
      </c>
      <c r="BA1469">
        <v>2</v>
      </c>
      <c r="BC1469">
        <v>2</v>
      </c>
      <c r="BD1469" s="91">
        <v>35</v>
      </c>
      <c r="BE1469" s="93">
        <v>3</v>
      </c>
      <c r="BF1469" s="96">
        <f t="shared" si="613"/>
        <v>35003</v>
      </c>
      <c r="BG1469" s="96">
        <f t="shared" si="601"/>
        <v>35003</v>
      </c>
      <c r="BI1469" s="7" t="s">
        <v>1447</v>
      </c>
    </row>
    <row r="1470" spans="1:72" ht="14" hidden="1" customHeight="1" outlineLevel="1" x14ac:dyDescent="0.2">
      <c r="A1470" t="s">
        <v>27</v>
      </c>
      <c r="B1470" t="s">
        <v>902</v>
      </c>
      <c r="C1470" s="1">
        <f t="shared" si="627"/>
        <v>22242</v>
      </c>
      <c r="D1470" s="7">
        <f>IF(N1470&gt;0, RANK(N1470,(N1470:P1470,Q1470:AF1470)),0)</f>
        <v>2</v>
      </c>
      <c r="E1470" s="7">
        <f>IF(O1470&gt;0,RANK(O1470,(N1470:P1470,Q1470:AF1470)),0)</f>
        <v>1</v>
      </c>
      <c r="F1470" s="7">
        <f>IF(P1470&gt;0,RANK(P1470,(N1470:P1470,Q1470:AF1470)),0)</f>
        <v>0</v>
      </c>
      <c r="G1470" s="1">
        <f t="shared" si="625"/>
        <v>9481</v>
      </c>
      <c r="H1470" s="2">
        <f t="shared" si="626"/>
        <v>0.42626562359500048</v>
      </c>
      <c r="I1470" s="2"/>
      <c r="J1470" s="2">
        <f t="shared" si="628"/>
        <v>0.27618919161945871</v>
      </c>
      <c r="K1470" s="2">
        <f t="shared" si="629"/>
        <v>0.70245481521445918</v>
      </c>
      <c r="L1470" s="2">
        <f t="shared" si="630"/>
        <v>0</v>
      </c>
      <c r="M1470" s="2">
        <f t="shared" si="631"/>
        <v>2.1355993166082055E-2</v>
      </c>
      <c r="N1470" s="53">
        <v>6143</v>
      </c>
      <c r="O1470" s="53">
        <v>15624</v>
      </c>
      <c r="Q1470" s="53">
        <v>475</v>
      </c>
      <c r="AP1470" s="7">
        <f>IF(Q1470&gt;0,RANK(Q1470,(N1470:P1470,Q1470:AF1470)),0)</f>
        <v>3</v>
      </c>
      <c r="AQ1470" s="7">
        <f>IF(R1470&gt;0,RANK(R1470,(N1470:P1470,Q1470:AF1470)),0)</f>
        <v>0</v>
      </c>
      <c r="AR1470" s="7">
        <f>IF(T1470&gt;0,RANK(T1470,(N1470:P1470,Q1470:AF1470)),0)</f>
        <v>0</v>
      </c>
      <c r="AS1470" s="7">
        <f>IF(S1470&gt;0,RANK(S1470,(N1470:P1470,Q1470:AF1470)),0)</f>
        <v>0</v>
      </c>
      <c r="AT1470" s="2">
        <f t="shared" si="632"/>
        <v>2.1355993166082186E-2</v>
      </c>
      <c r="AU1470" s="2">
        <f t="shared" si="633"/>
        <v>0</v>
      </c>
      <c r="AV1470" s="2">
        <f t="shared" si="634"/>
        <v>0</v>
      </c>
      <c r="AW1470" s="2">
        <f t="shared" si="635"/>
        <v>0</v>
      </c>
      <c r="AY1470" t="s">
        <v>27</v>
      </c>
      <c r="AZ1470" t="s">
        <v>902</v>
      </c>
      <c r="BA1470">
        <v>2</v>
      </c>
      <c r="BC1470">
        <v>2</v>
      </c>
      <c r="BD1470" s="91">
        <v>35</v>
      </c>
      <c r="BE1470" s="93">
        <v>5</v>
      </c>
      <c r="BF1470" s="96">
        <f t="shared" si="613"/>
        <v>35005</v>
      </c>
      <c r="BG1470" s="96">
        <f t="shared" si="601"/>
        <v>35005</v>
      </c>
      <c r="BI1470" s="7" t="s">
        <v>1447</v>
      </c>
    </row>
    <row r="1471" spans="1:72" ht="14" hidden="1" customHeight="1" outlineLevel="1" x14ac:dyDescent="0.2">
      <c r="A1471" t="s">
        <v>1262</v>
      </c>
      <c r="B1471" t="s">
        <v>902</v>
      </c>
      <c r="C1471" s="1">
        <f t="shared" si="627"/>
        <v>8870</v>
      </c>
      <c r="D1471" s="7">
        <f>IF(N1471&gt;0, RANK(N1471,(N1471:P1471,Q1471:AF1471)),0)</f>
        <v>1</v>
      </c>
      <c r="E1471" s="7">
        <f>IF(O1471&gt;0,RANK(O1471,(N1471:P1471,Q1471:AF1471)),0)</f>
        <v>2</v>
      </c>
      <c r="F1471" s="7">
        <f>IF(P1471&gt;0,RANK(P1471,(N1471:P1471,Q1471:AF1471)),0)</f>
        <v>0</v>
      </c>
      <c r="G1471" s="1">
        <f t="shared" si="625"/>
        <v>291</v>
      </c>
      <c r="H1471" s="2">
        <f t="shared" si="626"/>
        <v>3.2807215332581734E-2</v>
      </c>
      <c r="I1471" s="2"/>
      <c r="J1471" s="2">
        <f t="shared" si="628"/>
        <v>0.50484780157835396</v>
      </c>
      <c r="K1471" s="2">
        <f t="shared" si="629"/>
        <v>0.47204058624577228</v>
      </c>
      <c r="L1471" s="2">
        <f t="shared" si="630"/>
        <v>0</v>
      </c>
      <c r="M1471" s="2">
        <f t="shared" si="631"/>
        <v>2.3111612175873764E-2</v>
      </c>
      <c r="N1471" s="53">
        <v>4478</v>
      </c>
      <c r="O1471" s="53">
        <v>4187</v>
      </c>
      <c r="Q1471" s="53">
        <v>205</v>
      </c>
      <c r="AP1471" s="7">
        <f>IF(Q1471&gt;0,RANK(Q1471,(N1471:P1471,Q1471:AF1471)),0)</f>
        <v>3</v>
      </c>
      <c r="AQ1471" s="7">
        <f>IF(R1471&gt;0,RANK(R1471,(N1471:P1471,Q1471:AF1471)),0)</f>
        <v>0</v>
      </c>
      <c r="AR1471" s="7">
        <f>IF(T1471&gt;0,RANK(T1471,(N1471:P1471,Q1471:AF1471)),0)</f>
        <v>0</v>
      </c>
      <c r="AS1471" s="7">
        <f>IF(S1471&gt;0,RANK(S1471,(N1471:P1471,Q1471:AF1471)),0)</f>
        <v>0</v>
      </c>
      <c r="AT1471" s="2">
        <f t="shared" si="632"/>
        <v>2.3111612175873732E-2</v>
      </c>
      <c r="AU1471" s="2">
        <f t="shared" si="633"/>
        <v>0</v>
      </c>
      <c r="AV1471" s="2">
        <f t="shared" si="634"/>
        <v>0</v>
      </c>
      <c r="AW1471" s="2">
        <f t="shared" si="635"/>
        <v>0</v>
      </c>
      <c r="AY1471" t="s">
        <v>1262</v>
      </c>
      <c r="AZ1471" t="s">
        <v>902</v>
      </c>
      <c r="BA1471">
        <v>2</v>
      </c>
      <c r="BC1471">
        <v>2</v>
      </c>
      <c r="BD1471" s="91">
        <v>35</v>
      </c>
      <c r="BE1471" s="93">
        <v>6</v>
      </c>
      <c r="BF1471" s="96">
        <f t="shared" si="613"/>
        <v>35006</v>
      </c>
      <c r="BG1471" s="96">
        <f t="shared" si="601"/>
        <v>35006</v>
      </c>
      <c r="BI1471" s="7" t="s">
        <v>1447</v>
      </c>
    </row>
    <row r="1472" spans="1:72" ht="14" hidden="1" customHeight="1" outlineLevel="1" x14ac:dyDescent="0.2">
      <c r="A1472" t="s">
        <v>1515</v>
      </c>
      <c r="B1472" t="s">
        <v>902</v>
      </c>
      <c r="C1472" s="1">
        <f t="shared" si="627"/>
        <v>6019</v>
      </c>
      <c r="D1472" s="7">
        <f>IF(N1472&gt;0, RANK(N1472,(N1472:P1472,Q1472:AF1472)),0)</f>
        <v>2</v>
      </c>
      <c r="E1472" s="7">
        <f>IF(O1472&gt;0,RANK(O1472,(N1472:P1472,Q1472:AF1472)),0)</f>
        <v>1</v>
      </c>
      <c r="F1472" s="7">
        <f>IF(P1472&gt;0,RANK(P1472,(N1472:P1472,Q1472:AF1472)),0)</f>
        <v>0</v>
      </c>
      <c r="G1472" s="1">
        <f t="shared" si="625"/>
        <v>765</v>
      </c>
      <c r="H1472" s="2">
        <f t="shared" si="626"/>
        <v>0.12709752450573186</v>
      </c>
      <c r="I1472" s="2"/>
      <c r="J1472" s="2">
        <f t="shared" si="628"/>
        <v>0.42349227446419668</v>
      </c>
      <c r="K1472" s="2">
        <f t="shared" si="629"/>
        <v>0.55058979896992855</v>
      </c>
      <c r="L1472" s="2">
        <f t="shared" si="630"/>
        <v>0</v>
      </c>
      <c r="M1472" s="2">
        <f t="shared" si="631"/>
        <v>2.5917926565874772E-2</v>
      </c>
      <c r="N1472" s="53">
        <v>2549</v>
      </c>
      <c r="O1472" s="53">
        <v>3314</v>
      </c>
      <c r="Q1472" s="53">
        <v>156</v>
      </c>
      <c r="AP1472" s="7">
        <f>IF(Q1472&gt;0,RANK(Q1472,(N1472:P1472,Q1472:AF1472)),0)</f>
        <v>3</v>
      </c>
      <c r="AQ1472" s="7">
        <f>IF(R1472&gt;0,RANK(R1472,(N1472:P1472,Q1472:AF1472)),0)</f>
        <v>0</v>
      </c>
      <c r="AR1472" s="7">
        <f>IF(T1472&gt;0,RANK(T1472,(N1472:P1472,Q1472:AF1472)),0)</f>
        <v>0</v>
      </c>
      <c r="AS1472" s="7">
        <f>IF(S1472&gt;0,RANK(S1472,(N1472:P1472,Q1472:AF1472)),0)</f>
        <v>0</v>
      </c>
      <c r="AT1472" s="2">
        <f t="shared" si="632"/>
        <v>2.591792656587473E-2</v>
      </c>
      <c r="AU1472" s="2">
        <f t="shared" si="633"/>
        <v>0</v>
      </c>
      <c r="AV1472" s="2">
        <f t="shared" si="634"/>
        <v>0</v>
      </c>
      <c r="AW1472" s="2">
        <f t="shared" si="635"/>
        <v>0</v>
      </c>
      <c r="AY1472" t="s">
        <v>1515</v>
      </c>
      <c r="AZ1472" t="s">
        <v>902</v>
      </c>
      <c r="BA1472">
        <v>3</v>
      </c>
      <c r="BC1472">
        <v>2</v>
      </c>
      <c r="BD1472" s="91">
        <v>35</v>
      </c>
      <c r="BE1472" s="93">
        <v>7</v>
      </c>
      <c r="BF1472" s="96">
        <f t="shared" si="613"/>
        <v>35007</v>
      </c>
      <c r="BG1472" s="96">
        <f t="shared" si="601"/>
        <v>35007</v>
      </c>
      <c r="BI1472" s="7" t="s">
        <v>1447</v>
      </c>
    </row>
    <row r="1473" spans="1:61" ht="14" hidden="1" customHeight="1" outlineLevel="1" x14ac:dyDescent="0.2">
      <c r="A1473" t="s">
        <v>1351</v>
      </c>
      <c r="B1473" t="s">
        <v>902</v>
      </c>
      <c r="C1473" s="1">
        <f t="shared" si="627"/>
        <v>14916</v>
      </c>
      <c r="D1473" s="7">
        <f>IF(N1473&gt;0, RANK(N1473,(N1473:P1473,Q1473:AF1473)),0)</f>
        <v>2</v>
      </c>
      <c r="E1473" s="7">
        <f>IF(O1473&gt;0,RANK(O1473,(N1473:P1473,Q1473:AF1473)),0)</f>
        <v>1</v>
      </c>
      <c r="F1473" s="7">
        <f>IF(P1473&gt;0,RANK(P1473,(N1473:P1473,Q1473:AF1473)),0)</f>
        <v>0</v>
      </c>
      <c r="G1473" s="1">
        <f t="shared" si="625"/>
        <v>5833</v>
      </c>
      <c r="H1473" s="2">
        <f t="shared" si="626"/>
        <v>0.39105658353445966</v>
      </c>
      <c r="I1473" s="2"/>
      <c r="J1473" s="2">
        <f t="shared" si="628"/>
        <v>0.28566639849825692</v>
      </c>
      <c r="K1473" s="2">
        <f t="shared" si="629"/>
        <v>0.67672298203271652</v>
      </c>
      <c r="L1473" s="2">
        <f t="shared" si="630"/>
        <v>0</v>
      </c>
      <c r="M1473" s="2">
        <f t="shared" si="631"/>
        <v>3.7610619469026552E-2</v>
      </c>
      <c r="N1473" s="53">
        <v>4261</v>
      </c>
      <c r="O1473" s="53">
        <v>10094</v>
      </c>
      <c r="Q1473" s="53">
        <v>561</v>
      </c>
      <c r="AP1473" s="7">
        <f>IF(Q1473&gt;0,RANK(Q1473,(N1473:P1473,Q1473:AF1473)),0)</f>
        <v>3</v>
      </c>
      <c r="AQ1473" s="7">
        <f>IF(R1473&gt;0,RANK(R1473,(N1473:P1473,Q1473:AF1473)),0)</f>
        <v>0</v>
      </c>
      <c r="AR1473" s="7">
        <f>IF(T1473&gt;0,RANK(T1473,(N1473:P1473,Q1473:AF1473)),0)</f>
        <v>0</v>
      </c>
      <c r="AS1473" s="7">
        <f>IF(S1473&gt;0,RANK(S1473,(N1473:P1473,Q1473:AF1473)),0)</f>
        <v>0</v>
      </c>
      <c r="AT1473" s="2">
        <f t="shared" si="632"/>
        <v>3.7610619469026552E-2</v>
      </c>
      <c r="AU1473" s="2">
        <f t="shared" si="633"/>
        <v>0</v>
      </c>
      <c r="AV1473" s="2">
        <f t="shared" si="634"/>
        <v>0</v>
      </c>
      <c r="AW1473" s="2">
        <f t="shared" si="635"/>
        <v>0</v>
      </c>
      <c r="AY1473" t="s">
        <v>1351</v>
      </c>
      <c r="AZ1473" t="s">
        <v>902</v>
      </c>
      <c r="BA1473">
        <v>3</v>
      </c>
      <c r="BC1473">
        <v>2</v>
      </c>
      <c r="BD1473" s="91">
        <v>35</v>
      </c>
      <c r="BE1473" s="93">
        <v>9</v>
      </c>
      <c r="BF1473" s="96">
        <f t="shared" si="613"/>
        <v>35009</v>
      </c>
      <c r="BG1473" s="96">
        <f t="shared" si="601"/>
        <v>35009</v>
      </c>
      <c r="BI1473" s="7" t="s">
        <v>1447</v>
      </c>
    </row>
    <row r="1474" spans="1:61" ht="14" hidden="1" customHeight="1" outlineLevel="1" x14ac:dyDescent="0.2">
      <c r="A1474" t="s">
        <v>1288</v>
      </c>
      <c r="B1474" t="s">
        <v>902</v>
      </c>
      <c r="C1474" s="1">
        <f t="shared" si="627"/>
        <v>903</v>
      </c>
      <c r="D1474" s="7">
        <f>IF(N1474&gt;0, RANK(N1474,(N1474:P1474,Q1474:AF1474)),0)</f>
        <v>2</v>
      </c>
      <c r="E1474" s="7">
        <f>IF(O1474&gt;0,RANK(O1474,(N1474:P1474,Q1474:AF1474)),0)</f>
        <v>1</v>
      </c>
      <c r="F1474" s="7">
        <f>IF(P1474&gt;0,RANK(P1474,(N1474:P1474,Q1474:AF1474)),0)</f>
        <v>0</v>
      </c>
      <c r="G1474" s="1">
        <f t="shared" si="625"/>
        <v>425</v>
      </c>
      <c r="H1474" s="2">
        <f t="shared" si="626"/>
        <v>0.47065337763012183</v>
      </c>
      <c r="I1474" s="2"/>
      <c r="J1474" s="2">
        <f t="shared" si="628"/>
        <v>0.25249169435215946</v>
      </c>
      <c r="K1474" s="2">
        <f t="shared" si="629"/>
        <v>0.72314507198228128</v>
      </c>
      <c r="L1474" s="2">
        <f t="shared" si="630"/>
        <v>0</v>
      </c>
      <c r="M1474" s="2">
        <f t="shared" si="631"/>
        <v>2.4363233665559259E-2</v>
      </c>
      <c r="N1474" s="53">
        <v>228</v>
      </c>
      <c r="O1474" s="53">
        <v>653</v>
      </c>
      <c r="Q1474" s="53">
        <v>22</v>
      </c>
      <c r="AP1474" s="7">
        <f>IF(Q1474&gt;0,RANK(Q1474,(N1474:P1474,Q1474:AF1474)),0)</f>
        <v>3</v>
      </c>
      <c r="AQ1474" s="7">
        <f>IF(R1474&gt;0,RANK(R1474,(N1474:P1474,Q1474:AF1474)),0)</f>
        <v>0</v>
      </c>
      <c r="AR1474" s="7">
        <f>IF(T1474&gt;0,RANK(T1474,(N1474:P1474,Q1474:AF1474)),0)</f>
        <v>0</v>
      </c>
      <c r="AS1474" s="7">
        <f>IF(S1474&gt;0,RANK(S1474,(N1474:P1474,Q1474:AF1474)),0)</f>
        <v>0</v>
      </c>
      <c r="AT1474" s="2">
        <f t="shared" si="632"/>
        <v>2.4363233665559248E-2</v>
      </c>
      <c r="AU1474" s="2">
        <f t="shared" si="633"/>
        <v>0</v>
      </c>
      <c r="AV1474" s="2">
        <f t="shared" si="634"/>
        <v>0</v>
      </c>
      <c r="AW1474" s="2">
        <f t="shared" si="635"/>
        <v>0</v>
      </c>
      <c r="AY1474" t="s">
        <v>1288</v>
      </c>
      <c r="AZ1474" t="s">
        <v>902</v>
      </c>
      <c r="BA1474">
        <v>2</v>
      </c>
      <c r="BC1474">
        <v>2</v>
      </c>
      <c r="BD1474" s="91">
        <v>35</v>
      </c>
      <c r="BE1474" s="93">
        <v>11</v>
      </c>
      <c r="BF1474" s="96">
        <f t="shared" si="613"/>
        <v>35011</v>
      </c>
      <c r="BG1474" s="96">
        <f t="shared" si="601"/>
        <v>35011</v>
      </c>
      <c r="BI1474" s="7" t="s">
        <v>1447</v>
      </c>
    </row>
    <row r="1475" spans="1:61" ht="14" hidden="1" customHeight="1" outlineLevel="1" x14ac:dyDescent="0.2">
      <c r="A1475" t="s">
        <v>7</v>
      </c>
      <c r="B1475" t="s">
        <v>902</v>
      </c>
      <c r="C1475" s="1">
        <f t="shared" si="627"/>
        <v>81506</v>
      </c>
      <c r="D1475" s="7">
        <f>IF(N1475&gt;0, RANK(N1475,(N1475:P1475,Q1475:AF1475)),0)</f>
        <v>1</v>
      </c>
      <c r="E1475" s="7">
        <f>IF(O1475&gt;0,RANK(O1475,(N1475:P1475,Q1475:AF1475)),0)</f>
        <v>2</v>
      </c>
      <c r="F1475" s="7">
        <f>IF(P1475&gt;0,RANK(P1475,(N1475:P1475,Q1475:AF1475)),0)</f>
        <v>0</v>
      </c>
      <c r="G1475" s="1">
        <f t="shared" si="625"/>
        <v>15220</v>
      </c>
      <c r="H1475" s="2">
        <f t="shared" si="626"/>
        <v>0.18673471891639878</v>
      </c>
      <c r="I1475" s="2"/>
      <c r="J1475" s="2">
        <f t="shared" si="628"/>
        <v>0.57563860329300909</v>
      </c>
      <c r="K1475" s="2">
        <f t="shared" si="629"/>
        <v>0.38890388437661033</v>
      </c>
      <c r="L1475" s="2">
        <f t="shared" si="630"/>
        <v>0</v>
      </c>
      <c r="M1475" s="2">
        <f t="shared" si="631"/>
        <v>3.5457512330380581E-2</v>
      </c>
      <c r="N1475" s="53">
        <v>46918</v>
      </c>
      <c r="O1475" s="53">
        <v>31698</v>
      </c>
      <c r="Q1475" s="53">
        <v>2890</v>
      </c>
      <c r="AP1475" s="7">
        <f>IF(Q1475&gt;0,RANK(Q1475,(N1475:P1475,Q1475:AF1475)),0)</f>
        <v>3</v>
      </c>
      <c r="AQ1475" s="7">
        <f>IF(R1475&gt;0,RANK(R1475,(N1475:P1475,Q1475:AF1475)),0)</f>
        <v>0</v>
      </c>
      <c r="AR1475" s="7">
        <f>IF(T1475&gt;0,RANK(T1475,(N1475:P1475,Q1475:AF1475)),0)</f>
        <v>0</v>
      </c>
      <c r="AS1475" s="7">
        <f>IF(S1475&gt;0,RANK(S1475,(N1475:P1475,Q1475:AF1475)),0)</f>
        <v>0</v>
      </c>
      <c r="AT1475" s="2">
        <f t="shared" si="632"/>
        <v>3.5457512330380588E-2</v>
      </c>
      <c r="AU1475" s="2">
        <f t="shared" si="633"/>
        <v>0</v>
      </c>
      <c r="AV1475" s="2">
        <f t="shared" si="634"/>
        <v>0</v>
      </c>
      <c r="AW1475" s="2">
        <f t="shared" si="635"/>
        <v>0</v>
      </c>
      <c r="AY1475" t="s">
        <v>7</v>
      </c>
      <c r="AZ1475" t="s">
        <v>902</v>
      </c>
      <c r="BA1475">
        <v>2</v>
      </c>
      <c r="BC1475">
        <v>2</v>
      </c>
      <c r="BD1475" s="91">
        <v>35</v>
      </c>
      <c r="BE1475" s="93">
        <v>13</v>
      </c>
      <c r="BF1475" s="96">
        <f t="shared" si="613"/>
        <v>35013</v>
      </c>
      <c r="BG1475" s="96">
        <f t="shared" si="601"/>
        <v>35013</v>
      </c>
      <c r="BI1475" s="7" t="s">
        <v>1447</v>
      </c>
    </row>
    <row r="1476" spans="1:61" ht="14" hidden="1" customHeight="1" outlineLevel="1" x14ac:dyDescent="0.2">
      <c r="A1476" t="s">
        <v>1627</v>
      </c>
      <c r="B1476" t="s">
        <v>902</v>
      </c>
      <c r="C1476" s="1">
        <f t="shared" si="627"/>
        <v>22843</v>
      </c>
      <c r="D1476" s="7">
        <f>IF(N1476&gt;0, RANK(N1476,(N1476:P1476,Q1476:AF1476)),0)</f>
        <v>2</v>
      </c>
      <c r="E1476" s="7">
        <f>IF(O1476&gt;0,RANK(O1476,(N1476:P1476,Q1476:AF1476)),0)</f>
        <v>1</v>
      </c>
      <c r="F1476" s="7">
        <f>IF(P1476&gt;0,RANK(P1476,(N1476:P1476,Q1476:AF1476)),0)</f>
        <v>0</v>
      </c>
      <c r="G1476" s="1">
        <f t="shared" si="625"/>
        <v>11778</v>
      </c>
      <c r="H1476" s="2">
        <f t="shared" si="626"/>
        <v>0.51560653154139124</v>
      </c>
      <c r="I1476" s="2"/>
      <c r="J1476" s="2">
        <f t="shared" si="628"/>
        <v>0.23206233857199143</v>
      </c>
      <c r="K1476" s="2">
        <f t="shared" si="629"/>
        <v>0.74766887011338268</v>
      </c>
      <c r="L1476" s="2">
        <f t="shared" si="630"/>
        <v>0</v>
      </c>
      <c r="M1476" s="2">
        <f t="shared" si="631"/>
        <v>2.0268791314625889E-2</v>
      </c>
      <c r="N1476" s="53">
        <v>5301</v>
      </c>
      <c r="O1476" s="53">
        <v>17079</v>
      </c>
      <c r="Q1476" s="53">
        <v>463</v>
      </c>
      <c r="AP1476" s="7">
        <f>IF(Q1476&gt;0,RANK(Q1476,(N1476:P1476,Q1476:AF1476)),0)</f>
        <v>3</v>
      </c>
      <c r="AQ1476" s="7">
        <f>IF(R1476&gt;0,RANK(R1476,(N1476:P1476,Q1476:AF1476)),0)</f>
        <v>0</v>
      </c>
      <c r="AR1476" s="7">
        <f>IF(T1476&gt;0,RANK(T1476,(N1476:P1476,Q1476:AF1476)),0)</f>
        <v>0</v>
      </c>
      <c r="AS1476" s="7">
        <f>IF(S1476&gt;0,RANK(S1476,(N1476:P1476,Q1476:AF1476)),0)</f>
        <v>0</v>
      </c>
      <c r="AT1476" s="2">
        <f t="shared" si="632"/>
        <v>2.0268791314625924E-2</v>
      </c>
      <c r="AU1476" s="2">
        <f t="shared" si="633"/>
        <v>0</v>
      </c>
      <c r="AV1476" s="2">
        <f t="shared" si="634"/>
        <v>0</v>
      </c>
      <c r="AW1476" s="2">
        <f t="shared" si="635"/>
        <v>0</v>
      </c>
      <c r="AY1476" t="s">
        <v>1627</v>
      </c>
      <c r="AZ1476" t="s">
        <v>902</v>
      </c>
      <c r="BA1476">
        <v>2</v>
      </c>
      <c r="BC1476">
        <v>2</v>
      </c>
      <c r="BD1476" s="91">
        <v>35</v>
      </c>
      <c r="BE1476" s="93">
        <v>15</v>
      </c>
      <c r="BF1476" s="96">
        <f t="shared" si="613"/>
        <v>35015</v>
      </c>
      <c r="BG1476" s="96">
        <f t="shared" ref="BG1476:BG1539" si="636">BF1476</f>
        <v>35015</v>
      </c>
      <c r="BI1476" s="7" t="s">
        <v>1447</v>
      </c>
    </row>
    <row r="1477" spans="1:61" ht="14" hidden="1" customHeight="1" outlineLevel="1" x14ac:dyDescent="0.2">
      <c r="A1477" t="s">
        <v>1367</v>
      </c>
      <c r="B1477" t="s">
        <v>902</v>
      </c>
      <c r="C1477" s="1">
        <f t="shared" si="627"/>
        <v>14339</v>
      </c>
      <c r="D1477" s="7">
        <f>IF(N1477&gt;0, RANK(N1477,(N1477:P1477,Q1477:AF1477)),0)</f>
        <v>1</v>
      </c>
      <c r="E1477" s="7">
        <f>IF(O1477&gt;0,RANK(O1477,(N1477:P1477,Q1477:AF1477)),0)</f>
        <v>2</v>
      </c>
      <c r="F1477" s="7">
        <f>IF(P1477&gt;0,RANK(P1477,(N1477:P1477,Q1477:AF1477)),0)</f>
        <v>0</v>
      </c>
      <c r="G1477" s="1">
        <f t="shared" si="625"/>
        <v>767</v>
      </c>
      <c r="H1477" s="2">
        <f t="shared" si="626"/>
        <v>5.3490480507706259E-2</v>
      </c>
      <c r="I1477" s="2"/>
      <c r="J1477" s="2">
        <f t="shared" si="628"/>
        <v>0.51447102308389703</v>
      </c>
      <c r="K1477" s="2">
        <f t="shared" si="629"/>
        <v>0.46098054257619081</v>
      </c>
      <c r="L1477" s="2">
        <f t="shared" si="630"/>
        <v>0</v>
      </c>
      <c r="M1477" s="2">
        <f t="shared" si="631"/>
        <v>2.4548434339912162E-2</v>
      </c>
      <c r="N1477" s="53">
        <v>7377</v>
      </c>
      <c r="O1477" s="53">
        <v>6610</v>
      </c>
      <c r="Q1477" s="53">
        <v>352</v>
      </c>
      <c r="AP1477" s="7">
        <f>IF(Q1477&gt;0,RANK(Q1477,(N1477:P1477,Q1477:AF1477)),0)</f>
        <v>3</v>
      </c>
      <c r="AQ1477" s="7">
        <f>IF(R1477&gt;0,RANK(R1477,(N1477:P1477,Q1477:AF1477)),0)</f>
        <v>0</v>
      </c>
      <c r="AR1477" s="7">
        <f>IF(T1477&gt;0,RANK(T1477,(N1477:P1477,Q1477:AF1477)),0)</f>
        <v>0</v>
      </c>
      <c r="AS1477" s="7">
        <f>IF(S1477&gt;0,RANK(S1477,(N1477:P1477,Q1477:AF1477)),0)</f>
        <v>0</v>
      </c>
      <c r="AT1477" s="2">
        <f t="shared" si="632"/>
        <v>2.4548434339912127E-2</v>
      </c>
      <c r="AU1477" s="2">
        <f t="shared" si="633"/>
        <v>0</v>
      </c>
      <c r="AV1477" s="2">
        <f t="shared" si="634"/>
        <v>0</v>
      </c>
      <c r="AW1477" s="2">
        <f t="shared" si="635"/>
        <v>0</v>
      </c>
      <c r="AY1477" t="s">
        <v>1367</v>
      </c>
      <c r="AZ1477" t="s">
        <v>902</v>
      </c>
      <c r="BA1477">
        <v>2</v>
      </c>
      <c r="BC1477">
        <v>2</v>
      </c>
      <c r="BD1477" s="91">
        <v>35</v>
      </c>
      <c r="BE1477" s="93">
        <v>17</v>
      </c>
      <c r="BF1477" s="96">
        <f t="shared" si="613"/>
        <v>35017</v>
      </c>
      <c r="BG1477" s="96">
        <f t="shared" si="636"/>
        <v>35017</v>
      </c>
      <c r="BI1477" s="7" t="s">
        <v>1447</v>
      </c>
    </row>
    <row r="1478" spans="1:61" ht="14" hidden="1" customHeight="1" outlineLevel="1" x14ac:dyDescent="0.2">
      <c r="A1478" t="s">
        <v>886</v>
      </c>
      <c r="B1478" t="s">
        <v>902</v>
      </c>
      <c r="C1478" s="1">
        <f t="shared" si="627"/>
        <v>2177</v>
      </c>
      <c r="D1478" s="7">
        <f>IF(N1478&gt;0, RANK(N1478,(N1478:P1478,Q1478:AF1478)),0)</f>
        <v>1</v>
      </c>
      <c r="E1478" s="7">
        <f>IF(O1478&gt;0,RANK(O1478,(N1478:P1478,Q1478:AF1478)),0)</f>
        <v>2</v>
      </c>
      <c r="F1478" s="7">
        <f>IF(P1478&gt;0,RANK(P1478,(N1478:P1478,Q1478:AF1478)),0)</f>
        <v>0</v>
      </c>
      <c r="G1478" s="1">
        <f t="shared" si="625"/>
        <v>342</v>
      </c>
      <c r="H1478" s="2">
        <f t="shared" si="626"/>
        <v>0.15709692237023426</v>
      </c>
      <c r="I1478" s="2"/>
      <c r="J1478" s="2">
        <f t="shared" si="628"/>
        <v>0.56959118052365643</v>
      </c>
      <c r="K1478" s="2">
        <f t="shared" si="629"/>
        <v>0.41249425815342217</v>
      </c>
      <c r="L1478" s="2">
        <f t="shared" si="630"/>
        <v>0</v>
      </c>
      <c r="M1478" s="2">
        <f t="shared" si="631"/>
        <v>1.7914561322921407E-2</v>
      </c>
      <c r="N1478" s="53">
        <v>1240</v>
      </c>
      <c r="O1478" s="53">
        <v>898</v>
      </c>
      <c r="Q1478" s="53">
        <v>39</v>
      </c>
      <c r="AP1478" s="7">
        <f>IF(Q1478&gt;0,RANK(Q1478,(N1478:P1478,Q1478:AF1478)),0)</f>
        <v>3</v>
      </c>
      <c r="AQ1478" s="7">
        <f>IF(R1478&gt;0,RANK(R1478,(N1478:P1478,Q1478:AF1478)),0)</f>
        <v>0</v>
      </c>
      <c r="AR1478" s="7">
        <f>IF(T1478&gt;0,RANK(T1478,(N1478:P1478,Q1478:AF1478)),0)</f>
        <v>0</v>
      </c>
      <c r="AS1478" s="7">
        <f>IF(S1478&gt;0,RANK(S1478,(N1478:P1478,Q1478:AF1478)),0)</f>
        <v>0</v>
      </c>
      <c r="AT1478" s="2">
        <f t="shared" si="632"/>
        <v>1.7914561322921452E-2</v>
      </c>
      <c r="AU1478" s="2">
        <f t="shared" si="633"/>
        <v>0</v>
      </c>
      <c r="AV1478" s="2">
        <f t="shared" si="634"/>
        <v>0</v>
      </c>
      <c r="AW1478" s="2">
        <f t="shared" si="635"/>
        <v>0</v>
      </c>
      <c r="AY1478" t="s">
        <v>886</v>
      </c>
      <c r="AZ1478" t="s">
        <v>902</v>
      </c>
      <c r="BA1478">
        <v>2</v>
      </c>
      <c r="BC1478">
        <v>2</v>
      </c>
      <c r="BD1478" s="91">
        <v>35</v>
      </c>
      <c r="BE1478" s="93">
        <v>19</v>
      </c>
      <c r="BF1478" s="96">
        <f t="shared" si="613"/>
        <v>35019</v>
      </c>
      <c r="BG1478" s="96">
        <f t="shared" si="636"/>
        <v>35019</v>
      </c>
      <c r="BI1478" s="7" t="s">
        <v>1447</v>
      </c>
    </row>
    <row r="1479" spans="1:61" ht="14" hidden="1" customHeight="1" outlineLevel="1" x14ac:dyDescent="0.2">
      <c r="A1479" t="s">
        <v>887</v>
      </c>
      <c r="B1479" t="s">
        <v>902</v>
      </c>
      <c r="C1479" s="1">
        <f t="shared" si="627"/>
        <v>503</v>
      </c>
      <c r="D1479" s="7">
        <f>IF(N1479&gt;0, RANK(N1479,(N1479:P1479,Q1479:AF1479)),0)</f>
        <v>2</v>
      </c>
      <c r="E1479" s="7">
        <f>IF(O1479&gt;0,RANK(O1479,(N1479:P1479,Q1479:AF1479)),0)</f>
        <v>1</v>
      </c>
      <c r="F1479" s="7">
        <f>IF(P1479&gt;0,RANK(P1479,(N1479:P1479,Q1479:AF1479)),0)</f>
        <v>0</v>
      </c>
      <c r="G1479" s="1">
        <f t="shared" si="625"/>
        <v>184</v>
      </c>
      <c r="H1479" s="2">
        <f t="shared" si="626"/>
        <v>0.36580516898608351</v>
      </c>
      <c r="I1479" s="2"/>
      <c r="J1479" s="2">
        <f t="shared" si="628"/>
        <v>0.31212723658051689</v>
      </c>
      <c r="K1479" s="2">
        <f t="shared" si="629"/>
        <v>0.67793240556660039</v>
      </c>
      <c r="L1479" s="2">
        <f t="shared" si="630"/>
        <v>0</v>
      </c>
      <c r="M1479" s="2">
        <f t="shared" si="631"/>
        <v>9.9403578528827197E-3</v>
      </c>
      <c r="N1479" s="53">
        <v>157</v>
      </c>
      <c r="O1479" s="53">
        <v>341</v>
      </c>
      <c r="Q1479" s="53">
        <v>5</v>
      </c>
      <c r="AP1479" s="7">
        <f>IF(Q1479&gt;0,RANK(Q1479,(N1479:P1479,Q1479:AF1479)),0)</f>
        <v>3</v>
      </c>
      <c r="AQ1479" s="7">
        <f>IF(R1479&gt;0,RANK(R1479,(N1479:P1479,Q1479:AF1479)),0)</f>
        <v>0</v>
      </c>
      <c r="AR1479" s="7">
        <f>IF(T1479&gt;0,RANK(T1479,(N1479:P1479,Q1479:AF1479)),0)</f>
        <v>0</v>
      </c>
      <c r="AS1479" s="7">
        <f>IF(S1479&gt;0,RANK(S1479,(N1479:P1479,Q1479:AF1479)),0)</f>
        <v>0</v>
      </c>
      <c r="AT1479" s="2">
        <f t="shared" si="632"/>
        <v>9.9403578528827041E-3</v>
      </c>
      <c r="AU1479" s="2">
        <f t="shared" si="633"/>
        <v>0</v>
      </c>
      <c r="AV1479" s="2">
        <f t="shared" si="634"/>
        <v>0</v>
      </c>
      <c r="AW1479" s="2">
        <f t="shared" si="635"/>
        <v>0</v>
      </c>
      <c r="AY1479" t="s">
        <v>887</v>
      </c>
      <c r="AZ1479" t="s">
        <v>902</v>
      </c>
      <c r="BA1479">
        <v>3</v>
      </c>
      <c r="BC1479">
        <v>2</v>
      </c>
      <c r="BD1479" s="91">
        <v>35</v>
      </c>
      <c r="BE1479" s="93">
        <v>21</v>
      </c>
      <c r="BF1479" s="96">
        <f t="shared" si="613"/>
        <v>35021</v>
      </c>
      <c r="BG1479" s="96">
        <f t="shared" si="636"/>
        <v>35021</v>
      </c>
      <c r="BI1479" s="7" t="s">
        <v>1447</v>
      </c>
    </row>
    <row r="1480" spans="1:61" ht="14" hidden="1" customHeight="1" outlineLevel="1" x14ac:dyDescent="0.2">
      <c r="A1480" t="s">
        <v>708</v>
      </c>
      <c r="B1480" t="s">
        <v>902</v>
      </c>
      <c r="C1480" s="1">
        <f t="shared" si="627"/>
        <v>1919</v>
      </c>
      <c r="D1480" s="7">
        <f>IF(N1480&gt;0, RANK(N1480,(N1480:P1480,Q1480:AF1480)),0)</f>
        <v>2</v>
      </c>
      <c r="E1480" s="7">
        <f>IF(O1480&gt;0,RANK(O1480,(N1480:P1480,Q1480:AF1480)),0)</f>
        <v>1</v>
      </c>
      <c r="F1480" s="7">
        <f>IF(P1480&gt;0,RANK(P1480,(N1480:P1480,Q1480:AF1480)),0)</f>
        <v>0</v>
      </c>
      <c r="G1480" s="1">
        <f t="shared" si="625"/>
        <v>286</v>
      </c>
      <c r="H1480" s="2">
        <f t="shared" si="626"/>
        <v>0.14903595622720167</v>
      </c>
      <c r="I1480" s="2"/>
      <c r="J1480" s="2">
        <f t="shared" si="628"/>
        <v>0.41323606044815009</v>
      </c>
      <c r="K1480" s="2">
        <f t="shared" si="629"/>
        <v>0.56227201667535176</v>
      </c>
      <c r="L1480" s="2">
        <f t="shared" si="630"/>
        <v>0</v>
      </c>
      <c r="M1480" s="2">
        <f t="shared" si="631"/>
        <v>2.4491922876498151E-2</v>
      </c>
      <c r="N1480" s="53">
        <v>793</v>
      </c>
      <c r="O1480" s="53">
        <v>1079</v>
      </c>
      <c r="Q1480" s="53">
        <v>47</v>
      </c>
      <c r="AP1480" s="7">
        <f>IF(Q1480&gt;0,RANK(Q1480,(N1480:P1480,Q1480:AF1480)),0)</f>
        <v>3</v>
      </c>
      <c r="AQ1480" s="7">
        <f>IF(R1480&gt;0,RANK(R1480,(N1480:P1480,Q1480:AF1480)),0)</f>
        <v>0</v>
      </c>
      <c r="AR1480" s="7">
        <f>IF(T1480&gt;0,RANK(T1480,(N1480:P1480,Q1480:AF1480)),0)</f>
        <v>0</v>
      </c>
      <c r="AS1480" s="7">
        <f>IF(S1480&gt;0,RANK(S1480,(N1480:P1480,Q1480:AF1480)),0)</f>
        <v>0</v>
      </c>
      <c r="AT1480" s="2">
        <f t="shared" si="632"/>
        <v>2.4491922876498175E-2</v>
      </c>
      <c r="AU1480" s="2">
        <f t="shared" si="633"/>
        <v>0</v>
      </c>
      <c r="AV1480" s="2">
        <f t="shared" si="634"/>
        <v>0</v>
      </c>
      <c r="AW1480" s="2">
        <f t="shared" si="635"/>
        <v>0</v>
      </c>
      <c r="AY1480" t="s">
        <v>708</v>
      </c>
      <c r="AZ1480" t="s">
        <v>902</v>
      </c>
      <c r="BA1480">
        <v>2</v>
      </c>
      <c r="BC1480">
        <v>2</v>
      </c>
      <c r="BD1480" s="91">
        <v>35</v>
      </c>
      <c r="BE1480" s="93">
        <v>23</v>
      </c>
      <c r="BF1480" s="96">
        <f t="shared" si="613"/>
        <v>35023</v>
      </c>
      <c r="BG1480" s="96">
        <f t="shared" si="636"/>
        <v>35023</v>
      </c>
      <c r="BI1480" s="7" t="s">
        <v>1447</v>
      </c>
    </row>
    <row r="1481" spans="1:61" ht="14" hidden="1" customHeight="1" outlineLevel="1" x14ac:dyDescent="0.2">
      <c r="A1481" t="s">
        <v>1568</v>
      </c>
      <c r="B1481" t="s">
        <v>902</v>
      </c>
      <c r="C1481" s="1">
        <f t="shared" si="627"/>
        <v>20476</v>
      </c>
      <c r="D1481" s="7">
        <f>IF(N1481&gt;0, RANK(N1481,(N1481:P1481,Q1481:AF1481)),0)</f>
        <v>2</v>
      </c>
      <c r="E1481" s="7">
        <f>IF(O1481&gt;0,RANK(O1481,(N1481:P1481,Q1481:AF1481)),0)</f>
        <v>1</v>
      </c>
      <c r="F1481" s="7">
        <f>IF(P1481&gt;0,RANK(P1481,(N1481:P1481,Q1481:AF1481)),0)</f>
        <v>0</v>
      </c>
      <c r="G1481" s="1">
        <f t="shared" si="625"/>
        <v>11932</v>
      </c>
      <c r="H1481" s="2">
        <f t="shared" si="626"/>
        <v>0.5827310021488572</v>
      </c>
      <c r="I1481" s="2"/>
      <c r="J1481" s="2">
        <f t="shared" si="628"/>
        <v>0.19622973236960345</v>
      </c>
      <c r="K1481" s="2">
        <f t="shared" si="629"/>
        <v>0.7789607345184606</v>
      </c>
      <c r="L1481" s="2">
        <f t="shared" si="630"/>
        <v>0</v>
      </c>
      <c r="M1481" s="2">
        <f t="shared" si="631"/>
        <v>2.4809533111936011E-2</v>
      </c>
      <c r="N1481" s="53">
        <v>4018</v>
      </c>
      <c r="O1481" s="53">
        <v>15950</v>
      </c>
      <c r="Q1481" s="53">
        <v>508</v>
      </c>
      <c r="AP1481" s="7">
        <f>IF(Q1481&gt;0,RANK(Q1481,(N1481:P1481,Q1481:AF1481)),0)</f>
        <v>3</v>
      </c>
      <c r="AQ1481" s="7">
        <f>IF(R1481&gt;0,RANK(R1481,(N1481:P1481,Q1481:AF1481)),0)</f>
        <v>0</v>
      </c>
      <c r="AR1481" s="7">
        <f>IF(T1481&gt;0,RANK(T1481,(N1481:P1481,Q1481:AF1481)),0)</f>
        <v>0</v>
      </c>
      <c r="AS1481" s="7">
        <f>IF(S1481&gt;0,RANK(S1481,(N1481:P1481,Q1481:AF1481)),0)</f>
        <v>0</v>
      </c>
      <c r="AT1481" s="2">
        <f t="shared" si="632"/>
        <v>2.4809533111935924E-2</v>
      </c>
      <c r="AU1481" s="2">
        <f t="shared" si="633"/>
        <v>0</v>
      </c>
      <c r="AV1481" s="2">
        <f t="shared" si="634"/>
        <v>0</v>
      </c>
      <c r="AW1481" s="2">
        <f t="shared" si="635"/>
        <v>0</v>
      </c>
      <c r="AY1481" t="s">
        <v>1568</v>
      </c>
      <c r="AZ1481" t="s">
        <v>902</v>
      </c>
      <c r="BA1481">
        <v>2</v>
      </c>
      <c r="BC1481">
        <v>2</v>
      </c>
      <c r="BD1481" s="91">
        <v>35</v>
      </c>
      <c r="BE1481" s="93">
        <v>25</v>
      </c>
      <c r="BF1481" s="96">
        <f t="shared" si="613"/>
        <v>35025</v>
      </c>
      <c r="BG1481" s="96">
        <f t="shared" si="636"/>
        <v>35025</v>
      </c>
      <c r="BI1481" s="7" t="s">
        <v>1447</v>
      </c>
    </row>
    <row r="1482" spans="1:61" ht="14" hidden="1" customHeight="1" outlineLevel="1" x14ac:dyDescent="0.2">
      <c r="A1482" t="s">
        <v>181</v>
      </c>
      <c r="B1482" t="s">
        <v>902</v>
      </c>
      <c r="C1482" s="1">
        <f t="shared" si="627"/>
        <v>10247</v>
      </c>
      <c r="D1482" s="7">
        <f>IF(N1482&gt;0, RANK(N1482,(N1482:P1482,Q1482:AF1482)),0)</f>
        <v>2</v>
      </c>
      <c r="E1482" s="7">
        <f>IF(O1482&gt;0,RANK(O1482,(N1482:P1482,Q1482:AF1482)),0)</f>
        <v>1</v>
      </c>
      <c r="F1482" s="7">
        <f>IF(P1482&gt;0,RANK(P1482,(N1482:P1482,Q1482:AF1482)),0)</f>
        <v>0</v>
      </c>
      <c r="G1482" s="1">
        <f t="shared" si="625"/>
        <v>4187</v>
      </c>
      <c r="H1482" s="2">
        <f t="shared" si="626"/>
        <v>0.40860739728701084</v>
      </c>
      <c r="I1482" s="2"/>
      <c r="J1482" s="2">
        <f t="shared" si="628"/>
        <v>0.28447350444032399</v>
      </c>
      <c r="K1482" s="2">
        <f t="shared" si="629"/>
        <v>0.69308090172733483</v>
      </c>
      <c r="L1482" s="2">
        <f t="shared" si="630"/>
        <v>0</v>
      </c>
      <c r="M1482" s="2">
        <f t="shared" si="631"/>
        <v>2.2445593832341237E-2</v>
      </c>
      <c r="N1482" s="53">
        <v>2915</v>
      </c>
      <c r="O1482" s="53">
        <v>7102</v>
      </c>
      <c r="Q1482" s="53">
        <v>230</v>
      </c>
      <c r="AP1482" s="7">
        <f>IF(Q1482&gt;0,RANK(Q1482,(N1482:P1482,Q1482:AF1482)),0)</f>
        <v>3</v>
      </c>
      <c r="AQ1482" s="7">
        <f>IF(R1482&gt;0,RANK(R1482,(N1482:P1482,Q1482:AF1482)),0)</f>
        <v>0</v>
      </c>
      <c r="AR1482" s="7">
        <f>IF(T1482&gt;0,RANK(T1482,(N1482:P1482,Q1482:AF1482)),0)</f>
        <v>0</v>
      </c>
      <c r="AS1482" s="7">
        <f>IF(S1482&gt;0,RANK(S1482,(N1482:P1482,Q1482:AF1482)),0)</f>
        <v>0</v>
      </c>
      <c r="AT1482" s="2">
        <f t="shared" si="632"/>
        <v>2.2445593832341171E-2</v>
      </c>
      <c r="AU1482" s="2">
        <f t="shared" si="633"/>
        <v>0</v>
      </c>
      <c r="AV1482" s="2">
        <f t="shared" si="634"/>
        <v>0</v>
      </c>
      <c r="AW1482" s="2">
        <f t="shared" si="635"/>
        <v>0</v>
      </c>
      <c r="AY1482" t="s">
        <v>181</v>
      </c>
      <c r="AZ1482" t="s">
        <v>902</v>
      </c>
      <c r="BA1482">
        <v>2</v>
      </c>
      <c r="BC1482">
        <v>2</v>
      </c>
      <c r="BD1482" s="91">
        <v>35</v>
      </c>
      <c r="BE1482" s="93">
        <v>27</v>
      </c>
      <c r="BF1482" s="96">
        <f t="shared" si="613"/>
        <v>35027</v>
      </c>
      <c r="BG1482" s="96">
        <f t="shared" si="636"/>
        <v>35027</v>
      </c>
      <c r="BI1482" s="7" t="s">
        <v>1447</v>
      </c>
    </row>
    <row r="1483" spans="1:61" ht="14" hidden="1" customHeight="1" outlineLevel="1" x14ac:dyDescent="0.2">
      <c r="A1483" t="s">
        <v>1423</v>
      </c>
      <c r="B1483" t="s">
        <v>902</v>
      </c>
      <c r="C1483" s="1">
        <f t="shared" si="627"/>
        <v>12299</v>
      </c>
      <c r="D1483" s="7">
        <f>IF(N1483&gt;0, RANK(N1483,(N1483:P1483,Q1483:AF1483)),0)</f>
        <v>1</v>
      </c>
      <c r="E1483" s="7">
        <f>IF(O1483&gt;0,RANK(O1483,(N1483:P1483,Q1483:AF1483)),0)</f>
        <v>2</v>
      </c>
      <c r="F1483" s="7">
        <f>IF(P1483&gt;0,RANK(P1483,(N1483:P1483,Q1483:AF1483)),0)</f>
        <v>0</v>
      </c>
      <c r="G1483" s="1">
        <f t="shared" si="625"/>
        <v>2152</v>
      </c>
      <c r="H1483" s="2">
        <f t="shared" si="626"/>
        <v>0.17497357508740549</v>
      </c>
      <c r="I1483" s="2"/>
      <c r="J1483" s="2">
        <f t="shared" si="628"/>
        <v>0.57061549719489391</v>
      </c>
      <c r="K1483" s="2">
        <f t="shared" si="629"/>
        <v>0.39564192210748839</v>
      </c>
      <c r="L1483" s="2">
        <f t="shared" si="630"/>
        <v>0</v>
      </c>
      <c r="M1483" s="2">
        <f t="shared" si="631"/>
        <v>3.3742580697617708E-2</v>
      </c>
      <c r="N1483" s="53">
        <v>7018</v>
      </c>
      <c r="O1483" s="53">
        <v>4866</v>
      </c>
      <c r="Q1483" s="53">
        <v>415</v>
      </c>
      <c r="AP1483" s="7">
        <f>IF(Q1483&gt;0,RANK(Q1483,(N1483:P1483,Q1483:AF1483)),0)</f>
        <v>3</v>
      </c>
      <c r="AQ1483" s="7">
        <f>IF(R1483&gt;0,RANK(R1483,(N1483:P1483,Q1483:AF1483)),0)</f>
        <v>0</v>
      </c>
      <c r="AR1483" s="7">
        <f>IF(T1483&gt;0,RANK(T1483,(N1483:P1483,Q1483:AF1483)),0)</f>
        <v>0</v>
      </c>
      <c r="AS1483" s="7">
        <f>IF(S1483&gt;0,RANK(S1483,(N1483:P1483,Q1483:AF1483)),0)</f>
        <v>0</v>
      </c>
      <c r="AT1483" s="2">
        <f t="shared" si="632"/>
        <v>3.3742580697617694E-2</v>
      </c>
      <c r="AU1483" s="2">
        <f t="shared" si="633"/>
        <v>0</v>
      </c>
      <c r="AV1483" s="2">
        <f t="shared" si="634"/>
        <v>0</v>
      </c>
      <c r="AW1483" s="2">
        <f t="shared" si="635"/>
        <v>0</v>
      </c>
      <c r="AY1483" t="s">
        <v>1423</v>
      </c>
      <c r="AZ1483" t="s">
        <v>902</v>
      </c>
      <c r="BA1483">
        <v>3</v>
      </c>
      <c r="BC1483">
        <v>2</v>
      </c>
      <c r="BD1483" s="91">
        <v>35</v>
      </c>
      <c r="BE1483" s="93">
        <v>28</v>
      </c>
      <c r="BF1483" s="96">
        <f t="shared" si="613"/>
        <v>35028</v>
      </c>
      <c r="BG1483" s="96">
        <f t="shared" si="636"/>
        <v>35028</v>
      </c>
      <c r="BI1483" s="7" t="s">
        <v>1447</v>
      </c>
    </row>
    <row r="1484" spans="1:61" ht="14" hidden="1" customHeight="1" outlineLevel="1" x14ac:dyDescent="0.2">
      <c r="A1484" t="s">
        <v>1615</v>
      </c>
      <c r="B1484" t="s">
        <v>902</v>
      </c>
      <c r="C1484" s="1">
        <f t="shared" si="627"/>
        <v>7966</v>
      </c>
      <c r="D1484" s="7">
        <f>IF(N1484&gt;0, RANK(N1484,(N1484:P1484,Q1484:AF1484)),0)</f>
        <v>2</v>
      </c>
      <c r="E1484" s="7">
        <f>IF(O1484&gt;0,RANK(O1484,(N1484:P1484,Q1484:AF1484)),0)</f>
        <v>1</v>
      </c>
      <c r="F1484" s="7">
        <f>IF(P1484&gt;0,RANK(P1484,(N1484:P1484,Q1484:AF1484)),0)</f>
        <v>0</v>
      </c>
      <c r="G1484" s="1">
        <f t="shared" si="625"/>
        <v>894</v>
      </c>
      <c r="H1484" s="2">
        <f t="shared" si="626"/>
        <v>0.11222696459954808</v>
      </c>
      <c r="I1484" s="2"/>
      <c r="J1484" s="2">
        <f t="shared" si="628"/>
        <v>0.42995229726336931</v>
      </c>
      <c r="K1484" s="2">
        <f t="shared" si="629"/>
        <v>0.54217926186291743</v>
      </c>
      <c r="L1484" s="2">
        <f t="shared" si="630"/>
        <v>0</v>
      </c>
      <c r="M1484" s="2">
        <f t="shared" si="631"/>
        <v>2.7868440873713207E-2</v>
      </c>
      <c r="N1484" s="53">
        <v>3425</v>
      </c>
      <c r="O1484" s="53">
        <v>4319</v>
      </c>
      <c r="Q1484" s="53">
        <v>222</v>
      </c>
      <c r="AP1484" s="7">
        <f>IF(Q1484&gt;0,RANK(Q1484,(N1484:P1484,Q1484:AF1484)),0)</f>
        <v>3</v>
      </c>
      <c r="AQ1484" s="7">
        <f>IF(R1484&gt;0,RANK(R1484,(N1484:P1484,Q1484:AF1484)),0)</f>
        <v>0</v>
      </c>
      <c r="AR1484" s="7">
        <f>IF(T1484&gt;0,RANK(T1484,(N1484:P1484,Q1484:AF1484)),0)</f>
        <v>0</v>
      </c>
      <c r="AS1484" s="7">
        <f>IF(S1484&gt;0,RANK(S1484,(N1484:P1484,Q1484:AF1484)),0)</f>
        <v>0</v>
      </c>
      <c r="AT1484" s="2">
        <f t="shared" si="632"/>
        <v>2.786844087371328E-2</v>
      </c>
      <c r="AU1484" s="2">
        <f t="shared" si="633"/>
        <v>0</v>
      </c>
      <c r="AV1484" s="2">
        <f t="shared" si="634"/>
        <v>0</v>
      </c>
      <c r="AW1484" s="2">
        <f t="shared" si="635"/>
        <v>0</v>
      </c>
      <c r="AY1484" t="s">
        <v>1615</v>
      </c>
      <c r="AZ1484" t="s">
        <v>902</v>
      </c>
      <c r="BA1484">
        <v>2</v>
      </c>
      <c r="BC1484">
        <v>2</v>
      </c>
      <c r="BD1484" s="91">
        <v>35</v>
      </c>
      <c r="BE1484" s="93">
        <v>29</v>
      </c>
      <c r="BF1484" s="96">
        <f t="shared" si="613"/>
        <v>35029</v>
      </c>
      <c r="BG1484" s="96">
        <f t="shared" si="636"/>
        <v>35029</v>
      </c>
      <c r="BI1484" s="7" t="s">
        <v>1447</v>
      </c>
    </row>
    <row r="1485" spans="1:61" ht="14" hidden="1" customHeight="1" outlineLevel="1" x14ac:dyDescent="0.2">
      <c r="A1485" t="s">
        <v>142</v>
      </c>
      <c r="B1485" t="s">
        <v>902</v>
      </c>
      <c r="C1485" s="1">
        <f t="shared" si="627"/>
        <v>26267</v>
      </c>
      <c r="D1485" s="7">
        <f>IF(N1485&gt;0, RANK(N1485,(N1485:P1485,Q1485:AF1485)),0)</f>
        <v>1</v>
      </c>
      <c r="E1485" s="7">
        <f>IF(O1485&gt;0,RANK(O1485,(N1485:P1485,Q1485:AF1485)),0)</f>
        <v>2</v>
      </c>
      <c r="F1485" s="7">
        <f>IF(P1485&gt;0,RANK(P1485,(N1485:P1485,Q1485:AF1485)),0)</f>
        <v>0</v>
      </c>
      <c r="G1485" s="1">
        <f t="shared" si="625"/>
        <v>8800</v>
      </c>
      <c r="H1485" s="2">
        <f t="shared" si="626"/>
        <v>0.33502112917348764</v>
      </c>
      <c r="I1485" s="2"/>
      <c r="J1485" s="2">
        <f t="shared" si="628"/>
        <v>0.65211101381962155</v>
      </c>
      <c r="K1485" s="2">
        <f t="shared" si="629"/>
        <v>0.31708988464613391</v>
      </c>
      <c r="L1485" s="2">
        <f t="shared" si="630"/>
        <v>0</v>
      </c>
      <c r="M1485" s="2">
        <f t="shared" si="631"/>
        <v>3.0799101534244533E-2</v>
      </c>
      <c r="N1485" s="53">
        <v>17129</v>
      </c>
      <c r="O1485" s="53">
        <v>8329</v>
      </c>
      <c r="Q1485" s="53">
        <v>809</v>
      </c>
      <c r="AP1485" s="7">
        <f>IF(Q1485&gt;0,RANK(Q1485,(N1485:P1485,Q1485:AF1485)),0)</f>
        <v>3</v>
      </c>
      <c r="AQ1485" s="7">
        <f>IF(R1485&gt;0,RANK(R1485,(N1485:P1485,Q1485:AF1485)),0)</f>
        <v>0</v>
      </c>
      <c r="AR1485" s="7">
        <f>IF(T1485&gt;0,RANK(T1485,(N1485:P1485,Q1485:AF1485)),0)</f>
        <v>0</v>
      </c>
      <c r="AS1485" s="7">
        <f>IF(S1485&gt;0,RANK(S1485,(N1485:P1485,Q1485:AF1485)),0)</f>
        <v>0</v>
      </c>
      <c r="AT1485" s="2">
        <f t="shared" si="632"/>
        <v>3.0799101534244488E-2</v>
      </c>
      <c r="AU1485" s="2">
        <f t="shared" si="633"/>
        <v>0</v>
      </c>
      <c r="AV1485" s="2">
        <f t="shared" si="634"/>
        <v>0</v>
      </c>
      <c r="AW1485" s="2">
        <f t="shared" si="635"/>
        <v>0</v>
      </c>
      <c r="AY1485" t="s">
        <v>142</v>
      </c>
      <c r="AZ1485" t="s">
        <v>902</v>
      </c>
      <c r="BC1485">
        <v>2</v>
      </c>
      <c r="BD1485" s="91">
        <v>35</v>
      </c>
      <c r="BE1485" s="93">
        <v>31</v>
      </c>
      <c r="BF1485" s="96">
        <f t="shared" si="613"/>
        <v>35031</v>
      </c>
      <c r="BG1485" s="96">
        <f t="shared" si="636"/>
        <v>35031</v>
      </c>
      <c r="BI1485" s="7" t="s">
        <v>1447</v>
      </c>
    </row>
    <row r="1486" spans="1:61" ht="14" hidden="1" customHeight="1" outlineLevel="1" x14ac:dyDescent="0.2">
      <c r="A1486" t="s">
        <v>143</v>
      </c>
      <c r="B1486" t="s">
        <v>902</v>
      </c>
      <c r="C1486" s="1">
        <f t="shared" si="627"/>
        <v>2686</v>
      </c>
      <c r="D1486" s="7">
        <f>IF(N1486&gt;0, RANK(N1486,(N1486:P1486,Q1486:AF1486)),0)</f>
        <v>1</v>
      </c>
      <c r="E1486" s="7">
        <f>IF(O1486&gt;0,RANK(O1486,(N1486:P1486,Q1486:AF1486)),0)</f>
        <v>2</v>
      </c>
      <c r="F1486" s="7">
        <f>IF(P1486&gt;0,RANK(P1486,(N1486:P1486,Q1486:AF1486)),0)</f>
        <v>0</v>
      </c>
      <c r="G1486" s="1">
        <f t="shared" si="625"/>
        <v>717</v>
      </c>
      <c r="H1486" s="2">
        <f t="shared" si="626"/>
        <v>0.26693968726731199</v>
      </c>
      <c r="I1486" s="2"/>
      <c r="J1486" s="2">
        <f t="shared" si="628"/>
        <v>0.62323157110945648</v>
      </c>
      <c r="K1486" s="2">
        <f t="shared" si="629"/>
        <v>0.35629188384214444</v>
      </c>
      <c r="L1486" s="2">
        <f t="shared" si="630"/>
        <v>0</v>
      </c>
      <c r="M1486" s="2">
        <f t="shared" si="631"/>
        <v>2.0476545048399075E-2</v>
      </c>
      <c r="N1486" s="53">
        <v>1674</v>
      </c>
      <c r="O1486" s="53">
        <v>957</v>
      </c>
      <c r="Q1486" s="53">
        <v>55</v>
      </c>
      <c r="AP1486" s="7">
        <f>IF(Q1486&gt;0,RANK(Q1486,(N1486:P1486,Q1486:AF1486)),0)</f>
        <v>3</v>
      </c>
      <c r="AQ1486" s="7">
        <f>IF(R1486&gt;0,RANK(R1486,(N1486:P1486,Q1486:AF1486)),0)</f>
        <v>0</v>
      </c>
      <c r="AR1486" s="7">
        <f>IF(T1486&gt;0,RANK(T1486,(N1486:P1486,Q1486:AF1486)),0)</f>
        <v>0</v>
      </c>
      <c r="AS1486" s="7">
        <f>IF(S1486&gt;0,RANK(S1486,(N1486:P1486,Q1486:AF1486)),0)</f>
        <v>0</v>
      </c>
      <c r="AT1486" s="2">
        <f t="shared" si="632"/>
        <v>2.0476545048399106E-2</v>
      </c>
      <c r="AU1486" s="2">
        <f t="shared" si="633"/>
        <v>0</v>
      </c>
      <c r="AV1486" s="2">
        <f t="shared" si="634"/>
        <v>0</v>
      </c>
      <c r="AW1486" s="2">
        <f t="shared" si="635"/>
        <v>0</v>
      </c>
      <c r="AY1486" t="s">
        <v>143</v>
      </c>
      <c r="AZ1486" t="s">
        <v>902</v>
      </c>
      <c r="BA1486">
        <v>3</v>
      </c>
      <c r="BC1486">
        <v>2</v>
      </c>
      <c r="BD1486" s="91">
        <v>35</v>
      </c>
      <c r="BE1486" s="93">
        <v>33</v>
      </c>
      <c r="BF1486" s="96">
        <f t="shared" si="613"/>
        <v>35033</v>
      </c>
      <c r="BG1486" s="96">
        <f t="shared" si="636"/>
        <v>35033</v>
      </c>
      <c r="BI1486" s="7" t="s">
        <v>1447</v>
      </c>
    </row>
    <row r="1487" spans="1:61" ht="14" hidden="1" customHeight="1" outlineLevel="1" x14ac:dyDescent="0.2">
      <c r="A1487" t="s">
        <v>2049</v>
      </c>
      <c r="B1487" t="s">
        <v>902</v>
      </c>
      <c r="C1487" s="1">
        <f t="shared" si="627"/>
        <v>23329</v>
      </c>
      <c r="D1487" s="7">
        <f>IF(N1487&gt;0, RANK(N1487,(N1487:P1487,Q1487:AF1487)),0)</f>
        <v>2</v>
      </c>
      <c r="E1487" s="7">
        <f>IF(O1487&gt;0,RANK(O1487,(N1487:P1487,Q1487:AF1487)),0)</f>
        <v>1</v>
      </c>
      <c r="F1487" s="7">
        <f>IF(P1487&gt;0,RANK(P1487,(N1487:P1487,Q1487:AF1487)),0)</f>
        <v>0</v>
      </c>
      <c r="G1487" s="1">
        <f t="shared" si="625"/>
        <v>6640</v>
      </c>
      <c r="H1487" s="2">
        <f t="shared" si="626"/>
        <v>0.28462428736765399</v>
      </c>
      <c r="I1487" s="2"/>
      <c r="J1487" s="2">
        <f t="shared" si="628"/>
        <v>0.34236358180805004</v>
      </c>
      <c r="K1487" s="2">
        <f t="shared" si="629"/>
        <v>0.62698786917570404</v>
      </c>
      <c r="L1487" s="2">
        <f t="shared" si="630"/>
        <v>0</v>
      </c>
      <c r="M1487" s="2">
        <f t="shared" si="631"/>
        <v>3.0648549016245918E-2</v>
      </c>
      <c r="N1487" s="53">
        <v>7987</v>
      </c>
      <c r="O1487" s="53">
        <v>14627</v>
      </c>
      <c r="Q1487" s="53">
        <v>715</v>
      </c>
      <c r="AP1487" s="7">
        <f>IF(Q1487&gt;0,RANK(Q1487,(N1487:P1487,Q1487:AF1487)),0)</f>
        <v>3</v>
      </c>
      <c r="AQ1487" s="7">
        <f>IF(R1487&gt;0,RANK(R1487,(N1487:P1487,Q1487:AF1487)),0)</f>
        <v>0</v>
      </c>
      <c r="AR1487" s="7">
        <f>IF(T1487&gt;0,RANK(T1487,(N1487:P1487,Q1487:AF1487)),0)</f>
        <v>0</v>
      </c>
      <c r="AS1487" s="7">
        <f>IF(S1487&gt;0,RANK(S1487,(N1487:P1487,Q1487:AF1487)),0)</f>
        <v>0</v>
      </c>
      <c r="AT1487" s="2">
        <f t="shared" si="632"/>
        <v>3.0648549016245873E-2</v>
      </c>
      <c r="AU1487" s="2">
        <f t="shared" si="633"/>
        <v>0</v>
      </c>
      <c r="AV1487" s="2">
        <f t="shared" si="634"/>
        <v>0</v>
      </c>
      <c r="AW1487" s="2">
        <f t="shared" si="635"/>
        <v>0</v>
      </c>
      <c r="AY1487" t="s">
        <v>2049</v>
      </c>
      <c r="AZ1487" t="s">
        <v>902</v>
      </c>
      <c r="BA1487">
        <v>2</v>
      </c>
      <c r="BC1487">
        <v>2</v>
      </c>
      <c r="BD1487" s="91">
        <v>35</v>
      </c>
      <c r="BE1487" s="93">
        <v>35</v>
      </c>
      <c r="BF1487" s="96">
        <f t="shared" si="613"/>
        <v>35035</v>
      </c>
      <c r="BG1487" s="96">
        <f t="shared" si="636"/>
        <v>35035</v>
      </c>
      <c r="BI1487" s="7" t="s">
        <v>1447</v>
      </c>
    </row>
    <row r="1488" spans="1:61" ht="14" hidden="1" customHeight="1" outlineLevel="1" x14ac:dyDescent="0.2">
      <c r="A1488" t="s">
        <v>1032</v>
      </c>
      <c r="B1488" t="s">
        <v>902</v>
      </c>
      <c r="C1488" s="1">
        <f t="shared" si="627"/>
        <v>3848</v>
      </c>
      <c r="D1488" s="7">
        <f>IF(N1488&gt;0, RANK(N1488,(N1488:P1488,Q1488:AF1488)),0)</f>
        <v>2</v>
      </c>
      <c r="E1488" s="7">
        <f>IF(O1488&gt;0,RANK(O1488,(N1488:P1488,Q1488:AF1488)),0)</f>
        <v>1</v>
      </c>
      <c r="F1488" s="7">
        <f>IF(P1488&gt;0,RANK(P1488,(N1488:P1488,Q1488:AF1488)),0)</f>
        <v>0</v>
      </c>
      <c r="G1488" s="1">
        <f t="shared" si="625"/>
        <v>1329</v>
      </c>
      <c r="H1488" s="2">
        <f t="shared" si="626"/>
        <v>0.34537422037422039</v>
      </c>
      <c r="I1488" s="2"/>
      <c r="J1488" s="2">
        <f t="shared" si="628"/>
        <v>0.31548856548856546</v>
      </c>
      <c r="K1488" s="2">
        <f t="shared" si="629"/>
        <v>0.66086278586278591</v>
      </c>
      <c r="L1488" s="2">
        <f t="shared" si="630"/>
        <v>0</v>
      </c>
      <c r="M1488" s="2">
        <f t="shared" si="631"/>
        <v>2.3648648648648574E-2</v>
      </c>
      <c r="N1488" s="53">
        <v>1214</v>
      </c>
      <c r="O1488" s="53">
        <v>2543</v>
      </c>
      <c r="Q1488" s="53">
        <v>91</v>
      </c>
      <c r="AP1488" s="7">
        <f>IF(Q1488&gt;0,RANK(Q1488,(N1488:P1488,Q1488:AF1488)),0)</f>
        <v>3</v>
      </c>
      <c r="AQ1488" s="7">
        <f>IF(R1488&gt;0,RANK(R1488,(N1488:P1488,Q1488:AF1488)),0)</f>
        <v>0</v>
      </c>
      <c r="AR1488" s="7">
        <f>IF(T1488&gt;0,RANK(T1488,(N1488:P1488,Q1488:AF1488)),0)</f>
        <v>0</v>
      </c>
      <c r="AS1488" s="7">
        <f>IF(S1488&gt;0,RANK(S1488,(N1488:P1488,Q1488:AF1488)),0)</f>
        <v>0</v>
      </c>
      <c r="AT1488" s="2">
        <f t="shared" si="632"/>
        <v>2.364864864864865E-2</v>
      </c>
      <c r="AU1488" s="2">
        <f t="shared" si="633"/>
        <v>0</v>
      </c>
      <c r="AV1488" s="2">
        <f t="shared" si="634"/>
        <v>0</v>
      </c>
      <c r="AW1488" s="2">
        <f t="shared" si="635"/>
        <v>0</v>
      </c>
      <c r="AY1488" t="s">
        <v>1032</v>
      </c>
      <c r="AZ1488" t="s">
        <v>902</v>
      </c>
      <c r="BA1488">
        <v>3</v>
      </c>
      <c r="BC1488">
        <v>2</v>
      </c>
      <c r="BD1488" s="91">
        <v>35</v>
      </c>
      <c r="BE1488" s="93">
        <v>37</v>
      </c>
      <c r="BF1488" s="96">
        <f t="shared" si="613"/>
        <v>35037</v>
      </c>
      <c r="BG1488" s="96">
        <f t="shared" si="636"/>
        <v>35037</v>
      </c>
      <c r="BI1488" s="7" t="s">
        <v>1447</v>
      </c>
    </row>
    <row r="1489" spans="1:61" ht="14" hidden="1" customHeight="1" outlineLevel="1" x14ac:dyDescent="0.2">
      <c r="A1489" t="s">
        <v>814</v>
      </c>
      <c r="B1489" t="s">
        <v>902</v>
      </c>
      <c r="C1489" s="1">
        <f t="shared" si="627"/>
        <v>16575</v>
      </c>
      <c r="D1489" s="7">
        <f>IF(N1489&gt;0, RANK(N1489,(N1489:P1489,Q1489:AF1489)),0)</f>
        <v>1</v>
      </c>
      <c r="E1489" s="7">
        <f>IF(O1489&gt;0,RANK(O1489,(N1489:P1489,Q1489:AF1489)),0)</f>
        <v>2</v>
      </c>
      <c r="F1489" s="7">
        <f>IF(P1489&gt;0,RANK(P1489,(N1489:P1489,Q1489:AF1489)),0)</f>
        <v>0</v>
      </c>
      <c r="G1489" s="1">
        <f t="shared" si="625"/>
        <v>4926</v>
      </c>
      <c r="H1489" s="2">
        <f t="shared" si="626"/>
        <v>0.29719457013574663</v>
      </c>
      <c r="I1489" s="2"/>
      <c r="J1489" s="2">
        <f t="shared" si="628"/>
        <v>0.6404223227752639</v>
      </c>
      <c r="K1489" s="2">
        <f t="shared" si="629"/>
        <v>0.34322775263951733</v>
      </c>
      <c r="L1489" s="2">
        <f t="shared" si="630"/>
        <v>0</v>
      </c>
      <c r="M1489" s="2">
        <f t="shared" si="631"/>
        <v>1.6349924585218778E-2</v>
      </c>
      <c r="N1489" s="53">
        <v>10615</v>
      </c>
      <c r="O1489" s="53">
        <v>5689</v>
      </c>
      <c r="Q1489" s="53">
        <v>271</v>
      </c>
      <c r="AP1489" s="7">
        <f>IF(Q1489&gt;0,RANK(Q1489,(N1489:P1489,Q1489:AF1489)),0)</f>
        <v>3</v>
      </c>
      <c r="AQ1489" s="7">
        <f>IF(R1489&gt;0,RANK(R1489,(N1489:P1489,Q1489:AF1489)),0)</f>
        <v>0</v>
      </c>
      <c r="AR1489" s="7">
        <f>IF(T1489&gt;0,RANK(T1489,(N1489:P1489,Q1489:AF1489)),0)</f>
        <v>0</v>
      </c>
      <c r="AS1489" s="7">
        <f>IF(S1489&gt;0,RANK(S1489,(N1489:P1489,Q1489:AF1489)),0)</f>
        <v>0</v>
      </c>
      <c r="AT1489" s="2">
        <f t="shared" si="632"/>
        <v>1.6349924585218702E-2</v>
      </c>
      <c r="AU1489" s="2">
        <f t="shared" si="633"/>
        <v>0</v>
      </c>
      <c r="AV1489" s="2">
        <f t="shared" si="634"/>
        <v>0</v>
      </c>
      <c r="AW1489" s="2">
        <f t="shared" si="635"/>
        <v>0</v>
      </c>
      <c r="AY1489" t="s">
        <v>814</v>
      </c>
      <c r="AZ1489" t="s">
        <v>902</v>
      </c>
      <c r="BA1489">
        <v>3</v>
      </c>
      <c r="BC1489">
        <v>2</v>
      </c>
      <c r="BD1489" s="91">
        <v>35</v>
      </c>
      <c r="BE1489" s="93">
        <v>39</v>
      </c>
      <c r="BF1489" s="96">
        <f t="shared" si="613"/>
        <v>35039</v>
      </c>
      <c r="BG1489" s="96">
        <f t="shared" si="636"/>
        <v>35039</v>
      </c>
      <c r="BI1489" s="7" t="s">
        <v>1447</v>
      </c>
    </row>
    <row r="1490" spans="1:61" ht="14" hidden="1" customHeight="1" outlineLevel="1" x14ac:dyDescent="0.2">
      <c r="A1490" t="s">
        <v>815</v>
      </c>
      <c r="B1490" t="s">
        <v>902</v>
      </c>
      <c r="C1490" s="1">
        <f t="shared" si="627"/>
        <v>6531</v>
      </c>
      <c r="D1490" s="7">
        <f>IF(N1490&gt;0, RANK(N1490,(N1490:P1490,Q1490:AF1490)),0)</f>
        <v>2</v>
      </c>
      <c r="E1490" s="7">
        <f>IF(O1490&gt;0,RANK(O1490,(N1490:P1490,Q1490:AF1490)),0)</f>
        <v>1</v>
      </c>
      <c r="F1490" s="7">
        <f>IF(P1490&gt;0,RANK(P1490,(N1490:P1490,Q1490:AF1490)),0)</f>
        <v>0</v>
      </c>
      <c r="G1490" s="1">
        <f t="shared" si="625"/>
        <v>2731</v>
      </c>
      <c r="H1490" s="2">
        <f t="shared" si="626"/>
        <v>0.41815954677691014</v>
      </c>
      <c r="I1490" s="2"/>
      <c r="J1490" s="2">
        <f t="shared" si="628"/>
        <v>0.27162762210993724</v>
      </c>
      <c r="K1490" s="2">
        <f t="shared" si="629"/>
        <v>0.68978716888684732</v>
      </c>
      <c r="L1490" s="2">
        <f t="shared" si="630"/>
        <v>0</v>
      </c>
      <c r="M1490" s="2">
        <f t="shared" si="631"/>
        <v>3.8585209003215493E-2</v>
      </c>
      <c r="N1490" s="53">
        <v>1774</v>
      </c>
      <c r="O1490" s="53">
        <v>4505</v>
      </c>
      <c r="Q1490" s="53">
        <v>252</v>
      </c>
      <c r="AP1490" s="7">
        <f>IF(Q1490&gt;0,RANK(Q1490,(N1490:P1490,Q1490:AF1490)),0)</f>
        <v>3</v>
      </c>
      <c r="AQ1490" s="7">
        <f>IF(R1490&gt;0,RANK(R1490,(N1490:P1490,Q1490:AF1490)),0)</f>
        <v>0</v>
      </c>
      <c r="AR1490" s="7">
        <f>IF(T1490&gt;0,RANK(T1490,(N1490:P1490,Q1490:AF1490)),0)</f>
        <v>0</v>
      </c>
      <c r="AS1490" s="7">
        <f>IF(S1490&gt;0,RANK(S1490,(N1490:P1490,Q1490:AF1490)),0)</f>
        <v>0</v>
      </c>
      <c r="AT1490" s="2">
        <f t="shared" si="632"/>
        <v>3.8585209003215437E-2</v>
      </c>
      <c r="AU1490" s="2">
        <f t="shared" si="633"/>
        <v>0</v>
      </c>
      <c r="AV1490" s="2">
        <f t="shared" si="634"/>
        <v>0</v>
      </c>
      <c r="AW1490" s="2">
        <f t="shared" si="635"/>
        <v>0</v>
      </c>
      <c r="AY1490" t="s">
        <v>815</v>
      </c>
      <c r="AZ1490" t="s">
        <v>902</v>
      </c>
      <c r="BC1490">
        <v>2</v>
      </c>
      <c r="BD1490" s="91">
        <v>35</v>
      </c>
      <c r="BE1490" s="93">
        <v>41</v>
      </c>
      <c r="BF1490" s="96">
        <f t="shared" si="613"/>
        <v>35041</v>
      </c>
      <c r="BG1490" s="96">
        <f t="shared" si="636"/>
        <v>35041</v>
      </c>
      <c r="BI1490" s="7" t="s">
        <v>1447</v>
      </c>
    </row>
    <row r="1491" spans="1:61" ht="14" hidden="1" customHeight="1" outlineLevel="1" x14ac:dyDescent="0.2">
      <c r="A1491" t="s">
        <v>1874</v>
      </c>
      <c r="B1491" t="s">
        <v>902</v>
      </c>
      <c r="C1491" s="1">
        <f t="shared" si="627"/>
        <v>51983</v>
      </c>
      <c r="D1491" s="7">
        <f>IF(N1491&gt;0, RANK(N1491,(N1491:P1491,Q1491:AF1491)),0)</f>
        <v>2</v>
      </c>
      <c r="E1491" s="7">
        <f>IF(O1491&gt;0,RANK(O1491,(N1491:P1491,Q1491:AF1491)),0)</f>
        <v>1</v>
      </c>
      <c r="F1491" s="7">
        <f>IF(P1491&gt;0,RANK(P1491,(N1491:P1491,Q1491:AF1491)),0)</f>
        <v>0</v>
      </c>
      <c r="G1491" s="1">
        <f t="shared" si="625"/>
        <v>15895</v>
      </c>
      <c r="H1491" s="2">
        <f t="shared" si="626"/>
        <v>0.30577304118654175</v>
      </c>
      <c r="I1491" s="2"/>
      <c r="J1491" s="2">
        <f t="shared" si="628"/>
        <v>0.33183925514110379</v>
      </c>
      <c r="K1491" s="2">
        <f t="shared" si="629"/>
        <v>0.6376122963276456</v>
      </c>
      <c r="L1491" s="2">
        <f t="shared" si="630"/>
        <v>0</v>
      </c>
      <c r="M1491" s="2">
        <f t="shared" si="631"/>
        <v>3.0548448531250605E-2</v>
      </c>
      <c r="N1491" s="53">
        <v>17250</v>
      </c>
      <c r="O1491" s="53">
        <v>33145</v>
      </c>
      <c r="Q1491" s="53">
        <v>1588</v>
      </c>
      <c r="AP1491" s="7">
        <f>IF(Q1491&gt;0,RANK(Q1491,(N1491:P1491,Q1491:AF1491)),0)</f>
        <v>3</v>
      </c>
      <c r="AQ1491" s="7">
        <f>IF(R1491&gt;0,RANK(R1491,(N1491:P1491,Q1491:AF1491)),0)</f>
        <v>0</v>
      </c>
      <c r="AR1491" s="7">
        <f>IF(T1491&gt;0,RANK(T1491,(N1491:P1491,Q1491:AF1491)),0)</f>
        <v>0</v>
      </c>
      <c r="AS1491" s="7">
        <f>IF(S1491&gt;0,RANK(S1491,(N1491:P1491,Q1491:AF1491)),0)</f>
        <v>0</v>
      </c>
      <c r="AT1491" s="2">
        <f t="shared" si="632"/>
        <v>3.0548448531250601E-2</v>
      </c>
      <c r="AU1491" s="2">
        <f t="shared" si="633"/>
        <v>0</v>
      </c>
      <c r="AV1491" s="2">
        <f t="shared" si="634"/>
        <v>0</v>
      </c>
      <c r="AW1491" s="2">
        <f t="shared" si="635"/>
        <v>0</v>
      </c>
      <c r="AY1491" t="s">
        <v>1874</v>
      </c>
      <c r="AZ1491" t="s">
        <v>902</v>
      </c>
      <c r="BA1491">
        <v>3</v>
      </c>
      <c r="BC1491">
        <v>2</v>
      </c>
      <c r="BD1491" s="91">
        <v>35</v>
      </c>
      <c r="BE1491" s="93">
        <v>45</v>
      </c>
      <c r="BF1491" s="96">
        <f t="shared" si="613"/>
        <v>35045</v>
      </c>
      <c r="BG1491" s="96">
        <f t="shared" si="636"/>
        <v>35045</v>
      </c>
      <c r="BI1491" s="7" t="s">
        <v>1447</v>
      </c>
    </row>
    <row r="1492" spans="1:61" ht="14" hidden="1" customHeight="1" outlineLevel="1" x14ac:dyDescent="0.2">
      <c r="A1492" t="s">
        <v>1145</v>
      </c>
      <c r="B1492" t="s">
        <v>902</v>
      </c>
      <c r="C1492" s="1">
        <f t="shared" si="627"/>
        <v>11521</v>
      </c>
      <c r="D1492" s="7">
        <f>IF(N1492&gt;0, RANK(N1492,(N1492:P1492,Q1492:AF1492)),0)</f>
        <v>1</v>
      </c>
      <c r="E1492" s="7">
        <f>IF(O1492&gt;0,RANK(O1492,(N1492:P1492,Q1492:AF1492)),0)</f>
        <v>2</v>
      </c>
      <c r="F1492" s="7">
        <f>IF(P1492&gt;0,RANK(P1492,(N1492:P1492,Q1492:AF1492)),0)</f>
        <v>0</v>
      </c>
      <c r="G1492" s="1">
        <f t="shared" si="625"/>
        <v>4272</v>
      </c>
      <c r="H1492" s="2">
        <f t="shared" si="626"/>
        <v>0.37080114573387729</v>
      </c>
      <c r="I1492" s="2"/>
      <c r="J1492" s="2">
        <f t="shared" si="628"/>
        <v>0.67850013019703148</v>
      </c>
      <c r="K1492" s="2">
        <f t="shared" si="629"/>
        <v>0.30769898446315425</v>
      </c>
      <c r="L1492" s="2">
        <f t="shared" si="630"/>
        <v>0</v>
      </c>
      <c r="M1492" s="2">
        <f t="shared" si="631"/>
        <v>1.3800885339814273E-2</v>
      </c>
      <c r="N1492" s="53">
        <v>7817</v>
      </c>
      <c r="O1492" s="53">
        <v>3545</v>
      </c>
      <c r="Q1492" s="53">
        <v>159</v>
      </c>
      <c r="AP1492" s="7">
        <f>IF(Q1492&gt;0,RANK(Q1492,(N1492:P1492,Q1492:AF1492)),0)</f>
        <v>3</v>
      </c>
      <c r="AQ1492" s="7">
        <f>IF(R1492&gt;0,RANK(R1492,(N1492:P1492,Q1492:AF1492)),0)</f>
        <v>0</v>
      </c>
      <c r="AR1492" s="7">
        <f>IF(T1492&gt;0,RANK(T1492,(N1492:P1492,Q1492:AF1492)),0)</f>
        <v>0</v>
      </c>
      <c r="AS1492" s="7">
        <f>IF(S1492&gt;0,RANK(S1492,(N1492:P1492,Q1492:AF1492)),0)</f>
        <v>0</v>
      </c>
      <c r="AT1492" s="2">
        <f t="shared" si="632"/>
        <v>1.3800885339814252E-2</v>
      </c>
      <c r="AU1492" s="2">
        <f t="shared" si="633"/>
        <v>0</v>
      </c>
      <c r="AV1492" s="2">
        <f t="shared" si="634"/>
        <v>0</v>
      </c>
      <c r="AW1492" s="2">
        <f t="shared" si="635"/>
        <v>0</v>
      </c>
      <c r="AY1492" t="s">
        <v>1145</v>
      </c>
      <c r="AZ1492" t="s">
        <v>902</v>
      </c>
      <c r="BA1492">
        <v>3</v>
      </c>
      <c r="BC1492">
        <v>2</v>
      </c>
      <c r="BD1492" s="91">
        <v>35</v>
      </c>
      <c r="BE1492" s="93">
        <v>47</v>
      </c>
      <c r="BF1492" s="96">
        <f t="shared" ref="BF1492:BF1500" si="637">1000*BD1492+BE1492</f>
        <v>35047</v>
      </c>
      <c r="BG1492" s="96">
        <f t="shared" si="636"/>
        <v>35047</v>
      </c>
      <c r="BI1492" s="7" t="s">
        <v>1447</v>
      </c>
    </row>
    <row r="1493" spans="1:61" ht="14" hidden="1" customHeight="1" outlineLevel="1" x14ac:dyDescent="0.2">
      <c r="A1493" t="s">
        <v>503</v>
      </c>
      <c r="B1493" t="s">
        <v>902</v>
      </c>
      <c r="C1493" s="1">
        <f t="shared" si="627"/>
        <v>76289</v>
      </c>
      <c r="D1493" s="7">
        <f>IF(N1493&gt;0, RANK(N1493,(N1493:P1493,Q1493:AF1493)),0)</f>
        <v>1</v>
      </c>
      <c r="E1493" s="7">
        <f>IF(O1493&gt;0,RANK(O1493,(N1493:P1493,Q1493:AF1493)),0)</f>
        <v>2</v>
      </c>
      <c r="F1493" s="7">
        <f>IF(P1493&gt;0,RANK(P1493,(N1493:P1493,Q1493:AF1493)),0)</f>
        <v>0</v>
      </c>
      <c r="G1493" s="1">
        <f>IF(C1493&gt;0,MAX(N1493:P1493)-LARGE(N1493:P1493,2),0)</f>
        <v>1116</v>
      </c>
      <c r="H1493" s="2">
        <f>IF(C1493&gt;0,G1493/C1493,0)</f>
        <v>1.4628583413073968E-2</v>
      </c>
      <c r="I1493" s="2"/>
      <c r="J1493" s="2">
        <f t="shared" si="628"/>
        <v>0.49524833200068163</v>
      </c>
      <c r="K1493" s="2">
        <f t="shared" si="629"/>
        <v>0.48061974858760764</v>
      </c>
      <c r="L1493" s="2">
        <f>IF($C1493=0,"-",P1493/$C1493)</f>
        <v>0</v>
      </c>
      <c r="M1493" s="2">
        <f>IF(C1493=0,"-",(1-J1493-K1493-L1493))</f>
        <v>2.4131919411710723E-2</v>
      </c>
      <c r="N1493" s="53">
        <v>37782</v>
      </c>
      <c r="O1493" s="53">
        <v>36666</v>
      </c>
      <c r="Q1493" s="53">
        <v>1841</v>
      </c>
      <c r="AP1493" s="7">
        <f>IF(Q1493&gt;0,RANK(Q1493,(N1493:P1493,Q1493:AF1493)),0)</f>
        <v>3</v>
      </c>
      <c r="AQ1493" s="7">
        <f>IF(R1493&gt;0,RANK(R1493,(N1493:P1493,Q1493:AF1493)),0)</f>
        <v>0</v>
      </c>
      <c r="AR1493" s="7">
        <f>IF(T1493&gt;0,RANK(T1493,(N1493:P1493,Q1493:AF1493)),0)</f>
        <v>0</v>
      </c>
      <c r="AS1493" s="7">
        <f>IF(S1493&gt;0,RANK(S1493,(N1493:P1493,Q1493:AF1493)),0)</f>
        <v>0</v>
      </c>
      <c r="AT1493" s="2">
        <f t="shared" si="632"/>
        <v>2.4131919411710733E-2</v>
      </c>
      <c r="AU1493" s="2">
        <f t="shared" si="633"/>
        <v>0</v>
      </c>
      <c r="AV1493" s="2">
        <f t="shared" si="634"/>
        <v>0</v>
      </c>
      <c r="AW1493" s="2">
        <f t="shared" si="635"/>
        <v>0</v>
      </c>
      <c r="AY1493" t="s">
        <v>503</v>
      </c>
      <c r="AZ1493" t="s">
        <v>902</v>
      </c>
      <c r="BC1493">
        <v>2</v>
      </c>
      <c r="BD1493" s="91">
        <v>35</v>
      </c>
      <c r="BE1493" s="93">
        <v>43</v>
      </c>
      <c r="BF1493" s="96">
        <f>1000*BD1493+BE1493</f>
        <v>35043</v>
      </c>
      <c r="BG1493" s="96">
        <f t="shared" si="636"/>
        <v>35043</v>
      </c>
      <c r="BI1493" s="7" t="s">
        <v>1447</v>
      </c>
    </row>
    <row r="1494" spans="1:61" ht="14" hidden="1" customHeight="1" outlineLevel="1" x14ac:dyDescent="0.2">
      <c r="A1494" t="s">
        <v>67</v>
      </c>
      <c r="B1494" t="s">
        <v>902</v>
      </c>
      <c r="C1494" s="1">
        <f t="shared" si="627"/>
        <v>81809</v>
      </c>
      <c r="D1494" s="7">
        <f>IF(N1494&gt;0, RANK(N1494,(N1494:P1494,Q1494:AF1494)),0)</f>
        <v>1</v>
      </c>
      <c r="E1494" s="7">
        <f>IF(O1494&gt;0,RANK(O1494,(N1494:P1494,Q1494:AF1494)),0)</f>
        <v>2</v>
      </c>
      <c r="F1494" s="7">
        <f>IF(P1494&gt;0,RANK(P1494,(N1494:P1494,Q1494:AF1494)),0)</f>
        <v>0</v>
      </c>
      <c r="G1494" s="1">
        <f t="shared" si="625"/>
        <v>40618</v>
      </c>
      <c r="H1494" s="2">
        <f t="shared" si="626"/>
        <v>0.49649794032441419</v>
      </c>
      <c r="I1494" s="2"/>
      <c r="J1494" s="2">
        <f t="shared" si="628"/>
        <v>0.73869623146597563</v>
      </c>
      <c r="K1494" s="2">
        <f t="shared" si="629"/>
        <v>0.24219829114156144</v>
      </c>
      <c r="L1494" s="2">
        <f t="shared" si="630"/>
        <v>0</v>
      </c>
      <c r="M1494" s="2">
        <f t="shared" si="631"/>
        <v>1.9105477392462933E-2</v>
      </c>
      <c r="N1494" s="53">
        <v>60432</v>
      </c>
      <c r="O1494" s="53">
        <v>19814</v>
      </c>
      <c r="Q1494" s="53">
        <v>1563</v>
      </c>
      <c r="AP1494" s="7">
        <f>IF(Q1494&gt;0,RANK(Q1494,(N1494:P1494,Q1494:AF1494)),0)</f>
        <v>3</v>
      </c>
      <c r="AQ1494" s="7">
        <f>IF(R1494&gt;0,RANK(R1494,(N1494:P1494,Q1494:AF1494)),0)</f>
        <v>0</v>
      </c>
      <c r="AR1494" s="7">
        <f>IF(T1494&gt;0,RANK(T1494,(N1494:P1494,Q1494:AF1494)),0)</f>
        <v>0</v>
      </c>
      <c r="AS1494" s="7">
        <f>IF(S1494&gt;0,RANK(S1494,(N1494:P1494,Q1494:AF1494)),0)</f>
        <v>0</v>
      </c>
      <c r="AT1494" s="2">
        <f t="shared" si="632"/>
        <v>1.9105477392462933E-2</v>
      </c>
      <c r="AU1494" s="2">
        <f t="shared" si="633"/>
        <v>0</v>
      </c>
      <c r="AV1494" s="2">
        <f t="shared" si="634"/>
        <v>0</v>
      </c>
      <c r="AW1494" s="2">
        <f t="shared" si="635"/>
        <v>0</v>
      </c>
      <c r="AY1494" t="s">
        <v>67</v>
      </c>
      <c r="AZ1494" t="s">
        <v>902</v>
      </c>
      <c r="BC1494">
        <v>2</v>
      </c>
      <c r="BD1494" s="91">
        <v>35</v>
      </c>
      <c r="BE1494" s="93">
        <v>49</v>
      </c>
      <c r="BF1494" s="96">
        <f t="shared" si="637"/>
        <v>35049</v>
      </c>
      <c r="BG1494" s="96">
        <f t="shared" si="636"/>
        <v>35049</v>
      </c>
      <c r="BI1494" s="7" t="s">
        <v>1447</v>
      </c>
    </row>
    <row r="1495" spans="1:61" ht="14" hidden="1" customHeight="1" outlineLevel="1" x14ac:dyDescent="0.2">
      <c r="A1495" t="s">
        <v>1516</v>
      </c>
      <c r="B1495" t="s">
        <v>902</v>
      </c>
      <c r="C1495" s="1">
        <f t="shared" si="627"/>
        <v>5920</v>
      </c>
      <c r="D1495" s="7">
        <f>IF(N1495&gt;0, RANK(N1495,(N1495:P1495,Q1495:AF1495)),0)</f>
        <v>2</v>
      </c>
      <c r="E1495" s="7">
        <f>IF(O1495&gt;0,RANK(O1495,(N1495:P1495,Q1495:AF1495)),0)</f>
        <v>1</v>
      </c>
      <c r="F1495" s="7">
        <f>IF(P1495&gt;0,RANK(P1495,(N1495:P1495,Q1495:AF1495)),0)</f>
        <v>0</v>
      </c>
      <c r="G1495" s="1">
        <f t="shared" si="625"/>
        <v>1526</v>
      </c>
      <c r="H1495" s="2">
        <f t="shared" si="626"/>
        <v>0.25777027027027027</v>
      </c>
      <c r="I1495" s="2"/>
      <c r="J1495" s="2">
        <f t="shared" si="628"/>
        <v>0.35929054054054055</v>
      </c>
      <c r="K1495" s="2">
        <f t="shared" si="629"/>
        <v>0.61706081081081077</v>
      </c>
      <c r="L1495" s="2">
        <f t="shared" si="630"/>
        <v>0</v>
      </c>
      <c r="M1495" s="2">
        <f t="shared" si="631"/>
        <v>2.3648648648648685E-2</v>
      </c>
      <c r="N1495" s="53">
        <v>2127</v>
      </c>
      <c r="O1495" s="53">
        <v>3653</v>
      </c>
      <c r="Q1495" s="53">
        <v>140</v>
      </c>
      <c r="AP1495" s="7">
        <f>IF(Q1495&gt;0,RANK(Q1495,(N1495:P1495,Q1495:AF1495)),0)</f>
        <v>3</v>
      </c>
      <c r="AQ1495" s="7">
        <f>IF(R1495&gt;0,RANK(R1495,(N1495:P1495,Q1495:AF1495)),0)</f>
        <v>0</v>
      </c>
      <c r="AR1495" s="7">
        <f>IF(T1495&gt;0,RANK(T1495,(N1495:P1495,Q1495:AF1495)),0)</f>
        <v>0</v>
      </c>
      <c r="AS1495" s="7">
        <f>IF(S1495&gt;0,RANK(S1495,(N1495:P1495,Q1495:AF1495)),0)</f>
        <v>0</v>
      </c>
      <c r="AT1495" s="2">
        <f t="shared" si="632"/>
        <v>2.364864864864865E-2</v>
      </c>
      <c r="AU1495" s="2">
        <f t="shared" si="633"/>
        <v>0</v>
      </c>
      <c r="AV1495" s="2">
        <f t="shared" si="634"/>
        <v>0</v>
      </c>
      <c r="AW1495" s="2">
        <f t="shared" si="635"/>
        <v>0</v>
      </c>
      <c r="AY1495" t="s">
        <v>1516</v>
      </c>
      <c r="AZ1495" t="s">
        <v>902</v>
      </c>
      <c r="BA1495">
        <v>2</v>
      </c>
      <c r="BC1495">
        <v>2</v>
      </c>
      <c r="BD1495" s="91">
        <v>35</v>
      </c>
      <c r="BE1495" s="93">
        <v>51</v>
      </c>
      <c r="BF1495" s="96">
        <f t="shared" si="637"/>
        <v>35051</v>
      </c>
      <c r="BG1495" s="96">
        <f t="shared" si="636"/>
        <v>35051</v>
      </c>
      <c r="BI1495" s="7" t="s">
        <v>1447</v>
      </c>
    </row>
    <row r="1496" spans="1:61" ht="14" hidden="1" customHeight="1" outlineLevel="1" x14ac:dyDescent="0.2">
      <c r="A1496" t="s">
        <v>68</v>
      </c>
      <c r="B1496" t="s">
        <v>902</v>
      </c>
      <c r="C1496" s="1">
        <f t="shared" si="627"/>
        <v>7123</v>
      </c>
      <c r="D1496" s="7">
        <f>IF(N1496&gt;0, RANK(N1496,(N1496:P1496,Q1496:AF1496)),0)</f>
        <v>1</v>
      </c>
      <c r="E1496" s="7">
        <f>IF(O1496&gt;0,RANK(O1496,(N1496:P1496,Q1496:AF1496)),0)</f>
        <v>2</v>
      </c>
      <c r="F1496" s="7">
        <f>IF(P1496&gt;0,RANK(P1496,(N1496:P1496,Q1496:AF1496)),0)</f>
        <v>0</v>
      </c>
      <c r="G1496" s="1">
        <f t="shared" si="625"/>
        <v>145</v>
      </c>
      <c r="H1496" s="2">
        <f t="shared" si="626"/>
        <v>2.0356591323880388E-2</v>
      </c>
      <c r="I1496" s="2"/>
      <c r="J1496" s="2">
        <f t="shared" si="628"/>
        <v>0.49543731573775096</v>
      </c>
      <c r="K1496" s="2">
        <f t="shared" si="629"/>
        <v>0.47508072441387056</v>
      </c>
      <c r="L1496" s="2">
        <f t="shared" si="630"/>
        <v>0</v>
      </c>
      <c r="M1496" s="2">
        <f t="shared" si="631"/>
        <v>2.9481959848378481E-2</v>
      </c>
      <c r="N1496" s="53">
        <v>3529</v>
      </c>
      <c r="O1496" s="53">
        <v>3384</v>
      </c>
      <c r="Q1496" s="53">
        <v>210</v>
      </c>
      <c r="AP1496" s="7">
        <f>IF(Q1496&gt;0,RANK(Q1496,(N1496:P1496,Q1496:AF1496)),0)</f>
        <v>3</v>
      </c>
      <c r="AQ1496" s="7">
        <f>IF(R1496&gt;0,RANK(R1496,(N1496:P1496,Q1496:AF1496)),0)</f>
        <v>0</v>
      </c>
      <c r="AR1496" s="7">
        <f>IF(T1496&gt;0,RANK(T1496,(N1496:P1496,Q1496:AF1496)),0)</f>
        <v>0</v>
      </c>
      <c r="AS1496" s="7">
        <f>IF(S1496&gt;0,RANK(S1496,(N1496:P1496,Q1496:AF1496)),0)</f>
        <v>0</v>
      </c>
      <c r="AT1496" s="2">
        <f t="shared" si="632"/>
        <v>2.9481959848378491E-2</v>
      </c>
      <c r="AU1496" s="2">
        <f t="shared" si="633"/>
        <v>0</v>
      </c>
      <c r="AV1496" s="2">
        <f t="shared" si="634"/>
        <v>0</v>
      </c>
      <c r="AW1496" s="2">
        <f t="shared" si="635"/>
        <v>0</v>
      </c>
      <c r="AY1496" t="s">
        <v>68</v>
      </c>
      <c r="AZ1496" t="s">
        <v>902</v>
      </c>
      <c r="BA1496">
        <v>2</v>
      </c>
      <c r="BC1496">
        <v>2</v>
      </c>
      <c r="BD1496" s="91">
        <v>35</v>
      </c>
      <c r="BE1496" s="93">
        <v>53</v>
      </c>
      <c r="BF1496" s="96">
        <f t="shared" si="637"/>
        <v>35053</v>
      </c>
      <c r="BG1496" s="96">
        <f t="shared" si="636"/>
        <v>35053</v>
      </c>
      <c r="BI1496" s="7" t="s">
        <v>1447</v>
      </c>
    </row>
    <row r="1497" spans="1:61" ht="14" hidden="1" customHeight="1" outlineLevel="1" x14ac:dyDescent="0.2">
      <c r="A1497" t="s">
        <v>582</v>
      </c>
      <c r="B1497" t="s">
        <v>902</v>
      </c>
      <c r="C1497" s="1">
        <f t="shared" si="627"/>
        <v>17125</v>
      </c>
      <c r="D1497" s="7">
        <f>IF(N1497&gt;0, RANK(N1497,(N1497:P1497,Q1497:AF1497)),0)</f>
        <v>1</v>
      </c>
      <c r="E1497" s="7">
        <f>IF(O1497&gt;0,RANK(O1497,(N1497:P1497,Q1497:AF1497)),0)</f>
        <v>2</v>
      </c>
      <c r="F1497" s="7">
        <f>IF(P1497&gt;0,RANK(P1497,(N1497:P1497,Q1497:AF1497)),0)</f>
        <v>0</v>
      </c>
      <c r="G1497" s="1">
        <f t="shared" si="625"/>
        <v>9193</v>
      </c>
      <c r="H1497" s="2">
        <f t="shared" si="626"/>
        <v>0.53681751824817514</v>
      </c>
      <c r="I1497" s="2"/>
      <c r="J1497" s="2">
        <f t="shared" si="628"/>
        <v>0.75830656934306573</v>
      </c>
      <c r="K1497" s="2">
        <f t="shared" si="629"/>
        <v>0.2214890510948905</v>
      </c>
      <c r="L1497" s="2">
        <f t="shared" si="630"/>
        <v>0</v>
      </c>
      <c r="M1497" s="2">
        <f t="shared" si="631"/>
        <v>2.0204379562043767E-2</v>
      </c>
      <c r="N1497" s="53">
        <v>12986</v>
      </c>
      <c r="O1497" s="53">
        <v>3793</v>
      </c>
      <c r="Q1497" s="53">
        <v>346</v>
      </c>
      <c r="AP1497" s="7">
        <f>IF(Q1497&gt;0,RANK(Q1497,(N1497:P1497,Q1497:AF1497)),0)</f>
        <v>3</v>
      </c>
      <c r="AQ1497" s="7">
        <f>IF(R1497&gt;0,RANK(R1497,(N1497:P1497,Q1497:AF1497)),0)</f>
        <v>0</v>
      </c>
      <c r="AR1497" s="7">
        <f>IF(T1497&gt;0,RANK(T1497,(N1497:P1497,Q1497:AF1497)),0)</f>
        <v>0</v>
      </c>
      <c r="AS1497" s="7">
        <f>IF(S1497&gt;0,RANK(S1497,(N1497:P1497,Q1497:AF1497)),0)</f>
        <v>0</v>
      </c>
      <c r="AT1497" s="2">
        <f t="shared" si="632"/>
        <v>2.0204379562043795E-2</v>
      </c>
      <c r="AU1497" s="2">
        <f t="shared" si="633"/>
        <v>0</v>
      </c>
      <c r="AV1497" s="2">
        <f t="shared" si="634"/>
        <v>0</v>
      </c>
      <c r="AW1497" s="2">
        <f t="shared" si="635"/>
        <v>0</v>
      </c>
      <c r="AY1497" t="s">
        <v>582</v>
      </c>
      <c r="AZ1497" t="s">
        <v>902</v>
      </c>
      <c r="BA1497">
        <v>3</v>
      </c>
      <c r="BC1497">
        <v>2</v>
      </c>
      <c r="BD1497" s="91">
        <v>35</v>
      </c>
      <c r="BE1497" s="93">
        <v>55</v>
      </c>
      <c r="BF1497" s="96">
        <f t="shared" si="637"/>
        <v>35055</v>
      </c>
      <c r="BG1497" s="96">
        <f t="shared" si="636"/>
        <v>35055</v>
      </c>
      <c r="BI1497" s="7" t="s">
        <v>1447</v>
      </c>
    </row>
    <row r="1498" spans="1:61" ht="14" hidden="1" customHeight="1" outlineLevel="1" x14ac:dyDescent="0.2">
      <c r="A1498" t="s">
        <v>883</v>
      </c>
      <c r="B1498" t="s">
        <v>902</v>
      </c>
      <c r="C1498" s="1">
        <f t="shared" si="627"/>
        <v>7267</v>
      </c>
      <c r="D1498" s="7">
        <f>IF(N1498&gt;0, RANK(N1498,(N1498:P1498,Q1498:AF1498)),0)</f>
        <v>2</v>
      </c>
      <c r="E1498" s="7">
        <f>IF(O1498&gt;0,RANK(O1498,(N1498:P1498,Q1498:AF1498)),0)</f>
        <v>1</v>
      </c>
      <c r="F1498" s="7">
        <f>IF(P1498&gt;0,RANK(P1498,(N1498:P1498,Q1498:AF1498)),0)</f>
        <v>0</v>
      </c>
      <c r="G1498" s="1">
        <f t="shared" si="625"/>
        <v>2725</v>
      </c>
      <c r="H1498" s="2">
        <f t="shared" si="626"/>
        <v>0.37498279895417641</v>
      </c>
      <c r="I1498" s="2"/>
      <c r="J1498" s="2">
        <f t="shared" si="628"/>
        <v>0.29984863079675245</v>
      </c>
      <c r="K1498" s="2">
        <f t="shared" si="629"/>
        <v>0.6748314297509288</v>
      </c>
      <c r="L1498" s="2">
        <f t="shared" si="630"/>
        <v>0</v>
      </c>
      <c r="M1498" s="2">
        <f t="shared" si="631"/>
        <v>2.5319939452318696E-2</v>
      </c>
      <c r="N1498" s="53">
        <v>2179</v>
      </c>
      <c r="O1498" s="53">
        <v>4904</v>
      </c>
      <c r="Q1498" s="53">
        <v>184</v>
      </c>
      <c r="AP1498" s="7">
        <f>IF(Q1498&gt;0,RANK(Q1498,(N1498:P1498,Q1498:AF1498)),0)</f>
        <v>3</v>
      </c>
      <c r="AQ1498" s="7">
        <f>IF(R1498&gt;0,RANK(R1498,(N1498:P1498,Q1498:AF1498)),0)</f>
        <v>0</v>
      </c>
      <c r="AR1498" s="7">
        <f>IF(T1498&gt;0,RANK(T1498,(N1498:P1498,Q1498:AF1498)),0)</f>
        <v>0</v>
      </c>
      <c r="AS1498" s="7">
        <f>IF(S1498&gt;0,RANK(S1498,(N1498:P1498,Q1498:AF1498)),0)</f>
        <v>0</v>
      </c>
      <c r="AT1498" s="2">
        <f t="shared" si="632"/>
        <v>2.5319939452318699E-2</v>
      </c>
      <c r="AU1498" s="2">
        <f t="shared" si="633"/>
        <v>0</v>
      </c>
      <c r="AV1498" s="2">
        <f t="shared" si="634"/>
        <v>0</v>
      </c>
      <c r="AW1498" s="2">
        <f t="shared" si="635"/>
        <v>0</v>
      </c>
      <c r="AY1498" t="s">
        <v>883</v>
      </c>
      <c r="AZ1498" t="s">
        <v>902</v>
      </c>
      <c r="BA1498">
        <v>1</v>
      </c>
      <c r="BC1498">
        <v>2</v>
      </c>
      <c r="BD1498" s="91">
        <v>35</v>
      </c>
      <c r="BE1498" s="93">
        <v>57</v>
      </c>
      <c r="BF1498" s="96">
        <f t="shared" si="637"/>
        <v>35057</v>
      </c>
      <c r="BG1498" s="96">
        <f t="shared" si="636"/>
        <v>35057</v>
      </c>
      <c r="BI1498" s="7" t="s">
        <v>1447</v>
      </c>
    </row>
    <row r="1499" spans="1:61" ht="14" hidden="1" customHeight="1" outlineLevel="1" x14ac:dyDescent="0.2">
      <c r="A1499" t="s">
        <v>527</v>
      </c>
      <c r="B1499" t="s">
        <v>902</v>
      </c>
      <c r="C1499" s="1">
        <f t="shared" si="627"/>
        <v>1773</v>
      </c>
      <c r="D1499" s="7">
        <f>IF(N1499&gt;0, RANK(N1499,(N1499:P1499,Q1499:AF1499)),0)</f>
        <v>2</v>
      </c>
      <c r="E1499" s="7">
        <f>IF(O1499&gt;0,RANK(O1499,(N1499:P1499,Q1499:AF1499)),0)</f>
        <v>1</v>
      </c>
      <c r="F1499" s="7">
        <f>IF(P1499&gt;0,RANK(P1499,(N1499:P1499,Q1499:AF1499)),0)</f>
        <v>0</v>
      </c>
      <c r="G1499" s="1">
        <f t="shared" si="625"/>
        <v>924</v>
      </c>
      <c r="H1499" s="2">
        <f t="shared" si="626"/>
        <v>0.52115059221658211</v>
      </c>
      <c r="I1499" s="2"/>
      <c r="J1499" s="2">
        <f t="shared" si="628"/>
        <v>0.22504230118443316</v>
      </c>
      <c r="K1499" s="2">
        <f t="shared" si="629"/>
        <v>0.74619289340101524</v>
      </c>
      <c r="L1499" s="2">
        <f t="shared" si="630"/>
        <v>0</v>
      </c>
      <c r="M1499" s="2">
        <f t="shared" si="631"/>
        <v>2.876480541455162E-2</v>
      </c>
      <c r="N1499" s="53">
        <v>399</v>
      </c>
      <c r="O1499" s="53">
        <v>1323</v>
      </c>
      <c r="Q1499" s="53">
        <v>51</v>
      </c>
      <c r="AP1499" s="7">
        <f>IF(Q1499&gt;0,RANK(Q1499,(N1499:P1499,Q1499:AF1499)),0)</f>
        <v>3</v>
      </c>
      <c r="AQ1499" s="7">
        <f>IF(R1499&gt;0,RANK(R1499,(N1499:P1499,Q1499:AF1499)),0)</f>
        <v>0</v>
      </c>
      <c r="AR1499" s="7">
        <f>IF(T1499&gt;0,RANK(T1499,(N1499:P1499,Q1499:AF1499)),0)</f>
        <v>0</v>
      </c>
      <c r="AS1499" s="7">
        <f>IF(S1499&gt;0,RANK(S1499,(N1499:P1499,Q1499:AF1499)),0)</f>
        <v>0</v>
      </c>
      <c r="AT1499" s="2">
        <f t="shared" si="632"/>
        <v>2.8764805414551606E-2</v>
      </c>
      <c r="AU1499" s="2">
        <f t="shared" si="633"/>
        <v>0</v>
      </c>
      <c r="AV1499" s="2">
        <f t="shared" si="634"/>
        <v>0</v>
      </c>
      <c r="AW1499" s="2">
        <f t="shared" si="635"/>
        <v>0</v>
      </c>
      <c r="AY1499" t="s">
        <v>527</v>
      </c>
      <c r="AZ1499" t="s">
        <v>902</v>
      </c>
      <c r="BA1499">
        <v>3</v>
      </c>
      <c r="BC1499">
        <v>2</v>
      </c>
      <c r="BD1499" s="91">
        <v>35</v>
      </c>
      <c r="BE1499" s="93">
        <v>59</v>
      </c>
      <c r="BF1499" s="96">
        <f t="shared" si="637"/>
        <v>35059</v>
      </c>
      <c r="BG1499" s="96">
        <f t="shared" si="636"/>
        <v>35059</v>
      </c>
      <c r="BI1499" s="7" t="s">
        <v>1447</v>
      </c>
    </row>
    <row r="1500" spans="1:61" ht="14" hidden="1" customHeight="1" outlineLevel="1" x14ac:dyDescent="0.2">
      <c r="A1500" t="s">
        <v>884</v>
      </c>
      <c r="B1500" t="s">
        <v>902</v>
      </c>
      <c r="C1500" s="1">
        <f t="shared" si="627"/>
        <v>32131</v>
      </c>
      <c r="D1500" s="7">
        <f>IF(N1500&gt;0, RANK(N1500,(N1500:P1500,Q1500:AF1500)),0)</f>
        <v>2</v>
      </c>
      <c r="E1500" s="7">
        <f>IF(O1500&gt;0,RANK(O1500,(N1500:P1500,Q1500:AF1500)),0)</f>
        <v>1</v>
      </c>
      <c r="F1500" s="7">
        <f>IF(P1500&gt;0,RANK(P1500,(N1500:P1500,Q1500:AF1500)),0)</f>
        <v>0</v>
      </c>
      <c r="G1500" s="1">
        <f t="shared" si="625"/>
        <v>4712</v>
      </c>
      <c r="H1500" s="2">
        <f t="shared" si="626"/>
        <v>0.14664965298310043</v>
      </c>
      <c r="I1500" s="2"/>
      <c r="J1500" s="2">
        <f t="shared" si="628"/>
        <v>0.41529986617285486</v>
      </c>
      <c r="K1500" s="2">
        <f t="shared" si="629"/>
        <v>0.56194951915595526</v>
      </c>
      <c r="L1500" s="2">
        <f t="shared" si="630"/>
        <v>0</v>
      </c>
      <c r="M1500" s="2">
        <f t="shared" si="631"/>
        <v>2.2750614671189884E-2</v>
      </c>
      <c r="N1500" s="53">
        <v>13344</v>
      </c>
      <c r="O1500" s="53">
        <v>18056</v>
      </c>
      <c r="Q1500" s="53">
        <v>731</v>
      </c>
      <c r="AP1500" s="7">
        <f>IF(Q1500&gt;0,RANK(Q1500,(N1500:P1500,Q1500:AF1500)),0)</f>
        <v>3</v>
      </c>
      <c r="AQ1500" s="7">
        <f>IF(R1500&gt;0,RANK(R1500,(N1500:P1500,Q1500:AF1500)),0)</f>
        <v>0</v>
      </c>
      <c r="AR1500" s="7">
        <f>IF(T1500&gt;0,RANK(T1500,(N1500:P1500,Q1500:AF1500)),0)</f>
        <v>0</v>
      </c>
      <c r="AS1500" s="7">
        <f>IF(S1500&gt;0,RANK(S1500,(N1500:P1500,Q1500:AF1500)),0)</f>
        <v>0</v>
      </c>
      <c r="AT1500" s="2">
        <f t="shared" si="632"/>
        <v>2.2750614671189818E-2</v>
      </c>
      <c r="AU1500" s="2">
        <f t="shared" si="633"/>
        <v>0</v>
      </c>
      <c r="AV1500" s="2">
        <f t="shared" si="634"/>
        <v>0</v>
      </c>
      <c r="AW1500" s="2">
        <f t="shared" si="635"/>
        <v>0</v>
      </c>
      <c r="AY1500" t="s">
        <v>884</v>
      </c>
      <c r="AZ1500" t="s">
        <v>902</v>
      </c>
      <c r="BC1500">
        <v>2</v>
      </c>
      <c r="BD1500" s="91">
        <v>35</v>
      </c>
      <c r="BE1500" s="93">
        <v>61</v>
      </c>
      <c r="BF1500" s="96">
        <f t="shared" si="637"/>
        <v>35061</v>
      </c>
      <c r="BG1500" s="96">
        <f t="shared" si="636"/>
        <v>35061</v>
      </c>
      <c r="BI1500" s="7" t="s">
        <v>1447</v>
      </c>
    </row>
    <row r="1501" spans="1:61" ht="14" customHeight="1" collapsed="1" x14ac:dyDescent="0.2">
      <c r="A1501" t="s">
        <v>703</v>
      </c>
      <c r="B1501" t="s">
        <v>2397</v>
      </c>
      <c r="C1501" s="1">
        <f t="shared" si="627"/>
        <v>917237</v>
      </c>
      <c r="D1501" s="7">
        <f>IF(N1501&gt;0, RANK(N1501,(N1501:P1501,Q1501:AF1501)),0)</f>
        <v>1</v>
      </c>
      <c r="E1501" s="7">
        <f>IF(O1501&gt;0,RANK(O1501,(N1501:P1501,Q1501:AF1501)),0)</f>
        <v>2</v>
      </c>
      <c r="F1501" s="7">
        <f>IF(P1501&gt;0,RANK(P1501,(N1501:P1501,Q1501:AF1501)),0)</f>
        <v>0</v>
      </c>
      <c r="G1501" s="1">
        <f t="shared" si="625"/>
        <v>56000</v>
      </c>
      <c r="H1501" s="2">
        <f t="shared" si="626"/>
        <v>6.1052923072226699E-2</v>
      </c>
      <c r="I1501" s="2"/>
      <c r="J1501" s="2">
        <f t="shared" si="628"/>
        <v>0.51729596603713113</v>
      </c>
      <c r="K1501" s="2">
        <f t="shared" si="629"/>
        <v>0.45624304296490437</v>
      </c>
      <c r="L1501" s="2">
        <f t="shared" si="630"/>
        <v>0</v>
      </c>
      <c r="M1501" s="2">
        <f t="shared" si="631"/>
        <v>2.6460990997964506E-2</v>
      </c>
      <c r="N1501" s="56">
        <f>SUM(N1468:N1500)</f>
        <v>474483</v>
      </c>
      <c r="O1501" s="56">
        <f>SUM(O1468:O1500)</f>
        <v>418483</v>
      </c>
      <c r="P1501" s="56"/>
      <c r="Q1501" s="56">
        <f>SUM(Q1468:Q1500)</f>
        <v>24271</v>
      </c>
      <c r="R1501" s="56"/>
      <c r="AP1501" s="7">
        <f>IF(Q1501&gt;0,RANK(Q1501,(N1501:P1501,Q1501:AF1501)),0)</f>
        <v>3</v>
      </c>
      <c r="AQ1501" s="7">
        <f>IF(R1501&gt;0,RANK(R1501,(N1501:P1501,Q1501:AF1501)),0)</f>
        <v>0</v>
      </c>
      <c r="AR1501" s="7">
        <f>IF(T1501&gt;0,RANK(T1501,(N1501:P1501,Q1501:AF1501)),0)</f>
        <v>0</v>
      </c>
      <c r="AS1501" s="7">
        <f>IF(S1501&gt;0,RANK(S1501,(N1501:P1501,Q1501:AF1501)),0)</f>
        <v>0</v>
      </c>
      <c r="AT1501" s="2">
        <f t="shared" si="632"/>
        <v>2.6460990997964538E-2</v>
      </c>
      <c r="AU1501" s="2">
        <f t="shared" si="633"/>
        <v>0</v>
      </c>
      <c r="AV1501" s="2">
        <f t="shared" si="634"/>
        <v>0</v>
      </c>
      <c r="AW1501" s="2">
        <f t="shared" si="635"/>
        <v>0</v>
      </c>
      <c r="AY1501" t="s">
        <v>703</v>
      </c>
      <c r="AZ1501" t="s">
        <v>2397</v>
      </c>
      <c r="BA1501" t="s">
        <v>2903</v>
      </c>
      <c r="BC1501">
        <v>2</v>
      </c>
      <c r="BD1501" s="91">
        <v>35</v>
      </c>
      <c r="BE1501" s="93"/>
      <c r="BF1501" s="91">
        <v>35</v>
      </c>
      <c r="BG1501" s="91">
        <f t="shared" si="636"/>
        <v>35</v>
      </c>
      <c r="BI1501" s="7" t="s">
        <v>2154</v>
      </c>
    </row>
    <row r="1502" spans="1:61" ht="14" customHeight="1" x14ac:dyDescent="0.2">
      <c r="C1502" s="1"/>
      <c r="E1502" s="7"/>
      <c r="F1502" s="7"/>
      <c r="AP1502" s="7"/>
      <c r="AQ1502" s="7"/>
      <c r="AR1502" s="7"/>
      <c r="AS1502" s="7"/>
      <c r="BA1502" t="s">
        <v>2903</v>
      </c>
      <c r="BB1502" s="1"/>
      <c r="BD1502" s="91"/>
      <c r="BE1502" s="93"/>
      <c r="BF1502" s="96"/>
      <c r="BG1502" s="96"/>
      <c r="BH1502" s="1"/>
    </row>
    <row r="1503" spans="1:61" ht="14" hidden="1" customHeight="1" outlineLevel="1" x14ac:dyDescent="0.2">
      <c r="A1503" t="s">
        <v>1750</v>
      </c>
      <c r="B1503" t="s">
        <v>310</v>
      </c>
      <c r="C1503" s="1">
        <f t="shared" ref="C1503:C1534" si="638">SUM(N1503:AN1503)</f>
        <v>85508</v>
      </c>
      <c r="D1503" s="7">
        <f>IF(N1503&gt;0, RANK(N1503,(N1503:P1503,Q1503:AF1503)),0)</f>
        <v>2</v>
      </c>
      <c r="E1503" s="7">
        <f>IF(O1503&gt;0,RANK(O1503,(N1503:P1503,Q1503:AF1503)),0)</f>
        <v>1</v>
      </c>
      <c r="F1503" s="7">
        <f>IF(P1503&gt;0,RANK(P1503,(N1503:P1503,Q1503:AF1503)),0)</f>
        <v>0</v>
      </c>
      <c r="G1503" s="1">
        <f t="shared" ref="G1503:G1523" si="639">IF(C1503&gt;0,MAX(N1503:P1503)-LARGE(N1503:P1503,2),0)</f>
        <v>6208</v>
      </c>
      <c r="H1503" s="2">
        <f t="shared" ref="H1503:H1523" si="640">IF(C1503&gt;0,G1503/C1503,0)</f>
        <v>7.2601394021612017E-2</v>
      </c>
      <c r="I1503" s="2"/>
      <c r="J1503" s="2">
        <f t="shared" ref="J1503:J1534" si="641">IF($C1503=0,"-",N1503/$C1503)</f>
        <v>0.444847265752912</v>
      </c>
      <c r="K1503" s="2">
        <f t="shared" ref="K1503:K1534" si="642">IF($C1503=0,"-",O1503/$C1503)</f>
        <v>0.51744865977452403</v>
      </c>
      <c r="L1503" s="2">
        <f t="shared" ref="L1503:L1534" si="643">IF($C1503=0,"-",P1503/$C1503)</f>
        <v>0</v>
      </c>
      <c r="M1503" s="2">
        <f t="shared" ref="M1503:M1534" si="644">IF(C1503=0,"-",(1-J1503-K1503-L1503))</f>
        <v>3.7704074472563964E-2</v>
      </c>
      <c r="N1503" s="53">
        <v>38038</v>
      </c>
      <c r="O1503" s="53">
        <v>44246</v>
      </c>
      <c r="Q1503" s="53">
        <v>2302</v>
      </c>
      <c r="S1503" s="53">
        <v>922</v>
      </c>
      <c r="X1503" s="112"/>
      <c r="AP1503" s="7">
        <f>IF(Q1503&gt;0,RANK(Q1503,(N1503:P1503,Q1503:AF1503)),0)</f>
        <v>3</v>
      </c>
      <c r="AQ1503" s="7">
        <f>IF(R1503&gt;0,RANK(R1503,(N1503:P1503,Q1503:AF1503)),0)</f>
        <v>0</v>
      </c>
      <c r="AR1503" s="7">
        <f>IF(T1503&gt;0,RANK(T1503,(N1503:P1503,Q1503:AF1503)),0)</f>
        <v>0</v>
      </c>
      <c r="AS1503" s="7">
        <f>IF(S1503&gt;0,RANK(S1503,(N1503:P1503,Q1503:AF1503)),0)</f>
        <v>4</v>
      </c>
      <c r="AT1503" s="2">
        <f t="shared" ref="AT1503:AT1534" si="645">IF($C1503=0,"-",Q1503/$C1503)</f>
        <v>2.692145764139028E-2</v>
      </c>
      <c r="AU1503" s="2">
        <f t="shared" ref="AU1503:AU1534" si="646">IF($C1503=0,"-",R1503/$C1503)</f>
        <v>0</v>
      </c>
      <c r="AV1503" s="2">
        <f t="shared" ref="AV1503:AV1534" si="647">IF($C1503=0,"-",T1503/$C1503)</f>
        <v>0</v>
      </c>
      <c r="AW1503" s="2">
        <f t="shared" ref="AW1503:AW1534" si="648">IF($C1503=0,"-",S1503/$C1503)</f>
        <v>1.0782616831173691E-2</v>
      </c>
      <c r="AY1503" t="s">
        <v>1750</v>
      </c>
      <c r="AZ1503" t="s">
        <v>310</v>
      </c>
      <c r="BA1503">
        <v>13</v>
      </c>
      <c r="BC1503">
        <v>2</v>
      </c>
      <c r="BD1503" s="91">
        <v>37</v>
      </c>
      <c r="BE1503" s="93">
        <v>1</v>
      </c>
      <c r="BF1503" s="96">
        <f t="shared" ref="BF1503:BF1556" si="649">1000*BD1503+BE1503</f>
        <v>37001</v>
      </c>
      <c r="BG1503" s="96">
        <f t="shared" si="636"/>
        <v>37001</v>
      </c>
      <c r="BI1503" s="7" t="s">
        <v>1447</v>
      </c>
    </row>
    <row r="1504" spans="1:61" ht="14" hidden="1" customHeight="1" outlineLevel="1" x14ac:dyDescent="0.2">
      <c r="A1504" t="s">
        <v>1751</v>
      </c>
      <c r="B1504" t="s">
        <v>310</v>
      </c>
      <c r="C1504" s="1">
        <f t="shared" si="638"/>
        <v>20044</v>
      </c>
      <c r="D1504" s="7">
        <f>IF(N1504&gt;0, RANK(N1504,(N1504:P1504,Q1504:AF1504)),0)</f>
        <v>2</v>
      </c>
      <c r="E1504" s="7">
        <f>IF(O1504&gt;0,RANK(O1504,(N1504:P1504,Q1504:AF1504)),0)</f>
        <v>1</v>
      </c>
      <c r="F1504" s="7">
        <f>IF(P1504&gt;0,RANK(P1504,(N1504:P1504,Q1504:AF1504)),0)</f>
        <v>0</v>
      </c>
      <c r="G1504" s="1">
        <f t="shared" si="639"/>
        <v>10452</v>
      </c>
      <c r="H1504" s="2">
        <f t="shared" si="640"/>
        <v>0.52145280383157055</v>
      </c>
      <c r="I1504" s="2"/>
      <c r="J1504" s="2">
        <f t="shared" si="641"/>
        <v>0.21387946517661147</v>
      </c>
      <c r="K1504" s="2">
        <f t="shared" si="642"/>
        <v>0.73533226900818205</v>
      </c>
      <c r="L1504" s="2">
        <f t="shared" si="643"/>
        <v>0</v>
      </c>
      <c r="M1504" s="2">
        <f t="shared" si="644"/>
        <v>5.0788265815206457E-2</v>
      </c>
      <c r="N1504" s="53">
        <v>4287</v>
      </c>
      <c r="O1504" s="53">
        <v>14739</v>
      </c>
      <c r="Q1504" s="53">
        <v>563</v>
      </c>
      <c r="S1504" s="53">
        <v>455</v>
      </c>
      <c r="X1504" s="112"/>
      <c r="AP1504" s="7">
        <f>IF(Q1504&gt;0,RANK(Q1504,(N1504:P1504,Q1504:AF1504)),0)</f>
        <v>3</v>
      </c>
      <c r="AQ1504" s="7">
        <f>IF(R1504&gt;0,RANK(R1504,(N1504:P1504,Q1504:AF1504)),0)</f>
        <v>0</v>
      </c>
      <c r="AR1504" s="7">
        <f>IF(T1504&gt;0,RANK(T1504,(N1504:P1504,Q1504:AF1504)),0)</f>
        <v>0</v>
      </c>
      <c r="AS1504" s="7">
        <f>IF(S1504&gt;0,RANK(S1504,(N1504:P1504,Q1504:AF1504)),0)</f>
        <v>4</v>
      </c>
      <c r="AT1504" s="2">
        <f t="shared" si="645"/>
        <v>2.8088205946916783E-2</v>
      </c>
      <c r="AU1504" s="2">
        <f t="shared" si="646"/>
        <v>0</v>
      </c>
      <c r="AV1504" s="2">
        <f t="shared" si="647"/>
        <v>0</v>
      </c>
      <c r="AW1504" s="2">
        <f t="shared" si="648"/>
        <v>2.2700059868289761E-2</v>
      </c>
      <c r="AY1504" t="s">
        <v>1751</v>
      </c>
      <c r="AZ1504" t="s">
        <v>310</v>
      </c>
      <c r="BA1504">
        <v>5</v>
      </c>
      <c r="BC1504">
        <v>2</v>
      </c>
      <c r="BD1504" s="91">
        <v>37</v>
      </c>
      <c r="BE1504" s="93">
        <v>3</v>
      </c>
      <c r="BF1504" s="96">
        <f t="shared" si="649"/>
        <v>37003</v>
      </c>
      <c r="BG1504" s="96">
        <f t="shared" si="636"/>
        <v>37003</v>
      </c>
      <c r="BI1504" s="7" t="s">
        <v>1447</v>
      </c>
    </row>
    <row r="1505" spans="1:61" ht="14" hidden="1" customHeight="1" outlineLevel="1" x14ac:dyDescent="0.2">
      <c r="A1505" t="s">
        <v>1471</v>
      </c>
      <c r="B1505" t="s">
        <v>310</v>
      </c>
      <c r="C1505" s="1">
        <f t="shared" si="638"/>
        <v>6007</v>
      </c>
      <c r="D1505" s="7">
        <f>IF(N1505&gt;0, RANK(N1505,(N1505:P1505,Q1505:AF1505)),0)</f>
        <v>2</v>
      </c>
      <c r="E1505" s="7">
        <f>IF(O1505&gt;0,RANK(O1505,(N1505:P1505,Q1505:AF1505)),0)</f>
        <v>1</v>
      </c>
      <c r="F1505" s="7">
        <f>IF(P1505&gt;0,RANK(P1505,(N1505:P1505,Q1505:AF1505)),0)</f>
        <v>0</v>
      </c>
      <c r="G1505" s="1">
        <f t="shared" si="639"/>
        <v>2495</v>
      </c>
      <c r="H1505" s="2">
        <f t="shared" si="640"/>
        <v>0.41534875978025637</v>
      </c>
      <c r="I1505" s="2"/>
      <c r="J1505" s="2">
        <f t="shared" si="641"/>
        <v>0.2641917762610288</v>
      </c>
      <c r="K1505" s="2">
        <f t="shared" si="642"/>
        <v>0.67954053604128517</v>
      </c>
      <c r="L1505" s="2">
        <f t="shared" si="643"/>
        <v>0</v>
      </c>
      <c r="M1505" s="2">
        <f t="shared" si="644"/>
        <v>5.6267687697685975E-2</v>
      </c>
      <c r="N1505" s="53">
        <v>1587</v>
      </c>
      <c r="O1505" s="53">
        <v>4082</v>
      </c>
      <c r="Q1505" s="53">
        <v>192</v>
      </c>
      <c r="S1505" s="53">
        <v>146</v>
      </c>
      <c r="X1505" s="112"/>
      <c r="AP1505" s="7">
        <f>IF(Q1505&gt;0,RANK(Q1505,(N1505:P1505,Q1505:AF1505)),0)</f>
        <v>3</v>
      </c>
      <c r="AQ1505" s="7">
        <f>IF(R1505&gt;0,RANK(R1505,(N1505:P1505,Q1505:AF1505)),0)</f>
        <v>0</v>
      </c>
      <c r="AR1505" s="7">
        <f>IF(T1505&gt;0,RANK(T1505,(N1505:P1505,Q1505:AF1505)),0)</f>
        <v>0</v>
      </c>
      <c r="AS1505" s="7">
        <f>IF(S1505&gt;0,RANK(S1505,(N1505:P1505,Q1505:AF1505)),0)</f>
        <v>4</v>
      </c>
      <c r="AT1505" s="2">
        <f t="shared" si="645"/>
        <v>3.1962710171466624E-2</v>
      </c>
      <c r="AU1505" s="2">
        <f t="shared" si="646"/>
        <v>0</v>
      </c>
      <c r="AV1505" s="2">
        <f t="shared" si="647"/>
        <v>0</v>
      </c>
      <c r="AW1505" s="2">
        <f t="shared" si="648"/>
        <v>2.430497752621941E-2</v>
      </c>
      <c r="AY1505" t="s">
        <v>1471</v>
      </c>
      <c r="AZ1505" t="s">
        <v>310</v>
      </c>
      <c r="BA1505">
        <v>5</v>
      </c>
      <c r="BC1505">
        <v>2</v>
      </c>
      <c r="BD1505" s="91">
        <v>37</v>
      </c>
      <c r="BE1505" s="93">
        <v>5</v>
      </c>
      <c r="BF1505" s="96">
        <f t="shared" si="649"/>
        <v>37005</v>
      </c>
      <c r="BG1505" s="96">
        <f t="shared" si="636"/>
        <v>37005</v>
      </c>
      <c r="BI1505" s="7" t="s">
        <v>1447</v>
      </c>
    </row>
    <row r="1506" spans="1:61" ht="14" hidden="1" customHeight="1" outlineLevel="1" x14ac:dyDescent="0.2">
      <c r="A1506" t="s">
        <v>2009</v>
      </c>
      <c r="B1506" t="s">
        <v>310</v>
      </c>
      <c r="C1506" s="1">
        <f t="shared" si="638"/>
        <v>11108</v>
      </c>
      <c r="D1506" s="7">
        <f>IF(N1506&gt;0, RANK(N1506,(N1506:P1506,Q1506:AF1506)),0)</f>
        <v>1</v>
      </c>
      <c r="E1506" s="7">
        <f>IF(O1506&gt;0,RANK(O1506,(N1506:P1506,Q1506:AF1506)),0)</f>
        <v>2</v>
      </c>
      <c r="F1506" s="7">
        <f>IF(P1506&gt;0,RANK(P1506,(N1506:P1506,Q1506:AF1506)),0)</f>
        <v>0</v>
      </c>
      <c r="G1506" s="1">
        <f t="shared" si="639"/>
        <v>775</v>
      </c>
      <c r="H1506" s="2">
        <f t="shared" si="640"/>
        <v>6.9769535469931587E-2</v>
      </c>
      <c r="I1506" s="2"/>
      <c r="J1506" s="2">
        <f t="shared" si="641"/>
        <v>0.51818509182571115</v>
      </c>
      <c r="K1506" s="2">
        <f t="shared" si="642"/>
        <v>0.44841555635577962</v>
      </c>
      <c r="L1506" s="2">
        <f t="shared" si="643"/>
        <v>0</v>
      </c>
      <c r="M1506" s="2">
        <f t="shared" si="644"/>
        <v>3.3399351818509226E-2</v>
      </c>
      <c r="N1506" s="53">
        <v>5756</v>
      </c>
      <c r="O1506" s="53">
        <v>4981</v>
      </c>
      <c r="Q1506" s="53">
        <v>204</v>
      </c>
      <c r="S1506" s="53">
        <v>167</v>
      </c>
      <c r="X1506" s="112"/>
      <c r="AP1506" s="7">
        <f>IF(Q1506&gt;0,RANK(Q1506,(N1506:P1506,Q1506:AF1506)),0)</f>
        <v>3</v>
      </c>
      <c r="AQ1506" s="7">
        <f>IF(R1506&gt;0,RANK(R1506,(N1506:P1506,Q1506:AF1506)),0)</f>
        <v>0</v>
      </c>
      <c r="AR1506" s="7">
        <f>IF(T1506&gt;0,RANK(T1506,(N1506:P1506,Q1506:AF1506)),0)</f>
        <v>0</v>
      </c>
      <c r="AS1506" s="7">
        <f>IF(S1506&gt;0,RANK(S1506,(N1506:P1506,Q1506:AF1506)),0)</f>
        <v>4</v>
      </c>
      <c r="AT1506" s="2">
        <f t="shared" si="645"/>
        <v>1.8365142239827152E-2</v>
      </c>
      <c r="AU1506" s="2">
        <f t="shared" si="646"/>
        <v>0</v>
      </c>
      <c r="AV1506" s="2">
        <f t="shared" si="647"/>
        <v>0</v>
      </c>
      <c r="AW1506" s="2">
        <f t="shared" si="648"/>
        <v>1.5034209578682031E-2</v>
      </c>
      <c r="AY1506" t="s">
        <v>2009</v>
      </c>
      <c r="AZ1506" t="s">
        <v>310</v>
      </c>
      <c r="BA1506">
        <v>9</v>
      </c>
      <c r="BC1506">
        <v>2</v>
      </c>
      <c r="BD1506" s="91">
        <v>37</v>
      </c>
      <c r="BE1506" s="93">
        <v>7</v>
      </c>
      <c r="BF1506" s="96">
        <f t="shared" si="649"/>
        <v>37007</v>
      </c>
      <c r="BG1506" s="96">
        <f t="shared" si="636"/>
        <v>37007</v>
      </c>
      <c r="BI1506" s="7" t="s">
        <v>1447</v>
      </c>
    </row>
    <row r="1507" spans="1:61" ht="14" hidden="1" customHeight="1" outlineLevel="1" x14ac:dyDescent="0.2">
      <c r="A1507" t="s">
        <v>2398</v>
      </c>
      <c r="B1507" t="s">
        <v>310</v>
      </c>
      <c r="C1507" s="1">
        <f t="shared" si="638"/>
        <v>15636</v>
      </c>
      <c r="D1507" s="7">
        <f>IF(N1507&gt;0, RANK(N1507,(N1507:P1507,Q1507:AF1507)),0)</f>
        <v>2</v>
      </c>
      <c r="E1507" s="7">
        <f>IF(O1507&gt;0,RANK(O1507,(N1507:P1507,Q1507:AF1507)),0)</f>
        <v>1</v>
      </c>
      <c r="F1507" s="7">
        <f>IF(P1507&gt;0,RANK(P1507,(N1507:P1507,Q1507:AF1507)),0)</f>
        <v>0</v>
      </c>
      <c r="G1507" s="1">
        <f t="shared" si="639"/>
        <v>6340</v>
      </c>
      <c r="H1507" s="2">
        <f t="shared" si="640"/>
        <v>0.40547454591967252</v>
      </c>
      <c r="I1507" s="2"/>
      <c r="J1507" s="2">
        <f t="shared" si="641"/>
        <v>0.27366334100793044</v>
      </c>
      <c r="K1507" s="2">
        <f t="shared" si="642"/>
        <v>0.67913788692760302</v>
      </c>
      <c r="L1507" s="2">
        <f t="shared" si="643"/>
        <v>0</v>
      </c>
      <c r="M1507" s="2">
        <f t="shared" si="644"/>
        <v>4.7198772064466543E-2</v>
      </c>
      <c r="N1507" s="53">
        <v>4279</v>
      </c>
      <c r="O1507" s="53">
        <v>10619</v>
      </c>
      <c r="Q1507" s="53">
        <v>457</v>
      </c>
      <c r="S1507" s="53">
        <v>281</v>
      </c>
      <c r="X1507" s="112"/>
      <c r="AP1507" s="7">
        <f>IF(Q1507&gt;0,RANK(Q1507,(N1507:P1507,Q1507:AF1507)),0)</f>
        <v>3</v>
      </c>
      <c r="AQ1507" s="7">
        <f>IF(R1507&gt;0,RANK(R1507,(N1507:P1507,Q1507:AF1507)),0)</f>
        <v>0</v>
      </c>
      <c r="AR1507" s="7">
        <f>IF(T1507&gt;0,RANK(T1507,(N1507:P1507,Q1507:AF1507)),0)</f>
        <v>0</v>
      </c>
      <c r="AS1507" s="7">
        <f>IF(S1507&gt;0,RANK(S1507,(N1507:P1507,Q1507:AF1507)),0)</f>
        <v>4</v>
      </c>
      <c r="AT1507" s="2">
        <f t="shared" si="645"/>
        <v>2.9227423893578922E-2</v>
      </c>
      <c r="AU1507" s="2">
        <f t="shared" si="646"/>
        <v>0</v>
      </c>
      <c r="AV1507" s="2">
        <f t="shared" si="647"/>
        <v>0</v>
      </c>
      <c r="AW1507" s="2">
        <f t="shared" si="648"/>
        <v>1.7971348170887694E-2</v>
      </c>
      <c r="AY1507" t="s">
        <v>2398</v>
      </c>
      <c r="AZ1507" t="s">
        <v>310</v>
      </c>
      <c r="BA1507">
        <v>5</v>
      </c>
      <c r="BC1507">
        <v>2</v>
      </c>
      <c r="BD1507" s="91">
        <v>37</v>
      </c>
      <c r="BE1507" s="93">
        <v>9</v>
      </c>
      <c r="BF1507" s="96">
        <f t="shared" si="649"/>
        <v>37009</v>
      </c>
      <c r="BG1507" s="96">
        <f t="shared" si="636"/>
        <v>37009</v>
      </c>
      <c r="BI1507" s="7" t="s">
        <v>1447</v>
      </c>
    </row>
    <row r="1508" spans="1:61" ht="14" hidden="1" customHeight="1" outlineLevel="1" x14ac:dyDescent="0.2">
      <c r="A1508" t="s">
        <v>1749</v>
      </c>
      <c r="B1508" t="s">
        <v>310</v>
      </c>
      <c r="C1508" s="1">
        <f t="shared" si="638"/>
        <v>9321</v>
      </c>
      <c r="D1508" s="7">
        <f>IF(N1508&gt;0, RANK(N1508,(N1508:P1508,Q1508:AF1508)),0)</f>
        <v>2</v>
      </c>
      <c r="E1508" s="7">
        <f>IF(O1508&gt;0,RANK(O1508,(N1508:P1508,Q1508:AF1508)),0)</f>
        <v>1</v>
      </c>
      <c r="F1508" s="7">
        <f>IF(P1508&gt;0,RANK(P1508,(N1508:P1508,Q1508:AF1508)),0)</f>
        <v>0</v>
      </c>
      <c r="G1508" s="1">
        <f t="shared" si="639"/>
        <v>4786</v>
      </c>
      <c r="H1508" s="2">
        <f t="shared" si="640"/>
        <v>0.51346422057719132</v>
      </c>
      <c r="I1508" s="2"/>
      <c r="J1508" s="2">
        <f t="shared" si="641"/>
        <v>0.22304473768908914</v>
      </c>
      <c r="K1508" s="2">
        <f t="shared" si="642"/>
        <v>0.73650895826628049</v>
      </c>
      <c r="L1508" s="2">
        <f t="shared" si="643"/>
        <v>0</v>
      </c>
      <c r="M1508" s="2">
        <f t="shared" si="644"/>
        <v>4.0446304044630343E-2</v>
      </c>
      <c r="N1508" s="53">
        <v>2079</v>
      </c>
      <c r="O1508" s="53">
        <v>6865</v>
      </c>
      <c r="Q1508" s="53">
        <v>246</v>
      </c>
      <c r="S1508" s="53">
        <v>131</v>
      </c>
      <c r="X1508" s="112"/>
      <c r="AP1508" s="7">
        <f>IF(Q1508&gt;0,RANK(Q1508,(N1508:P1508,Q1508:AF1508)),0)</f>
        <v>3</v>
      </c>
      <c r="AQ1508" s="7">
        <f>IF(R1508&gt;0,RANK(R1508,(N1508:P1508,Q1508:AF1508)),0)</f>
        <v>0</v>
      </c>
      <c r="AR1508" s="7">
        <f>IF(T1508&gt;0,RANK(T1508,(N1508:P1508,Q1508:AF1508)),0)</f>
        <v>0</v>
      </c>
      <c r="AS1508" s="7">
        <f>IF(S1508&gt;0,RANK(S1508,(N1508:P1508,Q1508:AF1508)),0)</f>
        <v>4</v>
      </c>
      <c r="AT1508" s="2">
        <f t="shared" si="645"/>
        <v>2.6392018023817188E-2</v>
      </c>
      <c r="AU1508" s="2">
        <f t="shared" si="646"/>
        <v>0</v>
      </c>
      <c r="AV1508" s="2">
        <f t="shared" si="647"/>
        <v>0</v>
      </c>
      <c r="AW1508" s="2">
        <f t="shared" si="648"/>
        <v>1.4054286020813217E-2</v>
      </c>
      <c r="AY1508" t="s">
        <v>1749</v>
      </c>
      <c r="AZ1508" t="s">
        <v>310</v>
      </c>
      <c r="BA1508">
        <v>11</v>
      </c>
      <c r="BC1508">
        <v>2</v>
      </c>
      <c r="BD1508" s="91">
        <v>37</v>
      </c>
      <c r="BE1508" s="93">
        <v>11</v>
      </c>
      <c r="BF1508" s="96">
        <f t="shared" si="649"/>
        <v>37011</v>
      </c>
      <c r="BG1508" s="96">
        <f t="shared" si="636"/>
        <v>37011</v>
      </c>
      <c r="BI1508" s="7" t="s">
        <v>1447</v>
      </c>
    </row>
    <row r="1509" spans="1:61" ht="14" hidden="1" customHeight="1" outlineLevel="1" x14ac:dyDescent="0.2">
      <c r="A1509" t="s">
        <v>2223</v>
      </c>
      <c r="B1509" t="s">
        <v>310</v>
      </c>
      <c r="C1509" s="1">
        <f t="shared" si="638"/>
        <v>26046</v>
      </c>
      <c r="D1509" s="7">
        <f>IF(N1509&gt;0, RANK(N1509,(N1509:P1509,Q1509:AF1509)),0)</f>
        <v>2</v>
      </c>
      <c r="E1509" s="7">
        <f>IF(O1509&gt;0,RANK(O1509,(N1509:P1509,Q1509:AF1509)),0)</f>
        <v>1</v>
      </c>
      <c r="F1509" s="7">
        <f>IF(P1509&gt;0,RANK(P1509,(N1509:P1509,Q1509:AF1509)),0)</f>
        <v>0</v>
      </c>
      <c r="G1509" s="1">
        <f t="shared" si="639"/>
        <v>6009</v>
      </c>
      <c r="H1509" s="2">
        <f t="shared" si="640"/>
        <v>0.23070721032020272</v>
      </c>
      <c r="I1509" s="2"/>
      <c r="J1509" s="2">
        <f t="shared" si="641"/>
        <v>0.36239729708976426</v>
      </c>
      <c r="K1509" s="2">
        <f t="shared" si="642"/>
        <v>0.59310450740996701</v>
      </c>
      <c r="L1509" s="2">
        <f t="shared" si="643"/>
        <v>0</v>
      </c>
      <c r="M1509" s="2">
        <f t="shared" si="644"/>
        <v>4.4498195500268789E-2</v>
      </c>
      <c r="N1509" s="53">
        <v>9439</v>
      </c>
      <c r="O1509" s="53">
        <v>15448</v>
      </c>
      <c r="Q1509" s="53">
        <v>706</v>
      </c>
      <c r="S1509" s="53">
        <v>453</v>
      </c>
      <c r="X1509" s="112"/>
      <c r="AP1509" s="7">
        <f>IF(Q1509&gt;0,RANK(Q1509,(N1509:P1509,Q1509:AF1509)),0)</f>
        <v>3</v>
      </c>
      <c r="AQ1509" s="7">
        <f>IF(R1509&gt;0,RANK(R1509,(N1509:P1509,Q1509:AF1509)),0)</f>
        <v>0</v>
      </c>
      <c r="AR1509" s="7">
        <f>IF(T1509&gt;0,RANK(T1509,(N1509:P1509,Q1509:AF1509)),0)</f>
        <v>0</v>
      </c>
      <c r="AS1509" s="7">
        <f>IF(S1509&gt;0,RANK(S1509,(N1509:P1509,Q1509:AF1509)),0)</f>
        <v>4</v>
      </c>
      <c r="AT1509" s="2">
        <f t="shared" si="645"/>
        <v>2.7105889579973893E-2</v>
      </c>
      <c r="AU1509" s="2">
        <f t="shared" si="646"/>
        <v>0</v>
      </c>
      <c r="AV1509" s="2">
        <f t="shared" si="647"/>
        <v>0</v>
      </c>
      <c r="AW1509" s="2">
        <f t="shared" si="648"/>
        <v>1.7392305920294861E-2</v>
      </c>
      <c r="AY1509" t="s">
        <v>2223</v>
      </c>
      <c r="AZ1509" t="s">
        <v>310</v>
      </c>
      <c r="BA1509">
        <v>3</v>
      </c>
      <c r="BC1509">
        <v>2</v>
      </c>
      <c r="BD1509" s="91">
        <v>37</v>
      </c>
      <c r="BE1509" s="93">
        <v>13</v>
      </c>
      <c r="BF1509" s="96">
        <f t="shared" si="649"/>
        <v>37013</v>
      </c>
      <c r="BG1509" s="96">
        <f t="shared" si="636"/>
        <v>37013</v>
      </c>
      <c r="BI1509" s="7" t="s">
        <v>1447</v>
      </c>
    </row>
    <row r="1510" spans="1:61" ht="14" hidden="1" customHeight="1" outlineLevel="1" x14ac:dyDescent="0.2">
      <c r="A1510" t="s">
        <v>1009</v>
      </c>
      <c r="B1510" t="s">
        <v>310</v>
      </c>
      <c r="C1510" s="1">
        <f t="shared" si="638"/>
        <v>9694</v>
      </c>
      <c r="D1510" s="7">
        <f>IF(N1510&gt;0, RANK(N1510,(N1510:P1510,Q1510:AF1510)),0)</f>
        <v>1</v>
      </c>
      <c r="E1510" s="7">
        <f>IF(O1510&gt;0,RANK(O1510,(N1510:P1510,Q1510:AF1510)),0)</f>
        <v>2</v>
      </c>
      <c r="F1510" s="7">
        <f>IF(P1510&gt;0,RANK(P1510,(N1510:P1510,Q1510:AF1510)),0)</f>
        <v>0</v>
      </c>
      <c r="G1510" s="1">
        <f t="shared" si="639"/>
        <v>2228</v>
      </c>
      <c r="H1510" s="2">
        <f t="shared" si="640"/>
        <v>0.22983288632143595</v>
      </c>
      <c r="I1510" s="2"/>
      <c r="J1510" s="2">
        <f t="shared" si="641"/>
        <v>0.60088714668867338</v>
      </c>
      <c r="K1510" s="2">
        <f t="shared" si="642"/>
        <v>0.37105426036723749</v>
      </c>
      <c r="L1510" s="2">
        <f t="shared" si="643"/>
        <v>0</v>
      </c>
      <c r="M1510" s="2">
        <f t="shared" si="644"/>
        <v>2.8058592944089134E-2</v>
      </c>
      <c r="N1510" s="53">
        <v>5825</v>
      </c>
      <c r="O1510" s="53">
        <v>3597</v>
      </c>
      <c r="Q1510" s="53">
        <v>158</v>
      </c>
      <c r="S1510" s="53">
        <v>114</v>
      </c>
      <c r="X1510" s="112"/>
      <c r="AP1510" s="7">
        <f>IF(Q1510&gt;0,RANK(Q1510,(N1510:P1510,Q1510:AF1510)),0)</f>
        <v>3</v>
      </c>
      <c r="AQ1510" s="7">
        <f>IF(R1510&gt;0,RANK(R1510,(N1510:P1510,Q1510:AF1510)),0)</f>
        <v>0</v>
      </c>
      <c r="AR1510" s="7">
        <f>IF(T1510&gt;0,RANK(T1510,(N1510:P1510,Q1510:AF1510)),0)</f>
        <v>0</v>
      </c>
      <c r="AS1510" s="7">
        <f>IF(S1510&gt;0,RANK(S1510,(N1510:P1510,Q1510:AF1510)),0)</f>
        <v>4</v>
      </c>
      <c r="AT1510" s="2">
        <f t="shared" si="645"/>
        <v>1.6298741489581183E-2</v>
      </c>
      <c r="AU1510" s="2">
        <f t="shared" si="646"/>
        <v>0</v>
      </c>
      <c r="AV1510" s="2">
        <f t="shared" si="647"/>
        <v>0</v>
      </c>
      <c r="AW1510" s="2">
        <f t="shared" si="648"/>
        <v>1.1759851454507943E-2</v>
      </c>
      <c r="AY1510" t="s">
        <v>1009</v>
      </c>
      <c r="AZ1510" t="s">
        <v>310</v>
      </c>
      <c r="BA1510">
        <v>1</v>
      </c>
      <c r="BC1510">
        <v>2</v>
      </c>
      <c r="BD1510" s="91">
        <v>37</v>
      </c>
      <c r="BE1510" s="93">
        <v>15</v>
      </c>
      <c r="BF1510" s="96">
        <f t="shared" si="649"/>
        <v>37015</v>
      </c>
      <c r="BG1510" s="96">
        <f t="shared" si="636"/>
        <v>37015</v>
      </c>
      <c r="BI1510" s="7" t="s">
        <v>1447</v>
      </c>
    </row>
    <row r="1511" spans="1:61" ht="14" hidden="1" customHeight="1" outlineLevel="1" x14ac:dyDescent="0.2">
      <c r="A1511" t="s">
        <v>1680</v>
      </c>
      <c r="B1511" t="s">
        <v>310</v>
      </c>
      <c r="C1511" s="1">
        <f t="shared" si="638"/>
        <v>16881</v>
      </c>
      <c r="D1511" s="7">
        <f>IF(N1511&gt;0, RANK(N1511,(N1511:P1511,Q1511:AF1511)),0)</f>
        <v>2</v>
      </c>
      <c r="E1511" s="7">
        <f>IF(O1511&gt;0,RANK(O1511,(N1511:P1511,Q1511:AF1511)),0)</f>
        <v>1</v>
      </c>
      <c r="F1511" s="7">
        <f>IF(P1511&gt;0,RANK(P1511,(N1511:P1511,Q1511:AF1511)),0)</f>
        <v>0</v>
      </c>
      <c r="G1511" s="1">
        <f t="shared" si="639"/>
        <v>1687</v>
      </c>
      <c r="H1511" s="2">
        <f t="shared" si="640"/>
        <v>9.9934837983531782E-2</v>
      </c>
      <c r="I1511" s="2"/>
      <c r="J1511" s="2">
        <f t="shared" si="641"/>
        <v>0.43125407262602927</v>
      </c>
      <c r="K1511" s="2">
        <f t="shared" si="642"/>
        <v>0.53118891060956108</v>
      </c>
      <c r="L1511" s="2">
        <f t="shared" si="643"/>
        <v>0</v>
      </c>
      <c r="M1511" s="2">
        <f t="shared" si="644"/>
        <v>3.7557016764409701E-2</v>
      </c>
      <c r="N1511" s="53">
        <v>7280</v>
      </c>
      <c r="O1511" s="53">
        <v>8967</v>
      </c>
      <c r="Q1511" s="53">
        <v>399</v>
      </c>
      <c r="S1511" s="53">
        <v>235</v>
      </c>
      <c r="X1511" s="112"/>
      <c r="AP1511" s="7">
        <f>IF(Q1511&gt;0,RANK(Q1511,(N1511:P1511,Q1511:AF1511)),0)</f>
        <v>3</v>
      </c>
      <c r="AQ1511" s="7">
        <f>IF(R1511&gt;0,RANK(R1511,(N1511:P1511,Q1511:AF1511)),0)</f>
        <v>0</v>
      </c>
      <c r="AR1511" s="7">
        <f>IF(T1511&gt;0,RANK(T1511,(N1511:P1511,Q1511:AF1511)),0)</f>
        <v>0</v>
      </c>
      <c r="AS1511" s="7">
        <f>IF(S1511&gt;0,RANK(S1511,(N1511:P1511,Q1511:AF1511)),0)</f>
        <v>4</v>
      </c>
      <c r="AT1511" s="2">
        <f t="shared" si="645"/>
        <v>2.3636040518926604E-2</v>
      </c>
      <c r="AU1511" s="2">
        <f t="shared" si="646"/>
        <v>0</v>
      </c>
      <c r="AV1511" s="2">
        <f t="shared" si="647"/>
        <v>0</v>
      </c>
      <c r="AW1511" s="2">
        <f t="shared" si="648"/>
        <v>1.3920976245483087E-2</v>
      </c>
      <c r="AY1511" t="s">
        <v>1680</v>
      </c>
      <c r="AZ1511" t="s">
        <v>310</v>
      </c>
      <c r="BA1511">
        <v>7</v>
      </c>
      <c r="BC1511">
        <v>2</v>
      </c>
      <c r="BD1511" s="91">
        <v>37</v>
      </c>
      <c r="BE1511" s="93">
        <v>17</v>
      </c>
      <c r="BF1511" s="96">
        <f t="shared" si="649"/>
        <v>37017</v>
      </c>
      <c r="BG1511" s="96">
        <f t="shared" si="636"/>
        <v>37017</v>
      </c>
      <c r="BI1511" s="7" t="s">
        <v>1447</v>
      </c>
    </row>
    <row r="1512" spans="1:61" ht="14" hidden="1" customHeight="1" outlineLevel="1" x14ac:dyDescent="0.2">
      <c r="A1512" t="s">
        <v>1054</v>
      </c>
      <c r="B1512" t="s">
        <v>310</v>
      </c>
      <c r="C1512" s="1">
        <f t="shared" si="638"/>
        <v>89202</v>
      </c>
      <c r="D1512" s="7">
        <f>IF(N1512&gt;0, RANK(N1512,(N1512:P1512,Q1512:AF1512)),0)</f>
        <v>2</v>
      </c>
      <c r="E1512" s="7">
        <f>IF(O1512&gt;0,RANK(O1512,(N1512:P1512,Q1512:AF1512)),0)</f>
        <v>1</v>
      </c>
      <c r="F1512" s="7">
        <f>IF(P1512&gt;0,RANK(P1512,(N1512:P1512,Q1512:AF1512)),0)</f>
        <v>0</v>
      </c>
      <c r="G1512" s="1">
        <f t="shared" si="639"/>
        <v>20791</v>
      </c>
      <c r="H1512" s="2">
        <f t="shared" si="640"/>
        <v>0.23307773368310128</v>
      </c>
      <c r="I1512" s="2"/>
      <c r="J1512" s="2">
        <f t="shared" si="641"/>
        <v>0.3607542431784041</v>
      </c>
      <c r="K1512" s="2">
        <f t="shared" si="642"/>
        <v>0.59383197686150535</v>
      </c>
      <c r="L1512" s="2">
        <f t="shared" si="643"/>
        <v>0</v>
      </c>
      <c r="M1512" s="2">
        <f t="shared" si="644"/>
        <v>4.541377996009055E-2</v>
      </c>
      <c r="N1512" s="53">
        <v>32180</v>
      </c>
      <c r="O1512" s="53">
        <v>52971</v>
      </c>
      <c r="Q1512" s="53">
        <v>2881</v>
      </c>
      <c r="S1512" s="53">
        <v>1170</v>
      </c>
      <c r="X1512" s="112"/>
      <c r="AP1512" s="7">
        <f>IF(Q1512&gt;0,RANK(Q1512,(N1512:P1512,Q1512:AF1512)),0)</f>
        <v>3</v>
      </c>
      <c r="AQ1512" s="7">
        <f>IF(R1512&gt;0,RANK(R1512,(N1512:P1512,Q1512:AF1512)),0)</f>
        <v>0</v>
      </c>
      <c r="AR1512" s="7">
        <f>IF(T1512&gt;0,RANK(T1512,(N1512:P1512,Q1512:AF1512)),0)</f>
        <v>0</v>
      </c>
      <c r="AS1512" s="7">
        <f>IF(S1512&gt;0,RANK(S1512,(N1512:P1512,Q1512:AF1512)),0)</f>
        <v>4</v>
      </c>
      <c r="AT1512" s="2">
        <f t="shared" si="645"/>
        <v>3.2297482119234992E-2</v>
      </c>
      <c r="AU1512" s="2">
        <f t="shared" si="646"/>
        <v>0</v>
      </c>
      <c r="AV1512" s="2">
        <f t="shared" si="647"/>
        <v>0</v>
      </c>
      <c r="AW1512" s="2">
        <f t="shared" si="648"/>
        <v>1.3116297840855586E-2</v>
      </c>
      <c r="AY1512" t="s">
        <v>1054</v>
      </c>
      <c r="AZ1512" t="s">
        <v>310</v>
      </c>
      <c r="BA1512">
        <v>7</v>
      </c>
      <c r="BC1512">
        <v>2</v>
      </c>
      <c r="BD1512" s="91">
        <v>37</v>
      </c>
      <c r="BE1512" s="93">
        <v>19</v>
      </c>
      <c r="BF1512" s="96">
        <f t="shared" si="649"/>
        <v>37019</v>
      </c>
      <c r="BG1512" s="96">
        <f t="shared" si="636"/>
        <v>37019</v>
      </c>
      <c r="BI1512" s="7" t="s">
        <v>1447</v>
      </c>
    </row>
    <row r="1513" spans="1:61" ht="14" hidden="1" customHeight="1" outlineLevel="1" x14ac:dyDescent="0.2">
      <c r="A1513" t="s">
        <v>832</v>
      </c>
      <c r="B1513" t="s">
        <v>310</v>
      </c>
      <c r="C1513" s="1">
        <f t="shared" si="638"/>
        <v>160042</v>
      </c>
      <c r="D1513" s="7">
        <f>IF(N1513&gt;0, RANK(N1513,(N1513:P1513,Q1513:AF1513)),0)</f>
        <v>1</v>
      </c>
      <c r="E1513" s="7">
        <f>IF(O1513&gt;0,RANK(O1513,(N1513:P1513,Q1513:AF1513)),0)</f>
        <v>2</v>
      </c>
      <c r="F1513" s="7">
        <f>IF(P1513&gt;0,RANK(P1513,(N1513:P1513,Q1513:AF1513)),0)</f>
        <v>0</v>
      </c>
      <c r="G1513" s="1">
        <f t="shared" si="639"/>
        <v>31976</v>
      </c>
      <c r="H1513" s="2">
        <f t="shared" si="640"/>
        <v>0.19979755314230013</v>
      </c>
      <c r="I1513" s="2"/>
      <c r="J1513" s="2">
        <f t="shared" si="641"/>
        <v>0.57899801302158183</v>
      </c>
      <c r="K1513" s="2">
        <f t="shared" si="642"/>
        <v>0.37920045987928169</v>
      </c>
      <c r="L1513" s="2">
        <f t="shared" si="643"/>
        <v>0</v>
      </c>
      <c r="M1513" s="2">
        <f t="shared" si="644"/>
        <v>4.1801527099136482E-2</v>
      </c>
      <c r="N1513" s="53">
        <v>92664</v>
      </c>
      <c r="O1513" s="53">
        <v>60688</v>
      </c>
      <c r="Q1513" s="53">
        <v>5054</v>
      </c>
      <c r="S1513" s="53">
        <v>1636</v>
      </c>
      <c r="X1513" s="112"/>
      <c r="AP1513" s="7">
        <f>IF(Q1513&gt;0,RANK(Q1513,(N1513:P1513,Q1513:AF1513)),0)</f>
        <v>3</v>
      </c>
      <c r="AQ1513" s="7">
        <f>IF(R1513&gt;0,RANK(R1513,(N1513:P1513,Q1513:AF1513)),0)</f>
        <v>0</v>
      </c>
      <c r="AR1513" s="7">
        <f>IF(T1513&gt;0,RANK(T1513,(N1513:P1513,Q1513:AF1513)),0)</f>
        <v>0</v>
      </c>
      <c r="AS1513" s="7">
        <f>IF(S1513&gt;0,RANK(S1513,(N1513:P1513,Q1513:AF1513)),0)</f>
        <v>4</v>
      </c>
      <c r="AT1513" s="2">
        <f t="shared" si="645"/>
        <v>3.1579210457254973E-2</v>
      </c>
      <c r="AU1513" s="2">
        <f t="shared" si="646"/>
        <v>0</v>
      </c>
      <c r="AV1513" s="2">
        <f t="shared" si="647"/>
        <v>0</v>
      </c>
      <c r="AW1513" s="2">
        <f t="shared" si="648"/>
        <v>1.0222316641881507E-2</v>
      </c>
      <c r="AY1513" t="s">
        <v>832</v>
      </c>
      <c r="AZ1513" t="s">
        <v>310</v>
      </c>
      <c r="BA1513">
        <v>11</v>
      </c>
      <c r="BC1513">
        <v>2</v>
      </c>
      <c r="BD1513" s="91">
        <v>37</v>
      </c>
      <c r="BE1513" s="93">
        <v>21</v>
      </c>
      <c r="BF1513" s="96">
        <f t="shared" si="649"/>
        <v>37021</v>
      </c>
      <c r="BG1513" s="96">
        <f t="shared" si="636"/>
        <v>37021</v>
      </c>
      <c r="BI1513" s="7" t="s">
        <v>1447</v>
      </c>
    </row>
    <row r="1514" spans="1:61" ht="14" hidden="1" customHeight="1" outlineLevel="1" x14ac:dyDescent="0.2">
      <c r="A1514" t="s">
        <v>1165</v>
      </c>
      <c r="B1514" t="s">
        <v>310</v>
      </c>
      <c r="C1514" s="1">
        <f t="shared" si="638"/>
        <v>44170</v>
      </c>
      <c r="D1514" s="7">
        <f>IF(N1514&gt;0, RANK(N1514,(N1514:P1514,Q1514:AF1514)),0)</f>
        <v>2</v>
      </c>
      <c r="E1514" s="7">
        <f>IF(O1514&gt;0,RANK(O1514,(N1514:P1514,Q1514:AF1514)),0)</f>
        <v>1</v>
      </c>
      <c r="F1514" s="7">
        <f>IF(P1514&gt;0,RANK(P1514,(N1514:P1514,Q1514:AF1514)),0)</f>
        <v>0</v>
      </c>
      <c r="G1514" s="1">
        <f t="shared" si="639"/>
        <v>15826</v>
      </c>
      <c r="H1514" s="2">
        <f t="shared" si="640"/>
        <v>0.35829748698211455</v>
      </c>
      <c r="I1514" s="2"/>
      <c r="J1514" s="2">
        <f t="shared" si="641"/>
        <v>0.2967625084899253</v>
      </c>
      <c r="K1514" s="2">
        <f t="shared" si="642"/>
        <v>0.65505999547203986</v>
      </c>
      <c r="L1514" s="2">
        <f t="shared" si="643"/>
        <v>0</v>
      </c>
      <c r="M1514" s="2">
        <f t="shared" si="644"/>
        <v>4.8177496038034895E-2</v>
      </c>
      <c r="N1514" s="53">
        <v>13108</v>
      </c>
      <c r="O1514" s="53">
        <v>28934</v>
      </c>
      <c r="Q1514" s="53">
        <v>1309</v>
      </c>
      <c r="S1514" s="53">
        <v>819</v>
      </c>
      <c r="X1514" s="112"/>
      <c r="AP1514" s="7">
        <f>IF(Q1514&gt;0,RANK(Q1514,(N1514:P1514,Q1514:AF1514)),0)</f>
        <v>3</v>
      </c>
      <c r="AQ1514" s="7">
        <f>IF(R1514&gt;0,RANK(R1514,(N1514:P1514,Q1514:AF1514)),0)</f>
        <v>0</v>
      </c>
      <c r="AR1514" s="7">
        <f>IF(T1514&gt;0,RANK(T1514,(N1514:P1514,Q1514:AF1514)),0)</f>
        <v>0</v>
      </c>
      <c r="AS1514" s="7">
        <f>IF(S1514&gt;0,RANK(S1514,(N1514:P1514,Q1514:AF1514)),0)</f>
        <v>4</v>
      </c>
      <c r="AT1514" s="2">
        <f t="shared" si="645"/>
        <v>2.9635499207606972E-2</v>
      </c>
      <c r="AU1514" s="2">
        <f t="shared" si="646"/>
        <v>0</v>
      </c>
      <c r="AV1514" s="2">
        <f t="shared" si="647"/>
        <v>0</v>
      </c>
      <c r="AW1514" s="2">
        <f t="shared" si="648"/>
        <v>1.8541996830427891E-2</v>
      </c>
      <c r="AY1514" t="s">
        <v>1165</v>
      </c>
      <c r="AZ1514" t="s">
        <v>310</v>
      </c>
      <c r="BA1514">
        <v>5</v>
      </c>
      <c r="BC1514">
        <v>2</v>
      </c>
      <c r="BD1514" s="91">
        <v>37</v>
      </c>
      <c r="BE1514" s="93">
        <v>23</v>
      </c>
      <c r="BF1514" s="96">
        <f t="shared" si="649"/>
        <v>37023</v>
      </c>
      <c r="BG1514" s="96">
        <f t="shared" si="636"/>
        <v>37023</v>
      </c>
      <c r="BI1514" s="7" t="s">
        <v>1447</v>
      </c>
    </row>
    <row r="1515" spans="1:61" ht="14" hidden="1" customHeight="1" outlineLevel="1" x14ac:dyDescent="0.2">
      <c r="A1515" t="s">
        <v>1361</v>
      </c>
      <c r="B1515" t="s">
        <v>310</v>
      </c>
      <c r="C1515" s="1">
        <f t="shared" si="638"/>
        <v>116102</v>
      </c>
      <c r="D1515" s="7">
        <f>IF(N1515&gt;0, RANK(N1515,(N1515:P1515,Q1515:AF1515)),0)</f>
        <v>2</v>
      </c>
      <c r="E1515" s="7">
        <f>IF(O1515&gt;0,RANK(O1515,(N1515:P1515,Q1515:AF1515)),0)</f>
        <v>1</v>
      </c>
      <c r="F1515" s="7">
        <f>IF(P1515&gt;0,RANK(P1515,(N1515:P1515,Q1515:AF1515)),0)</f>
        <v>0</v>
      </c>
      <c r="G1515" s="1">
        <f t="shared" si="639"/>
        <v>12345</v>
      </c>
      <c r="H1515" s="2">
        <f t="shared" si="640"/>
        <v>0.10632891767583677</v>
      </c>
      <c r="I1515" s="2"/>
      <c r="J1515" s="2">
        <f t="shared" si="641"/>
        <v>0.42106079137310298</v>
      </c>
      <c r="K1515" s="2">
        <f t="shared" si="642"/>
        <v>0.52738970904893967</v>
      </c>
      <c r="L1515" s="2">
        <f t="shared" si="643"/>
        <v>0</v>
      </c>
      <c r="M1515" s="2">
        <f t="shared" si="644"/>
        <v>5.1549499577957292E-2</v>
      </c>
      <c r="N1515" s="53">
        <v>48886</v>
      </c>
      <c r="O1515" s="53">
        <v>61231</v>
      </c>
      <c r="Q1515" s="53">
        <v>4261</v>
      </c>
      <c r="S1515" s="53">
        <v>1724</v>
      </c>
      <c r="X1515" s="112"/>
      <c r="AP1515" s="7">
        <f>IF(Q1515&gt;0,RANK(Q1515,(N1515:P1515,Q1515:AF1515)),0)</f>
        <v>3</v>
      </c>
      <c r="AQ1515" s="7">
        <f>IF(R1515&gt;0,RANK(R1515,(N1515:P1515,Q1515:AF1515)),0)</f>
        <v>0</v>
      </c>
      <c r="AR1515" s="7">
        <f>IF(T1515&gt;0,RANK(T1515,(N1515:P1515,Q1515:AF1515)),0)</f>
        <v>0</v>
      </c>
      <c r="AS1515" s="7">
        <f>IF(S1515&gt;0,RANK(S1515,(N1515:P1515,Q1515:AF1515)),0)</f>
        <v>4</v>
      </c>
      <c r="AT1515" s="2">
        <f t="shared" si="645"/>
        <v>3.6700487502368609E-2</v>
      </c>
      <c r="AU1515" s="2">
        <f t="shared" si="646"/>
        <v>0</v>
      </c>
      <c r="AV1515" s="2">
        <f t="shared" si="647"/>
        <v>0</v>
      </c>
      <c r="AW1515" s="2">
        <f t="shared" si="648"/>
        <v>1.4849012075588707E-2</v>
      </c>
      <c r="AY1515" t="s">
        <v>1361</v>
      </c>
      <c r="AZ1515" t="s">
        <v>310</v>
      </c>
      <c r="BA1515">
        <v>8</v>
      </c>
      <c r="BC1515">
        <v>2</v>
      </c>
      <c r="BD1515" s="91">
        <v>37</v>
      </c>
      <c r="BE1515" s="93">
        <v>25</v>
      </c>
      <c r="BF1515" s="96">
        <f t="shared" si="649"/>
        <v>37025</v>
      </c>
      <c r="BG1515" s="96">
        <f t="shared" si="636"/>
        <v>37025</v>
      </c>
      <c r="BI1515" s="7" t="s">
        <v>1447</v>
      </c>
    </row>
    <row r="1516" spans="1:61" ht="14" hidden="1" customHeight="1" outlineLevel="1" x14ac:dyDescent="0.2">
      <c r="A1516" t="s">
        <v>1738</v>
      </c>
      <c r="B1516" t="s">
        <v>310</v>
      </c>
      <c r="C1516" s="1">
        <f t="shared" si="638"/>
        <v>42357</v>
      </c>
      <c r="D1516" s="7">
        <f>IF(N1516&gt;0, RANK(N1516,(N1516:P1516,Q1516:AF1516)),0)</f>
        <v>2</v>
      </c>
      <c r="E1516" s="7">
        <f>IF(O1516&gt;0,RANK(O1516,(N1516:P1516,Q1516:AF1516)),0)</f>
        <v>1</v>
      </c>
      <c r="F1516" s="7">
        <f>IF(P1516&gt;0,RANK(P1516,(N1516:P1516,Q1516:AF1516)),0)</f>
        <v>0</v>
      </c>
      <c r="G1516" s="1">
        <f t="shared" si="639"/>
        <v>19683</v>
      </c>
      <c r="H1516" s="2">
        <f t="shared" si="640"/>
        <v>0.46469296692400314</v>
      </c>
      <c r="I1516" s="2"/>
      <c r="J1516" s="2">
        <f t="shared" si="641"/>
        <v>0.24288783436031824</v>
      </c>
      <c r="K1516" s="2">
        <f t="shared" si="642"/>
        <v>0.70758080128432133</v>
      </c>
      <c r="L1516" s="2">
        <f t="shared" si="643"/>
        <v>0</v>
      </c>
      <c r="M1516" s="2">
        <f t="shared" si="644"/>
        <v>4.953136435536043E-2</v>
      </c>
      <c r="N1516" s="53">
        <v>10288</v>
      </c>
      <c r="O1516" s="53">
        <v>29971</v>
      </c>
      <c r="Q1516" s="53">
        <v>1299</v>
      </c>
      <c r="S1516" s="53">
        <v>799</v>
      </c>
      <c r="X1516" s="112"/>
      <c r="AP1516" s="7">
        <f>IF(Q1516&gt;0,RANK(Q1516,(N1516:P1516,Q1516:AF1516)),0)</f>
        <v>3</v>
      </c>
      <c r="AQ1516" s="7">
        <f>IF(R1516&gt;0,RANK(R1516,(N1516:P1516,Q1516:AF1516)),0)</f>
        <v>0</v>
      </c>
      <c r="AR1516" s="7">
        <f>IF(T1516&gt;0,RANK(T1516,(N1516:P1516,Q1516:AF1516)),0)</f>
        <v>0</v>
      </c>
      <c r="AS1516" s="7">
        <f>IF(S1516&gt;0,RANK(S1516,(N1516:P1516,Q1516:AF1516)),0)</f>
        <v>4</v>
      </c>
      <c r="AT1516" s="2">
        <f t="shared" si="645"/>
        <v>3.0667894326793683E-2</v>
      </c>
      <c r="AU1516" s="2">
        <f t="shared" si="646"/>
        <v>0</v>
      </c>
      <c r="AV1516" s="2">
        <f t="shared" si="647"/>
        <v>0</v>
      </c>
      <c r="AW1516" s="2">
        <f t="shared" si="648"/>
        <v>1.8863470028566708E-2</v>
      </c>
      <c r="AY1516" t="s">
        <v>1738</v>
      </c>
      <c r="AZ1516" t="s">
        <v>310</v>
      </c>
      <c r="BA1516">
        <v>5</v>
      </c>
      <c r="BC1516">
        <v>2</v>
      </c>
      <c r="BD1516" s="91">
        <v>37</v>
      </c>
      <c r="BE1516" s="93">
        <v>27</v>
      </c>
      <c r="BF1516" s="96">
        <f t="shared" si="649"/>
        <v>37027</v>
      </c>
      <c r="BG1516" s="96">
        <f t="shared" si="636"/>
        <v>37027</v>
      </c>
      <c r="BI1516" s="7" t="s">
        <v>1447</v>
      </c>
    </row>
    <row r="1517" spans="1:61" ht="14" hidden="1" customHeight="1" outlineLevel="1" x14ac:dyDescent="0.2">
      <c r="A1517" t="s">
        <v>1792</v>
      </c>
      <c r="B1517" t="s">
        <v>310</v>
      </c>
      <c r="C1517" s="1">
        <f t="shared" si="638"/>
        <v>5838</v>
      </c>
      <c r="D1517" s="7">
        <f>IF(N1517&gt;0, RANK(N1517,(N1517:P1517,Q1517:AF1517)),0)</f>
        <v>2</v>
      </c>
      <c r="E1517" s="7">
        <f>IF(O1517&gt;0,RANK(O1517,(N1517:P1517,Q1517:AF1517)),0)</f>
        <v>1</v>
      </c>
      <c r="F1517" s="7">
        <f>IF(P1517&gt;0,RANK(P1517,(N1517:P1517,Q1517:AF1517)),0)</f>
        <v>0</v>
      </c>
      <c r="G1517" s="1">
        <f t="shared" si="639"/>
        <v>2778</v>
      </c>
      <c r="H1517" s="2">
        <f t="shared" si="640"/>
        <v>0.47584789311408016</v>
      </c>
      <c r="I1517" s="2"/>
      <c r="J1517" s="2">
        <f t="shared" si="641"/>
        <v>0.24032202809181227</v>
      </c>
      <c r="K1517" s="2">
        <f t="shared" si="642"/>
        <v>0.7161699212058924</v>
      </c>
      <c r="L1517" s="2">
        <f t="shared" si="643"/>
        <v>0</v>
      </c>
      <c r="M1517" s="2">
        <f t="shared" si="644"/>
        <v>4.3508050702295353E-2</v>
      </c>
      <c r="N1517" s="53">
        <v>1403</v>
      </c>
      <c r="O1517" s="53">
        <v>4181</v>
      </c>
      <c r="Q1517" s="53">
        <v>183</v>
      </c>
      <c r="S1517" s="53">
        <v>71</v>
      </c>
      <c r="X1517" s="112"/>
      <c r="AP1517" s="7">
        <f>IF(Q1517&gt;0,RANK(Q1517,(N1517:P1517,Q1517:AF1517)),0)</f>
        <v>3</v>
      </c>
      <c r="AQ1517" s="7">
        <f>IF(R1517&gt;0,RANK(R1517,(N1517:P1517,Q1517:AF1517)),0)</f>
        <v>0</v>
      </c>
      <c r="AR1517" s="7">
        <f>IF(T1517&gt;0,RANK(T1517,(N1517:P1517,Q1517:AF1517)),0)</f>
        <v>0</v>
      </c>
      <c r="AS1517" s="7">
        <f>IF(S1517&gt;0,RANK(S1517,(N1517:P1517,Q1517:AF1517)),0)</f>
        <v>4</v>
      </c>
      <c r="AT1517" s="2">
        <f t="shared" si="645"/>
        <v>3.1346351490236381E-2</v>
      </c>
      <c r="AU1517" s="2">
        <f t="shared" si="646"/>
        <v>0</v>
      </c>
      <c r="AV1517" s="2">
        <f t="shared" si="647"/>
        <v>0</v>
      </c>
      <c r="AW1517" s="2">
        <f t="shared" si="648"/>
        <v>1.2161699212058924E-2</v>
      </c>
      <c r="AY1517" t="s">
        <v>1792</v>
      </c>
      <c r="AZ1517" t="s">
        <v>310</v>
      </c>
      <c r="BA1517">
        <v>3</v>
      </c>
      <c r="BC1517">
        <v>2</v>
      </c>
      <c r="BD1517" s="91">
        <v>37</v>
      </c>
      <c r="BE1517" s="93">
        <v>29</v>
      </c>
      <c r="BF1517" s="96">
        <f t="shared" si="649"/>
        <v>37029</v>
      </c>
      <c r="BG1517" s="96">
        <f t="shared" si="636"/>
        <v>37029</v>
      </c>
      <c r="BI1517" s="7" t="s">
        <v>1447</v>
      </c>
    </row>
    <row r="1518" spans="1:61" ht="14" hidden="1" customHeight="1" outlineLevel="1" x14ac:dyDescent="0.2">
      <c r="A1518" t="s">
        <v>2142</v>
      </c>
      <c r="B1518" t="s">
        <v>310</v>
      </c>
      <c r="C1518" s="1">
        <f t="shared" si="638"/>
        <v>42228</v>
      </c>
      <c r="D1518" s="7">
        <f>IF(N1518&gt;0, RANK(N1518,(N1518:P1518,Q1518:AF1518)),0)</f>
        <v>2</v>
      </c>
      <c r="E1518" s="7">
        <f>IF(O1518&gt;0,RANK(O1518,(N1518:P1518,Q1518:AF1518)),0)</f>
        <v>1</v>
      </c>
      <c r="F1518" s="7">
        <f>IF(P1518&gt;0,RANK(P1518,(N1518:P1518,Q1518:AF1518)),0)</f>
        <v>0</v>
      </c>
      <c r="G1518" s="1">
        <f t="shared" si="639"/>
        <v>16669</v>
      </c>
      <c r="H1518" s="2">
        <f t="shared" si="640"/>
        <v>0.39473808847210384</v>
      </c>
      <c r="I1518" s="2"/>
      <c r="J1518" s="2">
        <f t="shared" si="641"/>
        <v>0.27998010798522305</v>
      </c>
      <c r="K1518" s="2">
        <f t="shared" si="642"/>
        <v>0.67471819645732689</v>
      </c>
      <c r="L1518" s="2">
        <f t="shared" si="643"/>
        <v>0</v>
      </c>
      <c r="M1518" s="2">
        <f t="shared" si="644"/>
        <v>4.5301695557450006E-2</v>
      </c>
      <c r="N1518" s="53">
        <v>11823</v>
      </c>
      <c r="O1518" s="53">
        <v>28492</v>
      </c>
      <c r="Q1518" s="53">
        <v>1312</v>
      </c>
      <c r="S1518" s="53">
        <v>601</v>
      </c>
      <c r="X1518" s="112"/>
      <c r="AP1518" s="7">
        <f>IF(Q1518&gt;0,RANK(Q1518,(N1518:P1518,Q1518:AF1518)),0)</f>
        <v>3</v>
      </c>
      <c r="AQ1518" s="7">
        <f>IF(R1518&gt;0,RANK(R1518,(N1518:P1518,Q1518:AF1518)),0)</f>
        <v>0</v>
      </c>
      <c r="AR1518" s="7">
        <f>IF(T1518&gt;0,RANK(T1518,(N1518:P1518,Q1518:AF1518)),0)</f>
        <v>0</v>
      </c>
      <c r="AS1518" s="7">
        <f>IF(S1518&gt;0,RANK(S1518,(N1518:P1518,Q1518:AF1518)),0)</f>
        <v>4</v>
      </c>
      <c r="AT1518" s="2">
        <f t="shared" si="645"/>
        <v>3.106943260395946E-2</v>
      </c>
      <c r="AU1518" s="2">
        <f t="shared" si="646"/>
        <v>0</v>
      </c>
      <c r="AV1518" s="2">
        <f t="shared" si="647"/>
        <v>0</v>
      </c>
      <c r="AW1518" s="2">
        <f t="shared" si="648"/>
        <v>1.4232262953490575E-2</v>
      </c>
      <c r="AY1518" t="s">
        <v>2142</v>
      </c>
      <c r="AZ1518" t="s">
        <v>310</v>
      </c>
      <c r="BA1518">
        <v>3</v>
      </c>
      <c r="BC1518">
        <v>2</v>
      </c>
      <c r="BD1518" s="91">
        <v>37</v>
      </c>
      <c r="BE1518" s="93">
        <v>31</v>
      </c>
      <c r="BF1518" s="96">
        <f t="shared" si="649"/>
        <v>37031</v>
      </c>
      <c r="BG1518" s="96">
        <f t="shared" si="636"/>
        <v>37031</v>
      </c>
      <c r="BI1518" s="7" t="s">
        <v>1447</v>
      </c>
    </row>
    <row r="1519" spans="1:61" ht="14" hidden="1" customHeight="1" outlineLevel="1" x14ac:dyDescent="0.2">
      <c r="A1519" t="s">
        <v>2340</v>
      </c>
      <c r="B1519" t="s">
        <v>310</v>
      </c>
      <c r="C1519" s="1">
        <f t="shared" si="638"/>
        <v>11961</v>
      </c>
      <c r="D1519" s="7">
        <f>IF(N1519&gt;0, RANK(N1519,(N1519:P1519,Q1519:AF1519)),0)</f>
        <v>2</v>
      </c>
      <c r="E1519" s="7">
        <f>IF(O1519&gt;0,RANK(O1519,(N1519:P1519,Q1519:AF1519)),0)</f>
        <v>1</v>
      </c>
      <c r="F1519" s="7">
        <f>IF(P1519&gt;0,RANK(P1519,(N1519:P1519,Q1519:AF1519)),0)</f>
        <v>0</v>
      </c>
      <c r="G1519" s="1">
        <f t="shared" si="639"/>
        <v>1727</v>
      </c>
      <c r="H1519" s="2">
        <f t="shared" si="640"/>
        <v>0.14438592090962293</v>
      </c>
      <c r="I1519" s="2"/>
      <c r="J1519" s="2">
        <f t="shared" si="641"/>
        <v>0.41100242454644259</v>
      </c>
      <c r="K1519" s="2">
        <f t="shared" si="642"/>
        <v>0.55538834545606552</v>
      </c>
      <c r="L1519" s="2">
        <f t="shared" si="643"/>
        <v>0</v>
      </c>
      <c r="M1519" s="2">
        <f t="shared" si="644"/>
        <v>3.3609229997491941E-2</v>
      </c>
      <c r="N1519" s="53">
        <v>4916</v>
      </c>
      <c r="O1519" s="53">
        <v>6643</v>
      </c>
      <c r="Q1519" s="53">
        <v>278</v>
      </c>
      <c r="S1519" s="53">
        <v>124</v>
      </c>
      <c r="X1519" s="112"/>
      <c r="AP1519" s="7">
        <f>IF(Q1519&gt;0,RANK(Q1519,(N1519:P1519,Q1519:AF1519)),0)</f>
        <v>3</v>
      </c>
      <c r="AQ1519" s="7">
        <f>IF(R1519&gt;0,RANK(R1519,(N1519:P1519,Q1519:AF1519)),0)</f>
        <v>0</v>
      </c>
      <c r="AR1519" s="7">
        <f>IF(T1519&gt;0,RANK(T1519,(N1519:P1519,Q1519:AF1519)),0)</f>
        <v>0</v>
      </c>
      <c r="AS1519" s="7">
        <f>IF(S1519&gt;0,RANK(S1519,(N1519:P1519,Q1519:AF1519)),0)</f>
        <v>4</v>
      </c>
      <c r="AT1519" s="2">
        <f t="shared" si="645"/>
        <v>2.3242203829111279E-2</v>
      </c>
      <c r="AU1519" s="2">
        <f t="shared" si="646"/>
        <v>0</v>
      </c>
      <c r="AV1519" s="2">
        <f t="shared" si="647"/>
        <v>0</v>
      </c>
      <c r="AW1519" s="2">
        <f t="shared" si="648"/>
        <v>1.036702616838057E-2</v>
      </c>
      <c r="AY1519" t="s">
        <v>2340</v>
      </c>
      <c r="AZ1519" t="s">
        <v>310</v>
      </c>
      <c r="BA1519">
        <v>13</v>
      </c>
      <c r="BC1519">
        <v>2</v>
      </c>
      <c r="BD1519" s="91">
        <v>37</v>
      </c>
      <c r="BE1519" s="93">
        <v>33</v>
      </c>
      <c r="BF1519" s="96">
        <f t="shared" si="649"/>
        <v>37033</v>
      </c>
      <c r="BG1519" s="96">
        <f t="shared" si="636"/>
        <v>37033</v>
      </c>
      <c r="BI1519" s="7" t="s">
        <v>1447</v>
      </c>
    </row>
    <row r="1520" spans="1:61" ht="14" hidden="1" customHeight="1" outlineLevel="1" x14ac:dyDescent="0.2">
      <c r="A1520" t="s">
        <v>363</v>
      </c>
      <c r="B1520" t="s">
        <v>310</v>
      </c>
      <c r="C1520" s="1">
        <f t="shared" si="638"/>
        <v>82883</v>
      </c>
      <c r="D1520" s="7">
        <f>IF(N1520&gt;0, RANK(N1520,(N1520:P1520,Q1520:AF1520)),0)</f>
        <v>2</v>
      </c>
      <c r="E1520" s="7">
        <f>IF(O1520&gt;0,RANK(O1520,(N1520:P1520,Q1520:AF1520)),0)</f>
        <v>1</v>
      </c>
      <c r="F1520" s="7">
        <f>IF(P1520&gt;0,RANK(P1520,(N1520:P1520,Q1520:AF1520)),0)</f>
        <v>0</v>
      </c>
      <c r="G1520" s="1">
        <f t="shared" si="639"/>
        <v>29159</v>
      </c>
      <c r="H1520" s="2">
        <f t="shared" si="640"/>
        <v>0.35180917679138063</v>
      </c>
      <c r="I1520" s="2"/>
      <c r="J1520" s="2">
        <f t="shared" si="641"/>
        <v>0.29975990251318124</v>
      </c>
      <c r="K1520" s="2">
        <f t="shared" si="642"/>
        <v>0.65156907930456187</v>
      </c>
      <c r="L1520" s="2">
        <f t="shared" si="643"/>
        <v>0</v>
      </c>
      <c r="M1520" s="2">
        <f t="shared" si="644"/>
        <v>4.8671018182256942E-2</v>
      </c>
      <c r="N1520" s="53">
        <v>24845</v>
      </c>
      <c r="O1520" s="53">
        <v>54004</v>
      </c>
      <c r="Q1520" s="53">
        <v>2550</v>
      </c>
      <c r="S1520" s="53">
        <v>1484</v>
      </c>
      <c r="X1520" s="112"/>
      <c r="AP1520" s="7">
        <f>IF(Q1520&gt;0,RANK(Q1520,(N1520:P1520,Q1520:AF1520)),0)</f>
        <v>3</v>
      </c>
      <c r="AQ1520" s="7">
        <f>IF(R1520&gt;0,RANK(R1520,(N1520:P1520,Q1520:AF1520)),0)</f>
        <v>0</v>
      </c>
      <c r="AR1520" s="7">
        <f>IF(T1520&gt;0,RANK(T1520,(N1520:P1520,Q1520:AF1520)),0)</f>
        <v>0</v>
      </c>
      <c r="AS1520" s="7">
        <f>IF(S1520&gt;0,RANK(S1520,(N1520:P1520,Q1520:AF1520)),0)</f>
        <v>4</v>
      </c>
      <c r="AT1520" s="2">
        <f t="shared" si="645"/>
        <v>3.076626087376181E-2</v>
      </c>
      <c r="AU1520" s="2">
        <f t="shared" si="646"/>
        <v>0</v>
      </c>
      <c r="AV1520" s="2">
        <f t="shared" si="647"/>
        <v>0</v>
      </c>
      <c r="AW1520" s="2">
        <f t="shared" si="648"/>
        <v>1.7904757308495108E-2</v>
      </c>
      <c r="AY1520" t="s">
        <v>363</v>
      </c>
      <c r="AZ1520" t="s">
        <v>310</v>
      </c>
      <c r="BC1520">
        <v>2</v>
      </c>
      <c r="BD1520" s="91">
        <v>37</v>
      </c>
      <c r="BE1520" s="93">
        <v>35</v>
      </c>
      <c r="BF1520" s="96">
        <f t="shared" si="649"/>
        <v>37035</v>
      </c>
      <c r="BG1520" s="96">
        <f t="shared" si="636"/>
        <v>37035</v>
      </c>
      <c r="BI1520" s="7" t="s">
        <v>1447</v>
      </c>
    </row>
    <row r="1521" spans="1:61" ht="14" hidden="1" customHeight="1" outlineLevel="1" x14ac:dyDescent="0.2">
      <c r="A1521" t="s">
        <v>1434</v>
      </c>
      <c r="B1521" t="s">
        <v>310</v>
      </c>
      <c r="C1521" s="1">
        <f t="shared" si="638"/>
        <v>48338</v>
      </c>
      <c r="D1521" s="7">
        <f>IF(N1521&gt;0, RANK(N1521,(N1521:P1521,Q1521:AF1521)),0)</f>
        <v>1</v>
      </c>
      <c r="E1521" s="7">
        <f>IF(O1521&gt;0,RANK(O1521,(N1521:P1521,Q1521:AF1521)),0)</f>
        <v>2</v>
      </c>
      <c r="F1521" s="7">
        <f>IF(P1521&gt;0,RANK(P1521,(N1521:P1521,Q1521:AF1521)),0)</f>
        <v>0</v>
      </c>
      <c r="G1521" s="1">
        <f t="shared" si="639"/>
        <v>4658</v>
      </c>
      <c r="H1521" s="2">
        <f t="shared" si="640"/>
        <v>9.6363109768711985E-2</v>
      </c>
      <c r="I1521" s="2"/>
      <c r="J1521" s="2">
        <f t="shared" si="641"/>
        <v>0.53161074103190031</v>
      </c>
      <c r="K1521" s="2">
        <f t="shared" si="642"/>
        <v>0.43524763126318838</v>
      </c>
      <c r="L1521" s="2">
        <f t="shared" si="643"/>
        <v>0</v>
      </c>
      <c r="M1521" s="2">
        <f t="shared" si="644"/>
        <v>3.3141627704911303E-2</v>
      </c>
      <c r="N1521" s="53">
        <v>25697</v>
      </c>
      <c r="O1521" s="53">
        <v>21039</v>
      </c>
      <c r="Q1521" s="53">
        <v>1171</v>
      </c>
      <c r="S1521" s="53">
        <v>431</v>
      </c>
      <c r="X1521" s="112"/>
      <c r="AP1521" s="7">
        <f>IF(Q1521&gt;0,RANK(Q1521,(N1521:P1521,Q1521:AF1521)),0)</f>
        <v>3</v>
      </c>
      <c r="AQ1521" s="7">
        <f>IF(R1521&gt;0,RANK(R1521,(N1521:P1521,Q1521:AF1521)),0)</f>
        <v>0</v>
      </c>
      <c r="AR1521" s="7">
        <f>IF(T1521&gt;0,RANK(T1521,(N1521:P1521,Q1521:AF1521)),0)</f>
        <v>0</v>
      </c>
      <c r="AS1521" s="7">
        <f>IF(S1521&gt;0,RANK(S1521,(N1521:P1521,Q1521:AF1521)),0)</f>
        <v>4</v>
      </c>
      <c r="AT1521" s="2">
        <f t="shared" si="645"/>
        <v>2.4225247217510033E-2</v>
      </c>
      <c r="AU1521" s="2">
        <f t="shared" si="646"/>
        <v>0</v>
      </c>
      <c r="AV1521" s="2">
        <f t="shared" si="647"/>
        <v>0</v>
      </c>
      <c r="AW1521" s="2">
        <f t="shared" si="648"/>
        <v>8.9163804874012164E-3</v>
      </c>
      <c r="AY1521" t="s">
        <v>1434</v>
      </c>
      <c r="AZ1521" t="s">
        <v>310</v>
      </c>
      <c r="BC1521">
        <v>2</v>
      </c>
      <c r="BD1521" s="91">
        <v>37</v>
      </c>
      <c r="BE1521" s="93">
        <v>37</v>
      </c>
      <c r="BF1521" s="96">
        <f t="shared" si="649"/>
        <v>37037</v>
      </c>
      <c r="BG1521" s="96">
        <f t="shared" si="636"/>
        <v>37037</v>
      </c>
      <c r="BI1521" s="7" t="s">
        <v>1447</v>
      </c>
    </row>
    <row r="1522" spans="1:61" ht="14" hidden="1" customHeight="1" outlineLevel="1" x14ac:dyDescent="0.2">
      <c r="A1522" t="s">
        <v>1172</v>
      </c>
      <c r="B1522" t="s">
        <v>310</v>
      </c>
      <c r="C1522" s="1">
        <f t="shared" si="638"/>
        <v>16286</v>
      </c>
      <c r="D1522" s="7">
        <f>IF(N1522&gt;0, RANK(N1522,(N1522:P1522,Q1522:AF1522)),0)</f>
        <v>2</v>
      </c>
      <c r="E1522" s="7">
        <f>IF(O1522&gt;0,RANK(O1522,(N1522:P1522,Q1522:AF1522)),0)</f>
        <v>1</v>
      </c>
      <c r="F1522" s="7">
        <f>IF(P1522&gt;0,RANK(P1522,(N1522:P1522,Q1522:AF1522)),0)</f>
        <v>0</v>
      </c>
      <c r="G1522" s="1">
        <f t="shared" si="639"/>
        <v>8459</v>
      </c>
      <c r="H1522" s="2">
        <f t="shared" si="640"/>
        <v>0.51940316836546729</v>
      </c>
      <c r="I1522" s="2"/>
      <c r="J1522" s="2">
        <f t="shared" si="641"/>
        <v>0.22037332678374064</v>
      </c>
      <c r="K1522" s="2">
        <f t="shared" si="642"/>
        <v>0.73977649514920796</v>
      </c>
      <c r="L1522" s="2">
        <f t="shared" si="643"/>
        <v>0</v>
      </c>
      <c r="M1522" s="2">
        <f t="shared" si="644"/>
        <v>3.9850178067051378E-2</v>
      </c>
      <c r="N1522" s="53">
        <v>3589</v>
      </c>
      <c r="O1522" s="53">
        <v>12048</v>
      </c>
      <c r="Q1522" s="53">
        <v>408</v>
      </c>
      <c r="S1522" s="53">
        <v>241</v>
      </c>
      <c r="X1522" s="112"/>
      <c r="AP1522" s="7">
        <f>IF(Q1522&gt;0,RANK(Q1522,(N1522:P1522,Q1522:AF1522)),0)</f>
        <v>3</v>
      </c>
      <c r="AQ1522" s="7">
        <f>IF(R1522&gt;0,RANK(R1522,(N1522:P1522,Q1522:AF1522)),0)</f>
        <v>0</v>
      </c>
      <c r="AR1522" s="7">
        <f>IF(T1522&gt;0,RANK(T1522,(N1522:P1522,Q1522:AF1522)),0)</f>
        <v>0</v>
      </c>
      <c r="AS1522" s="7">
        <f>IF(S1522&gt;0,RANK(S1522,(N1522:P1522,Q1522:AF1522)),0)</f>
        <v>4</v>
      </c>
      <c r="AT1522" s="2">
        <f t="shared" si="645"/>
        <v>2.5052192066805846E-2</v>
      </c>
      <c r="AU1522" s="2">
        <f t="shared" si="646"/>
        <v>0</v>
      </c>
      <c r="AV1522" s="2">
        <f t="shared" si="647"/>
        <v>0</v>
      </c>
      <c r="AW1522" s="2">
        <f t="shared" si="648"/>
        <v>1.479798600024561E-2</v>
      </c>
      <c r="AY1522" t="s">
        <v>1172</v>
      </c>
      <c r="AZ1522" t="s">
        <v>310</v>
      </c>
      <c r="BA1522">
        <v>11</v>
      </c>
      <c r="BC1522">
        <v>2</v>
      </c>
      <c r="BD1522" s="91">
        <v>37</v>
      </c>
      <c r="BE1522" s="93">
        <v>39</v>
      </c>
      <c r="BF1522" s="96">
        <f t="shared" si="649"/>
        <v>37039</v>
      </c>
      <c r="BG1522" s="96">
        <f t="shared" si="636"/>
        <v>37039</v>
      </c>
      <c r="BI1522" s="7" t="s">
        <v>1447</v>
      </c>
    </row>
    <row r="1523" spans="1:61" ht="14" hidden="1" customHeight="1" outlineLevel="1" x14ac:dyDescent="0.2">
      <c r="A1523" t="s">
        <v>53</v>
      </c>
      <c r="B1523" t="s">
        <v>310</v>
      </c>
      <c r="C1523" s="1">
        <f t="shared" si="638"/>
        <v>7689</v>
      </c>
      <c r="D1523" s="7">
        <f>IF(N1523&gt;0, RANK(N1523,(N1523:P1523,Q1523:AF1523)),0)</f>
        <v>2</v>
      </c>
      <c r="E1523" s="7">
        <f>IF(O1523&gt;0,RANK(O1523,(N1523:P1523,Q1523:AF1523)),0)</f>
        <v>1</v>
      </c>
      <c r="F1523" s="7">
        <f>IF(P1523&gt;0,RANK(P1523,(N1523:P1523,Q1523:AF1523)),0)</f>
        <v>0</v>
      </c>
      <c r="G1523" s="1">
        <f t="shared" si="639"/>
        <v>1229</v>
      </c>
      <c r="H1523" s="2">
        <f t="shared" si="640"/>
        <v>0.1598387306541813</v>
      </c>
      <c r="I1523" s="2"/>
      <c r="J1523" s="2">
        <f t="shared" si="641"/>
        <v>0.40629470672389129</v>
      </c>
      <c r="K1523" s="2">
        <f t="shared" si="642"/>
        <v>0.56613343737807253</v>
      </c>
      <c r="L1523" s="2">
        <f t="shared" si="643"/>
        <v>0</v>
      </c>
      <c r="M1523" s="2">
        <f t="shared" si="644"/>
        <v>2.7571855898036124E-2</v>
      </c>
      <c r="N1523" s="53">
        <v>3124</v>
      </c>
      <c r="O1523" s="53">
        <v>4353</v>
      </c>
      <c r="Q1523" s="53">
        <v>139</v>
      </c>
      <c r="S1523" s="53">
        <v>73</v>
      </c>
      <c r="X1523" s="112"/>
      <c r="AP1523" s="7">
        <f>IF(Q1523&gt;0,RANK(Q1523,(N1523:P1523,Q1523:AF1523)),0)</f>
        <v>3</v>
      </c>
      <c r="AQ1523" s="7">
        <f>IF(R1523&gt;0,RANK(R1523,(N1523:P1523,Q1523:AF1523)),0)</f>
        <v>0</v>
      </c>
      <c r="AR1523" s="7">
        <f>IF(T1523&gt;0,RANK(T1523,(N1523:P1523,Q1523:AF1523)),0)</f>
        <v>0</v>
      </c>
      <c r="AS1523" s="7">
        <f>IF(S1523&gt;0,RANK(S1523,(N1523:P1523,Q1523:AF1523)),0)</f>
        <v>4</v>
      </c>
      <c r="AT1523" s="2">
        <f t="shared" si="645"/>
        <v>1.8077773442580311E-2</v>
      </c>
      <c r="AU1523" s="2">
        <f t="shared" si="646"/>
        <v>0</v>
      </c>
      <c r="AV1523" s="2">
        <f t="shared" si="647"/>
        <v>0</v>
      </c>
      <c r="AW1523" s="2">
        <f t="shared" si="648"/>
        <v>9.4940824554558458E-3</v>
      </c>
      <c r="AY1523" t="s">
        <v>53</v>
      </c>
      <c r="AZ1523" t="s">
        <v>310</v>
      </c>
      <c r="BA1523">
        <v>3</v>
      </c>
      <c r="BC1523">
        <v>2</v>
      </c>
      <c r="BD1523" s="91">
        <v>37</v>
      </c>
      <c r="BE1523" s="93">
        <v>41</v>
      </c>
      <c r="BF1523" s="96">
        <f t="shared" si="649"/>
        <v>37041</v>
      </c>
      <c r="BG1523" s="96">
        <f t="shared" si="636"/>
        <v>37041</v>
      </c>
      <c r="BI1523" s="7" t="s">
        <v>1447</v>
      </c>
    </row>
    <row r="1524" spans="1:61" ht="14" hidden="1" customHeight="1" outlineLevel="1" x14ac:dyDescent="0.2">
      <c r="A1524" t="s">
        <v>1273</v>
      </c>
      <c r="B1524" t="s">
        <v>310</v>
      </c>
      <c r="C1524" s="1">
        <f t="shared" si="638"/>
        <v>6811</v>
      </c>
      <c r="D1524" s="7">
        <f>IF(N1524&gt;0, RANK(N1524,(N1524:P1524,Q1524:AF1524)),0)</f>
        <v>2</v>
      </c>
      <c r="E1524" s="7">
        <f>IF(O1524&gt;0,RANK(O1524,(N1524:P1524,Q1524:AF1524)),0)</f>
        <v>1</v>
      </c>
      <c r="F1524" s="7">
        <f>IF(P1524&gt;0,RANK(P1524,(N1524:P1524,Q1524:AF1524)),0)</f>
        <v>0</v>
      </c>
      <c r="G1524" s="1">
        <f t="shared" ref="G1524:G1587" si="650">IF(C1524&gt;0,MAX(N1524:P1524)-LARGE(N1524:P1524,2),0)</f>
        <v>3221</v>
      </c>
      <c r="H1524" s="2">
        <f t="shared" ref="H1524:H1587" si="651">IF(C1524&gt;0,G1524/C1524,0)</f>
        <v>0.47291146674497136</v>
      </c>
      <c r="I1524" s="2"/>
      <c r="J1524" s="2">
        <f t="shared" si="641"/>
        <v>0.24607252973131699</v>
      </c>
      <c r="K1524" s="2">
        <f t="shared" si="642"/>
        <v>0.71898399647628841</v>
      </c>
      <c r="L1524" s="2">
        <f t="shared" si="643"/>
        <v>0</v>
      </c>
      <c r="M1524" s="2">
        <f t="shared" si="644"/>
        <v>3.4943473792394597E-2</v>
      </c>
      <c r="N1524" s="53">
        <v>1676</v>
      </c>
      <c r="O1524" s="53">
        <v>4897</v>
      </c>
      <c r="Q1524" s="53">
        <v>140</v>
      </c>
      <c r="S1524" s="53">
        <v>98</v>
      </c>
      <c r="X1524" s="112"/>
      <c r="AP1524" s="7">
        <f>IF(Q1524&gt;0,RANK(Q1524,(N1524:P1524,Q1524:AF1524)),0)</f>
        <v>3</v>
      </c>
      <c r="AQ1524" s="7">
        <f>IF(R1524&gt;0,RANK(R1524,(N1524:P1524,Q1524:AF1524)),0)</f>
        <v>0</v>
      </c>
      <c r="AR1524" s="7">
        <f>IF(T1524&gt;0,RANK(T1524,(N1524:P1524,Q1524:AF1524)),0)</f>
        <v>0</v>
      </c>
      <c r="AS1524" s="7">
        <f>IF(S1524&gt;0,RANK(S1524,(N1524:P1524,Q1524:AF1524)),0)</f>
        <v>4</v>
      </c>
      <c r="AT1524" s="2">
        <f t="shared" si="645"/>
        <v>2.0554984583761562E-2</v>
      </c>
      <c r="AU1524" s="2">
        <f t="shared" si="646"/>
        <v>0</v>
      </c>
      <c r="AV1524" s="2">
        <f t="shared" si="647"/>
        <v>0</v>
      </c>
      <c r="AW1524" s="2">
        <f t="shared" si="648"/>
        <v>1.4388489208633094E-2</v>
      </c>
      <c r="AY1524" t="s">
        <v>1273</v>
      </c>
      <c r="AZ1524" t="s">
        <v>310</v>
      </c>
      <c r="BA1524">
        <v>11</v>
      </c>
      <c r="BC1524">
        <v>2</v>
      </c>
      <c r="BD1524" s="91">
        <v>37</v>
      </c>
      <c r="BE1524" s="93">
        <v>43</v>
      </c>
      <c r="BF1524" s="96">
        <f t="shared" si="649"/>
        <v>37043</v>
      </c>
      <c r="BG1524" s="96">
        <f t="shared" si="636"/>
        <v>37043</v>
      </c>
      <c r="BI1524" s="7" t="s">
        <v>1447</v>
      </c>
    </row>
    <row r="1525" spans="1:61" ht="14" hidden="1" customHeight="1" outlineLevel="1" x14ac:dyDescent="0.2">
      <c r="A1525" t="s">
        <v>1135</v>
      </c>
      <c r="B1525" t="s">
        <v>310</v>
      </c>
      <c r="C1525" s="1">
        <f t="shared" si="638"/>
        <v>50777</v>
      </c>
      <c r="D1525" s="7">
        <f>IF(N1525&gt;0, RANK(N1525,(N1525:P1525,Q1525:AF1525)),0)</f>
        <v>2</v>
      </c>
      <c r="E1525" s="7">
        <f>IF(O1525&gt;0,RANK(O1525,(N1525:P1525,Q1525:AF1525)),0)</f>
        <v>1</v>
      </c>
      <c r="F1525" s="7">
        <f>IF(P1525&gt;0,RANK(P1525,(N1525:P1525,Q1525:AF1525)),0)</f>
        <v>0</v>
      </c>
      <c r="G1525" s="1">
        <f t="shared" si="650"/>
        <v>15270</v>
      </c>
      <c r="H1525" s="2">
        <f t="shared" si="651"/>
        <v>0.3007267069736298</v>
      </c>
      <c r="I1525" s="2"/>
      <c r="J1525" s="2">
        <f t="shared" si="641"/>
        <v>0.32991314965437107</v>
      </c>
      <c r="K1525" s="2">
        <f t="shared" si="642"/>
        <v>0.63063985662800082</v>
      </c>
      <c r="L1525" s="2">
        <f t="shared" si="643"/>
        <v>0</v>
      </c>
      <c r="M1525" s="2">
        <f t="shared" si="644"/>
        <v>3.9446993717628165E-2</v>
      </c>
      <c r="N1525" s="53">
        <v>16752</v>
      </c>
      <c r="O1525" s="53">
        <v>32022</v>
      </c>
      <c r="Q1525" s="53">
        <v>1235</v>
      </c>
      <c r="S1525" s="53">
        <v>768</v>
      </c>
      <c r="X1525" s="112"/>
      <c r="AP1525" s="7">
        <f>IF(Q1525&gt;0,RANK(Q1525,(N1525:P1525,Q1525:AF1525)),0)</f>
        <v>3</v>
      </c>
      <c r="AQ1525" s="7">
        <f>IF(R1525&gt;0,RANK(R1525,(N1525:P1525,Q1525:AF1525)),0)</f>
        <v>0</v>
      </c>
      <c r="AR1525" s="7">
        <f>IF(T1525&gt;0,RANK(T1525,(N1525:P1525,Q1525:AF1525)),0)</f>
        <v>0</v>
      </c>
      <c r="AS1525" s="7">
        <f>IF(S1525&gt;0,RANK(S1525,(N1525:P1525,Q1525:AF1525)),0)</f>
        <v>4</v>
      </c>
      <c r="AT1525" s="2">
        <f t="shared" si="645"/>
        <v>2.4322035567284399E-2</v>
      </c>
      <c r="AU1525" s="2">
        <f t="shared" si="646"/>
        <v>0</v>
      </c>
      <c r="AV1525" s="2">
        <f t="shared" si="647"/>
        <v>0</v>
      </c>
      <c r="AW1525" s="2">
        <f t="shared" si="648"/>
        <v>1.512495815034366E-2</v>
      </c>
      <c r="AY1525" t="s">
        <v>1135</v>
      </c>
      <c r="AZ1525" t="s">
        <v>310</v>
      </c>
      <c r="BA1525">
        <v>5</v>
      </c>
      <c r="BC1525">
        <v>2</v>
      </c>
      <c r="BD1525" s="91">
        <v>37</v>
      </c>
      <c r="BE1525" s="93">
        <v>45</v>
      </c>
      <c r="BF1525" s="96">
        <f t="shared" si="649"/>
        <v>37045</v>
      </c>
      <c r="BG1525" s="96">
        <f t="shared" si="636"/>
        <v>37045</v>
      </c>
      <c r="BI1525" s="7" t="s">
        <v>1447</v>
      </c>
    </row>
    <row r="1526" spans="1:61" ht="14" hidden="1" customHeight="1" outlineLevel="1" x14ac:dyDescent="0.2">
      <c r="A1526" t="s">
        <v>144</v>
      </c>
      <c r="B1526" t="s">
        <v>310</v>
      </c>
      <c r="C1526" s="1">
        <f t="shared" si="638"/>
        <v>26102</v>
      </c>
      <c r="D1526" s="7">
        <f>IF(N1526&gt;0, RANK(N1526,(N1526:P1526,Q1526:AF1526)),0)</f>
        <v>2</v>
      </c>
      <c r="E1526" s="7">
        <f>IF(O1526&gt;0,RANK(O1526,(N1526:P1526,Q1526:AF1526)),0)</f>
        <v>1</v>
      </c>
      <c r="F1526" s="7">
        <f>IF(P1526&gt;0,RANK(P1526,(N1526:P1526,Q1526:AF1526)),0)</f>
        <v>0</v>
      </c>
      <c r="G1526" s="1">
        <f t="shared" si="650"/>
        <v>5964</v>
      </c>
      <c r="H1526" s="2">
        <f t="shared" si="651"/>
        <v>0.228488238449161</v>
      </c>
      <c r="I1526" s="2"/>
      <c r="J1526" s="2">
        <f t="shared" si="641"/>
        <v>0.36774959773197458</v>
      </c>
      <c r="K1526" s="2">
        <f t="shared" si="642"/>
        <v>0.59623783618113557</v>
      </c>
      <c r="L1526" s="2">
        <f t="shared" si="643"/>
        <v>0</v>
      </c>
      <c r="M1526" s="2">
        <f t="shared" si="644"/>
        <v>3.6012566086889852E-2</v>
      </c>
      <c r="N1526" s="53">
        <v>9599</v>
      </c>
      <c r="O1526" s="53">
        <v>15563</v>
      </c>
      <c r="Q1526" s="53">
        <v>516</v>
      </c>
      <c r="S1526" s="53">
        <v>424</v>
      </c>
      <c r="X1526" s="112"/>
      <c r="AP1526" s="7">
        <f>IF(Q1526&gt;0,RANK(Q1526,(N1526:P1526,Q1526:AF1526)),0)</f>
        <v>3</v>
      </c>
      <c r="AQ1526" s="7">
        <f>IF(R1526&gt;0,RANK(R1526,(N1526:P1526,Q1526:AF1526)),0)</f>
        <v>0</v>
      </c>
      <c r="AR1526" s="7">
        <f>IF(T1526&gt;0,RANK(T1526,(N1526:P1526,Q1526:AF1526)),0)</f>
        <v>0</v>
      </c>
      <c r="AS1526" s="7">
        <f>IF(S1526&gt;0,RANK(S1526,(N1526:P1526,Q1526:AF1526)),0)</f>
        <v>4</v>
      </c>
      <c r="AT1526" s="2">
        <f t="shared" si="645"/>
        <v>1.9768600107271474E-2</v>
      </c>
      <c r="AU1526" s="2">
        <f t="shared" si="646"/>
        <v>0</v>
      </c>
      <c r="AV1526" s="2">
        <f t="shared" si="647"/>
        <v>0</v>
      </c>
      <c r="AW1526" s="2">
        <f t="shared" si="648"/>
        <v>1.624396597961842E-2</v>
      </c>
      <c r="AY1526" t="s">
        <v>144</v>
      </c>
      <c r="AZ1526" t="s">
        <v>310</v>
      </c>
      <c r="BA1526">
        <v>7</v>
      </c>
      <c r="BC1526">
        <v>2</v>
      </c>
      <c r="BD1526" s="91">
        <v>37</v>
      </c>
      <c r="BE1526" s="93">
        <v>47</v>
      </c>
      <c r="BF1526" s="96">
        <f t="shared" si="649"/>
        <v>37047</v>
      </c>
      <c r="BG1526" s="96">
        <f t="shared" si="636"/>
        <v>37047</v>
      </c>
      <c r="BI1526" s="7" t="s">
        <v>1447</v>
      </c>
    </row>
    <row r="1527" spans="1:61" ht="14" hidden="1" customHeight="1" outlineLevel="1" x14ac:dyDescent="0.2">
      <c r="A1527" t="s">
        <v>1880</v>
      </c>
      <c r="B1527" t="s">
        <v>310</v>
      </c>
      <c r="C1527" s="1">
        <f t="shared" si="638"/>
        <v>52521</v>
      </c>
      <c r="D1527" s="7">
        <f>IF(N1527&gt;0, RANK(N1527,(N1527:P1527,Q1527:AF1527)),0)</f>
        <v>2</v>
      </c>
      <c r="E1527" s="7">
        <f>IF(O1527&gt;0,RANK(O1527,(N1527:P1527,Q1527:AF1527)),0)</f>
        <v>1</v>
      </c>
      <c r="F1527" s="7">
        <f>IF(P1527&gt;0,RANK(P1527,(N1527:P1527,Q1527:AF1527)),0)</f>
        <v>0</v>
      </c>
      <c r="G1527" s="1">
        <f t="shared" si="650"/>
        <v>9126</v>
      </c>
      <c r="H1527" s="2">
        <f t="shared" si="651"/>
        <v>0.17375906780145084</v>
      </c>
      <c r="I1527" s="2"/>
      <c r="J1527" s="2">
        <f t="shared" si="641"/>
        <v>0.38872070219531235</v>
      </c>
      <c r="K1527" s="2">
        <f t="shared" si="642"/>
        <v>0.56247976999676319</v>
      </c>
      <c r="L1527" s="2">
        <f t="shared" si="643"/>
        <v>0</v>
      </c>
      <c r="M1527" s="2">
        <f t="shared" si="644"/>
        <v>4.8799527807924514E-2</v>
      </c>
      <c r="N1527" s="53">
        <v>20416</v>
      </c>
      <c r="O1527" s="53">
        <v>29542</v>
      </c>
      <c r="Q1527" s="53">
        <v>1772</v>
      </c>
      <c r="S1527" s="53">
        <v>791</v>
      </c>
      <c r="X1527" s="112"/>
      <c r="AP1527" s="7">
        <f>IF(Q1527&gt;0,RANK(Q1527,(N1527:P1527,Q1527:AF1527)),0)</f>
        <v>3</v>
      </c>
      <c r="AQ1527" s="7">
        <f>IF(R1527&gt;0,RANK(R1527,(N1527:P1527,Q1527:AF1527)),0)</f>
        <v>0</v>
      </c>
      <c r="AR1527" s="7">
        <f>IF(T1527&gt;0,RANK(T1527,(N1527:P1527,Q1527:AF1527)),0)</f>
        <v>0</v>
      </c>
      <c r="AS1527" s="7">
        <f>IF(S1527&gt;0,RANK(S1527,(N1527:P1527,Q1527:AF1527)),0)</f>
        <v>4</v>
      </c>
      <c r="AT1527" s="2">
        <f t="shared" si="645"/>
        <v>3.3738885398221667E-2</v>
      </c>
      <c r="AU1527" s="2">
        <f t="shared" si="646"/>
        <v>0</v>
      </c>
      <c r="AV1527" s="2">
        <f t="shared" si="647"/>
        <v>0</v>
      </c>
      <c r="AW1527" s="2">
        <f t="shared" si="648"/>
        <v>1.5060642409702786E-2</v>
      </c>
      <c r="AY1527" t="s">
        <v>1880</v>
      </c>
      <c r="AZ1527" t="s">
        <v>310</v>
      </c>
      <c r="BA1527">
        <v>3</v>
      </c>
      <c r="BC1527">
        <v>2</v>
      </c>
      <c r="BD1527" s="91">
        <v>37</v>
      </c>
      <c r="BE1527" s="93">
        <v>49</v>
      </c>
      <c r="BF1527" s="96">
        <f t="shared" si="649"/>
        <v>37049</v>
      </c>
      <c r="BG1527" s="96">
        <f t="shared" si="636"/>
        <v>37049</v>
      </c>
      <c r="BI1527" s="7" t="s">
        <v>1447</v>
      </c>
    </row>
    <row r="1528" spans="1:61" ht="14" hidden="1" customHeight="1" outlineLevel="1" x14ac:dyDescent="0.2">
      <c r="A1528" t="s">
        <v>162</v>
      </c>
      <c r="B1528" t="s">
        <v>310</v>
      </c>
      <c r="C1528" s="1">
        <f t="shared" si="638"/>
        <v>145719</v>
      </c>
      <c r="D1528" s="7">
        <f>IF(N1528&gt;0, RANK(N1528,(N1528:P1528,Q1528:AF1528)),0)</f>
        <v>1</v>
      </c>
      <c r="E1528" s="7">
        <f>IF(O1528&gt;0,RANK(O1528,(N1528:P1528,Q1528:AF1528)),0)</f>
        <v>2</v>
      </c>
      <c r="F1528" s="7">
        <f>IF(P1528&gt;0,RANK(P1528,(N1528:P1528,Q1528:AF1528)),0)</f>
        <v>0</v>
      </c>
      <c r="G1528" s="1">
        <f t="shared" si="650"/>
        <v>23880</v>
      </c>
      <c r="H1528" s="2">
        <f t="shared" si="651"/>
        <v>0.16387705103658412</v>
      </c>
      <c r="I1528" s="2"/>
      <c r="J1528" s="2">
        <f t="shared" si="641"/>
        <v>0.55587123161701635</v>
      </c>
      <c r="K1528" s="2">
        <f t="shared" si="642"/>
        <v>0.39199418058043223</v>
      </c>
      <c r="L1528" s="2">
        <f t="shared" si="643"/>
        <v>0</v>
      </c>
      <c r="M1528" s="2">
        <f t="shared" si="644"/>
        <v>5.2134587802551424E-2</v>
      </c>
      <c r="N1528" s="53">
        <v>81001</v>
      </c>
      <c r="O1528" s="53">
        <v>57121</v>
      </c>
      <c r="Q1528" s="53">
        <v>5379</v>
      </c>
      <c r="S1528" s="53">
        <v>2218</v>
      </c>
      <c r="X1528" s="112"/>
      <c r="AP1528" s="7">
        <f>IF(Q1528&gt;0,RANK(Q1528,(N1528:P1528,Q1528:AF1528)),0)</f>
        <v>3</v>
      </c>
      <c r="AQ1528" s="7">
        <f>IF(R1528&gt;0,RANK(R1528,(N1528:P1528,Q1528:AF1528)),0)</f>
        <v>0</v>
      </c>
      <c r="AR1528" s="7">
        <f>IF(T1528&gt;0,RANK(T1528,(N1528:P1528,Q1528:AF1528)),0)</f>
        <v>0</v>
      </c>
      <c r="AS1528" s="7">
        <f>IF(S1528&gt;0,RANK(S1528,(N1528:P1528,Q1528:AF1528)),0)</f>
        <v>4</v>
      </c>
      <c r="AT1528" s="2">
        <f t="shared" si="645"/>
        <v>3.6913511621682826E-2</v>
      </c>
      <c r="AU1528" s="2">
        <f t="shared" si="646"/>
        <v>0</v>
      </c>
      <c r="AV1528" s="2">
        <f t="shared" si="647"/>
        <v>0</v>
      </c>
      <c r="AW1528" s="2">
        <f t="shared" si="648"/>
        <v>1.5221076180868659E-2</v>
      </c>
      <c r="AY1528" t="s">
        <v>162</v>
      </c>
      <c r="AZ1528" t="s">
        <v>310</v>
      </c>
      <c r="BA1528">
        <v>8</v>
      </c>
      <c r="BC1528">
        <v>2</v>
      </c>
      <c r="BD1528" s="91">
        <v>37</v>
      </c>
      <c r="BE1528" s="93">
        <v>51</v>
      </c>
      <c r="BF1528" s="96">
        <f t="shared" si="649"/>
        <v>37051</v>
      </c>
      <c r="BG1528" s="96">
        <f t="shared" si="636"/>
        <v>37051</v>
      </c>
      <c r="BI1528" s="7" t="s">
        <v>1447</v>
      </c>
    </row>
    <row r="1529" spans="1:61" ht="14" hidden="1" customHeight="1" outlineLevel="1" x14ac:dyDescent="0.2">
      <c r="A1529" t="s">
        <v>2384</v>
      </c>
      <c r="B1529" t="s">
        <v>310</v>
      </c>
      <c r="C1529" s="1">
        <f t="shared" si="638"/>
        <v>15946</v>
      </c>
      <c r="D1529" s="7">
        <f>IF(N1529&gt;0, RANK(N1529,(N1529:P1529,Q1529:AF1529)),0)</f>
        <v>2</v>
      </c>
      <c r="E1529" s="7">
        <f>IF(O1529&gt;0,RANK(O1529,(N1529:P1529,Q1529:AF1529)),0)</f>
        <v>1</v>
      </c>
      <c r="F1529" s="7">
        <f>IF(P1529&gt;0,RANK(P1529,(N1529:P1529,Q1529:AF1529)),0)</f>
        <v>0</v>
      </c>
      <c r="G1529" s="1">
        <f t="shared" si="650"/>
        <v>7519</v>
      </c>
      <c r="H1529" s="2">
        <f t="shared" si="651"/>
        <v>0.47152891007149128</v>
      </c>
      <c r="I1529" s="2"/>
      <c r="J1529" s="2">
        <f t="shared" si="641"/>
        <v>0.24137714787407499</v>
      </c>
      <c r="K1529" s="2">
        <f t="shared" si="642"/>
        <v>0.71290605794556627</v>
      </c>
      <c r="L1529" s="2">
        <f t="shared" si="643"/>
        <v>0</v>
      </c>
      <c r="M1529" s="2">
        <f t="shared" si="644"/>
        <v>4.5716794180358789E-2</v>
      </c>
      <c r="N1529" s="53">
        <v>3849</v>
      </c>
      <c r="O1529" s="53">
        <v>11368</v>
      </c>
      <c r="Q1529" s="53">
        <v>554</v>
      </c>
      <c r="S1529" s="53">
        <v>175</v>
      </c>
      <c r="X1529" s="112"/>
      <c r="AP1529" s="7">
        <f>IF(Q1529&gt;0,RANK(Q1529,(N1529:P1529,Q1529:AF1529)),0)</f>
        <v>3</v>
      </c>
      <c r="AQ1529" s="7">
        <f>IF(R1529&gt;0,RANK(R1529,(N1529:P1529,Q1529:AF1529)),0)</f>
        <v>0</v>
      </c>
      <c r="AR1529" s="7">
        <f>IF(T1529&gt;0,RANK(T1529,(N1529:P1529,Q1529:AF1529)),0)</f>
        <v>0</v>
      </c>
      <c r="AS1529" s="7">
        <f>IF(S1529&gt;0,RANK(S1529,(N1529:P1529,Q1529:AF1529)),0)</f>
        <v>4</v>
      </c>
      <c r="AT1529" s="2">
        <f t="shared" si="645"/>
        <v>3.4742255110999626E-2</v>
      </c>
      <c r="AU1529" s="2">
        <f t="shared" si="646"/>
        <v>0</v>
      </c>
      <c r="AV1529" s="2">
        <f t="shared" si="647"/>
        <v>0</v>
      </c>
      <c r="AW1529" s="2">
        <f t="shared" si="648"/>
        <v>1.0974539069359086E-2</v>
      </c>
      <c r="AY1529" t="s">
        <v>2384</v>
      </c>
      <c r="AZ1529" t="s">
        <v>310</v>
      </c>
      <c r="BA1529">
        <v>3</v>
      </c>
      <c r="BC1529">
        <v>2</v>
      </c>
      <c r="BD1529" s="91">
        <v>37</v>
      </c>
      <c r="BE1529" s="93">
        <v>53</v>
      </c>
      <c r="BF1529" s="96">
        <f t="shared" si="649"/>
        <v>37053</v>
      </c>
      <c r="BG1529" s="96">
        <f t="shared" si="636"/>
        <v>37053</v>
      </c>
      <c r="BI1529" s="7" t="s">
        <v>1447</v>
      </c>
    </row>
    <row r="1530" spans="1:61" ht="14" hidden="1" customHeight="1" outlineLevel="1" x14ac:dyDescent="0.2">
      <c r="A1530" t="s">
        <v>693</v>
      </c>
      <c r="B1530" t="s">
        <v>310</v>
      </c>
      <c r="C1530" s="1">
        <f t="shared" si="638"/>
        <v>23835</v>
      </c>
      <c r="D1530" s="7">
        <f>IF(N1530&gt;0, RANK(N1530,(N1530:P1530,Q1530:AF1530)),0)</f>
        <v>2</v>
      </c>
      <c r="E1530" s="7">
        <f>IF(O1530&gt;0,RANK(O1530,(N1530:P1530,Q1530:AF1530)),0)</f>
        <v>1</v>
      </c>
      <c r="F1530" s="7">
        <f>IF(P1530&gt;0,RANK(P1530,(N1530:P1530,Q1530:AF1530)),0)</f>
        <v>0</v>
      </c>
      <c r="G1530" s="1">
        <f t="shared" si="650"/>
        <v>4297</v>
      </c>
      <c r="H1530" s="2">
        <f t="shared" si="651"/>
        <v>0.18028109922383051</v>
      </c>
      <c r="I1530" s="2"/>
      <c r="J1530" s="2">
        <f t="shared" si="641"/>
        <v>0.38951122299139918</v>
      </c>
      <c r="K1530" s="2">
        <f t="shared" si="642"/>
        <v>0.56979232221522969</v>
      </c>
      <c r="L1530" s="2">
        <f t="shared" si="643"/>
        <v>0</v>
      </c>
      <c r="M1530" s="2">
        <f t="shared" si="644"/>
        <v>4.069645479337114E-2</v>
      </c>
      <c r="N1530" s="53">
        <v>9284</v>
      </c>
      <c r="O1530" s="53">
        <v>13581</v>
      </c>
      <c r="Q1530" s="53">
        <v>766</v>
      </c>
      <c r="S1530" s="53">
        <v>204</v>
      </c>
      <c r="X1530" s="112"/>
      <c r="AP1530" s="7">
        <f>IF(Q1530&gt;0,RANK(Q1530,(N1530:P1530,Q1530:AF1530)),0)</f>
        <v>3</v>
      </c>
      <c r="AQ1530" s="7">
        <f>IF(R1530&gt;0,RANK(R1530,(N1530:P1530,Q1530:AF1530)),0)</f>
        <v>0</v>
      </c>
      <c r="AR1530" s="7">
        <f>IF(T1530&gt;0,RANK(T1530,(N1530:P1530,Q1530:AF1530)),0)</f>
        <v>0</v>
      </c>
      <c r="AS1530" s="7">
        <f>IF(S1530&gt;0,RANK(S1530,(N1530:P1530,Q1530:AF1530)),0)</f>
        <v>4</v>
      </c>
      <c r="AT1530" s="2">
        <f t="shared" si="645"/>
        <v>3.213761275435284E-2</v>
      </c>
      <c r="AU1530" s="2">
        <f t="shared" si="646"/>
        <v>0</v>
      </c>
      <c r="AV1530" s="2">
        <f t="shared" si="647"/>
        <v>0</v>
      </c>
      <c r="AW1530" s="2">
        <f t="shared" si="648"/>
        <v>8.558842039018251E-3</v>
      </c>
      <c r="AY1530" t="s">
        <v>693</v>
      </c>
      <c r="AZ1530" t="s">
        <v>310</v>
      </c>
      <c r="BA1530">
        <v>3</v>
      </c>
      <c r="BC1530">
        <v>2</v>
      </c>
      <c r="BD1530" s="91">
        <v>37</v>
      </c>
      <c r="BE1530" s="93">
        <v>55</v>
      </c>
      <c r="BF1530" s="96">
        <f t="shared" si="649"/>
        <v>37055</v>
      </c>
      <c r="BG1530" s="96">
        <f t="shared" si="636"/>
        <v>37055</v>
      </c>
      <c r="BI1530" s="7" t="s">
        <v>1447</v>
      </c>
    </row>
    <row r="1531" spans="1:61" ht="14" hidden="1" customHeight="1" outlineLevel="1" x14ac:dyDescent="0.2">
      <c r="A1531" t="s">
        <v>2167</v>
      </c>
      <c r="B1531" t="s">
        <v>310</v>
      </c>
      <c r="C1531" s="1">
        <f t="shared" si="638"/>
        <v>88188</v>
      </c>
      <c r="D1531" s="7">
        <f>IF(N1531&gt;0, RANK(N1531,(N1531:P1531,Q1531:AF1531)),0)</f>
        <v>2</v>
      </c>
      <c r="E1531" s="7">
        <f>IF(O1531&gt;0,RANK(O1531,(N1531:P1531,Q1531:AF1531)),0)</f>
        <v>1</v>
      </c>
      <c r="F1531" s="7">
        <f>IF(P1531&gt;0,RANK(P1531,(N1531:P1531,Q1531:AF1531)),0)</f>
        <v>0</v>
      </c>
      <c r="G1531" s="1">
        <f t="shared" si="650"/>
        <v>37026</v>
      </c>
      <c r="H1531" s="2">
        <f t="shared" si="651"/>
        <v>0.41985304123009931</v>
      </c>
      <c r="I1531" s="2"/>
      <c r="J1531" s="2">
        <f t="shared" si="641"/>
        <v>0.26829047035877895</v>
      </c>
      <c r="K1531" s="2">
        <f t="shared" si="642"/>
        <v>0.68814351158887832</v>
      </c>
      <c r="L1531" s="2">
        <f t="shared" si="643"/>
        <v>0</v>
      </c>
      <c r="M1531" s="2">
        <f t="shared" si="644"/>
        <v>4.3566018052342725E-2</v>
      </c>
      <c r="N1531" s="53">
        <v>23660</v>
      </c>
      <c r="O1531" s="53">
        <v>60686</v>
      </c>
      <c r="Q1531" s="53">
        <v>2496</v>
      </c>
      <c r="S1531" s="53">
        <v>1346</v>
      </c>
      <c r="X1531" s="112"/>
      <c r="AP1531" s="7">
        <f>IF(Q1531&gt;0,RANK(Q1531,(N1531:P1531,Q1531:AF1531)),0)</f>
        <v>3</v>
      </c>
      <c r="AQ1531" s="7">
        <f>IF(R1531&gt;0,RANK(R1531,(N1531:P1531,Q1531:AF1531)),0)</f>
        <v>0</v>
      </c>
      <c r="AR1531" s="7">
        <f>IF(T1531&gt;0,RANK(T1531,(N1531:P1531,Q1531:AF1531)),0)</f>
        <v>0</v>
      </c>
      <c r="AS1531" s="7">
        <f>IF(S1531&gt;0,RANK(S1531,(N1531:P1531,Q1531:AF1531)),0)</f>
        <v>4</v>
      </c>
      <c r="AT1531" s="2">
        <f t="shared" si="645"/>
        <v>2.8303170499387673E-2</v>
      </c>
      <c r="AU1531" s="2">
        <f t="shared" si="646"/>
        <v>0</v>
      </c>
      <c r="AV1531" s="2">
        <f t="shared" si="647"/>
        <v>0</v>
      </c>
      <c r="AW1531" s="2">
        <f t="shared" si="648"/>
        <v>1.5262847552955051E-2</v>
      </c>
      <c r="AY1531" t="s">
        <v>2167</v>
      </c>
      <c r="AZ1531" t="s">
        <v>310</v>
      </c>
      <c r="BA1531">
        <v>13</v>
      </c>
      <c r="BC1531">
        <v>2</v>
      </c>
      <c r="BD1531" s="91">
        <v>37</v>
      </c>
      <c r="BE1531" s="93">
        <v>57</v>
      </c>
      <c r="BF1531" s="96">
        <f t="shared" si="649"/>
        <v>37057</v>
      </c>
      <c r="BG1531" s="96">
        <f t="shared" si="636"/>
        <v>37057</v>
      </c>
      <c r="BI1531" s="7" t="s">
        <v>1447</v>
      </c>
    </row>
    <row r="1532" spans="1:61" ht="14" hidden="1" customHeight="1" outlineLevel="1" x14ac:dyDescent="0.2">
      <c r="A1532" t="s">
        <v>694</v>
      </c>
      <c r="B1532" t="s">
        <v>310</v>
      </c>
      <c r="C1532" s="1">
        <f t="shared" si="638"/>
        <v>25162</v>
      </c>
      <c r="D1532" s="7">
        <f>IF(N1532&gt;0, RANK(N1532,(N1532:P1532,Q1532:AF1532)),0)</f>
        <v>2</v>
      </c>
      <c r="E1532" s="7">
        <f>IF(O1532&gt;0,RANK(O1532,(N1532:P1532,Q1532:AF1532)),0)</f>
        <v>1</v>
      </c>
      <c r="F1532" s="7">
        <f>IF(P1532&gt;0,RANK(P1532,(N1532:P1532,Q1532:AF1532)),0)</f>
        <v>0</v>
      </c>
      <c r="G1532" s="1">
        <f t="shared" si="650"/>
        <v>10845</v>
      </c>
      <c r="H1532" s="2">
        <f t="shared" si="651"/>
        <v>0.43100707415944678</v>
      </c>
      <c r="I1532" s="2"/>
      <c r="J1532" s="2">
        <f t="shared" si="641"/>
        <v>0.26110802003020428</v>
      </c>
      <c r="K1532" s="2">
        <f t="shared" si="642"/>
        <v>0.69211509418965111</v>
      </c>
      <c r="L1532" s="2">
        <f t="shared" si="643"/>
        <v>0</v>
      </c>
      <c r="M1532" s="2">
        <f t="shared" si="644"/>
        <v>4.6776885780144606E-2</v>
      </c>
      <c r="N1532" s="53">
        <v>6570</v>
      </c>
      <c r="O1532" s="53">
        <v>17415</v>
      </c>
      <c r="Q1532" s="53">
        <v>781</v>
      </c>
      <c r="S1532" s="53">
        <v>396</v>
      </c>
      <c r="X1532" s="112"/>
      <c r="AP1532" s="7">
        <f>IF(Q1532&gt;0,RANK(Q1532,(N1532:P1532,Q1532:AF1532)),0)</f>
        <v>3</v>
      </c>
      <c r="AQ1532" s="7">
        <f>IF(R1532&gt;0,RANK(R1532,(N1532:P1532,Q1532:AF1532)),0)</f>
        <v>0</v>
      </c>
      <c r="AR1532" s="7">
        <f>IF(T1532&gt;0,RANK(T1532,(N1532:P1532,Q1532:AF1532)),0)</f>
        <v>0</v>
      </c>
      <c r="AS1532" s="7">
        <f>IF(S1532&gt;0,RANK(S1532,(N1532:P1532,Q1532:AF1532)),0)</f>
        <v>4</v>
      </c>
      <c r="AT1532" s="2">
        <f t="shared" si="645"/>
        <v>3.1038868134488515E-2</v>
      </c>
      <c r="AU1532" s="2">
        <f t="shared" si="646"/>
        <v>0</v>
      </c>
      <c r="AV1532" s="2">
        <f t="shared" si="647"/>
        <v>0</v>
      </c>
      <c r="AW1532" s="2">
        <f t="shared" si="648"/>
        <v>1.5738017645656147E-2</v>
      </c>
      <c r="AY1532" t="s">
        <v>694</v>
      </c>
      <c r="AZ1532" t="s">
        <v>310</v>
      </c>
      <c r="BA1532">
        <v>13</v>
      </c>
      <c r="BC1532">
        <v>2</v>
      </c>
      <c r="BD1532" s="91">
        <v>37</v>
      </c>
      <c r="BE1532" s="93">
        <v>59</v>
      </c>
      <c r="BF1532" s="96">
        <f t="shared" si="649"/>
        <v>37059</v>
      </c>
      <c r="BG1532" s="96">
        <f t="shared" si="636"/>
        <v>37059</v>
      </c>
      <c r="BI1532" s="7" t="s">
        <v>1447</v>
      </c>
    </row>
    <row r="1533" spans="1:61" ht="14" hidden="1" customHeight="1" outlineLevel="1" x14ac:dyDescent="0.2">
      <c r="A1533" t="s">
        <v>695</v>
      </c>
      <c r="B1533" t="s">
        <v>310</v>
      </c>
      <c r="C1533" s="1">
        <f t="shared" si="638"/>
        <v>22432</v>
      </c>
      <c r="D1533" s="7">
        <f>IF(N1533&gt;0, RANK(N1533,(N1533:P1533,Q1533:AF1533)),0)</f>
        <v>2</v>
      </c>
      <c r="E1533" s="7">
        <f>IF(O1533&gt;0,RANK(O1533,(N1533:P1533,Q1533:AF1533)),0)</f>
        <v>1</v>
      </c>
      <c r="F1533" s="7">
        <f>IF(P1533&gt;0,RANK(P1533,(N1533:P1533,Q1533:AF1533)),0)</f>
        <v>0</v>
      </c>
      <c r="G1533" s="1">
        <f t="shared" si="650"/>
        <v>4265</v>
      </c>
      <c r="H1533" s="2">
        <f t="shared" si="651"/>
        <v>0.19013017118402281</v>
      </c>
      <c r="I1533" s="2"/>
      <c r="J1533" s="2">
        <f t="shared" si="641"/>
        <v>0.38734843081312409</v>
      </c>
      <c r="K1533" s="2">
        <f t="shared" si="642"/>
        <v>0.57747860199714696</v>
      </c>
      <c r="L1533" s="2">
        <f t="shared" si="643"/>
        <v>0</v>
      </c>
      <c r="M1533" s="2">
        <f t="shared" si="644"/>
        <v>3.5172967189728954E-2</v>
      </c>
      <c r="N1533" s="53">
        <v>8689</v>
      </c>
      <c r="O1533" s="53">
        <v>12954</v>
      </c>
      <c r="Q1533" s="53">
        <v>477</v>
      </c>
      <c r="S1533" s="53">
        <v>312</v>
      </c>
      <c r="X1533" s="112"/>
      <c r="AP1533" s="7">
        <f>IF(Q1533&gt;0,RANK(Q1533,(N1533:P1533,Q1533:AF1533)),0)</f>
        <v>3</v>
      </c>
      <c r="AQ1533" s="7">
        <f>IF(R1533&gt;0,RANK(R1533,(N1533:P1533,Q1533:AF1533)),0)</f>
        <v>0</v>
      </c>
      <c r="AR1533" s="7">
        <f>IF(T1533&gt;0,RANK(T1533,(N1533:P1533,Q1533:AF1533)),0)</f>
        <v>0</v>
      </c>
      <c r="AS1533" s="7">
        <f>IF(S1533&gt;0,RANK(S1533,(N1533:P1533,Q1533:AF1533)),0)</f>
        <v>4</v>
      </c>
      <c r="AT1533" s="2">
        <f t="shared" si="645"/>
        <v>2.1264265335235379E-2</v>
      </c>
      <c r="AU1533" s="2">
        <f t="shared" si="646"/>
        <v>0</v>
      </c>
      <c r="AV1533" s="2">
        <f t="shared" si="647"/>
        <v>0</v>
      </c>
      <c r="AW1533" s="2">
        <f t="shared" si="648"/>
        <v>1.3908701854493581E-2</v>
      </c>
      <c r="AY1533" t="s">
        <v>695</v>
      </c>
      <c r="AZ1533" t="s">
        <v>310</v>
      </c>
      <c r="BA1533">
        <v>3</v>
      </c>
      <c r="BC1533">
        <v>2</v>
      </c>
      <c r="BD1533" s="91">
        <v>37</v>
      </c>
      <c r="BE1533" s="93">
        <v>61</v>
      </c>
      <c r="BF1533" s="96">
        <f t="shared" si="649"/>
        <v>37061</v>
      </c>
      <c r="BG1533" s="96">
        <f t="shared" si="636"/>
        <v>37061</v>
      </c>
      <c r="BI1533" s="7" t="s">
        <v>1447</v>
      </c>
    </row>
    <row r="1534" spans="1:61" ht="14" hidden="1" customHeight="1" outlineLevel="1" x14ac:dyDescent="0.2">
      <c r="A1534" t="s">
        <v>696</v>
      </c>
      <c r="B1534" t="s">
        <v>310</v>
      </c>
      <c r="C1534" s="1">
        <f t="shared" si="638"/>
        <v>178846</v>
      </c>
      <c r="D1534" s="7">
        <f>IF(N1534&gt;0, RANK(N1534,(N1534:P1534,Q1534:AF1534)),0)</f>
        <v>1</v>
      </c>
      <c r="E1534" s="7">
        <f>IF(O1534&gt;0,RANK(O1534,(N1534:P1534,Q1534:AF1534)),0)</f>
        <v>2</v>
      </c>
      <c r="F1534" s="7">
        <f>IF(P1534&gt;0,RANK(P1534,(N1534:P1534,Q1534:AF1534)),0)</f>
        <v>0</v>
      </c>
      <c r="G1534" s="1">
        <f t="shared" si="650"/>
        <v>104277</v>
      </c>
      <c r="H1534" s="2">
        <f t="shared" si="651"/>
        <v>0.58305469510081298</v>
      </c>
      <c r="I1534" s="2"/>
      <c r="J1534" s="2">
        <f t="shared" si="641"/>
        <v>0.77401227872023981</v>
      </c>
      <c r="K1534" s="2">
        <f t="shared" si="642"/>
        <v>0.19095758361942677</v>
      </c>
      <c r="L1534" s="2">
        <f t="shared" si="643"/>
        <v>0</v>
      </c>
      <c r="M1534" s="2">
        <f t="shared" si="644"/>
        <v>3.5030137660333416E-2</v>
      </c>
      <c r="N1534" s="53">
        <v>138429</v>
      </c>
      <c r="O1534" s="53">
        <v>34152</v>
      </c>
      <c r="Q1534" s="53">
        <v>5041</v>
      </c>
      <c r="S1534" s="53">
        <v>1224</v>
      </c>
      <c r="X1534" s="112"/>
      <c r="AP1534" s="7">
        <f>IF(Q1534&gt;0,RANK(Q1534,(N1534:P1534,Q1534:AF1534)),0)</f>
        <v>3</v>
      </c>
      <c r="AQ1534" s="7">
        <f>IF(R1534&gt;0,RANK(R1534,(N1534:P1534,Q1534:AF1534)),0)</f>
        <v>0</v>
      </c>
      <c r="AR1534" s="7">
        <f>IF(T1534&gt;0,RANK(T1534,(N1534:P1534,Q1534:AF1534)),0)</f>
        <v>0</v>
      </c>
      <c r="AS1534" s="7">
        <f>IF(S1534&gt;0,RANK(S1534,(N1534:P1534,Q1534:AF1534)),0)</f>
        <v>4</v>
      </c>
      <c r="AT1534" s="2">
        <f t="shared" si="645"/>
        <v>2.8186260805385638E-2</v>
      </c>
      <c r="AU1534" s="2">
        <f t="shared" si="646"/>
        <v>0</v>
      </c>
      <c r="AV1534" s="2">
        <f t="shared" si="647"/>
        <v>0</v>
      </c>
      <c r="AW1534" s="2">
        <f t="shared" si="648"/>
        <v>6.8438768549478326E-3</v>
      </c>
      <c r="AY1534" t="s">
        <v>696</v>
      </c>
      <c r="AZ1534" t="s">
        <v>310</v>
      </c>
      <c r="BA1534">
        <v>4</v>
      </c>
      <c r="BC1534">
        <v>2</v>
      </c>
      <c r="BD1534" s="91">
        <v>37</v>
      </c>
      <c r="BE1534" s="93">
        <v>63</v>
      </c>
      <c r="BF1534" s="96">
        <f t="shared" si="649"/>
        <v>37063</v>
      </c>
      <c r="BG1534" s="96">
        <f t="shared" si="636"/>
        <v>37063</v>
      </c>
      <c r="BI1534" s="7" t="s">
        <v>1447</v>
      </c>
    </row>
    <row r="1535" spans="1:61" ht="14" hidden="1" customHeight="1" outlineLevel="1" x14ac:dyDescent="0.2">
      <c r="A1535" t="s">
        <v>626</v>
      </c>
      <c r="B1535" t="s">
        <v>310</v>
      </c>
      <c r="C1535" s="1">
        <f t="shared" ref="C1535:C1566" si="652">SUM(N1535:AN1535)</f>
        <v>25318</v>
      </c>
      <c r="D1535" s="7">
        <f>IF(N1535&gt;0, RANK(N1535,(N1535:P1535,Q1535:AF1535)),0)</f>
        <v>1</v>
      </c>
      <c r="E1535" s="7">
        <f>IF(O1535&gt;0,RANK(O1535,(N1535:P1535,Q1535:AF1535)),0)</f>
        <v>2</v>
      </c>
      <c r="F1535" s="7">
        <f>IF(P1535&gt;0,RANK(P1535,(N1535:P1535,Q1535:AF1535)),0)</f>
        <v>0</v>
      </c>
      <c r="G1535" s="1">
        <f t="shared" si="650"/>
        <v>7370</v>
      </c>
      <c r="H1535" s="2">
        <f t="shared" si="651"/>
        <v>0.29109724306817286</v>
      </c>
      <c r="I1535" s="2"/>
      <c r="J1535" s="2">
        <f t="shared" ref="J1535:J1566" si="653">IF($C1535=0,"-",N1535/$C1535)</f>
        <v>0.63006556600047392</v>
      </c>
      <c r="K1535" s="2">
        <f t="shared" ref="K1535:K1566" si="654">IF($C1535=0,"-",O1535/$C1535)</f>
        <v>0.33896832293230111</v>
      </c>
      <c r="L1535" s="2">
        <f t="shared" ref="L1535:L1566" si="655">IF($C1535=0,"-",P1535/$C1535)</f>
        <v>0</v>
      </c>
      <c r="M1535" s="2">
        <f t="shared" ref="M1535:M1566" si="656">IF(C1535=0,"-",(1-J1535-K1535-L1535))</f>
        <v>3.0966111067224966E-2</v>
      </c>
      <c r="N1535" s="53">
        <v>15952</v>
      </c>
      <c r="O1535" s="53">
        <v>8582</v>
      </c>
      <c r="Q1535" s="53">
        <v>506</v>
      </c>
      <c r="S1535" s="53">
        <v>278</v>
      </c>
      <c r="X1535" s="112"/>
      <c r="AP1535" s="7">
        <f>IF(Q1535&gt;0,RANK(Q1535,(N1535:P1535,Q1535:AF1535)),0)</f>
        <v>3</v>
      </c>
      <c r="AQ1535" s="7">
        <f>IF(R1535&gt;0,RANK(R1535,(N1535:P1535,Q1535:AF1535)),0)</f>
        <v>0</v>
      </c>
      <c r="AR1535" s="7">
        <f>IF(T1535&gt;0,RANK(T1535,(N1535:P1535,Q1535:AF1535)),0)</f>
        <v>0</v>
      </c>
      <c r="AS1535" s="7">
        <f>IF(S1535&gt;0,RANK(S1535,(N1535:P1535,Q1535:AF1535)),0)</f>
        <v>4</v>
      </c>
      <c r="AT1535" s="2">
        <f t="shared" ref="AT1535:AT1566" si="657">IF($C1535=0,"-",Q1535/$C1535)</f>
        <v>1.9985780867367089E-2</v>
      </c>
      <c r="AU1535" s="2">
        <f t="shared" ref="AU1535:AU1566" si="658">IF($C1535=0,"-",R1535/$C1535)</f>
        <v>0</v>
      </c>
      <c r="AV1535" s="2">
        <f t="shared" ref="AV1535:AV1566" si="659">IF($C1535=0,"-",T1535/$C1535)</f>
        <v>0</v>
      </c>
      <c r="AW1535" s="2">
        <f t="shared" ref="AW1535:AW1566" si="660">IF($C1535=0,"-",S1535/$C1535)</f>
        <v>1.0980330199857809E-2</v>
      </c>
      <c r="AY1535" t="s">
        <v>626</v>
      </c>
      <c r="AZ1535" t="s">
        <v>310</v>
      </c>
      <c r="BA1535">
        <v>1</v>
      </c>
      <c r="BC1535">
        <v>2</v>
      </c>
      <c r="BD1535" s="91">
        <v>37</v>
      </c>
      <c r="BE1535" s="93">
        <v>65</v>
      </c>
      <c r="BF1535" s="96">
        <f t="shared" si="649"/>
        <v>37065</v>
      </c>
      <c r="BG1535" s="96">
        <f t="shared" si="636"/>
        <v>37065</v>
      </c>
      <c r="BI1535" s="7" t="s">
        <v>1447</v>
      </c>
    </row>
    <row r="1536" spans="1:61" ht="14" hidden="1" customHeight="1" outlineLevel="1" x14ac:dyDescent="0.2">
      <c r="A1536" t="s">
        <v>1659</v>
      </c>
      <c r="B1536" t="s">
        <v>310</v>
      </c>
      <c r="C1536" s="1">
        <f t="shared" si="652"/>
        <v>199509</v>
      </c>
      <c r="D1536" s="7">
        <f>IF(N1536&gt;0, RANK(N1536,(N1536:P1536,Q1536:AF1536)),0)</f>
        <v>1</v>
      </c>
      <c r="E1536" s="7">
        <f>IF(O1536&gt;0,RANK(O1536,(N1536:P1536,Q1536:AF1536)),0)</f>
        <v>2</v>
      </c>
      <c r="F1536" s="7">
        <f>IF(P1536&gt;0,RANK(P1536,(N1536:P1536,Q1536:AF1536)),0)</f>
        <v>0</v>
      </c>
      <c r="G1536" s="1">
        <f t="shared" si="650"/>
        <v>24049</v>
      </c>
      <c r="H1536" s="2">
        <f t="shared" si="651"/>
        <v>0.12054092797818645</v>
      </c>
      <c r="I1536" s="2"/>
      <c r="J1536" s="2">
        <f t="shared" si="653"/>
        <v>0.53770506593687506</v>
      </c>
      <c r="K1536" s="2">
        <f t="shared" si="654"/>
        <v>0.41716413795868856</v>
      </c>
      <c r="L1536" s="2">
        <f t="shared" si="655"/>
        <v>0</v>
      </c>
      <c r="M1536" s="2">
        <f t="shared" si="656"/>
        <v>4.5130796104436377E-2</v>
      </c>
      <c r="N1536" s="53">
        <v>107277</v>
      </c>
      <c r="O1536" s="53">
        <v>83228</v>
      </c>
      <c r="Q1536" s="53">
        <v>6533</v>
      </c>
      <c r="S1536" s="53">
        <v>2471</v>
      </c>
      <c r="X1536" s="112"/>
      <c r="AP1536" s="7">
        <f>IF(Q1536&gt;0,RANK(Q1536,(N1536:P1536,Q1536:AF1536)),0)</f>
        <v>3</v>
      </c>
      <c r="AQ1536" s="7">
        <f>IF(R1536&gt;0,RANK(R1536,(N1536:P1536,Q1536:AF1536)),0)</f>
        <v>0</v>
      </c>
      <c r="AR1536" s="7">
        <f>IF(T1536&gt;0,RANK(T1536,(N1536:P1536,Q1536:AF1536)),0)</f>
        <v>0</v>
      </c>
      <c r="AS1536" s="7">
        <f>IF(S1536&gt;0,RANK(S1536,(N1536:P1536,Q1536:AF1536)),0)</f>
        <v>4</v>
      </c>
      <c r="AT1536" s="2">
        <f t="shared" si="657"/>
        <v>3.2745389932283757E-2</v>
      </c>
      <c r="AU1536" s="2">
        <f t="shared" si="658"/>
        <v>0</v>
      </c>
      <c r="AV1536" s="2">
        <f t="shared" si="659"/>
        <v>0</v>
      </c>
      <c r="AW1536" s="2">
        <f t="shared" si="660"/>
        <v>1.2385406172152634E-2</v>
      </c>
      <c r="AY1536" t="s">
        <v>1659</v>
      </c>
      <c r="AZ1536" t="s">
        <v>310</v>
      </c>
      <c r="BC1536">
        <v>2</v>
      </c>
      <c r="BD1536" s="91">
        <v>37</v>
      </c>
      <c r="BE1536" s="93">
        <v>67</v>
      </c>
      <c r="BF1536" s="96">
        <f t="shared" si="649"/>
        <v>37067</v>
      </c>
      <c r="BG1536" s="96">
        <f t="shared" si="636"/>
        <v>37067</v>
      </c>
      <c r="BI1536" s="7" t="s">
        <v>1447</v>
      </c>
    </row>
    <row r="1537" spans="1:61" ht="14" hidden="1" customHeight="1" outlineLevel="1" x14ac:dyDescent="0.2">
      <c r="A1537" t="s">
        <v>2356</v>
      </c>
      <c r="B1537" t="s">
        <v>310</v>
      </c>
      <c r="C1537" s="1">
        <f t="shared" si="652"/>
        <v>37124</v>
      </c>
      <c r="D1537" s="7">
        <f>IF(N1537&gt;0, RANK(N1537,(N1537:P1537,Q1537:AF1537)),0)</f>
        <v>2</v>
      </c>
      <c r="E1537" s="7">
        <f>IF(O1537&gt;0,RANK(O1537,(N1537:P1537,Q1537:AF1537)),0)</f>
        <v>1</v>
      </c>
      <c r="F1537" s="7">
        <f>IF(P1537&gt;0,RANK(P1537,(N1537:P1537,Q1537:AF1537)),0)</f>
        <v>0</v>
      </c>
      <c r="G1537" s="1">
        <f t="shared" si="650"/>
        <v>3995</v>
      </c>
      <c r="H1537" s="2">
        <f t="shared" si="651"/>
        <v>0.10761232625794634</v>
      </c>
      <c r="I1537" s="2"/>
      <c r="J1537" s="2">
        <f t="shared" si="653"/>
        <v>0.42180260747764248</v>
      </c>
      <c r="K1537" s="2">
        <f t="shared" si="654"/>
        <v>0.52941493373558879</v>
      </c>
      <c r="L1537" s="2">
        <f t="shared" si="655"/>
        <v>0</v>
      </c>
      <c r="M1537" s="2">
        <f t="shared" si="656"/>
        <v>4.878245878676879E-2</v>
      </c>
      <c r="N1537" s="53">
        <v>15659</v>
      </c>
      <c r="O1537" s="53">
        <v>19654</v>
      </c>
      <c r="Q1537" s="53">
        <v>1246</v>
      </c>
      <c r="S1537" s="53">
        <v>565</v>
      </c>
      <c r="X1537" s="112"/>
      <c r="AP1537" s="7">
        <f>IF(Q1537&gt;0,RANK(Q1537,(N1537:P1537,Q1537:AF1537)),0)</f>
        <v>3</v>
      </c>
      <c r="AQ1537" s="7">
        <f>IF(R1537&gt;0,RANK(R1537,(N1537:P1537,Q1537:AF1537)),0)</f>
        <v>0</v>
      </c>
      <c r="AR1537" s="7">
        <f>IF(T1537&gt;0,RANK(T1537,(N1537:P1537,Q1537:AF1537)),0)</f>
        <v>0</v>
      </c>
      <c r="AS1537" s="7">
        <f>IF(S1537&gt;0,RANK(S1537,(N1537:P1537,Q1537:AF1537)),0)</f>
        <v>4</v>
      </c>
      <c r="AT1537" s="2">
        <f t="shared" si="657"/>
        <v>3.3563193621377004E-2</v>
      </c>
      <c r="AU1537" s="2">
        <f t="shared" si="658"/>
        <v>0</v>
      </c>
      <c r="AV1537" s="2">
        <f t="shared" si="659"/>
        <v>0</v>
      </c>
      <c r="AW1537" s="2">
        <f t="shared" si="660"/>
        <v>1.521926516539166E-2</v>
      </c>
      <c r="AY1537" t="s">
        <v>2356</v>
      </c>
      <c r="AZ1537" t="s">
        <v>310</v>
      </c>
      <c r="BA1537">
        <v>4</v>
      </c>
      <c r="BC1537">
        <v>2</v>
      </c>
      <c r="BD1537" s="91">
        <v>37</v>
      </c>
      <c r="BE1537" s="93">
        <v>69</v>
      </c>
      <c r="BF1537" s="96">
        <f t="shared" si="649"/>
        <v>37069</v>
      </c>
      <c r="BG1537" s="96">
        <f t="shared" si="636"/>
        <v>37069</v>
      </c>
      <c r="BI1537" s="7" t="s">
        <v>1447</v>
      </c>
    </row>
    <row r="1538" spans="1:61" ht="14" hidden="1" customHeight="1" outlineLevel="1" x14ac:dyDescent="0.2">
      <c r="A1538" t="s">
        <v>720</v>
      </c>
      <c r="B1538" t="s">
        <v>310</v>
      </c>
      <c r="C1538" s="1">
        <f t="shared" si="652"/>
        <v>114201</v>
      </c>
      <c r="D1538" s="7">
        <f>IF(N1538&gt;0, RANK(N1538,(N1538:P1538,Q1538:AF1538)),0)</f>
        <v>2</v>
      </c>
      <c r="E1538" s="7">
        <f>IF(O1538&gt;0,RANK(O1538,(N1538:P1538,Q1538:AF1538)),0)</f>
        <v>1</v>
      </c>
      <c r="F1538" s="7">
        <f>IF(P1538&gt;0,RANK(P1538,(N1538:P1538,Q1538:AF1538)),0)</f>
        <v>0</v>
      </c>
      <c r="G1538" s="1">
        <f t="shared" si="650"/>
        <v>29803</v>
      </c>
      <c r="H1538" s="2">
        <f t="shared" si="651"/>
        <v>0.26096969378551854</v>
      </c>
      <c r="I1538" s="2"/>
      <c r="J1538" s="2">
        <f t="shared" si="653"/>
        <v>0.34671325119745011</v>
      </c>
      <c r="K1538" s="2">
        <f t="shared" si="654"/>
        <v>0.6076829449829686</v>
      </c>
      <c r="L1538" s="2">
        <f t="shared" si="655"/>
        <v>0</v>
      </c>
      <c r="M1538" s="2">
        <f t="shared" si="656"/>
        <v>4.560380381958129E-2</v>
      </c>
      <c r="N1538" s="53">
        <v>39595</v>
      </c>
      <c r="O1538" s="53">
        <v>69398</v>
      </c>
      <c r="Q1538" s="53">
        <v>3548</v>
      </c>
      <c r="S1538" s="53">
        <v>1660</v>
      </c>
      <c r="X1538" s="112"/>
      <c r="AP1538" s="7">
        <f>IF(Q1538&gt;0,RANK(Q1538,(N1538:P1538,Q1538:AF1538)),0)</f>
        <v>3</v>
      </c>
      <c r="AQ1538" s="7">
        <f>IF(R1538&gt;0,RANK(R1538,(N1538:P1538,Q1538:AF1538)),0)</f>
        <v>0</v>
      </c>
      <c r="AR1538" s="7">
        <f>IF(T1538&gt;0,RANK(T1538,(N1538:P1538,Q1538:AF1538)),0)</f>
        <v>0</v>
      </c>
      <c r="AS1538" s="7">
        <f>IF(S1538&gt;0,RANK(S1538,(N1538:P1538,Q1538:AF1538)),0)</f>
        <v>4</v>
      </c>
      <c r="AT1538" s="2">
        <f t="shared" si="657"/>
        <v>3.1068029176627175E-2</v>
      </c>
      <c r="AU1538" s="2">
        <f t="shared" si="658"/>
        <v>0</v>
      </c>
      <c r="AV1538" s="2">
        <f t="shared" si="659"/>
        <v>0</v>
      </c>
      <c r="AW1538" s="2">
        <f t="shared" si="660"/>
        <v>1.4535774642954091E-2</v>
      </c>
      <c r="AY1538" t="s">
        <v>720</v>
      </c>
      <c r="AZ1538" t="s">
        <v>310</v>
      </c>
      <c r="BA1538">
        <v>5</v>
      </c>
      <c r="BC1538">
        <v>2</v>
      </c>
      <c r="BD1538" s="91">
        <v>37</v>
      </c>
      <c r="BE1538" s="93">
        <v>71</v>
      </c>
      <c r="BF1538" s="96">
        <f t="shared" si="649"/>
        <v>37071</v>
      </c>
      <c r="BG1538" s="96">
        <f t="shared" si="636"/>
        <v>37071</v>
      </c>
      <c r="BI1538" s="7" t="s">
        <v>1447</v>
      </c>
    </row>
    <row r="1539" spans="1:61" ht="14" hidden="1" customHeight="1" outlineLevel="1" x14ac:dyDescent="0.2">
      <c r="A1539" t="s">
        <v>688</v>
      </c>
      <c r="B1539" t="s">
        <v>310</v>
      </c>
      <c r="C1539" s="1">
        <f t="shared" si="652"/>
        <v>5885</v>
      </c>
      <c r="D1539" s="7">
        <f>IF(N1539&gt;0, RANK(N1539,(N1539:P1539,Q1539:AF1539)),0)</f>
        <v>2</v>
      </c>
      <c r="E1539" s="7">
        <f>IF(O1539&gt;0,RANK(O1539,(N1539:P1539,Q1539:AF1539)),0)</f>
        <v>1</v>
      </c>
      <c r="F1539" s="7">
        <f>IF(P1539&gt;0,RANK(P1539,(N1539:P1539,Q1539:AF1539)),0)</f>
        <v>0</v>
      </c>
      <c r="G1539" s="1">
        <f t="shared" si="650"/>
        <v>731</v>
      </c>
      <c r="H1539" s="2">
        <f t="shared" si="651"/>
        <v>0.12421410365335599</v>
      </c>
      <c r="I1539" s="2"/>
      <c r="J1539" s="2">
        <f t="shared" si="653"/>
        <v>0.42039082412914186</v>
      </c>
      <c r="K1539" s="2">
        <f t="shared" si="654"/>
        <v>0.54460492778249792</v>
      </c>
      <c r="L1539" s="2">
        <f t="shared" si="655"/>
        <v>0</v>
      </c>
      <c r="M1539" s="2">
        <f t="shared" si="656"/>
        <v>3.5004248088360224E-2</v>
      </c>
      <c r="N1539" s="53">
        <v>2474</v>
      </c>
      <c r="O1539" s="53">
        <v>3205</v>
      </c>
      <c r="Q1539" s="53">
        <v>132</v>
      </c>
      <c r="S1539" s="53">
        <v>74</v>
      </c>
      <c r="X1539" s="112"/>
      <c r="AP1539" s="7">
        <f>IF(Q1539&gt;0,RANK(Q1539,(N1539:P1539,Q1539:AF1539)),0)</f>
        <v>3</v>
      </c>
      <c r="AQ1539" s="7">
        <f>IF(R1539&gt;0,RANK(R1539,(N1539:P1539,Q1539:AF1539)),0)</f>
        <v>0</v>
      </c>
      <c r="AR1539" s="7">
        <f>IF(T1539&gt;0,RANK(T1539,(N1539:P1539,Q1539:AF1539)),0)</f>
        <v>0</v>
      </c>
      <c r="AS1539" s="7">
        <f>IF(S1539&gt;0,RANK(S1539,(N1539:P1539,Q1539:AF1539)),0)</f>
        <v>4</v>
      </c>
      <c r="AT1539" s="2">
        <f t="shared" si="657"/>
        <v>2.2429906542056073E-2</v>
      </c>
      <c r="AU1539" s="2">
        <f t="shared" si="658"/>
        <v>0</v>
      </c>
      <c r="AV1539" s="2">
        <f t="shared" si="659"/>
        <v>0</v>
      </c>
      <c r="AW1539" s="2">
        <f t="shared" si="660"/>
        <v>1.2574341546304163E-2</v>
      </c>
      <c r="AY1539" t="s">
        <v>688</v>
      </c>
      <c r="AZ1539" t="s">
        <v>310</v>
      </c>
      <c r="BA1539">
        <v>1</v>
      </c>
      <c r="BC1539">
        <v>2</v>
      </c>
      <c r="BD1539" s="91">
        <v>37</v>
      </c>
      <c r="BE1539" s="93">
        <v>73</v>
      </c>
      <c r="BF1539" s="96">
        <f t="shared" si="649"/>
        <v>37073</v>
      </c>
      <c r="BG1539" s="96">
        <f t="shared" si="636"/>
        <v>37073</v>
      </c>
      <c r="BI1539" s="7" t="s">
        <v>1447</v>
      </c>
    </row>
    <row r="1540" spans="1:61" ht="14" hidden="1" customHeight="1" outlineLevel="1" x14ac:dyDescent="0.2">
      <c r="A1540" t="s">
        <v>1992</v>
      </c>
      <c r="B1540" t="s">
        <v>310</v>
      </c>
      <c r="C1540" s="1">
        <f t="shared" si="652"/>
        <v>4549</v>
      </c>
      <c r="D1540" s="7">
        <f>IF(N1540&gt;0, RANK(N1540,(N1540:P1540,Q1540:AF1540)),0)</f>
        <v>2</v>
      </c>
      <c r="E1540" s="7">
        <f>IF(O1540&gt;0,RANK(O1540,(N1540:P1540,Q1540:AF1540)),0)</f>
        <v>1</v>
      </c>
      <c r="F1540" s="7">
        <f>IF(P1540&gt;0,RANK(P1540,(N1540:P1540,Q1540:AF1540)),0)</f>
        <v>0</v>
      </c>
      <c r="G1540" s="1">
        <f t="shared" si="650"/>
        <v>2342</v>
      </c>
      <c r="H1540" s="2">
        <f t="shared" si="651"/>
        <v>0.51483842602769836</v>
      </c>
      <c r="I1540" s="2"/>
      <c r="J1540" s="2">
        <f t="shared" si="653"/>
        <v>0.22268630468234776</v>
      </c>
      <c r="K1540" s="2">
        <f t="shared" si="654"/>
        <v>0.73752473071004621</v>
      </c>
      <c r="L1540" s="2">
        <f t="shared" si="655"/>
        <v>0</v>
      </c>
      <c r="M1540" s="2">
        <f t="shared" si="656"/>
        <v>3.9788964607606059E-2</v>
      </c>
      <c r="N1540" s="53">
        <v>1013</v>
      </c>
      <c r="O1540" s="53">
        <v>3355</v>
      </c>
      <c r="Q1540" s="53">
        <v>94</v>
      </c>
      <c r="S1540" s="53">
        <v>87</v>
      </c>
      <c r="X1540" s="112"/>
      <c r="AP1540" s="7">
        <f>IF(Q1540&gt;0,RANK(Q1540,(N1540:P1540,Q1540:AF1540)),0)</f>
        <v>3</v>
      </c>
      <c r="AQ1540" s="7">
        <f>IF(R1540&gt;0,RANK(R1540,(N1540:P1540,Q1540:AF1540)),0)</f>
        <v>0</v>
      </c>
      <c r="AR1540" s="7">
        <f>IF(T1540&gt;0,RANK(T1540,(N1540:P1540,Q1540:AF1540)),0)</f>
        <v>0</v>
      </c>
      <c r="AS1540" s="7">
        <f>IF(S1540&gt;0,RANK(S1540,(N1540:P1540,Q1540:AF1540)),0)</f>
        <v>4</v>
      </c>
      <c r="AT1540" s="2">
        <f t="shared" si="657"/>
        <v>2.0663882171905915E-2</v>
      </c>
      <c r="AU1540" s="2">
        <f t="shared" si="658"/>
        <v>0</v>
      </c>
      <c r="AV1540" s="2">
        <f t="shared" si="659"/>
        <v>0</v>
      </c>
      <c r="AW1540" s="2">
        <f t="shared" si="660"/>
        <v>1.9125082435700155E-2</v>
      </c>
      <c r="AY1540" t="s">
        <v>1992</v>
      </c>
      <c r="AZ1540" t="s">
        <v>310</v>
      </c>
      <c r="BA1540">
        <v>11</v>
      </c>
      <c r="BC1540">
        <v>2</v>
      </c>
      <c r="BD1540" s="91">
        <v>37</v>
      </c>
      <c r="BE1540" s="93">
        <v>75</v>
      </c>
      <c r="BF1540" s="96">
        <f t="shared" si="649"/>
        <v>37075</v>
      </c>
      <c r="BG1540" s="96">
        <f t="shared" ref="BG1540:BG1603" si="661">BF1540</f>
        <v>37075</v>
      </c>
      <c r="BI1540" s="7" t="s">
        <v>1447</v>
      </c>
    </row>
    <row r="1541" spans="1:61" ht="14" hidden="1" customHeight="1" outlineLevel="1" x14ac:dyDescent="0.2">
      <c r="A1541" t="s">
        <v>1211</v>
      </c>
      <c r="B1541" t="s">
        <v>310</v>
      </c>
      <c r="C1541" s="1">
        <f t="shared" si="652"/>
        <v>31359</v>
      </c>
      <c r="D1541" s="7">
        <f>IF(N1541&gt;0, RANK(N1541,(N1541:P1541,Q1541:AF1541)),0)</f>
        <v>2</v>
      </c>
      <c r="E1541" s="7">
        <f>IF(O1541&gt;0,RANK(O1541,(N1541:P1541,Q1541:AF1541)),0)</f>
        <v>1</v>
      </c>
      <c r="F1541" s="7">
        <f>IF(P1541&gt;0,RANK(P1541,(N1541:P1541,Q1541:AF1541)),0)</f>
        <v>0</v>
      </c>
      <c r="G1541" s="1">
        <f t="shared" si="650"/>
        <v>1319</v>
      </c>
      <c r="H1541" s="2">
        <f t="shared" si="651"/>
        <v>4.2061290219713637E-2</v>
      </c>
      <c r="I1541" s="2"/>
      <c r="J1541" s="2">
        <f t="shared" si="653"/>
        <v>0.45817787557001177</v>
      </c>
      <c r="K1541" s="2">
        <f t="shared" si="654"/>
        <v>0.50023916578972549</v>
      </c>
      <c r="L1541" s="2">
        <f t="shared" si="655"/>
        <v>0</v>
      </c>
      <c r="M1541" s="2">
        <f t="shared" si="656"/>
        <v>4.1582958640262735E-2</v>
      </c>
      <c r="N1541" s="53">
        <v>14368</v>
      </c>
      <c r="O1541" s="53">
        <v>15687</v>
      </c>
      <c r="Q1541" s="53">
        <v>908</v>
      </c>
      <c r="S1541" s="53">
        <v>396</v>
      </c>
      <c r="X1541" s="112"/>
      <c r="AP1541" s="7">
        <f>IF(Q1541&gt;0,RANK(Q1541,(N1541:P1541,Q1541:AF1541)),0)</f>
        <v>3</v>
      </c>
      <c r="AQ1541" s="7">
        <f>IF(R1541&gt;0,RANK(R1541,(N1541:P1541,Q1541:AF1541)),0)</f>
        <v>0</v>
      </c>
      <c r="AR1541" s="7">
        <f>IF(T1541&gt;0,RANK(T1541,(N1541:P1541,Q1541:AF1541)),0)</f>
        <v>0</v>
      </c>
      <c r="AS1541" s="7">
        <f>IF(S1541&gt;0,RANK(S1541,(N1541:P1541,Q1541:AF1541)),0)</f>
        <v>4</v>
      </c>
      <c r="AT1541" s="2">
        <f t="shared" si="657"/>
        <v>2.8955004942759655E-2</v>
      </c>
      <c r="AU1541" s="2">
        <f t="shared" si="658"/>
        <v>0</v>
      </c>
      <c r="AV1541" s="2">
        <f t="shared" si="659"/>
        <v>0</v>
      </c>
      <c r="AW1541" s="2">
        <f t="shared" si="660"/>
        <v>1.262795369750311E-2</v>
      </c>
      <c r="AY1541" t="s">
        <v>1211</v>
      </c>
      <c r="AZ1541" t="s">
        <v>310</v>
      </c>
      <c r="BA1541">
        <v>4</v>
      </c>
      <c r="BC1541">
        <v>2</v>
      </c>
      <c r="BD1541" s="91">
        <v>37</v>
      </c>
      <c r="BE1541" s="93">
        <v>77</v>
      </c>
      <c r="BF1541" s="96">
        <f t="shared" si="649"/>
        <v>37077</v>
      </c>
      <c r="BG1541" s="96">
        <f t="shared" si="661"/>
        <v>37077</v>
      </c>
      <c r="BI1541" s="7" t="s">
        <v>1447</v>
      </c>
    </row>
    <row r="1542" spans="1:61" ht="14" hidden="1" customHeight="1" outlineLevel="1" x14ac:dyDescent="0.2">
      <c r="A1542" t="s">
        <v>2168</v>
      </c>
      <c r="B1542" t="s">
        <v>310</v>
      </c>
      <c r="C1542" s="1">
        <f t="shared" si="652"/>
        <v>8699</v>
      </c>
      <c r="D1542" s="7">
        <f>IF(N1542&gt;0, RANK(N1542,(N1542:P1542,Q1542:AF1542)),0)</f>
        <v>2</v>
      </c>
      <c r="E1542" s="7">
        <f>IF(O1542&gt;0,RANK(O1542,(N1542:P1542,Q1542:AF1542)),0)</f>
        <v>1</v>
      </c>
      <c r="F1542" s="7">
        <f>IF(P1542&gt;0,RANK(P1542,(N1542:P1542,Q1542:AF1542)),0)</f>
        <v>0</v>
      </c>
      <c r="G1542" s="1">
        <f t="shared" si="650"/>
        <v>749</v>
      </c>
      <c r="H1542" s="2">
        <f t="shared" si="651"/>
        <v>8.6101850787446838E-2</v>
      </c>
      <c r="I1542" s="2"/>
      <c r="J1542" s="2">
        <f t="shared" si="653"/>
        <v>0.44165996091504772</v>
      </c>
      <c r="K1542" s="2">
        <f t="shared" si="654"/>
        <v>0.52776181170249459</v>
      </c>
      <c r="L1542" s="2">
        <f t="shared" si="655"/>
        <v>0</v>
      </c>
      <c r="M1542" s="2">
        <f t="shared" si="656"/>
        <v>3.0578227382457634E-2</v>
      </c>
      <c r="N1542" s="53">
        <v>3842</v>
      </c>
      <c r="O1542" s="53">
        <v>4591</v>
      </c>
      <c r="Q1542" s="53">
        <v>189</v>
      </c>
      <c r="S1542" s="53">
        <v>77</v>
      </c>
      <c r="X1542" s="112"/>
      <c r="AP1542" s="7">
        <f>IF(Q1542&gt;0,RANK(Q1542,(N1542:P1542,Q1542:AF1542)),0)</f>
        <v>3</v>
      </c>
      <c r="AQ1542" s="7">
        <f>IF(R1542&gt;0,RANK(R1542,(N1542:P1542,Q1542:AF1542)),0)</f>
        <v>0</v>
      </c>
      <c r="AR1542" s="7">
        <f>IF(T1542&gt;0,RANK(T1542,(N1542:P1542,Q1542:AF1542)),0)</f>
        <v>0</v>
      </c>
      <c r="AS1542" s="7">
        <f>IF(S1542&gt;0,RANK(S1542,(N1542:P1542,Q1542:AF1542)),0)</f>
        <v>4</v>
      </c>
      <c r="AT1542" s="2">
        <f t="shared" si="657"/>
        <v>2.172663524543051E-2</v>
      </c>
      <c r="AU1542" s="2">
        <f t="shared" si="658"/>
        <v>0</v>
      </c>
      <c r="AV1542" s="2">
        <f t="shared" si="659"/>
        <v>0</v>
      </c>
      <c r="AW1542" s="2">
        <f t="shared" si="660"/>
        <v>8.8515921370272439E-3</v>
      </c>
      <c r="AY1542" t="s">
        <v>2168</v>
      </c>
      <c r="AZ1542" t="s">
        <v>310</v>
      </c>
      <c r="BA1542">
        <v>1</v>
      </c>
      <c r="BC1542">
        <v>2</v>
      </c>
      <c r="BD1542" s="91">
        <v>37</v>
      </c>
      <c r="BE1542" s="93">
        <v>79</v>
      </c>
      <c r="BF1542" s="96">
        <f t="shared" si="649"/>
        <v>37079</v>
      </c>
      <c r="BG1542" s="96">
        <f t="shared" si="661"/>
        <v>37079</v>
      </c>
      <c r="BI1542" s="7" t="s">
        <v>1447</v>
      </c>
    </row>
    <row r="1543" spans="1:61" ht="14" hidden="1" customHeight="1" outlineLevel="1" x14ac:dyDescent="0.2">
      <c r="A1543" t="s">
        <v>1322</v>
      </c>
      <c r="B1543" t="s">
        <v>310</v>
      </c>
      <c r="C1543" s="1">
        <f t="shared" si="652"/>
        <v>282137</v>
      </c>
      <c r="D1543" s="7">
        <f>IF(N1543&gt;0, RANK(N1543,(N1543:P1543,Q1543:AF1543)),0)</f>
        <v>1</v>
      </c>
      <c r="E1543" s="7">
        <f>IF(O1543&gt;0,RANK(O1543,(N1543:P1543,Q1543:AF1543)),0)</f>
        <v>2</v>
      </c>
      <c r="F1543" s="7">
        <f>IF(P1543&gt;0,RANK(P1543,(N1543:P1543,Q1543:AF1543)),0)</f>
        <v>0</v>
      </c>
      <c r="G1543" s="1">
        <f t="shared" si="650"/>
        <v>60915</v>
      </c>
      <c r="H1543" s="2">
        <f t="shared" si="651"/>
        <v>0.21590574791679221</v>
      </c>
      <c r="I1543" s="2"/>
      <c r="J1543" s="2">
        <f t="shared" si="653"/>
        <v>0.58773928977766121</v>
      </c>
      <c r="K1543" s="2">
        <f t="shared" si="654"/>
        <v>0.37183354186086903</v>
      </c>
      <c r="L1543" s="2">
        <f t="shared" si="655"/>
        <v>0</v>
      </c>
      <c r="M1543" s="2">
        <f t="shared" si="656"/>
        <v>4.0427168361469756E-2</v>
      </c>
      <c r="N1543" s="53">
        <v>165823</v>
      </c>
      <c r="O1543" s="53">
        <v>104908</v>
      </c>
      <c r="Q1543" s="53">
        <v>8587</v>
      </c>
      <c r="S1543" s="53">
        <v>2819</v>
      </c>
      <c r="X1543" s="112"/>
      <c r="AP1543" s="7">
        <f>IF(Q1543&gt;0,RANK(Q1543,(N1543:P1543,Q1543:AF1543)),0)</f>
        <v>3</v>
      </c>
      <c r="AQ1543" s="7">
        <f>IF(R1543&gt;0,RANK(R1543,(N1543:P1543,Q1543:AF1543)),0)</f>
        <v>0</v>
      </c>
      <c r="AR1543" s="7">
        <f>IF(T1543&gt;0,RANK(T1543,(N1543:P1543,Q1543:AF1543)),0)</f>
        <v>0</v>
      </c>
      <c r="AS1543" s="7">
        <f>IF(S1543&gt;0,RANK(S1543,(N1543:P1543,Q1543:AF1543)),0)</f>
        <v>4</v>
      </c>
      <c r="AT1543" s="2">
        <f t="shared" si="657"/>
        <v>3.043556853585315E-2</v>
      </c>
      <c r="AU1543" s="2">
        <f t="shared" si="658"/>
        <v>0</v>
      </c>
      <c r="AV1543" s="2">
        <f t="shared" si="659"/>
        <v>0</v>
      </c>
      <c r="AW1543" s="2">
        <f t="shared" si="660"/>
        <v>9.9915998256166327E-3</v>
      </c>
      <c r="AY1543" t="s">
        <v>1322</v>
      </c>
      <c r="AZ1543" t="s">
        <v>310</v>
      </c>
      <c r="BA1543">
        <v>6</v>
      </c>
      <c r="BC1543">
        <v>2</v>
      </c>
      <c r="BD1543" s="91">
        <v>37</v>
      </c>
      <c r="BE1543" s="93">
        <v>81</v>
      </c>
      <c r="BF1543" s="96">
        <f t="shared" si="649"/>
        <v>37081</v>
      </c>
      <c r="BG1543" s="96">
        <f t="shared" si="661"/>
        <v>37081</v>
      </c>
      <c r="BI1543" s="7" t="s">
        <v>1447</v>
      </c>
    </row>
    <row r="1544" spans="1:61" ht="14" hidden="1" customHeight="1" outlineLevel="1" x14ac:dyDescent="0.2">
      <c r="A1544" t="s">
        <v>1225</v>
      </c>
      <c r="B1544" t="s">
        <v>310</v>
      </c>
      <c r="C1544" s="1">
        <f t="shared" si="652"/>
        <v>25577</v>
      </c>
      <c r="D1544" s="7">
        <f>IF(N1544&gt;0, RANK(N1544,(N1544:P1544,Q1544:AF1544)),0)</f>
        <v>1</v>
      </c>
      <c r="E1544" s="7">
        <f>IF(O1544&gt;0,RANK(O1544,(N1544:P1544,Q1544:AF1544)),0)</f>
        <v>2</v>
      </c>
      <c r="F1544" s="7">
        <f>IF(P1544&gt;0,RANK(P1544,(N1544:P1544,Q1544:AF1544)),0)</f>
        <v>0</v>
      </c>
      <c r="G1544" s="1">
        <f t="shared" si="650"/>
        <v>5992</v>
      </c>
      <c r="H1544" s="2">
        <f t="shared" si="651"/>
        <v>0.23427297963013646</v>
      </c>
      <c r="I1544" s="2"/>
      <c r="J1544" s="2">
        <f t="shared" si="653"/>
        <v>0.60358916213785818</v>
      </c>
      <c r="K1544" s="2">
        <f t="shared" si="654"/>
        <v>0.3693161825077218</v>
      </c>
      <c r="L1544" s="2">
        <f t="shared" si="655"/>
        <v>0</v>
      </c>
      <c r="M1544" s="2">
        <f t="shared" si="656"/>
        <v>2.7094655354420016E-2</v>
      </c>
      <c r="N1544" s="53">
        <v>15438</v>
      </c>
      <c r="O1544" s="53">
        <v>9446</v>
      </c>
      <c r="Q1544" s="53">
        <v>456</v>
      </c>
      <c r="S1544" s="53">
        <v>237</v>
      </c>
      <c r="X1544" s="112"/>
      <c r="AP1544" s="7">
        <f>IF(Q1544&gt;0,RANK(Q1544,(N1544:P1544,Q1544:AF1544)),0)</f>
        <v>3</v>
      </c>
      <c r="AQ1544" s="7">
        <f>IF(R1544&gt;0,RANK(R1544,(N1544:P1544,Q1544:AF1544)),0)</f>
        <v>0</v>
      </c>
      <c r="AR1544" s="7">
        <f>IF(T1544&gt;0,RANK(T1544,(N1544:P1544,Q1544:AF1544)),0)</f>
        <v>0</v>
      </c>
      <c r="AS1544" s="7">
        <f>IF(S1544&gt;0,RANK(S1544,(N1544:P1544,Q1544:AF1544)),0)</f>
        <v>4</v>
      </c>
      <c r="AT1544" s="2">
        <f t="shared" si="657"/>
        <v>1.7828517808968995E-2</v>
      </c>
      <c r="AU1544" s="2">
        <f t="shared" si="658"/>
        <v>0</v>
      </c>
      <c r="AV1544" s="2">
        <f t="shared" si="659"/>
        <v>0</v>
      </c>
      <c r="AW1544" s="2">
        <f t="shared" si="660"/>
        <v>9.2661375454509906E-3</v>
      </c>
      <c r="AY1544" t="s">
        <v>1225</v>
      </c>
      <c r="AZ1544" t="s">
        <v>310</v>
      </c>
      <c r="BA1544">
        <v>1</v>
      </c>
      <c r="BC1544">
        <v>2</v>
      </c>
      <c r="BD1544" s="91">
        <v>37</v>
      </c>
      <c r="BE1544" s="93">
        <v>83</v>
      </c>
      <c r="BF1544" s="96">
        <f t="shared" si="649"/>
        <v>37083</v>
      </c>
      <c r="BG1544" s="96">
        <f t="shared" si="661"/>
        <v>37083</v>
      </c>
      <c r="BI1544" s="7" t="s">
        <v>1447</v>
      </c>
    </row>
    <row r="1545" spans="1:61" ht="14" hidden="1" customHeight="1" outlineLevel="1" x14ac:dyDescent="0.2">
      <c r="A1545" t="s">
        <v>1830</v>
      </c>
      <c r="B1545" t="s">
        <v>310</v>
      </c>
      <c r="C1545" s="1">
        <f t="shared" si="652"/>
        <v>57883</v>
      </c>
      <c r="D1545" s="7">
        <f>IF(N1545&gt;0, RANK(N1545,(N1545:P1545,Q1545:AF1545)),0)</f>
        <v>2</v>
      </c>
      <c r="E1545" s="7">
        <f>IF(O1545&gt;0,RANK(O1545,(N1545:P1545,Q1545:AF1545)),0)</f>
        <v>1</v>
      </c>
      <c r="F1545" s="7">
        <f>IF(P1545&gt;0,RANK(P1545,(N1545:P1545,Q1545:AF1545)),0)</f>
        <v>0</v>
      </c>
      <c r="G1545" s="1">
        <f t="shared" si="650"/>
        <v>11798</v>
      </c>
      <c r="H1545" s="2">
        <f t="shared" si="651"/>
        <v>0.20382495724133165</v>
      </c>
      <c r="I1545" s="2"/>
      <c r="J1545" s="2">
        <f t="shared" si="653"/>
        <v>0.37183629044797262</v>
      </c>
      <c r="K1545" s="2">
        <f t="shared" si="654"/>
        <v>0.57566124768930427</v>
      </c>
      <c r="L1545" s="2">
        <f t="shared" si="655"/>
        <v>0</v>
      </c>
      <c r="M1545" s="2">
        <f t="shared" si="656"/>
        <v>5.2502461862723115E-2</v>
      </c>
      <c r="N1545" s="53">
        <v>21523</v>
      </c>
      <c r="O1545" s="53">
        <v>33321</v>
      </c>
      <c r="Q1545" s="53">
        <v>2128</v>
      </c>
      <c r="S1545" s="53">
        <v>911</v>
      </c>
      <c r="X1545" s="112"/>
      <c r="AP1545" s="7">
        <f>IF(Q1545&gt;0,RANK(Q1545,(N1545:P1545,Q1545:AF1545)),0)</f>
        <v>3</v>
      </c>
      <c r="AQ1545" s="7">
        <f>IF(R1545&gt;0,RANK(R1545,(N1545:P1545,Q1545:AF1545)),0)</f>
        <v>0</v>
      </c>
      <c r="AR1545" s="7">
        <f>IF(T1545&gt;0,RANK(T1545,(N1545:P1545,Q1545:AF1545)),0)</f>
        <v>0</v>
      </c>
      <c r="AS1545" s="7">
        <f>IF(S1545&gt;0,RANK(S1545,(N1545:P1545,Q1545:AF1545)),0)</f>
        <v>4</v>
      </c>
      <c r="AT1545" s="2">
        <f t="shared" si="657"/>
        <v>3.676381666465111E-2</v>
      </c>
      <c r="AU1545" s="2">
        <f t="shared" si="658"/>
        <v>0</v>
      </c>
      <c r="AV1545" s="2">
        <f t="shared" si="659"/>
        <v>0</v>
      </c>
      <c r="AW1545" s="2">
        <f t="shared" si="660"/>
        <v>1.5738645198071971E-2</v>
      </c>
      <c r="AY1545" t="s">
        <v>1830</v>
      </c>
      <c r="AZ1545" t="s">
        <v>310</v>
      </c>
      <c r="BC1545">
        <v>2</v>
      </c>
      <c r="BD1545" s="91">
        <v>37</v>
      </c>
      <c r="BE1545" s="93">
        <v>85</v>
      </c>
      <c r="BF1545" s="96">
        <f t="shared" si="649"/>
        <v>37085</v>
      </c>
      <c r="BG1545" s="96">
        <f t="shared" si="661"/>
        <v>37085</v>
      </c>
      <c r="BI1545" s="7" t="s">
        <v>1447</v>
      </c>
    </row>
    <row r="1546" spans="1:61" ht="14" hidden="1" customHeight="1" outlineLevel="1" x14ac:dyDescent="0.2">
      <c r="A1546" t="s">
        <v>2069</v>
      </c>
      <c r="B1546" t="s">
        <v>310</v>
      </c>
      <c r="C1546" s="1">
        <f t="shared" si="652"/>
        <v>36283</v>
      </c>
      <c r="D1546" s="7">
        <f>IF(N1546&gt;0, RANK(N1546,(N1546:P1546,Q1546:AF1546)),0)</f>
        <v>2</v>
      </c>
      <c r="E1546" s="7">
        <f>IF(O1546&gt;0,RANK(O1546,(N1546:P1546,Q1546:AF1546)),0)</f>
        <v>1</v>
      </c>
      <c r="F1546" s="7">
        <f>IF(P1546&gt;0,RANK(P1546,(N1546:P1546,Q1546:AF1546)),0)</f>
        <v>0</v>
      </c>
      <c r="G1546" s="1">
        <f t="shared" si="650"/>
        <v>8389</v>
      </c>
      <c r="H1546" s="2">
        <f t="shared" si="651"/>
        <v>0.23121020863765399</v>
      </c>
      <c r="I1546" s="2"/>
      <c r="J1546" s="2">
        <f t="shared" si="653"/>
        <v>0.36140892428961219</v>
      </c>
      <c r="K1546" s="2">
        <f t="shared" si="654"/>
        <v>0.5926191329272662</v>
      </c>
      <c r="L1546" s="2">
        <f t="shared" si="655"/>
        <v>0</v>
      </c>
      <c r="M1546" s="2">
        <f t="shared" si="656"/>
        <v>4.5971942783121666E-2</v>
      </c>
      <c r="N1546" s="53">
        <v>13113</v>
      </c>
      <c r="O1546" s="53">
        <v>21502</v>
      </c>
      <c r="Q1546" s="53">
        <v>1081</v>
      </c>
      <c r="S1546" s="53">
        <v>587</v>
      </c>
      <c r="X1546" s="112"/>
      <c r="AP1546" s="7">
        <f>IF(Q1546&gt;0,RANK(Q1546,(N1546:P1546,Q1546:AF1546)),0)</f>
        <v>3</v>
      </c>
      <c r="AQ1546" s="7">
        <f>IF(R1546&gt;0,RANK(R1546,(N1546:P1546,Q1546:AF1546)),0)</f>
        <v>0</v>
      </c>
      <c r="AR1546" s="7">
        <f>IF(T1546&gt;0,RANK(T1546,(N1546:P1546,Q1546:AF1546)),0)</f>
        <v>0</v>
      </c>
      <c r="AS1546" s="7">
        <f>IF(S1546&gt;0,RANK(S1546,(N1546:P1546,Q1546:AF1546)),0)</f>
        <v>4</v>
      </c>
      <c r="AT1546" s="2">
        <f t="shared" si="657"/>
        <v>2.9793567235344376E-2</v>
      </c>
      <c r="AU1546" s="2">
        <f t="shared" si="658"/>
        <v>0</v>
      </c>
      <c r="AV1546" s="2">
        <f t="shared" si="659"/>
        <v>0</v>
      </c>
      <c r="AW1546" s="2">
        <f t="shared" si="660"/>
        <v>1.6178375547777197E-2</v>
      </c>
      <c r="AY1546" t="s">
        <v>2069</v>
      </c>
      <c r="AZ1546" t="s">
        <v>310</v>
      </c>
      <c r="BA1546">
        <v>11</v>
      </c>
      <c r="BC1546">
        <v>2</v>
      </c>
      <c r="BD1546" s="91">
        <v>37</v>
      </c>
      <c r="BE1546" s="93">
        <v>87</v>
      </c>
      <c r="BF1546" s="96">
        <f t="shared" si="649"/>
        <v>37087</v>
      </c>
      <c r="BG1546" s="96">
        <f t="shared" si="661"/>
        <v>37087</v>
      </c>
      <c r="BI1546" s="7" t="s">
        <v>1447</v>
      </c>
    </row>
    <row r="1547" spans="1:61" ht="14" hidden="1" customHeight="1" outlineLevel="1" x14ac:dyDescent="0.2">
      <c r="A1547" t="s">
        <v>2326</v>
      </c>
      <c r="B1547" t="s">
        <v>310</v>
      </c>
      <c r="C1547" s="1">
        <f t="shared" si="652"/>
        <v>67873</v>
      </c>
      <c r="D1547" s="7">
        <f>IF(N1547&gt;0, RANK(N1547,(N1547:P1547,Q1547:AF1547)),0)</f>
        <v>2</v>
      </c>
      <c r="E1547" s="7">
        <f>IF(O1547&gt;0,RANK(O1547,(N1547:P1547,Q1547:AF1547)),0)</f>
        <v>1</v>
      </c>
      <c r="F1547" s="7">
        <f>IF(P1547&gt;0,RANK(P1547,(N1547:P1547,Q1547:AF1547)),0)</f>
        <v>0</v>
      </c>
      <c r="G1547" s="1">
        <f t="shared" si="650"/>
        <v>13577</v>
      </c>
      <c r="H1547" s="2">
        <f t="shared" si="651"/>
        <v>0.20003536015794204</v>
      </c>
      <c r="I1547" s="2"/>
      <c r="J1547" s="2">
        <f t="shared" si="653"/>
        <v>0.37985649669235189</v>
      </c>
      <c r="K1547" s="2">
        <f t="shared" si="654"/>
        <v>0.57989185685029399</v>
      </c>
      <c r="L1547" s="2">
        <f t="shared" si="655"/>
        <v>0</v>
      </c>
      <c r="M1547" s="2">
        <f t="shared" si="656"/>
        <v>4.0251646457354129E-2</v>
      </c>
      <c r="N1547" s="53">
        <v>25782</v>
      </c>
      <c r="O1547" s="53">
        <v>39359</v>
      </c>
      <c r="Q1547" s="53">
        <v>1964</v>
      </c>
      <c r="S1547" s="53">
        <v>768</v>
      </c>
      <c r="X1547" s="112"/>
      <c r="AP1547" s="7">
        <f>IF(Q1547&gt;0,RANK(Q1547,(N1547:P1547,Q1547:AF1547)),0)</f>
        <v>3</v>
      </c>
      <c r="AQ1547" s="7">
        <f>IF(R1547&gt;0,RANK(R1547,(N1547:P1547,Q1547:AF1547)),0)</f>
        <v>0</v>
      </c>
      <c r="AR1547" s="7">
        <f>IF(T1547&gt;0,RANK(T1547,(N1547:P1547,Q1547:AF1547)),0)</f>
        <v>0</v>
      </c>
      <c r="AS1547" s="7">
        <f>IF(S1547&gt;0,RANK(S1547,(N1547:P1547,Q1547:AF1547)),0)</f>
        <v>4</v>
      </c>
      <c r="AT1547" s="2">
        <f t="shared" si="657"/>
        <v>2.8936395915901757E-2</v>
      </c>
      <c r="AU1547" s="2">
        <f t="shared" si="658"/>
        <v>0</v>
      </c>
      <c r="AV1547" s="2">
        <f t="shared" si="659"/>
        <v>0</v>
      </c>
      <c r="AW1547" s="2">
        <f t="shared" si="660"/>
        <v>1.1315250541452418E-2</v>
      </c>
      <c r="AY1547" t="s">
        <v>2326</v>
      </c>
      <c r="AZ1547" t="s">
        <v>310</v>
      </c>
      <c r="BA1547">
        <v>11</v>
      </c>
      <c r="BC1547">
        <v>2</v>
      </c>
      <c r="BD1547" s="91">
        <v>37</v>
      </c>
      <c r="BE1547" s="93">
        <v>89</v>
      </c>
      <c r="BF1547" s="96">
        <f t="shared" si="649"/>
        <v>37089</v>
      </c>
      <c r="BG1547" s="96">
        <f t="shared" si="661"/>
        <v>37089</v>
      </c>
      <c r="BI1547" s="7" t="s">
        <v>1447</v>
      </c>
    </row>
    <row r="1548" spans="1:61" ht="14" hidden="1" customHeight="1" outlineLevel="1" x14ac:dyDescent="0.2">
      <c r="A1548" t="s">
        <v>244</v>
      </c>
      <c r="B1548" t="s">
        <v>310</v>
      </c>
      <c r="C1548" s="1">
        <f t="shared" si="652"/>
        <v>10392</v>
      </c>
      <c r="D1548" s="7">
        <f>IF(N1548&gt;0, RANK(N1548,(N1548:P1548,Q1548:AF1548)),0)</f>
        <v>1</v>
      </c>
      <c r="E1548" s="7">
        <f>IF(O1548&gt;0,RANK(O1548,(N1548:P1548,Q1548:AF1548)),0)</f>
        <v>2</v>
      </c>
      <c r="F1548" s="7">
        <f>IF(P1548&gt;0,RANK(P1548,(N1548:P1548,Q1548:AF1548)),0)</f>
        <v>0</v>
      </c>
      <c r="G1548" s="1">
        <f t="shared" si="650"/>
        <v>3510</v>
      </c>
      <c r="H1548" s="2">
        <f t="shared" si="651"/>
        <v>0.33775981524249421</v>
      </c>
      <c r="I1548" s="2"/>
      <c r="J1548" s="2">
        <f t="shared" si="653"/>
        <v>0.65579291762894532</v>
      </c>
      <c r="K1548" s="2">
        <f t="shared" si="654"/>
        <v>0.31803310238645111</v>
      </c>
      <c r="L1548" s="2">
        <f t="shared" si="655"/>
        <v>0</v>
      </c>
      <c r="M1548" s="2">
        <f t="shared" si="656"/>
        <v>2.6173979984603579E-2</v>
      </c>
      <c r="N1548" s="53">
        <v>6815</v>
      </c>
      <c r="O1548" s="53">
        <v>3305</v>
      </c>
      <c r="Q1548" s="53">
        <v>154</v>
      </c>
      <c r="S1548" s="53">
        <v>118</v>
      </c>
      <c r="X1548" s="112"/>
      <c r="AP1548" s="7">
        <f>IF(Q1548&gt;0,RANK(Q1548,(N1548:P1548,Q1548:AF1548)),0)</f>
        <v>3</v>
      </c>
      <c r="AQ1548" s="7">
        <f>IF(R1548&gt;0,RANK(R1548,(N1548:P1548,Q1548:AF1548)),0)</f>
        <v>0</v>
      </c>
      <c r="AR1548" s="7">
        <f>IF(T1548&gt;0,RANK(T1548,(N1548:P1548,Q1548:AF1548)),0)</f>
        <v>0</v>
      </c>
      <c r="AS1548" s="7">
        <f>IF(S1548&gt;0,RANK(S1548,(N1548:P1548,Q1548:AF1548)),0)</f>
        <v>4</v>
      </c>
      <c r="AT1548" s="2">
        <f t="shared" si="657"/>
        <v>1.4819091608929946E-2</v>
      </c>
      <c r="AU1548" s="2">
        <f t="shared" si="658"/>
        <v>0</v>
      </c>
      <c r="AV1548" s="2">
        <f t="shared" si="659"/>
        <v>0</v>
      </c>
      <c r="AW1548" s="2">
        <f t="shared" si="660"/>
        <v>1.1354888375673595E-2</v>
      </c>
      <c r="AY1548" t="s">
        <v>244</v>
      </c>
      <c r="AZ1548" t="s">
        <v>310</v>
      </c>
      <c r="BA1548">
        <v>1</v>
      </c>
      <c r="BC1548">
        <v>2</v>
      </c>
      <c r="BD1548" s="91">
        <v>37</v>
      </c>
      <c r="BE1548" s="93">
        <v>91</v>
      </c>
      <c r="BF1548" s="96">
        <f t="shared" si="649"/>
        <v>37091</v>
      </c>
      <c r="BG1548" s="96">
        <f t="shared" si="661"/>
        <v>37091</v>
      </c>
      <c r="BI1548" s="7" t="s">
        <v>1447</v>
      </c>
    </row>
    <row r="1549" spans="1:61" ht="14" hidden="1" customHeight="1" outlineLevel="1" x14ac:dyDescent="0.2">
      <c r="A1549" t="s">
        <v>739</v>
      </c>
      <c r="B1549" t="s">
        <v>310</v>
      </c>
      <c r="C1549" s="1">
        <f t="shared" si="652"/>
        <v>21383</v>
      </c>
      <c r="D1549" s="7">
        <f>IF(N1549&gt;0, RANK(N1549,(N1549:P1549,Q1549:AF1549)),0)</f>
        <v>1</v>
      </c>
      <c r="E1549" s="7">
        <f>IF(O1549&gt;0,RANK(O1549,(N1549:P1549,Q1549:AF1549)),0)</f>
        <v>2</v>
      </c>
      <c r="F1549" s="7">
        <f>IF(P1549&gt;0,RANK(P1549,(N1549:P1549,Q1549:AF1549)),0)</f>
        <v>0</v>
      </c>
      <c r="G1549" s="1">
        <f t="shared" si="650"/>
        <v>2828</v>
      </c>
      <c r="H1549" s="2">
        <f t="shared" si="651"/>
        <v>0.1322545947715475</v>
      </c>
      <c r="I1549" s="2"/>
      <c r="J1549" s="2">
        <f t="shared" si="653"/>
        <v>0.53622036196978906</v>
      </c>
      <c r="K1549" s="2">
        <f t="shared" si="654"/>
        <v>0.40396576719824162</v>
      </c>
      <c r="L1549" s="2">
        <f t="shared" si="655"/>
        <v>0</v>
      </c>
      <c r="M1549" s="2">
        <f t="shared" si="656"/>
        <v>5.9813870831969318E-2</v>
      </c>
      <c r="N1549" s="53">
        <v>11466</v>
      </c>
      <c r="O1549" s="53">
        <v>8638</v>
      </c>
      <c r="Q1549" s="53">
        <v>909</v>
      </c>
      <c r="S1549" s="53">
        <v>370</v>
      </c>
      <c r="X1549" s="112"/>
      <c r="AP1549" s="7">
        <f>IF(Q1549&gt;0,RANK(Q1549,(N1549:P1549,Q1549:AF1549)),0)</f>
        <v>3</v>
      </c>
      <c r="AQ1549" s="7">
        <f>IF(R1549&gt;0,RANK(R1549,(N1549:P1549,Q1549:AF1549)),0)</f>
        <v>0</v>
      </c>
      <c r="AR1549" s="7">
        <f>IF(T1549&gt;0,RANK(T1549,(N1549:P1549,Q1549:AF1549)),0)</f>
        <v>0</v>
      </c>
      <c r="AS1549" s="7">
        <f>IF(S1549&gt;0,RANK(S1549,(N1549:P1549,Q1549:AF1549)),0)</f>
        <v>4</v>
      </c>
      <c r="AT1549" s="2">
        <f t="shared" si="657"/>
        <v>4.2510405462283123E-2</v>
      </c>
      <c r="AU1549" s="2">
        <f t="shared" si="658"/>
        <v>0</v>
      </c>
      <c r="AV1549" s="2">
        <f t="shared" si="659"/>
        <v>0</v>
      </c>
      <c r="AW1549" s="2">
        <f t="shared" si="660"/>
        <v>1.7303465369686199E-2</v>
      </c>
      <c r="AY1549" t="s">
        <v>739</v>
      </c>
      <c r="AZ1549" t="s">
        <v>310</v>
      </c>
      <c r="BA1549">
        <v>9</v>
      </c>
      <c r="BC1549">
        <v>2</v>
      </c>
      <c r="BD1549" s="91">
        <v>37</v>
      </c>
      <c r="BE1549" s="93">
        <v>93</v>
      </c>
      <c r="BF1549" s="96">
        <f t="shared" si="649"/>
        <v>37093</v>
      </c>
      <c r="BG1549" s="96">
        <f t="shared" si="661"/>
        <v>37093</v>
      </c>
      <c r="BI1549" s="7" t="s">
        <v>1447</v>
      </c>
    </row>
    <row r="1550" spans="1:61" ht="14" hidden="1" customHeight="1" outlineLevel="1" x14ac:dyDescent="0.2">
      <c r="A1550" t="s">
        <v>1783</v>
      </c>
      <c r="B1550" t="s">
        <v>310</v>
      </c>
      <c r="C1550" s="1">
        <f t="shared" si="652"/>
        <v>2469</v>
      </c>
      <c r="D1550" s="7">
        <f>IF(N1550&gt;0, RANK(N1550,(N1550:P1550,Q1550:AF1550)),0)</f>
        <v>2</v>
      </c>
      <c r="E1550" s="7">
        <f>IF(O1550&gt;0,RANK(O1550,(N1550:P1550,Q1550:AF1550)),0)</f>
        <v>1</v>
      </c>
      <c r="F1550" s="7">
        <f>IF(P1550&gt;0,RANK(P1550,(N1550:P1550,Q1550:AF1550)),0)</f>
        <v>0</v>
      </c>
      <c r="G1550" s="1">
        <f t="shared" si="650"/>
        <v>240</v>
      </c>
      <c r="H1550" s="2">
        <f t="shared" si="651"/>
        <v>9.7205346294046174E-2</v>
      </c>
      <c r="I1550" s="2"/>
      <c r="J1550" s="2">
        <f t="shared" si="653"/>
        <v>0.43539894694208181</v>
      </c>
      <c r="K1550" s="2">
        <f t="shared" si="654"/>
        <v>0.53260429323612801</v>
      </c>
      <c r="L1550" s="2">
        <f t="shared" si="655"/>
        <v>0</v>
      </c>
      <c r="M1550" s="2">
        <f t="shared" si="656"/>
        <v>3.1996759821790177E-2</v>
      </c>
      <c r="N1550" s="53">
        <v>1075</v>
      </c>
      <c r="O1550" s="53">
        <v>1315</v>
      </c>
      <c r="Q1550" s="53">
        <v>53</v>
      </c>
      <c r="S1550" s="53">
        <v>26</v>
      </c>
      <c r="X1550" s="112"/>
      <c r="AP1550" s="7">
        <f>IF(Q1550&gt;0,RANK(Q1550,(N1550:P1550,Q1550:AF1550)),0)</f>
        <v>3</v>
      </c>
      <c r="AQ1550" s="7">
        <f>IF(R1550&gt;0,RANK(R1550,(N1550:P1550,Q1550:AF1550)),0)</f>
        <v>0</v>
      </c>
      <c r="AR1550" s="7">
        <f>IF(T1550&gt;0,RANK(T1550,(N1550:P1550,Q1550:AF1550)),0)</f>
        <v>0</v>
      </c>
      <c r="AS1550" s="7">
        <f>IF(S1550&gt;0,RANK(S1550,(N1550:P1550,Q1550:AF1550)),0)</f>
        <v>4</v>
      </c>
      <c r="AT1550" s="2">
        <f t="shared" si="657"/>
        <v>2.1466180639935196E-2</v>
      </c>
      <c r="AU1550" s="2">
        <f t="shared" si="658"/>
        <v>0</v>
      </c>
      <c r="AV1550" s="2">
        <f t="shared" si="659"/>
        <v>0</v>
      </c>
      <c r="AW1550" s="2">
        <f t="shared" si="660"/>
        <v>1.0530579181855002E-2</v>
      </c>
      <c r="AY1550" t="s">
        <v>1783</v>
      </c>
      <c r="AZ1550" t="s">
        <v>310</v>
      </c>
      <c r="BA1550">
        <v>3</v>
      </c>
      <c r="BC1550">
        <v>2</v>
      </c>
      <c r="BD1550" s="91">
        <v>37</v>
      </c>
      <c r="BE1550" s="93">
        <v>95</v>
      </c>
      <c r="BF1550" s="96">
        <f t="shared" si="649"/>
        <v>37095</v>
      </c>
      <c r="BG1550" s="96">
        <f t="shared" si="661"/>
        <v>37095</v>
      </c>
      <c r="BI1550" s="7" t="s">
        <v>1447</v>
      </c>
    </row>
    <row r="1551" spans="1:61" ht="14" hidden="1" customHeight="1" outlineLevel="1" x14ac:dyDescent="0.2">
      <c r="A1551" t="s">
        <v>1475</v>
      </c>
      <c r="B1551" t="s">
        <v>310</v>
      </c>
      <c r="C1551" s="1">
        <f t="shared" si="652"/>
        <v>101386</v>
      </c>
      <c r="D1551" s="7">
        <f>IF(N1551&gt;0, RANK(N1551,(N1551:P1551,Q1551:AF1551)),0)</f>
        <v>2</v>
      </c>
      <c r="E1551" s="7">
        <f>IF(O1551&gt;0,RANK(O1551,(N1551:P1551,Q1551:AF1551)),0)</f>
        <v>1</v>
      </c>
      <c r="F1551" s="7">
        <f>IF(P1551&gt;0,RANK(P1551,(N1551:P1551,Q1551:AF1551)),0)</f>
        <v>0</v>
      </c>
      <c r="G1551" s="1">
        <f t="shared" si="650"/>
        <v>32426</v>
      </c>
      <c r="H1551" s="2">
        <f t="shared" si="651"/>
        <v>0.31982719507624324</v>
      </c>
      <c r="I1551" s="2"/>
      <c r="J1551" s="2">
        <f t="shared" si="653"/>
        <v>0.31457005898250251</v>
      </c>
      <c r="K1551" s="2">
        <f t="shared" si="654"/>
        <v>0.63439725405874581</v>
      </c>
      <c r="L1551" s="2">
        <f t="shared" si="655"/>
        <v>0</v>
      </c>
      <c r="M1551" s="2">
        <f t="shared" si="656"/>
        <v>5.1032686958751738E-2</v>
      </c>
      <c r="N1551" s="53">
        <v>31893</v>
      </c>
      <c r="O1551" s="53">
        <v>64319</v>
      </c>
      <c r="Q1551" s="53">
        <v>3487</v>
      </c>
      <c r="S1551" s="53">
        <v>1687</v>
      </c>
      <c r="X1551" s="112"/>
      <c r="AP1551" s="7">
        <f>IF(Q1551&gt;0,RANK(Q1551,(N1551:P1551,Q1551:AF1551)),0)</f>
        <v>3</v>
      </c>
      <c r="AQ1551" s="7">
        <f>IF(R1551&gt;0,RANK(R1551,(N1551:P1551,Q1551:AF1551)),0)</f>
        <v>0</v>
      </c>
      <c r="AR1551" s="7">
        <f>IF(T1551&gt;0,RANK(T1551,(N1551:P1551,Q1551:AF1551)),0)</f>
        <v>0</v>
      </c>
      <c r="AS1551" s="7">
        <f>IF(S1551&gt;0,RANK(S1551,(N1551:P1551,Q1551:AF1551)),0)</f>
        <v>4</v>
      </c>
      <c r="AT1551" s="2">
        <f t="shared" si="657"/>
        <v>3.4393308740851794E-2</v>
      </c>
      <c r="AU1551" s="2">
        <f t="shared" si="658"/>
        <v>0</v>
      </c>
      <c r="AV1551" s="2">
        <f t="shared" si="659"/>
        <v>0</v>
      </c>
      <c r="AW1551" s="2">
        <f t="shared" si="660"/>
        <v>1.6639378217899906E-2</v>
      </c>
      <c r="AY1551" t="s">
        <v>1475</v>
      </c>
      <c r="AZ1551" t="s">
        <v>310</v>
      </c>
      <c r="BC1551">
        <v>2</v>
      </c>
      <c r="BD1551" s="91">
        <v>37</v>
      </c>
      <c r="BE1551" s="93">
        <v>97</v>
      </c>
      <c r="BF1551" s="96">
        <f t="shared" si="649"/>
        <v>37097</v>
      </c>
      <c r="BG1551" s="96">
        <f t="shared" si="661"/>
        <v>37097</v>
      </c>
      <c r="BI1551" s="7" t="s">
        <v>1447</v>
      </c>
    </row>
    <row r="1552" spans="1:61" ht="14" hidden="1" customHeight="1" outlineLevel="1" x14ac:dyDescent="0.2">
      <c r="A1552" t="s">
        <v>2169</v>
      </c>
      <c r="B1552" t="s">
        <v>310</v>
      </c>
      <c r="C1552" s="1">
        <f t="shared" si="652"/>
        <v>21239</v>
      </c>
      <c r="D1552" s="7">
        <f>IF(N1552&gt;0, RANK(N1552,(N1552:P1552,Q1552:AF1552)),0)</f>
        <v>2</v>
      </c>
      <c r="E1552" s="7">
        <f>IF(O1552&gt;0,RANK(O1552,(N1552:P1552,Q1552:AF1552)),0)</f>
        <v>1</v>
      </c>
      <c r="F1552" s="7">
        <f>IF(P1552&gt;0,RANK(P1552,(N1552:P1552,Q1552:AF1552)),0)</f>
        <v>0</v>
      </c>
      <c r="G1552" s="1">
        <f t="shared" si="650"/>
        <v>1381</v>
      </c>
      <c r="H1552" s="2">
        <f t="shared" si="651"/>
        <v>6.5021893686143417E-2</v>
      </c>
      <c r="I1552" s="2"/>
      <c r="J1552" s="2">
        <f t="shared" si="653"/>
        <v>0.44173454494091058</v>
      </c>
      <c r="K1552" s="2">
        <f t="shared" si="654"/>
        <v>0.506756438627054</v>
      </c>
      <c r="L1552" s="2">
        <f t="shared" si="655"/>
        <v>0</v>
      </c>
      <c r="M1552" s="2">
        <f t="shared" si="656"/>
        <v>5.1509016432035426E-2</v>
      </c>
      <c r="N1552" s="53">
        <v>9382</v>
      </c>
      <c r="O1552" s="53">
        <v>10763</v>
      </c>
      <c r="Q1552" s="53">
        <v>788</v>
      </c>
      <c r="S1552" s="53">
        <v>306</v>
      </c>
      <c r="X1552" s="112"/>
      <c r="AP1552" s="7">
        <f>IF(Q1552&gt;0,RANK(Q1552,(N1552:P1552,Q1552:AF1552)),0)</f>
        <v>3</v>
      </c>
      <c r="AQ1552" s="7">
        <f>IF(R1552&gt;0,RANK(R1552,(N1552:P1552,Q1552:AF1552)),0)</f>
        <v>0</v>
      </c>
      <c r="AR1552" s="7">
        <f>IF(T1552&gt;0,RANK(T1552,(N1552:P1552,Q1552:AF1552)),0)</f>
        <v>0</v>
      </c>
      <c r="AS1552" s="7">
        <f>IF(S1552&gt;0,RANK(S1552,(N1552:P1552,Q1552:AF1552)),0)</f>
        <v>4</v>
      </c>
      <c r="AT1552" s="2">
        <f t="shared" si="657"/>
        <v>3.710155845378784E-2</v>
      </c>
      <c r="AU1552" s="2">
        <f t="shared" si="658"/>
        <v>0</v>
      </c>
      <c r="AV1552" s="2">
        <f t="shared" si="659"/>
        <v>0</v>
      </c>
      <c r="AW1552" s="2">
        <f t="shared" si="660"/>
        <v>1.4407457978247563E-2</v>
      </c>
      <c r="AY1552" t="s">
        <v>2169</v>
      </c>
      <c r="AZ1552" t="s">
        <v>310</v>
      </c>
      <c r="BA1552">
        <v>11</v>
      </c>
      <c r="BC1552">
        <v>2</v>
      </c>
      <c r="BD1552" s="91">
        <v>37</v>
      </c>
      <c r="BE1552" s="93">
        <v>99</v>
      </c>
      <c r="BF1552" s="96">
        <f t="shared" si="649"/>
        <v>37099</v>
      </c>
      <c r="BG1552" s="96">
        <f t="shared" si="661"/>
        <v>37099</v>
      </c>
      <c r="BI1552" s="7" t="s">
        <v>1447</v>
      </c>
    </row>
    <row r="1553" spans="1:61" ht="14" hidden="1" customHeight="1" outlineLevel="1" x14ac:dyDescent="0.2">
      <c r="A1553" t="s">
        <v>321</v>
      </c>
      <c r="B1553" t="s">
        <v>310</v>
      </c>
      <c r="C1553" s="1">
        <f t="shared" si="652"/>
        <v>110213</v>
      </c>
      <c r="D1553" s="7">
        <f>IF(N1553&gt;0, RANK(N1553,(N1553:P1553,Q1553:AF1553)),0)</f>
        <v>2</v>
      </c>
      <c r="E1553" s="7">
        <f>IF(O1553&gt;0,RANK(O1553,(N1553:P1553,Q1553:AF1553)),0)</f>
        <v>1</v>
      </c>
      <c r="F1553" s="7">
        <f>IF(P1553&gt;0,RANK(P1553,(N1553:P1553,Q1553:AF1553)),0)</f>
        <v>0</v>
      </c>
      <c r="G1553" s="1">
        <f t="shared" si="650"/>
        <v>25051</v>
      </c>
      <c r="H1553" s="2">
        <f t="shared" si="651"/>
        <v>0.22729623547131464</v>
      </c>
      <c r="I1553" s="2"/>
      <c r="J1553" s="2">
        <f t="shared" si="653"/>
        <v>0.3608557974104688</v>
      </c>
      <c r="K1553" s="2">
        <f t="shared" si="654"/>
        <v>0.58815203288178342</v>
      </c>
      <c r="L1553" s="2">
        <f t="shared" si="655"/>
        <v>0</v>
      </c>
      <c r="M1553" s="2">
        <f t="shared" si="656"/>
        <v>5.0992169707747781E-2</v>
      </c>
      <c r="N1553" s="53">
        <v>39771</v>
      </c>
      <c r="O1553" s="53">
        <v>64822</v>
      </c>
      <c r="Q1553" s="53">
        <v>3953</v>
      </c>
      <c r="S1553" s="53">
        <v>1667</v>
      </c>
      <c r="X1553" s="112"/>
      <c r="AP1553" s="7">
        <f>IF(Q1553&gt;0,RANK(Q1553,(N1553:P1553,Q1553:AF1553)),0)</f>
        <v>3</v>
      </c>
      <c r="AQ1553" s="7">
        <f>IF(R1553&gt;0,RANK(R1553,(N1553:P1553,Q1553:AF1553)),0)</f>
        <v>0</v>
      </c>
      <c r="AR1553" s="7">
        <f>IF(T1553&gt;0,RANK(T1553,(N1553:P1553,Q1553:AF1553)),0)</f>
        <v>0</v>
      </c>
      <c r="AS1553" s="7">
        <f>IF(S1553&gt;0,RANK(S1553,(N1553:P1553,Q1553:AF1553)),0)</f>
        <v>4</v>
      </c>
      <c r="AT1553" s="2">
        <f t="shared" si="657"/>
        <v>3.5866912251730741E-2</v>
      </c>
      <c r="AU1553" s="2">
        <f t="shared" si="658"/>
        <v>0</v>
      </c>
      <c r="AV1553" s="2">
        <f t="shared" si="659"/>
        <v>0</v>
      </c>
      <c r="AW1553" s="2">
        <f t="shared" si="660"/>
        <v>1.5125257456016986E-2</v>
      </c>
      <c r="AY1553" t="s">
        <v>321</v>
      </c>
      <c r="AZ1553" t="s">
        <v>310</v>
      </c>
      <c r="BA1553">
        <v>7</v>
      </c>
      <c r="BC1553">
        <v>2</v>
      </c>
      <c r="BD1553" s="91">
        <v>37</v>
      </c>
      <c r="BE1553" s="93">
        <v>101</v>
      </c>
      <c r="BF1553" s="96">
        <f t="shared" si="649"/>
        <v>37101</v>
      </c>
      <c r="BG1553" s="96">
        <f t="shared" si="661"/>
        <v>37101</v>
      </c>
      <c r="BI1553" s="7" t="s">
        <v>1447</v>
      </c>
    </row>
    <row r="1554" spans="1:61" ht="14" hidden="1" customHeight="1" outlineLevel="1" x14ac:dyDescent="0.2">
      <c r="A1554" t="s">
        <v>2131</v>
      </c>
      <c r="B1554" t="s">
        <v>310</v>
      </c>
      <c r="C1554" s="1">
        <f t="shared" si="652"/>
        <v>5454</v>
      </c>
      <c r="D1554" s="7">
        <f>IF(N1554&gt;0, RANK(N1554,(N1554:P1554,Q1554:AF1554)),0)</f>
        <v>2</v>
      </c>
      <c r="E1554" s="7">
        <f>IF(O1554&gt;0,RANK(O1554,(N1554:P1554,Q1554:AF1554)),0)</f>
        <v>1</v>
      </c>
      <c r="F1554" s="7">
        <f>IF(P1554&gt;0,RANK(P1554,(N1554:P1554,Q1554:AF1554)),0)</f>
        <v>0</v>
      </c>
      <c r="G1554" s="1">
        <f t="shared" si="650"/>
        <v>922</v>
      </c>
      <c r="H1554" s="2">
        <f t="shared" si="651"/>
        <v>0.16905023835716906</v>
      </c>
      <c r="I1554" s="2"/>
      <c r="J1554" s="2">
        <f t="shared" si="653"/>
        <v>0.38943894389438943</v>
      </c>
      <c r="K1554" s="2">
        <f t="shared" si="654"/>
        <v>0.55848918225155852</v>
      </c>
      <c r="L1554" s="2">
        <f t="shared" si="655"/>
        <v>0</v>
      </c>
      <c r="M1554" s="2">
        <f t="shared" si="656"/>
        <v>5.2071873854051987E-2</v>
      </c>
      <c r="N1554" s="53">
        <v>2124</v>
      </c>
      <c r="O1554" s="53">
        <v>3046</v>
      </c>
      <c r="Q1554" s="53">
        <v>182</v>
      </c>
      <c r="S1554" s="53">
        <v>102</v>
      </c>
      <c r="X1554" s="112"/>
      <c r="AP1554" s="7">
        <f>IF(Q1554&gt;0,RANK(Q1554,(N1554:P1554,Q1554:AF1554)),0)</f>
        <v>3</v>
      </c>
      <c r="AQ1554" s="7">
        <f>IF(R1554&gt;0,RANK(R1554,(N1554:P1554,Q1554:AF1554)),0)</f>
        <v>0</v>
      </c>
      <c r="AR1554" s="7">
        <f>IF(T1554&gt;0,RANK(T1554,(N1554:P1554,Q1554:AF1554)),0)</f>
        <v>0</v>
      </c>
      <c r="AS1554" s="7">
        <f>IF(S1554&gt;0,RANK(S1554,(N1554:P1554,Q1554:AF1554)),0)</f>
        <v>4</v>
      </c>
      <c r="AT1554" s="2">
        <f t="shared" si="657"/>
        <v>3.3370003667033368E-2</v>
      </c>
      <c r="AU1554" s="2">
        <f t="shared" si="658"/>
        <v>0</v>
      </c>
      <c r="AV1554" s="2">
        <f t="shared" si="659"/>
        <v>0</v>
      </c>
      <c r="AW1554" s="2">
        <f t="shared" si="660"/>
        <v>1.8701870187018702E-2</v>
      </c>
      <c r="AY1554" t="s">
        <v>2131</v>
      </c>
      <c r="AZ1554" t="s">
        <v>310</v>
      </c>
      <c r="BA1554">
        <v>3</v>
      </c>
      <c r="BC1554">
        <v>2</v>
      </c>
      <c r="BD1554" s="91">
        <v>37</v>
      </c>
      <c r="BE1554" s="93">
        <v>103</v>
      </c>
      <c r="BF1554" s="96">
        <f t="shared" si="649"/>
        <v>37103</v>
      </c>
      <c r="BG1554" s="96">
        <f t="shared" si="661"/>
        <v>37103</v>
      </c>
      <c r="BI1554" s="7" t="s">
        <v>1447</v>
      </c>
    </row>
    <row r="1555" spans="1:61" ht="14" hidden="1" customHeight="1" outlineLevel="1" x14ac:dyDescent="0.2">
      <c r="A1555" t="s">
        <v>1563</v>
      </c>
      <c r="B1555" t="s">
        <v>310</v>
      </c>
      <c r="C1555" s="1">
        <f t="shared" si="652"/>
        <v>28714</v>
      </c>
      <c r="D1555" s="7">
        <f>IF(N1555&gt;0, RANK(N1555,(N1555:P1555,Q1555:AF1555)),0)</f>
        <v>2</v>
      </c>
      <c r="E1555" s="7">
        <f>IF(O1555&gt;0,RANK(O1555,(N1555:P1555,Q1555:AF1555)),0)</f>
        <v>1</v>
      </c>
      <c r="F1555" s="7">
        <f>IF(P1555&gt;0,RANK(P1555,(N1555:P1555,Q1555:AF1555)),0)</f>
        <v>0</v>
      </c>
      <c r="G1555" s="1">
        <f t="shared" si="650"/>
        <v>3568</v>
      </c>
      <c r="H1555" s="2">
        <f t="shared" si="651"/>
        <v>0.12425994288500383</v>
      </c>
      <c r="I1555" s="2"/>
      <c r="J1555" s="2">
        <f t="shared" si="653"/>
        <v>0.41272549975621647</v>
      </c>
      <c r="K1555" s="2">
        <f t="shared" si="654"/>
        <v>0.53698544264122028</v>
      </c>
      <c r="L1555" s="2">
        <f t="shared" si="655"/>
        <v>0</v>
      </c>
      <c r="M1555" s="2">
        <f t="shared" si="656"/>
        <v>5.0289057602563303E-2</v>
      </c>
      <c r="N1555" s="53">
        <v>11851</v>
      </c>
      <c r="O1555" s="53">
        <v>15419</v>
      </c>
      <c r="Q1555" s="53">
        <v>979</v>
      </c>
      <c r="S1555" s="53">
        <v>465</v>
      </c>
      <c r="X1555" s="112"/>
      <c r="AP1555" s="7">
        <f>IF(Q1555&gt;0,RANK(Q1555,(N1555:P1555,Q1555:AF1555)),0)</f>
        <v>3</v>
      </c>
      <c r="AQ1555" s="7">
        <f>IF(R1555&gt;0,RANK(R1555,(N1555:P1555,Q1555:AF1555)),0)</f>
        <v>0</v>
      </c>
      <c r="AR1555" s="7">
        <f>IF(T1555&gt;0,RANK(T1555,(N1555:P1555,Q1555:AF1555)),0)</f>
        <v>0</v>
      </c>
      <c r="AS1555" s="7">
        <f>IF(S1555&gt;0,RANK(S1555,(N1555:P1555,Q1555:AF1555)),0)</f>
        <v>4</v>
      </c>
      <c r="AT1555" s="2">
        <f t="shared" si="657"/>
        <v>3.4094866615588214E-2</v>
      </c>
      <c r="AU1555" s="2">
        <f t="shared" si="658"/>
        <v>0</v>
      </c>
      <c r="AV1555" s="2">
        <f t="shared" si="659"/>
        <v>0</v>
      </c>
      <c r="AW1555" s="2">
        <f t="shared" si="660"/>
        <v>1.6194190986974995E-2</v>
      </c>
      <c r="AY1555" t="s">
        <v>1563</v>
      </c>
      <c r="AZ1555" t="s">
        <v>310</v>
      </c>
      <c r="BC1555">
        <v>2</v>
      </c>
      <c r="BD1555" s="91">
        <v>37</v>
      </c>
      <c r="BE1555" s="93">
        <v>105</v>
      </c>
      <c r="BF1555" s="96">
        <f t="shared" si="649"/>
        <v>37105</v>
      </c>
      <c r="BG1555" s="96">
        <f t="shared" si="661"/>
        <v>37105</v>
      </c>
      <c r="BI1555" s="7" t="s">
        <v>1447</v>
      </c>
    </row>
    <row r="1556" spans="1:61" ht="14" hidden="1" customHeight="1" outlineLevel="1" x14ac:dyDescent="0.2">
      <c r="A1556" t="s">
        <v>765</v>
      </c>
      <c r="B1556" t="s">
        <v>310</v>
      </c>
      <c r="C1556" s="1">
        <f t="shared" si="652"/>
        <v>28119</v>
      </c>
      <c r="D1556" s="7">
        <f>IF(N1556&gt;0, RANK(N1556,(N1556:P1556,Q1556:AF1556)),0)</f>
        <v>2</v>
      </c>
      <c r="E1556" s="7">
        <f>IF(O1556&gt;0,RANK(O1556,(N1556:P1556,Q1556:AF1556)),0)</f>
        <v>1</v>
      </c>
      <c r="F1556" s="7">
        <f>IF(P1556&gt;0,RANK(P1556,(N1556:P1556,Q1556:AF1556)),0)</f>
        <v>0</v>
      </c>
      <c r="G1556" s="1">
        <f t="shared" si="650"/>
        <v>614</v>
      </c>
      <c r="H1556" s="2">
        <f t="shared" si="651"/>
        <v>2.1835769408584942E-2</v>
      </c>
      <c r="I1556" s="2"/>
      <c r="J1556" s="2">
        <f t="shared" si="653"/>
        <v>0.47242078310039476</v>
      </c>
      <c r="K1556" s="2">
        <f t="shared" si="654"/>
        <v>0.49425655250897971</v>
      </c>
      <c r="L1556" s="2">
        <f t="shared" si="655"/>
        <v>0</v>
      </c>
      <c r="M1556" s="2">
        <f t="shared" si="656"/>
        <v>3.3322664390625478E-2</v>
      </c>
      <c r="N1556" s="53">
        <v>13284</v>
      </c>
      <c r="O1556" s="53">
        <v>13898</v>
      </c>
      <c r="Q1556" s="53">
        <v>591</v>
      </c>
      <c r="S1556" s="53">
        <v>346</v>
      </c>
      <c r="X1556" s="112"/>
      <c r="AP1556" s="7">
        <f>IF(Q1556&gt;0,RANK(Q1556,(N1556:P1556,Q1556:AF1556)),0)</f>
        <v>3</v>
      </c>
      <c r="AQ1556" s="7">
        <f>IF(R1556&gt;0,RANK(R1556,(N1556:P1556,Q1556:AF1556)),0)</f>
        <v>0</v>
      </c>
      <c r="AR1556" s="7">
        <f>IF(T1556&gt;0,RANK(T1556,(N1556:P1556,Q1556:AF1556)),0)</f>
        <v>0</v>
      </c>
      <c r="AS1556" s="7">
        <f>IF(S1556&gt;0,RANK(S1556,(N1556:P1556,Q1556:AF1556)),0)</f>
        <v>4</v>
      </c>
      <c r="AT1556" s="2">
        <f t="shared" si="657"/>
        <v>2.1017817134321989E-2</v>
      </c>
      <c r="AU1556" s="2">
        <f t="shared" si="658"/>
        <v>0</v>
      </c>
      <c r="AV1556" s="2">
        <f t="shared" si="659"/>
        <v>0</v>
      </c>
      <c r="AW1556" s="2">
        <f t="shared" si="660"/>
        <v>1.2304847256303568E-2</v>
      </c>
      <c r="AY1556" t="s">
        <v>765</v>
      </c>
      <c r="AZ1556" t="s">
        <v>310</v>
      </c>
      <c r="BA1556">
        <v>3</v>
      </c>
      <c r="BC1556">
        <v>2</v>
      </c>
      <c r="BD1556" s="91">
        <v>37</v>
      </c>
      <c r="BE1556" s="93">
        <v>107</v>
      </c>
      <c r="BF1556" s="96">
        <f t="shared" si="649"/>
        <v>37107</v>
      </c>
      <c r="BG1556" s="96">
        <f t="shared" si="661"/>
        <v>37107</v>
      </c>
      <c r="BI1556" s="7" t="s">
        <v>1447</v>
      </c>
    </row>
    <row r="1557" spans="1:61" ht="14" hidden="1" customHeight="1" outlineLevel="1" x14ac:dyDescent="0.2">
      <c r="A1557" t="s">
        <v>181</v>
      </c>
      <c r="B1557" t="s">
        <v>310</v>
      </c>
      <c r="C1557" s="1">
        <f t="shared" si="652"/>
        <v>49776</v>
      </c>
      <c r="D1557" s="7">
        <f>IF(N1557&gt;0, RANK(N1557,(N1557:P1557,Q1557:AF1557)),0)</f>
        <v>2</v>
      </c>
      <c r="E1557" s="7">
        <f>IF(O1557&gt;0,RANK(O1557,(N1557:P1557,Q1557:AF1557)),0)</f>
        <v>1</v>
      </c>
      <c r="F1557" s="7">
        <f>IF(P1557&gt;0,RANK(P1557,(N1557:P1557,Q1557:AF1557)),0)</f>
        <v>0</v>
      </c>
      <c r="G1557" s="1">
        <f t="shared" si="650"/>
        <v>21815</v>
      </c>
      <c r="H1557" s="2">
        <f t="shared" si="651"/>
        <v>0.4382634201221472</v>
      </c>
      <c r="I1557" s="2"/>
      <c r="J1557" s="2">
        <f t="shared" si="653"/>
        <v>0.25831726133076183</v>
      </c>
      <c r="K1557" s="2">
        <f t="shared" si="654"/>
        <v>0.69658068145290908</v>
      </c>
      <c r="L1557" s="2">
        <f t="shared" si="655"/>
        <v>0</v>
      </c>
      <c r="M1557" s="2">
        <f t="shared" si="656"/>
        <v>4.5102057216329094E-2</v>
      </c>
      <c r="N1557" s="53">
        <v>12858</v>
      </c>
      <c r="O1557" s="53">
        <v>34673</v>
      </c>
      <c r="Q1557" s="53">
        <v>1482</v>
      </c>
      <c r="S1557" s="53">
        <v>763</v>
      </c>
      <c r="X1557" s="112"/>
      <c r="AP1557" s="7">
        <f>IF(Q1557&gt;0,RANK(Q1557,(N1557:P1557,Q1557:AF1557)),0)</f>
        <v>3</v>
      </c>
      <c r="AQ1557" s="7">
        <f>IF(R1557&gt;0,RANK(R1557,(N1557:P1557,Q1557:AF1557)),0)</f>
        <v>0</v>
      </c>
      <c r="AR1557" s="7">
        <f>IF(T1557&gt;0,RANK(T1557,(N1557:P1557,Q1557:AF1557)),0)</f>
        <v>0</v>
      </c>
      <c r="AS1557" s="7">
        <f>IF(S1557&gt;0,RANK(S1557,(N1557:P1557,Q1557:AF1557)),0)</f>
        <v>4</v>
      </c>
      <c r="AT1557" s="2">
        <f t="shared" si="657"/>
        <v>2.9773384763741563E-2</v>
      </c>
      <c r="AU1557" s="2">
        <f t="shared" si="658"/>
        <v>0</v>
      </c>
      <c r="AV1557" s="2">
        <f t="shared" si="659"/>
        <v>0</v>
      </c>
      <c r="AW1557" s="2">
        <f t="shared" si="660"/>
        <v>1.5328672452587592E-2</v>
      </c>
      <c r="AY1557" t="s">
        <v>181</v>
      </c>
      <c r="AZ1557" t="s">
        <v>310</v>
      </c>
      <c r="BA1557">
        <v>10</v>
      </c>
      <c r="BC1557">
        <v>2</v>
      </c>
      <c r="BD1557" s="91">
        <v>37</v>
      </c>
      <c r="BE1557" s="93">
        <v>109</v>
      </c>
      <c r="BF1557" s="96">
        <f t="shared" ref="BF1557:BF1602" si="662">1000*BD1557+BE1557</f>
        <v>37109</v>
      </c>
      <c r="BG1557" s="96">
        <f t="shared" si="661"/>
        <v>37109</v>
      </c>
      <c r="BI1557" s="7" t="s">
        <v>1447</v>
      </c>
    </row>
    <row r="1558" spans="1:61" ht="14" hidden="1" customHeight="1" outlineLevel="1" x14ac:dyDescent="0.2">
      <c r="A1558" t="s">
        <v>1643</v>
      </c>
      <c r="B1558" t="s">
        <v>310</v>
      </c>
      <c r="C1558" s="1">
        <f t="shared" si="652"/>
        <v>22747</v>
      </c>
      <c r="D1558" s="7">
        <f>IF(N1558&gt;0, RANK(N1558,(N1558:P1558,Q1558:AF1558)),0)</f>
        <v>2</v>
      </c>
      <c r="E1558" s="7">
        <f>IF(O1558&gt;0,RANK(O1558,(N1558:P1558,Q1558:AF1558)),0)</f>
        <v>1</v>
      </c>
      <c r="F1558" s="7">
        <f>IF(P1558&gt;0,RANK(P1558,(N1558:P1558,Q1558:AF1558)),0)</f>
        <v>0</v>
      </c>
      <c r="G1558" s="1">
        <f t="shared" si="650"/>
        <v>9960</v>
      </c>
      <c r="H1558" s="2">
        <f t="shared" si="651"/>
        <v>0.43785993757418562</v>
      </c>
      <c r="I1558" s="2"/>
      <c r="J1558" s="2">
        <f t="shared" si="653"/>
        <v>0.2608695652173913</v>
      </c>
      <c r="K1558" s="2">
        <f t="shared" si="654"/>
        <v>0.69872950279157686</v>
      </c>
      <c r="L1558" s="2">
        <f t="shared" si="655"/>
        <v>0</v>
      </c>
      <c r="M1558" s="2">
        <f t="shared" si="656"/>
        <v>4.0400931991031785E-2</v>
      </c>
      <c r="N1558" s="53">
        <v>5934</v>
      </c>
      <c r="O1558" s="53">
        <v>15894</v>
      </c>
      <c r="Q1558" s="53">
        <v>565</v>
      </c>
      <c r="S1558" s="53">
        <v>354</v>
      </c>
      <c r="X1558" s="112"/>
      <c r="AP1558" s="7">
        <f>IF(Q1558&gt;0,RANK(Q1558,(N1558:P1558,Q1558:AF1558)),0)</f>
        <v>3</v>
      </c>
      <c r="AQ1558" s="7">
        <f>IF(R1558&gt;0,RANK(R1558,(N1558:P1558,Q1558:AF1558)),0)</f>
        <v>0</v>
      </c>
      <c r="AR1558" s="7">
        <f>IF(T1558&gt;0,RANK(T1558,(N1558:P1558,Q1558:AF1558)),0)</f>
        <v>0</v>
      </c>
      <c r="AS1558" s="7">
        <f>IF(S1558&gt;0,RANK(S1558,(N1558:P1558,Q1558:AF1558)),0)</f>
        <v>4</v>
      </c>
      <c r="AT1558" s="2">
        <f t="shared" si="657"/>
        <v>2.4838440233876994E-2</v>
      </c>
      <c r="AU1558" s="2">
        <f t="shared" si="658"/>
        <v>0</v>
      </c>
      <c r="AV1558" s="2">
        <f t="shared" si="659"/>
        <v>0</v>
      </c>
      <c r="AW1558" s="2">
        <f t="shared" si="660"/>
        <v>1.556249175715479E-2</v>
      </c>
      <c r="AY1558" t="s">
        <v>1643</v>
      </c>
      <c r="AZ1558" t="s">
        <v>310</v>
      </c>
      <c r="BA1558">
        <v>11</v>
      </c>
      <c r="BC1558">
        <v>2</v>
      </c>
      <c r="BD1558" s="91">
        <v>37</v>
      </c>
      <c r="BE1558" s="93">
        <v>111</v>
      </c>
      <c r="BF1558" s="96">
        <f t="shared" si="662"/>
        <v>37111</v>
      </c>
      <c r="BG1558" s="96">
        <f t="shared" si="661"/>
        <v>37111</v>
      </c>
      <c r="BI1558" s="7" t="s">
        <v>1447</v>
      </c>
    </row>
    <row r="1559" spans="1:61" ht="14" hidden="1" customHeight="1" outlineLevel="1" x14ac:dyDescent="0.2">
      <c r="A1559" t="s">
        <v>824</v>
      </c>
      <c r="B1559" t="s">
        <v>310</v>
      </c>
      <c r="C1559" s="1">
        <f t="shared" si="652"/>
        <v>20517</v>
      </c>
      <c r="D1559" s="7">
        <f>IF(N1559&gt;0, RANK(N1559,(N1559:P1559,Q1559:AF1559)),0)</f>
        <v>2</v>
      </c>
      <c r="E1559" s="7">
        <f>IF(O1559&gt;0,RANK(O1559,(N1559:P1559,Q1559:AF1559)),0)</f>
        <v>1</v>
      </c>
      <c r="F1559" s="7">
        <f>IF(P1559&gt;0,RANK(P1559,(N1559:P1559,Q1559:AF1559)),0)</f>
        <v>0</v>
      </c>
      <c r="G1559" s="1">
        <f t="shared" si="650"/>
        <v>7160</v>
      </c>
      <c r="H1559" s="2">
        <f t="shared" si="651"/>
        <v>0.3489788955500317</v>
      </c>
      <c r="I1559" s="2"/>
      <c r="J1559" s="2">
        <f t="shared" si="653"/>
        <v>0.30452795242969244</v>
      </c>
      <c r="K1559" s="2">
        <f t="shared" si="654"/>
        <v>0.65350684797972414</v>
      </c>
      <c r="L1559" s="2">
        <f t="shared" si="655"/>
        <v>0</v>
      </c>
      <c r="M1559" s="2">
        <f t="shared" si="656"/>
        <v>4.1965199590583424E-2</v>
      </c>
      <c r="N1559" s="53">
        <v>6248</v>
      </c>
      <c r="O1559" s="53">
        <v>13408</v>
      </c>
      <c r="Q1559" s="53">
        <v>521</v>
      </c>
      <c r="S1559" s="53">
        <v>340</v>
      </c>
      <c r="X1559" s="112"/>
      <c r="AP1559" s="7">
        <f>IF(Q1559&gt;0,RANK(Q1559,(N1559:P1559,Q1559:AF1559)),0)</f>
        <v>3</v>
      </c>
      <c r="AQ1559" s="7">
        <f>IF(R1559&gt;0,RANK(R1559,(N1559:P1559,Q1559:AF1559)),0)</f>
        <v>0</v>
      </c>
      <c r="AR1559" s="7">
        <f>IF(T1559&gt;0,RANK(T1559,(N1559:P1559,Q1559:AF1559)),0)</f>
        <v>0</v>
      </c>
      <c r="AS1559" s="7">
        <f>IF(S1559&gt;0,RANK(S1559,(N1559:P1559,Q1559:AF1559)),0)</f>
        <v>4</v>
      </c>
      <c r="AT1559" s="2">
        <f t="shared" si="657"/>
        <v>2.5393576058878004E-2</v>
      </c>
      <c r="AU1559" s="2">
        <f t="shared" si="658"/>
        <v>0</v>
      </c>
      <c r="AV1559" s="2">
        <f t="shared" si="659"/>
        <v>0</v>
      </c>
      <c r="AW1559" s="2">
        <f t="shared" si="660"/>
        <v>1.6571623531705416E-2</v>
      </c>
      <c r="AY1559" t="s">
        <v>824</v>
      </c>
      <c r="AZ1559" t="s">
        <v>310</v>
      </c>
      <c r="BA1559">
        <v>11</v>
      </c>
      <c r="BC1559">
        <v>2</v>
      </c>
      <c r="BD1559" s="91">
        <v>37</v>
      </c>
      <c r="BE1559" s="93">
        <v>113</v>
      </c>
      <c r="BF1559" s="96">
        <f t="shared" si="662"/>
        <v>37113</v>
      </c>
      <c r="BG1559" s="96">
        <f t="shared" si="661"/>
        <v>37113</v>
      </c>
      <c r="BI1559" s="7" t="s">
        <v>1447</v>
      </c>
    </row>
    <row r="1560" spans="1:61" ht="14" hidden="1" customHeight="1" outlineLevel="1" x14ac:dyDescent="0.2">
      <c r="A1560" t="s">
        <v>579</v>
      </c>
      <c r="B1560" t="s">
        <v>310</v>
      </c>
      <c r="C1560" s="1">
        <f t="shared" si="652"/>
        <v>12943</v>
      </c>
      <c r="D1560" s="7">
        <f>IF(N1560&gt;0, RANK(N1560,(N1560:P1560,Q1560:AF1560)),0)</f>
        <v>2</v>
      </c>
      <c r="E1560" s="7">
        <f>IF(O1560&gt;0,RANK(O1560,(N1560:P1560,Q1560:AF1560)),0)</f>
        <v>1</v>
      </c>
      <c r="F1560" s="7">
        <f>IF(P1560&gt;0,RANK(P1560,(N1560:P1560,Q1560:AF1560)),0)</f>
        <v>0</v>
      </c>
      <c r="G1560" s="1">
        <f t="shared" si="650"/>
        <v>2412</v>
      </c>
      <c r="H1560" s="2">
        <f t="shared" si="651"/>
        <v>0.18635555898941514</v>
      </c>
      <c r="I1560" s="2"/>
      <c r="J1560" s="2">
        <f t="shared" si="653"/>
        <v>0.38530479796028744</v>
      </c>
      <c r="K1560" s="2">
        <f t="shared" si="654"/>
        <v>0.57166035694970252</v>
      </c>
      <c r="L1560" s="2">
        <f t="shared" si="655"/>
        <v>0</v>
      </c>
      <c r="M1560" s="2">
        <f t="shared" si="656"/>
        <v>4.3034845090009988E-2</v>
      </c>
      <c r="N1560" s="53">
        <v>4987</v>
      </c>
      <c r="O1560" s="53">
        <v>7399</v>
      </c>
      <c r="Q1560" s="53">
        <v>362</v>
      </c>
      <c r="S1560" s="53">
        <v>195</v>
      </c>
      <c r="X1560" s="112"/>
      <c r="AP1560" s="7">
        <f>IF(Q1560&gt;0,RANK(Q1560,(N1560:P1560,Q1560:AF1560)),0)</f>
        <v>3</v>
      </c>
      <c r="AQ1560" s="7">
        <f>IF(R1560&gt;0,RANK(R1560,(N1560:P1560,Q1560:AF1560)),0)</f>
        <v>0</v>
      </c>
      <c r="AR1560" s="7">
        <f>IF(T1560&gt;0,RANK(T1560,(N1560:P1560,Q1560:AF1560)),0)</f>
        <v>0</v>
      </c>
      <c r="AS1560" s="7">
        <f>IF(S1560&gt;0,RANK(S1560,(N1560:P1560,Q1560:AF1560)),0)</f>
        <v>4</v>
      </c>
      <c r="AT1560" s="2">
        <f t="shared" si="657"/>
        <v>2.7968786216487677E-2</v>
      </c>
      <c r="AU1560" s="2">
        <f t="shared" si="658"/>
        <v>0</v>
      </c>
      <c r="AV1560" s="2">
        <f t="shared" si="659"/>
        <v>0</v>
      </c>
      <c r="AW1560" s="2">
        <f t="shared" si="660"/>
        <v>1.5066058873522368E-2</v>
      </c>
      <c r="AY1560" t="s">
        <v>579</v>
      </c>
      <c r="AZ1560" t="s">
        <v>310</v>
      </c>
      <c r="BA1560">
        <v>11</v>
      </c>
      <c r="BC1560">
        <v>2</v>
      </c>
      <c r="BD1560" s="91">
        <v>37</v>
      </c>
      <c r="BE1560" s="93">
        <v>115</v>
      </c>
      <c r="BF1560" s="96">
        <f t="shared" si="662"/>
        <v>37115</v>
      </c>
      <c r="BG1560" s="96">
        <f t="shared" si="661"/>
        <v>37115</v>
      </c>
      <c r="BI1560" s="7" t="s">
        <v>1447</v>
      </c>
    </row>
    <row r="1561" spans="1:61" ht="14" hidden="1" customHeight="1" outlineLevel="1" x14ac:dyDescent="0.2">
      <c r="A1561" t="s">
        <v>1674</v>
      </c>
      <c r="B1561" t="s">
        <v>310</v>
      </c>
      <c r="C1561" s="1">
        <f t="shared" si="652"/>
        <v>12424</v>
      </c>
      <c r="D1561" s="7">
        <f>IF(N1561&gt;0, RANK(N1561,(N1561:P1561,Q1561:AF1561)),0)</f>
        <v>2</v>
      </c>
      <c r="E1561" s="7">
        <f>IF(O1561&gt;0,RANK(O1561,(N1561:P1561,Q1561:AF1561)),0)</f>
        <v>1</v>
      </c>
      <c r="F1561" s="7">
        <f>IF(P1561&gt;0,RANK(P1561,(N1561:P1561,Q1561:AF1561)),0)</f>
        <v>0</v>
      </c>
      <c r="G1561" s="1">
        <f t="shared" si="650"/>
        <v>61</v>
      </c>
      <c r="H1561" s="2">
        <f t="shared" si="651"/>
        <v>4.9098518995492595E-3</v>
      </c>
      <c r="I1561" s="2"/>
      <c r="J1561" s="2">
        <f t="shared" si="653"/>
        <v>0.4807630392788152</v>
      </c>
      <c r="K1561" s="2">
        <f t="shared" si="654"/>
        <v>0.48567289117836443</v>
      </c>
      <c r="L1561" s="2">
        <f t="shared" si="655"/>
        <v>0</v>
      </c>
      <c r="M1561" s="2">
        <f t="shared" si="656"/>
        <v>3.3564069542820429E-2</v>
      </c>
      <c r="N1561" s="53">
        <v>5973</v>
      </c>
      <c r="O1561" s="53">
        <v>6034</v>
      </c>
      <c r="Q1561" s="53">
        <v>257</v>
      </c>
      <c r="S1561" s="53">
        <v>160</v>
      </c>
      <c r="X1561" s="112"/>
      <c r="AP1561" s="7">
        <f>IF(Q1561&gt;0,RANK(Q1561,(N1561:P1561,Q1561:AF1561)),0)</f>
        <v>3</v>
      </c>
      <c r="AQ1561" s="7">
        <f>IF(R1561&gt;0,RANK(R1561,(N1561:P1561,Q1561:AF1561)),0)</f>
        <v>0</v>
      </c>
      <c r="AR1561" s="7">
        <f>IF(T1561&gt;0,RANK(T1561,(N1561:P1561,Q1561:AF1561)),0)</f>
        <v>0</v>
      </c>
      <c r="AS1561" s="7">
        <f>IF(S1561&gt;0,RANK(S1561,(N1561:P1561,Q1561:AF1561)),0)</f>
        <v>4</v>
      </c>
      <c r="AT1561" s="2">
        <f t="shared" si="657"/>
        <v>2.0685769478428848E-2</v>
      </c>
      <c r="AU1561" s="2">
        <f t="shared" si="658"/>
        <v>0</v>
      </c>
      <c r="AV1561" s="2">
        <f t="shared" si="659"/>
        <v>0</v>
      </c>
      <c r="AW1561" s="2">
        <f t="shared" si="660"/>
        <v>1.28783000643915E-2</v>
      </c>
      <c r="AY1561" t="s">
        <v>1674</v>
      </c>
      <c r="AZ1561" t="s">
        <v>310</v>
      </c>
      <c r="BA1561">
        <v>1</v>
      </c>
      <c r="BC1561">
        <v>2</v>
      </c>
      <c r="BD1561" s="91">
        <v>37</v>
      </c>
      <c r="BE1561" s="93">
        <v>117</v>
      </c>
      <c r="BF1561" s="96">
        <f t="shared" si="662"/>
        <v>37117</v>
      </c>
      <c r="BG1561" s="96">
        <f t="shared" si="661"/>
        <v>37117</v>
      </c>
      <c r="BI1561" s="7" t="s">
        <v>1447</v>
      </c>
    </row>
    <row r="1562" spans="1:61" ht="14" hidden="1" customHeight="1" outlineLevel="1" x14ac:dyDescent="0.2">
      <c r="A1562" t="s">
        <v>208</v>
      </c>
      <c r="B1562" t="s">
        <v>310</v>
      </c>
      <c r="C1562" s="1">
        <f t="shared" si="652"/>
        <v>562672</v>
      </c>
      <c r="D1562" s="7">
        <f>IF(N1562&gt;0, RANK(N1562,(N1562:P1562,Q1562:AF1562)),0)</f>
        <v>1</v>
      </c>
      <c r="E1562" s="7">
        <f>IF(O1562&gt;0,RANK(O1562,(N1562:P1562,Q1562:AF1562)),0)</f>
        <v>2</v>
      </c>
      <c r="F1562" s="7">
        <f>IF(P1562&gt;0,RANK(P1562,(N1562:P1562,Q1562:AF1562)),0)</f>
        <v>0</v>
      </c>
      <c r="G1562" s="1">
        <f t="shared" si="650"/>
        <v>164082</v>
      </c>
      <c r="H1562" s="2">
        <f t="shared" si="651"/>
        <v>0.29161216481360364</v>
      </c>
      <c r="I1562" s="2"/>
      <c r="J1562" s="2">
        <f t="shared" si="653"/>
        <v>0.62340937526658513</v>
      </c>
      <c r="K1562" s="2">
        <f t="shared" si="654"/>
        <v>0.33179721045298149</v>
      </c>
      <c r="L1562" s="2">
        <f t="shared" si="655"/>
        <v>0</v>
      </c>
      <c r="M1562" s="2">
        <f t="shared" si="656"/>
        <v>4.4793414280433375E-2</v>
      </c>
      <c r="N1562" s="53">
        <v>350775</v>
      </c>
      <c r="O1562" s="53">
        <v>186693</v>
      </c>
      <c r="Q1562" s="53">
        <v>19764</v>
      </c>
      <c r="S1562" s="53">
        <v>5440</v>
      </c>
      <c r="X1562" s="112"/>
      <c r="AP1562" s="7">
        <f>IF(Q1562&gt;0,RANK(Q1562,(N1562:P1562,Q1562:AF1562)),0)</f>
        <v>3</v>
      </c>
      <c r="AQ1562" s="7">
        <f>IF(R1562&gt;0,RANK(R1562,(N1562:P1562,Q1562:AF1562)),0)</f>
        <v>0</v>
      </c>
      <c r="AR1562" s="7">
        <f>IF(T1562&gt;0,RANK(T1562,(N1562:P1562,Q1562:AF1562)),0)</f>
        <v>0</v>
      </c>
      <c r="AS1562" s="7">
        <f>IF(S1562&gt;0,RANK(S1562,(N1562:P1562,Q1562:AF1562)),0)</f>
        <v>4</v>
      </c>
      <c r="AT1562" s="2">
        <f t="shared" si="657"/>
        <v>3.5125259476213498E-2</v>
      </c>
      <c r="AU1562" s="2">
        <f t="shared" si="658"/>
        <v>0</v>
      </c>
      <c r="AV1562" s="2">
        <f t="shared" si="659"/>
        <v>0</v>
      </c>
      <c r="AW1562" s="2">
        <f t="shared" si="660"/>
        <v>9.668154804219866E-3</v>
      </c>
      <c r="AY1562" t="s">
        <v>208</v>
      </c>
      <c r="AZ1562" t="s">
        <v>310</v>
      </c>
      <c r="BC1562">
        <v>2</v>
      </c>
      <c r="BD1562" s="91">
        <v>37</v>
      </c>
      <c r="BE1562" s="93">
        <v>119</v>
      </c>
      <c r="BF1562" s="96">
        <f t="shared" si="662"/>
        <v>37119</v>
      </c>
      <c r="BG1562" s="96">
        <f t="shared" si="661"/>
        <v>37119</v>
      </c>
      <c r="BI1562" s="7" t="s">
        <v>1447</v>
      </c>
    </row>
    <row r="1563" spans="1:61" ht="14" hidden="1" customHeight="1" outlineLevel="1" x14ac:dyDescent="0.2">
      <c r="A1563" t="s">
        <v>1487</v>
      </c>
      <c r="B1563" t="s">
        <v>310</v>
      </c>
      <c r="C1563" s="1">
        <f t="shared" si="652"/>
        <v>8942</v>
      </c>
      <c r="D1563" s="7">
        <f>IF(N1563&gt;0, RANK(N1563,(N1563:P1563,Q1563:AF1563)),0)</f>
        <v>2</v>
      </c>
      <c r="E1563" s="7">
        <f>IF(O1563&gt;0,RANK(O1563,(N1563:P1563,Q1563:AF1563)),0)</f>
        <v>1</v>
      </c>
      <c r="F1563" s="7">
        <f>IF(P1563&gt;0,RANK(P1563,(N1563:P1563,Q1563:AF1563)),0)</f>
        <v>0</v>
      </c>
      <c r="G1563" s="1">
        <f t="shared" si="650"/>
        <v>4816</v>
      </c>
      <c r="H1563" s="2">
        <f t="shared" si="651"/>
        <v>0.53858197271303954</v>
      </c>
      <c r="I1563" s="2"/>
      <c r="J1563" s="2">
        <f t="shared" si="653"/>
        <v>0.21460523372847237</v>
      </c>
      <c r="K1563" s="2">
        <f t="shared" si="654"/>
        <v>0.75318720644151194</v>
      </c>
      <c r="L1563" s="2">
        <f t="shared" si="655"/>
        <v>0</v>
      </c>
      <c r="M1563" s="2">
        <f t="shared" si="656"/>
        <v>3.2207559830015664E-2</v>
      </c>
      <c r="N1563" s="53">
        <v>1919</v>
      </c>
      <c r="O1563" s="53">
        <v>6735</v>
      </c>
      <c r="Q1563" s="53">
        <v>181</v>
      </c>
      <c r="S1563" s="53">
        <v>107</v>
      </c>
      <c r="X1563" s="112"/>
      <c r="AP1563" s="7">
        <f>IF(Q1563&gt;0,RANK(Q1563,(N1563:P1563,Q1563:AF1563)),0)</f>
        <v>3</v>
      </c>
      <c r="AQ1563" s="7">
        <f>IF(R1563&gt;0,RANK(R1563,(N1563:P1563,Q1563:AF1563)),0)</f>
        <v>0</v>
      </c>
      <c r="AR1563" s="7">
        <f>IF(T1563&gt;0,RANK(T1563,(N1563:P1563,Q1563:AF1563)),0)</f>
        <v>0</v>
      </c>
      <c r="AS1563" s="7">
        <f>IF(S1563&gt;0,RANK(S1563,(N1563:P1563,Q1563:AF1563)),0)</f>
        <v>4</v>
      </c>
      <c r="AT1563" s="2">
        <f t="shared" si="657"/>
        <v>2.0241556698725117E-2</v>
      </c>
      <c r="AU1563" s="2">
        <f t="shared" si="658"/>
        <v>0</v>
      </c>
      <c r="AV1563" s="2">
        <f t="shared" si="659"/>
        <v>0</v>
      </c>
      <c r="AW1563" s="2">
        <f t="shared" si="660"/>
        <v>1.1966003131290539E-2</v>
      </c>
      <c r="AY1563" t="s">
        <v>1487</v>
      </c>
      <c r="AZ1563" t="s">
        <v>310</v>
      </c>
      <c r="BA1563">
        <v>11</v>
      </c>
      <c r="BC1563">
        <v>2</v>
      </c>
      <c r="BD1563" s="91">
        <v>37</v>
      </c>
      <c r="BE1563" s="93">
        <v>121</v>
      </c>
      <c r="BF1563" s="96">
        <f t="shared" si="662"/>
        <v>37121</v>
      </c>
      <c r="BG1563" s="96">
        <f t="shared" si="661"/>
        <v>37121</v>
      </c>
      <c r="BI1563" s="7" t="s">
        <v>1447</v>
      </c>
    </row>
    <row r="1564" spans="1:61" ht="14" hidden="1" customHeight="1" outlineLevel="1" x14ac:dyDescent="0.2">
      <c r="A1564" t="s">
        <v>727</v>
      </c>
      <c r="B1564" t="s">
        <v>310</v>
      </c>
      <c r="C1564" s="1">
        <f t="shared" si="652"/>
        <v>12700</v>
      </c>
      <c r="D1564" s="7">
        <f>IF(N1564&gt;0, RANK(N1564,(N1564:P1564,Q1564:AF1564)),0)</f>
        <v>2</v>
      </c>
      <c r="E1564" s="7">
        <f>IF(O1564&gt;0,RANK(O1564,(N1564:P1564,Q1564:AF1564)),0)</f>
        <v>1</v>
      </c>
      <c r="F1564" s="7">
        <f>IF(P1564&gt;0,RANK(P1564,(N1564:P1564,Q1564:AF1564)),0)</f>
        <v>0</v>
      </c>
      <c r="G1564" s="1">
        <f t="shared" si="650"/>
        <v>3362</v>
      </c>
      <c r="H1564" s="2">
        <f t="shared" si="651"/>
        <v>0.26472440944881892</v>
      </c>
      <c r="I1564" s="2"/>
      <c r="J1564" s="2">
        <f t="shared" si="653"/>
        <v>0.34480314960629921</v>
      </c>
      <c r="K1564" s="2">
        <f t="shared" si="654"/>
        <v>0.60952755905511813</v>
      </c>
      <c r="L1564" s="2">
        <f t="shared" si="655"/>
        <v>0</v>
      </c>
      <c r="M1564" s="2">
        <f t="shared" si="656"/>
        <v>4.5669291338582663E-2</v>
      </c>
      <c r="N1564" s="53">
        <v>4379</v>
      </c>
      <c r="O1564" s="53">
        <v>7741</v>
      </c>
      <c r="Q1564" s="53">
        <v>324</v>
      </c>
      <c r="S1564" s="53">
        <v>256</v>
      </c>
      <c r="X1564" s="112"/>
      <c r="AP1564" s="7">
        <f>IF(Q1564&gt;0,RANK(Q1564,(N1564:P1564,Q1564:AF1564)),0)</f>
        <v>3</v>
      </c>
      <c r="AQ1564" s="7">
        <f>IF(R1564&gt;0,RANK(R1564,(N1564:P1564,Q1564:AF1564)),0)</f>
        <v>0</v>
      </c>
      <c r="AR1564" s="7">
        <f>IF(T1564&gt;0,RANK(T1564,(N1564:P1564,Q1564:AF1564)),0)</f>
        <v>0</v>
      </c>
      <c r="AS1564" s="7">
        <f>IF(S1564&gt;0,RANK(S1564,(N1564:P1564,Q1564:AF1564)),0)</f>
        <v>4</v>
      </c>
      <c r="AT1564" s="2">
        <f t="shared" si="657"/>
        <v>2.5511811023622048E-2</v>
      </c>
      <c r="AU1564" s="2">
        <f t="shared" si="658"/>
        <v>0</v>
      </c>
      <c r="AV1564" s="2">
        <f t="shared" si="659"/>
        <v>0</v>
      </c>
      <c r="AW1564" s="2">
        <f t="shared" si="660"/>
        <v>2.0157480314960629E-2</v>
      </c>
      <c r="AY1564" t="s">
        <v>727</v>
      </c>
      <c r="AZ1564" t="s">
        <v>310</v>
      </c>
      <c r="BA1564">
        <v>8</v>
      </c>
      <c r="BC1564">
        <v>2</v>
      </c>
      <c r="BD1564" s="91">
        <v>37</v>
      </c>
      <c r="BE1564" s="93">
        <v>123</v>
      </c>
      <c r="BF1564" s="96">
        <f t="shared" si="662"/>
        <v>37123</v>
      </c>
      <c r="BG1564" s="96">
        <f t="shared" si="661"/>
        <v>37123</v>
      </c>
      <c r="BI1564" s="7" t="s">
        <v>1447</v>
      </c>
    </row>
    <row r="1565" spans="1:61" ht="14" hidden="1" customHeight="1" outlineLevel="1" x14ac:dyDescent="0.2">
      <c r="A1565" t="s">
        <v>1041</v>
      </c>
      <c r="B1565" t="s">
        <v>310</v>
      </c>
      <c r="C1565" s="1">
        <f t="shared" si="652"/>
        <v>57823</v>
      </c>
      <c r="D1565" s="7">
        <f>IF(N1565&gt;0, RANK(N1565,(N1565:P1565,Q1565:AF1565)),0)</f>
        <v>2</v>
      </c>
      <c r="E1565" s="7">
        <f>IF(O1565&gt;0,RANK(O1565,(N1565:P1565,Q1565:AF1565)),0)</f>
        <v>1</v>
      </c>
      <c r="F1565" s="7">
        <f>IF(P1565&gt;0,RANK(P1565,(N1565:P1565,Q1565:AF1565)),0)</f>
        <v>0</v>
      </c>
      <c r="G1565" s="1">
        <f t="shared" si="650"/>
        <v>16049</v>
      </c>
      <c r="H1565" s="2">
        <f t="shared" si="651"/>
        <v>0.27755391453227957</v>
      </c>
      <c r="I1565" s="2"/>
      <c r="J1565" s="2">
        <f t="shared" si="653"/>
        <v>0.33953617072791104</v>
      </c>
      <c r="K1565" s="2">
        <f t="shared" si="654"/>
        <v>0.6170900852601906</v>
      </c>
      <c r="L1565" s="2">
        <f t="shared" si="655"/>
        <v>0</v>
      </c>
      <c r="M1565" s="2">
        <f t="shared" si="656"/>
        <v>4.3373744011898419E-2</v>
      </c>
      <c r="N1565" s="53">
        <v>19633</v>
      </c>
      <c r="O1565" s="53">
        <v>35682</v>
      </c>
      <c r="Q1565" s="53">
        <v>1760</v>
      </c>
      <c r="S1565" s="53">
        <v>748</v>
      </c>
      <c r="X1565" s="112"/>
      <c r="AP1565" s="7">
        <f>IF(Q1565&gt;0,RANK(Q1565,(N1565:P1565,Q1565:AF1565)),0)</f>
        <v>3</v>
      </c>
      <c r="AQ1565" s="7">
        <f>IF(R1565&gt;0,RANK(R1565,(N1565:P1565,Q1565:AF1565)),0)</f>
        <v>0</v>
      </c>
      <c r="AR1565" s="7">
        <f>IF(T1565&gt;0,RANK(T1565,(N1565:P1565,Q1565:AF1565)),0)</f>
        <v>0</v>
      </c>
      <c r="AS1565" s="7">
        <f>IF(S1565&gt;0,RANK(S1565,(N1565:P1565,Q1565:AF1565)),0)</f>
        <v>4</v>
      </c>
      <c r="AT1565" s="2">
        <f t="shared" si="657"/>
        <v>3.0437715096069039E-2</v>
      </c>
      <c r="AU1565" s="2">
        <f t="shared" si="658"/>
        <v>0</v>
      </c>
      <c r="AV1565" s="2">
        <f t="shared" si="659"/>
        <v>0</v>
      </c>
      <c r="AW1565" s="2">
        <f t="shared" si="660"/>
        <v>1.2936028915829342E-2</v>
      </c>
      <c r="AY1565" t="s">
        <v>1041</v>
      </c>
      <c r="AZ1565" t="s">
        <v>310</v>
      </c>
      <c r="BC1565">
        <v>2</v>
      </c>
      <c r="BD1565" s="91">
        <v>37</v>
      </c>
      <c r="BE1565" s="93">
        <v>125</v>
      </c>
      <c r="BF1565" s="96">
        <f t="shared" si="662"/>
        <v>37125</v>
      </c>
      <c r="BG1565" s="96">
        <f t="shared" si="661"/>
        <v>37125</v>
      </c>
      <c r="BI1565" s="7" t="s">
        <v>1447</v>
      </c>
    </row>
    <row r="1566" spans="1:61" ht="14" hidden="1" customHeight="1" outlineLevel="1" x14ac:dyDescent="0.2">
      <c r="A1566" t="s">
        <v>766</v>
      </c>
      <c r="B1566" t="s">
        <v>310</v>
      </c>
      <c r="C1566" s="1">
        <f t="shared" si="652"/>
        <v>51895</v>
      </c>
      <c r="D1566" s="7">
        <f>IF(N1566&gt;0, RANK(N1566,(N1566:P1566,Q1566:AF1566)),0)</f>
        <v>1</v>
      </c>
      <c r="E1566" s="7">
        <f>IF(O1566&gt;0,RANK(O1566,(N1566:P1566,Q1566:AF1566)),0)</f>
        <v>2</v>
      </c>
      <c r="F1566" s="7">
        <f>IF(P1566&gt;0,RANK(P1566,(N1566:P1566,Q1566:AF1566)),0)</f>
        <v>0</v>
      </c>
      <c r="G1566" s="1">
        <f t="shared" si="650"/>
        <v>755</v>
      </c>
      <c r="H1566" s="2">
        <f t="shared" si="651"/>
        <v>1.4548607765680701E-2</v>
      </c>
      <c r="I1566" s="2"/>
      <c r="J1566" s="2">
        <f t="shared" si="653"/>
        <v>0.49087580691781479</v>
      </c>
      <c r="K1566" s="2">
        <f t="shared" si="654"/>
        <v>0.47632719915213412</v>
      </c>
      <c r="L1566" s="2">
        <f t="shared" si="655"/>
        <v>0</v>
      </c>
      <c r="M1566" s="2">
        <f t="shared" si="656"/>
        <v>3.2796993930051144E-2</v>
      </c>
      <c r="N1566" s="53">
        <v>25474</v>
      </c>
      <c r="O1566" s="53">
        <v>24719</v>
      </c>
      <c r="Q1566" s="53">
        <v>1117</v>
      </c>
      <c r="S1566" s="53">
        <v>585</v>
      </c>
      <c r="X1566" s="112"/>
      <c r="AP1566" s="7">
        <f>IF(Q1566&gt;0,RANK(Q1566,(N1566:P1566,Q1566:AF1566)),0)</f>
        <v>3</v>
      </c>
      <c r="AQ1566" s="7">
        <f>IF(R1566&gt;0,RANK(R1566,(N1566:P1566,Q1566:AF1566)),0)</f>
        <v>0</v>
      </c>
      <c r="AR1566" s="7">
        <f>IF(T1566&gt;0,RANK(T1566,(N1566:P1566,Q1566:AF1566)),0)</f>
        <v>0</v>
      </c>
      <c r="AS1566" s="7">
        <f>IF(S1566&gt;0,RANK(S1566,(N1566:P1566,Q1566:AF1566)),0)</f>
        <v>4</v>
      </c>
      <c r="AT1566" s="2">
        <f t="shared" si="657"/>
        <v>2.1524231621543502E-2</v>
      </c>
      <c r="AU1566" s="2">
        <f t="shared" si="658"/>
        <v>0</v>
      </c>
      <c r="AV1566" s="2">
        <f t="shared" si="659"/>
        <v>0</v>
      </c>
      <c r="AW1566" s="2">
        <f t="shared" si="660"/>
        <v>1.1272762308507564E-2</v>
      </c>
      <c r="AY1566" t="s">
        <v>766</v>
      </c>
      <c r="AZ1566" t="s">
        <v>310</v>
      </c>
      <c r="BA1566">
        <v>1</v>
      </c>
      <c r="BC1566">
        <v>2</v>
      </c>
      <c r="BD1566" s="91">
        <v>37</v>
      </c>
      <c r="BE1566" s="93">
        <v>127</v>
      </c>
      <c r="BF1566" s="96">
        <f t="shared" si="662"/>
        <v>37127</v>
      </c>
      <c r="BG1566" s="96">
        <f t="shared" si="661"/>
        <v>37127</v>
      </c>
      <c r="BI1566" s="7" t="s">
        <v>1447</v>
      </c>
    </row>
    <row r="1567" spans="1:61" ht="14" hidden="1" customHeight="1" outlineLevel="1" x14ac:dyDescent="0.2">
      <c r="A1567" t="s">
        <v>389</v>
      </c>
      <c r="B1567" t="s">
        <v>310</v>
      </c>
      <c r="C1567" s="1">
        <f t="shared" ref="C1567:C1603" si="663">SUM(N1567:AN1567)</f>
        <v>130318</v>
      </c>
      <c r="D1567" s="7">
        <f>IF(N1567&gt;0, RANK(N1567,(N1567:P1567,Q1567:AF1567)),0)</f>
        <v>1</v>
      </c>
      <c r="E1567" s="7">
        <f>IF(O1567&gt;0,RANK(O1567,(N1567:P1567,Q1567:AF1567)),0)</f>
        <v>2</v>
      </c>
      <c r="F1567" s="7">
        <f>IF(P1567&gt;0,RANK(P1567,(N1567:P1567,Q1567:AF1567)),0)</f>
        <v>0</v>
      </c>
      <c r="G1567" s="1">
        <f t="shared" si="650"/>
        <v>287</v>
      </c>
      <c r="H1567" s="2">
        <f t="shared" si="651"/>
        <v>2.2023051305268652E-3</v>
      </c>
      <c r="I1567" s="2"/>
      <c r="J1567" s="2">
        <f t="shared" ref="J1567:J1603" si="664">IF($C1567=0,"-",N1567/$C1567)</f>
        <v>0.47347258245215551</v>
      </c>
      <c r="K1567" s="2">
        <f t="shared" ref="K1567:K1603" si="665">IF($C1567=0,"-",O1567/$C1567)</f>
        <v>0.47127027732162863</v>
      </c>
      <c r="L1567" s="2">
        <f t="shared" ref="L1567:L1603" si="666">IF($C1567=0,"-",P1567/$C1567)</f>
        <v>0</v>
      </c>
      <c r="M1567" s="2">
        <f t="shared" ref="M1567:M1598" si="667">IF(C1567=0,"-",(1-J1567-K1567-L1567))</f>
        <v>5.5257140226215862E-2</v>
      </c>
      <c r="N1567" s="53">
        <v>61702</v>
      </c>
      <c r="O1567" s="53">
        <v>61415</v>
      </c>
      <c r="Q1567" s="53">
        <v>5516</v>
      </c>
      <c r="S1567" s="53">
        <v>1685</v>
      </c>
      <c r="X1567" s="112"/>
      <c r="AP1567" s="7">
        <f>IF(Q1567&gt;0,RANK(Q1567,(N1567:P1567,Q1567:AF1567)),0)</f>
        <v>3</v>
      </c>
      <c r="AQ1567" s="7">
        <f>IF(R1567&gt;0,RANK(R1567,(N1567:P1567,Q1567:AF1567)),0)</f>
        <v>0</v>
      </c>
      <c r="AR1567" s="7">
        <f>IF(T1567&gt;0,RANK(T1567,(N1567:P1567,Q1567:AF1567)),0)</f>
        <v>0</v>
      </c>
      <c r="AS1567" s="7">
        <f>IF(S1567&gt;0,RANK(S1567,(N1567:P1567,Q1567:AF1567)),0)</f>
        <v>4</v>
      </c>
      <c r="AT1567" s="2">
        <f t="shared" ref="AT1567:AT1603" si="668">IF($C1567=0,"-",Q1567/$C1567)</f>
        <v>4.2327230313540722E-2</v>
      </c>
      <c r="AU1567" s="2">
        <f t="shared" ref="AU1567:AU1603" si="669">IF($C1567=0,"-",R1567/$C1567)</f>
        <v>0</v>
      </c>
      <c r="AV1567" s="2">
        <f t="shared" ref="AV1567:AV1603" si="670">IF($C1567=0,"-",T1567/$C1567)</f>
        <v>0</v>
      </c>
      <c r="AW1567" s="2">
        <f t="shared" ref="AW1567:AW1603" si="671">IF($C1567=0,"-",S1567/$C1567)</f>
        <v>1.2929909912675149E-2</v>
      </c>
      <c r="AY1567" t="s">
        <v>389</v>
      </c>
      <c r="AZ1567" t="s">
        <v>310</v>
      </c>
      <c r="BA1567">
        <v>7</v>
      </c>
      <c r="BC1567">
        <v>2</v>
      </c>
      <c r="BD1567" s="91">
        <v>37</v>
      </c>
      <c r="BE1567" s="93">
        <v>129</v>
      </c>
      <c r="BF1567" s="96">
        <f t="shared" si="662"/>
        <v>37129</v>
      </c>
      <c r="BG1567" s="96">
        <f t="shared" si="661"/>
        <v>37129</v>
      </c>
      <c r="BI1567" s="7" t="s">
        <v>1447</v>
      </c>
    </row>
    <row r="1568" spans="1:61" ht="14" hidden="1" customHeight="1" outlineLevel="1" x14ac:dyDescent="0.2">
      <c r="A1568" t="s">
        <v>1446</v>
      </c>
      <c r="B1568" t="s">
        <v>310</v>
      </c>
      <c r="C1568" s="1">
        <f t="shared" si="663"/>
        <v>10011</v>
      </c>
      <c r="D1568" s="7">
        <f>IF(N1568&gt;0, RANK(N1568,(N1568:P1568,Q1568:AF1568)),0)</f>
        <v>1</v>
      </c>
      <c r="E1568" s="7">
        <f>IF(O1568&gt;0,RANK(O1568,(N1568:P1568,Q1568:AF1568)),0)</f>
        <v>2</v>
      </c>
      <c r="F1568" s="7">
        <f>IF(P1568&gt;0,RANK(P1568,(N1568:P1568,Q1568:AF1568)),0)</f>
        <v>0</v>
      </c>
      <c r="G1568" s="1">
        <f t="shared" si="650"/>
        <v>2285</v>
      </c>
      <c r="H1568" s="2">
        <f t="shared" si="651"/>
        <v>0.22824892618120068</v>
      </c>
      <c r="I1568" s="2"/>
      <c r="J1568" s="2">
        <f t="shared" si="664"/>
        <v>0.59984017580661275</v>
      </c>
      <c r="K1568" s="2">
        <f t="shared" si="665"/>
        <v>0.37159124962541207</v>
      </c>
      <c r="L1568" s="2">
        <f t="shared" si="666"/>
        <v>0</v>
      </c>
      <c r="M1568" s="2">
        <f t="shared" si="667"/>
        <v>2.856857456797518E-2</v>
      </c>
      <c r="N1568" s="53">
        <v>6005</v>
      </c>
      <c r="O1568" s="53">
        <v>3720</v>
      </c>
      <c r="Q1568" s="53">
        <v>187</v>
      </c>
      <c r="S1568" s="53">
        <v>99</v>
      </c>
      <c r="X1568" s="112"/>
      <c r="AP1568" s="7">
        <f>IF(Q1568&gt;0,RANK(Q1568,(N1568:P1568,Q1568:AF1568)),0)</f>
        <v>3</v>
      </c>
      <c r="AQ1568" s="7">
        <f>IF(R1568&gt;0,RANK(R1568,(N1568:P1568,Q1568:AF1568)),0)</f>
        <v>0</v>
      </c>
      <c r="AR1568" s="7">
        <f>IF(T1568&gt;0,RANK(T1568,(N1568:P1568,Q1568:AF1568)),0)</f>
        <v>0</v>
      </c>
      <c r="AS1568" s="7">
        <f>IF(S1568&gt;0,RANK(S1568,(N1568:P1568,Q1568:AF1568)),0)</f>
        <v>4</v>
      </c>
      <c r="AT1568" s="2">
        <f t="shared" si="668"/>
        <v>1.8679452602137648E-2</v>
      </c>
      <c r="AU1568" s="2">
        <f t="shared" si="669"/>
        <v>0</v>
      </c>
      <c r="AV1568" s="2">
        <f t="shared" si="670"/>
        <v>0</v>
      </c>
      <c r="AW1568" s="2">
        <f t="shared" si="671"/>
        <v>9.889121965837579E-3</v>
      </c>
      <c r="AY1568" t="s">
        <v>1446</v>
      </c>
      <c r="AZ1568" t="s">
        <v>310</v>
      </c>
      <c r="BA1568">
        <v>1</v>
      </c>
      <c r="BC1568">
        <v>2</v>
      </c>
      <c r="BD1568" s="91">
        <v>37</v>
      </c>
      <c r="BE1568" s="93">
        <v>131</v>
      </c>
      <c r="BF1568" s="96">
        <f t="shared" si="662"/>
        <v>37131</v>
      </c>
      <c r="BG1568" s="96">
        <f t="shared" si="661"/>
        <v>37131</v>
      </c>
      <c r="BI1568" s="7" t="s">
        <v>1447</v>
      </c>
    </row>
    <row r="1569" spans="1:61" ht="14" hidden="1" customHeight="1" outlineLevel="1" x14ac:dyDescent="0.2">
      <c r="A1569" t="s">
        <v>1543</v>
      </c>
      <c r="B1569" t="s">
        <v>310</v>
      </c>
      <c r="C1569" s="1">
        <f t="shared" si="663"/>
        <v>71202</v>
      </c>
      <c r="D1569" s="7">
        <f>IF(N1569&gt;0, RANK(N1569,(N1569:P1569,Q1569:AF1569)),0)</f>
        <v>2</v>
      </c>
      <c r="E1569" s="7">
        <f>IF(O1569&gt;0,RANK(O1569,(N1569:P1569,Q1569:AF1569)),0)</f>
        <v>1</v>
      </c>
      <c r="F1569" s="7">
        <f>IF(P1569&gt;0,RANK(P1569,(N1569:P1569,Q1569:AF1569)),0)</f>
        <v>0</v>
      </c>
      <c r="G1569" s="1">
        <f t="shared" si="650"/>
        <v>19524</v>
      </c>
      <c r="H1569" s="2">
        <f t="shared" si="651"/>
        <v>0.27420578073649615</v>
      </c>
      <c r="I1569" s="2"/>
      <c r="J1569" s="2">
        <f t="shared" si="664"/>
        <v>0.32785595910227239</v>
      </c>
      <c r="K1569" s="2">
        <f t="shared" si="665"/>
        <v>0.60206173983876854</v>
      </c>
      <c r="L1569" s="2">
        <f t="shared" si="666"/>
        <v>0</v>
      </c>
      <c r="M1569" s="2">
        <f t="shared" si="667"/>
        <v>7.0082301058959073E-2</v>
      </c>
      <c r="N1569" s="53">
        <v>23344</v>
      </c>
      <c r="O1569" s="53">
        <v>42868</v>
      </c>
      <c r="Q1569" s="53">
        <v>3627</v>
      </c>
      <c r="S1569" s="53">
        <v>1363</v>
      </c>
      <c r="X1569" s="112"/>
      <c r="AP1569" s="7">
        <f>IF(Q1569&gt;0,RANK(Q1569,(N1569:P1569,Q1569:AF1569)),0)</f>
        <v>3</v>
      </c>
      <c r="AQ1569" s="7">
        <f>IF(R1569&gt;0,RANK(R1569,(N1569:P1569,Q1569:AF1569)),0)</f>
        <v>0</v>
      </c>
      <c r="AR1569" s="7">
        <f>IF(T1569&gt;0,RANK(T1569,(N1569:P1569,Q1569:AF1569)),0)</f>
        <v>0</v>
      </c>
      <c r="AS1569" s="7">
        <f>IF(S1569&gt;0,RANK(S1569,(N1569:P1569,Q1569:AF1569)),0)</f>
        <v>4</v>
      </c>
      <c r="AT1569" s="2">
        <f t="shared" si="668"/>
        <v>5.0939580348866607E-2</v>
      </c>
      <c r="AU1569" s="2">
        <f t="shared" si="669"/>
        <v>0</v>
      </c>
      <c r="AV1569" s="2">
        <f t="shared" si="670"/>
        <v>0</v>
      </c>
      <c r="AW1569" s="2">
        <f t="shared" si="671"/>
        <v>1.9142720710092414E-2</v>
      </c>
      <c r="AY1569" t="s">
        <v>1543</v>
      </c>
      <c r="AZ1569" t="s">
        <v>310</v>
      </c>
      <c r="BA1569">
        <v>3</v>
      </c>
      <c r="BC1569">
        <v>2</v>
      </c>
      <c r="BD1569" s="91">
        <v>37</v>
      </c>
      <c r="BE1569" s="93">
        <v>133</v>
      </c>
      <c r="BF1569" s="96">
        <f t="shared" si="662"/>
        <v>37133</v>
      </c>
      <c r="BG1569" s="96">
        <f t="shared" si="661"/>
        <v>37133</v>
      </c>
      <c r="BI1569" s="7" t="s">
        <v>1447</v>
      </c>
    </row>
    <row r="1570" spans="1:61" ht="14" hidden="1" customHeight="1" outlineLevel="1" x14ac:dyDescent="0.2">
      <c r="A1570" t="s">
        <v>2545</v>
      </c>
      <c r="B1570" t="s">
        <v>310</v>
      </c>
      <c r="C1570" s="1">
        <f t="shared" si="663"/>
        <v>84525</v>
      </c>
      <c r="D1570" s="7">
        <f>IF(N1570&gt;0, RANK(N1570,(N1570:P1570,Q1570:AF1570)),0)</f>
        <v>1</v>
      </c>
      <c r="E1570" s="7">
        <f>IF(O1570&gt;0,RANK(O1570,(N1570:P1570,Q1570:AF1570)),0)</f>
        <v>2</v>
      </c>
      <c r="F1570" s="7">
        <f>IF(P1570&gt;0,RANK(P1570,(N1570:P1570,Q1570:AF1570)),0)</f>
        <v>0</v>
      </c>
      <c r="G1570" s="1">
        <f t="shared" si="650"/>
        <v>40352</v>
      </c>
      <c r="H1570" s="2">
        <f t="shared" si="651"/>
        <v>0.47739721975746818</v>
      </c>
      <c r="I1570" s="2"/>
      <c r="J1570" s="2">
        <f t="shared" si="664"/>
        <v>0.7242117716651878</v>
      </c>
      <c r="K1570" s="2">
        <f t="shared" si="665"/>
        <v>0.24681455190771961</v>
      </c>
      <c r="L1570" s="2">
        <f t="shared" si="666"/>
        <v>0</v>
      </c>
      <c r="M1570" s="2">
        <f t="shared" si="667"/>
        <v>2.8973676427092587E-2</v>
      </c>
      <c r="N1570" s="53">
        <v>61214</v>
      </c>
      <c r="O1570" s="53">
        <v>20862</v>
      </c>
      <c r="Q1570" s="53">
        <v>1961</v>
      </c>
      <c r="S1570" s="53">
        <v>488</v>
      </c>
      <c r="X1570" s="112"/>
      <c r="AP1570" s="7">
        <f>IF(Q1570&gt;0,RANK(Q1570,(N1570:P1570,Q1570:AF1570)),0)</f>
        <v>3</v>
      </c>
      <c r="AQ1570" s="7">
        <f>IF(R1570&gt;0,RANK(R1570,(N1570:P1570,Q1570:AF1570)),0)</f>
        <v>0</v>
      </c>
      <c r="AR1570" s="7">
        <f>IF(T1570&gt;0,RANK(T1570,(N1570:P1570,Q1570:AF1570)),0)</f>
        <v>0</v>
      </c>
      <c r="AS1570" s="7">
        <f>IF(S1570&gt;0,RANK(S1570,(N1570:P1570,Q1570:AF1570)),0)</f>
        <v>4</v>
      </c>
      <c r="AT1570" s="2">
        <f t="shared" si="668"/>
        <v>2.3200236616385685E-2</v>
      </c>
      <c r="AU1570" s="2">
        <f t="shared" si="669"/>
        <v>0</v>
      </c>
      <c r="AV1570" s="2">
        <f t="shared" si="670"/>
        <v>0</v>
      </c>
      <c r="AW1570" s="2">
        <f t="shared" si="671"/>
        <v>5.7734398107068914E-3</v>
      </c>
      <c r="AY1570" t="s">
        <v>2545</v>
      </c>
      <c r="AZ1570" t="s">
        <v>310</v>
      </c>
      <c r="BA1570">
        <v>4</v>
      </c>
      <c r="BC1570">
        <v>2</v>
      </c>
      <c r="BD1570" s="91">
        <v>37</v>
      </c>
      <c r="BE1570" s="93">
        <v>135</v>
      </c>
      <c r="BF1570" s="96">
        <f t="shared" si="662"/>
        <v>37135</v>
      </c>
      <c r="BG1570" s="96">
        <f t="shared" si="661"/>
        <v>37135</v>
      </c>
      <c r="BI1570" s="7" t="s">
        <v>1447</v>
      </c>
    </row>
    <row r="1571" spans="1:61" ht="14" hidden="1" customHeight="1" outlineLevel="1" x14ac:dyDescent="0.2">
      <c r="A1571" t="s">
        <v>1895</v>
      </c>
      <c r="B1571" t="s">
        <v>310</v>
      </c>
      <c r="C1571" s="1">
        <f t="shared" si="663"/>
        <v>7581</v>
      </c>
      <c r="D1571" s="7">
        <f>IF(N1571&gt;0, RANK(N1571,(N1571:P1571,Q1571:AF1571)),0)</f>
        <v>2</v>
      </c>
      <c r="E1571" s="7">
        <f>IF(O1571&gt;0,RANK(O1571,(N1571:P1571,Q1571:AF1571)),0)</f>
        <v>1</v>
      </c>
      <c r="F1571" s="7">
        <f>IF(P1571&gt;0,RANK(P1571,(N1571:P1571,Q1571:AF1571)),0)</f>
        <v>0</v>
      </c>
      <c r="G1571" s="1">
        <f t="shared" si="650"/>
        <v>1908</v>
      </c>
      <c r="H1571" s="2">
        <f t="shared" si="651"/>
        <v>0.25168183616937079</v>
      </c>
      <c r="I1571" s="2"/>
      <c r="J1571" s="2">
        <f t="shared" si="664"/>
        <v>0.35364727608494922</v>
      </c>
      <c r="K1571" s="2">
        <f t="shared" si="665"/>
        <v>0.60532911225431996</v>
      </c>
      <c r="L1571" s="2">
        <f t="shared" si="666"/>
        <v>0</v>
      </c>
      <c r="M1571" s="2">
        <f t="shared" si="667"/>
        <v>4.1023611660730874E-2</v>
      </c>
      <c r="N1571" s="53">
        <v>2681</v>
      </c>
      <c r="O1571" s="53">
        <v>4589</v>
      </c>
      <c r="Q1571" s="53">
        <v>188</v>
      </c>
      <c r="S1571" s="53">
        <v>123</v>
      </c>
      <c r="X1571" s="112"/>
      <c r="AP1571" s="7">
        <f>IF(Q1571&gt;0,RANK(Q1571,(N1571:P1571,Q1571:AF1571)),0)</f>
        <v>3</v>
      </c>
      <c r="AQ1571" s="7">
        <f>IF(R1571&gt;0,RANK(R1571,(N1571:P1571,Q1571:AF1571)),0)</f>
        <v>0</v>
      </c>
      <c r="AR1571" s="7">
        <f>IF(T1571&gt;0,RANK(T1571,(N1571:P1571,Q1571:AF1571)),0)</f>
        <v>0</v>
      </c>
      <c r="AS1571" s="7">
        <f>IF(S1571&gt;0,RANK(S1571,(N1571:P1571,Q1571:AF1571)),0)</f>
        <v>4</v>
      </c>
      <c r="AT1571" s="2">
        <f t="shared" si="668"/>
        <v>2.4798839203271337E-2</v>
      </c>
      <c r="AU1571" s="2">
        <f t="shared" si="669"/>
        <v>0</v>
      </c>
      <c r="AV1571" s="2">
        <f t="shared" si="670"/>
        <v>0</v>
      </c>
      <c r="AW1571" s="2">
        <f t="shared" si="671"/>
        <v>1.6224772457459437E-2</v>
      </c>
      <c r="AY1571" t="s">
        <v>1895</v>
      </c>
      <c r="AZ1571" t="s">
        <v>310</v>
      </c>
      <c r="BA1571">
        <v>3</v>
      </c>
      <c r="BC1571">
        <v>2</v>
      </c>
      <c r="BD1571" s="91">
        <v>37</v>
      </c>
      <c r="BE1571" s="93">
        <v>137</v>
      </c>
      <c r="BF1571" s="96">
        <f t="shared" si="662"/>
        <v>37137</v>
      </c>
      <c r="BG1571" s="96">
        <f t="shared" si="661"/>
        <v>37137</v>
      </c>
      <c r="BI1571" s="7" t="s">
        <v>1447</v>
      </c>
    </row>
    <row r="1572" spans="1:61" ht="14" hidden="1" customHeight="1" outlineLevel="1" x14ac:dyDescent="0.2">
      <c r="A1572" t="s">
        <v>1399</v>
      </c>
      <c r="B1572" t="s">
        <v>310</v>
      </c>
      <c r="C1572" s="1">
        <f t="shared" si="663"/>
        <v>19648</v>
      </c>
      <c r="D1572" s="7">
        <f>IF(N1572&gt;0, RANK(N1572,(N1572:P1572,Q1572:AF1572)),0)</f>
        <v>2</v>
      </c>
      <c r="E1572" s="7">
        <f>IF(O1572&gt;0,RANK(O1572,(N1572:P1572,Q1572:AF1572)),0)</f>
        <v>1</v>
      </c>
      <c r="F1572" s="7">
        <f>IF(P1572&gt;0,RANK(P1572,(N1572:P1572,Q1572:AF1572)),0)</f>
        <v>0</v>
      </c>
      <c r="G1572" s="1">
        <f t="shared" si="650"/>
        <v>70</v>
      </c>
      <c r="H1572" s="2">
        <f t="shared" si="651"/>
        <v>3.5627035830618891E-3</v>
      </c>
      <c r="I1572" s="2"/>
      <c r="J1572" s="2">
        <f t="shared" si="664"/>
        <v>0.47948900651465798</v>
      </c>
      <c r="K1572" s="2">
        <f t="shared" si="665"/>
        <v>0.48305171009771986</v>
      </c>
      <c r="L1572" s="2">
        <f t="shared" si="666"/>
        <v>0</v>
      </c>
      <c r="M1572" s="2">
        <f t="shared" si="667"/>
        <v>3.7459283387622166E-2</v>
      </c>
      <c r="N1572" s="53">
        <v>9421</v>
      </c>
      <c r="O1572" s="53">
        <v>9491</v>
      </c>
      <c r="Q1572" s="53">
        <v>538</v>
      </c>
      <c r="S1572" s="53">
        <v>198</v>
      </c>
      <c r="X1572" s="112"/>
      <c r="AP1572" s="7">
        <f>IF(Q1572&gt;0,RANK(Q1572,(N1572:P1572,Q1572:AF1572)),0)</f>
        <v>3</v>
      </c>
      <c r="AQ1572" s="7">
        <f>IF(R1572&gt;0,RANK(R1572,(N1572:P1572,Q1572:AF1572)),0)</f>
        <v>0</v>
      </c>
      <c r="AR1572" s="7">
        <f>IF(T1572&gt;0,RANK(T1572,(N1572:P1572,Q1572:AF1572)),0)</f>
        <v>0</v>
      </c>
      <c r="AS1572" s="7">
        <f>IF(S1572&gt;0,RANK(S1572,(N1572:P1572,Q1572:AF1572)),0)</f>
        <v>4</v>
      </c>
      <c r="AT1572" s="2">
        <f t="shared" si="668"/>
        <v>2.7381921824104233E-2</v>
      </c>
      <c r="AU1572" s="2">
        <f t="shared" si="669"/>
        <v>0</v>
      </c>
      <c r="AV1572" s="2">
        <f t="shared" si="670"/>
        <v>0</v>
      </c>
      <c r="AW1572" s="2">
        <f t="shared" si="671"/>
        <v>1.0077361563517915E-2</v>
      </c>
      <c r="AY1572" t="s">
        <v>1399</v>
      </c>
      <c r="AZ1572" t="s">
        <v>310</v>
      </c>
      <c r="BA1572">
        <v>3</v>
      </c>
      <c r="BC1572">
        <v>2</v>
      </c>
      <c r="BD1572" s="91">
        <v>37</v>
      </c>
      <c r="BE1572" s="93">
        <v>139</v>
      </c>
      <c r="BF1572" s="96">
        <f t="shared" si="662"/>
        <v>37139</v>
      </c>
      <c r="BG1572" s="96">
        <f t="shared" si="661"/>
        <v>37139</v>
      </c>
      <c r="BI1572" s="7" t="s">
        <v>1447</v>
      </c>
    </row>
    <row r="1573" spans="1:61" ht="14" hidden="1" customHeight="1" outlineLevel="1" x14ac:dyDescent="0.2">
      <c r="A1573" t="s">
        <v>1620</v>
      </c>
      <c r="B1573" t="s">
        <v>310</v>
      </c>
      <c r="C1573" s="1">
        <f t="shared" si="663"/>
        <v>33759</v>
      </c>
      <c r="D1573" s="7">
        <f>IF(N1573&gt;0, RANK(N1573,(N1573:P1573,Q1573:AF1573)),0)</f>
        <v>2</v>
      </c>
      <c r="E1573" s="7">
        <f>IF(O1573&gt;0,RANK(O1573,(N1573:P1573,Q1573:AF1573)),0)</f>
        <v>1</v>
      </c>
      <c r="F1573" s="7">
        <f>IF(P1573&gt;0,RANK(P1573,(N1573:P1573,Q1573:AF1573)),0)</f>
        <v>0</v>
      </c>
      <c r="G1573" s="1">
        <f t="shared" si="650"/>
        <v>9388</v>
      </c>
      <c r="H1573" s="2">
        <f t="shared" si="651"/>
        <v>0.27808880594804347</v>
      </c>
      <c r="I1573" s="2"/>
      <c r="J1573" s="2">
        <f t="shared" si="664"/>
        <v>0.33389614621286173</v>
      </c>
      <c r="K1573" s="2">
        <f t="shared" si="665"/>
        <v>0.6119849521609052</v>
      </c>
      <c r="L1573" s="2">
        <f t="shared" si="666"/>
        <v>0</v>
      </c>
      <c r="M1573" s="2">
        <f t="shared" si="667"/>
        <v>5.4118901626233007E-2</v>
      </c>
      <c r="N1573" s="53">
        <v>11272</v>
      </c>
      <c r="O1573" s="53">
        <v>20660</v>
      </c>
      <c r="Q1573" s="53">
        <v>1274</v>
      </c>
      <c r="S1573" s="53">
        <v>553</v>
      </c>
      <c r="X1573" s="112"/>
      <c r="AP1573" s="7">
        <f>IF(Q1573&gt;0,RANK(Q1573,(N1573:P1573,Q1573:AF1573)),0)</f>
        <v>3</v>
      </c>
      <c r="AQ1573" s="7">
        <f>IF(R1573&gt;0,RANK(R1573,(N1573:P1573,Q1573:AF1573)),0)</f>
        <v>0</v>
      </c>
      <c r="AR1573" s="7">
        <f>IF(T1573&gt;0,RANK(T1573,(N1573:P1573,Q1573:AF1573)),0)</f>
        <v>0</v>
      </c>
      <c r="AS1573" s="7">
        <f>IF(S1573&gt;0,RANK(S1573,(N1573:P1573,Q1573:AF1573)),0)</f>
        <v>4</v>
      </c>
      <c r="AT1573" s="2">
        <f t="shared" si="668"/>
        <v>3.7738084658905775E-2</v>
      </c>
      <c r="AU1573" s="2">
        <f t="shared" si="669"/>
        <v>0</v>
      </c>
      <c r="AV1573" s="2">
        <f t="shared" si="670"/>
        <v>0</v>
      </c>
      <c r="AW1573" s="2">
        <f t="shared" si="671"/>
        <v>1.6380816967327232E-2</v>
      </c>
      <c r="AY1573" t="s">
        <v>1620</v>
      </c>
      <c r="AZ1573" t="s">
        <v>310</v>
      </c>
      <c r="BA1573">
        <v>7</v>
      </c>
      <c r="BC1573">
        <v>2</v>
      </c>
      <c r="BD1573" s="91">
        <v>37</v>
      </c>
      <c r="BE1573" s="93">
        <v>141</v>
      </c>
      <c r="BF1573" s="96">
        <f t="shared" si="662"/>
        <v>37141</v>
      </c>
      <c r="BG1573" s="96">
        <f t="shared" si="661"/>
        <v>37141</v>
      </c>
      <c r="BI1573" s="7" t="s">
        <v>1447</v>
      </c>
    </row>
    <row r="1574" spans="1:61" ht="14" hidden="1" customHeight="1" outlineLevel="1" x14ac:dyDescent="0.2">
      <c r="A1574" t="s">
        <v>702</v>
      </c>
      <c r="B1574" t="s">
        <v>310</v>
      </c>
      <c r="C1574" s="1">
        <f t="shared" si="663"/>
        <v>7426</v>
      </c>
      <c r="D1574" s="7">
        <f>IF(N1574&gt;0, RANK(N1574,(N1574:P1574,Q1574:AF1574)),0)</f>
        <v>2</v>
      </c>
      <c r="E1574" s="7">
        <f>IF(O1574&gt;0,RANK(O1574,(N1574:P1574,Q1574:AF1574)),0)</f>
        <v>1</v>
      </c>
      <c r="F1574" s="7">
        <f>IF(P1574&gt;0,RANK(P1574,(N1574:P1574,Q1574:AF1574)),0)</f>
        <v>0</v>
      </c>
      <c r="G1574" s="1">
        <f t="shared" si="650"/>
        <v>2435</v>
      </c>
      <c r="H1574" s="2">
        <f t="shared" si="651"/>
        <v>0.32790196606517641</v>
      </c>
      <c r="I1574" s="2"/>
      <c r="J1574" s="2">
        <f t="shared" si="664"/>
        <v>0.32076488015082144</v>
      </c>
      <c r="K1574" s="2">
        <f t="shared" si="665"/>
        <v>0.64866684621599779</v>
      </c>
      <c r="L1574" s="2">
        <f t="shared" si="666"/>
        <v>0</v>
      </c>
      <c r="M1574" s="2">
        <f t="shared" si="667"/>
        <v>3.056827363318082E-2</v>
      </c>
      <c r="N1574" s="53">
        <v>2382</v>
      </c>
      <c r="O1574" s="53">
        <v>4817</v>
      </c>
      <c r="Q1574" s="53">
        <v>139</v>
      </c>
      <c r="S1574" s="53">
        <v>88</v>
      </c>
      <c r="X1574" s="112"/>
      <c r="AP1574" s="7">
        <f>IF(Q1574&gt;0,RANK(Q1574,(N1574:P1574,Q1574:AF1574)),0)</f>
        <v>3</v>
      </c>
      <c r="AQ1574" s="7">
        <f>IF(R1574&gt;0,RANK(R1574,(N1574:P1574,Q1574:AF1574)),0)</f>
        <v>0</v>
      </c>
      <c r="AR1574" s="7">
        <f>IF(T1574&gt;0,RANK(T1574,(N1574:P1574,Q1574:AF1574)),0)</f>
        <v>0</v>
      </c>
      <c r="AS1574" s="7">
        <f>IF(S1574&gt;0,RANK(S1574,(N1574:P1574,Q1574:AF1574)),0)</f>
        <v>4</v>
      </c>
      <c r="AT1574" s="2">
        <f t="shared" si="668"/>
        <v>1.8718017775383788E-2</v>
      </c>
      <c r="AU1574" s="2">
        <f t="shared" si="669"/>
        <v>0</v>
      </c>
      <c r="AV1574" s="2">
        <f t="shared" si="670"/>
        <v>0</v>
      </c>
      <c r="AW1574" s="2">
        <f t="shared" si="671"/>
        <v>1.1850255857796929E-2</v>
      </c>
      <c r="AY1574" t="s">
        <v>702</v>
      </c>
      <c r="AZ1574" t="s">
        <v>310</v>
      </c>
      <c r="BA1574">
        <v>3</v>
      </c>
      <c r="BC1574">
        <v>2</v>
      </c>
      <c r="BD1574" s="91">
        <v>37</v>
      </c>
      <c r="BE1574" s="93">
        <v>143</v>
      </c>
      <c r="BF1574" s="96">
        <f t="shared" si="662"/>
        <v>37143</v>
      </c>
      <c r="BG1574" s="96">
        <f t="shared" si="661"/>
        <v>37143</v>
      </c>
      <c r="BI1574" s="7" t="s">
        <v>1447</v>
      </c>
    </row>
    <row r="1575" spans="1:61" ht="14" hidden="1" customHeight="1" outlineLevel="1" x14ac:dyDescent="0.2">
      <c r="A1575" t="s">
        <v>986</v>
      </c>
      <c r="B1575" t="s">
        <v>310</v>
      </c>
      <c r="C1575" s="1">
        <f t="shared" si="663"/>
        <v>21582</v>
      </c>
      <c r="D1575" s="7">
        <f>IF(N1575&gt;0, RANK(N1575,(N1575:P1575,Q1575:AF1575)),0)</f>
        <v>2</v>
      </c>
      <c r="E1575" s="7">
        <f>IF(O1575&gt;0,RANK(O1575,(N1575:P1575,Q1575:AF1575)),0)</f>
        <v>1</v>
      </c>
      <c r="F1575" s="7">
        <f>IF(P1575&gt;0,RANK(P1575,(N1575:P1575,Q1575:AF1575)),0)</f>
        <v>0</v>
      </c>
      <c r="G1575" s="1">
        <f t="shared" si="650"/>
        <v>3717</v>
      </c>
      <c r="H1575" s="2">
        <f t="shared" si="651"/>
        <v>0.17222685571309423</v>
      </c>
      <c r="I1575" s="2"/>
      <c r="J1575" s="2">
        <f t="shared" si="664"/>
        <v>0.39268835140394776</v>
      </c>
      <c r="K1575" s="2">
        <f t="shared" si="665"/>
        <v>0.56491520711704202</v>
      </c>
      <c r="L1575" s="2">
        <f t="shared" si="666"/>
        <v>0</v>
      </c>
      <c r="M1575" s="2">
        <f t="shared" si="667"/>
        <v>4.2396441479010227E-2</v>
      </c>
      <c r="N1575" s="53">
        <v>8475</v>
      </c>
      <c r="O1575" s="53">
        <v>12192</v>
      </c>
      <c r="Q1575" s="53">
        <v>600</v>
      </c>
      <c r="S1575" s="53">
        <v>315</v>
      </c>
      <c r="X1575" s="112"/>
      <c r="AP1575" s="7">
        <f>IF(Q1575&gt;0,RANK(Q1575,(N1575:P1575,Q1575:AF1575)),0)</f>
        <v>3</v>
      </c>
      <c r="AQ1575" s="7">
        <f>IF(R1575&gt;0,RANK(R1575,(N1575:P1575,Q1575:AF1575)),0)</f>
        <v>0</v>
      </c>
      <c r="AR1575" s="7">
        <f>IF(T1575&gt;0,RANK(T1575,(N1575:P1575,Q1575:AF1575)),0)</f>
        <v>0</v>
      </c>
      <c r="AS1575" s="7">
        <f>IF(S1575&gt;0,RANK(S1575,(N1575:P1575,Q1575:AF1575)),0)</f>
        <v>4</v>
      </c>
      <c r="AT1575" s="2">
        <f t="shared" si="668"/>
        <v>2.7800945232137893E-2</v>
      </c>
      <c r="AU1575" s="2">
        <f t="shared" si="669"/>
        <v>0</v>
      </c>
      <c r="AV1575" s="2">
        <f t="shared" si="670"/>
        <v>0</v>
      </c>
      <c r="AW1575" s="2">
        <f t="shared" si="671"/>
        <v>1.4595496246872394E-2</v>
      </c>
      <c r="AY1575" t="s">
        <v>986</v>
      </c>
      <c r="AZ1575" t="s">
        <v>310</v>
      </c>
      <c r="BA1575">
        <v>13</v>
      </c>
      <c r="BC1575">
        <v>2</v>
      </c>
      <c r="BD1575" s="91">
        <v>37</v>
      </c>
      <c r="BE1575" s="93">
        <v>145</v>
      </c>
      <c r="BF1575" s="96">
        <f t="shared" si="662"/>
        <v>37145</v>
      </c>
      <c r="BG1575" s="96">
        <f t="shared" si="661"/>
        <v>37145</v>
      </c>
      <c r="BI1575" s="7" t="s">
        <v>1447</v>
      </c>
    </row>
    <row r="1576" spans="1:61" ht="14" hidden="1" customHeight="1" outlineLevel="1" x14ac:dyDescent="0.2">
      <c r="A1576" t="s">
        <v>736</v>
      </c>
      <c r="B1576" t="s">
        <v>310</v>
      </c>
      <c r="C1576" s="1">
        <f t="shared" si="663"/>
        <v>86901</v>
      </c>
      <c r="D1576" s="7">
        <f>IF(N1576&gt;0, RANK(N1576,(N1576:P1576,Q1576:AF1576)),0)</f>
        <v>1</v>
      </c>
      <c r="E1576" s="7">
        <f>IF(O1576&gt;0,RANK(O1576,(N1576:P1576,Q1576:AF1576)),0)</f>
        <v>2</v>
      </c>
      <c r="F1576" s="7">
        <f>IF(P1576&gt;0,RANK(P1576,(N1576:P1576,Q1576:AF1576)),0)</f>
        <v>0</v>
      </c>
      <c r="G1576" s="1">
        <f t="shared" si="650"/>
        <v>7651</v>
      </c>
      <c r="H1576" s="2">
        <f t="shared" si="651"/>
        <v>8.8042715273702263E-2</v>
      </c>
      <c r="I1576" s="2"/>
      <c r="J1576" s="2">
        <f t="shared" si="664"/>
        <v>0.52471202863028044</v>
      </c>
      <c r="K1576" s="2">
        <f t="shared" si="665"/>
        <v>0.43666931335657816</v>
      </c>
      <c r="L1576" s="2">
        <f t="shared" si="666"/>
        <v>0</v>
      </c>
      <c r="M1576" s="2">
        <f t="shared" si="667"/>
        <v>3.8618658013141405E-2</v>
      </c>
      <c r="N1576" s="53">
        <v>45598</v>
      </c>
      <c r="O1576" s="53">
        <v>37947</v>
      </c>
      <c r="Q1576" s="53">
        <v>2510</v>
      </c>
      <c r="S1576" s="53">
        <v>846</v>
      </c>
      <c r="X1576" s="112"/>
      <c r="AP1576" s="7">
        <f>IF(Q1576&gt;0,RANK(Q1576,(N1576:P1576,Q1576:AF1576)),0)</f>
        <v>3</v>
      </c>
      <c r="AQ1576" s="7">
        <f>IF(R1576&gt;0,RANK(R1576,(N1576:P1576,Q1576:AF1576)),0)</f>
        <v>0</v>
      </c>
      <c r="AR1576" s="7">
        <f>IF(T1576&gt;0,RANK(T1576,(N1576:P1576,Q1576:AF1576)),0)</f>
        <v>0</v>
      </c>
      <c r="AS1576" s="7">
        <f>IF(S1576&gt;0,RANK(S1576,(N1576:P1576,Q1576:AF1576)),0)</f>
        <v>4</v>
      </c>
      <c r="AT1576" s="2">
        <f t="shared" si="668"/>
        <v>2.8883442077766653E-2</v>
      </c>
      <c r="AU1576" s="2">
        <f t="shared" si="669"/>
        <v>0</v>
      </c>
      <c r="AV1576" s="2">
        <f t="shared" si="670"/>
        <v>0</v>
      </c>
      <c r="AW1576" s="2">
        <f t="shared" si="671"/>
        <v>9.7352159353747362E-3</v>
      </c>
      <c r="AY1576" t="s">
        <v>736</v>
      </c>
      <c r="AZ1576" t="s">
        <v>310</v>
      </c>
      <c r="BC1576">
        <v>2</v>
      </c>
      <c r="BD1576" s="91">
        <v>37</v>
      </c>
      <c r="BE1576" s="93">
        <v>147</v>
      </c>
      <c r="BF1576" s="96">
        <f t="shared" si="662"/>
        <v>37147</v>
      </c>
      <c r="BG1576" s="96">
        <f t="shared" si="661"/>
        <v>37147</v>
      </c>
      <c r="BI1576" s="7" t="s">
        <v>1447</v>
      </c>
    </row>
    <row r="1577" spans="1:61" ht="14" hidden="1" customHeight="1" outlineLevel="1" x14ac:dyDescent="0.2">
      <c r="A1577" t="s">
        <v>1383</v>
      </c>
      <c r="B1577" t="s">
        <v>310</v>
      </c>
      <c r="C1577" s="1">
        <f t="shared" si="663"/>
        <v>12252</v>
      </c>
      <c r="D1577" s="7">
        <f>IF(N1577&gt;0, RANK(N1577,(N1577:P1577,Q1577:AF1577)),0)</f>
        <v>2</v>
      </c>
      <c r="E1577" s="7">
        <f>IF(O1577&gt;0,RANK(O1577,(N1577:P1577,Q1577:AF1577)),0)</f>
        <v>1</v>
      </c>
      <c r="F1577" s="7">
        <f>IF(P1577&gt;0,RANK(P1577,(N1577:P1577,Q1577:AF1577)),0)</f>
        <v>0</v>
      </c>
      <c r="G1577" s="1">
        <f t="shared" si="650"/>
        <v>2958</v>
      </c>
      <c r="H1577" s="2">
        <f t="shared" si="651"/>
        <v>0.24142997061704211</v>
      </c>
      <c r="I1577" s="2"/>
      <c r="J1577" s="2">
        <f t="shared" si="664"/>
        <v>0.36206333659810641</v>
      </c>
      <c r="K1577" s="2">
        <f t="shared" si="665"/>
        <v>0.6034933072151486</v>
      </c>
      <c r="L1577" s="2">
        <f t="shared" si="666"/>
        <v>0</v>
      </c>
      <c r="M1577" s="2">
        <f t="shared" si="667"/>
        <v>3.4443356186744989E-2</v>
      </c>
      <c r="N1577" s="53">
        <v>4436</v>
      </c>
      <c r="O1577" s="53">
        <v>7394</v>
      </c>
      <c r="Q1577" s="53">
        <v>286</v>
      </c>
      <c r="S1577" s="53">
        <v>136</v>
      </c>
      <c r="X1577" s="112"/>
      <c r="AP1577" s="7">
        <f>IF(Q1577&gt;0,RANK(Q1577,(N1577:P1577,Q1577:AF1577)),0)</f>
        <v>3</v>
      </c>
      <c r="AQ1577" s="7">
        <f>IF(R1577&gt;0,RANK(R1577,(N1577:P1577,Q1577:AF1577)),0)</f>
        <v>0</v>
      </c>
      <c r="AR1577" s="7">
        <f>IF(T1577&gt;0,RANK(T1577,(N1577:P1577,Q1577:AF1577)),0)</f>
        <v>0</v>
      </c>
      <c r="AS1577" s="7">
        <f>IF(S1577&gt;0,RANK(S1577,(N1577:P1577,Q1577:AF1577)),0)</f>
        <v>4</v>
      </c>
      <c r="AT1577" s="2">
        <f t="shared" si="668"/>
        <v>2.3343127652628141E-2</v>
      </c>
      <c r="AU1577" s="2">
        <f t="shared" si="669"/>
        <v>0</v>
      </c>
      <c r="AV1577" s="2">
        <f t="shared" si="670"/>
        <v>0</v>
      </c>
      <c r="AW1577" s="2">
        <f t="shared" si="671"/>
        <v>1.1100228534116879E-2</v>
      </c>
      <c r="AY1577" t="s">
        <v>1383</v>
      </c>
      <c r="AZ1577" t="s">
        <v>310</v>
      </c>
      <c r="BA1577">
        <v>11</v>
      </c>
      <c r="BC1577">
        <v>2</v>
      </c>
      <c r="BD1577" s="91">
        <v>37</v>
      </c>
      <c r="BE1577" s="93">
        <v>149</v>
      </c>
      <c r="BF1577" s="96">
        <f t="shared" si="662"/>
        <v>37149</v>
      </c>
      <c r="BG1577" s="96">
        <f t="shared" si="661"/>
        <v>37149</v>
      </c>
      <c r="BI1577" s="7" t="s">
        <v>1447</v>
      </c>
    </row>
    <row r="1578" spans="1:61" ht="14" hidden="1" customHeight="1" outlineLevel="1" x14ac:dyDescent="0.2">
      <c r="A1578" t="s">
        <v>1157</v>
      </c>
      <c r="B1578" t="s">
        <v>310</v>
      </c>
      <c r="C1578" s="1">
        <f t="shared" si="663"/>
        <v>72570</v>
      </c>
      <c r="D1578" s="7">
        <f>IF(N1578&gt;0, RANK(N1578,(N1578:P1578,Q1578:AF1578)),0)</f>
        <v>2</v>
      </c>
      <c r="E1578" s="7">
        <f>IF(O1578&gt;0,RANK(O1578,(N1578:P1578,Q1578:AF1578)),0)</f>
        <v>1</v>
      </c>
      <c r="F1578" s="7">
        <f>IF(P1578&gt;0,RANK(P1578,(N1578:P1578,Q1578:AF1578)),0)</f>
        <v>0</v>
      </c>
      <c r="G1578" s="1">
        <f t="shared" si="650"/>
        <v>37384</v>
      </c>
      <c r="H1578" s="2">
        <f t="shared" si="651"/>
        <v>0.51514399889761608</v>
      </c>
      <c r="I1578" s="2"/>
      <c r="J1578" s="2">
        <f t="shared" si="664"/>
        <v>0.22010472647099352</v>
      </c>
      <c r="K1578" s="2">
        <f t="shared" si="665"/>
        <v>0.73524872536860963</v>
      </c>
      <c r="L1578" s="2">
        <f t="shared" si="666"/>
        <v>0</v>
      </c>
      <c r="M1578" s="2">
        <f t="shared" si="667"/>
        <v>4.4646548160396815E-2</v>
      </c>
      <c r="N1578" s="53">
        <v>15973</v>
      </c>
      <c r="O1578" s="53">
        <v>53357</v>
      </c>
      <c r="Q1578" s="53">
        <v>2097</v>
      </c>
      <c r="S1578" s="53">
        <v>1143</v>
      </c>
      <c r="X1578" s="112"/>
      <c r="AP1578" s="7">
        <f>IF(Q1578&gt;0,RANK(Q1578,(N1578:P1578,Q1578:AF1578)),0)</f>
        <v>3</v>
      </c>
      <c r="AQ1578" s="7">
        <f>IF(R1578&gt;0,RANK(R1578,(N1578:P1578,Q1578:AF1578)),0)</f>
        <v>0</v>
      </c>
      <c r="AR1578" s="7">
        <f>IF(T1578&gt;0,RANK(T1578,(N1578:P1578,Q1578:AF1578)),0)</f>
        <v>0</v>
      </c>
      <c r="AS1578" s="7">
        <f>IF(S1578&gt;0,RANK(S1578,(N1578:P1578,Q1578:AF1578)),0)</f>
        <v>4</v>
      </c>
      <c r="AT1578" s="2">
        <f t="shared" si="668"/>
        <v>2.8896238114923523E-2</v>
      </c>
      <c r="AU1578" s="2">
        <f t="shared" si="669"/>
        <v>0</v>
      </c>
      <c r="AV1578" s="2">
        <f t="shared" si="670"/>
        <v>0</v>
      </c>
      <c r="AW1578" s="2">
        <f t="shared" si="671"/>
        <v>1.5750310045473337E-2</v>
      </c>
      <c r="AY1578" t="s">
        <v>1157</v>
      </c>
      <c r="AZ1578" t="s">
        <v>310</v>
      </c>
      <c r="BA1578">
        <v>13</v>
      </c>
      <c r="BC1578">
        <v>2</v>
      </c>
      <c r="BD1578" s="91">
        <v>37</v>
      </c>
      <c r="BE1578" s="93">
        <v>151</v>
      </c>
      <c r="BF1578" s="96">
        <f t="shared" si="662"/>
        <v>37151</v>
      </c>
      <c r="BG1578" s="96">
        <f t="shared" si="661"/>
        <v>37151</v>
      </c>
      <c r="BI1578" s="7" t="s">
        <v>1447</v>
      </c>
    </row>
    <row r="1579" spans="1:61" ht="14" hidden="1" customHeight="1" outlineLevel="1" x14ac:dyDescent="0.2">
      <c r="A1579" t="s">
        <v>1025</v>
      </c>
      <c r="B1579" t="s">
        <v>310</v>
      </c>
      <c r="C1579" s="1">
        <f t="shared" si="663"/>
        <v>20430</v>
      </c>
      <c r="D1579" s="7">
        <f>IF(N1579&gt;0, RANK(N1579,(N1579:P1579,Q1579:AF1579)),0)</f>
        <v>2</v>
      </c>
      <c r="E1579" s="7">
        <f>IF(O1579&gt;0,RANK(O1579,(N1579:P1579,Q1579:AF1579)),0)</f>
        <v>1</v>
      </c>
      <c r="F1579" s="7">
        <f>IF(P1579&gt;0,RANK(P1579,(N1579:P1579,Q1579:AF1579)),0)</f>
        <v>0</v>
      </c>
      <c r="G1579" s="1">
        <f t="shared" si="650"/>
        <v>2492</v>
      </c>
      <c r="H1579" s="2">
        <f t="shared" si="651"/>
        <v>0.12197748409202154</v>
      </c>
      <c r="I1579" s="2"/>
      <c r="J1579" s="2">
        <f t="shared" si="664"/>
        <v>0.4165442976015663</v>
      </c>
      <c r="K1579" s="2">
        <f t="shared" si="665"/>
        <v>0.53852178169358789</v>
      </c>
      <c r="L1579" s="2">
        <f t="shared" si="666"/>
        <v>0</v>
      </c>
      <c r="M1579" s="2">
        <f t="shared" si="667"/>
        <v>4.4933920704845809E-2</v>
      </c>
      <c r="N1579" s="53">
        <v>8510</v>
      </c>
      <c r="O1579" s="53">
        <v>11002</v>
      </c>
      <c r="Q1579" s="53">
        <v>566</v>
      </c>
      <c r="S1579" s="53">
        <v>352</v>
      </c>
      <c r="X1579" s="112"/>
      <c r="AP1579" s="7">
        <f>IF(Q1579&gt;0,RANK(Q1579,(N1579:P1579,Q1579:AF1579)),0)</f>
        <v>3</v>
      </c>
      <c r="AQ1579" s="7">
        <f>IF(R1579&gt;0,RANK(R1579,(N1579:P1579,Q1579:AF1579)),0)</f>
        <v>0</v>
      </c>
      <c r="AR1579" s="7">
        <f>IF(T1579&gt;0,RANK(T1579,(N1579:P1579,Q1579:AF1579)),0)</f>
        <v>0</v>
      </c>
      <c r="AS1579" s="7">
        <f>IF(S1579&gt;0,RANK(S1579,(N1579:P1579,Q1579:AF1579)),0)</f>
        <v>4</v>
      </c>
      <c r="AT1579" s="2">
        <f t="shared" si="668"/>
        <v>2.7704356338717571E-2</v>
      </c>
      <c r="AU1579" s="2">
        <f t="shared" si="669"/>
        <v>0</v>
      </c>
      <c r="AV1579" s="2">
        <f t="shared" si="670"/>
        <v>0</v>
      </c>
      <c r="AW1579" s="2">
        <f t="shared" si="671"/>
        <v>1.7229564366128242E-2</v>
      </c>
      <c r="AY1579" t="s">
        <v>1025</v>
      </c>
      <c r="AZ1579" t="s">
        <v>310</v>
      </c>
      <c r="BA1579">
        <v>9</v>
      </c>
      <c r="BC1579">
        <v>2</v>
      </c>
      <c r="BD1579" s="91">
        <v>37</v>
      </c>
      <c r="BE1579" s="93">
        <v>153</v>
      </c>
      <c r="BF1579" s="96">
        <f t="shared" si="662"/>
        <v>37153</v>
      </c>
      <c r="BG1579" s="96">
        <f t="shared" si="661"/>
        <v>37153</v>
      </c>
      <c r="BI1579" s="7" t="s">
        <v>1447</v>
      </c>
    </row>
    <row r="1580" spans="1:61" ht="14" hidden="1" customHeight="1" outlineLevel="1" x14ac:dyDescent="0.2">
      <c r="A1580" t="s">
        <v>1820</v>
      </c>
      <c r="B1580" t="s">
        <v>310</v>
      </c>
      <c r="C1580" s="1">
        <f t="shared" si="663"/>
        <v>45949</v>
      </c>
      <c r="D1580" s="7">
        <f>IF(N1580&gt;0, RANK(N1580,(N1580:P1580,Q1580:AF1580)),0)</f>
        <v>2</v>
      </c>
      <c r="E1580" s="7">
        <f>IF(O1580&gt;0,RANK(O1580,(N1580:P1580,Q1580:AF1580)),0)</f>
        <v>1</v>
      </c>
      <c r="F1580" s="7">
        <f>IF(P1580&gt;0,RANK(P1580,(N1580:P1580,Q1580:AF1580)),0)</f>
        <v>0</v>
      </c>
      <c r="G1580" s="1">
        <f t="shared" si="650"/>
        <v>6076</v>
      </c>
      <c r="H1580" s="2">
        <f t="shared" si="651"/>
        <v>0.13223356329843958</v>
      </c>
      <c r="I1580" s="2"/>
      <c r="J1580" s="2">
        <f t="shared" si="664"/>
        <v>0.41643996604931555</v>
      </c>
      <c r="K1580" s="2">
        <f t="shared" si="665"/>
        <v>0.54867352934775515</v>
      </c>
      <c r="L1580" s="2">
        <f t="shared" si="666"/>
        <v>0</v>
      </c>
      <c r="M1580" s="2">
        <f t="shared" si="667"/>
        <v>3.4886504602929302E-2</v>
      </c>
      <c r="N1580" s="53">
        <v>19135</v>
      </c>
      <c r="O1580" s="53">
        <v>25211</v>
      </c>
      <c r="Q1580" s="53">
        <v>955</v>
      </c>
      <c r="S1580" s="53">
        <v>648</v>
      </c>
      <c r="X1580" s="112"/>
      <c r="AP1580" s="7">
        <f>IF(Q1580&gt;0,RANK(Q1580,(N1580:P1580,Q1580:AF1580)),0)</f>
        <v>3</v>
      </c>
      <c r="AQ1580" s="7">
        <f>IF(R1580&gt;0,RANK(R1580,(N1580:P1580,Q1580:AF1580)),0)</f>
        <v>0</v>
      </c>
      <c r="AR1580" s="7">
        <f>IF(T1580&gt;0,RANK(T1580,(N1580:P1580,Q1580:AF1580)),0)</f>
        <v>0</v>
      </c>
      <c r="AS1580" s="7">
        <f>IF(S1580&gt;0,RANK(S1580,(N1580:P1580,Q1580:AF1580)),0)</f>
        <v>4</v>
      </c>
      <c r="AT1580" s="2">
        <f t="shared" si="668"/>
        <v>2.078391259875079E-2</v>
      </c>
      <c r="AU1580" s="2">
        <f t="shared" si="669"/>
        <v>0</v>
      </c>
      <c r="AV1580" s="2">
        <f t="shared" si="670"/>
        <v>0</v>
      </c>
      <c r="AW1580" s="2">
        <f t="shared" si="671"/>
        <v>1.4102592004178545E-2</v>
      </c>
      <c r="AY1580" t="s">
        <v>1820</v>
      </c>
      <c r="AZ1580" t="s">
        <v>310</v>
      </c>
      <c r="BA1580">
        <v>9</v>
      </c>
      <c r="BC1580">
        <v>2</v>
      </c>
      <c r="BD1580" s="91">
        <v>37</v>
      </c>
      <c r="BE1580" s="93">
        <v>155</v>
      </c>
      <c r="BF1580" s="96">
        <f t="shared" si="662"/>
        <v>37155</v>
      </c>
      <c r="BG1580" s="96">
        <f t="shared" si="661"/>
        <v>37155</v>
      </c>
      <c r="BI1580" s="7" t="s">
        <v>1447</v>
      </c>
    </row>
    <row r="1581" spans="1:61" ht="14" hidden="1" customHeight="1" outlineLevel="1" x14ac:dyDescent="0.2">
      <c r="A1581" t="s">
        <v>269</v>
      </c>
      <c r="B1581" t="s">
        <v>310</v>
      </c>
      <c r="C1581" s="1">
        <f t="shared" si="663"/>
        <v>47313</v>
      </c>
      <c r="D1581" s="7">
        <f>IF(N1581&gt;0, RANK(N1581,(N1581:P1581,Q1581:AF1581)),0)</f>
        <v>2</v>
      </c>
      <c r="E1581" s="7">
        <f>IF(O1581&gt;0,RANK(O1581,(N1581:P1581,Q1581:AF1581)),0)</f>
        <v>1</v>
      </c>
      <c r="F1581" s="7">
        <f>IF(P1581&gt;0,RANK(P1581,(N1581:P1581,Q1581:AF1581)),0)</f>
        <v>0</v>
      </c>
      <c r="G1581" s="1">
        <f t="shared" si="650"/>
        <v>12782</v>
      </c>
      <c r="H1581" s="2">
        <f t="shared" si="651"/>
        <v>0.27015830744192926</v>
      </c>
      <c r="I1581" s="2"/>
      <c r="J1581" s="2">
        <f t="shared" si="664"/>
        <v>0.34216811447170969</v>
      </c>
      <c r="K1581" s="2">
        <f t="shared" si="665"/>
        <v>0.61232642191363895</v>
      </c>
      <c r="L1581" s="2">
        <f t="shared" si="666"/>
        <v>0</v>
      </c>
      <c r="M1581" s="2">
        <f t="shared" si="667"/>
        <v>4.5505463614651354E-2</v>
      </c>
      <c r="N1581" s="53">
        <v>16189</v>
      </c>
      <c r="O1581" s="53">
        <v>28971</v>
      </c>
      <c r="Q1581" s="53">
        <v>1473</v>
      </c>
      <c r="S1581" s="53">
        <v>680</v>
      </c>
      <c r="X1581" s="112"/>
      <c r="AP1581" s="7">
        <f>IF(Q1581&gt;0,RANK(Q1581,(N1581:P1581,Q1581:AF1581)),0)</f>
        <v>3</v>
      </c>
      <c r="AQ1581" s="7">
        <f>IF(R1581&gt;0,RANK(R1581,(N1581:P1581,Q1581:AF1581)),0)</f>
        <v>0</v>
      </c>
      <c r="AR1581" s="7">
        <f>IF(T1581&gt;0,RANK(T1581,(N1581:P1581,Q1581:AF1581)),0)</f>
        <v>0</v>
      </c>
      <c r="AS1581" s="7">
        <f>IF(S1581&gt;0,RANK(S1581,(N1581:P1581,Q1581:AF1581)),0)</f>
        <v>4</v>
      </c>
      <c r="AT1581" s="2">
        <f t="shared" si="668"/>
        <v>3.1133092384756832E-2</v>
      </c>
      <c r="AU1581" s="2">
        <f t="shared" si="669"/>
        <v>0</v>
      </c>
      <c r="AV1581" s="2">
        <f t="shared" si="670"/>
        <v>0</v>
      </c>
      <c r="AW1581" s="2">
        <f t="shared" si="671"/>
        <v>1.4372371229894532E-2</v>
      </c>
      <c r="AY1581" t="s">
        <v>269</v>
      </c>
      <c r="AZ1581" t="s">
        <v>310</v>
      </c>
      <c r="BA1581">
        <v>10</v>
      </c>
      <c r="BC1581">
        <v>2</v>
      </c>
      <c r="BD1581" s="91">
        <v>37</v>
      </c>
      <c r="BE1581" s="93">
        <v>157</v>
      </c>
      <c r="BF1581" s="96">
        <f t="shared" si="662"/>
        <v>37157</v>
      </c>
      <c r="BG1581" s="96">
        <f t="shared" si="661"/>
        <v>37157</v>
      </c>
      <c r="BI1581" s="7" t="s">
        <v>1447</v>
      </c>
    </row>
    <row r="1582" spans="1:61" ht="14" hidden="1" customHeight="1" outlineLevel="1" x14ac:dyDescent="0.2">
      <c r="A1582" t="s">
        <v>1093</v>
      </c>
      <c r="B1582" t="s">
        <v>310</v>
      </c>
      <c r="C1582" s="1">
        <f t="shared" si="663"/>
        <v>72748</v>
      </c>
      <c r="D1582" s="7">
        <f>IF(N1582&gt;0, RANK(N1582,(N1582:P1582,Q1582:AF1582)),0)</f>
        <v>2</v>
      </c>
      <c r="E1582" s="7">
        <f>IF(O1582&gt;0,RANK(O1582,(N1582:P1582,Q1582:AF1582)),0)</f>
        <v>1</v>
      </c>
      <c r="F1582" s="7">
        <f>IF(P1582&gt;0,RANK(P1582,(N1582:P1582,Q1582:AF1582)),0)</f>
        <v>0</v>
      </c>
      <c r="G1582" s="1">
        <f t="shared" si="650"/>
        <v>23831</v>
      </c>
      <c r="H1582" s="2">
        <f t="shared" si="651"/>
        <v>0.32758288887667014</v>
      </c>
      <c r="I1582" s="2"/>
      <c r="J1582" s="2">
        <f t="shared" si="664"/>
        <v>0.3108676527189751</v>
      </c>
      <c r="K1582" s="2">
        <f t="shared" si="665"/>
        <v>0.63845054159564529</v>
      </c>
      <c r="L1582" s="2">
        <f t="shared" si="666"/>
        <v>0</v>
      </c>
      <c r="M1582" s="2">
        <f t="shared" si="667"/>
        <v>5.0681805685379611E-2</v>
      </c>
      <c r="N1582" s="53">
        <v>22615</v>
      </c>
      <c r="O1582" s="53">
        <v>46446</v>
      </c>
      <c r="Q1582" s="53">
        <v>2254</v>
      </c>
      <c r="S1582" s="53">
        <v>1433</v>
      </c>
      <c r="X1582" s="112"/>
      <c r="AP1582" s="7">
        <f>IF(Q1582&gt;0,RANK(Q1582,(N1582:P1582,Q1582:AF1582)),0)</f>
        <v>3</v>
      </c>
      <c r="AQ1582" s="7">
        <f>IF(R1582&gt;0,RANK(R1582,(N1582:P1582,Q1582:AF1582)),0)</f>
        <v>0</v>
      </c>
      <c r="AR1582" s="7">
        <f>IF(T1582&gt;0,RANK(T1582,(N1582:P1582,Q1582:AF1582)),0)</f>
        <v>0</v>
      </c>
      <c r="AS1582" s="7">
        <f>IF(S1582&gt;0,RANK(S1582,(N1582:P1582,Q1582:AF1582)),0)</f>
        <v>4</v>
      </c>
      <c r="AT1582" s="2">
        <f t="shared" si="668"/>
        <v>3.0983669654148567E-2</v>
      </c>
      <c r="AU1582" s="2">
        <f t="shared" si="669"/>
        <v>0</v>
      </c>
      <c r="AV1582" s="2">
        <f t="shared" si="670"/>
        <v>0</v>
      </c>
      <c r="AW1582" s="2">
        <f t="shared" si="671"/>
        <v>1.9698136031231099E-2</v>
      </c>
      <c r="AY1582" t="s">
        <v>1093</v>
      </c>
      <c r="AZ1582" t="s">
        <v>310</v>
      </c>
      <c r="BA1582">
        <v>13</v>
      </c>
      <c r="BC1582">
        <v>2</v>
      </c>
      <c r="BD1582" s="91">
        <v>37</v>
      </c>
      <c r="BE1582" s="93">
        <v>159</v>
      </c>
      <c r="BF1582" s="96">
        <f t="shared" si="662"/>
        <v>37159</v>
      </c>
      <c r="BG1582" s="96">
        <f t="shared" si="661"/>
        <v>37159</v>
      </c>
      <c r="BI1582" s="7" t="s">
        <v>1447</v>
      </c>
    </row>
    <row r="1583" spans="1:61" ht="14" hidden="1" customHeight="1" outlineLevel="1" x14ac:dyDescent="0.2">
      <c r="A1583" t="s">
        <v>953</v>
      </c>
      <c r="B1583" t="s">
        <v>310</v>
      </c>
      <c r="C1583" s="1">
        <f t="shared" si="663"/>
        <v>34067</v>
      </c>
      <c r="D1583" s="7">
        <f>IF(N1583&gt;0, RANK(N1583,(N1583:P1583,Q1583:AF1583)),0)</f>
        <v>2</v>
      </c>
      <c r="E1583" s="7">
        <f>IF(O1583&gt;0,RANK(O1583,(N1583:P1583,Q1583:AF1583)),0)</f>
        <v>1</v>
      </c>
      <c r="F1583" s="7">
        <f>IF(P1583&gt;0,RANK(P1583,(N1583:P1583,Q1583:AF1583)),0)</f>
        <v>0</v>
      </c>
      <c r="G1583" s="1">
        <f t="shared" si="650"/>
        <v>14460</v>
      </c>
      <c r="H1583" s="2">
        <f t="shared" si="651"/>
        <v>0.4244576863240086</v>
      </c>
      <c r="I1583" s="2"/>
      <c r="J1583" s="2">
        <f t="shared" si="664"/>
        <v>0.26817741509378579</v>
      </c>
      <c r="K1583" s="2">
        <f t="shared" si="665"/>
        <v>0.69263510141779439</v>
      </c>
      <c r="L1583" s="2">
        <f t="shared" si="666"/>
        <v>0</v>
      </c>
      <c r="M1583" s="2">
        <f t="shared" si="667"/>
        <v>3.9187483488419828E-2</v>
      </c>
      <c r="N1583" s="53">
        <v>9136</v>
      </c>
      <c r="O1583" s="53">
        <v>23596</v>
      </c>
      <c r="Q1583" s="53">
        <v>781</v>
      </c>
      <c r="S1583" s="53">
        <v>554</v>
      </c>
      <c r="X1583" s="112"/>
      <c r="AP1583" s="7">
        <f>IF(Q1583&gt;0,RANK(Q1583,(N1583:P1583,Q1583:AF1583)),0)</f>
        <v>3</v>
      </c>
      <c r="AQ1583" s="7">
        <f>IF(R1583&gt;0,RANK(R1583,(N1583:P1583,Q1583:AF1583)),0)</f>
        <v>0</v>
      </c>
      <c r="AR1583" s="7">
        <f>IF(T1583&gt;0,RANK(T1583,(N1583:P1583,Q1583:AF1583)),0)</f>
        <v>0</v>
      </c>
      <c r="AS1583" s="7">
        <f>IF(S1583&gt;0,RANK(S1583,(N1583:P1583,Q1583:AF1583)),0)</f>
        <v>4</v>
      </c>
      <c r="AT1583" s="2">
        <f t="shared" si="668"/>
        <v>2.292541168873103E-2</v>
      </c>
      <c r="AU1583" s="2">
        <f t="shared" si="669"/>
        <v>0</v>
      </c>
      <c r="AV1583" s="2">
        <f t="shared" si="670"/>
        <v>0</v>
      </c>
      <c r="AW1583" s="2">
        <f t="shared" si="671"/>
        <v>1.6262071799688849E-2</v>
      </c>
      <c r="AY1583" t="s">
        <v>953</v>
      </c>
      <c r="AZ1583" t="s">
        <v>310</v>
      </c>
      <c r="BC1583">
        <v>2</v>
      </c>
      <c r="BD1583" s="91">
        <v>37</v>
      </c>
      <c r="BE1583" s="93">
        <v>161</v>
      </c>
      <c r="BF1583" s="96">
        <f t="shared" si="662"/>
        <v>37161</v>
      </c>
      <c r="BG1583" s="96">
        <f t="shared" si="661"/>
        <v>37161</v>
      </c>
      <c r="BI1583" s="7" t="s">
        <v>1447</v>
      </c>
    </row>
    <row r="1584" spans="1:61" ht="14" hidden="1" customHeight="1" outlineLevel="1" x14ac:dyDescent="0.2">
      <c r="A1584" t="s">
        <v>2036</v>
      </c>
      <c r="B1584" t="s">
        <v>310</v>
      </c>
      <c r="C1584" s="1">
        <f t="shared" si="663"/>
        <v>28360</v>
      </c>
      <c r="D1584" s="7">
        <f>IF(N1584&gt;0, RANK(N1584,(N1584:P1584,Q1584:AF1584)),0)</f>
        <v>2</v>
      </c>
      <c r="E1584" s="7">
        <f>IF(O1584&gt;0,RANK(O1584,(N1584:P1584,Q1584:AF1584)),0)</f>
        <v>1</v>
      </c>
      <c r="F1584" s="7">
        <f>IF(P1584&gt;0,RANK(P1584,(N1584:P1584,Q1584:AF1584)),0)</f>
        <v>0</v>
      </c>
      <c r="G1584" s="1">
        <f t="shared" si="650"/>
        <v>5703</v>
      </c>
      <c r="H1584" s="2">
        <f t="shared" si="651"/>
        <v>0.20109308885754584</v>
      </c>
      <c r="I1584" s="2"/>
      <c r="J1584" s="2">
        <f t="shared" si="664"/>
        <v>0.38145275035260928</v>
      </c>
      <c r="K1584" s="2">
        <f t="shared" si="665"/>
        <v>0.58254583921015513</v>
      </c>
      <c r="L1584" s="2">
        <f t="shared" si="666"/>
        <v>0</v>
      </c>
      <c r="M1584" s="2">
        <f t="shared" si="667"/>
        <v>3.6001410437235593E-2</v>
      </c>
      <c r="N1584" s="53">
        <v>10818</v>
      </c>
      <c r="O1584" s="53">
        <v>16521</v>
      </c>
      <c r="Q1584" s="53">
        <v>636</v>
      </c>
      <c r="S1584" s="53">
        <v>385</v>
      </c>
      <c r="X1584" s="112"/>
      <c r="AP1584" s="7">
        <f>IF(Q1584&gt;0,RANK(Q1584,(N1584:P1584,Q1584:AF1584)),0)</f>
        <v>3</v>
      </c>
      <c r="AQ1584" s="7">
        <f>IF(R1584&gt;0,RANK(R1584,(N1584:P1584,Q1584:AF1584)),0)</f>
        <v>0</v>
      </c>
      <c r="AR1584" s="7">
        <f>IF(T1584&gt;0,RANK(T1584,(N1584:P1584,Q1584:AF1584)),0)</f>
        <v>0</v>
      </c>
      <c r="AS1584" s="7">
        <f>IF(S1584&gt;0,RANK(S1584,(N1584:P1584,Q1584:AF1584)),0)</f>
        <v>4</v>
      </c>
      <c r="AT1584" s="2">
        <f t="shared" si="668"/>
        <v>2.2425952045133993E-2</v>
      </c>
      <c r="AU1584" s="2">
        <f t="shared" si="669"/>
        <v>0</v>
      </c>
      <c r="AV1584" s="2">
        <f t="shared" si="670"/>
        <v>0</v>
      </c>
      <c r="AW1584" s="2">
        <f t="shared" si="671"/>
        <v>1.3575458392101551E-2</v>
      </c>
      <c r="AY1584" t="s">
        <v>2036</v>
      </c>
      <c r="AZ1584" t="s">
        <v>310</v>
      </c>
      <c r="BA1584">
        <v>7</v>
      </c>
      <c r="BC1584">
        <v>2</v>
      </c>
      <c r="BD1584" s="91">
        <v>37</v>
      </c>
      <c r="BE1584" s="93">
        <v>163</v>
      </c>
      <c r="BF1584" s="96">
        <f t="shared" si="662"/>
        <v>37163</v>
      </c>
      <c r="BG1584" s="96">
        <f t="shared" si="661"/>
        <v>37163</v>
      </c>
      <c r="BI1584" s="7" t="s">
        <v>1447</v>
      </c>
    </row>
    <row r="1585" spans="1:61" ht="14" hidden="1" customHeight="1" outlineLevel="1" x14ac:dyDescent="0.2">
      <c r="A1585" t="s">
        <v>1151</v>
      </c>
      <c r="B1585" t="s">
        <v>310</v>
      </c>
      <c r="C1585" s="1">
        <f t="shared" si="663"/>
        <v>14461</v>
      </c>
      <c r="D1585" s="7">
        <f>IF(N1585&gt;0, RANK(N1585,(N1585:P1585,Q1585:AF1585)),0)</f>
        <v>2</v>
      </c>
      <c r="E1585" s="7">
        <f>IF(O1585&gt;0,RANK(O1585,(N1585:P1585,Q1585:AF1585)),0)</f>
        <v>1</v>
      </c>
      <c r="F1585" s="7">
        <f>IF(P1585&gt;0,RANK(P1585,(N1585:P1585,Q1585:AF1585)),0)</f>
        <v>0</v>
      </c>
      <c r="G1585" s="1">
        <f t="shared" si="650"/>
        <v>216</v>
      </c>
      <c r="H1585" s="2">
        <f t="shared" si="651"/>
        <v>1.4936726367471129E-2</v>
      </c>
      <c r="I1585" s="2"/>
      <c r="J1585" s="2">
        <f t="shared" si="664"/>
        <v>0.47368785007952424</v>
      </c>
      <c r="K1585" s="2">
        <f t="shared" si="665"/>
        <v>0.48862457644699536</v>
      </c>
      <c r="L1585" s="2">
        <f t="shared" si="666"/>
        <v>0</v>
      </c>
      <c r="M1585" s="2">
        <f t="shared" si="667"/>
        <v>3.768757347348034E-2</v>
      </c>
      <c r="N1585" s="53">
        <v>6850</v>
      </c>
      <c r="O1585" s="53">
        <v>7066</v>
      </c>
      <c r="Q1585" s="53">
        <v>322</v>
      </c>
      <c r="S1585" s="53">
        <v>223</v>
      </c>
      <c r="X1585" s="112"/>
      <c r="AP1585" s="7">
        <f>IF(Q1585&gt;0,RANK(Q1585,(N1585:P1585,Q1585:AF1585)),0)</f>
        <v>3</v>
      </c>
      <c r="AQ1585" s="7">
        <f>IF(R1585&gt;0,RANK(R1585,(N1585:P1585,Q1585:AF1585)),0)</f>
        <v>0</v>
      </c>
      <c r="AR1585" s="7">
        <f>IF(T1585&gt;0,RANK(T1585,(N1585:P1585,Q1585:AF1585)),0)</f>
        <v>0</v>
      </c>
      <c r="AS1585" s="7">
        <f>IF(S1585&gt;0,RANK(S1585,(N1585:P1585,Q1585:AF1585)),0)</f>
        <v>4</v>
      </c>
      <c r="AT1585" s="2">
        <f t="shared" si="668"/>
        <v>2.2266786529285664E-2</v>
      </c>
      <c r="AU1585" s="2">
        <f t="shared" si="669"/>
        <v>0</v>
      </c>
      <c r="AV1585" s="2">
        <f t="shared" si="670"/>
        <v>0</v>
      </c>
      <c r="AW1585" s="2">
        <f t="shared" si="671"/>
        <v>1.542078694419473E-2</v>
      </c>
      <c r="AY1585" t="s">
        <v>1151</v>
      </c>
      <c r="AZ1585" t="s">
        <v>310</v>
      </c>
      <c r="BA1585">
        <v>9</v>
      </c>
      <c r="BC1585">
        <v>2</v>
      </c>
      <c r="BD1585" s="91">
        <v>37</v>
      </c>
      <c r="BE1585" s="93">
        <v>165</v>
      </c>
      <c r="BF1585" s="96">
        <f t="shared" si="662"/>
        <v>37165</v>
      </c>
      <c r="BG1585" s="96">
        <f t="shared" si="661"/>
        <v>37165</v>
      </c>
      <c r="BI1585" s="7" t="s">
        <v>1447</v>
      </c>
    </row>
    <row r="1586" spans="1:61" ht="14" hidden="1" customHeight="1" outlineLevel="1" x14ac:dyDescent="0.2">
      <c r="A1586" t="s">
        <v>1205</v>
      </c>
      <c r="B1586" t="s">
        <v>310</v>
      </c>
      <c r="C1586" s="1">
        <f t="shared" si="663"/>
        <v>33571</v>
      </c>
      <c r="D1586" s="7">
        <f>IF(N1586&gt;0, RANK(N1586,(N1586:P1586,Q1586:AF1586)),0)</f>
        <v>2</v>
      </c>
      <c r="E1586" s="7">
        <f>IF(O1586&gt;0,RANK(O1586,(N1586:P1586,Q1586:AF1586)),0)</f>
        <v>1</v>
      </c>
      <c r="F1586" s="7">
        <f>IF(P1586&gt;0,RANK(P1586,(N1586:P1586,Q1586:AF1586)),0)</f>
        <v>0</v>
      </c>
      <c r="G1586" s="1">
        <f t="shared" si="650"/>
        <v>15846</v>
      </c>
      <c r="H1586" s="2">
        <f t="shared" si="651"/>
        <v>0.47201453635578328</v>
      </c>
      <c r="I1586" s="2"/>
      <c r="J1586" s="2">
        <f t="shared" si="664"/>
        <v>0.23964135712370796</v>
      </c>
      <c r="K1586" s="2">
        <f t="shared" si="665"/>
        <v>0.71165589347949121</v>
      </c>
      <c r="L1586" s="2">
        <f t="shared" si="666"/>
        <v>0</v>
      </c>
      <c r="M1586" s="2">
        <f t="shared" si="667"/>
        <v>4.870274939680086E-2</v>
      </c>
      <c r="N1586" s="53">
        <v>8045</v>
      </c>
      <c r="O1586" s="53">
        <v>23891</v>
      </c>
      <c r="Q1586" s="53">
        <v>961</v>
      </c>
      <c r="S1586" s="53">
        <v>674</v>
      </c>
      <c r="X1586" s="112"/>
      <c r="AP1586" s="7">
        <f>IF(Q1586&gt;0,RANK(Q1586,(N1586:P1586,Q1586:AF1586)),0)</f>
        <v>3</v>
      </c>
      <c r="AQ1586" s="7">
        <f>IF(R1586&gt;0,RANK(R1586,(N1586:P1586,Q1586:AF1586)),0)</f>
        <v>0</v>
      </c>
      <c r="AR1586" s="7">
        <f>IF(T1586&gt;0,RANK(T1586,(N1586:P1586,Q1586:AF1586)),0)</f>
        <v>0</v>
      </c>
      <c r="AS1586" s="7">
        <f>IF(S1586&gt;0,RANK(S1586,(N1586:P1586,Q1586:AF1586)),0)</f>
        <v>4</v>
      </c>
      <c r="AT1586" s="2">
        <f t="shared" si="668"/>
        <v>2.8625897351881088E-2</v>
      </c>
      <c r="AU1586" s="2">
        <f t="shared" si="669"/>
        <v>0</v>
      </c>
      <c r="AV1586" s="2">
        <f t="shared" si="670"/>
        <v>0</v>
      </c>
      <c r="AW1586" s="2">
        <f t="shared" si="671"/>
        <v>2.0076852044919723E-2</v>
      </c>
      <c r="AY1586" t="s">
        <v>1205</v>
      </c>
      <c r="AZ1586" t="s">
        <v>310</v>
      </c>
      <c r="BA1586">
        <v>8</v>
      </c>
      <c r="BC1586">
        <v>2</v>
      </c>
      <c r="BD1586" s="91">
        <v>37</v>
      </c>
      <c r="BE1586" s="93">
        <v>167</v>
      </c>
      <c r="BF1586" s="96">
        <f t="shared" si="662"/>
        <v>37167</v>
      </c>
      <c r="BG1586" s="96">
        <f t="shared" si="661"/>
        <v>37167</v>
      </c>
      <c r="BI1586" s="7" t="s">
        <v>1447</v>
      </c>
    </row>
    <row r="1587" spans="1:61" ht="14" hidden="1" customHeight="1" outlineLevel="1" x14ac:dyDescent="0.2">
      <c r="A1587" t="s">
        <v>1206</v>
      </c>
      <c r="B1587" t="s">
        <v>310</v>
      </c>
      <c r="C1587" s="1">
        <f t="shared" si="663"/>
        <v>25480</v>
      </c>
      <c r="D1587" s="7">
        <f>IF(N1587&gt;0, RANK(N1587,(N1587:P1587,Q1587:AF1587)),0)</f>
        <v>2</v>
      </c>
      <c r="E1587" s="7">
        <f>IF(O1587&gt;0,RANK(O1587,(N1587:P1587,Q1587:AF1587)),0)</f>
        <v>1</v>
      </c>
      <c r="F1587" s="7">
        <f>IF(P1587&gt;0,RANK(P1587,(N1587:P1587,Q1587:AF1587)),0)</f>
        <v>0</v>
      </c>
      <c r="G1587" s="1">
        <f t="shared" si="650"/>
        <v>12988</v>
      </c>
      <c r="H1587" s="2">
        <f t="shared" si="651"/>
        <v>0.5097331240188383</v>
      </c>
      <c r="I1587" s="2"/>
      <c r="J1587" s="2">
        <f t="shared" si="664"/>
        <v>0.22021193092621663</v>
      </c>
      <c r="K1587" s="2">
        <f t="shared" si="665"/>
        <v>0.72994505494505491</v>
      </c>
      <c r="L1587" s="2">
        <f t="shared" si="666"/>
        <v>0</v>
      </c>
      <c r="M1587" s="2">
        <f t="shared" si="667"/>
        <v>4.9843014128728491E-2</v>
      </c>
      <c r="N1587" s="53">
        <v>5611</v>
      </c>
      <c r="O1587" s="53">
        <v>18599</v>
      </c>
      <c r="Q1587" s="53">
        <v>812</v>
      </c>
      <c r="S1587" s="53">
        <v>458</v>
      </c>
      <c r="X1587" s="112"/>
      <c r="AP1587" s="7">
        <f>IF(Q1587&gt;0,RANK(Q1587,(N1587:P1587,Q1587:AF1587)),0)</f>
        <v>3</v>
      </c>
      <c r="AQ1587" s="7">
        <f>IF(R1587&gt;0,RANK(R1587,(N1587:P1587,Q1587:AF1587)),0)</f>
        <v>0</v>
      </c>
      <c r="AR1587" s="7">
        <f>IF(T1587&gt;0,RANK(T1587,(N1587:P1587,Q1587:AF1587)),0)</f>
        <v>0</v>
      </c>
      <c r="AS1587" s="7">
        <f>IF(S1587&gt;0,RANK(S1587,(N1587:P1587,Q1587:AF1587)),0)</f>
        <v>4</v>
      </c>
      <c r="AT1587" s="2">
        <f t="shared" si="668"/>
        <v>3.1868131868131866E-2</v>
      </c>
      <c r="AU1587" s="2">
        <f t="shared" si="669"/>
        <v>0</v>
      </c>
      <c r="AV1587" s="2">
        <f t="shared" si="670"/>
        <v>0</v>
      </c>
      <c r="AW1587" s="2">
        <f t="shared" si="671"/>
        <v>1.7974882260596545E-2</v>
      </c>
      <c r="AY1587" t="s">
        <v>1206</v>
      </c>
      <c r="AZ1587" t="s">
        <v>310</v>
      </c>
      <c r="BA1587">
        <v>10</v>
      </c>
      <c r="BC1587">
        <v>2</v>
      </c>
      <c r="BD1587" s="91">
        <v>37</v>
      </c>
      <c r="BE1587" s="93">
        <v>169</v>
      </c>
      <c r="BF1587" s="96">
        <f t="shared" si="662"/>
        <v>37169</v>
      </c>
      <c r="BG1587" s="96">
        <f t="shared" si="661"/>
        <v>37169</v>
      </c>
      <c r="BI1587" s="7" t="s">
        <v>1447</v>
      </c>
    </row>
    <row r="1588" spans="1:61" ht="14" hidden="1" customHeight="1" outlineLevel="1" x14ac:dyDescent="0.2">
      <c r="A1588" t="s">
        <v>1866</v>
      </c>
      <c r="B1588" t="s">
        <v>310</v>
      </c>
      <c r="C1588" s="1">
        <f t="shared" si="663"/>
        <v>36303</v>
      </c>
      <c r="D1588" s="7">
        <f>IF(N1588&gt;0, RANK(N1588,(N1588:P1588,Q1588:AF1588)),0)</f>
        <v>2</v>
      </c>
      <c r="E1588" s="7">
        <f>IF(O1588&gt;0,RANK(O1588,(N1588:P1588,Q1588:AF1588)),0)</f>
        <v>1</v>
      </c>
      <c r="F1588" s="7">
        <f>IF(P1588&gt;0,RANK(P1588,(N1588:P1588,Q1588:AF1588)),0)</f>
        <v>0</v>
      </c>
      <c r="G1588" s="1">
        <f t="shared" ref="G1588:G1603" si="672">IF(C1588&gt;0,MAX(N1588:P1588)-LARGE(N1588:P1588,2),0)</f>
        <v>16208</v>
      </c>
      <c r="H1588" s="2">
        <f t="shared" ref="H1588:H1603" si="673">IF(C1588&gt;0,G1588/C1588,0)</f>
        <v>0.44646447951959894</v>
      </c>
      <c r="I1588" s="2"/>
      <c r="J1588" s="2">
        <f t="shared" si="664"/>
        <v>0.25526815965622673</v>
      </c>
      <c r="K1588" s="2">
        <f t="shared" si="665"/>
        <v>0.70173263917582573</v>
      </c>
      <c r="L1588" s="2">
        <f t="shared" si="666"/>
        <v>0</v>
      </c>
      <c r="M1588" s="2">
        <f t="shared" si="667"/>
        <v>4.2999201167947532E-2</v>
      </c>
      <c r="N1588" s="53">
        <v>9267</v>
      </c>
      <c r="O1588" s="53">
        <v>25475</v>
      </c>
      <c r="Q1588" s="53">
        <v>1030</v>
      </c>
      <c r="S1588" s="53">
        <v>531</v>
      </c>
      <c r="X1588" s="112"/>
      <c r="AP1588" s="7">
        <f>IF(Q1588&gt;0,RANK(Q1588,(N1588:P1588,Q1588:AF1588)),0)</f>
        <v>3</v>
      </c>
      <c r="AQ1588" s="7">
        <f>IF(R1588&gt;0,RANK(R1588,(N1588:P1588,Q1588:AF1588)),0)</f>
        <v>0</v>
      </c>
      <c r="AR1588" s="7">
        <f>IF(T1588&gt;0,RANK(T1588,(N1588:P1588,Q1588:AF1588)),0)</f>
        <v>0</v>
      </c>
      <c r="AS1588" s="7">
        <f>IF(S1588&gt;0,RANK(S1588,(N1588:P1588,Q1588:AF1588)),0)</f>
        <v>4</v>
      </c>
      <c r="AT1588" s="2">
        <f t="shared" si="668"/>
        <v>2.8372310828306199E-2</v>
      </c>
      <c r="AU1588" s="2">
        <f t="shared" si="669"/>
        <v>0</v>
      </c>
      <c r="AV1588" s="2">
        <f t="shared" si="670"/>
        <v>0</v>
      </c>
      <c r="AW1588" s="2">
        <f t="shared" si="671"/>
        <v>1.4626890339641352E-2</v>
      </c>
      <c r="AY1588" t="s">
        <v>1866</v>
      </c>
      <c r="AZ1588" t="s">
        <v>310</v>
      </c>
      <c r="BA1588">
        <v>10</v>
      </c>
      <c r="BC1588">
        <v>2</v>
      </c>
      <c r="BD1588" s="91">
        <v>37</v>
      </c>
      <c r="BE1588" s="93">
        <v>171</v>
      </c>
      <c r="BF1588" s="96">
        <f t="shared" si="662"/>
        <v>37171</v>
      </c>
      <c r="BG1588" s="96">
        <f t="shared" si="661"/>
        <v>37171</v>
      </c>
      <c r="BI1588" s="7" t="s">
        <v>1447</v>
      </c>
    </row>
    <row r="1589" spans="1:61" ht="14" hidden="1" customHeight="1" outlineLevel="1" x14ac:dyDescent="0.2">
      <c r="A1589" t="s">
        <v>1848</v>
      </c>
      <c r="B1589" t="s">
        <v>310</v>
      </c>
      <c r="C1589" s="1">
        <f t="shared" si="663"/>
        <v>6971</v>
      </c>
      <c r="D1589" s="7">
        <f>IF(N1589&gt;0, RANK(N1589,(N1589:P1589,Q1589:AF1589)),0)</f>
        <v>2</v>
      </c>
      <c r="E1589" s="7">
        <f>IF(O1589&gt;0,RANK(O1589,(N1589:P1589,Q1589:AF1589)),0)</f>
        <v>1</v>
      </c>
      <c r="F1589" s="7">
        <f>IF(P1589&gt;0,RANK(P1589,(N1589:P1589,Q1589:AF1589)),0)</f>
        <v>0</v>
      </c>
      <c r="G1589" s="1">
        <f t="shared" si="672"/>
        <v>1150</v>
      </c>
      <c r="H1589" s="2">
        <f t="shared" si="673"/>
        <v>0.1649691579400373</v>
      </c>
      <c r="I1589" s="2"/>
      <c r="J1589" s="2">
        <f t="shared" si="664"/>
        <v>0.38674508678812219</v>
      </c>
      <c r="K1589" s="2">
        <f t="shared" si="665"/>
        <v>0.55171424472815955</v>
      </c>
      <c r="L1589" s="2">
        <f t="shared" si="666"/>
        <v>0</v>
      </c>
      <c r="M1589" s="2">
        <f t="shared" si="667"/>
        <v>6.1540668483718308E-2</v>
      </c>
      <c r="N1589" s="53">
        <v>2696</v>
      </c>
      <c r="O1589" s="53">
        <v>3846</v>
      </c>
      <c r="Q1589" s="53">
        <v>298</v>
      </c>
      <c r="S1589" s="53">
        <v>131</v>
      </c>
      <c r="X1589" s="112"/>
      <c r="AP1589" s="7">
        <f>IF(Q1589&gt;0,RANK(Q1589,(N1589:P1589,Q1589:AF1589)),0)</f>
        <v>3</v>
      </c>
      <c r="AQ1589" s="7">
        <f>IF(R1589&gt;0,RANK(R1589,(N1589:P1589,Q1589:AF1589)),0)</f>
        <v>0</v>
      </c>
      <c r="AR1589" s="7">
        <f>IF(T1589&gt;0,RANK(T1589,(N1589:P1589,Q1589:AF1589)),0)</f>
        <v>0</v>
      </c>
      <c r="AS1589" s="7">
        <f>IF(S1589&gt;0,RANK(S1589,(N1589:P1589,Q1589:AF1589)),0)</f>
        <v>4</v>
      </c>
      <c r="AT1589" s="2">
        <f t="shared" si="668"/>
        <v>4.2748529622722707E-2</v>
      </c>
      <c r="AU1589" s="2">
        <f t="shared" si="669"/>
        <v>0</v>
      </c>
      <c r="AV1589" s="2">
        <f t="shared" si="670"/>
        <v>0</v>
      </c>
      <c r="AW1589" s="2">
        <f t="shared" si="671"/>
        <v>1.8792138860995553E-2</v>
      </c>
      <c r="AY1589" t="s">
        <v>1848</v>
      </c>
      <c r="AZ1589" t="s">
        <v>310</v>
      </c>
      <c r="BA1589">
        <v>11</v>
      </c>
      <c r="BC1589">
        <v>2</v>
      </c>
      <c r="BD1589" s="91">
        <v>37</v>
      </c>
      <c r="BE1589" s="93">
        <v>173</v>
      </c>
      <c r="BF1589" s="96">
        <f t="shared" si="662"/>
        <v>37173</v>
      </c>
      <c r="BG1589" s="96">
        <f t="shared" si="661"/>
        <v>37173</v>
      </c>
      <c r="BI1589" s="7" t="s">
        <v>1447</v>
      </c>
    </row>
    <row r="1590" spans="1:61" ht="14" hidden="1" customHeight="1" outlineLevel="1" x14ac:dyDescent="0.2">
      <c r="A1590" t="s">
        <v>657</v>
      </c>
      <c r="B1590" t="s">
        <v>310</v>
      </c>
      <c r="C1590" s="1">
        <f t="shared" si="663"/>
        <v>20205</v>
      </c>
      <c r="D1590" s="7">
        <f>IF(N1590&gt;0, RANK(N1590,(N1590:P1590,Q1590:AF1590)),0)</f>
        <v>2</v>
      </c>
      <c r="E1590" s="7">
        <f>IF(O1590&gt;0,RANK(O1590,(N1590:P1590,Q1590:AF1590)),0)</f>
        <v>1</v>
      </c>
      <c r="F1590" s="7">
        <f>IF(P1590&gt;0,RANK(P1590,(N1590:P1590,Q1590:AF1590)),0)</f>
        <v>0</v>
      </c>
      <c r="G1590" s="1">
        <f t="shared" si="672"/>
        <v>3051</v>
      </c>
      <c r="H1590" s="2">
        <f t="shared" si="673"/>
        <v>0.1510022271714922</v>
      </c>
      <c r="I1590" s="2"/>
      <c r="J1590" s="2">
        <f t="shared" si="664"/>
        <v>0.40376144518683493</v>
      </c>
      <c r="K1590" s="2">
        <f t="shared" si="665"/>
        <v>0.55476367235832713</v>
      </c>
      <c r="L1590" s="2">
        <f t="shared" si="666"/>
        <v>0</v>
      </c>
      <c r="M1590" s="2">
        <f t="shared" si="667"/>
        <v>4.147488245483788E-2</v>
      </c>
      <c r="N1590" s="53">
        <v>8158</v>
      </c>
      <c r="O1590" s="53">
        <v>11209</v>
      </c>
      <c r="Q1590" s="53">
        <v>552</v>
      </c>
      <c r="S1590" s="53">
        <v>286</v>
      </c>
      <c r="X1590" s="112"/>
      <c r="AP1590" s="7">
        <f>IF(Q1590&gt;0,RANK(Q1590,(N1590:P1590,Q1590:AF1590)),0)</f>
        <v>3</v>
      </c>
      <c r="AQ1590" s="7">
        <f>IF(R1590&gt;0,RANK(R1590,(N1590:P1590,Q1590:AF1590)),0)</f>
        <v>0</v>
      </c>
      <c r="AR1590" s="7">
        <f>IF(T1590&gt;0,RANK(T1590,(N1590:P1590,Q1590:AF1590)),0)</f>
        <v>0</v>
      </c>
      <c r="AS1590" s="7">
        <f>IF(S1590&gt;0,RANK(S1590,(N1590:P1590,Q1590:AF1590)),0)</f>
        <v>4</v>
      </c>
      <c r="AT1590" s="2">
        <f t="shared" si="668"/>
        <v>2.7319970304380103E-2</v>
      </c>
      <c r="AU1590" s="2">
        <f t="shared" si="669"/>
        <v>0</v>
      </c>
      <c r="AV1590" s="2">
        <f t="shared" si="670"/>
        <v>0</v>
      </c>
      <c r="AW1590" s="2">
        <f t="shared" si="671"/>
        <v>1.4154912150457808E-2</v>
      </c>
      <c r="AY1590" t="s">
        <v>657</v>
      </c>
      <c r="AZ1590" t="s">
        <v>310</v>
      </c>
      <c r="BA1590">
        <v>11</v>
      </c>
      <c r="BC1590">
        <v>2</v>
      </c>
      <c r="BD1590" s="91">
        <v>37</v>
      </c>
      <c r="BE1590" s="93">
        <v>175</v>
      </c>
      <c r="BF1590" s="96">
        <f t="shared" si="662"/>
        <v>37175</v>
      </c>
      <c r="BG1590" s="96">
        <f t="shared" si="661"/>
        <v>37175</v>
      </c>
      <c r="BI1590" s="7" t="s">
        <v>1447</v>
      </c>
    </row>
    <row r="1591" spans="1:61" ht="14" hidden="1" customHeight="1" outlineLevel="1" x14ac:dyDescent="0.2">
      <c r="A1591" t="s">
        <v>339</v>
      </c>
      <c r="B1591" t="s">
        <v>310</v>
      </c>
      <c r="C1591" s="1">
        <f t="shared" si="663"/>
        <v>1784</v>
      </c>
      <c r="D1591" s="7">
        <f>IF(N1591&gt;0, RANK(N1591,(N1591:P1591,Q1591:AF1591)),0)</f>
        <v>2</v>
      </c>
      <c r="E1591" s="7">
        <f>IF(O1591&gt;0,RANK(O1591,(N1591:P1591,Q1591:AF1591)),0)</f>
        <v>1</v>
      </c>
      <c r="F1591" s="7">
        <f>IF(P1591&gt;0,RANK(P1591,(N1591:P1591,Q1591:AF1591)),0)</f>
        <v>0</v>
      </c>
      <c r="G1591" s="1">
        <f t="shared" si="672"/>
        <v>167</v>
      </c>
      <c r="H1591" s="2">
        <f t="shared" si="673"/>
        <v>9.3609865470852024E-2</v>
      </c>
      <c r="I1591" s="2"/>
      <c r="J1591" s="2">
        <f t="shared" si="664"/>
        <v>0.43609865470852016</v>
      </c>
      <c r="K1591" s="2">
        <f t="shared" si="665"/>
        <v>0.5297085201793722</v>
      </c>
      <c r="L1591" s="2">
        <f t="shared" si="666"/>
        <v>0</v>
      </c>
      <c r="M1591" s="2">
        <f t="shared" si="667"/>
        <v>3.4192825112107639E-2</v>
      </c>
      <c r="N1591" s="53">
        <v>778</v>
      </c>
      <c r="O1591" s="53">
        <v>945</v>
      </c>
      <c r="Q1591" s="53">
        <v>37</v>
      </c>
      <c r="S1591" s="53">
        <v>24</v>
      </c>
      <c r="X1591" s="112"/>
      <c r="AP1591" s="7">
        <f>IF(Q1591&gt;0,RANK(Q1591,(N1591:P1591,Q1591:AF1591)),0)</f>
        <v>3</v>
      </c>
      <c r="AQ1591" s="7">
        <f>IF(R1591&gt;0,RANK(R1591,(N1591:P1591,Q1591:AF1591)),0)</f>
        <v>0</v>
      </c>
      <c r="AR1591" s="7">
        <f>IF(T1591&gt;0,RANK(T1591,(N1591:P1591,Q1591:AF1591)),0)</f>
        <v>0</v>
      </c>
      <c r="AS1591" s="7">
        <f>IF(S1591&gt;0,RANK(S1591,(N1591:P1591,Q1591:AF1591)),0)</f>
        <v>4</v>
      </c>
      <c r="AT1591" s="2">
        <f t="shared" si="668"/>
        <v>2.0739910313901346E-2</v>
      </c>
      <c r="AU1591" s="2">
        <f t="shared" si="669"/>
        <v>0</v>
      </c>
      <c r="AV1591" s="2">
        <f t="shared" si="670"/>
        <v>0</v>
      </c>
      <c r="AW1591" s="2">
        <f t="shared" si="671"/>
        <v>1.3452914798206279E-2</v>
      </c>
      <c r="AY1591" t="s">
        <v>339</v>
      </c>
      <c r="AZ1591" t="s">
        <v>310</v>
      </c>
      <c r="BA1591">
        <v>3</v>
      </c>
      <c r="BC1591">
        <v>2</v>
      </c>
      <c r="BD1591" s="91">
        <v>37</v>
      </c>
      <c r="BE1591" s="93">
        <v>177</v>
      </c>
      <c r="BF1591" s="96">
        <f t="shared" si="662"/>
        <v>37177</v>
      </c>
      <c r="BG1591" s="96">
        <f t="shared" si="661"/>
        <v>37177</v>
      </c>
      <c r="BI1591" s="7" t="s">
        <v>1447</v>
      </c>
    </row>
    <row r="1592" spans="1:61" ht="14" hidden="1" customHeight="1" outlineLevel="1" x14ac:dyDescent="0.2">
      <c r="A1592" t="s">
        <v>527</v>
      </c>
      <c r="B1592" t="s">
        <v>310</v>
      </c>
      <c r="C1592" s="1">
        <f t="shared" si="663"/>
        <v>129844</v>
      </c>
      <c r="D1592" s="7">
        <f>IF(N1592&gt;0, RANK(N1592,(N1592:P1592,Q1592:AF1592)),0)</f>
        <v>2</v>
      </c>
      <c r="E1592" s="7">
        <f>IF(O1592&gt;0,RANK(O1592,(N1592:P1592,Q1592:AF1592)),0)</f>
        <v>1</v>
      </c>
      <c r="F1592" s="7">
        <f>IF(P1592&gt;0,RANK(P1592,(N1592:P1592,Q1592:AF1592)),0)</f>
        <v>0</v>
      </c>
      <c r="G1592" s="1">
        <f t="shared" si="672"/>
        <v>34549</v>
      </c>
      <c r="H1592" s="2">
        <f t="shared" si="673"/>
        <v>0.26608083546409539</v>
      </c>
      <c r="I1592" s="2"/>
      <c r="J1592" s="2">
        <f t="shared" si="664"/>
        <v>0.34730907858661164</v>
      </c>
      <c r="K1592" s="2">
        <f t="shared" si="665"/>
        <v>0.61338991405070697</v>
      </c>
      <c r="L1592" s="2">
        <f t="shared" si="666"/>
        <v>0</v>
      </c>
      <c r="M1592" s="2">
        <f t="shared" si="667"/>
        <v>3.9301007362681384E-2</v>
      </c>
      <c r="N1592" s="53">
        <v>45096</v>
      </c>
      <c r="O1592" s="53">
        <v>79645</v>
      </c>
      <c r="Q1592" s="53">
        <v>3765</v>
      </c>
      <c r="S1592" s="53">
        <v>1338</v>
      </c>
      <c r="X1592" s="112"/>
      <c r="AP1592" s="7">
        <f>IF(Q1592&gt;0,RANK(Q1592,(N1592:P1592,Q1592:AF1592)),0)</f>
        <v>3</v>
      </c>
      <c r="AQ1592" s="7">
        <f>IF(R1592&gt;0,RANK(R1592,(N1592:P1592,Q1592:AF1592)),0)</f>
        <v>0</v>
      </c>
      <c r="AR1592" s="7">
        <f>IF(T1592&gt;0,RANK(T1592,(N1592:P1592,Q1592:AF1592)),0)</f>
        <v>0</v>
      </c>
      <c r="AS1592" s="7">
        <f>IF(S1592&gt;0,RANK(S1592,(N1592:P1592,Q1592:AF1592)),0)</f>
        <v>4</v>
      </c>
      <c r="AT1592" s="2">
        <f t="shared" si="668"/>
        <v>2.8996334062413358E-2</v>
      </c>
      <c r="AU1592" s="2">
        <f t="shared" si="669"/>
        <v>0</v>
      </c>
      <c r="AV1592" s="2">
        <f t="shared" si="670"/>
        <v>0</v>
      </c>
      <c r="AW1592" s="2">
        <f t="shared" si="671"/>
        <v>1.0304673300268014E-2</v>
      </c>
      <c r="AY1592" t="s">
        <v>527</v>
      </c>
      <c r="AZ1592" t="s">
        <v>310</v>
      </c>
      <c r="BA1592">
        <v>9</v>
      </c>
      <c r="BC1592">
        <v>2</v>
      </c>
      <c r="BD1592" s="91">
        <v>37</v>
      </c>
      <c r="BE1592" s="93">
        <v>179</v>
      </c>
      <c r="BF1592" s="96">
        <f t="shared" si="662"/>
        <v>37179</v>
      </c>
      <c r="BG1592" s="96">
        <f t="shared" si="661"/>
        <v>37179</v>
      </c>
      <c r="BI1592" s="7" t="s">
        <v>1447</v>
      </c>
    </row>
    <row r="1593" spans="1:61" ht="14" hidden="1" customHeight="1" outlineLevel="1" x14ac:dyDescent="0.2">
      <c r="A1593" t="s">
        <v>190</v>
      </c>
      <c r="B1593" t="s">
        <v>310</v>
      </c>
      <c r="C1593" s="1">
        <f t="shared" si="663"/>
        <v>20815</v>
      </c>
      <c r="D1593" s="7">
        <f>IF(N1593&gt;0, RANK(N1593,(N1593:P1593,Q1593:AF1593)),0)</f>
        <v>1</v>
      </c>
      <c r="E1593" s="7">
        <f>IF(O1593&gt;0,RANK(O1593,(N1593:P1593,Q1593:AF1593)),0)</f>
        <v>2</v>
      </c>
      <c r="F1593" s="7">
        <f>IF(P1593&gt;0,RANK(P1593,(N1593:P1593,Q1593:AF1593)),0)</f>
        <v>0</v>
      </c>
      <c r="G1593" s="1">
        <f t="shared" si="672"/>
        <v>4371</v>
      </c>
      <c r="H1593" s="2">
        <f t="shared" si="673"/>
        <v>0.20999279365841941</v>
      </c>
      <c r="I1593" s="2"/>
      <c r="J1593" s="2">
        <f t="shared" si="664"/>
        <v>0.58837376891664661</v>
      </c>
      <c r="K1593" s="2">
        <f t="shared" si="665"/>
        <v>0.37838097525822723</v>
      </c>
      <c r="L1593" s="2">
        <f t="shared" si="666"/>
        <v>0</v>
      </c>
      <c r="M1593" s="2">
        <f t="shared" si="667"/>
        <v>3.3245255825126163E-2</v>
      </c>
      <c r="N1593" s="53">
        <v>12247</v>
      </c>
      <c r="O1593" s="53">
        <v>7876</v>
      </c>
      <c r="Q1593" s="53">
        <v>455</v>
      </c>
      <c r="S1593" s="53">
        <v>237</v>
      </c>
      <c r="X1593" s="112"/>
      <c r="AP1593" s="7">
        <f>IF(Q1593&gt;0,RANK(Q1593,(N1593:P1593,Q1593:AF1593)),0)</f>
        <v>3</v>
      </c>
      <c r="AQ1593" s="7">
        <f>IF(R1593&gt;0,RANK(R1593,(N1593:P1593,Q1593:AF1593)),0)</f>
        <v>0</v>
      </c>
      <c r="AR1593" s="7">
        <f>IF(T1593&gt;0,RANK(T1593,(N1593:P1593,Q1593:AF1593)),0)</f>
        <v>0</v>
      </c>
      <c r="AS1593" s="7">
        <f>IF(S1593&gt;0,RANK(S1593,(N1593:P1593,Q1593:AF1593)),0)</f>
        <v>4</v>
      </c>
      <c r="AT1593" s="2">
        <f t="shared" si="668"/>
        <v>2.1859236127792458E-2</v>
      </c>
      <c r="AU1593" s="2">
        <f t="shared" si="669"/>
        <v>0</v>
      </c>
      <c r="AV1593" s="2">
        <f t="shared" si="670"/>
        <v>0</v>
      </c>
      <c r="AW1593" s="2">
        <f t="shared" si="671"/>
        <v>1.1386019697333653E-2</v>
      </c>
      <c r="AY1593" t="s">
        <v>190</v>
      </c>
      <c r="AZ1593" t="s">
        <v>310</v>
      </c>
      <c r="BC1593">
        <v>2</v>
      </c>
      <c r="BD1593" s="91">
        <v>37</v>
      </c>
      <c r="BE1593" s="93">
        <v>181</v>
      </c>
      <c r="BF1593" s="96">
        <f t="shared" si="662"/>
        <v>37181</v>
      </c>
      <c r="BG1593" s="96">
        <f t="shared" si="661"/>
        <v>37181</v>
      </c>
      <c r="BI1593" s="7" t="s">
        <v>1447</v>
      </c>
    </row>
    <row r="1594" spans="1:61" ht="14" hidden="1" customHeight="1" outlineLevel="1" x14ac:dyDescent="0.2">
      <c r="A1594" t="s">
        <v>916</v>
      </c>
      <c r="B1594" t="s">
        <v>310</v>
      </c>
      <c r="C1594" s="1">
        <f t="shared" si="663"/>
        <v>627229</v>
      </c>
      <c r="D1594" s="7">
        <f>IF(N1594&gt;0, RANK(N1594,(N1594:P1594,Q1594:AF1594)),0)</f>
        <v>1</v>
      </c>
      <c r="E1594" s="7">
        <f>IF(O1594&gt;0,RANK(O1594,(N1594:P1594,Q1594:AF1594)),0)</f>
        <v>2</v>
      </c>
      <c r="F1594" s="7">
        <f>IF(P1594&gt;0,RANK(P1594,(N1594:P1594,Q1594:AF1594)),0)</f>
        <v>0</v>
      </c>
      <c r="G1594" s="1">
        <f t="shared" si="672"/>
        <v>135330</v>
      </c>
      <c r="H1594" s="2">
        <f t="shared" si="673"/>
        <v>0.21575851881848576</v>
      </c>
      <c r="I1594" s="2"/>
      <c r="J1594" s="2">
        <f t="shared" si="664"/>
        <v>0.58625796957729948</v>
      </c>
      <c r="K1594" s="2">
        <f t="shared" si="665"/>
        <v>0.37049945075881374</v>
      </c>
      <c r="L1594" s="2">
        <f t="shared" si="666"/>
        <v>0</v>
      </c>
      <c r="M1594" s="2">
        <f t="shared" si="667"/>
        <v>4.3242579663886782E-2</v>
      </c>
      <c r="N1594" s="53">
        <v>367718</v>
      </c>
      <c r="O1594" s="53">
        <v>232388</v>
      </c>
      <c r="Q1594" s="53">
        <v>22230</v>
      </c>
      <c r="S1594" s="53">
        <v>4893</v>
      </c>
      <c r="X1594" s="112"/>
      <c r="AP1594" s="7">
        <f>IF(Q1594&gt;0,RANK(Q1594,(N1594:P1594,Q1594:AF1594)),0)</f>
        <v>3</v>
      </c>
      <c r="AQ1594" s="7">
        <f>IF(R1594&gt;0,RANK(R1594,(N1594:P1594,Q1594:AF1594)),0)</f>
        <v>0</v>
      </c>
      <c r="AR1594" s="7">
        <f>IF(T1594&gt;0,RANK(T1594,(N1594:P1594,Q1594:AF1594)),0)</f>
        <v>0</v>
      </c>
      <c r="AS1594" s="7">
        <f>IF(S1594&gt;0,RANK(S1594,(N1594:P1594,Q1594:AF1594)),0)</f>
        <v>4</v>
      </c>
      <c r="AT1594" s="2">
        <f t="shared" si="668"/>
        <v>3.5441601073929935E-2</v>
      </c>
      <c r="AU1594" s="2">
        <f t="shared" si="669"/>
        <v>0</v>
      </c>
      <c r="AV1594" s="2">
        <f t="shared" si="670"/>
        <v>0</v>
      </c>
      <c r="AW1594" s="2">
        <f t="shared" si="671"/>
        <v>7.800978589956778E-3</v>
      </c>
      <c r="AY1594" t="s">
        <v>916</v>
      </c>
      <c r="AZ1594" t="s">
        <v>310</v>
      </c>
      <c r="BC1594">
        <v>2</v>
      </c>
      <c r="BD1594" s="91">
        <v>37</v>
      </c>
      <c r="BE1594" s="93">
        <v>183</v>
      </c>
      <c r="BF1594" s="96">
        <f t="shared" si="662"/>
        <v>37183</v>
      </c>
      <c r="BG1594" s="96">
        <f t="shared" si="661"/>
        <v>37183</v>
      </c>
      <c r="BI1594" s="7" t="s">
        <v>1447</v>
      </c>
    </row>
    <row r="1595" spans="1:61" ht="14" hidden="1" customHeight="1" outlineLevel="1" x14ac:dyDescent="0.2">
      <c r="A1595" t="s">
        <v>1665</v>
      </c>
      <c r="B1595" t="s">
        <v>310</v>
      </c>
      <c r="C1595" s="1">
        <f t="shared" si="663"/>
        <v>10263</v>
      </c>
      <c r="D1595" s="7">
        <f>IF(N1595&gt;0, RANK(N1595,(N1595:P1595,Q1595:AF1595)),0)</f>
        <v>1</v>
      </c>
      <c r="E1595" s="7">
        <f>IF(O1595&gt;0,RANK(O1595,(N1595:P1595,Q1595:AF1595)),0)</f>
        <v>2</v>
      </c>
      <c r="F1595" s="7">
        <f>IF(P1595&gt;0,RANK(P1595,(N1595:P1595,Q1595:AF1595)),0)</f>
        <v>0</v>
      </c>
      <c r="G1595" s="1">
        <f t="shared" si="672"/>
        <v>2917</v>
      </c>
      <c r="H1595" s="2">
        <f t="shared" si="673"/>
        <v>0.28422488551105912</v>
      </c>
      <c r="I1595" s="2"/>
      <c r="J1595" s="2">
        <f t="shared" si="664"/>
        <v>0.62720452109519631</v>
      </c>
      <c r="K1595" s="2">
        <f t="shared" si="665"/>
        <v>0.34297963558413719</v>
      </c>
      <c r="L1595" s="2">
        <f t="shared" si="666"/>
        <v>0</v>
      </c>
      <c r="M1595" s="2">
        <f t="shared" si="667"/>
        <v>2.9815843320666502E-2</v>
      </c>
      <c r="N1595" s="53">
        <v>6437</v>
      </c>
      <c r="O1595" s="53">
        <v>3520</v>
      </c>
      <c r="Q1595" s="53">
        <v>194</v>
      </c>
      <c r="S1595" s="53">
        <v>112</v>
      </c>
      <c r="X1595" s="112"/>
      <c r="AP1595" s="7">
        <f>IF(Q1595&gt;0,RANK(Q1595,(N1595:P1595,Q1595:AF1595)),0)</f>
        <v>3</v>
      </c>
      <c r="AQ1595" s="7">
        <f>IF(R1595&gt;0,RANK(R1595,(N1595:P1595,Q1595:AF1595)),0)</f>
        <v>0</v>
      </c>
      <c r="AR1595" s="7">
        <f>IF(T1595&gt;0,RANK(T1595,(N1595:P1595,Q1595:AF1595)),0)</f>
        <v>0</v>
      </c>
      <c r="AS1595" s="7">
        <f>IF(S1595&gt;0,RANK(S1595,(N1595:P1595,Q1595:AF1595)),0)</f>
        <v>4</v>
      </c>
      <c r="AT1595" s="2">
        <f t="shared" si="668"/>
        <v>1.8902854915716652E-2</v>
      </c>
      <c r="AU1595" s="2">
        <f t="shared" si="669"/>
        <v>0</v>
      </c>
      <c r="AV1595" s="2">
        <f t="shared" si="670"/>
        <v>0</v>
      </c>
      <c r="AW1595" s="2">
        <f t="shared" si="671"/>
        <v>1.091298840494982E-2</v>
      </c>
      <c r="AY1595" t="s">
        <v>1665</v>
      </c>
      <c r="AZ1595" t="s">
        <v>310</v>
      </c>
      <c r="BA1595">
        <v>1</v>
      </c>
      <c r="BC1595">
        <v>2</v>
      </c>
      <c r="BD1595" s="91">
        <v>37</v>
      </c>
      <c r="BE1595" s="93">
        <v>185</v>
      </c>
      <c r="BF1595" s="96">
        <f t="shared" si="662"/>
        <v>37185</v>
      </c>
      <c r="BG1595" s="96">
        <f t="shared" si="661"/>
        <v>37185</v>
      </c>
      <c r="BI1595" s="7" t="s">
        <v>1447</v>
      </c>
    </row>
    <row r="1596" spans="1:61" ht="14" hidden="1" customHeight="1" outlineLevel="1" x14ac:dyDescent="0.2">
      <c r="A1596" t="s">
        <v>1845</v>
      </c>
      <c r="B1596" t="s">
        <v>310</v>
      </c>
      <c r="C1596" s="1">
        <f t="shared" si="663"/>
        <v>6145</v>
      </c>
      <c r="D1596" s="7">
        <f>IF(N1596&gt;0, RANK(N1596,(N1596:P1596,Q1596:AF1596)),0)</f>
        <v>1</v>
      </c>
      <c r="E1596" s="7">
        <f>IF(O1596&gt;0,RANK(O1596,(N1596:P1596,Q1596:AF1596)),0)</f>
        <v>2</v>
      </c>
      <c r="F1596" s="7">
        <f>IF(P1596&gt;0,RANK(P1596,(N1596:P1596,Q1596:AF1596)),0)</f>
        <v>0</v>
      </c>
      <c r="G1596" s="1">
        <f t="shared" si="672"/>
        <v>745</v>
      </c>
      <c r="H1596" s="2">
        <f t="shared" si="673"/>
        <v>0.12123677786818551</v>
      </c>
      <c r="I1596" s="2"/>
      <c r="J1596" s="2">
        <f t="shared" si="664"/>
        <v>0.5417412530512612</v>
      </c>
      <c r="K1596" s="2">
        <f t="shared" si="665"/>
        <v>0.42050447518307565</v>
      </c>
      <c r="L1596" s="2">
        <f t="shared" si="666"/>
        <v>0</v>
      </c>
      <c r="M1596" s="2">
        <f t="shared" si="667"/>
        <v>3.775427176566315E-2</v>
      </c>
      <c r="N1596" s="53">
        <v>3329</v>
      </c>
      <c r="O1596" s="53">
        <v>2584</v>
      </c>
      <c r="Q1596" s="53">
        <v>128</v>
      </c>
      <c r="S1596" s="53">
        <v>104</v>
      </c>
      <c r="X1596" s="112"/>
      <c r="AP1596" s="7">
        <f>IF(Q1596&gt;0,RANK(Q1596,(N1596:P1596,Q1596:AF1596)),0)</f>
        <v>3</v>
      </c>
      <c r="AQ1596" s="7">
        <f>IF(R1596&gt;0,RANK(R1596,(N1596:P1596,Q1596:AF1596)),0)</f>
        <v>0</v>
      </c>
      <c r="AR1596" s="7">
        <f>IF(T1596&gt;0,RANK(T1596,(N1596:P1596,Q1596:AF1596)),0)</f>
        <v>0</v>
      </c>
      <c r="AS1596" s="7">
        <f>IF(S1596&gt;0,RANK(S1596,(N1596:P1596,Q1596:AF1596)),0)</f>
        <v>4</v>
      </c>
      <c r="AT1596" s="2">
        <f t="shared" si="668"/>
        <v>2.082994304312449E-2</v>
      </c>
      <c r="AU1596" s="2">
        <f t="shared" si="669"/>
        <v>0</v>
      </c>
      <c r="AV1596" s="2">
        <f t="shared" si="670"/>
        <v>0</v>
      </c>
      <c r="AW1596" s="2">
        <f t="shared" si="671"/>
        <v>1.6924328722538649E-2</v>
      </c>
      <c r="AY1596" t="s">
        <v>1845</v>
      </c>
      <c r="AZ1596" t="s">
        <v>310</v>
      </c>
      <c r="BA1596">
        <v>1</v>
      </c>
      <c r="BC1596">
        <v>2</v>
      </c>
      <c r="BD1596" s="91">
        <v>37</v>
      </c>
      <c r="BE1596" s="93">
        <v>187</v>
      </c>
      <c r="BF1596" s="96">
        <f t="shared" si="662"/>
        <v>37187</v>
      </c>
      <c r="BG1596" s="96">
        <f t="shared" si="661"/>
        <v>37187</v>
      </c>
      <c r="BI1596" s="7" t="s">
        <v>1447</v>
      </c>
    </row>
    <row r="1597" spans="1:61" ht="14" hidden="1" customHeight="1" outlineLevel="1" x14ac:dyDescent="0.2">
      <c r="A1597" t="s">
        <v>394</v>
      </c>
      <c r="B1597" t="s">
        <v>310</v>
      </c>
      <c r="C1597" s="1">
        <f t="shared" si="663"/>
        <v>31878</v>
      </c>
      <c r="D1597" s="7">
        <f>IF(N1597&gt;0, RANK(N1597,(N1597:P1597,Q1597:AF1597)),0)</f>
        <v>1</v>
      </c>
      <c r="E1597" s="7">
        <f>IF(O1597&gt;0,RANK(O1597,(N1597:P1597,Q1597:AF1597)),0)</f>
        <v>2</v>
      </c>
      <c r="F1597" s="7">
        <f>IF(P1597&gt;0,RANK(P1597,(N1597:P1597,Q1597:AF1597)),0)</f>
        <v>0</v>
      </c>
      <c r="G1597" s="1">
        <f t="shared" si="672"/>
        <v>1977</v>
      </c>
      <c r="H1597" s="2">
        <f t="shared" si="673"/>
        <v>6.2017692452475064E-2</v>
      </c>
      <c r="I1597" s="2"/>
      <c r="J1597" s="2">
        <f t="shared" si="664"/>
        <v>0.50796787753309491</v>
      </c>
      <c r="K1597" s="2">
        <f t="shared" si="665"/>
        <v>0.44595018508061984</v>
      </c>
      <c r="L1597" s="2">
        <f t="shared" si="666"/>
        <v>0</v>
      </c>
      <c r="M1597" s="2">
        <f t="shared" si="667"/>
        <v>4.6081937386285243E-2</v>
      </c>
      <c r="N1597" s="53">
        <v>16193</v>
      </c>
      <c r="O1597" s="53">
        <v>14216</v>
      </c>
      <c r="Q1597" s="53">
        <v>1138</v>
      </c>
      <c r="S1597" s="53">
        <v>331</v>
      </c>
      <c r="X1597" s="112"/>
      <c r="AP1597" s="7">
        <f>IF(Q1597&gt;0,RANK(Q1597,(N1597:P1597,Q1597:AF1597)),0)</f>
        <v>3</v>
      </c>
      <c r="AQ1597" s="7">
        <f>IF(R1597&gt;0,RANK(R1597,(N1597:P1597,Q1597:AF1597)),0)</f>
        <v>0</v>
      </c>
      <c r="AR1597" s="7">
        <f>IF(T1597&gt;0,RANK(T1597,(N1597:P1597,Q1597:AF1597)),0)</f>
        <v>0</v>
      </c>
      <c r="AS1597" s="7">
        <f>IF(S1597&gt;0,RANK(S1597,(N1597:P1597,Q1597:AF1597)),0)</f>
        <v>4</v>
      </c>
      <c r="AT1597" s="2">
        <f t="shared" si="668"/>
        <v>3.5698600915992224E-2</v>
      </c>
      <c r="AU1597" s="2">
        <f t="shared" si="669"/>
        <v>0</v>
      </c>
      <c r="AV1597" s="2">
        <f t="shared" si="670"/>
        <v>0</v>
      </c>
      <c r="AW1597" s="2">
        <f t="shared" si="671"/>
        <v>1.0383336470292992E-2</v>
      </c>
      <c r="AY1597" t="s">
        <v>394</v>
      </c>
      <c r="AZ1597" t="s">
        <v>310</v>
      </c>
      <c r="BA1597">
        <v>5</v>
      </c>
      <c r="BC1597">
        <v>2</v>
      </c>
      <c r="BD1597" s="91">
        <v>37</v>
      </c>
      <c r="BE1597" s="93">
        <v>189</v>
      </c>
      <c r="BF1597" s="96">
        <f t="shared" si="662"/>
        <v>37189</v>
      </c>
      <c r="BG1597" s="96">
        <f t="shared" si="661"/>
        <v>37189</v>
      </c>
      <c r="BI1597" s="7" t="s">
        <v>1447</v>
      </c>
    </row>
    <row r="1598" spans="1:61" ht="14" hidden="1" customHeight="1" outlineLevel="1" x14ac:dyDescent="0.2">
      <c r="A1598" t="s">
        <v>1199</v>
      </c>
      <c r="B1598" t="s">
        <v>310</v>
      </c>
      <c r="C1598" s="1">
        <f t="shared" si="663"/>
        <v>54944</v>
      </c>
      <c r="D1598" s="7">
        <f>IF(N1598&gt;0, RANK(N1598,(N1598:P1598,Q1598:AF1598)),0)</f>
        <v>2</v>
      </c>
      <c r="E1598" s="7">
        <f>IF(O1598&gt;0,RANK(O1598,(N1598:P1598,Q1598:AF1598)),0)</f>
        <v>1</v>
      </c>
      <c r="F1598" s="7">
        <f>IF(P1598&gt;0,RANK(P1598,(N1598:P1598,Q1598:AF1598)),0)</f>
        <v>0</v>
      </c>
      <c r="G1598" s="1">
        <f t="shared" si="672"/>
        <v>5646</v>
      </c>
      <c r="H1598" s="2">
        <f t="shared" si="673"/>
        <v>0.10275917297612114</v>
      </c>
      <c r="I1598" s="2"/>
      <c r="J1598" s="2">
        <f t="shared" si="664"/>
        <v>0.42821782178217821</v>
      </c>
      <c r="K1598" s="2">
        <f t="shared" si="665"/>
        <v>0.5309769947582994</v>
      </c>
      <c r="L1598" s="2">
        <f t="shared" si="666"/>
        <v>0</v>
      </c>
      <c r="M1598" s="2">
        <f t="shared" si="667"/>
        <v>4.0805183459522443E-2</v>
      </c>
      <c r="N1598" s="53">
        <v>23528</v>
      </c>
      <c r="O1598" s="53">
        <v>29174</v>
      </c>
      <c r="Q1598" s="53">
        <v>1419</v>
      </c>
      <c r="S1598" s="53">
        <v>823</v>
      </c>
      <c r="X1598" s="112"/>
      <c r="AP1598" s="7">
        <f>IF(Q1598&gt;0,RANK(Q1598,(N1598:P1598,Q1598:AF1598)),0)</f>
        <v>3</v>
      </c>
      <c r="AQ1598" s="7">
        <f>IF(R1598&gt;0,RANK(R1598,(N1598:P1598,Q1598:AF1598)),0)</f>
        <v>0</v>
      </c>
      <c r="AR1598" s="7">
        <f>IF(T1598&gt;0,RANK(T1598,(N1598:P1598,Q1598:AF1598)),0)</f>
        <v>0</v>
      </c>
      <c r="AS1598" s="7">
        <f>IF(S1598&gt;0,RANK(S1598,(N1598:P1598,Q1598:AF1598)),0)</f>
        <v>4</v>
      </c>
      <c r="AT1598" s="2">
        <f t="shared" si="668"/>
        <v>2.5826295864880607E-2</v>
      </c>
      <c r="AU1598" s="2">
        <f t="shared" si="669"/>
        <v>0</v>
      </c>
      <c r="AV1598" s="2">
        <f t="shared" si="670"/>
        <v>0</v>
      </c>
      <c r="AW1598" s="2">
        <f t="shared" si="671"/>
        <v>1.4978887594641816E-2</v>
      </c>
      <c r="AY1598" t="s">
        <v>1199</v>
      </c>
      <c r="AZ1598" t="s">
        <v>310</v>
      </c>
      <c r="BA1598">
        <v>1</v>
      </c>
      <c r="BC1598">
        <v>2</v>
      </c>
      <c r="BD1598" s="91">
        <v>37</v>
      </c>
      <c r="BE1598" s="93">
        <v>191</v>
      </c>
      <c r="BF1598" s="96">
        <f t="shared" si="662"/>
        <v>37191</v>
      </c>
      <c r="BG1598" s="96">
        <f t="shared" si="661"/>
        <v>37191</v>
      </c>
      <c r="BI1598" s="7" t="s">
        <v>1447</v>
      </c>
    </row>
    <row r="1599" spans="1:61" ht="14" hidden="1" customHeight="1" outlineLevel="1" x14ac:dyDescent="0.2">
      <c r="A1599" t="s">
        <v>359</v>
      </c>
      <c r="B1599" t="s">
        <v>310</v>
      </c>
      <c r="C1599" s="1">
        <f t="shared" si="663"/>
        <v>35073</v>
      </c>
      <c r="D1599" s="7">
        <f>IF(N1599&gt;0, RANK(N1599,(N1599:P1599,Q1599:AF1599)),0)</f>
        <v>2</v>
      </c>
      <c r="E1599" s="7">
        <f>IF(O1599&gt;0,RANK(O1599,(N1599:P1599,Q1599:AF1599)),0)</f>
        <v>1</v>
      </c>
      <c r="F1599" s="7">
        <f>IF(P1599&gt;0,RANK(P1599,(N1599:P1599,Q1599:AF1599)),0)</f>
        <v>0</v>
      </c>
      <c r="G1599" s="1">
        <f t="shared" si="672"/>
        <v>17414</v>
      </c>
      <c r="H1599" s="2">
        <f t="shared" si="673"/>
        <v>0.49650728480597611</v>
      </c>
      <c r="I1599" s="2"/>
      <c r="J1599" s="2">
        <f t="shared" si="664"/>
        <v>0.23020557123713398</v>
      </c>
      <c r="K1599" s="2">
        <f t="shared" si="665"/>
        <v>0.72671285604311009</v>
      </c>
      <c r="L1599" s="2">
        <f t="shared" si="666"/>
        <v>0</v>
      </c>
      <c r="M1599" s="2">
        <f>IF(C1599=0,"-",(1-J1599-K1599-L1599))</f>
        <v>4.3081572719755878E-2</v>
      </c>
      <c r="N1599" s="53">
        <v>8074</v>
      </c>
      <c r="O1599" s="53">
        <v>25488</v>
      </c>
      <c r="Q1599" s="53">
        <v>924</v>
      </c>
      <c r="S1599" s="53">
        <v>587</v>
      </c>
      <c r="X1599" s="112"/>
      <c r="AP1599" s="7">
        <f>IF(Q1599&gt;0,RANK(Q1599,(N1599:P1599,Q1599:AF1599)),0)</f>
        <v>3</v>
      </c>
      <c r="AQ1599" s="7">
        <f>IF(R1599&gt;0,RANK(R1599,(N1599:P1599,Q1599:AF1599)),0)</f>
        <v>0</v>
      </c>
      <c r="AR1599" s="7">
        <f>IF(T1599&gt;0,RANK(T1599,(N1599:P1599,Q1599:AF1599)),0)</f>
        <v>0</v>
      </c>
      <c r="AS1599" s="7">
        <f>IF(S1599&gt;0,RANK(S1599,(N1599:P1599,Q1599:AF1599)),0)</f>
        <v>4</v>
      </c>
      <c r="AT1599" s="2">
        <f t="shared" si="668"/>
        <v>2.6345051749208794E-2</v>
      </c>
      <c r="AU1599" s="2">
        <f t="shared" si="669"/>
        <v>0</v>
      </c>
      <c r="AV1599" s="2">
        <f t="shared" si="670"/>
        <v>0</v>
      </c>
      <c r="AW1599" s="2">
        <f t="shared" si="671"/>
        <v>1.6736520970547144E-2</v>
      </c>
      <c r="AY1599" t="s">
        <v>359</v>
      </c>
      <c r="AZ1599" t="s">
        <v>310</v>
      </c>
      <c r="BA1599">
        <v>5</v>
      </c>
      <c r="BC1599">
        <v>2</v>
      </c>
      <c r="BD1599" s="91">
        <v>37</v>
      </c>
      <c r="BE1599" s="93">
        <v>193</v>
      </c>
      <c r="BF1599" s="96">
        <f t="shared" si="662"/>
        <v>37193</v>
      </c>
      <c r="BG1599" s="96">
        <f t="shared" si="661"/>
        <v>37193</v>
      </c>
      <c r="BI1599" s="7" t="s">
        <v>1447</v>
      </c>
    </row>
    <row r="1600" spans="1:61" ht="14" hidden="1" customHeight="1" outlineLevel="1" x14ac:dyDescent="0.2">
      <c r="A1600" t="s">
        <v>1057</v>
      </c>
      <c r="B1600" t="s">
        <v>310</v>
      </c>
      <c r="C1600" s="1">
        <f t="shared" si="663"/>
        <v>40411</v>
      </c>
      <c r="D1600" s="7">
        <f>IF(N1600&gt;0, RANK(N1600,(N1600:P1600,Q1600:AF1600)),0)</f>
        <v>1</v>
      </c>
      <c r="E1600" s="7">
        <f>IF(O1600&gt;0,RANK(O1600,(N1600:P1600,Q1600:AF1600)),0)</f>
        <v>2</v>
      </c>
      <c r="F1600" s="7">
        <f>IF(P1600&gt;0,RANK(P1600,(N1600:P1600,Q1600:AF1600)),0)</f>
        <v>0</v>
      </c>
      <c r="G1600" s="1">
        <f t="shared" si="672"/>
        <v>1803</v>
      </c>
      <c r="H1600" s="2">
        <f t="shared" si="673"/>
        <v>4.4616564796713769E-2</v>
      </c>
      <c r="I1600" s="2"/>
      <c r="J1600" s="2">
        <f t="shared" si="664"/>
        <v>0.50592660414243651</v>
      </c>
      <c r="K1600" s="2">
        <f t="shared" si="665"/>
        <v>0.46131003934572268</v>
      </c>
      <c r="L1600" s="2">
        <f t="shared" si="666"/>
        <v>0</v>
      </c>
      <c r="M1600" s="2">
        <f>IF(C1600=0,"-",(1-J1600-K1600-L1600))</f>
        <v>3.2763356511840813E-2</v>
      </c>
      <c r="N1600" s="53">
        <v>20445</v>
      </c>
      <c r="O1600" s="53">
        <v>18642</v>
      </c>
      <c r="Q1600" s="53">
        <v>885</v>
      </c>
      <c r="S1600" s="53">
        <v>439</v>
      </c>
      <c r="X1600" s="112"/>
      <c r="AP1600" s="7">
        <f>IF(Q1600&gt;0,RANK(Q1600,(N1600:P1600,Q1600:AF1600)),0)</f>
        <v>3</v>
      </c>
      <c r="AQ1600" s="7">
        <f>IF(R1600&gt;0,RANK(R1600,(N1600:P1600,Q1600:AF1600)),0)</f>
        <v>0</v>
      </c>
      <c r="AR1600" s="7">
        <f>IF(T1600&gt;0,RANK(T1600,(N1600:P1600,Q1600:AF1600)),0)</f>
        <v>0</v>
      </c>
      <c r="AS1600" s="7">
        <f>IF(S1600&gt;0,RANK(S1600,(N1600:P1600,Q1600:AF1600)),0)</f>
        <v>4</v>
      </c>
      <c r="AT1600" s="2">
        <f t="shared" si="668"/>
        <v>2.1899977728836208E-2</v>
      </c>
      <c r="AU1600" s="2">
        <f t="shared" si="669"/>
        <v>0</v>
      </c>
      <c r="AV1600" s="2">
        <f t="shared" si="670"/>
        <v>0</v>
      </c>
      <c r="AW1600" s="2">
        <f t="shared" si="671"/>
        <v>1.0863378783004628E-2</v>
      </c>
      <c r="AY1600" t="s">
        <v>1057</v>
      </c>
      <c r="AZ1600" t="s">
        <v>310</v>
      </c>
      <c r="BA1600">
        <v>1</v>
      </c>
      <c r="BC1600">
        <v>2</v>
      </c>
      <c r="BD1600" s="91">
        <v>37</v>
      </c>
      <c r="BE1600" s="93">
        <v>195</v>
      </c>
      <c r="BF1600" s="96">
        <f t="shared" si="662"/>
        <v>37195</v>
      </c>
      <c r="BG1600" s="96">
        <f t="shared" si="661"/>
        <v>37195</v>
      </c>
      <c r="BI1600" s="7" t="s">
        <v>1447</v>
      </c>
    </row>
    <row r="1601" spans="1:61" ht="14" hidden="1" customHeight="1" outlineLevel="1" x14ac:dyDescent="0.2">
      <c r="A1601" t="s">
        <v>595</v>
      </c>
      <c r="B1601" t="s">
        <v>310</v>
      </c>
      <c r="C1601" s="1">
        <f t="shared" si="663"/>
        <v>19768</v>
      </c>
      <c r="D1601" s="7">
        <f>IF(N1601&gt;0, RANK(N1601,(N1601:P1601,Q1601:AF1601)),0)</f>
        <v>2</v>
      </c>
      <c r="E1601" s="7">
        <f>IF(O1601&gt;0,RANK(O1601,(N1601:P1601,Q1601:AF1601)),0)</f>
        <v>1</v>
      </c>
      <c r="F1601" s="7">
        <f>IF(P1601&gt;0,RANK(P1601,(N1601:P1601,Q1601:AF1601)),0)</f>
        <v>0</v>
      </c>
      <c r="G1601" s="1">
        <f t="shared" si="672"/>
        <v>10762</v>
      </c>
      <c r="H1601" s="2">
        <f t="shared" si="673"/>
        <v>0.54441521651153379</v>
      </c>
      <c r="I1601" s="2"/>
      <c r="J1601" s="2">
        <f t="shared" si="664"/>
        <v>0.20416835289356536</v>
      </c>
      <c r="K1601" s="2">
        <f t="shared" si="665"/>
        <v>0.74858356940509918</v>
      </c>
      <c r="L1601" s="2">
        <f t="shared" si="666"/>
        <v>0</v>
      </c>
      <c r="M1601" s="2">
        <f>IF(C1601=0,"-",(1-J1601-K1601-L1601))</f>
        <v>4.7248077701335434E-2</v>
      </c>
      <c r="N1601" s="53">
        <v>4036</v>
      </c>
      <c r="O1601" s="53">
        <v>14798</v>
      </c>
      <c r="Q1601" s="53">
        <v>553</v>
      </c>
      <c r="S1601" s="53">
        <v>381</v>
      </c>
      <c r="X1601" s="112"/>
      <c r="AP1601" s="7">
        <f>IF(Q1601&gt;0,RANK(Q1601,(N1601:P1601,Q1601:AF1601)),0)</f>
        <v>3</v>
      </c>
      <c r="AQ1601" s="7">
        <f>IF(R1601&gt;0,RANK(R1601,(N1601:P1601,Q1601:AF1601)),0)</f>
        <v>0</v>
      </c>
      <c r="AR1601" s="7">
        <f>IF(T1601&gt;0,RANK(T1601,(N1601:P1601,Q1601:AF1601)),0)</f>
        <v>0</v>
      </c>
      <c r="AS1601" s="7">
        <f>IF(S1601&gt;0,RANK(S1601,(N1601:P1601,Q1601:AF1601)),0)</f>
        <v>4</v>
      </c>
      <c r="AT1601" s="2">
        <f t="shared" si="668"/>
        <v>2.7974504249291786E-2</v>
      </c>
      <c r="AU1601" s="2">
        <f t="shared" si="669"/>
        <v>0</v>
      </c>
      <c r="AV1601" s="2">
        <f t="shared" si="670"/>
        <v>0</v>
      </c>
      <c r="AW1601" s="2">
        <f t="shared" si="671"/>
        <v>1.9273573452043707E-2</v>
      </c>
      <c r="AY1601" t="s">
        <v>595</v>
      </c>
      <c r="AZ1601" t="s">
        <v>310</v>
      </c>
      <c r="BA1601">
        <v>10</v>
      </c>
      <c r="BC1601">
        <v>2</v>
      </c>
      <c r="BD1601" s="91">
        <v>37</v>
      </c>
      <c r="BE1601" s="93">
        <v>197</v>
      </c>
      <c r="BF1601" s="96">
        <f t="shared" si="662"/>
        <v>37197</v>
      </c>
      <c r="BG1601" s="96">
        <f t="shared" si="661"/>
        <v>37197</v>
      </c>
      <c r="BI1601" s="7" t="s">
        <v>1447</v>
      </c>
    </row>
    <row r="1602" spans="1:61" ht="14" hidden="1" customHeight="1" outlineLevel="1" x14ac:dyDescent="0.2">
      <c r="A1602" t="s">
        <v>462</v>
      </c>
      <c r="B1602" t="s">
        <v>310</v>
      </c>
      <c r="C1602" s="1">
        <f t="shared" si="663"/>
        <v>11280</v>
      </c>
      <c r="D1602" s="7">
        <f>IF(N1602&gt;0, RANK(N1602,(N1602:P1602,Q1602:AF1602)),0)</f>
        <v>2</v>
      </c>
      <c r="E1602" s="7">
        <f>IF(O1602&gt;0,RANK(O1602,(N1602:P1602,Q1602:AF1602)),0)</f>
        <v>1</v>
      </c>
      <c r="F1602" s="7">
        <f>IF(P1602&gt;0,RANK(P1602,(N1602:P1602,Q1602:AF1602)),0)</f>
        <v>0</v>
      </c>
      <c r="G1602" s="1">
        <f t="shared" si="672"/>
        <v>3205</v>
      </c>
      <c r="H1602" s="2">
        <f t="shared" si="673"/>
        <v>0.28413120567375888</v>
      </c>
      <c r="I1602" s="2"/>
      <c r="J1602" s="2">
        <f t="shared" si="664"/>
        <v>0.3398049645390071</v>
      </c>
      <c r="K1602" s="2">
        <f t="shared" si="665"/>
        <v>0.62393617021276593</v>
      </c>
      <c r="L1602" s="2">
        <f t="shared" si="666"/>
        <v>0</v>
      </c>
      <c r="M1602" s="2">
        <f>IF(C1602=0,"-",(1-J1602-K1602-L1602))</f>
        <v>3.6258865248226968E-2</v>
      </c>
      <c r="N1602" s="53">
        <v>3833</v>
      </c>
      <c r="O1602" s="53">
        <v>7038</v>
      </c>
      <c r="Q1602" s="53">
        <v>250</v>
      </c>
      <c r="S1602" s="53">
        <v>159</v>
      </c>
      <c r="X1602" s="112"/>
      <c r="AP1602" s="7">
        <f>IF(Q1602&gt;0,RANK(Q1602,(N1602:P1602,Q1602:AF1602)),0)</f>
        <v>3</v>
      </c>
      <c r="AQ1602" s="7">
        <f>IF(R1602&gt;0,RANK(R1602,(N1602:P1602,Q1602:AF1602)),0)</f>
        <v>0</v>
      </c>
      <c r="AR1602" s="7">
        <f>IF(T1602&gt;0,RANK(T1602,(N1602:P1602,Q1602:AF1602)),0)</f>
        <v>0</v>
      </c>
      <c r="AS1602" s="7">
        <f>IF(S1602&gt;0,RANK(S1602,(N1602:P1602,Q1602:AF1602)),0)</f>
        <v>4</v>
      </c>
      <c r="AT1602" s="2">
        <f t="shared" si="668"/>
        <v>2.2163120567375887E-2</v>
      </c>
      <c r="AU1602" s="2">
        <f t="shared" si="669"/>
        <v>0</v>
      </c>
      <c r="AV1602" s="2">
        <f t="shared" si="670"/>
        <v>0</v>
      </c>
      <c r="AW1602" s="2">
        <f t="shared" si="671"/>
        <v>1.4095744680851063E-2</v>
      </c>
      <c r="AY1602" t="s">
        <v>462</v>
      </c>
      <c r="AZ1602" t="s">
        <v>310</v>
      </c>
      <c r="BA1602">
        <v>11</v>
      </c>
      <c r="BC1602">
        <v>2</v>
      </c>
      <c r="BD1602" s="91">
        <v>37</v>
      </c>
      <c r="BE1602" s="93">
        <v>199</v>
      </c>
      <c r="BF1602" s="96">
        <f t="shared" si="662"/>
        <v>37199</v>
      </c>
      <c r="BG1602" s="96">
        <f t="shared" si="661"/>
        <v>37199</v>
      </c>
      <c r="BI1602" s="7" t="s">
        <v>1447</v>
      </c>
    </row>
    <row r="1603" spans="1:61" ht="14" customHeight="1" collapsed="1" x14ac:dyDescent="0.2">
      <c r="A1603" t="s">
        <v>518</v>
      </c>
      <c r="B1603" t="s">
        <v>2397</v>
      </c>
      <c r="C1603" s="1">
        <f t="shared" si="663"/>
        <v>5474952</v>
      </c>
      <c r="D1603" s="7">
        <f>IF(N1603&gt;0, RANK(N1603,(N1603:P1603,Q1603:AF1603)),0)</f>
        <v>2</v>
      </c>
      <c r="E1603" s="7">
        <f>IF(O1603&gt;0,RANK(O1603,(N1603:P1603,Q1603:AF1603)),0)</f>
        <v>1</v>
      </c>
      <c r="F1603" s="7">
        <f>IF(P1603&gt;0,RANK(P1603,(N1603:P1603,Q1603:AF1603)),0)</f>
        <v>0</v>
      </c>
      <c r="G1603" s="1">
        <f t="shared" si="672"/>
        <v>95633</v>
      </c>
      <c r="H1603" s="2">
        <f t="shared" si="673"/>
        <v>1.7467367750438726E-2</v>
      </c>
      <c r="I1603" s="2"/>
      <c r="J1603" s="2">
        <f t="shared" si="664"/>
        <v>0.46940411532375076</v>
      </c>
      <c r="K1603" s="2">
        <f t="shared" si="665"/>
        <v>0.48687148307418948</v>
      </c>
      <c r="L1603" s="2">
        <f t="shared" si="666"/>
        <v>0</v>
      </c>
      <c r="M1603" s="2">
        <f>IF(C1603=0,"-",(1-J1603-K1603-L1603))</f>
        <v>4.3724401602059815E-2</v>
      </c>
      <c r="N1603" s="56">
        <f>SUM(N1503:N1602)</f>
        <v>2569965</v>
      </c>
      <c r="O1603" s="56">
        <f>SUM(O1503:O1602)</f>
        <v>2665598</v>
      </c>
      <c r="P1603" s="56"/>
      <c r="Q1603" s="56">
        <f>SUM(Q1503:Q1602)</f>
        <v>171571</v>
      </c>
      <c r="R1603" s="56"/>
      <c r="S1603" s="56">
        <f>SUM(S1503:S1602)</f>
        <v>67818</v>
      </c>
      <c r="X1603" s="56"/>
      <c r="Y1603" s="56"/>
      <c r="Z1603" s="56"/>
      <c r="AA1603" s="56"/>
      <c r="AB1603" s="56"/>
      <c r="AP1603" s="7">
        <f>IF(Q1603&gt;0,RANK(Q1603,(N1603:P1603,Q1603:AF1603)),0)</f>
        <v>3</v>
      </c>
      <c r="AQ1603" s="7">
        <f>IF(R1603&gt;0,RANK(R1603,(N1603:P1603,Q1603:AF1603)),0)</f>
        <v>0</v>
      </c>
      <c r="AR1603" s="7">
        <f>IF(T1603&gt;0,RANK(T1603,(N1603:P1603,Q1603:AF1603)),0)</f>
        <v>0</v>
      </c>
      <c r="AS1603" s="7">
        <f>IF(S1603&gt;0,RANK(S1603,(N1603:P1603,Q1603:AF1603)),0)</f>
        <v>4</v>
      </c>
      <c r="AT1603" s="2">
        <f t="shared" si="668"/>
        <v>3.1337443689004034E-2</v>
      </c>
      <c r="AU1603" s="2">
        <f t="shared" si="669"/>
        <v>0</v>
      </c>
      <c r="AV1603" s="2">
        <f t="shared" si="670"/>
        <v>0</v>
      </c>
      <c r="AW1603" s="2">
        <f t="shared" si="671"/>
        <v>1.2386957913055677E-2</v>
      </c>
      <c r="AY1603" t="s">
        <v>518</v>
      </c>
      <c r="AZ1603" t="s">
        <v>2397</v>
      </c>
      <c r="BA1603" t="s">
        <v>2903</v>
      </c>
      <c r="BC1603">
        <v>2</v>
      </c>
      <c r="BD1603" s="91">
        <v>37</v>
      </c>
      <c r="BE1603" s="93"/>
      <c r="BF1603" s="91">
        <v>37</v>
      </c>
      <c r="BG1603" s="91">
        <f t="shared" si="661"/>
        <v>37</v>
      </c>
      <c r="BI1603" s="7" t="s">
        <v>2154</v>
      </c>
    </row>
    <row r="1604" spans="1:61" ht="14" customHeight="1" x14ac:dyDescent="0.2">
      <c r="C1604" s="1"/>
      <c r="E1604" s="7"/>
      <c r="F1604" s="7"/>
      <c r="I1604" s="2"/>
      <c r="AP1604" s="7"/>
      <c r="AQ1604" s="7"/>
      <c r="AR1604" s="7"/>
      <c r="AS1604" s="7"/>
      <c r="BA1604" t="s">
        <v>2903</v>
      </c>
      <c r="BD1604" s="91"/>
      <c r="BE1604" s="93"/>
      <c r="BF1604" s="96"/>
      <c r="BG1604" s="96"/>
    </row>
    <row r="1605" spans="1:61" ht="14" hidden="1" customHeight="1" outlineLevel="1" x14ac:dyDescent="0.2">
      <c r="A1605" t="s">
        <v>2309</v>
      </c>
      <c r="B1605" t="s">
        <v>93</v>
      </c>
      <c r="C1605" s="1">
        <f t="shared" ref="C1605:C1636" si="674">SUM(N1605:AN1605)</f>
        <v>7074</v>
      </c>
      <c r="D1605" s="7">
        <f>IF(N1605&gt;0, RANK(N1605,(N1605:P1605,Q1605:AF1605)),0)</f>
        <v>2</v>
      </c>
      <c r="E1605" s="7">
        <f>IF(O1605&gt;0,RANK(O1605,(N1605:P1605,Q1605:AF1605)),0)</f>
        <v>1</v>
      </c>
      <c r="F1605" s="7">
        <f>IF(P1605&gt;0,RANK(P1605,(N1605:P1605,Q1605:AF1605)),0)</f>
        <v>4</v>
      </c>
      <c r="G1605" s="1">
        <f t="shared" ref="G1605:G1634" si="675">IF(C1605&gt;0,MAX(N1605:P1605)-LARGE(N1605:P1605,2),0)</f>
        <v>3519</v>
      </c>
      <c r="H1605" s="2">
        <f t="shared" ref="H1605:H1634" si="676">IF(C1605&gt;0,G1605/C1605,0)</f>
        <v>0.49745547073791346</v>
      </c>
      <c r="I1605" s="2"/>
      <c r="J1605" s="2">
        <f t="shared" ref="J1605:J1636" si="677">IF($C1605=0,"-",N1605/$C1605)</f>
        <v>0.22830081990387333</v>
      </c>
      <c r="K1605" s="2">
        <f t="shared" ref="K1605:K1636" si="678">IF($C1605=0,"-",O1605/$C1605)</f>
        <v>0.72575629064178682</v>
      </c>
      <c r="L1605" s="2">
        <f t="shared" ref="L1605:L1636" si="679">IF($C1605=0,"-",P1605/$C1605)</f>
        <v>1.752897936104043E-2</v>
      </c>
      <c r="M1605" s="2">
        <f t="shared" ref="M1605:M1636" si="680">IF(C1605=0,"-",(1-J1605-K1605-L1605))</f>
        <v>2.8413910093299456E-2</v>
      </c>
      <c r="N1605" s="53">
        <v>1615</v>
      </c>
      <c r="O1605" s="53">
        <v>5134</v>
      </c>
      <c r="P1605" s="53">
        <v>124</v>
      </c>
      <c r="Q1605" s="53">
        <v>138</v>
      </c>
      <c r="Y1605" s="53">
        <v>63</v>
      </c>
      <c r="AP1605" s="7">
        <f>IF(Q1605&gt;0,RANK(Q1605,(N1605:P1605,Q1605:AF1605)),0)</f>
        <v>3</v>
      </c>
      <c r="AQ1605" s="7">
        <f>IF(R1605&gt;0,RANK(R1605,(N1605:P1605,Q1605:AF1605)),0)</f>
        <v>0</v>
      </c>
      <c r="AR1605" s="7">
        <f>IF(T1605&gt;0,RANK(T1605,(N1605:P1605,Q1605:AF1605)),0)</f>
        <v>0</v>
      </c>
      <c r="AS1605" s="7">
        <f>IF(S1605&gt;0,RANK(S1605,(N1605:P1605,Q1605:AF1605)),0)</f>
        <v>0</v>
      </c>
      <c r="AT1605" s="2">
        <f t="shared" ref="AT1605:AT1636" si="681">IF($C1605=0,"-",Q1605/$C1605)</f>
        <v>1.9508057675996608E-2</v>
      </c>
      <c r="AU1605" s="2">
        <f t="shared" ref="AU1605:AU1636" si="682">IF($C1605=0,"-",R1605/$C1605)</f>
        <v>0</v>
      </c>
      <c r="AV1605" s="2">
        <f t="shared" ref="AV1605:AV1636" si="683">IF($C1605=0,"-",T1605/$C1605)</f>
        <v>0</v>
      </c>
      <c r="AW1605" s="2">
        <f t="shared" ref="AW1605:AW1636" si="684">IF($C1605=0,"-",S1605/$C1605)</f>
        <v>0</v>
      </c>
      <c r="AY1605" t="s">
        <v>2309</v>
      </c>
      <c r="AZ1605" t="s">
        <v>93</v>
      </c>
      <c r="BA1605">
        <v>2</v>
      </c>
      <c r="BB1605" s="1"/>
      <c r="BC1605">
        <v>2</v>
      </c>
      <c r="BD1605" s="91">
        <v>40</v>
      </c>
      <c r="BE1605" s="93">
        <v>1</v>
      </c>
      <c r="BF1605" s="96">
        <f t="shared" ref="BF1605:BF1667" si="685">1000*BD1605+BE1605</f>
        <v>40001</v>
      </c>
      <c r="BG1605" s="96">
        <f t="shared" ref="BG1605:BG1667" si="686">BF1605</f>
        <v>40001</v>
      </c>
      <c r="BH1605" s="1"/>
      <c r="BI1605" s="7" t="s">
        <v>1447</v>
      </c>
    </row>
    <row r="1606" spans="1:61" ht="14" hidden="1" customHeight="1" outlineLevel="1" x14ac:dyDescent="0.2">
      <c r="A1606" t="s">
        <v>1353</v>
      </c>
      <c r="B1606" t="s">
        <v>93</v>
      </c>
      <c r="C1606" s="1">
        <f t="shared" si="674"/>
        <v>2258</v>
      </c>
      <c r="D1606" s="7">
        <f>IF(N1606&gt;0, RANK(N1606,(N1606:P1606,Q1606:AF1606)),0)</f>
        <v>2</v>
      </c>
      <c r="E1606" s="7">
        <f>IF(O1606&gt;0,RANK(O1606,(N1606:P1606,Q1606:AF1606)),0)</f>
        <v>1</v>
      </c>
      <c r="F1606" s="7">
        <f>IF(P1606&gt;0,RANK(P1606,(N1606:P1606,Q1606:AF1606)),0)</f>
        <v>4</v>
      </c>
      <c r="G1606" s="1">
        <f t="shared" si="675"/>
        <v>1637</v>
      </c>
      <c r="H1606" s="2">
        <f t="shared" si="676"/>
        <v>0.72497785651018598</v>
      </c>
      <c r="I1606" s="2"/>
      <c r="J1606" s="2">
        <f t="shared" si="677"/>
        <v>0.11603188662533215</v>
      </c>
      <c r="K1606" s="2">
        <f t="shared" si="678"/>
        <v>0.84100974313551813</v>
      </c>
      <c r="L1606" s="2">
        <f t="shared" si="679"/>
        <v>1.682905225863596E-2</v>
      </c>
      <c r="M1606" s="2">
        <f t="shared" si="680"/>
        <v>2.6129317980513763E-2</v>
      </c>
      <c r="N1606" s="53">
        <v>262</v>
      </c>
      <c r="O1606" s="53">
        <v>1899</v>
      </c>
      <c r="P1606" s="53">
        <v>38</v>
      </c>
      <c r="Q1606" s="53">
        <v>46</v>
      </c>
      <c r="Y1606" s="53">
        <v>13</v>
      </c>
      <c r="AP1606" s="7">
        <f>IF(Q1606&gt;0,RANK(Q1606,(N1606:P1606,Q1606:AF1606)),0)</f>
        <v>3</v>
      </c>
      <c r="AQ1606" s="7">
        <f>IF(R1606&gt;0,RANK(R1606,(N1606:P1606,Q1606:AF1606)),0)</f>
        <v>0</v>
      </c>
      <c r="AR1606" s="7">
        <f>IF(T1606&gt;0,RANK(T1606,(N1606:P1606,Q1606:AF1606)),0)</f>
        <v>0</v>
      </c>
      <c r="AS1606" s="7">
        <f>IF(S1606&gt;0,RANK(S1606,(N1606:P1606,Q1606:AF1606)),0)</f>
        <v>0</v>
      </c>
      <c r="AT1606" s="2">
        <f t="shared" si="681"/>
        <v>2.0372010628875111E-2</v>
      </c>
      <c r="AU1606" s="2">
        <f t="shared" si="682"/>
        <v>0</v>
      </c>
      <c r="AV1606" s="2">
        <f t="shared" si="683"/>
        <v>0</v>
      </c>
      <c r="AW1606" s="2">
        <f t="shared" si="684"/>
        <v>0</v>
      </c>
      <c r="AY1606" t="s">
        <v>1353</v>
      </c>
      <c r="AZ1606" t="s">
        <v>93</v>
      </c>
      <c r="BA1606">
        <v>3</v>
      </c>
      <c r="BB1606" s="1"/>
      <c r="BC1606">
        <v>2</v>
      </c>
      <c r="BD1606" s="91">
        <v>40</v>
      </c>
      <c r="BE1606" s="93">
        <v>3</v>
      </c>
      <c r="BF1606" s="96">
        <f t="shared" si="685"/>
        <v>40003</v>
      </c>
      <c r="BG1606" s="96">
        <f t="shared" si="686"/>
        <v>40003</v>
      </c>
      <c r="BH1606" s="1"/>
      <c r="BI1606" s="7" t="s">
        <v>1447</v>
      </c>
    </row>
    <row r="1607" spans="1:61" ht="14" hidden="1" customHeight="1" outlineLevel="1" x14ac:dyDescent="0.2">
      <c r="A1607" t="s">
        <v>560</v>
      </c>
      <c r="B1607" t="s">
        <v>93</v>
      </c>
      <c r="C1607" s="1">
        <f t="shared" si="674"/>
        <v>5346</v>
      </c>
      <c r="D1607" s="7">
        <f>IF(N1607&gt;0, RANK(N1607,(N1607:P1607,Q1607:AF1607)),0)</f>
        <v>2</v>
      </c>
      <c r="E1607" s="7">
        <f>IF(O1607&gt;0,RANK(O1607,(N1607:P1607,Q1607:AF1607)),0)</f>
        <v>1</v>
      </c>
      <c r="F1607" s="7">
        <f>IF(P1607&gt;0,RANK(P1607,(N1607:P1607,Q1607:AF1607)),0)</f>
        <v>4</v>
      </c>
      <c r="G1607" s="1">
        <f t="shared" si="675"/>
        <v>3582</v>
      </c>
      <c r="H1607" s="2">
        <f t="shared" si="676"/>
        <v>0.67003367003366998</v>
      </c>
      <c r="I1607" s="2"/>
      <c r="J1607" s="2">
        <f t="shared" si="677"/>
        <v>0.14927048260381592</v>
      </c>
      <c r="K1607" s="2">
        <f t="shared" si="678"/>
        <v>0.81930415263748602</v>
      </c>
      <c r="L1607" s="2">
        <f t="shared" si="679"/>
        <v>1.0101010101010102E-2</v>
      </c>
      <c r="M1607" s="2">
        <f t="shared" si="680"/>
        <v>2.1324354657687956E-2</v>
      </c>
      <c r="N1607" s="53">
        <v>798</v>
      </c>
      <c r="O1607" s="53">
        <v>4380</v>
      </c>
      <c r="P1607" s="53">
        <v>54</v>
      </c>
      <c r="Q1607" s="53">
        <v>83</v>
      </c>
      <c r="Y1607" s="53">
        <v>31</v>
      </c>
      <c r="AP1607" s="7">
        <f>IF(Q1607&gt;0,RANK(Q1607,(N1607:P1607,Q1607:AF1607)),0)</f>
        <v>3</v>
      </c>
      <c r="AQ1607" s="7">
        <f>IF(R1607&gt;0,RANK(R1607,(N1607:P1607,Q1607:AF1607)),0)</f>
        <v>0</v>
      </c>
      <c r="AR1607" s="7">
        <f>IF(T1607&gt;0,RANK(T1607,(N1607:P1607,Q1607:AF1607)),0)</f>
        <v>0</v>
      </c>
      <c r="AS1607" s="7">
        <f>IF(S1607&gt;0,RANK(S1607,(N1607:P1607,Q1607:AF1607)),0)</f>
        <v>0</v>
      </c>
      <c r="AT1607" s="2">
        <f t="shared" si="681"/>
        <v>1.5525626636737748E-2</v>
      </c>
      <c r="AU1607" s="2">
        <f t="shared" si="682"/>
        <v>0</v>
      </c>
      <c r="AV1607" s="2">
        <f t="shared" si="683"/>
        <v>0</v>
      </c>
      <c r="AW1607" s="2">
        <f t="shared" si="684"/>
        <v>0</v>
      </c>
      <c r="AY1607" t="s">
        <v>560</v>
      </c>
      <c r="AZ1607" t="s">
        <v>93</v>
      </c>
      <c r="BA1607">
        <v>2</v>
      </c>
      <c r="BB1607" s="1"/>
      <c r="BC1607">
        <v>2</v>
      </c>
      <c r="BD1607" s="91">
        <v>40</v>
      </c>
      <c r="BE1607" s="93">
        <v>5</v>
      </c>
      <c r="BF1607" s="96">
        <f t="shared" si="685"/>
        <v>40005</v>
      </c>
      <c r="BG1607" s="96">
        <f t="shared" si="686"/>
        <v>40005</v>
      </c>
      <c r="BH1607" s="1"/>
      <c r="BI1607" s="7" t="s">
        <v>1447</v>
      </c>
    </row>
    <row r="1608" spans="1:61" ht="14" hidden="1" customHeight="1" outlineLevel="1" x14ac:dyDescent="0.2">
      <c r="A1608" t="s">
        <v>2451</v>
      </c>
      <c r="B1608" t="s">
        <v>93</v>
      </c>
      <c r="C1608" s="1">
        <f t="shared" si="674"/>
        <v>2164</v>
      </c>
      <c r="D1608" s="7">
        <f>IF(N1608&gt;0, RANK(N1608,(N1608:P1608,Q1608:AF1608)),0)</f>
        <v>2</v>
      </c>
      <c r="E1608" s="7">
        <f>IF(O1608&gt;0,RANK(O1608,(N1608:P1608,Q1608:AF1608)),0)</f>
        <v>1</v>
      </c>
      <c r="F1608" s="7">
        <f>IF(P1608&gt;0,RANK(P1608,(N1608:P1608,Q1608:AF1608)),0)</f>
        <v>4</v>
      </c>
      <c r="G1608" s="1">
        <f t="shared" si="675"/>
        <v>1694</v>
      </c>
      <c r="H1608" s="2">
        <f t="shared" si="676"/>
        <v>0.78280961182994457</v>
      </c>
      <c r="I1608" s="2"/>
      <c r="J1608" s="2">
        <f t="shared" si="677"/>
        <v>9.0110905730129393E-2</v>
      </c>
      <c r="K1608" s="2">
        <f t="shared" si="678"/>
        <v>0.87292051756007394</v>
      </c>
      <c r="L1608" s="2">
        <f t="shared" si="679"/>
        <v>1.0166358595194085E-2</v>
      </c>
      <c r="M1608" s="2">
        <f t="shared" si="680"/>
        <v>2.6802218114602611E-2</v>
      </c>
      <c r="N1608" s="53">
        <v>195</v>
      </c>
      <c r="O1608" s="53">
        <v>1889</v>
      </c>
      <c r="P1608" s="53">
        <v>22</v>
      </c>
      <c r="Q1608" s="53">
        <v>43</v>
      </c>
      <c r="Y1608" s="53">
        <v>15</v>
      </c>
      <c r="AP1608" s="7">
        <f>IF(Q1608&gt;0,RANK(Q1608,(N1608:P1608,Q1608:AF1608)),0)</f>
        <v>3</v>
      </c>
      <c r="AQ1608" s="7">
        <f>IF(R1608&gt;0,RANK(R1608,(N1608:P1608,Q1608:AF1608)),0)</f>
        <v>0</v>
      </c>
      <c r="AR1608" s="7">
        <f>IF(T1608&gt;0,RANK(T1608,(N1608:P1608,Q1608:AF1608)),0)</f>
        <v>0</v>
      </c>
      <c r="AS1608" s="7">
        <f>IF(S1608&gt;0,RANK(S1608,(N1608:P1608,Q1608:AF1608)),0)</f>
        <v>0</v>
      </c>
      <c r="AT1608" s="2">
        <f t="shared" si="681"/>
        <v>1.9870609981515713E-2</v>
      </c>
      <c r="AU1608" s="2">
        <f t="shared" si="682"/>
        <v>0</v>
      </c>
      <c r="AV1608" s="2">
        <f t="shared" si="683"/>
        <v>0</v>
      </c>
      <c r="AW1608" s="2">
        <f t="shared" si="684"/>
        <v>0</v>
      </c>
      <c r="AY1608" t="s">
        <v>2451</v>
      </c>
      <c r="AZ1608" t="s">
        <v>93</v>
      </c>
      <c r="BA1608">
        <v>3</v>
      </c>
      <c r="BB1608" s="1"/>
      <c r="BC1608">
        <v>2</v>
      </c>
      <c r="BD1608" s="91">
        <v>40</v>
      </c>
      <c r="BE1608" s="93">
        <v>7</v>
      </c>
      <c r="BF1608" s="96">
        <f t="shared" si="685"/>
        <v>40007</v>
      </c>
      <c r="BG1608" s="96">
        <f t="shared" si="686"/>
        <v>40007</v>
      </c>
      <c r="BH1608" s="1"/>
      <c r="BI1608" s="7" t="s">
        <v>1447</v>
      </c>
    </row>
    <row r="1609" spans="1:61" ht="14" hidden="1" customHeight="1" outlineLevel="1" x14ac:dyDescent="0.2">
      <c r="A1609" t="s">
        <v>1821</v>
      </c>
      <c r="B1609" t="s">
        <v>93</v>
      </c>
      <c r="C1609" s="1">
        <f t="shared" si="674"/>
        <v>7927</v>
      </c>
      <c r="D1609" s="7">
        <f>IF(N1609&gt;0, RANK(N1609,(N1609:P1609,Q1609:AF1609)),0)</f>
        <v>2</v>
      </c>
      <c r="E1609" s="7">
        <f>IF(O1609&gt;0,RANK(O1609,(N1609:P1609,Q1609:AF1609)),0)</f>
        <v>1</v>
      </c>
      <c r="F1609" s="7">
        <f>IF(P1609&gt;0,RANK(P1609,(N1609:P1609,Q1609:AF1609)),0)</f>
        <v>4</v>
      </c>
      <c r="G1609" s="1">
        <f t="shared" si="675"/>
        <v>5221</v>
      </c>
      <c r="H1609" s="2">
        <f t="shared" si="676"/>
        <v>0.65863504478365076</v>
      </c>
      <c r="I1609" s="2"/>
      <c r="J1609" s="2">
        <f t="shared" si="677"/>
        <v>0.15087675034691561</v>
      </c>
      <c r="K1609" s="2">
        <f t="shared" si="678"/>
        <v>0.80951179513056637</v>
      </c>
      <c r="L1609" s="2">
        <f t="shared" si="679"/>
        <v>1.1227450485681847E-2</v>
      </c>
      <c r="M1609" s="2">
        <f t="shared" si="680"/>
        <v>2.838400403683617E-2</v>
      </c>
      <c r="N1609" s="53">
        <v>1196</v>
      </c>
      <c r="O1609" s="53">
        <v>6417</v>
      </c>
      <c r="P1609" s="53">
        <v>89</v>
      </c>
      <c r="Q1609" s="53">
        <v>178</v>
      </c>
      <c r="Y1609" s="53">
        <v>47</v>
      </c>
      <c r="AP1609" s="7">
        <f>IF(Q1609&gt;0,RANK(Q1609,(N1609:P1609,Q1609:AF1609)),0)</f>
        <v>3</v>
      </c>
      <c r="AQ1609" s="7">
        <f>IF(R1609&gt;0,RANK(R1609,(N1609:P1609,Q1609:AF1609)),0)</f>
        <v>0</v>
      </c>
      <c r="AR1609" s="7">
        <f>IF(T1609&gt;0,RANK(T1609,(N1609:P1609,Q1609:AF1609)),0)</f>
        <v>0</v>
      </c>
      <c r="AS1609" s="7">
        <f>IF(S1609&gt;0,RANK(S1609,(N1609:P1609,Q1609:AF1609)),0)</f>
        <v>0</v>
      </c>
      <c r="AT1609" s="2">
        <f t="shared" si="681"/>
        <v>2.2454900971363694E-2</v>
      </c>
      <c r="AU1609" s="2">
        <f t="shared" si="682"/>
        <v>0</v>
      </c>
      <c r="AV1609" s="2">
        <f t="shared" si="683"/>
        <v>0</v>
      </c>
      <c r="AW1609" s="2">
        <f t="shared" si="684"/>
        <v>0</v>
      </c>
      <c r="AY1609" t="s">
        <v>1821</v>
      </c>
      <c r="AZ1609" t="s">
        <v>93</v>
      </c>
      <c r="BA1609">
        <v>3</v>
      </c>
      <c r="BB1609" s="1"/>
      <c r="BC1609">
        <v>2</v>
      </c>
      <c r="BD1609" s="91">
        <v>40</v>
      </c>
      <c r="BE1609" s="93">
        <v>9</v>
      </c>
      <c r="BF1609" s="96">
        <f t="shared" si="685"/>
        <v>40009</v>
      </c>
      <c r="BG1609" s="96">
        <f t="shared" si="686"/>
        <v>40009</v>
      </c>
      <c r="BH1609" s="1"/>
      <c r="BI1609" s="7" t="s">
        <v>1447</v>
      </c>
    </row>
    <row r="1610" spans="1:61" ht="14" hidden="1" customHeight="1" outlineLevel="1" x14ac:dyDescent="0.2">
      <c r="A1610" t="s">
        <v>1549</v>
      </c>
      <c r="B1610" t="s">
        <v>93</v>
      </c>
      <c r="C1610" s="1">
        <f t="shared" si="674"/>
        <v>3886</v>
      </c>
      <c r="D1610" s="7">
        <f>IF(N1610&gt;0, RANK(N1610,(N1610:P1610,Q1610:AF1610)),0)</f>
        <v>2</v>
      </c>
      <c r="E1610" s="7">
        <f>IF(O1610&gt;0,RANK(O1610,(N1610:P1610,Q1610:AF1610)),0)</f>
        <v>1</v>
      </c>
      <c r="F1610" s="7">
        <f>IF(P1610&gt;0,RANK(P1610,(N1610:P1610,Q1610:AF1610)),0)</f>
        <v>4</v>
      </c>
      <c r="G1610" s="1">
        <f t="shared" si="675"/>
        <v>2236</v>
      </c>
      <c r="H1610" s="2">
        <f t="shared" si="676"/>
        <v>0.5753988677303139</v>
      </c>
      <c r="I1610" s="2"/>
      <c r="J1610" s="2">
        <f t="shared" si="677"/>
        <v>0.19325784868759649</v>
      </c>
      <c r="K1610" s="2">
        <f t="shared" si="678"/>
        <v>0.76865671641791045</v>
      </c>
      <c r="L1610" s="2">
        <f t="shared" si="679"/>
        <v>1.5182707153885743E-2</v>
      </c>
      <c r="M1610" s="2">
        <f t="shared" si="680"/>
        <v>2.2902727740607379E-2</v>
      </c>
      <c r="N1610" s="53">
        <v>751</v>
      </c>
      <c r="O1610" s="53">
        <v>2987</v>
      </c>
      <c r="P1610" s="53">
        <v>59</v>
      </c>
      <c r="Q1610" s="53">
        <v>65</v>
      </c>
      <c r="Y1610" s="53">
        <v>24</v>
      </c>
      <c r="AP1610" s="7">
        <f>IF(Q1610&gt;0,RANK(Q1610,(N1610:P1610,Q1610:AF1610)),0)</f>
        <v>3</v>
      </c>
      <c r="AQ1610" s="7">
        <f>IF(R1610&gt;0,RANK(R1610,(N1610:P1610,Q1610:AF1610)),0)</f>
        <v>0</v>
      </c>
      <c r="AR1610" s="7">
        <f>IF(T1610&gt;0,RANK(T1610,(N1610:P1610,Q1610:AF1610)),0)</f>
        <v>0</v>
      </c>
      <c r="AS1610" s="7">
        <f>IF(S1610&gt;0,RANK(S1610,(N1610:P1610,Q1610:AF1610)),0)</f>
        <v>0</v>
      </c>
      <c r="AT1610" s="2">
        <f t="shared" si="681"/>
        <v>1.6726711271230058E-2</v>
      </c>
      <c r="AU1610" s="2">
        <f t="shared" si="682"/>
        <v>0</v>
      </c>
      <c r="AV1610" s="2">
        <f t="shared" si="683"/>
        <v>0</v>
      </c>
      <c r="AW1610" s="2">
        <f t="shared" si="684"/>
        <v>0</v>
      </c>
      <c r="AY1610" t="s">
        <v>1549</v>
      </c>
      <c r="AZ1610" t="s">
        <v>93</v>
      </c>
      <c r="BA1610">
        <v>3</v>
      </c>
      <c r="BB1610" s="1"/>
      <c r="BC1610">
        <v>2</v>
      </c>
      <c r="BD1610" s="91">
        <v>40</v>
      </c>
      <c r="BE1610" s="93">
        <v>11</v>
      </c>
      <c r="BF1610" s="96">
        <f t="shared" si="685"/>
        <v>40011</v>
      </c>
      <c r="BG1610" s="96">
        <f t="shared" si="686"/>
        <v>40011</v>
      </c>
      <c r="BH1610" s="1"/>
      <c r="BI1610" s="7" t="s">
        <v>1447</v>
      </c>
    </row>
    <row r="1611" spans="1:61" ht="14" hidden="1" customHeight="1" outlineLevel="1" x14ac:dyDescent="0.2">
      <c r="A1611" t="s">
        <v>448</v>
      </c>
      <c r="B1611" t="s">
        <v>93</v>
      </c>
      <c r="C1611" s="1">
        <f t="shared" si="674"/>
        <v>15907</v>
      </c>
      <c r="D1611" s="7">
        <f>IF(N1611&gt;0, RANK(N1611,(N1611:P1611,Q1611:AF1611)),0)</f>
        <v>2</v>
      </c>
      <c r="E1611" s="7">
        <f>IF(O1611&gt;0,RANK(O1611,(N1611:P1611,Q1611:AF1611)),0)</f>
        <v>1</v>
      </c>
      <c r="F1611" s="7">
        <f>IF(P1611&gt;0,RANK(P1611,(N1611:P1611,Q1611:AF1611)),0)</f>
        <v>4</v>
      </c>
      <c r="G1611" s="1">
        <f t="shared" si="675"/>
        <v>8593</v>
      </c>
      <c r="H1611" s="2">
        <f t="shared" si="676"/>
        <v>0.54020242660463946</v>
      </c>
      <c r="I1611" s="2"/>
      <c r="J1611" s="2">
        <f t="shared" si="677"/>
        <v>0.20965612623373359</v>
      </c>
      <c r="K1611" s="2">
        <f t="shared" si="678"/>
        <v>0.74985855283837299</v>
      </c>
      <c r="L1611" s="2">
        <f t="shared" si="679"/>
        <v>1.1630099955994216E-2</v>
      </c>
      <c r="M1611" s="2">
        <f t="shared" si="680"/>
        <v>2.885522097189926E-2</v>
      </c>
      <c r="N1611" s="53">
        <v>3335</v>
      </c>
      <c r="O1611" s="53">
        <v>11928</v>
      </c>
      <c r="P1611" s="53">
        <v>185</v>
      </c>
      <c r="Q1611" s="53">
        <v>358</v>
      </c>
      <c r="Y1611" s="53">
        <v>101</v>
      </c>
      <c r="AP1611" s="7">
        <f>IF(Q1611&gt;0,RANK(Q1611,(N1611:P1611,Q1611:AF1611)),0)</f>
        <v>3</v>
      </c>
      <c r="AQ1611" s="7">
        <f>IF(R1611&gt;0,RANK(R1611,(N1611:P1611,Q1611:AF1611)),0)</f>
        <v>0</v>
      </c>
      <c r="AR1611" s="7">
        <f>IF(T1611&gt;0,RANK(T1611,(N1611:P1611,Q1611:AF1611)),0)</f>
        <v>0</v>
      </c>
      <c r="AS1611" s="7">
        <f>IF(S1611&gt;0,RANK(S1611,(N1611:P1611,Q1611:AF1611)),0)</f>
        <v>0</v>
      </c>
      <c r="AT1611" s="2">
        <f t="shared" si="681"/>
        <v>2.2505815049977996E-2</v>
      </c>
      <c r="AU1611" s="2">
        <f t="shared" si="682"/>
        <v>0</v>
      </c>
      <c r="AV1611" s="2">
        <f t="shared" si="683"/>
        <v>0</v>
      </c>
      <c r="AW1611" s="2">
        <f t="shared" si="684"/>
        <v>0</v>
      </c>
      <c r="AY1611" t="s">
        <v>448</v>
      </c>
      <c r="AZ1611" t="s">
        <v>93</v>
      </c>
      <c r="BA1611">
        <v>2</v>
      </c>
      <c r="BB1611" s="1"/>
      <c r="BC1611">
        <v>2</v>
      </c>
      <c r="BD1611" s="91">
        <v>40</v>
      </c>
      <c r="BE1611" s="93">
        <v>13</v>
      </c>
      <c r="BF1611" s="96">
        <f t="shared" si="685"/>
        <v>40013</v>
      </c>
      <c r="BG1611" s="96">
        <f t="shared" si="686"/>
        <v>40013</v>
      </c>
      <c r="BH1611" s="1"/>
      <c r="BI1611" s="7" t="s">
        <v>1447</v>
      </c>
    </row>
    <row r="1612" spans="1:61" ht="14" hidden="1" customHeight="1" outlineLevel="1" x14ac:dyDescent="0.2">
      <c r="A1612" t="s">
        <v>939</v>
      </c>
      <c r="B1612" t="s">
        <v>93</v>
      </c>
      <c r="C1612" s="1">
        <f t="shared" si="674"/>
        <v>9838</v>
      </c>
      <c r="D1612" s="7">
        <f>IF(N1612&gt;0, RANK(N1612,(N1612:P1612,Q1612:AF1612)),0)</f>
        <v>2</v>
      </c>
      <c r="E1612" s="7">
        <f>IF(O1612&gt;0,RANK(O1612,(N1612:P1612,Q1612:AF1612)),0)</f>
        <v>1</v>
      </c>
      <c r="F1612" s="7">
        <f>IF(P1612&gt;0,RANK(P1612,(N1612:P1612,Q1612:AF1612)),0)</f>
        <v>4</v>
      </c>
      <c r="G1612" s="1">
        <f t="shared" si="675"/>
        <v>4096</v>
      </c>
      <c r="H1612" s="2">
        <f t="shared" si="676"/>
        <v>0.41634478552551329</v>
      </c>
      <c r="I1612" s="2"/>
      <c r="J1612" s="2">
        <f t="shared" si="677"/>
        <v>0.27088839194958325</v>
      </c>
      <c r="K1612" s="2">
        <f t="shared" si="678"/>
        <v>0.6872331774750966</v>
      </c>
      <c r="L1612" s="2">
        <f t="shared" si="679"/>
        <v>1.5348648099207156E-2</v>
      </c>
      <c r="M1612" s="2">
        <f t="shared" si="680"/>
        <v>2.6529782476112991E-2</v>
      </c>
      <c r="N1612" s="53">
        <v>2665</v>
      </c>
      <c r="O1612" s="53">
        <v>6761</v>
      </c>
      <c r="P1612" s="53">
        <v>151</v>
      </c>
      <c r="Q1612" s="53">
        <v>186</v>
      </c>
      <c r="Y1612" s="53">
        <v>75</v>
      </c>
      <c r="AP1612" s="7">
        <f>IF(Q1612&gt;0,RANK(Q1612,(N1612:P1612,Q1612:AF1612)),0)</f>
        <v>3</v>
      </c>
      <c r="AQ1612" s="7">
        <f>IF(R1612&gt;0,RANK(R1612,(N1612:P1612,Q1612:AF1612)),0)</f>
        <v>0</v>
      </c>
      <c r="AR1612" s="7">
        <f>IF(T1612&gt;0,RANK(T1612,(N1612:P1612,Q1612:AF1612)),0)</f>
        <v>0</v>
      </c>
      <c r="AS1612" s="7">
        <f>IF(S1612&gt;0,RANK(S1612,(N1612:P1612,Q1612:AF1612)),0)</f>
        <v>0</v>
      </c>
      <c r="AT1612" s="2">
        <f t="shared" si="681"/>
        <v>1.8906281764586298E-2</v>
      </c>
      <c r="AU1612" s="2">
        <f t="shared" si="682"/>
        <v>0</v>
      </c>
      <c r="AV1612" s="2">
        <f t="shared" si="683"/>
        <v>0</v>
      </c>
      <c r="AW1612" s="2">
        <f t="shared" si="684"/>
        <v>0</v>
      </c>
      <c r="AY1612" t="s">
        <v>939</v>
      </c>
      <c r="AZ1612" t="s">
        <v>93</v>
      </c>
      <c r="BA1612">
        <v>3</v>
      </c>
      <c r="BB1612" s="1"/>
      <c r="BC1612">
        <v>2</v>
      </c>
      <c r="BD1612" s="91">
        <v>40</v>
      </c>
      <c r="BE1612" s="93">
        <v>15</v>
      </c>
      <c r="BF1612" s="96">
        <f t="shared" si="685"/>
        <v>40015</v>
      </c>
      <c r="BG1612" s="96">
        <f t="shared" si="686"/>
        <v>40015</v>
      </c>
      <c r="BH1612" s="1"/>
      <c r="BI1612" s="7" t="s">
        <v>1447</v>
      </c>
    </row>
    <row r="1613" spans="1:61" ht="14" hidden="1" customHeight="1" outlineLevel="1" x14ac:dyDescent="0.2">
      <c r="A1613" t="s">
        <v>974</v>
      </c>
      <c r="B1613" t="s">
        <v>93</v>
      </c>
      <c r="C1613" s="1">
        <f t="shared" si="674"/>
        <v>61681</v>
      </c>
      <c r="D1613" s="7">
        <f>IF(N1613&gt;0, RANK(N1613,(N1613:P1613,Q1613:AF1613)),0)</f>
        <v>2</v>
      </c>
      <c r="E1613" s="7">
        <f>IF(O1613&gt;0,RANK(O1613,(N1613:P1613,Q1613:AF1613)),0)</f>
        <v>1</v>
      </c>
      <c r="F1613" s="7">
        <f>IF(P1613&gt;0,RANK(P1613,(N1613:P1613,Q1613:AF1613)),0)</f>
        <v>4</v>
      </c>
      <c r="G1613" s="1">
        <f t="shared" si="675"/>
        <v>24133</v>
      </c>
      <c r="H1613" s="2">
        <f t="shared" si="676"/>
        <v>0.39125500559329451</v>
      </c>
      <c r="I1613" s="2"/>
      <c r="J1613" s="2">
        <f t="shared" si="677"/>
        <v>0.28186961949384737</v>
      </c>
      <c r="K1613" s="2">
        <f t="shared" si="678"/>
        <v>0.67312462508714188</v>
      </c>
      <c r="L1613" s="2">
        <f t="shared" si="679"/>
        <v>1.3261782396524051E-2</v>
      </c>
      <c r="M1613" s="2">
        <f t="shared" si="680"/>
        <v>3.1743973022486702E-2</v>
      </c>
      <c r="N1613" s="53">
        <v>17386</v>
      </c>
      <c r="O1613" s="53">
        <v>41519</v>
      </c>
      <c r="P1613" s="53">
        <v>818</v>
      </c>
      <c r="Q1613" s="53">
        <v>1525</v>
      </c>
      <c r="Y1613" s="53">
        <v>433</v>
      </c>
      <c r="AP1613" s="7">
        <f>IF(Q1613&gt;0,RANK(Q1613,(N1613:P1613,Q1613:AF1613)),0)</f>
        <v>3</v>
      </c>
      <c r="AQ1613" s="7">
        <f>IF(R1613&gt;0,RANK(R1613,(N1613:P1613,Q1613:AF1613)),0)</f>
        <v>0</v>
      </c>
      <c r="AR1613" s="7">
        <f>IF(T1613&gt;0,RANK(T1613,(N1613:P1613,Q1613:AF1613)),0)</f>
        <v>0</v>
      </c>
      <c r="AS1613" s="7">
        <f>IF(S1613&gt;0,RANK(S1613,(N1613:P1613,Q1613:AF1613)),0)</f>
        <v>0</v>
      </c>
      <c r="AT1613" s="2">
        <f t="shared" si="681"/>
        <v>2.4723983074204373E-2</v>
      </c>
      <c r="AU1613" s="2">
        <f t="shared" si="682"/>
        <v>0</v>
      </c>
      <c r="AV1613" s="2">
        <f t="shared" si="683"/>
        <v>0</v>
      </c>
      <c r="AW1613" s="2">
        <f t="shared" si="684"/>
        <v>0</v>
      </c>
      <c r="AY1613" t="s">
        <v>974</v>
      </c>
      <c r="AZ1613" t="s">
        <v>93</v>
      </c>
      <c r="BC1613">
        <v>2</v>
      </c>
      <c r="BD1613" s="91">
        <v>40</v>
      </c>
      <c r="BE1613" s="93">
        <v>17</v>
      </c>
      <c r="BF1613" s="96">
        <f t="shared" si="685"/>
        <v>40017</v>
      </c>
      <c r="BG1613" s="96">
        <f t="shared" si="686"/>
        <v>40017</v>
      </c>
      <c r="BI1613" s="7" t="s">
        <v>1447</v>
      </c>
    </row>
    <row r="1614" spans="1:61" ht="14" hidden="1" customHeight="1" outlineLevel="1" x14ac:dyDescent="0.2">
      <c r="A1614" t="s">
        <v>2266</v>
      </c>
      <c r="B1614" t="s">
        <v>93</v>
      </c>
      <c r="C1614" s="1">
        <f t="shared" si="674"/>
        <v>19424</v>
      </c>
      <c r="D1614" s="7">
        <f>IF(N1614&gt;0, RANK(N1614,(N1614:P1614,Q1614:AF1614)),0)</f>
        <v>2</v>
      </c>
      <c r="E1614" s="7">
        <f>IF(O1614&gt;0,RANK(O1614,(N1614:P1614,Q1614:AF1614)),0)</f>
        <v>1</v>
      </c>
      <c r="F1614" s="7">
        <f>IF(P1614&gt;0,RANK(P1614,(N1614:P1614,Q1614:AF1614)),0)</f>
        <v>4</v>
      </c>
      <c r="G1614" s="1">
        <f t="shared" si="675"/>
        <v>9992</v>
      </c>
      <c r="H1614" s="2">
        <f t="shared" si="676"/>
        <v>0.51441515650741354</v>
      </c>
      <c r="I1614" s="2"/>
      <c r="J1614" s="2">
        <f t="shared" si="677"/>
        <v>0.22405271828665568</v>
      </c>
      <c r="K1614" s="2">
        <f t="shared" si="678"/>
        <v>0.73846787479406917</v>
      </c>
      <c r="L1614" s="2">
        <f t="shared" si="679"/>
        <v>1.2510296540362438E-2</v>
      </c>
      <c r="M1614" s="2">
        <f t="shared" si="680"/>
        <v>2.4969110378912765E-2</v>
      </c>
      <c r="N1614" s="53">
        <v>4352</v>
      </c>
      <c r="O1614" s="53">
        <v>14344</v>
      </c>
      <c r="P1614" s="53">
        <v>243</v>
      </c>
      <c r="Q1614" s="53">
        <v>345</v>
      </c>
      <c r="Y1614" s="53">
        <v>140</v>
      </c>
      <c r="AP1614" s="7">
        <f>IF(Q1614&gt;0,RANK(Q1614,(N1614:P1614,Q1614:AF1614)),0)</f>
        <v>3</v>
      </c>
      <c r="AQ1614" s="7">
        <f>IF(R1614&gt;0,RANK(R1614,(N1614:P1614,Q1614:AF1614)),0)</f>
        <v>0</v>
      </c>
      <c r="AR1614" s="7">
        <f>IF(T1614&gt;0,RANK(T1614,(N1614:P1614,Q1614:AF1614)),0)</f>
        <v>0</v>
      </c>
      <c r="AS1614" s="7">
        <f>IF(S1614&gt;0,RANK(S1614,(N1614:P1614,Q1614:AF1614)),0)</f>
        <v>0</v>
      </c>
      <c r="AT1614" s="2">
        <f t="shared" si="681"/>
        <v>1.7761532125205932E-2</v>
      </c>
      <c r="AU1614" s="2">
        <f t="shared" si="682"/>
        <v>0</v>
      </c>
      <c r="AV1614" s="2">
        <f t="shared" si="683"/>
        <v>0</v>
      </c>
      <c r="AW1614" s="2">
        <f t="shared" si="684"/>
        <v>0</v>
      </c>
      <c r="AY1614" t="s">
        <v>2266</v>
      </c>
      <c r="AZ1614" t="s">
        <v>93</v>
      </c>
      <c r="BA1614">
        <v>4</v>
      </c>
      <c r="BC1614">
        <v>2</v>
      </c>
      <c r="BD1614" s="91">
        <v>40</v>
      </c>
      <c r="BE1614" s="93">
        <v>19</v>
      </c>
      <c r="BF1614" s="96">
        <f t="shared" si="685"/>
        <v>40019</v>
      </c>
      <c r="BG1614" s="96">
        <f t="shared" si="686"/>
        <v>40019</v>
      </c>
      <c r="BI1614" s="7" t="s">
        <v>1447</v>
      </c>
    </row>
    <row r="1615" spans="1:61" ht="14" hidden="1" customHeight="1" outlineLevel="1" x14ac:dyDescent="0.2">
      <c r="A1615" t="s">
        <v>1172</v>
      </c>
      <c r="B1615" t="s">
        <v>93</v>
      </c>
      <c r="C1615" s="1">
        <f t="shared" si="674"/>
        <v>17662</v>
      </c>
      <c r="D1615" s="7">
        <f>IF(N1615&gt;0, RANK(N1615,(N1615:P1615,Q1615:AF1615)),0)</f>
        <v>2</v>
      </c>
      <c r="E1615" s="7">
        <f>IF(O1615&gt;0,RANK(O1615,(N1615:P1615,Q1615:AF1615)),0)</f>
        <v>1</v>
      </c>
      <c r="F1615" s="7">
        <f>IF(P1615&gt;0,RANK(P1615,(N1615:P1615,Q1615:AF1615)),0)</f>
        <v>4</v>
      </c>
      <c r="G1615" s="1">
        <f t="shared" si="675"/>
        <v>3730</v>
      </c>
      <c r="H1615" s="2">
        <f t="shared" si="676"/>
        <v>0.2111878609444004</v>
      </c>
      <c r="I1615" s="2"/>
      <c r="J1615" s="2">
        <f t="shared" si="677"/>
        <v>0.3690974974521572</v>
      </c>
      <c r="K1615" s="2">
        <f t="shared" si="678"/>
        <v>0.58028535839655759</v>
      </c>
      <c r="L1615" s="2">
        <f t="shared" si="679"/>
        <v>1.7098856301664592E-2</v>
      </c>
      <c r="M1615" s="2">
        <f t="shared" si="680"/>
        <v>3.3518287849620562E-2</v>
      </c>
      <c r="N1615" s="53">
        <v>6519</v>
      </c>
      <c r="O1615" s="53">
        <v>10249</v>
      </c>
      <c r="P1615" s="53">
        <v>302</v>
      </c>
      <c r="Q1615" s="53">
        <v>436</v>
      </c>
      <c r="Y1615" s="53">
        <v>156</v>
      </c>
      <c r="AP1615" s="7">
        <f>IF(Q1615&gt;0,RANK(Q1615,(N1615:P1615,Q1615:AF1615)),0)</f>
        <v>3</v>
      </c>
      <c r="AQ1615" s="7">
        <f>IF(R1615&gt;0,RANK(R1615,(N1615:P1615,Q1615:AF1615)),0)</f>
        <v>0</v>
      </c>
      <c r="AR1615" s="7">
        <f>IF(T1615&gt;0,RANK(T1615,(N1615:P1615,Q1615:AF1615)),0)</f>
        <v>0</v>
      </c>
      <c r="AS1615" s="7">
        <f>IF(S1615&gt;0,RANK(S1615,(N1615:P1615,Q1615:AF1615)),0)</f>
        <v>0</v>
      </c>
      <c r="AT1615" s="2">
        <f t="shared" si="681"/>
        <v>2.4685766051409805E-2</v>
      </c>
      <c r="AU1615" s="2">
        <f t="shared" si="682"/>
        <v>0</v>
      </c>
      <c r="AV1615" s="2">
        <f t="shared" si="683"/>
        <v>0</v>
      </c>
      <c r="AW1615" s="2">
        <f t="shared" si="684"/>
        <v>0</v>
      </c>
      <c r="AY1615" t="s">
        <v>1172</v>
      </c>
      <c r="AZ1615" t="s">
        <v>93</v>
      </c>
      <c r="BA1615">
        <v>2</v>
      </c>
      <c r="BC1615">
        <v>2</v>
      </c>
      <c r="BD1615" s="91">
        <v>40</v>
      </c>
      <c r="BE1615" s="93">
        <v>21</v>
      </c>
      <c r="BF1615" s="96">
        <f t="shared" si="685"/>
        <v>40021</v>
      </c>
      <c r="BG1615" s="96">
        <f t="shared" si="686"/>
        <v>40021</v>
      </c>
      <c r="BI1615" s="7" t="s">
        <v>1447</v>
      </c>
    </row>
    <row r="1616" spans="1:61" ht="14" hidden="1" customHeight="1" outlineLevel="1" x14ac:dyDescent="0.2">
      <c r="A1616" t="s">
        <v>1271</v>
      </c>
      <c r="B1616" t="s">
        <v>93</v>
      </c>
      <c r="C1616" s="1">
        <f t="shared" si="674"/>
        <v>5802</v>
      </c>
      <c r="D1616" s="7">
        <f>IF(N1616&gt;0, RANK(N1616,(N1616:P1616,Q1616:AF1616)),0)</f>
        <v>2</v>
      </c>
      <c r="E1616" s="7">
        <f>IF(O1616&gt;0,RANK(O1616,(N1616:P1616,Q1616:AF1616)),0)</f>
        <v>1</v>
      </c>
      <c r="F1616" s="7">
        <f>IF(P1616&gt;0,RANK(P1616,(N1616:P1616,Q1616:AF1616)),0)</f>
        <v>4</v>
      </c>
      <c r="G1616" s="1">
        <f t="shared" si="675"/>
        <v>3485</v>
      </c>
      <c r="H1616" s="2">
        <f t="shared" si="676"/>
        <v>0.60065494657014817</v>
      </c>
      <c r="I1616" s="2"/>
      <c r="J1616" s="2">
        <f t="shared" si="677"/>
        <v>0.18441916580489487</v>
      </c>
      <c r="K1616" s="2">
        <f t="shared" si="678"/>
        <v>0.7850741123750431</v>
      </c>
      <c r="L1616" s="2">
        <f t="shared" si="679"/>
        <v>1.1547742157876593E-2</v>
      </c>
      <c r="M1616" s="2">
        <f t="shared" si="680"/>
        <v>1.8958979662185495E-2</v>
      </c>
      <c r="N1616" s="53">
        <v>1070</v>
      </c>
      <c r="O1616" s="53">
        <v>4555</v>
      </c>
      <c r="P1616" s="53">
        <v>67</v>
      </c>
      <c r="Q1616" s="53">
        <v>74</v>
      </c>
      <c r="Y1616" s="53">
        <v>36</v>
      </c>
      <c r="AP1616" s="7">
        <f>IF(Q1616&gt;0,RANK(Q1616,(N1616:P1616,Q1616:AF1616)),0)</f>
        <v>3</v>
      </c>
      <c r="AQ1616" s="7">
        <f>IF(R1616&gt;0,RANK(R1616,(N1616:P1616,Q1616:AF1616)),0)</f>
        <v>0</v>
      </c>
      <c r="AR1616" s="7">
        <f>IF(T1616&gt;0,RANK(T1616,(N1616:P1616,Q1616:AF1616)),0)</f>
        <v>0</v>
      </c>
      <c r="AS1616" s="7">
        <f>IF(S1616&gt;0,RANK(S1616,(N1616:P1616,Q1616:AF1616)),0)</f>
        <v>0</v>
      </c>
      <c r="AT1616" s="2">
        <f t="shared" si="681"/>
        <v>1.2754222681833851E-2</v>
      </c>
      <c r="AU1616" s="2">
        <f t="shared" si="682"/>
        <v>0</v>
      </c>
      <c r="AV1616" s="2">
        <f t="shared" si="683"/>
        <v>0</v>
      </c>
      <c r="AW1616" s="2">
        <f t="shared" si="684"/>
        <v>0</v>
      </c>
      <c r="AY1616" t="s">
        <v>1271</v>
      </c>
      <c r="AZ1616" t="s">
        <v>93</v>
      </c>
      <c r="BA1616">
        <v>2</v>
      </c>
      <c r="BC1616">
        <v>2</v>
      </c>
      <c r="BD1616" s="91">
        <v>40</v>
      </c>
      <c r="BE1616" s="93">
        <v>23</v>
      </c>
      <c r="BF1616" s="96">
        <f t="shared" si="685"/>
        <v>40023</v>
      </c>
      <c r="BG1616" s="96">
        <f t="shared" si="686"/>
        <v>40023</v>
      </c>
      <c r="BI1616" s="7" t="s">
        <v>1447</v>
      </c>
    </row>
    <row r="1617" spans="1:61" ht="14" hidden="1" customHeight="1" outlineLevel="1" x14ac:dyDescent="0.2">
      <c r="A1617" t="s">
        <v>1616</v>
      </c>
      <c r="B1617" t="s">
        <v>93</v>
      </c>
      <c r="C1617" s="1">
        <f t="shared" si="674"/>
        <v>1043</v>
      </c>
      <c r="D1617" s="7">
        <f>IF(N1617&gt;0, RANK(N1617,(N1617:P1617,Q1617:AF1617)),0)</f>
        <v>2</v>
      </c>
      <c r="E1617" s="7">
        <f>IF(O1617&gt;0,RANK(O1617,(N1617:P1617,Q1617:AF1617)),0)</f>
        <v>1</v>
      </c>
      <c r="F1617" s="7">
        <f>IF(P1617&gt;0,RANK(P1617,(N1617:P1617,Q1617:AF1617)),0)</f>
        <v>4</v>
      </c>
      <c r="G1617" s="1">
        <f t="shared" si="675"/>
        <v>884</v>
      </c>
      <c r="H1617" s="2">
        <f t="shared" si="676"/>
        <v>0.84755512943432409</v>
      </c>
      <c r="I1617" s="2"/>
      <c r="J1617" s="2">
        <f t="shared" si="677"/>
        <v>6.1361457334611694E-2</v>
      </c>
      <c r="K1617" s="2">
        <f t="shared" si="678"/>
        <v>0.90891658676893572</v>
      </c>
      <c r="L1617" s="2">
        <f t="shared" si="679"/>
        <v>1.0546500479386385E-2</v>
      </c>
      <c r="M1617" s="2">
        <f t="shared" si="680"/>
        <v>1.917545541706616E-2</v>
      </c>
      <c r="N1617" s="53">
        <v>64</v>
      </c>
      <c r="O1617" s="53">
        <v>948</v>
      </c>
      <c r="P1617" s="53">
        <v>11</v>
      </c>
      <c r="Q1617" s="53">
        <v>14</v>
      </c>
      <c r="Y1617" s="53">
        <v>6</v>
      </c>
      <c r="AP1617" s="7">
        <f>IF(Q1617&gt;0,RANK(Q1617,(N1617:P1617,Q1617:AF1617)),0)</f>
        <v>3</v>
      </c>
      <c r="AQ1617" s="7">
        <f>IF(R1617&gt;0,RANK(R1617,(N1617:P1617,Q1617:AF1617)),0)</f>
        <v>0</v>
      </c>
      <c r="AR1617" s="7">
        <f>IF(T1617&gt;0,RANK(T1617,(N1617:P1617,Q1617:AF1617)),0)</f>
        <v>0</v>
      </c>
      <c r="AS1617" s="7">
        <f>IF(S1617&gt;0,RANK(S1617,(N1617:P1617,Q1617:AF1617)),0)</f>
        <v>0</v>
      </c>
      <c r="AT1617" s="2">
        <f t="shared" si="681"/>
        <v>1.3422818791946308E-2</v>
      </c>
      <c r="AU1617" s="2">
        <f t="shared" si="682"/>
        <v>0</v>
      </c>
      <c r="AV1617" s="2">
        <f t="shared" si="683"/>
        <v>0</v>
      </c>
      <c r="AW1617" s="2">
        <f t="shared" si="684"/>
        <v>0</v>
      </c>
      <c r="AY1617" t="s">
        <v>1616</v>
      </c>
      <c r="AZ1617" t="s">
        <v>93</v>
      </c>
      <c r="BA1617">
        <v>3</v>
      </c>
      <c r="BC1617">
        <v>2</v>
      </c>
      <c r="BD1617" s="91">
        <v>40</v>
      </c>
      <c r="BE1617" s="93">
        <v>25</v>
      </c>
      <c r="BF1617" s="96">
        <f t="shared" si="685"/>
        <v>40025</v>
      </c>
      <c r="BG1617" s="96">
        <f t="shared" si="686"/>
        <v>40025</v>
      </c>
      <c r="BI1617" s="7" t="s">
        <v>1447</v>
      </c>
    </row>
    <row r="1618" spans="1:61" ht="14" hidden="1" customHeight="1" outlineLevel="1" x14ac:dyDescent="0.2">
      <c r="A1618" t="s">
        <v>1135</v>
      </c>
      <c r="B1618" t="s">
        <v>93</v>
      </c>
      <c r="C1618" s="1">
        <f t="shared" si="674"/>
        <v>119554</v>
      </c>
      <c r="D1618" s="7">
        <f>IF(N1618&gt;0, RANK(N1618,(N1618:P1618,Q1618:AF1618)),0)</f>
        <v>2</v>
      </c>
      <c r="E1618" s="7">
        <f>IF(O1618&gt;0,RANK(O1618,(N1618:P1618,Q1618:AF1618)),0)</f>
        <v>1</v>
      </c>
      <c r="F1618" s="7">
        <f>IF(P1618&gt;0,RANK(P1618,(N1618:P1618,Q1618:AF1618)),0)</f>
        <v>4</v>
      </c>
      <c r="G1618" s="1">
        <f t="shared" si="675"/>
        <v>14908</v>
      </c>
      <c r="H1618" s="2">
        <f t="shared" si="676"/>
        <v>0.12469678973518243</v>
      </c>
      <c r="I1618" s="2"/>
      <c r="J1618" s="2">
        <f t="shared" si="677"/>
        <v>0.41514294795657192</v>
      </c>
      <c r="K1618" s="2">
        <f t="shared" si="678"/>
        <v>0.53983973769175431</v>
      </c>
      <c r="L1618" s="2">
        <f t="shared" si="679"/>
        <v>1.3675828495909799E-2</v>
      </c>
      <c r="M1618" s="2">
        <f t="shared" si="680"/>
        <v>3.1341485855763976E-2</v>
      </c>
      <c r="N1618" s="53">
        <v>49632</v>
      </c>
      <c r="O1618" s="53">
        <v>64540</v>
      </c>
      <c r="P1618" s="53">
        <v>1635</v>
      </c>
      <c r="Q1618" s="53">
        <v>2890</v>
      </c>
      <c r="Y1618" s="53">
        <v>857</v>
      </c>
      <c r="AP1618" s="7">
        <f>IF(Q1618&gt;0,RANK(Q1618,(N1618:P1618,Q1618:AF1618)),0)</f>
        <v>3</v>
      </c>
      <c r="AQ1618" s="7">
        <f>IF(R1618&gt;0,RANK(R1618,(N1618:P1618,Q1618:AF1618)),0)</f>
        <v>0</v>
      </c>
      <c r="AR1618" s="7">
        <f>IF(T1618&gt;0,RANK(T1618,(N1618:P1618,Q1618:AF1618)),0)</f>
        <v>0</v>
      </c>
      <c r="AS1618" s="7">
        <f>IF(S1618&gt;0,RANK(S1618,(N1618:P1618,Q1618:AF1618)),0)</f>
        <v>0</v>
      </c>
      <c r="AT1618" s="2">
        <f t="shared" si="681"/>
        <v>2.41731769744216E-2</v>
      </c>
      <c r="AU1618" s="2">
        <f t="shared" si="682"/>
        <v>0</v>
      </c>
      <c r="AV1618" s="2">
        <f t="shared" si="683"/>
        <v>0</v>
      </c>
      <c r="AW1618" s="2">
        <f t="shared" si="684"/>
        <v>0</v>
      </c>
      <c r="AY1618" t="s">
        <v>1135</v>
      </c>
      <c r="AZ1618" t="s">
        <v>93</v>
      </c>
      <c r="BA1618">
        <v>4</v>
      </c>
      <c r="BC1618">
        <v>2</v>
      </c>
      <c r="BD1618" s="91">
        <v>40</v>
      </c>
      <c r="BE1618" s="93">
        <v>27</v>
      </c>
      <c r="BF1618" s="96">
        <f t="shared" si="685"/>
        <v>40027</v>
      </c>
      <c r="BG1618" s="96">
        <f t="shared" si="686"/>
        <v>40027</v>
      </c>
      <c r="BI1618" s="7" t="s">
        <v>1447</v>
      </c>
    </row>
    <row r="1619" spans="1:61" ht="14" hidden="1" customHeight="1" outlineLevel="1" x14ac:dyDescent="0.2">
      <c r="A1619" t="s">
        <v>706</v>
      </c>
      <c r="B1619" t="s">
        <v>93</v>
      </c>
      <c r="C1619" s="1">
        <f t="shared" si="674"/>
        <v>2481</v>
      </c>
      <c r="D1619" s="7">
        <f>IF(N1619&gt;0, RANK(N1619,(N1619:P1619,Q1619:AF1619)),0)</f>
        <v>2</v>
      </c>
      <c r="E1619" s="7">
        <f>IF(O1619&gt;0,RANK(O1619,(N1619:P1619,Q1619:AF1619)),0)</f>
        <v>1</v>
      </c>
      <c r="F1619" s="7">
        <f>IF(P1619&gt;0,RANK(P1619,(N1619:P1619,Q1619:AF1619)),0)</f>
        <v>4</v>
      </c>
      <c r="G1619" s="1">
        <f t="shared" si="675"/>
        <v>1534</v>
      </c>
      <c r="H1619" s="2">
        <f t="shared" si="676"/>
        <v>0.61829907295445385</v>
      </c>
      <c r="I1619" s="2"/>
      <c r="J1619" s="2">
        <f t="shared" si="677"/>
        <v>0.17331721080209592</v>
      </c>
      <c r="K1619" s="2">
        <f t="shared" si="678"/>
        <v>0.7916162837565498</v>
      </c>
      <c r="L1619" s="2">
        <f t="shared" si="679"/>
        <v>1.2091898428053204E-2</v>
      </c>
      <c r="M1619" s="2">
        <f t="shared" si="680"/>
        <v>2.2974607013301052E-2</v>
      </c>
      <c r="N1619" s="53">
        <v>430</v>
      </c>
      <c r="O1619" s="53">
        <v>1964</v>
      </c>
      <c r="P1619" s="53">
        <v>30</v>
      </c>
      <c r="Q1619" s="53">
        <v>33</v>
      </c>
      <c r="Y1619" s="53">
        <v>24</v>
      </c>
      <c r="AP1619" s="7">
        <f>IF(Q1619&gt;0,RANK(Q1619,(N1619:P1619,Q1619:AF1619)),0)</f>
        <v>3</v>
      </c>
      <c r="AQ1619" s="7">
        <f>IF(R1619&gt;0,RANK(R1619,(N1619:P1619,Q1619:AF1619)),0)</f>
        <v>0</v>
      </c>
      <c r="AR1619" s="7">
        <f>IF(T1619&gt;0,RANK(T1619,(N1619:P1619,Q1619:AF1619)),0)</f>
        <v>0</v>
      </c>
      <c r="AS1619" s="7">
        <f>IF(S1619&gt;0,RANK(S1619,(N1619:P1619,Q1619:AF1619)),0)</f>
        <v>0</v>
      </c>
      <c r="AT1619" s="2">
        <f t="shared" si="681"/>
        <v>1.3301088270858524E-2</v>
      </c>
      <c r="AU1619" s="2">
        <f t="shared" si="682"/>
        <v>0</v>
      </c>
      <c r="AV1619" s="2">
        <f t="shared" si="683"/>
        <v>0</v>
      </c>
      <c r="AW1619" s="2">
        <f t="shared" si="684"/>
        <v>0</v>
      </c>
      <c r="AY1619" t="s">
        <v>706</v>
      </c>
      <c r="AZ1619" t="s">
        <v>93</v>
      </c>
      <c r="BA1619">
        <v>2</v>
      </c>
      <c r="BC1619">
        <v>2</v>
      </c>
      <c r="BD1619" s="91">
        <v>40</v>
      </c>
      <c r="BE1619" s="93">
        <v>29</v>
      </c>
      <c r="BF1619" s="96">
        <f t="shared" si="685"/>
        <v>40029</v>
      </c>
      <c r="BG1619" s="96">
        <f t="shared" si="686"/>
        <v>40029</v>
      </c>
      <c r="BI1619" s="7" t="s">
        <v>1447</v>
      </c>
    </row>
    <row r="1620" spans="1:61" ht="14" hidden="1" customHeight="1" outlineLevel="1" x14ac:dyDescent="0.2">
      <c r="A1620" t="s">
        <v>2252</v>
      </c>
      <c r="B1620" t="s">
        <v>93</v>
      </c>
      <c r="C1620" s="1">
        <f t="shared" si="674"/>
        <v>35488</v>
      </c>
      <c r="D1620" s="7">
        <f>IF(N1620&gt;0, RANK(N1620,(N1620:P1620,Q1620:AF1620)),0)</f>
        <v>2</v>
      </c>
      <c r="E1620" s="7">
        <f>IF(O1620&gt;0,RANK(O1620,(N1620:P1620,Q1620:AF1620)),0)</f>
        <v>1</v>
      </c>
      <c r="F1620" s="7">
        <f>IF(P1620&gt;0,RANK(P1620,(N1620:P1620,Q1620:AF1620)),0)</f>
        <v>4</v>
      </c>
      <c r="G1620" s="1">
        <f t="shared" si="675"/>
        <v>8339</v>
      </c>
      <c r="H1620" s="2">
        <f t="shared" si="676"/>
        <v>0.23498083859332733</v>
      </c>
      <c r="I1620" s="2"/>
      <c r="J1620" s="2">
        <f t="shared" si="677"/>
        <v>0.35750112714156901</v>
      </c>
      <c r="K1620" s="2">
        <f t="shared" si="678"/>
        <v>0.59248196573489631</v>
      </c>
      <c r="L1620" s="2">
        <f t="shared" si="679"/>
        <v>1.6794409377817853E-2</v>
      </c>
      <c r="M1620" s="2">
        <f t="shared" si="680"/>
        <v>3.3222497745716825E-2</v>
      </c>
      <c r="N1620" s="53">
        <v>12687</v>
      </c>
      <c r="O1620" s="53">
        <v>21026</v>
      </c>
      <c r="P1620" s="53">
        <v>596</v>
      </c>
      <c r="Q1620" s="53">
        <v>852</v>
      </c>
      <c r="Y1620" s="53">
        <v>327</v>
      </c>
      <c r="AP1620" s="7">
        <f>IF(Q1620&gt;0,RANK(Q1620,(N1620:P1620,Q1620:AF1620)),0)</f>
        <v>3</v>
      </c>
      <c r="AQ1620" s="7">
        <f>IF(R1620&gt;0,RANK(R1620,(N1620:P1620,Q1620:AF1620)),0)</f>
        <v>0</v>
      </c>
      <c r="AR1620" s="7">
        <f>IF(T1620&gt;0,RANK(T1620,(N1620:P1620,Q1620:AF1620)),0)</f>
        <v>0</v>
      </c>
      <c r="AS1620" s="7">
        <f>IF(S1620&gt;0,RANK(S1620,(N1620:P1620,Q1620:AF1620)),0)</f>
        <v>0</v>
      </c>
      <c r="AT1620" s="2">
        <f t="shared" si="681"/>
        <v>2.4008115419296663E-2</v>
      </c>
      <c r="AU1620" s="2">
        <f t="shared" si="682"/>
        <v>0</v>
      </c>
      <c r="AV1620" s="2">
        <f t="shared" si="683"/>
        <v>0</v>
      </c>
      <c r="AW1620" s="2">
        <f t="shared" si="684"/>
        <v>0</v>
      </c>
      <c r="AY1620" t="s">
        <v>2252</v>
      </c>
      <c r="AZ1620" t="s">
        <v>93</v>
      </c>
      <c r="BA1620">
        <v>4</v>
      </c>
      <c r="BC1620">
        <v>2</v>
      </c>
      <c r="BD1620" s="91">
        <v>40</v>
      </c>
      <c r="BE1620" s="93">
        <v>31</v>
      </c>
      <c r="BF1620" s="96">
        <f t="shared" si="685"/>
        <v>40031</v>
      </c>
      <c r="BG1620" s="96">
        <f t="shared" si="686"/>
        <v>40031</v>
      </c>
      <c r="BI1620" s="7" t="s">
        <v>1447</v>
      </c>
    </row>
    <row r="1621" spans="1:61" ht="14" hidden="1" customHeight="1" outlineLevel="1" x14ac:dyDescent="0.2">
      <c r="A1621" t="s">
        <v>1316</v>
      </c>
      <c r="B1621" t="s">
        <v>93</v>
      </c>
      <c r="C1621" s="1">
        <f t="shared" si="674"/>
        <v>2562</v>
      </c>
      <c r="D1621" s="7">
        <f>IF(N1621&gt;0, RANK(N1621,(N1621:P1621,Q1621:AF1621)),0)</f>
        <v>2</v>
      </c>
      <c r="E1621" s="7">
        <f>IF(O1621&gt;0,RANK(O1621,(N1621:P1621,Q1621:AF1621)),0)</f>
        <v>1</v>
      </c>
      <c r="F1621" s="7">
        <f>IF(P1621&gt;0,RANK(P1621,(N1621:P1621,Q1621:AF1621)),0)</f>
        <v>4</v>
      </c>
      <c r="G1621" s="1">
        <f t="shared" si="675"/>
        <v>1756</v>
      </c>
      <c r="H1621" s="2">
        <f t="shared" si="676"/>
        <v>0.68540202966432473</v>
      </c>
      <c r="I1621" s="2"/>
      <c r="J1621" s="2">
        <f t="shared" si="677"/>
        <v>0.13973458235753317</v>
      </c>
      <c r="K1621" s="2">
        <f t="shared" si="678"/>
        <v>0.82513661202185795</v>
      </c>
      <c r="L1621" s="2">
        <f t="shared" si="679"/>
        <v>1.288056206088993E-2</v>
      </c>
      <c r="M1621" s="2">
        <f t="shared" si="680"/>
        <v>2.2248243559719008E-2</v>
      </c>
      <c r="N1621" s="53">
        <v>358</v>
      </c>
      <c r="O1621" s="53">
        <v>2114</v>
      </c>
      <c r="P1621" s="53">
        <v>33</v>
      </c>
      <c r="Q1621" s="53">
        <v>39</v>
      </c>
      <c r="Y1621" s="53">
        <v>18</v>
      </c>
      <c r="AP1621" s="7">
        <f>IF(Q1621&gt;0,RANK(Q1621,(N1621:P1621,Q1621:AF1621)),0)</f>
        <v>3</v>
      </c>
      <c r="AQ1621" s="7">
        <f>IF(R1621&gt;0,RANK(R1621,(N1621:P1621,Q1621:AF1621)),0)</f>
        <v>0</v>
      </c>
      <c r="AR1621" s="7">
        <f>IF(T1621&gt;0,RANK(T1621,(N1621:P1621,Q1621:AF1621)),0)</f>
        <v>0</v>
      </c>
      <c r="AS1621" s="7">
        <f>IF(S1621&gt;0,RANK(S1621,(N1621:P1621,Q1621:AF1621)),0)</f>
        <v>0</v>
      </c>
      <c r="AT1621" s="2">
        <f t="shared" si="681"/>
        <v>1.5222482435597189E-2</v>
      </c>
      <c r="AU1621" s="2">
        <f t="shared" si="682"/>
        <v>0</v>
      </c>
      <c r="AV1621" s="2">
        <f t="shared" si="683"/>
        <v>0</v>
      </c>
      <c r="AW1621" s="2">
        <f t="shared" si="684"/>
        <v>0</v>
      </c>
      <c r="AY1621" t="s">
        <v>1316</v>
      </c>
      <c r="AZ1621" t="s">
        <v>93</v>
      </c>
      <c r="BA1621">
        <v>4</v>
      </c>
      <c r="BC1621">
        <v>2</v>
      </c>
      <c r="BD1621" s="91">
        <v>40</v>
      </c>
      <c r="BE1621" s="93">
        <v>33</v>
      </c>
      <c r="BF1621" s="96">
        <f t="shared" si="685"/>
        <v>40033</v>
      </c>
      <c r="BG1621" s="96">
        <f t="shared" si="686"/>
        <v>40033</v>
      </c>
      <c r="BI1621" s="7" t="s">
        <v>1447</v>
      </c>
    </row>
    <row r="1622" spans="1:61" ht="14" hidden="1" customHeight="1" outlineLevel="1" x14ac:dyDescent="0.2">
      <c r="A1622" t="s">
        <v>2454</v>
      </c>
      <c r="B1622" t="s">
        <v>93</v>
      </c>
      <c r="C1622" s="1">
        <f t="shared" si="674"/>
        <v>6007</v>
      </c>
      <c r="D1622" s="7">
        <f>IF(N1622&gt;0, RANK(N1622,(N1622:P1622,Q1622:AF1622)),0)</f>
        <v>2</v>
      </c>
      <c r="E1622" s="7">
        <f>IF(O1622&gt;0,RANK(O1622,(N1622:P1622,Q1622:AF1622)),0)</f>
        <v>1</v>
      </c>
      <c r="F1622" s="7">
        <f>IF(P1622&gt;0,RANK(P1622,(N1622:P1622,Q1622:AF1622)),0)</f>
        <v>4</v>
      </c>
      <c r="G1622" s="1">
        <f t="shared" si="675"/>
        <v>2832</v>
      </c>
      <c r="H1622" s="2">
        <f t="shared" si="676"/>
        <v>0.47144997502913266</v>
      </c>
      <c r="I1622" s="2"/>
      <c r="J1622" s="2">
        <f t="shared" si="677"/>
        <v>0.24071916097885801</v>
      </c>
      <c r="K1622" s="2">
        <f t="shared" si="678"/>
        <v>0.7121691360079907</v>
      </c>
      <c r="L1622" s="2">
        <f t="shared" si="679"/>
        <v>1.5648410188113866E-2</v>
      </c>
      <c r="M1622" s="2">
        <f t="shared" si="680"/>
        <v>3.1463292825037396E-2</v>
      </c>
      <c r="N1622" s="53">
        <v>1446</v>
      </c>
      <c r="O1622" s="53">
        <v>4278</v>
      </c>
      <c r="P1622" s="53">
        <v>94</v>
      </c>
      <c r="Q1622" s="53">
        <v>144</v>
      </c>
      <c r="Y1622" s="53">
        <v>45</v>
      </c>
      <c r="AP1622" s="7">
        <f>IF(Q1622&gt;0,RANK(Q1622,(N1622:P1622,Q1622:AF1622)),0)</f>
        <v>3</v>
      </c>
      <c r="AQ1622" s="7">
        <f>IF(R1622&gt;0,RANK(R1622,(N1622:P1622,Q1622:AF1622)),0)</f>
        <v>0</v>
      </c>
      <c r="AR1622" s="7">
        <f>IF(T1622&gt;0,RANK(T1622,(N1622:P1622,Q1622:AF1622)),0)</f>
        <v>0</v>
      </c>
      <c r="AS1622" s="7">
        <f>IF(S1622&gt;0,RANK(S1622,(N1622:P1622,Q1622:AF1622)),0)</f>
        <v>0</v>
      </c>
      <c r="AT1622" s="2">
        <f t="shared" si="681"/>
        <v>2.3972032628599968E-2</v>
      </c>
      <c r="AU1622" s="2">
        <f t="shared" si="682"/>
        <v>0</v>
      </c>
      <c r="AV1622" s="2">
        <f t="shared" si="683"/>
        <v>0</v>
      </c>
      <c r="AW1622" s="2">
        <f t="shared" si="684"/>
        <v>0</v>
      </c>
      <c r="AY1622" t="s">
        <v>2454</v>
      </c>
      <c r="AZ1622" t="s">
        <v>93</v>
      </c>
      <c r="BA1622">
        <v>2</v>
      </c>
      <c r="BC1622">
        <v>2</v>
      </c>
      <c r="BD1622" s="91">
        <v>40</v>
      </c>
      <c r="BE1622" s="93">
        <v>35</v>
      </c>
      <c r="BF1622" s="96">
        <f t="shared" si="685"/>
        <v>40035</v>
      </c>
      <c r="BG1622" s="96">
        <f t="shared" si="686"/>
        <v>40035</v>
      </c>
      <c r="BI1622" s="7" t="s">
        <v>1447</v>
      </c>
    </row>
    <row r="1623" spans="1:61" ht="14" hidden="1" customHeight="1" outlineLevel="1" x14ac:dyDescent="0.2">
      <c r="A1623" t="s">
        <v>1086</v>
      </c>
      <c r="B1623" t="s">
        <v>93</v>
      </c>
      <c r="C1623" s="1">
        <f t="shared" si="674"/>
        <v>30426</v>
      </c>
      <c r="D1623" s="7">
        <f>IF(N1623&gt;0, RANK(N1623,(N1623:P1623,Q1623:AF1623)),0)</f>
        <v>2</v>
      </c>
      <c r="E1623" s="7">
        <f>IF(O1623&gt;0,RANK(O1623,(N1623:P1623,Q1623:AF1623)),0)</f>
        <v>1</v>
      </c>
      <c r="F1623" s="7">
        <f>IF(P1623&gt;0,RANK(P1623,(N1623:P1623,Q1623:AF1623)),0)</f>
        <v>4</v>
      </c>
      <c r="G1623" s="1">
        <f t="shared" si="675"/>
        <v>15141</v>
      </c>
      <c r="H1623" s="2">
        <f t="shared" si="676"/>
        <v>0.49763360283967661</v>
      </c>
      <c r="I1623" s="2"/>
      <c r="J1623" s="2">
        <f t="shared" si="677"/>
        <v>0.22862025898902255</v>
      </c>
      <c r="K1623" s="2">
        <f t="shared" si="678"/>
        <v>0.72625386182869911</v>
      </c>
      <c r="L1623" s="2">
        <f t="shared" si="679"/>
        <v>1.5973180832183003E-2</v>
      </c>
      <c r="M1623" s="2">
        <f t="shared" si="680"/>
        <v>2.9152698350095391E-2</v>
      </c>
      <c r="N1623" s="53">
        <v>6956</v>
      </c>
      <c r="O1623" s="53">
        <v>22097</v>
      </c>
      <c r="P1623" s="53">
        <v>486</v>
      </c>
      <c r="Q1623" s="53">
        <v>688</v>
      </c>
      <c r="Y1623" s="53">
        <v>199</v>
      </c>
      <c r="AP1623" s="7">
        <f>IF(Q1623&gt;0,RANK(Q1623,(N1623:P1623,Q1623:AF1623)),0)</f>
        <v>3</v>
      </c>
      <c r="AQ1623" s="7">
        <f>IF(R1623&gt;0,RANK(R1623,(N1623:P1623,Q1623:AF1623)),0)</f>
        <v>0</v>
      </c>
      <c r="AR1623" s="7">
        <f>IF(T1623&gt;0,RANK(T1623,(N1623:P1623,Q1623:AF1623)),0)</f>
        <v>0</v>
      </c>
      <c r="AS1623" s="7">
        <f>IF(S1623&gt;0,RANK(S1623,(N1623:P1623,Q1623:AF1623)),0)</f>
        <v>0</v>
      </c>
      <c r="AT1623" s="2">
        <f t="shared" si="681"/>
        <v>2.2612239531979227E-2</v>
      </c>
      <c r="AU1623" s="2">
        <f t="shared" si="682"/>
        <v>0</v>
      </c>
      <c r="AV1623" s="2">
        <f t="shared" si="683"/>
        <v>0</v>
      </c>
      <c r="AW1623" s="2">
        <f t="shared" si="684"/>
        <v>0</v>
      </c>
      <c r="AY1623" t="s">
        <v>1086</v>
      </c>
      <c r="AZ1623" t="s">
        <v>93</v>
      </c>
      <c r="BC1623">
        <v>2</v>
      </c>
      <c r="BD1623" s="91">
        <v>40</v>
      </c>
      <c r="BE1623" s="93">
        <v>37</v>
      </c>
      <c r="BF1623" s="96">
        <f t="shared" si="685"/>
        <v>40037</v>
      </c>
      <c r="BG1623" s="96">
        <f t="shared" si="686"/>
        <v>40037</v>
      </c>
      <c r="BI1623" s="7" t="s">
        <v>1447</v>
      </c>
    </row>
    <row r="1624" spans="1:61" ht="14" hidden="1" customHeight="1" outlineLevel="1" x14ac:dyDescent="0.2">
      <c r="A1624" t="s">
        <v>672</v>
      </c>
      <c r="B1624" t="s">
        <v>93</v>
      </c>
      <c r="C1624" s="1">
        <f t="shared" si="674"/>
        <v>10663</v>
      </c>
      <c r="D1624" s="7">
        <f>IF(N1624&gt;0, RANK(N1624,(N1624:P1624,Q1624:AF1624)),0)</f>
        <v>2</v>
      </c>
      <c r="E1624" s="7">
        <f>IF(O1624&gt;0,RANK(O1624,(N1624:P1624,Q1624:AF1624)),0)</f>
        <v>1</v>
      </c>
      <c r="F1624" s="7">
        <f>IF(P1624&gt;0,RANK(P1624,(N1624:P1624,Q1624:AF1624)),0)</f>
        <v>4</v>
      </c>
      <c r="G1624" s="1">
        <f t="shared" si="675"/>
        <v>5281</v>
      </c>
      <c r="H1624" s="2">
        <f t="shared" si="676"/>
        <v>0.49526399699896839</v>
      </c>
      <c r="I1624" s="2"/>
      <c r="J1624" s="2">
        <f t="shared" si="677"/>
        <v>0.23014161117884271</v>
      </c>
      <c r="K1624" s="2">
        <f t="shared" si="678"/>
        <v>0.72540560817781108</v>
      </c>
      <c r="L1624" s="2">
        <f t="shared" si="679"/>
        <v>1.2566819844321486E-2</v>
      </c>
      <c r="M1624" s="2">
        <f t="shared" si="680"/>
        <v>3.1885960799024747E-2</v>
      </c>
      <c r="N1624" s="53">
        <v>2454</v>
      </c>
      <c r="O1624" s="53">
        <v>7735</v>
      </c>
      <c r="P1624" s="53">
        <v>134</v>
      </c>
      <c r="Q1624" s="53">
        <v>275</v>
      </c>
      <c r="Y1624" s="53">
        <v>65</v>
      </c>
      <c r="AP1624" s="7">
        <f>IF(Q1624&gt;0,RANK(Q1624,(N1624:P1624,Q1624:AF1624)),0)</f>
        <v>3</v>
      </c>
      <c r="AQ1624" s="7">
        <f>IF(R1624&gt;0,RANK(R1624,(N1624:P1624,Q1624:AF1624)),0)</f>
        <v>0</v>
      </c>
      <c r="AR1624" s="7">
        <f>IF(T1624&gt;0,RANK(T1624,(N1624:P1624,Q1624:AF1624)),0)</f>
        <v>0</v>
      </c>
      <c r="AS1624" s="7">
        <f>IF(S1624&gt;0,RANK(S1624,(N1624:P1624,Q1624:AF1624)),0)</f>
        <v>0</v>
      </c>
      <c r="AT1624" s="2">
        <f t="shared" si="681"/>
        <v>2.5790115352152303E-2</v>
      </c>
      <c r="AU1624" s="2">
        <f t="shared" si="682"/>
        <v>0</v>
      </c>
      <c r="AV1624" s="2">
        <f t="shared" si="683"/>
        <v>0</v>
      </c>
      <c r="AW1624" s="2">
        <f t="shared" si="684"/>
        <v>0</v>
      </c>
      <c r="AY1624" t="s">
        <v>672</v>
      </c>
      <c r="AZ1624" t="s">
        <v>93</v>
      </c>
      <c r="BA1624">
        <v>3</v>
      </c>
      <c r="BC1624">
        <v>2</v>
      </c>
      <c r="BD1624" s="91">
        <v>40</v>
      </c>
      <c r="BE1624" s="93">
        <v>39</v>
      </c>
      <c r="BF1624" s="96">
        <f t="shared" si="685"/>
        <v>40039</v>
      </c>
      <c r="BG1624" s="96">
        <f t="shared" si="686"/>
        <v>40039</v>
      </c>
      <c r="BI1624" s="7" t="s">
        <v>1447</v>
      </c>
    </row>
    <row r="1625" spans="1:61" ht="14" hidden="1" customHeight="1" outlineLevel="1" x14ac:dyDescent="0.2">
      <c r="A1625" t="s">
        <v>1456</v>
      </c>
      <c r="B1625" t="s">
        <v>93</v>
      </c>
      <c r="C1625" s="1">
        <f t="shared" si="674"/>
        <v>17181</v>
      </c>
      <c r="D1625" s="7">
        <f>IF(N1625&gt;0, RANK(N1625,(N1625:P1625,Q1625:AF1625)),0)</f>
        <v>2</v>
      </c>
      <c r="E1625" s="7">
        <f>IF(O1625&gt;0,RANK(O1625,(N1625:P1625,Q1625:AF1625)),0)</f>
        <v>1</v>
      </c>
      <c r="F1625" s="7">
        <f>IF(P1625&gt;0,RANK(P1625,(N1625:P1625,Q1625:AF1625)),0)</f>
        <v>4</v>
      </c>
      <c r="G1625" s="1">
        <f t="shared" si="675"/>
        <v>9129</v>
      </c>
      <c r="H1625" s="2">
        <f t="shared" si="676"/>
        <v>0.53134276235376288</v>
      </c>
      <c r="I1625" s="2"/>
      <c r="J1625" s="2">
        <f t="shared" si="677"/>
        <v>0.21535417030440604</v>
      </c>
      <c r="K1625" s="2">
        <f t="shared" si="678"/>
        <v>0.74669693265816894</v>
      </c>
      <c r="L1625" s="2">
        <f t="shared" si="679"/>
        <v>1.4492753623188406E-2</v>
      </c>
      <c r="M1625" s="2">
        <f t="shared" si="680"/>
        <v>2.3456143414236581E-2</v>
      </c>
      <c r="N1625" s="53">
        <v>3700</v>
      </c>
      <c r="O1625" s="53">
        <v>12829</v>
      </c>
      <c r="P1625" s="53">
        <v>249</v>
      </c>
      <c r="Q1625" s="53">
        <v>283</v>
      </c>
      <c r="Y1625" s="53">
        <v>120</v>
      </c>
      <c r="AP1625" s="7">
        <f>IF(Q1625&gt;0,RANK(Q1625,(N1625:P1625,Q1625:AF1625)),0)</f>
        <v>3</v>
      </c>
      <c r="AQ1625" s="7">
        <f>IF(R1625&gt;0,RANK(R1625,(N1625:P1625,Q1625:AF1625)),0)</f>
        <v>0</v>
      </c>
      <c r="AR1625" s="7">
        <f>IF(T1625&gt;0,RANK(T1625,(N1625:P1625,Q1625:AF1625)),0)</f>
        <v>0</v>
      </c>
      <c r="AS1625" s="7">
        <f>IF(S1625&gt;0,RANK(S1625,(N1625:P1625,Q1625:AF1625)),0)</f>
        <v>0</v>
      </c>
      <c r="AT1625" s="2">
        <f t="shared" si="681"/>
        <v>1.6471683836796463E-2</v>
      </c>
      <c r="AU1625" s="2">
        <f t="shared" si="682"/>
        <v>0</v>
      </c>
      <c r="AV1625" s="2">
        <f t="shared" si="683"/>
        <v>0</v>
      </c>
      <c r="AW1625" s="2">
        <f t="shared" si="684"/>
        <v>0</v>
      </c>
      <c r="AY1625" t="s">
        <v>1456</v>
      </c>
      <c r="AZ1625" t="s">
        <v>93</v>
      </c>
      <c r="BA1625">
        <v>2</v>
      </c>
      <c r="BC1625">
        <v>2</v>
      </c>
      <c r="BD1625" s="91">
        <v>40</v>
      </c>
      <c r="BE1625" s="93">
        <v>41</v>
      </c>
      <c r="BF1625" s="96">
        <f t="shared" si="685"/>
        <v>40041</v>
      </c>
      <c r="BG1625" s="96">
        <f t="shared" si="686"/>
        <v>40041</v>
      </c>
      <c r="BI1625" s="7" t="s">
        <v>1447</v>
      </c>
    </row>
    <row r="1626" spans="1:61" ht="14" hidden="1" customHeight="1" outlineLevel="1" x14ac:dyDescent="0.2">
      <c r="A1626" t="s">
        <v>2406</v>
      </c>
      <c r="B1626" t="s">
        <v>93</v>
      </c>
      <c r="C1626" s="1">
        <f t="shared" si="674"/>
        <v>2354</v>
      </c>
      <c r="D1626" s="7">
        <f>IF(N1626&gt;0, RANK(N1626,(N1626:P1626,Q1626:AF1626)),0)</f>
        <v>2</v>
      </c>
      <c r="E1626" s="7">
        <f>IF(O1626&gt;0,RANK(O1626,(N1626:P1626,Q1626:AF1626)),0)</f>
        <v>1</v>
      </c>
      <c r="F1626" s="7">
        <f>IF(P1626&gt;0,RANK(P1626,(N1626:P1626,Q1626:AF1626)),0)</f>
        <v>4</v>
      </c>
      <c r="G1626" s="1">
        <f t="shared" si="675"/>
        <v>1792</v>
      </c>
      <c r="H1626" s="2">
        <f t="shared" si="676"/>
        <v>0.76125743415463043</v>
      </c>
      <c r="I1626" s="2"/>
      <c r="J1626" s="2">
        <f t="shared" si="677"/>
        <v>0.10747663551401869</v>
      </c>
      <c r="K1626" s="2">
        <f t="shared" si="678"/>
        <v>0.86873406966864908</v>
      </c>
      <c r="L1626" s="2">
        <f t="shared" si="679"/>
        <v>8.4961767204757861E-3</v>
      </c>
      <c r="M1626" s="2">
        <f t="shared" si="680"/>
        <v>1.5293118096856488E-2</v>
      </c>
      <c r="N1626" s="53">
        <v>253</v>
      </c>
      <c r="O1626" s="53">
        <v>2045</v>
      </c>
      <c r="P1626" s="53">
        <v>20</v>
      </c>
      <c r="Q1626" s="53">
        <v>29</v>
      </c>
      <c r="Y1626" s="53">
        <v>7</v>
      </c>
      <c r="AP1626" s="7">
        <f>IF(Q1626&gt;0,RANK(Q1626,(N1626:P1626,Q1626:AF1626)),0)</f>
        <v>3</v>
      </c>
      <c r="AQ1626" s="7">
        <f>IF(R1626&gt;0,RANK(R1626,(N1626:P1626,Q1626:AF1626)),0)</f>
        <v>0</v>
      </c>
      <c r="AR1626" s="7">
        <f>IF(T1626&gt;0,RANK(T1626,(N1626:P1626,Q1626:AF1626)),0)</f>
        <v>0</v>
      </c>
      <c r="AS1626" s="7">
        <f>IF(S1626&gt;0,RANK(S1626,(N1626:P1626,Q1626:AF1626)),0)</f>
        <v>0</v>
      </c>
      <c r="AT1626" s="2">
        <f t="shared" si="681"/>
        <v>1.2319456244689889E-2</v>
      </c>
      <c r="AU1626" s="2">
        <f t="shared" si="682"/>
        <v>0</v>
      </c>
      <c r="AV1626" s="2">
        <f t="shared" si="683"/>
        <v>0</v>
      </c>
      <c r="AW1626" s="2">
        <f t="shared" si="684"/>
        <v>0</v>
      </c>
      <c r="AY1626" t="s">
        <v>2406</v>
      </c>
      <c r="AZ1626" t="s">
        <v>93</v>
      </c>
      <c r="BA1626">
        <v>3</v>
      </c>
      <c r="BC1626">
        <v>2</v>
      </c>
      <c r="BD1626" s="91">
        <v>40</v>
      </c>
      <c r="BE1626" s="93">
        <v>43</v>
      </c>
      <c r="BF1626" s="96">
        <f t="shared" si="685"/>
        <v>40043</v>
      </c>
      <c r="BG1626" s="96">
        <f t="shared" si="686"/>
        <v>40043</v>
      </c>
      <c r="BI1626" s="7" t="s">
        <v>1447</v>
      </c>
    </row>
    <row r="1627" spans="1:61" ht="14" hidden="1" customHeight="1" outlineLevel="1" x14ac:dyDescent="0.2">
      <c r="A1627" t="s">
        <v>551</v>
      </c>
      <c r="B1627" t="s">
        <v>93</v>
      </c>
      <c r="C1627" s="1">
        <f t="shared" si="674"/>
        <v>1866</v>
      </c>
      <c r="D1627" s="7">
        <f>IF(N1627&gt;0, RANK(N1627,(N1627:P1627,Q1627:AF1627)),0)</f>
        <v>2</v>
      </c>
      <c r="E1627" s="7">
        <f>IF(O1627&gt;0,RANK(O1627,(N1627:P1627,Q1627:AF1627)),0)</f>
        <v>1</v>
      </c>
      <c r="F1627" s="7">
        <f>IF(P1627&gt;0,RANK(P1627,(N1627:P1627,Q1627:AF1627)),0)</f>
        <v>4</v>
      </c>
      <c r="G1627" s="1">
        <f t="shared" si="675"/>
        <v>1434</v>
      </c>
      <c r="H1627" s="2">
        <f t="shared" si="676"/>
        <v>0.76848874598070738</v>
      </c>
      <c r="I1627" s="2"/>
      <c r="J1627" s="2">
        <f t="shared" si="677"/>
        <v>0.10021436227224008</v>
      </c>
      <c r="K1627" s="2">
        <f t="shared" si="678"/>
        <v>0.8687031082529475</v>
      </c>
      <c r="L1627" s="2">
        <f t="shared" si="679"/>
        <v>9.6463022508038593E-3</v>
      </c>
      <c r="M1627" s="2">
        <f t="shared" si="680"/>
        <v>2.1436227224008522E-2</v>
      </c>
      <c r="N1627" s="53">
        <v>187</v>
      </c>
      <c r="O1627" s="53">
        <v>1621</v>
      </c>
      <c r="P1627" s="53">
        <v>18</v>
      </c>
      <c r="Q1627" s="53">
        <v>28</v>
      </c>
      <c r="Y1627" s="53">
        <v>12</v>
      </c>
      <c r="AP1627" s="7">
        <f>IF(Q1627&gt;0,RANK(Q1627,(N1627:P1627,Q1627:AF1627)),0)</f>
        <v>3</v>
      </c>
      <c r="AQ1627" s="7">
        <f>IF(R1627&gt;0,RANK(R1627,(N1627:P1627,Q1627:AF1627)),0)</f>
        <v>0</v>
      </c>
      <c r="AR1627" s="7">
        <f>IF(T1627&gt;0,RANK(T1627,(N1627:P1627,Q1627:AF1627)),0)</f>
        <v>0</v>
      </c>
      <c r="AS1627" s="7">
        <f>IF(S1627&gt;0,RANK(S1627,(N1627:P1627,Q1627:AF1627)),0)</f>
        <v>0</v>
      </c>
      <c r="AT1627" s="2">
        <f t="shared" si="681"/>
        <v>1.5005359056806002E-2</v>
      </c>
      <c r="AU1627" s="2">
        <f t="shared" si="682"/>
        <v>0</v>
      </c>
      <c r="AV1627" s="2">
        <f t="shared" si="683"/>
        <v>0</v>
      </c>
      <c r="AW1627" s="2">
        <f t="shared" si="684"/>
        <v>0</v>
      </c>
      <c r="AY1627" t="s">
        <v>551</v>
      </c>
      <c r="AZ1627" t="s">
        <v>93</v>
      </c>
      <c r="BA1627">
        <v>3</v>
      </c>
      <c r="BC1627">
        <v>2</v>
      </c>
      <c r="BD1627" s="91">
        <v>40</v>
      </c>
      <c r="BE1627" s="93">
        <v>45</v>
      </c>
      <c r="BF1627" s="96">
        <f t="shared" si="685"/>
        <v>40045</v>
      </c>
      <c r="BG1627" s="96">
        <f t="shared" si="686"/>
        <v>40045</v>
      </c>
      <c r="BI1627" s="7" t="s">
        <v>1447</v>
      </c>
    </row>
    <row r="1628" spans="1:61" ht="14" hidden="1" customHeight="1" outlineLevel="1" x14ac:dyDescent="0.2">
      <c r="A1628" t="s">
        <v>553</v>
      </c>
      <c r="B1628" t="s">
        <v>93</v>
      </c>
      <c r="C1628" s="1">
        <f t="shared" si="674"/>
        <v>22348</v>
      </c>
      <c r="D1628" s="7">
        <f>IF(N1628&gt;0, RANK(N1628,(N1628:P1628,Q1628:AF1628)),0)</f>
        <v>2</v>
      </c>
      <c r="E1628" s="7">
        <f>IF(O1628&gt;0,RANK(O1628,(N1628:P1628,Q1628:AF1628)),0)</f>
        <v>1</v>
      </c>
      <c r="F1628" s="7">
        <f>IF(P1628&gt;0,RANK(P1628,(N1628:P1628,Q1628:AF1628)),0)</f>
        <v>4</v>
      </c>
      <c r="G1628" s="1">
        <f t="shared" si="675"/>
        <v>11300</v>
      </c>
      <c r="H1628" s="2">
        <f t="shared" si="676"/>
        <v>0.50563808841954538</v>
      </c>
      <c r="I1628" s="2"/>
      <c r="J1628" s="2">
        <f t="shared" si="677"/>
        <v>0.22400214784320743</v>
      </c>
      <c r="K1628" s="2">
        <f t="shared" si="678"/>
        <v>0.72964023626275287</v>
      </c>
      <c r="L1628" s="2">
        <f t="shared" si="679"/>
        <v>1.4855915518167173E-2</v>
      </c>
      <c r="M1628" s="2">
        <f t="shared" si="680"/>
        <v>3.1501700375872466E-2</v>
      </c>
      <c r="N1628" s="53">
        <v>5006</v>
      </c>
      <c r="O1628" s="53">
        <v>16306</v>
      </c>
      <c r="P1628" s="53">
        <v>332</v>
      </c>
      <c r="Q1628" s="53">
        <v>519</v>
      </c>
      <c r="Y1628" s="53">
        <v>185</v>
      </c>
      <c r="AP1628" s="7">
        <f>IF(Q1628&gt;0,RANK(Q1628,(N1628:P1628,Q1628:AF1628)),0)</f>
        <v>3</v>
      </c>
      <c r="AQ1628" s="7">
        <f>IF(R1628&gt;0,RANK(R1628,(N1628:P1628,Q1628:AF1628)),0)</f>
        <v>0</v>
      </c>
      <c r="AR1628" s="7">
        <f>IF(T1628&gt;0,RANK(T1628,(N1628:P1628,Q1628:AF1628)),0)</f>
        <v>0</v>
      </c>
      <c r="AS1628" s="7">
        <f>IF(S1628&gt;0,RANK(S1628,(N1628:P1628,Q1628:AF1628)),0)</f>
        <v>0</v>
      </c>
      <c r="AT1628" s="2">
        <f t="shared" si="681"/>
        <v>2.3223554680508324E-2</v>
      </c>
      <c r="AU1628" s="2">
        <f t="shared" si="682"/>
        <v>0</v>
      </c>
      <c r="AV1628" s="2">
        <f t="shared" si="683"/>
        <v>0</v>
      </c>
      <c r="AW1628" s="2">
        <f t="shared" si="684"/>
        <v>0</v>
      </c>
      <c r="AY1628" t="s">
        <v>553</v>
      </c>
      <c r="AZ1628" t="s">
        <v>93</v>
      </c>
      <c r="BA1628">
        <v>3</v>
      </c>
      <c r="BC1628">
        <v>2</v>
      </c>
      <c r="BD1628" s="91">
        <v>40</v>
      </c>
      <c r="BE1628" s="93">
        <v>47</v>
      </c>
      <c r="BF1628" s="96">
        <f t="shared" si="685"/>
        <v>40047</v>
      </c>
      <c r="BG1628" s="96">
        <f t="shared" si="686"/>
        <v>40047</v>
      </c>
      <c r="BI1628" s="7" t="s">
        <v>1447</v>
      </c>
    </row>
    <row r="1629" spans="1:61" ht="14" hidden="1" customHeight="1" outlineLevel="1" x14ac:dyDescent="0.2">
      <c r="A1629" t="s">
        <v>1886</v>
      </c>
      <c r="B1629" t="s">
        <v>93</v>
      </c>
      <c r="C1629" s="1">
        <f t="shared" si="674"/>
        <v>10887</v>
      </c>
      <c r="D1629" s="7">
        <f>IF(N1629&gt;0, RANK(N1629,(N1629:P1629,Q1629:AF1629)),0)</f>
        <v>2</v>
      </c>
      <c r="E1629" s="7">
        <f>IF(O1629&gt;0,RANK(O1629,(N1629:P1629,Q1629:AF1629)),0)</f>
        <v>1</v>
      </c>
      <c r="F1629" s="7">
        <f>IF(P1629&gt;0,RANK(P1629,(N1629:P1629,Q1629:AF1629)),0)</f>
        <v>4</v>
      </c>
      <c r="G1629" s="1">
        <f t="shared" si="675"/>
        <v>6511</v>
      </c>
      <c r="H1629" s="2">
        <f t="shared" si="676"/>
        <v>0.59805272343161564</v>
      </c>
      <c r="I1629" s="2"/>
      <c r="J1629" s="2">
        <f t="shared" si="677"/>
        <v>0.18306236796178929</v>
      </c>
      <c r="K1629" s="2">
        <f t="shared" si="678"/>
        <v>0.78111509139340496</v>
      </c>
      <c r="L1629" s="2">
        <f t="shared" si="679"/>
        <v>1.2583815559842013E-2</v>
      </c>
      <c r="M1629" s="2">
        <f t="shared" si="680"/>
        <v>2.3238725084963711E-2</v>
      </c>
      <c r="N1629" s="53">
        <v>1993</v>
      </c>
      <c r="O1629" s="53">
        <v>8504</v>
      </c>
      <c r="P1629" s="53">
        <v>137</v>
      </c>
      <c r="Q1629" s="53">
        <v>164</v>
      </c>
      <c r="Y1629" s="53">
        <v>89</v>
      </c>
      <c r="AP1629" s="7">
        <f>IF(Q1629&gt;0,RANK(Q1629,(N1629:P1629,Q1629:AF1629)),0)</f>
        <v>3</v>
      </c>
      <c r="AQ1629" s="7">
        <f>IF(R1629&gt;0,RANK(R1629,(N1629:P1629,Q1629:AF1629)),0)</f>
        <v>0</v>
      </c>
      <c r="AR1629" s="7">
        <f>IF(T1629&gt;0,RANK(T1629,(N1629:P1629,Q1629:AF1629)),0)</f>
        <v>0</v>
      </c>
      <c r="AS1629" s="7">
        <f>IF(S1629&gt;0,RANK(S1629,(N1629:P1629,Q1629:AF1629)),0)</f>
        <v>0</v>
      </c>
      <c r="AT1629" s="2">
        <f t="shared" si="681"/>
        <v>1.506383760448241E-2</v>
      </c>
      <c r="AU1629" s="2">
        <f t="shared" si="682"/>
        <v>0</v>
      </c>
      <c r="AV1629" s="2">
        <f t="shared" si="683"/>
        <v>0</v>
      </c>
      <c r="AW1629" s="2">
        <f t="shared" si="684"/>
        <v>0</v>
      </c>
      <c r="AY1629" t="s">
        <v>1886</v>
      </c>
      <c r="AZ1629" t="s">
        <v>93</v>
      </c>
      <c r="BA1629">
        <v>4</v>
      </c>
      <c r="BC1629">
        <v>2</v>
      </c>
      <c r="BD1629" s="91">
        <v>40</v>
      </c>
      <c r="BE1629" s="93">
        <v>49</v>
      </c>
      <c r="BF1629" s="96">
        <f t="shared" si="685"/>
        <v>40049</v>
      </c>
      <c r="BG1629" s="96">
        <f t="shared" si="686"/>
        <v>40049</v>
      </c>
      <c r="BI1629" s="7" t="s">
        <v>1447</v>
      </c>
    </row>
    <row r="1630" spans="1:61" ht="14" hidden="1" customHeight="1" outlineLevel="1" x14ac:dyDescent="0.2">
      <c r="A1630" t="s">
        <v>1149</v>
      </c>
      <c r="B1630" t="s">
        <v>93</v>
      </c>
      <c r="C1630" s="1">
        <f t="shared" si="674"/>
        <v>23043</v>
      </c>
      <c r="D1630" s="7">
        <f>IF(N1630&gt;0, RANK(N1630,(N1630:P1630,Q1630:AF1630)),0)</f>
        <v>2</v>
      </c>
      <c r="E1630" s="7">
        <f>IF(O1630&gt;0,RANK(O1630,(N1630:P1630,Q1630:AF1630)),0)</f>
        <v>1</v>
      </c>
      <c r="F1630" s="7">
        <f>IF(P1630&gt;0,RANK(P1630,(N1630:P1630,Q1630:AF1630)),0)</f>
        <v>4</v>
      </c>
      <c r="G1630" s="1">
        <f t="shared" si="675"/>
        <v>13197</v>
      </c>
      <c r="H1630" s="2">
        <f t="shared" si="676"/>
        <v>0.57271188647311544</v>
      </c>
      <c r="I1630" s="2"/>
      <c r="J1630" s="2">
        <f t="shared" si="677"/>
        <v>0.19541726337716442</v>
      </c>
      <c r="K1630" s="2">
        <f t="shared" si="678"/>
        <v>0.76812914985027991</v>
      </c>
      <c r="L1630" s="2">
        <f t="shared" si="679"/>
        <v>1.2281386972182442E-2</v>
      </c>
      <c r="M1630" s="2">
        <f t="shared" si="680"/>
        <v>2.4172199800373169E-2</v>
      </c>
      <c r="N1630" s="53">
        <v>4503</v>
      </c>
      <c r="O1630" s="53">
        <v>17700</v>
      </c>
      <c r="P1630" s="53">
        <v>283</v>
      </c>
      <c r="Q1630" s="53">
        <v>397</v>
      </c>
      <c r="Y1630" s="53">
        <v>160</v>
      </c>
      <c r="AP1630" s="7">
        <f>IF(Q1630&gt;0,RANK(Q1630,(N1630:P1630,Q1630:AF1630)),0)</f>
        <v>3</v>
      </c>
      <c r="AQ1630" s="7">
        <f>IF(R1630&gt;0,RANK(R1630,(N1630:P1630,Q1630:AF1630)),0)</f>
        <v>0</v>
      </c>
      <c r="AR1630" s="7">
        <f>IF(T1630&gt;0,RANK(T1630,(N1630:P1630,Q1630:AF1630)),0)</f>
        <v>0</v>
      </c>
      <c r="AS1630" s="7">
        <f>IF(S1630&gt;0,RANK(S1630,(N1630:P1630,Q1630:AF1630)),0)</f>
        <v>0</v>
      </c>
      <c r="AT1630" s="2">
        <f t="shared" si="681"/>
        <v>1.7228659462743566E-2</v>
      </c>
      <c r="AU1630" s="2">
        <f t="shared" si="682"/>
        <v>0</v>
      </c>
      <c r="AV1630" s="2">
        <f t="shared" si="683"/>
        <v>0</v>
      </c>
      <c r="AW1630" s="2">
        <f t="shared" si="684"/>
        <v>0</v>
      </c>
      <c r="AY1630" t="s">
        <v>1149</v>
      </c>
      <c r="AZ1630" t="s">
        <v>93</v>
      </c>
      <c r="BA1630">
        <v>4</v>
      </c>
      <c r="BC1630">
        <v>2</v>
      </c>
      <c r="BD1630" s="91">
        <v>40</v>
      </c>
      <c r="BE1630" s="93">
        <v>51</v>
      </c>
      <c r="BF1630" s="96">
        <f t="shared" si="685"/>
        <v>40051</v>
      </c>
      <c r="BG1630" s="96">
        <f t="shared" si="686"/>
        <v>40051</v>
      </c>
      <c r="BI1630" s="7" t="s">
        <v>1447</v>
      </c>
    </row>
    <row r="1631" spans="1:61" ht="14" hidden="1" customHeight="1" outlineLevel="1" x14ac:dyDescent="0.2">
      <c r="A1631" t="s">
        <v>1367</v>
      </c>
      <c r="B1631" t="s">
        <v>93</v>
      </c>
      <c r="C1631" s="1">
        <f t="shared" si="674"/>
        <v>2215</v>
      </c>
      <c r="D1631" s="7">
        <f>IF(N1631&gt;0, RANK(N1631,(N1631:P1631,Q1631:AF1631)),0)</f>
        <v>2</v>
      </c>
      <c r="E1631" s="7">
        <f>IF(O1631&gt;0,RANK(O1631,(N1631:P1631,Q1631:AF1631)),0)</f>
        <v>1</v>
      </c>
      <c r="F1631" s="7">
        <f>IF(P1631&gt;0,RANK(P1631,(N1631:P1631,Q1631:AF1631)),0)</f>
        <v>4</v>
      </c>
      <c r="G1631" s="1">
        <f t="shared" si="675"/>
        <v>1531</v>
      </c>
      <c r="H1631" s="2">
        <f t="shared" si="676"/>
        <v>0.69119638826185104</v>
      </c>
      <c r="I1631" s="2"/>
      <c r="J1631" s="2">
        <f t="shared" si="677"/>
        <v>0.13724604966139956</v>
      </c>
      <c r="K1631" s="2">
        <f t="shared" si="678"/>
        <v>0.82844243792325056</v>
      </c>
      <c r="L1631" s="2">
        <f t="shared" si="679"/>
        <v>1.0835214446952596E-2</v>
      </c>
      <c r="M1631" s="2">
        <f t="shared" si="680"/>
        <v>2.3476297968397314E-2</v>
      </c>
      <c r="N1631" s="53">
        <v>304</v>
      </c>
      <c r="O1631" s="53">
        <v>1835</v>
      </c>
      <c r="P1631" s="53">
        <v>24</v>
      </c>
      <c r="Q1631" s="53">
        <v>37</v>
      </c>
      <c r="Y1631" s="53">
        <v>15</v>
      </c>
      <c r="AP1631" s="7">
        <f>IF(Q1631&gt;0,RANK(Q1631,(N1631:P1631,Q1631:AF1631)),0)</f>
        <v>3</v>
      </c>
      <c r="AQ1631" s="7">
        <f>IF(R1631&gt;0,RANK(R1631,(N1631:P1631,Q1631:AF1631)),0)</f>
        <v>0</v>
      </c>
      <c r="AR1631" s="7">
        <f>IF(T1631&gt;0,RANK(T1631,(N1631:P1631,Q1631:AF1631)),0)</f>
        <v>0</v>
      </c>
      <c r="AS1631" s="7">
        <f>IF(S1631&gt;0,RANK(S1631,(N1631:P1631,Q1631:AF1631)),0)</f>
        <v>0</v>
      </c>
      <c r="AT1631" s="2">
        <f t="shared" si="681"/>
        <v>1.6704288939051917E-2</v>
      </c>
      <c r="AU1631" s="2">
        <f t="shared" si="682"/>
        <v>0</v>
      </c>
      <c r="AV1631" s="2">
        <f t="shared" si="683"/>
        <v>0</v>
      </c>
      <c r="AW1631" s="2">
        <f t="shared" si="684"/>
        <v>0</v>
      </c>
      <c r="AY1631" t="s">
        <v>1367</v>
      </c>
      <c r="AZ1631" t="s">
        <v>93</v>
      </c>
      <c r="BA1631">
        <v>3</v>
      </c>
      <c r="BC1631">
        <v>2</v>
      </c>
      <c r="BD1631" s="91">
        <v>40</v>
      </c>
      <c r="BE1631" s="93">
        <v>53</v>
      </c>
      <c r="BF1631" s="96">
        <f t="shared" si="685"/>
        <v>40053</v>
      </c>
      <c r="BG1631" s="96">
        <f t="shared" si="686"/>
        <v>40053</v>
      </c>
      <c r="BI1631" s="7" t="s">
        <v>1447</v>
      </c>
    </row>
    <row r="1632" spans="1:61" ht="14" hidden="1" customHeight="1" outlineLevel="1" x14ac:dyDescent="0.2">
      <c r="A1632" t="s">
        <v>1203</v>
      </c>
      <c r="B1632" t="s">
        <v>93</v>
      </c>
      <c r="C1632" s="1">
        <f t="shared" si="674"/>
        <v>1958</v>
      </c>
      <c r="D1632" s="7">
        <f>IF(N1632&gt;0, RANK(N1632,(N1632:P1632,Q1632:AF1632)),0)</f>
        <v>2</v>
      </c>
      <c r="E1632" s="7">
        <f>IF(O1632&gt;0,RANK(O1632,(N1632:P1632,Q1632:AF1632)),0)</f>
        <v>1</v>
      </c>
      <c r="F1632" s="7">
        <f>IF(P1632&gt;0,RANK(P1632,(N1632:P1632,Q1632:AF1632)),0)</f>
        <v>4</v>
      </c>
      <c r="G1632" s="1">
        <f t="shared" si="675"/>
        <v>1187</v>
      </c>
      <c r="H1632" s="2">
        <f t="shared" si="676"/>
        <v>0.60623084780388148</v>
      </c>
      <c r="I1632" s="2"/>
      <c r="J1632" s="2">
        <f t="shared" si="677"/>
        <v>0.17722165474974463</v>
      </c>
      <c r="K1632" s="2">
        <f t="shared" si="678"/>
        <v>0.7834525025536262</v>
      </c>
      <c r="L1632" s="2">
        <f t="shared" si="679"/>
        <v>9.7037793667007158E-3</v>
      </c>
      <c r="M1632" s="2">
        <f t="shared" si="680"/>
        <v>2.9622063329928484E-2</v>
      </c>
      <c r="N1632" s="53">
        <v>347</v>
      </c>
      <c r="O1632" s="53">
        <v>1534</v>
      </c>
      <c r="P1632" s="53">
        <v>19</v>
      </c>
      <c r="Q1632" s="53">
        <v>40</v>
      </c>
      <c r="Y1632" s="53">
        <v>18</v>
      </c>
      <c r="AP1632" s="7">
        <f>IF(Q1632&gt;0,RANK(Q1632,(N1632:P1632,Q1632:AF1632)),0)</f>
        <v>3</v>
      </c>
      <c r="AQ1632" s="7">
        <f>IF(R1632&gt;0,RANK(R1632,(N1632:P1632,Q1632:AF1632)),0)</f>
        <v>0</v>
      </c>
      <c r="AR1632" s="7">
        <f>IF(T1632&gt;0,RANK(T1632,(N1632:P1632,Q1632:AF1632)),0)</f>
        <v>0</v>
      </c>
      <c r="AS1632" s="7">
        <f>IF(S1632&gt;0,RANK(S1632,(N1632:P1632,Q1632:AF1632)),0)</f>
        <v>0</v>
      </c>
      <c r="AT1632" s="2">
        <f t="shared" si="681"/>
        <v>2.0429009193054137E-2</v>
      </c>
      <c r="AU1632" s="2">
        <f t="shared" si="682"/>
        <v>0</v>
      </c>
      <c r="AV1632" s="2">
        <f t="shared" si="683"/>
        <v>0</v>
      </c>
      <c r="AW1632" s="2">
        <f t="shared" si="684"/>
        <v>0</v>
      </c>
      <c r="AY1632" t="s">
        <v>1203</v>
      </c>
      <c r="AZ1632" t="s">
        <v>93</v>
      </c>
      <c r="BA1632">
        <v>3</v>
      </c>
      <c r="BC1632">
        <v>2</v>
      </c>
      <c r="BD1632" s="91">
        <v>40</v>
      </c>
      <c r="BE1632" s="93">
        <v>55</v>
      </c>
      <c r="BF1632" s="96">
        <f t="shared" si="685"/>
        <v>40055</v>
      </c>
      <c r="BG1632" s="96">
        <f t="shared" si="686"/>
        <v>40055</v>
      </c>
      <c r="BI1632" s="7" t="s">
        <v>1447</v>
      </c>
    </row>
    <row r="1633" spans="1:61" ht="14" hidden="1" customHeight="1" outlineLevel="1" x14ac:dyDescent="0.2">
      <c r="A1633" t="s">
        <v>502</v>
      </c>
      <c r="B1633" t="s">
        <v>93</v>
      </c>
      <c r="C1633" s="1">
        <f t="shared" si="674"/>
        <v>933</v>
      </c>
      <c r="D1633" s="7">
        <f>IF(N1633&gt;0, RANK(N1633,(N1633:P1633,Q1633:AF1633)),0)</f>
        <v>2</v>
      </c>
      <c r="E1633" s="7">
        <f>IF(O1633&gt;0,RANK(O1633,(N1633:P1633,Q1633:AF1633)),0)</f>
        <v>1</v>
      </c>
      <c r="F1633" s="7">
        <f>IF(P1633&gt;0,RANK(P1633,(N1633:P1633,Q1633:AF1633)),0)</f>
        <v>4</v>
      </c>
      <c r="G1633" s="1">
        <f t="shared" si="675"/>
        <v>548</v>
      </c>
      <c r="H1633" s="2">
        <f t="shared" si="676"/>
        <v>0.58735262593783499</v>
      </c>
      <c r="I1633" s="2"/>
      <c r="J1633" s="2">
        <f t="shared" si="677"/>
        <v>0.19506966773847803</v>
      </c>
      <c r="K1633" s="2">
        <f t="shared" si="678"/>
        <v>0.782422293676313</v>
      </c>
      <c r="L1633" s="2">
        <f t="shared" si="679"/>
        <v>6.4308681672025723E-3</v>
      </c>
      <c r="M1633" s="2">
        <f t="shared" si="680"/>
        <v>1.607717041800643E-2</v>
      </c>
      <c r="N1633" s="53">
        <v>182</v>
      </c>
      <c r="O1633" s="53">
        <v>730</v>
      </c>
      <c r="P1633" s="53">
        <v>6</v>
      </c>
      <c r="Q1633" s="53">
        <v>12</v>
      </c>
      <c r="Y1633" s="53">
        <v>3</v>
      </c>
      <c r="AP1633" s="7">
        <f>IF(Q1633&gt;0,RANK(Q1633,(N1633:P1633,Q1633:AF1633)),0)</f>
        <v>3</v>
      </c>
      <c r="AQ1633" s="7">
        <f>IF(R1633&gt;0,RANK(R1633,(N1633:P1633,Q1633:AF1633)),0)</f>
        <v>0</v>
      </c>
      <c r="AR1633" s="7">
        <f>IF(T1633&gt;0,RANK(T1633,(N1633:P1633,Q1633:AF1633)),0)</f>
        <v>0</v>
      </c>
      <c r="AS1633" s="7">
        <f>IF(S1633&gt;0,RANK(S1633,(N1633:P1633,Q1633:AF1633)),0)</f>
        <v>0</v>
      </c>
      <c r="AT1633" s="2">
        <f t="shared" si="681"/>
        <v>1.2861736334405145E-2</v>
      </c>
      <c r="AU1633" s="2">
        <f t="shared" si="682"/>
        <v>0</v>
      </c>
      <c r="AV1633" s="2">
        <f t="shared" si="683"/>
        <v>0</v>
      </c>
      <c r="AW1633" s="2">
        <f t="shared" si="684"/>
        <v>0</v>
      </c>
      <c r="AY1633" t="s">
        <v>502</v>
      </c>
      <c r="AZ1633" t="s">
        <v>93</v>
      </c>
      <c r="BA1633">
        <v>3</v>
      </c>
      <c r="BC1633">
        <v>2</v>
      </c>
      <c r="BD1633" s="91">
        <v>40</v>
      </c>
      <c r="BE1633" s="93">
        <v>57</v>
      </c>
      <c r="BF1633" s="96">
        <f t="shared" si="685"/>
        <v>40057</v>
      </c>
      <c r="BG1633" s="96">
        <f t="shared" si="686"/>
        <v>40057</v>
      </c>
      <c r="BI1633" s="7" t="s">
        <v>1447</v>
      </c>
    </row>
    <row r="1634" spans="1:61" ht="14" hidden="1" customHeight="1" outlineLevel="1" x14ac:dyDescent="0.2">
      <c r="A1634" t="s">
        <v>1024</v>
      </c>
      <c r="B1634" t="s">
        <v>93</v>
      </c>
      <c r="C1634" s="1">
        <f t="shared" si="674"/>
        <v>1482</v>
      </c>
      <c r="D1634" s="7">
        <f>IF(N1634&gt;0, RANK(N1634,(N1634:P1634,Q1634:AF1634)),0)</f>
        <v>2</v>
      </c>
      <c r="E1634" s="7">
        <f>IF(O1634&gt;0,RANK(O1634,(N1634:P1634,Q1634:AF1634)),0)</f>
        <v>1</v>
      </c>
      <c r="F1634" s="7">
        <f>IF(P1634&gt;0,RANK(P1634,(N1634:P1634,Q1634:AF1634)),0)</f>
        <v>3</v>
      </c>
      <c r="G1634" s="1">
        <f t="shared" si="675"/>
        <v>1146</v>
      </c>
      <c r="H1634" s="2">
        <f t="shared" si="676"/>
        <v>0.77327935222672062</v>
      </c>
      <c r="I1634" s="2"/>
      <c r="J1634" s="2">
        <f t="shared" si="677"/>
        <v>9.7165991902834009E-2</v>
      </c>
      <c r="K1634" s="2">
        <f t="shared" si="678"/>
        <v>0.87044534412955465</v>
      </c>
      <c r="L1634" s="2">
        <f t="shared" si="679"/>
        <v>1.4844804318488529E-2</v>
      </c>
      <c r="M1634" s="2">
        <f t="shared" si="680"/>
        <v>1.7543859649122778E-2</v>
      </c>
      <c r="N1634" s="53">
        <v>144</v>
      </c>
      <c r="O1634" s="53">
        <v>1290</v>
      </c>
      <c r="P1634" s="53">
        <v>22</v>
      </c>
      <c r="Q1634" s="53">
        <v>18</v>
      </c>
      <c r="Y1634" s="53">
        <v>8</v>
      </c>
      <c r="AP1634" s="7">
        <f>IF(Q1634&gt;0,RANK(Q1634,(N1634:P1634,Q1634:AF1634)),0)</f>
        <v>4</v>
      </c>
      <c r="AQ1634" s="7">
        <f>IF(R1634&gt;0,RANK(R1634,(N1634:P1634,Q1634:AF1634)),0)</f>
        <v>0</v>
      </c>
      <c r="AR1634" s="7">
        <f>IF(T1634&gt;0,RANK(T1634,(N1634:P1634,Q1634:AF1634)),0)</f>
        <v>0</v>
      </c>
      <c r="AS1634" s="7">
        <f>IF(S1634&gt;0,RANK(S1634,(N1634:P1634,Q1634:AF1634)),0)</f>
        <v>0</v>
      </c>
      <c r="AT1634" s="2">
        <f t="shared" si="681"/>
        <v>1.2145748987854251E-2</v>
      </c>
      <c r="AU1634" s="2">
        <f t="shared" si="682"/>
        <v>0</v>
      </c>
      <c r="AV1634" s="2">
        <f t="shared" si="683"/>
        <v>0</v>
      </c>
      <c r="AW1634" s="2">
        <f t="shared" si="684"/>
        <v>0</v>
      </c>
      <c r="AY1634" t="s">
        <v>1024</v>
      </c>
      <c r="AZ1634" t="s">
        <v>93</v>
      </c>
      <c r="BA1634">
        <v>3</v>
      </c>
      <c r="BC1634">
        <v>2</v>
      </c>
      <c r="BD1634" s="91">
        <v>40</v>
      </c>
      <c r="BE1634" s="93">
        <v>59</v>
      </c>
      <c r="BF1634" s="96">
        <f t="shared" si="685"/>
        <v>40059</v>
      </c>
      <c r="BG1634" s="96">
        <f t="shared" si="686"/>
        <v>40059</v>
      </c>
      <c r="BI1634" s="7" t="s">
        <v>1447</v>
      </c>
    </row>
    <row r="1635" spans="1:61" ht="14" hidden="1" customHeight="1" outlineLevel="1" x14ac:dyDescent="0.2">
      <c r="A1635" t="s">
        <v>2443</v>
      </c>
      <c r="B1635" t="s">
        <v>93</v>
      </c>
      <c r="C1635" s="1">
        <f t="shared" si="674"/>
        <v>4977</v>
      </c>
      <c r="D1635" s="7">
        <f>IF(N1635&gt;0, RANK(N1635,(N1635:P1635,Q1635:AF1635)),0)</f>
        <v>2</v>
      </c>
      <c r="E1635" s="7">
        <f>IF(O1635&gt;0,RANK(O1635,(N1635:P1635,Q1635:AF1635)),0)</f>
        <v>1</v>
      </c>
      <c r="F1635" s="7">
        <f>IF(P1635&gt;0,RANK(P1635,(N1635:P1635,Q1635:AF1635)),0)</f>
        <v>4</v>
      </c>
      <c r="G1635" s="1">
        <f t="shared" ref="G1635:G1698" si="687">IF(C1635&gt;0,MAX(N1635:P1635)-LARGE(N1635:P1635,2),0)</f>
        <v>2966</v>
      </c>
      <c r="H1635" s="2">
        <f t="shared" ref="H1635:H1698" si="688">IF(C1635&gt;0,G1635/C1635,0)</f>
        <v>0.59594133011854533</v>
      </c>
      <c r="I1635" s="2"/>
      <c r="J1635" s="2">
        <f t="shared" si="677"/>
        <v>0.18605585694193288</v>
      </c>
      <c r="K1635" s="2">
        <f t="shared" si="678"/>
        <v>0.78199718706047816</v>
      </c>
      <c r="L1635" s="2">
        <f t="shared" si="679"/>
        <v>9.8452883263009851E-3</v>
      </c>
      <c r="M1635" s="2">
        <f t="shared" si="680"/>
        <v>2.2101667671288024E-2</v>
      </c>
      <c r="N1635" s="53">
        <v>926</v>
      </c>
      <c r="O1635" s="53">
        <v>3892</v>
      </c>
      <c r="P1635" s="53">
        <v>49</v>
      </c>
      <c r="Q1635" s="53">
        <v>81</v>
      </c>
      <c r="Y1635" s="53">
        <v>29</v>
      </c>
      <c r="AP1635" s="7">
        <f>IF(Q1635&gt;0,RANK(Q1635,(N1635:P1635,Q1635:AF1635)),0)</f>
        <v>3</v>
      </c>
      <c r="AQ1635" s="7">
        <f>IF(R1635&gt;0,RANK(R1635,(N1635:P1635,Q1635:AF1635)),0)</f>
        <v>0</v>
      </c>
      <c r="AR1635" s="7">
        <f>IF(T1635&gt;0,RANK(T1635,(N1635:P1635,Q1635:AF1635)),0)</f>
        <v>0</v>
      </c>
      <c r="AS1635" s="7">
        <f>IF(S1635&gt;0,RANK(S1635,(N1635:P1635,Q1635:AF1635)),0)</f>
        <v>0</v>
      </c>
      <c r="AT1635" s="2">
        <f t="shared" si="681"/>
        <v>1.62748643761302E-2</v>
      </c>
      <c r="AU1635" s="2">
        <f t="shared" si="682"/>
        <v>0</v>
      </c>
      <c r="AV1635" s="2">
        <f t="shared" si="683"/>
        <v>0</v>
      </c>
      <c r="AW1635" s="2">
        <f t="shared" si="684"/>
        <v>0</v>
      </c>
      <c r="AY1635" t="s">
        <v>2443</v>
      </c>
      <c r="AZ1635" t="s">
        <v>93</v>
      </c>
      <c r="BA1635">
        <v>2</v>
      </c>
      <c r="BC1635">
        <v>2</v>
      </c>
      <c r="BD1635" s="91">
        <v>40</v>
      </c>
      <c r="BE1635" s="93">
        <v>61</v>
      </c>
      <c r="BF1635" s="96">
        <f t="shared" si="685"/>
        <v>40061</v>
      </c>
      <c r="BG1635" s="96">
        <f t="shared" si="686"/>
        <v>40061</v>
      </c>
      <c r="BI1635" s="7" t="s">
        <v>1447</v>
      </c>
    </row>
    <row r="1636" spans="1:61" ht="14" hidden="1" customHeight="1" outlineLevel="1" x14ac:dyDescent="0.2">
      <c r="A1636" t="s">
        <v>2082</v>
      </c>
      <c r="B1636" t="s">
        <v>93</v>
      </c>
      <c r="C1636" s="1">
        <f t="shared" si="674"/>
        <v>4828</v>
      </c>
      <c r="D1636" s="7">
        <f>IF(N1636&gt;0, RANK(N1636,(N1636:P1636,Q1636:AF1636)),0)</f>
        <v>2</v>
      </c>
      <c r="E1636" s="7">
        <f>IF(O1636&gt;0,RANK(O1636,(N1636:P1636,Q1636:AF1636)),0)</f>
        <v>1</v>
      </c>
      <c r="F1636" s="7">
        <f>IF(P1636&gt;0,RANK(P1636,(N1636:P1636,Q1636:AF1636)),0)</f>
        <v>4</v>
      </c>
      <c r="G1636" s="1">
        <f t="shared" si="687"/>
        <v>2658</v>
      </c>
      <c r="H1636" s="2">
        <f t="shared" si="688"/>
        <v>0.55053852526926261</v>
      </c>
      <c r="I1636" s="2"/>
      <c r="J1636" s="2">
        <f t="shared" si="677"/>
        <v>0.20753935376967689</v>
      </c>
      <c r="K1636" s="2">
        <f t="shared" si="678"/>
        <v>0.75807787903893953</v>
      </c>
      <c r="L1636" s="2">
        <f t="shared" si="679"/>
        <v>1.3463131731565867E-2</v>
      </c>
      <c r="M1636" s="2">
        <f t="shared" si="680"/>
        <v>2.091963545981769E-2</v>
      </c>
      <c r="N1636" s="53">
        <v>1002</v>
      </c>
      <c r="O1636" s="53">
        <v>3660</v>
      </c>
      <c r="P1636" s="53">
        <v>65</v>
      </c>
      <c r="Q1636" s="53">
        <v>75</v>
      </c>
      <c r="Y1636" s="53">
        <v>26</v>
      </c>
      <c r="AP1636" s="7">
        <f>IF(Q1636&gt;0,RANK(Q1636,(N1636:P1636,Q1636:AF1636)),0)</f>
        <v>3</v>
      </c>
      <c r="AQ1636" s="7">
        <f>IF(R1636&gt;0,RANK(R1636,(N1636:P1636,Q1636:AF1636)),0)</f>
        <v>0</v>
      </c>
      <c r="AR1636" s="7">
        <f>IF(T1636&gt;0,RANK(T1636,(N1636:P1636,Q1636:AF1636)),0)</f>
        <v>0</v>
      </c>
      <c r="AS1636" s="7">
        <f>IF(S1636&gt;0,RANK(S1636,(N1636:P1636,Q1636:AF1636)),0)</f>
        <v>0</v>
      </c>
      <c r="AT1636" s="2">
        <f t="shared" si="681"/>
        <v>1.5534382767191384E-2</v>
      </c>
      <c r="AU1636" s="2">
        <f t="shared" si="682"/>
        <v>0</v>
      </c>
      <c r="AV1636" s="2">
        <f t="shared" si="683"/>
        <v>0</v>
      </c>
      <c r="AW1636" s="2">
        <f t="shared" si="684"/>
        <v>0</v>
      </c>
      <c r="AY1636" t="s">
        <v>2082</v>
      </c>
      <c r="AZ1636" t="s">
        <v>93</v>
      </c>
      <c r="BA1636">
        <v>2</v>
      </c>
      <c r="BC1636">
        <v>2</v>
      </c>
      <c r="BD1636" s="91">
        <v>40</v>
      </c>
      <c r="BE1636" s="93">
        <v>63</v>
      </c>
      <c r="BF1636" s="96">
        <f t="shared" si="685"/>
        <v>40063</v>
      </c>
      <c r="BG1636" s="96">
        <f t="shared" si="686"/>
        <v>40063</v>
      </c>
      <c r="BI1636" s="7" t="s">
        <v>1447</v>
      </c>
    </row>
    <row r="1637" spans="1:61" ht="14" hidden="1" customHeight="1" outlineLevel="1" x14ac:dyDescent="0.2">
      <c r="A1637" t="s">
        <v>2169</v>
      </c>
      <c r="B1637" t="s">
        <v>93</v>
      </c>
      <c r="C1637" s="1">
        <f t="shared" ref="C1637:C1668" si="689">SUM(N1637:AN1637)</f>
        <v>8189</v>
      </c>
      <c r="D1637" s="7">
        <f>IF(N1637&gt;0, RANK(N1637,(N1637:P1637,Q1637:AF1637)),0)</f>
        <v>2</v>
      </c>
      <c r="E1637" s="7">
        <f>IF(O1637&gt;0,RANK(O1637,(N1637:P1637,Q1637:AF1637)),0)</f>
        <v>1</v>
      </c>
      <c r="F1637" s="7">
        <f>IF(P1637&gt;0,RANK(P1637,(N1637:P1637,Q1637:AF1637)),0)</f>
        <v>4</v>
      </c>
      <c r="G1637" s="1">
        <f t="shared" si="687"/>
        <v>4960</v>
      </c>
      <c r="H1637" s="2">
        <f t="shared" si="688"/>
        <v>0.60569056050799852</v>
      </c>
      <c r="I1637" s="2"/>
      <c r="J1637" s="2">
        <f t="shared" ref="J1637:J1668" si="690">IF($C1637=0,"-",N1637/$C1637)</f>
        <v>0.17670045182561975</v>
      </c>
      <c r="K1637" s="2">
        <f t="shared" ref="K1637:K1668" si="691">IF($C1637=0,"-",O1637/$C1637)</f>
        <v>0.7823910123336183</v>
      </c>
      <c r="L1637" s="2">
        <f t="shared" ref="L1637:L1668" si="692">IF($C1637=0,"-",P1637/$C1637)</f>
        <v>1.2211503236048358E-2</v>
      </c>
      <c r="M1637" s="2">
        <f t="shared" ref="M1637:M1668" si="693">IF(C1637=0,"-",(1-J1637-K1637-L1637))</f>
        <v>2.8697032604713568E-2</v>
      </c>
      <c r="N1637" s="53">
        <v>1447</v>
      </c>
      <c r="O1637" s="53">
        <v>6407</v>
      </c>
      <c r="P1637" s="53">
        <v>100</v>
      </c>
      <c r="Q1637" s="53">
        <v>194</v>
      </c>
      <c r="Y1637" s="53">
        <v>41</v>
      </c>
      <c r="AP1637" s="7">
        <f>IF(Q1637&gt;0,RANK(Q1637,(N1637:P1637,Q1637:AF1637)),0)</f>
        <v>3</v>
      </c>
      <c r="AQ1637" s="7">
        <f>IF(R1637&gt;0,RANK(R1637,(N1637:P1637,Q1637:AF1637)),0)</f>
        <v>0</v>
      </c>
      <c r="AR1637" s="7">
        <f>IF(T1637&gt;0,RANK(T1637,(N1637:P1637,Q1637:AF1637)),0)</f>
        <v>0</v>
      </c>
      <c r="AS1637" s="7">
        <f>IF(S1637&gt;0,RANK(S1637,(N1637:P1637,Q1637:AF1637)),0)</f>
        <v>0</v>
      </c>
      <c r="AT1637" s="2">
        <f t="shared" ref="AT1637:AT1668" si="694">IF($C1637=0,"-",Q1637/$C1637)</f>
        <v>2.3690316277933814E-2</v>
      </c>
      <c r="AU1637" s="2">
        <f t="shared" ref="AU1637:AU1668" si="695">IF($C1637=0,"-",R1637/$C1637)</f>
        <v>0</v>
      </c>
      <c r="AV1637" s="2">
        <f t="shared" ref="AV1637:AV1668" si="696">IF($C1637=0,"-",T1637/$C1637)</f>
        <v>0</v>
      </c>
      <c r="AW1637" s="2">
        <f t="shared" ref="AW1637:AW1668" si="697">IF($C1637=0,"-",S1637/$C1637)</f>
        <v>0</v>
      </c>
      <c r="AY1637" t="s">
        <v>2169</v>
      </c>
      <c r="AZ1637" t="s">
        <v>93</v>
      </c>
      <c r="BA1637">
        <v>3</v>
      </c>
      <c r="BC1637">
        <v>2</v>
      </c>
      <c r="BD1637" s="91">
        <v>40</v>
      </c>
      <c r="BE1637" s="93">
        <v>65</v>
      </c>
      <c r="BF1637" s="96">
        <f t="shared" si="685"/>
        <v>40065</v>
      </c>
      <c r="BG1637" s="96">
        <f t="shared" si="686"/>
        <v>40065</v>
      </c>
      <c r="BI1637" s="7" t="s">
        <v>1447</v>
      </c>
    </row>
    <row r="1638" spans="1:61" ht="14" hidden="1" customHeight="1" outlineLevel="1" x14ac:dyDescent="0.2">
      <c r="A1638" t="s">
        <v>1259</v>
      </c>
      <c r="B1638" t="s">
        <v>93</v>
      </c>
      <c r="C1638" s="1">
        <f t="shared" si="689"/>
        <v>2359</v>
      </c>
      <c r="D1638" s="7">
        <f>IF(N1638&gt;0, RANK(N1638,(N1638:P1638,Q1638:AF1638)),0)</f>
        <v>2</v>
      </c>
      <c r="E1638" s="7">
        <f>IF(O1638&gt;0,RANK(O1638,(N1638:P1638,Q1638:AF1638)),0)</f>
        <v>1</v>
      </c>
      <c r="F1638" s="7">
        <f>IF(P1638&gt;0,RANK(P1638,(N1638:P1638,Q1638:AF1638)),0)</f>
        <v>4</v>
      </c>
      <c r="G1638" s="1">
        <f t="shared" si="687"/>
        <v>1620</v>
      </c>
      <c r="H1638" s="2">
        <f t="shared" si="688"/>
        <v>0.68673166596015256</v>
      </c>
      <c r="I1638" s="2"/>
      <c r="J1638" s="2">
        <f t="shared" si="690"/>
        <v>0.13692242475625266</v>
      </c>
      <c r="K1638" s="2">
        <f t="shared" si="691"/>
        <v>0.82365409071640527</v>
      </c>
      <c r="L1638" s="2">
        <f t="shared" si="692"/>
        <v>1.3565069944891903E-2</v>
      </c>
      <c r="M1638" s="2">
        <f t="shared" si="693"/>
        <v>2.585841458245022E-2</v>
      </c>
      <c r="N1638" s="53">
        <v>323</v>
      </c>
      <c r="O1638" s="53">
        <v>1943</v>
      </c>
      <c r="P1638" s="53">
        <v>32</v>
      </c>
      <c r="Q1638" s="53">
        <v>45</v>
      </c>
      <c r="Y1638" s="53">
        <v>16</v>
      </c>
      <c r="AP1638" s="7">
        <f>IF(Q1638&gt;0,RANK(Q1638,(N1638:P1638,Q1638:AF1638)),0)</f>
        <v>3</v>
      </c>
      <c r="AQ1638" s="7">
        <f>IF(R1638&gt;0,RANK(R1638,(N1638:P1638,Q1638:AF1638)),0)</f>
        <v>0</v>
      </c>
      <c r="AR1638" s="7">
        <f>IF(T1638&gt;0,RANK(T1638,(N1638:P1638,Q1638:AF1638)),0)</f>
        <v>0</v>
      </c>
      <c r="AS1638" s="7">
        <f>IF(S1638&gt;0,RANK(S1638,(N1638:P1638,Q1638:AF1638)),0)</f>
        <v>0</v>
      </c>
      <c r="AT1638" s="2">
        <f t="shared" si="694"/>
        <v>1.9075879610004239E-2</v>
      </c>
      <c r="AU1638" s="2">
        <f t="shared" si="695"/>
        <v>0</v>
      </c>
      <c r="AV1638" s="2">
        <f t="shared" si="696"/>
        <v>0</v>
      </c>
      <c r="AW1638" s="2">
        <f t="shared" si="697"/>
        <v>0</v>
      </c>
      <c r="AY1638" t="s">
        <v>1259</v>
      </c>
      <c r="AZ1638" t="s">
        <v>93</v>
      </c>
      <c r="BA1638">
        <v>4</v>
      </c>
      <c r="BC1638">
        <v>2</v>
      </c>
      <c r="BD1638" s="91">
        <v>40</v>
      </c>
      <c r="BE1638" s="93">
        <v>67</v>
      </c>
      <c r="BF1638" s="96">
        <f t="shared" si="685"/>
        <v>40067</v>
      </c>
      <c r="BG1638" s="96">
        <f t="shared" si="686"/>
        <v>40067</v>
      </c>
      <c r="BI1638" s="7" t="s">
        <v>1447</v>
      </c>
    </row>
    <row r="1639" spans="1:61" ht="14" hidden="1" customHeight="1" outlineLevel="1" x14ac:dyDescent="0.2">
      <c r="A1639" t="s">
        <v>321</v>
      </c>
      <c r="B1639" t="s">
        <v>93</v>
      </c>
      <c r="C1639" s="1">
        <f t="shared" si="689"/>
        <v>4218</v>
      </c>
      <c r="D1639" s="7">
        <f>IF(N1639&gt;0, RANK(N1639,(N1639:P1639,Q1639:AF1639)),0)</f>
        <v>2</v>
      </c>
      <c r="E1639" s="7">
        <f>IF(O1639&gt;0,RANK(O1639,(N1639:P1639,Q1639:AF1639)),0)</f>
        <v>1</v>
      </c>
      <c r="F1639" s="7">
        <f>IF(P1639&gt;0,RANK(P1639,(N1639:P1639,Q1639:AF1639)),0)</f>
        <v>4</v>
      </c>
      <c r="G1639" s="1">
        <f t="shared" si="687"/>
        <v>2569</v>
      </c>
      <c r="H1639" s="2">
        <f t="shared" si="688"/>
        <v>0.6090564248458985</v>
      </c>
      <c r="I1639" s="2"/>
      <c r="J1639" s="2">
        <f t="shared" si="690"/>
        <v>0.17757230915125652</v>
      </c>
      <c r="K1639" s="2">
        <f t="shared" si="691"/>
        <v>0.78662873399715505</v>
      </c>
      <c r="L1639" s="2">
        <f t="shared" si="692"/>
        <v>1.3513513513513514E-2</v>
      </c>
      <c r="M1639" s="2">
        <f t="shared" si="693"/>
        <v>2.228544333807489E-2</v>
      </c>
      <c r="N1639" s="53">
        <v>749</v>
      </c>
      <c r="O1639" s="53">
        <v>3318</v>
      </c>
      <c r="P1639" s="53">
        <v>57</v>
      </c>
      <c r="Q1639" s="53">
        <v>68</v>
      </c>
      <c r="Y1639" s="53">
        <v>26</v>
      </c>
      <c r="AP1639" s="7">
        <f>IF(Q1639&gt;0,RANK(Q1639,(N1639:P1639,Q1639:AF1639)),0)</f>
        <v>3</v>
      </c>
      <c r="AQ1639" s="7">
        <f>IF(R1639&gt;0,RANK(R1639,(N1639:P1639,Q1639:AF1639)),0)</f>
        <v>0</v>
      </c>
      <c r="AR1639" s="7">
        <f>IF(T1639&gt;0,RANK(T1639,(N1639:P1639,Q1639:AF1639)),0)</f>
        <v>0</v>
      </c>
      <c r="AS1639" s="7">
        <f>IF(S1639&gt;0,RANK(S1639,(N1639:P1639,Q1639:AF1639)),0)</f>
        <v>0</v>
      </c>
      <c r="AT1639" s="2">
        <f t="shared" si="694"/>
        <v>1.6121384542437174E-2</v>
      </c>
      <c r="AU1639" s="2">
        <f t="shared" si="695"/>
        <v>0</v>
      </c>
      <c r="AV1639" s="2">
        <f t="shared" si="696"/>
        <v>0</v>
      </c>
      <c r="AW1639" s="2">
        <f t="shared" si="697"/>
        <v>0</v>
      </c>
      <c r="AY1639" t="s">
        <v>321</v>
      </c>
      <c r="AZ1639" t="s">
        <v>93</v>
      </c>
      <c r="BA1639">
        <v>2</v>
      </c>
      <c r="BC1639">
        <v>2</v>
      </c>
      <c r="BD1639" s="91">
        <v>40</v>
      </c>
      <c r="BE1639" s="93">
        <v>69</v>
      </c>
      <c r="BF1639" s="96">
        <f t="shared" si="685"/>
        <v>40069</v>
      </c>
      <c r="BG1639" s="96">
        <f t="shared" si="686"/>
        <v>40069</v>
      </c>
      <c r="BI1639" s="7" t="s">
        <v>1447</v>
      </c>
    </row>
    <row r="1640" spans="1:61" ht="14" hidden="1" customHeight="1" outlineLevel="1" x14ac:dyDescent="0.2">
      <c r="A1640" t="s">
        <v>1026</v>
      </c>
      <c r="B1640" t="s">
        <v>93</v>
      </c>
      <c r="C1640" s="1">
        <f t="shared" si="689"/>
        <v>17194</v>
      </c>
      <c r="D1640" s="7">
        <f>IF(N1640&gt;0, RANK(N1640,(N1640:P1640,Q1640:AF1640)),0)</f>
        <v>2</v>
      </c>
      <c r="E1640" s="7">
        <f>IF(O1640&gt;0,RANK(O1640,(N1640:P1640,Q1640:AF1640)),0)</f>
        <v>1</v>
      </c>
      <c r="F1640" s="7">
        <f>IF(P1640&gt;0,RANK(P1640,(N1640:P1640,Q1640:AF1640)),0)</f>
        <v>4</v>
      </c>
      <c r="G1640" s="1">
        <f t="shared" si="687"/>
        <v>8060</v>
      </c>
      <c r="H1640" s="2">
        <f t="shared" si="688"/>
        <v>0.46876817494474815</v>
      </c>
      <c r="I1640" s="2"/>
      <c r="J1640" s="2">
        <f t="shared" si="690"/>
        <v>0.24188670466441781</v>
      </c>
      <c r="K1640" s="2">
        <f t="shared" si="691"/>
        <v>0.71065487960916596</v>
      </c>
      <c r="L1640" s="2">
        <f t="shared" si="692"/>
        <v>1.6633709433523321E-2</v>
      </c>
      <c r="M1640" s="2">
        <f t="shared" si="693"/>
        <v>3.0824706292892971E-2</v>
      </c>
      <c r="N1640" s="53">
        <v>4159</v>
      </c>
      <c r="O1640" s="53">
        <v>12219</v>
      </c>
      <c r="P1640" s="53">
        <v>286</v>
      </c>
      <c r="Q1640" s="53">
        <v>369</v>
      </c>
      <c r="Y1640" s="53">
        <v>161</v>
      </c>
      <c r="AP1640" s="7">
        <f>IF(Q1640&gt;0,RANK(Q1640,(N1640:P1640,Q1640:AF1640)),0)</f>
        <v>3</v>
      </c>
      <c r="AQ1640" s="7">
        <f>IF(R1640&gt;0,RANK(R1640,(N1640:P1640,Q1640:AF1640)),0)</f>
        <v>0</v>
      </c>
      <c r="AR1640" s="7">
        <f>IF(T1640&gt;0,RANK(T1640,(N1640:P1640,Q1640:AF1640)),0)</f>
        <v>0</v>
      </c>
      <c r="AS1640" s="7">
        <f>IF(S1640&gt;0,RANK(S1640,(N1640:P1640,Q1640:AF1640)),0)</f>
        <v>0</v>
      </c>
      <c r="AT1640" s="2">
        <f t="shared" si="694"/>
        <v>2.1460974758636734E-2</v>
      </c>
      <c r="AU1640" s="2">
        <f t="shared" si="695"/>
        <v>0</v>
      </c>
      <c r="AV1640" s="2">
        <f t="shared" si="696"/>
        <v>0</v>
      </c>
      <c r="AW1640" s="2">
        <f t="shared" si="697"/>
        <v>0</v>
      </c>
      <c r="AY1640" t="s">
        <v>1026</v>
      </c>
      <c r="AZ1640" t="s">
        <v>93</v>
      </c>
      <c r="BA1640">
        <v>3</v>
      </c>
      <c r="BC1640">
        <v>2</v>
      </c>
      <c r="BD1640" s="91">
        <v>40</v>
      </c>
      <c r="BE1640" s="93">
        <v>71</v>
      </c>
      <c r="BF1640" s="96">
        <f t="shared" si="685"/>
        <v>40071</v>
      </c>
      <c r="BG1640" s="96">
        <f t="shared" si="686"/>
        <v>40071</v>
      </c>
      <c r="BI1640" s="7" t="s">
        <v>1447</v>
      </c>
    </row>
    <row r="1641" spans="1:61" ht="14" hidden="1" customHeight="1" outlineLevel="1" x14ac:dyDescent="0.2">
      <c r="A1641" t="s">
        <v>1610</v>
      </c>
      <c r="B1641" t="s">
        <v>93</v>
      </c>
      <c r="C1641" s="1">
        <f t="shared" si="689"/>
        <v>6454</v>
      </c>
      <c r="D1641" s="7">
        <f>IF(N1641&gt;0, RANK(N1641,(N1641:P1641,Q1641:AF1641)),0)</f>
        <v>2</v>
      </c>
      <c r="E1641" s="7">
        <f>IF(O1641&gt;0,RANK(O1641,(N1641:P1641,Q1641:AF1641)),0)</f>
        <v>1</v>
      </c>
      <c r="F1641" s="7">
        <f>IF(P1641&gt;0,RANK(P1641,(N1641:P1641,Q1641:AF1641)),0)</f>
        <v>4</v>
      </c>
      <c r="G1641" s="1">
        <f t="shared" si="687"/>
        <v>4437</v>
      </c>
      <c r="H1641" s="2">
        <f t="shared" si="688"/>
        <v>0.68748063216609856</v>
      </c>
      <c r="I1641" s="2"/>
      <c r="J1641" s="2">
        <f t="shared" si="690"/>
        <v>0.13867369073442826</v>
      </c>
      <c r="K1641" s="2">
        <f t="shared" si="691"/>
        <v>0.82615432290052682</v>
      </c>
      <c r="L1641" s="2">
        <f t="shared" si="692"/>
        <v>1.1310814998450573E-2</v>
      </c>
      <c r="M1641" s="2">
        <f t="shared" si="693"/>
        <v>2.3861171366594353E-2</v>
      </c>
      <c r="N1641" s="53">
        <v>895</v>
      </c>
      <c r="O1641" s="53">
        <v>5332</v>
      </c>
      <c r="P1641" s="53">
        <v>73</v>
      </c>
      <c r="Q1641" s="53">
        <v>130</v>
      </c>
      <c r="Y1641" s="53">
        <v>24</v>
      </c>
      <c r="AP1641" s="7">
        <f>IF(Q1641&gt;0,RANK(Q1641,(N1641:P1641,Q1641:AF1641)),0)</f>
        <v>3</v>
      </c>
      <c r="AQ1641" s="7">
        <f>IF(R1641&gt;0,RANK(R1641,(N1641:P1641,Q1641:AF1641)),0)</f>
        <v>0</v>
      </c>
      <c r="AR1641" s="7">
        <f>IF(T1641&gt;0,RANK(T1641,(N1641:P1641,Q1641:AF1641)),0)</f>
        <v>0</v>
      </c>
      <c r="AS1641" s="7">
        <f>IF(S1641&gt;0,RANK(S1641,(N1641:P1641,Q1641:AF1641)),0)</f>
        <v>0</v>
      </c>
      <c r="AT1641" s="2">
        <f t="shared" si="694"/>
        <v>2.0142547257514718E-2</v>
      </c>
      <c r="AU1641" s="2">
        <f t="shared" si="695"/>
        <v>0</v>
      </c>
      <c r="AV1641" s="2">
        <f t="shared" si="696"/>
        <v>0</v>
      </c>
      <c r="AW1641" s="2">
        <f t="shared" si="697"/>
        <v>0</v>
      </c>
      <c r="AY1641" t="s">
        <v>1610</v>
      </c>
      <c r="AZ1641" t="s">
        <v>93</v>
      </c>
      <c r="BA1641">
        <v>3</v>
      </c>
      <c r="BC1641">
        <v>2</v>
      </c>
      <c r="BD1641" s="91">
        <v>40</v>
      </c>
      <c r="BE1641" s="93">
        <v>73</v>
      </c>
      <c r="BF1641" s="96">
        <f t="shared" si="685"/>
        <v>40073</v>
      </c>
      <c r="BG1641" s="96">
        <f t="shared" si="686"/>
        <v>40073</v>
      </c>
      <c r="BI1641" s="7" t="s">
        <v>1447</v>
      </c>
    </row>
    <row r="1642" spans="1:61" ht="14" hidden="1" customHeight="1" outlineLevel="1" x14ac:dyDescent="0.2">
      <c r="A1642" t="s">
        <v>2205</v>
      </c>
      <c r="B1642" t="s">
        <v>93</v>
      </c>
      <c r="C1642" s="1">
        <f t="shared" si="689"/>
        <v>3421</v>
      </c>
      <c r="D1642" s="7">
        <f>IF(N1642&gt;0, RANK(N1642,(N1642:P1642,Q1642:AF1642)),0)</f>
        <v>2</v>
      </c>
      <c r="E1642" s="7">
        <f>IF(O1642&gt;0,RANK(O1642,(N1642:P1642,Q1642:AF1642)),0)</f>
        <v>1</v>
      </c>
      <c r="F1642" s="7">
        <f>IF(P1642&gt;0,RANK(P1642,(N1642:P1642,Q1642:AF1642)),0)</f>
        <v>4</v>
      </c>
      <c r="G1642" s="1">
        <f t="shared" si="687"/>
        <v>1862</v>
      </c>
      <c r="H1642" s="2">
        <f t="shared" si="688"/>
        <v>0.54428529669687231</v>
      </c>
      <c r="I1642" s="2"/>
      <c r="J1642" s="2">
        <f t="shared" si="690"/>
        <v>0.21338789827535809</v>
      </c>
      <c r="K1642" s="2">
        <f t="shared" si="691"/>
        <v>0.75767319497223029</v>
      </c>
      <c r="L1642" s="2">
        <f t="shared" si="692"/>
        <v>6.7231803566208713E-3</v>
      </c>
      <c r="M1642" s="2">
        <f t="shared" si="693"/>
        <v>2.2215726395790749E-2</v>
      </c>
      <c r="N1642" s="53">
        <v>730</v>
      </c>
      <c r="O1642" s="53">
        <v>2592</v>
      </c>
      <c r="P1642" s="53">
        <v>23</v>
      </c>
      <c r="Q1642" s="53">
        <v>57</v>
      </c>
      <c r="Y1642" s="53">
        <v>19</v>
      </c>
      <c r="AP1642" s="7">
        <f>IF(Q1642&gt;0,RANK(Q1642,(N1642:P1642,Q1642:AF1642)),0)</f>
        <v>3</v>
      </c>
      <c r="AQ1642" s="7">
        <f>IF(R1642&gt;0,RANK(R1642,(N1642:P1642,Q1642:AF1642)),0)</f>
        <v>0</v>
      </c>
      <c r="AR1642" s="7">
        <f>IF(T1642&gt;0,RANK(T1642,(N1642:P1642,Q1642:AF1642)),0)</f>
        <v>0</v>
      </c>
      <c r="AS1642" s="7">
        <f>IF(S1642&gt;0,RANK(S1642,(N1642:P1642,Q1642:AF1642)),0)</f>
        <v>0</v>
      </c>
      <c r="AT1642" s="2">
        <f t="shared" si="694"/>
        <v>1.666179479684303E-2</v>
      </c>
      <c r="AU1642" s="2">
        <f t="shared" si="695"/>
        <v>0</v>
      </c>
      <c r="AV1642" s="2">
        <f t="shared" si="696"/>
        <v>0</v>
      </c>
      <c r="AW1642" s="2">
        <f t="shared" si="697"/>
        <v>0</v>
      </c>
      <c r="AY1642" t="s">
        <v>2205</v>
      </c>
      <c r="AZ1642" t="s">
        <v>93</v>
      </c>
      <c r="BA1642">
        <v>3</v>
      </c>
      <c r="BC1642">
        <v>2</v>
      </c>
      <c r="BD1642" s="91">
        <v>40</v>
      </c>
      <c r="BE1642" s="93">
        <v>75</v>
      </c>
      <c r="BF1642" s="96">
        <f t="shared" si="685"/>
        <v>40075</v>
      </c>
      <c r="BG1642" s="96">
        <f t="shared" si="686"/>
        <v>40075</v>
      </c>
      <c r="BI1642" s="7" t="s">
        <v>1447</v>
      </c>
    </row>
    <row r="1643" spans="1:61" ht="14" hidden="1" customHeight="1" outlineLevel="1" x14ac:dyDescent="0.2">
      <c r="A1643" t="s">
        <v>1011</v>
      </c>
      <c r="B1643" t="s">
        <v>93</v>
      </c>
      <c r="C1643" s="1">
        <f t="shared" si="689"/>
        <v>4219</v>
      </c>
      <c r="D1643" s="7">
        <f>IF(N1643&gt;0, RANK(N1643,(N1643:P1643,Q1643:AF1643)),0)</f>
        <v>2</v>
      </c>
      <c r="E1643" s="7">
        <f>IF(O1643&gt;0,RANK(O1643,(N1643:P1643,Q1643:AF1643)),0)</f>
        <v>1</v>
      </c>
      <c r="F1643" s="7">
        <f>IF(P1643&gt;0,RANK(P1643,(N1643:P1643,Q1643:AF1643)),0)</f>
        <v>4</v>
      </c>
      <c r="G1643" s="1">
        <f t="shared" si="687"/>
        <v>2289</v>
      </c>
      <c r="H1643" s="2">
        <f t="shared" si="688"/>
        <v>0.54254562692581176</v>
      </c>
      <c r="I1643" s="2"/>
      <c r="J1643" s="2">
        <f t="shared" si="690"/>
        <v>0.20929130125622186</v>
      </c>
      <c r="K1643" s="2">
        <f t="shared" si="691"/>
        <v>0.75183692818203363</v>
      </c>
      <c r="L1643" s="2">
        <f t="shared" si="692"/>
        <v>1.3510310500118512E-2</v>
      </c>
      <c r="M1643" s="2">
        <f t="shared" si="693"/>
        <v>2.5361460061625998E-2</v>
      </c>
      <c r="N1643" s="53">
        <v>883</v>
      </c>
      <c r="O1643" s="53">
        <v>3172</v>
      </c>
      <c r="P1643" s="53">
        <v>57</v>
      </c>
      <c r="Q1643" s="53">
        <v>67</v>
      </c>
      <c r="Y1643" s="53">
        <v>40</v>
      </c>
      <c r="AP1643" s="7">
        <f>IF(Q1643&gt;0,RANK(Q1643,(N1643:P1643,Q1643:AF1643)),0)</f>
        <v>3</v>
      </c>
      <c r="AQ1643" s="7">
        <f>IF(R1643&gt;0,RANK(R1643,(N1643:P1643,Q1643:AF1643)),0)</f>
        <v>0</v>
      </c>
      <c r="AR1643" s="7">
        <f>IF(T1643&gt;0,RANK(T1643,(N1643:P1643,Q1643:AF1643)),0)</f>
        <v>0</v>
      </c>
      <c r="AS1643" s="7">
        <f>IF(S1643&gt;0,RANK(S1643,(N1643:P1643,Q1643:AF1643)),0)</f>
        <v>0</v>
      </c>
      <c r="AT1643" s="2">
        <f t="shared" si="694"/>
        <v>1.5880540412420006E-2</v>
      </c>
      <c r="AU1643" s="2">
        <f t="shared" si="695"/>
        <v>0</v>
      </c>
      <c r="AV1643" s="2">
        <f t="shared" si="696"/>
        <v>0</v>
      </c>
      <c r="AW1643" s="2">
        <f t="shared" si="697"/>
        <v>0</v>
      </c>
      <c r="AY1643" t="s">
        <v>1011</v>
      </c>
      <c r="AZ1643" t="s">
        <v>93</v>
      </c>
      <c r="BA1643">
        <v>2</v>
      </c>
      <c r="BC1643">
        <v>2</v>
      </c>
      <c r="BD1643" s="91">
        <v>40</v>
      </c>
      <c r="BE1643" s="93">
        <v>77</v>
      </c>
      <c r="BF1643" s="96">
        <f t="shared" si="685"/>
        <v>40077</v>
      </c>
      <c r="BG1643" s="96">
        <f t="shared" si="686"/>
        <v>40077</v>
      </c>
      <c r="BI1643" s="7" t="s">
        <v>1447</v>
      </c>
    </row>
    <row r="1644" spans="1:61" ht="14" hidden="1" customHeight="1" outlineLevel="1" x14ac:dyDescent="0.2">
      <c r="A1644" t="s">
        <v>2502</v>
      </c>
      <c r="B1644" t="s">
        <v>93</v>
      </c>
      <c r="C1644" s="1">
        <f t="shared" si="689"/>
        <v>18645</v>
      </c>
      <c r="D1644" s="7">
        <f>IF(N1644&gt;0, RANK(N1644,(N1644:P1644,Q1644:AF1644)),0)</f>
        <v>2</v>
      </c>
      <c r="E1644" s="7">
        <f>IF(O1644&gt;0,RANK(O1644,(N1644:P1644,Q1644:AF1644)),0)</f>
        <v>1</v>
      </c>
      <c r="F1644" s="7">
        <f>IF(P1644&gt;0,RANK(P1644,(N1644:P1644,Q1644:AF1644)),0)</f>
        <v>4</v>
      </c>
      <c r="G1644" s="1">
        <f t="shared" si="687"/>
        <v>11022</v>
      </c>
      <c r="H1644" s="2">
        <f t="shared" si="688"/>
        <v>0.59115044247787607</v>
      </c>
      <c r="I1644" s="2"/>
      <c r="J1644" s="2">
        <f t="shared" si="690"/>
        <v>0.18567980691874497</v>
      </c>
      <c r="K1644" s="2">
        <f t="shared" si="691"/>
        <v>0.77683024939662104</v>
      </c>
      <c r="L1644" s="2">
        <f t="shared" si="692"/>
        <v>1.442746044515956E-2</v>
      </c>
      <c r="M1644" s="2">
        <f t="shared" si="693"/>
        <v>2.3062483239474428E-2</v>
      </c>
      <c r="N1644" s="53">
        <v>3462</v>
      </c>
      <c r="O1644" s="53">
        <v>14484</v>
      </c>
      <c r="P1644" s="53">
        <v>269</v>
      </c>
      <c r="Q1644" s="53">
        <v>320</v>
      </c>
      <c r="Y1644" s="53">
        <v>110</v>
      </c>
      <c r="AP1644" s="7">
        <f>IF(Q1644&gt;0,RANK(Q1644,(N1644:P1644,Q1644:AF1644)),0)</f>
        <v>3</v>
      </c>
      <c r="AQ1644" s="7">
        <f>IF(R1644&gt;0,RANK(R1644,(N1644:P1644,Q1644:AF1644)),0)</f>
        <v>0</v>
      </c>
      <c r="AR1644" s="7">
        <f>IF(T1644&gt;0,RANK(T1644,(N1644:P1644,Q1644:AF1644)),0)</f>
        <v>0</v>
      </c>
      <c r="AS1644" s="7">
        <f>IF(S1644&gt;0,RANK(S1644,(N1644:P1644,Q1644:AF1644)),0)</f>
        <v>0</v>
      </c>
      <c r="AT1644" s="2">
        <f t="shared" si="694"/>
        <v>1.7162778224725127E-2</v>
      </c>
      <c r="AU1644" s="2">
        <f t="shared" si="695"/>
        <v>0</v>
      </c>
      <c r="AV1644" s="2">
        <f t="shared" si="696"/>
        <v>0</v>
      </c>
      <c r="AW1644" s="2">
        <f t="shared" si="697"/>
        <v>0</v>
      </c>
      <c r="AY1644" t="s">
        <v>2502</v>
      </c>
      <c r="AZ1644" t="s">
        <v>93</v>
      </c>
      <c r="BA1644">
        <v>2</v>
      </c>
      <c r="BC1644">
        <v>2</v>
      </c>
      <c r="BD1644" s="91">
        <v>40</v>
      </c>
      <c r="BE1644" s="93">
        <v>79</v>
      </c>
      <c r="BF1644" s="96">
        <f t="shared" si="685"/>
        <v>40079</v>
      </c>
      <c r="BG1644" s="96">
        <f t="shared" si="686"/>
        <v>40079</v>
      </c>
      <c r="BI1644" s="7" t="s">
        <v>1447</v>
      </c>
    </row>
    <row r="1645" spans="1:61" ht="14" hidden="1" customHeight="1" outlineLevel="1" x14ac:dyDescent="0.2">
      <c r="A1645" t="s">
        <v>181</v>
      </c>
      <c r="B1645" t="s">
        <v>93</v>
      </c>
      <c r="C1645" s="1">
        <f t="shared" si="689"/>
        <v>14833</v>
      </c>
      <c r="D1645" s="7">
        <f>IF(N1645&gt;0, RANK(N1645,(N1645:P1645,Q1645:AF1645)),0)</f>
        <v>2</v>
      </c>
      <c r="E1645" s="7">
        <f>IF(O1645&gt;0,RANK(O1645,(N1645:P1645,Q1645:AF1645)),0)</f>
        <v>1</v>
      </c>
      <c r="F1645" s="7">
        <f>IF(P1645&gt;0,RANK(P1645,(N1645:P1645,Q1645:AF1645)),0)</f>
        <v>4</v>
      </c>
      <c r="G1645" s="1">
        <f t="shared" si="687"/>
        <v>8678</v>
      </c>
      <c r="H1645" s="2">
        <f t="shared" si="688"/>
        <v>0.58504685498550524</v>
      </c>
      <c r="I1645" s="2"/>
      <c r="J1645" s="2">
        <f t="shared" si="690"/>
        <v>0.18654351783186138</v>
      </c>
      <c r="K1645" s="2">
        <f t="shared" si="691"/>
        <v>0.77159037281736664</v>
      </c>
      <c r="L1645" s="2">
        <f t="shared" si="692"/>
        <v>1.382053529292793E-2</v>
      </c>
      <c r="M1645" s="2">
        <f t="shared" si="693"/>
        <v>2.8045574057844021E-2</v>
      </c>
      <c r="N1645" s="53">
        <v>2767</v>
      </c>
      <c r="O1645" s="53">
        <v>11445</v>
      </c>
      <c r="P1645" s="53">
        <v>205</v>
      </c>
      <c r="Q1645" s="53">
        <v>312</v>
      </c>
      <c r="Y1645" s="53">
        <v>104</v>
      </c>
      <c r="AP1645" s="7">
        <f>IF(Q1645&gt;0,RANK(Q1645,(N1645:P1645,Q1645:AF1645)),0)</f>
        <v>3</v>
      </c>
      <c r="AQ1645" s="7">
        <f>IF(R1645&gt;0,RANK(R1645,(N1645:P1645,Q1645:AF1645)),0)</f>
        <v>0</v>
      </c>
      <c r="AR1645" s="7">
        <f>IF(T1645&gt;0,RANK(T1645,(N1645:P1645,Q1645:AF1645)),0)</f>
        <v>0</v>
      </c>
      <c r="AS1645" s="7">
        <f>IF(S1645&gt;0,RANK(S1645,(N1645:P1645,Q1645:AF1645)),0)</f>
        <v>0</v>
      </c>
      <c r="AT1645" s="2">
        <f t="shared" si="694"/>
        <v>2.1034180543382998E-2</v>
      </c>
      <c r="AU1645" s="2">
        <f t="shared" si="695"/>
        <v>0</v>
      </c>
      <c r="AV1645" s="2">
        <f t="shared" si="696"/>
        <v>0</v>
      </c>
      <c r="AW1645" s="2">
        <f t="shared" si="697"/>
        <v>0</v>
      </c>
      <c r="AY1645" t="s">
        <v>181</v>
      </c>
      <c r="AZ1645" t="s">
        <v>93</v>
      </c>
      <c r="BA1645">
        <v>3</v>
      </c>
      <c r="BC1645">
        <v>2</v>
      </c>
      <c r="BD1645" s="91">
        <v>40</v>
      </c>
      <c r="BE1645" s="93">
        <v>81</v>
      </c>
      <c r="BF1645" s="96">
        <f t="shared" si="685"/>
        <v>40081</v>
      </c>
      <c r="BG1645" s="96">
        <f t="shared" si="686"/>
        <v>40081</v>
      </c>
      <c r="BI1645" s="7" t="s">
        <v>1447</v>
      </c>
    </row>
    <row r="1646" spans="1:61" ht="14" hidden="1" customHeight="1" outlineLevel="1" x14ac:dyDescent="0.2">
      <c r="A1646" t="s">
        <v>1916</v>
      </c>
      <c r="B1646" t="s">
        <v>93</v>
      </c>
      <c r="C1646" s="1">
        <f t="shared" si="689"/>
        <v>21490</v>
      </c>
      <c r="D1646" s="7">
        <f>IF(N1646&gt;0, RANK(N1646,(N1646:P1646,Q1646:AF1646)),0)</f>
        <v>2</v>
      </c>
      <c r="E1646" s="7">
        <f>IF(O1646&gt;0,RANK(O1646,(N1646:P1646,Q1646:AF1646)),0)</f>
        <v>1</v>
      </c>
      <c r="F1646" s="7">
        <f>IF(P1646&gt;0,RANK(P1646,(N1646:P1646,Q1646:AF1646)),0)</f>
        <v>4</v>
      </c>
      <c r="G1646" s="1">
        <f t="shared" si="687"/>
        <v>9502</v>
      </c>
      <c r="H1646" s="2">
        <f t="shared" si="688"/>
        <v>0.4421591437878083</v>
      </c>
      <c r="I1646" s="2"/>
      <c r="J1646" s="2">
        <f t="shared" si="690"/>
        <v>0.25788738948348067</v>
      </c>
      <c r="K1646" s="2">
        <f t="shared" si="691"/>
        <v>0.70004653327128896</v>
      </c>
      <c r="L1646" s="2">
        <f t="shared" si="692"/>
        <v>1.1493718008375989E-2</v>
      </c>
      <c r="M1646" s="2">
        <f t="shared" si="693"/>
        <v>3.0572359236854384E-2</v>
      </c>
      <c r="N1646" s="53">
        <v>5542</v>
      </c>
      <c r="O1646" s="53">
        <v>15044</v>
      </c>
      <c r="P1646" s="53">
        <v>247</v>
      </c>
      <c r="Q1646" s="53">
        <v>516</v>
      </c>
      <c r="Y1646" s="53">
        <v>141</v>
      </c>
      <c r="AP1646" s="7">
        <f>IF(Q1646&gt;0,RANK(Q1646,(N1646:P1646,Q1646:AF1646)),0)</f>
        <v>3</v>
      </c>
      <c r="AQ1646" s="7">
        <f>IF(R1646&gt;0,RANK(R1646,(N1646:P1646,Q1646:AF1646)),0)</f>
        <v>0</v>
      </c>
      <c r="AR1646" s="7">
        <f>IF(T1646&gt;0,RANK(T1646,(N1646:P1646,Q1646:AF1646)),0)</f>
        <v>0</v>
      </c>
      <c r="AS1646" s="7">
        <f>IF(S1646&gt;0,RANK(S1646,(N1646:P1646,Q1646:AF1646)),0)</f>
        <v>0</v>
      </c>
      <c r="AT1646" s="2">
        <f t="shared" si="694"/>
        <v>2.4011167985109352E-2</v>
      </c>
      <c r="AU1646" s="2">
        <f t="shared" si="695"/>
        <v>0</v>
      </c>
      <c r="AV1646" s="2">
        <f t="shared" si="696"/>
        <v>0</v>
      </c>
      <c r="AW1646" s="2">
        <f t="shared" si="697"/>
        <v>0</v>
      </c>
      <c r="AY1646" t="s">
        <v>1916</v>
      </c>
      <c r="AZ1646" t="s">
        <v>93</v>
      </c>
      <c r="BA1646">
        <v>3</v>
      </c>
      <c r="BC1646">
        <v>2</v>
      </c>
      <c r="BD1646" s="91">
        <v>40</v>
      </c>
      <c r="BE1646" s="93">
        <v>83</v>
      </c>
      <c r="BF1646" s="96">
        <f t="shared" si="685"/>
        <v>40083</v>
      </c>
      <c r="BG1646" s="96">
        <f t="shared" si="686"/>
        <v>40083</v>
      </c>
      <c r="BI1646" s="7" t="s">
        <v>1447</v>
      </c>
    </row>
    <row r="1647" spans="1:61" ht="14" hidden="1" customHeight="1" outlineLevel="1" x14ac:dyDescent="0.2">
      <c r="A1647" t="s">
        <v>1204</v>
      </c>
      <c r="B1647" t="s">
        <v>93</v>
      </c>
      <c r="C1647" s="1">
        <f t="shared" si="689"/>
        <v>4059</v>
      </c>
      <c r="D1647" s="7">
        <f>IF(N1647&gt;0, RANK(N1647,(N1647:P1647,Q1647:AF1647)),0)</f>
        <v>2</v>
      </c>
      <c r="E1647" s="7">
        <f>IF(O1647&gt;0,RANK(O1647,(N1647:P1647,Q1647:AF1647)),0)</f>
        <v>1</v>
      </c>
      <c r="F1647" s="7">
        <f>IF(P1647&gt;0,RANK(P1647,(N1647:P1647,Q1647:AF1647)),0)</f>
        <v>4</v>
      </c>
      <c r="G1647" s="1">
        <f t="shared" si="687"/>
        <v>2529</v>
      </c>
      <c r="H1647" s="2">
        <f t="shared" si="688"/>
        <v>0.62305986696230597</v>
      </c>
      <c r="I1647" s="2"/>
      <c r="J1647" s="2">
        <f t="shared" si="690"/>
        <v>0.17270263611727027</v>
      </c>
      <c r="K1647" s="2">
        <f t="shared" si="691"/>
        <v>0.7957625030795763</v>
      </c>
      <c r="L1647" s="2">
        <f t="shared" si="692"/>
        <v>1.0840108401084011E-2</v>
      </c>
      <c r="M1647" s="2">
        <f t="shared" si="693"/>
        <v>2.0694752402069364E-2</v>
      </c>
      <c r="N1647" s="53">
        <v>701</v>
      </c>
      <c r="O1647" s="53">
        <v>3230</v>
      </c>
      <c r="P1647" s="53">
        <v>44</v>
      </c>
      <c r="Q1647" s="53">
        <v>56</v>
      </c>
      <c r="Y1647" s="53">
        <v>28</v>
      </c>
      <c r="AP1647" s="7">
        <f>IF(Q1647&gt;0,RANK(Q1647,(N1647:P1647,Q1647:AF1647)),0)</f>
        <v>3</v>
      </c>
      <c r="AQ1647" s="7">
        <f>IF(R1647&gt;0,RANK(R1647,(N1647:P1647,Q1647:AF1647)),0)</f>
        <v>0</v>
      </c>
      <c r="AR1647" s="7">
        <f>IF(T1647&gt;0,RANK(T1647,(N1647:P1647,Q1647:AF1647)),0)</f>
        <v>0</v>
      </c>
      <c r="AS1647" s="7">
        <f>IF(S1647&gt;0,RANK(S1647,(N1647:P1647,Q1647:AF1647)),0)</f>
        <v>0</v>
      </c>
      <c r="AT1647" s="2">
        <f t="shared" si="694"/>
        <v>1.379650160137965E-2</v>
      </c>
      <c r="AU1647" s="2">
        <f t="shared" si="695"/>
        <v>0</v>
      </c>
      <c r="AV1647" s="2">
        <f t="shared" si="696"/>
        <v>0</v>
      </c>
      <c r="AW1647" s="2">
        <f t="shared" si="697"/>
        <v>0</v>
      </c>
      <c r="AY1647" t="s">
        <v>1204</v>
      </c>
      <c r="AZ1647" t="s">
        <v>93</v>
      </c>
      <c r="BA1647">
        <v>4</v>
      </c>
      <c r="BC1647">
        <v>2</v>
      </c>
      <c r="BD1647" s="91">
        <v>40</v>
      </c>
      <c r="BE1647" s="93">
        <v>85</v>
      </c>
      <c r="BF1647" s="96">
        <f t="shared" si="685"/>
        <v>40085</v>
      </c>
      <c r="BG1647" s="96">
        <f t="shared" si="686"/>
        <v>40085</v>
      </c>
      <c r="BI1647" s="7" t="s">
        <v>1447</v>
      </c>
    </row>
    <row r="1648" spans="1:61" ht="14" hidden="1" customHeight="1" outlineLevel="1" x14ac:dyDescent="0.2">
      <c r="A1648" t="s">
        <v>1931</v>
      </c>
      <c r="B1648" t="s">
        <v>93</v>
      </c>
      <c r="C1648" s="1">
        <f t="shared" si="689"/>
        <v>19193</v>
      </c>
      <c r="D1648" s="7">
        <f>IF(N1648&gt;0, RANK(N1648,(N1648:P1648,Q1648:AF1648)),0)</f>
        <v>2</v>
      </c>
      <c r="E1648" s="7">
        <f>IF(O1648&gt;0,RANK(O1648,(N1648:P1648,Q1648:AF1648)),0)</f>
        <v>1</v>
      </c>
      <c r="F1648" s="7">
        <f>IF(P1648&gt;0,RANK(P1648,(N1648:P1648,Q1648:AF1648)),0)</f>
        <v>4</v>
      </c>
      <c r="G1648" s="1">
        <f t="shared" si="687"/>
        <v>10742</v>
      </c>
      <c r="H1648" s="2">
        <f t="shared" si="688"/>
        <v>0.55968321783983743</v>
      </c>
      <c r="I1648" s="2"/>
      <c r="J1648" s="2">
        <f t="shared" si="690"/>
        <v>0.20116709216901996</v>
      </c>
      <c r="K1648" s="2">
        <f t="shared" si="691"/>
        <v>0.76085031000885739</v>
      </c>
      <c r="L1648" s="2">
        <f t="shared" si="692"/>
        <v>1.1097796071484395E-2</v>
      </c>
      <c r="M1648" s="2">
        <f t="shared" si="693"/>
        <v>2.688480175063826E-2</v>
      </c>
      <c r="N1648" s="53">
        <v>3861</v>
      </c>
      <c r="O1648" s="53">
        <v>14603</v>
      </c>
      <c r="P1648" s="53">
        <v>213</v>
      </c>
      <c r="Q1648" s="53">
        <v>397</v>
      </c>
      <c r="Y1648" s="53">
        <v>119</v>
      </c>
      <c r="AP1648" s="7">
        <f>IF(Q1648&gt;0,RANK(Q1648,(N1648:P1648,Q1648:AF1648)),0)</f>
        <v>3</v>
      </c>
      <c r="AQ1648" s="7">
        <f>IF(R1648&gt;0,RANK(R1648,(N1648:P1648,Q1648:AF1648)),0)</f>
        <v>0</v>
      </c>
      <c r="AR1648" s="7">
        <f>IF(T1648&gt;0,RANK(T1648,(N1648:P1648,Q1648:AF1648)),0)</f>
        <v>0</v>
      </c>
      <c r="AS1648" s="7">
        <f>IF(S1648&gt;0,RANK(S1648,(N1648:P1648,Q1648:AF1648)),0)</f>
        <v>0</v>
      </c>
      <c r="AT1648" s="2">
        <f t="shared" si="694"/>
        <v>2.0684624602719741E-2</v>
      </c>
      <c r="AU1648" s="2">
        <f t="shared" si="695"/>
        <v>0</v>
      </c>
      <c r="AV1648" s="2">
        <f t="shared" si="696"/>
        <v>0</v>
      </c>
      <c r="AW1648" s="2">
        <f t="shared" si="697"/>
        <v>0</v>
      </c>
      <c r="AY1648" t="s">
        <v>1931</v>
      </c>
      <c r="AZ1648" t="s">
        <v>93</v>
      </c>
      <c r="BA1648">
        <v>4</v>
      </c>
      <c r="BC1648">
        <v>2</v>
      </c>
      <c r="BD1648" s="91">
        <v>40</v>
      </c>
      <c r="BE1648" s="93">
        <v>87</v>
      </c>
      <c r="BF1648" s="96">
        <f t="shared" si="685"/>
        <v>40087</v>
      </c>
      <c r="BG1648" s="96">
        <f t="shared" si="686"/>
        <v>40087</v>
      </c>
      <c r="BI1648" s="7" t="s">
        <v>1447</v>
      </c>
    </row>
    <row r="1649" spans="1:61" ht="14" hidden="1" customHeight="1" outlineLevel="1" x14ac:dyDescent="0.2">
      <c r="A1649" t="s">
        <v>1932</v>
      </c>
      <c r="B1649" t="s">
        <v>93</v>
      </c>
      <c r="C1649" s="1">
        <f t="shared" si="689"/>
        <v>11332</v>
      </c>
      <c r="D1649" s="7">
        <f>IF(N1649&gt;0, RANK(N1649,(N1649:P1649,Q1649:AF1649)),0)</f>
        <v>2</v>
      </c>
      <c r="E1649" s="7">
        <f>IF(O1649&gt;0,RANK(O1649,(N1649:P1649,Q1649:AF1649)),0)</f>
        <v>1</v>
      </c>
      <c r="F1649" s="7">
        <f>IF(P1649&gt;0,RANK(P1649,(N1649:P1649,Q1649:AF1649)),0)</f>
        <v>4</v>
      </c>
      <c r="G1649" s="1">
        <f t="shared" si="687"/>
        <v>7080</v>
      </c>
      <c r="H1649" s="2">
        <f t="shared" si="688"/>
        <v>0.62477938581009529</v>
      </c>
      <c r="I1649" s="2"/>
      <c r="J1649" s="2">
        <f t="shared" si="690"/>
        <v>0.17128485704200494</v>
      </c>
      <c r="K1649" s="2">
        <f t="shared" si="691"/>
        <v>0.7960642428521002</v>
      </c>
      <c r="L1649" s="2">
        <f t="shared" si="692"/>
        <v>1.1648429226967879E-2</v>
      </c>
      <c r="M1649" s="2">
        <f t="shared" si="693"/>
        <v>2.100247087892701E-2</v>
      </c>
      <c r="N1649" s="53">
        <v>1941</v>
      </c>
      <c r="O1649" s="53">
        <v>9021</v>
      </c>
      <c r="P1649" s="53">
        <v>132</v>
      </c>
      <c r="Q1649" s="53">
        <v>172</v>
      </c>
      <c r="Y1649" s="53">
        <v>66</v>
      </c>
      <c r="AP1649" s="7">
        <f>IF(Q1649&gt;0,RANK(Q1649,(N1649:P1649,Q1649:AF1649)),0)</f>
        <v>3</v>
      </c>
      <c r="AQ1649" s="7">
        <f>IF(R1649&gt;0,RANK(R1649,(N1649:P1649,Q1649:AF1649)),0)</f>
        <v>0</v>
      </c>
      <c r="AR1649" s="7">
        <f>IF(T1649&gt;0,RANK(T1649,(N1649:P1649,Q1649:AF1649)),0)</f>
        <v>0</v>
      </c>
      <c r="AS1649" s="7">
        <f>IF(S1649&gt;0,RANK(S1649,(N1649:P1649,Q1649:AF1649)),0)</f>
        <v>0</v>
      </c>
      <c r="AT1649" s="2">
        <f t="shared" si="694"/>
        <v>1.5178256265442993E-2</v>
      </c>
      <c r="AU1649" s="2">
        <f t="shared" si="695"/>
        <v>0</v>
      </c>
      <c r="AV1649" s="2">
        <f t="shared" si="696"/>
        <v>0</v>
      </c>
      <c r="AW1649" s="2">
        <f t="shared" si="697"/>
        <v>0</v>
      </c>
      <c r="AY1649" t="s">
        <v>1932</v>
      </c>
      <c r="AZ1649" t="s">
        <v>93</v>
      </c>
      <c r="BA1649">
        <v>2</v>
      </c>
      <c r="BC1649">
        <v>2</v>
      </c>
      <c r="BD1649" s="91">
        <v>40</v>
      </c>
      <c r="BE1649" s="93">
        <v>89</v>
      </c>
      <c r="BF1649" s="96">
        <f t="shared" si="685"/>
        <v>40089</v>
      </c>
      <c r="BG1649" s="96">
        <f t="shared" si="686"/>
        <v>40089</v>
      </c>
      <c r="BI1649" s="7" t="s">
        <v>1447</v>
      </c>
    </row>
    <row r="1650" spans="1:61" ht="14" hidden="1" customHeight="1" outlineLevel="1" x14ac:dyDescent="0.2">
      <c r="A1650" t="s">
        <v>896</v>
      </c>
      <c r="B1650" t="s">
        <v>93</v>
      </c>
      <c r="C1650" s="1">
        <f t="shared" si="689"/>
        <v>8290</v>
      </c>
      <c r="D1650" s="7">
        <f>IF(N1650&gt;0, RANK(N1650,(N1650:P1650,Q1650:AF1650)),0)</f>
        <v>2</v>
      </c>
      <c r="E1650" s="7">
        <f>IF(O1650&gt;0,RANK(O1650,(N1650:P1650,Q1650:AF1650)),0)</f>
        <v>1</v>
      </c>
      <c r="F1650" s="7">
        <f>IF(P1650&gt;0,RANK(P1650,(N1650:P1650,Q1650:AF1650)),0)</f>
        <v>4</v>
      </c>
      <c r="G1650" s="1">
        <f t="shared" si="687"/>
        <v>3498</v>
      </c>
      <c r="H1650" s="2">
        <f t="shared" si="688"/>
        <v>0.42195416164053073</v>
      </c>
      <c r="I1650" s="2"/>
      <c r="J1650" s="2">
        <f t="shared" si="690"/>
        <v>0.26960193003618815</v>
      </c>
      <c r="K1650" s="2">
        <f t="shared" si="691"/>
        <v>0.69155609167671894</v>
      </c>
      <c r="L1650" s="2">
        <f t="shared" si="692"/>
        <v>1.3751507840772014E-2</v>
      </c>
      <c r="M1650" s="2">
        <f t="shared" si="693"/>
        <v>2.509047044632089E-2</v>
      </c>
      <c r="N1650" s="53">
        <v>2235</v>
      </c>
      <c r="O1650" s="53">
        <v>5733</v>
      </c>
      <c r="P1650" s="53">
        <v>114</v>
      </c>
      <c r="Q1650" s="53">
        <v>143</v>
      </c>
      <c r="Y1650" s="53">
        <v>65</v>
      </c>
      <c r="AP1650" s="7">
        <f>IF(Q1650&gt;0,RANK(Q1650,(N1650:P1650,Q1650:AF1650)),0)</f>
        <v>3</v>
      </c>
      <c r="AQ1650" s="7">
        <f>IF(R1650&gt;0,RANK(R1650,(N1650:P1650,Q1650:AF1650)),0)</f>
        <v>0</v>
      </c>
      <c r="AR1650" s="7">
        <f>IF(T1650&gt;0,RANK(T1650,(N1650:P1650,Q1650:AF1650)),0)</f>
        <v>0</v>
      </c>
      <c r="AS1650" s="7">
        <f>IF(S1650&gt;0,RANK(S1650,(N1650:P1650,Q1650:AF1650)),0)</f>
        <v>0</v>
      </c>
      <c r="AT1650" s="2">
        <f t="shared" si="694"/>
        <v>1.7249698431845598E-2</v>
      </c>
      <c r="AU1650" s="2">
        <f t="shared" si="695"/>
        <v>0</v>
      </c>
      <c r="AV1650" s="2">
        <f t="shared" si="696"/>
        <v>0</v>
      </c>
      <c r="AW1650" s="2">
        <f t="shared" si="697"/>
        <v>0</v>
      </c>
      <c r="AY1650" t="s">
        <v>896</v>
      </c>
      <c r="AZ1650" t="s">
        <v>93</v>
      </c>
      <c r="BA1650">
        <v>2</v>
      </c>
      <c r="BC1650">
        <v>2</v>
      </c>
      <c r="BD1650" s="91">
        <v>40</v>
      </c>
      <c r="BE1650" s="93">
        <v>91</v>
      </c>
      <c r="BF1650" s="96">
        <f t="shared" si="685"/>
        <v>40091</v>
      </c>
      <c r="BG1650" s="96">
        <f t="shared" si="686"/>
        <v>40091</v>
      </c>
      <c r="BI1650" s="7" t="s">
        <v>1447</v>
      </c>
    </row>
    <row r="1651" spans="1:61" ht="14" hidden="1" customHeight="1" outlineLevel="1" x14ac:dyDescent="0.2">
      <c r="A1651" t="s">
        <v>2211</v>
      </c>
      <c r="B1651" t="s">
        <v>93</v>
      </c>
      <c r="C1651" s="1">
        <f t="shared" si="689"/>
        <v>3461</v>
      </c>
      <c r="D1651" s="7">
        <f>IF(N1651&gt;0, RANK(N1651,(N1651:P1651,Q1651:AF1651)),0)</f>
        <v>2</v>
      </c>
      <c r="E1651" s="7">
        <f>IF(O1651&gt;0,RANK(O1651,(N1651:P1651,Q1651:AF1651)),0)</f>
        <v>1</v>
      </c>
      <c r="F1651" s="7">
        <f>IF(P1651&gt;0,RANK(P1651,(N1651:P1651,Q1651:AF1651)),0)</f>
        <v>4</v>
      </c>
      <c r="G1651" s="1">
        <f t="shared" si="687"/>
        <v>2644</v>
      </c>
      <c r="H1651" s="2">
        <f t="shared" si="688"/>
        <v>0.76394105749783303</v>
      </c>
      <c r="I1651" s="2"/>
      <c r="J1651" s="2">
        <f t="shared" si="690"/>
        <v>0.10054897428488876</v>
      </c>
      <c r="K1651" s="2">
        <f t="shared" si="691"/>
        <v>0.86449003178272177</v>
      </c>
      <c r="L1651" s="2">
        <f t="shared" si="692"/>
        <v>1.1268419531927188E-2</v>
      </c>
      <c r="M1651" s="2">
        <f t="shared" si="693"/>
        <v>2.3692574400462307E-2</v>
      </c>
      <c r="N1651" s="53">
        <v>348</v>
      </c>
      <c r="O1651" s="53">
        <v>2992</v>
      </c>
      <c r="P1651" s="53">
        <v>39</v>
      </c>
      <c r="Q1651" s="53">
        <v>71</v>
      </c>
      <c r="Y1651" s="53">
        <v>11</v>
      </c>
      <c r="AP1651" s="7">
        <f>IF(Q1651&gt;0,RANK(Q1651,(N1651:P1651,Q1651:AF1651)),0)</f>
        <v>3</v>
      </c>
      <c r="AQ1651" s="7">
        <f>IF(R1651&gt;0,RANK(R1651,(N1651:P1651,Q1651:AF1651)),0)</f>
        <v>0</v>
      </c>
      <c r="AR1651" s="7">
        <f>IF(T1651&gt;0,RANK(T1651,(N1651:P1651,Q1651:AF1651)),0)</f>
        <v>0</v>
      </c>
      <c r="AS1651" s="7">
        <f>IF(S1651&gt;0,RANK(S1651,(N1651:P1651,Q1651:AF1651)),0)</f>
        <v>0</v>
      </c>
      <c r="AT1651" s="2">
        <f t="shared" si="694"/>
        <v>2.0514302224790525E-2</v>
      </c>
      <c r="AU1651" s="2">
        <f t="shared" si="695"/>
        <v>0</v>
      </c>
      <c r="AV1651" s="2">
        <f t="shared" si="696"/>
        <v>0</v>
      </c>
      <c r="AW1651" s="2">
        <f t="shared" si="697"/>
        <v>0</v>
      </c>
      <c r="AY1651" t="s">
        <v>2211</v>
      </c>
      <c r="AZ1651" t="s">
        <v>93</v>
      </c>
      <c r="BA1651">
        <v>3</v>
      </c>
      <c r="BC1651">
        <v>2</v>
      </c>
      <c r="BD1651" s="91">
        <v>40</v>
      </c>
      <c r="BE1651" s="93">
        <v>93</v>
      </c>
      <c r="BF1651" s="96">
        <f t="shared" si="685"/>
        <v>40093</v>
      </c>
      <c r="BG1651" s="96">
        <f t="shared" si="686"/>
        <v>40093</v>
      </c>
      <c r="BI1651" s="7" t="s">
        <v>1447</v>
      </c>
    </row>
    <row r="1652" spans="1:61" ht="14" hidden="1" customHeight="1" outlineLevel="1" x14ac:dyDescent="0.2">
      <c r="A1652" t="s">
        <v>957</v>
      </c>
      <c r="B1652" t="s">
        <v>93</v>
      </c>
      <c r="C1652" s="1">
        <f t="shared" si="689"/>
        <v>6048</v>
      </c>
      <c r="D1652" s="7">
        <f>IF(N1652&gt;0, RANK(N1652,(N1652:P1652,Q1652:AF1652)),0)</f>
        <v>2</v>
      </c>
      <c r="E1652" s="7">
        <f>IF(O1652&gt;0,RANK(O1652,(N1652:P1652,Q1652:AF1652)),0)</f>
        <v>1</v>
      </c>
      <c r="F1652" s="7">
        <f>IF(P1652&gt;0,RANK(P1652,(N1652:P1652,Q1652:AF1652)),0)</f>
        <v>4</v>
      </c>
      <c r="G1652" s="1">
        <f t="shared" si="687"/>
        <v>3681</v>
      </c>
      <c r="H1652" s="2">
        <f t="shared" si="688"/>
        <v>0.60863095238095233</v>
      </c>
      <c r="I1652" s="2"/>
      <c r="J1652" s="2">
        <f t="shared" si="690"/>
        <v>0.17989417989417988</v>
      </c>
      <c r="K1652" s="2">
        <f t="shared" si="691"/>
        <v>0.78852513227513232</v>
      </c>
      <c r="L1652" s="2">
        <f t="shared" si="692"/>
        <v>1.0416666666666666E-2</v>
      </c>
      <c r="M1652" s="2">
        <f t="shared" si="693"/>
        <v>2.1164021164021128E-2</v>
      </c>
      <c r="N1652" s="53">
        <v>1088</v>
      </c>
      <c r="O1652" s="53">
        <v>4769</v>
      </c>
      <c r="P1652" s="53">
        <v>63</v>
      </c>
      <c r="Q1652" s="53">
        <v>90</v>
      </c>
      <c r="Y1652" s="53">
        <v>38</v>
      </c>
      <c r="AP1652" s="7">
        <f>IF(Q1652&gt;0,RANK(Q1652,(N1652:P1652,Q1652:AF1652)),0)</f>
        <v>3</v>
      </c>
      <c r="AQ1652" s="7">
        <f>IF(R1652&gt;0,RANK(R1652,(N1652:P1652,Q1652:AF1652)),0)</f>
        <v>0</v>
      </c>
      <c r="AR1652" s="7">
        <f>IF(T1652&gt;0,RANK(T1652,(N1652:P1652,Q1652:AF1652)),0)</f>
        <v>0</v>
      </c>
      <c r="AS1652" s="7">
        <f>IF(S1652&gt;0,RANK(S1652,(N1652:P1652,Q1652:AF1652)),0)</f>
        <v>0</v>
      </c>
      <c r="AT1652" s="2">
        <f t="shared" si="694"/>
        <v>1.488095238095238E-2</v>
      </c>
      <c r="AU1652" s="2">
        <f t="shared" si="695"/>
        <v>0</v>
      </c>
      <c r="AV1652" s="2">
        <f t="shared" si="696"/>
        <v>0</v>
      </c>
      <c r="AW1652" s="2">
        <f t="shared" si="697"/>
        <v>0</v>
      </c>
      <c r="AY1652" t="s">
        <v>957</v>
      </c>
      <c r="AZ1652" t="s">
        <v>93</v>
      </c>
      <c r="BA1652">
        <v>2</v>
      </c>
      <c r="BC1652">
        <v>2</v>
      </c>
      <c r="BD1652" s="91">
        <v>40</v>
      </c>
      <c r="BE1652" s="93">
        <v>95</v>
      </c>
      <c r="BF1652" s="96">
        <f t="shared" si="685"/>
        <v>40095</v>
      </c>
      <c r="BG1652" s="96">
        <f t="shared" si="686"/>
        <v>40095</v>
      </c>
      <c r="BI1652" s="7" t="s">
        <v>1447</v>
      </c>
    </row>
    <row r="1653" spans="1:61" ht="14" hidden="1" customHeight="1" outlineLevel="1" x14ac:dyDescent="0.2">
      <c r="A1653" t="s">
        <v>1986</v>
      </c>
      <c r="B1653" t="s">
        <v>93</v>
      </c>
      <c r="C1653" s="1">
        <f t="shared" si="689"/>
        <v>16558</v>
      </c>
      <c r="D1653" s="7">
        <f>IF(N1653&gt;0, RANK(N1653,(N1653:P1653,Q1653:AF1653)),0)</f>
        <v>2</v>
      </c>
      <c r="E1653" s="7">
        <f>IF(O1653&gt;0,RANK(O1653,(N1653:P1653,Q1653:AF1653)),0)</f>
        <v>1</v>
      </c>
      <c r="F1653" s="7">
        <f>IF(P1653&gt;0,RANK(P1653,(N1653:P1653,Q1653:AF1653)),0)</f>
        <v>4</v>
      </c>
      <c r="G1653" s="1">
        <f t="shared" si="687"/>
        <v>7853</v>
      </c>
      <c r="H1653" s="2">
        <f t="shared" si="688"/>
        <v>0.47427225510327337</v>
      </c>
      <c r="I1653" s="2"/>
      <c r="J1653" s="2">
        <f t="shared" si="690"/>
        <v>0.23994443773402585</v>
      </c>
      <c r="K1653" s="2">
        <f t="shared" si="691"/>
        <v>0.71421669283729916</v>
      </c>
      <c r="L1653" s="2">
        <f t="shared" si="692"/>
        <v>1.6427104722792608E-2</v>
      </c>
      <c r="M1653" s="2">
        <f t="shared" si="693"/>
        <v>2.941176470588238E-2</v>
      </c>
      <c r="N1653" s="53">
        <v>3973</v>
      </c>
      <c r="O1653" s="53">
        <v>11826</v>
      </c>
      <c r="P1653" s="53">
        <v>272</v>
      </c>
      <c r="Q1653" s="53">
        <v>353</v>
      </c>
      <c r="Y1653" s="53">
        <v>134</v>
      </c>
      <c r="AP1653" s="7">
        <f>IF(Q1653&gt;0,RANK(Q1653,(N1653:P1653,Q1653:AF1653)),0)</f>
        <v>3</v>
      </c>
      <c r="AQ1653" s="7">
        <f>IF(R1653&gt;0,RANK(R1653,(N1653:P1653,Q1653:AF1653)),0)</f>
        <v>0</v>
      </c>
      <c r="AR1653" s="7">
        <f>IF(T1653&gt;0,RANK(T1653,(N1653:P1653,Q1653:AF1653)),0)</f>
        <v>0</v>
      </c>
      <c r="AS1653" s="7">
        <f>IF(S1653&gt;0,RANK(S1653,(N1653:P1653,Q1653:AF1653)),0)</f>
        <v>0</v>
      </c>
      <c r="AT1653" s="2">
        <f t="shared" si="694"/>
        <v>2.1318999879212465E-2</v>
      </c>
      <c r="AU1653" s="2">
        <f t="shared" si="695"/>
        <v>0</v>
      </c>
      <c r="AV1653" s="2">
        <f t="shared" si="696"/>
        <v>0</v>
      </c>
      <c r="AW1653" s="2">
        <f t="shared" si="697"/>
        <v>0</v>
      </c>
      <c r="AY1653" t="s">
        <v>1986</v>
      </c>
      <c r="AZ1653" t="s">
        <v>93</v>
      </c>
      <c r="BA1653">
        <v>2</v>
      </c>
      <c r="BC1653">
        <v>2</v>
      </c>
      <c r="BD1653" s="91">
        <v>40</v>
      </c>
      <c r="BE1653" s="93">
        <v>97</v>
      </c>
      <c r="BF1653" s="96">
        <f t="shared" si="685"/>
        <v>40097</v>
      </c>
      <c r="BG1653" s="96">
        <f t="shared" si="686"/>
        <v>40097</v>
      </c>
      <c r="BI1653" s="7" t="s">
        <v>1447</v>
      </c>
    </row>
    <row r="1654" spans="1:61" ht="14" hidden="1" customHeight="1" outlineLevel="1" x14ac:dyDescent="0.2">
      <c r="A1654" t="s">
        <v>1027</v>
      </c>
      <c r="B1654" t="s">
        <v>93</v>
      </c>
      <c r="C1654" s="1">
        <f t="shared" si="689"/>
        <v>5874</v>
      </c>
      <c r="D1654" s="7">
        <f>IF(N1654&gt;0, RANK(N1654,(N1654:P1654,Q1654:AF1654)),0)</f>
        <v>2</v>
      </c>
      <c r="E1654" s="7">
        <f>IF(O1654&gt;0,RANK(O1654,(N1654:P1654,Q1654:AF1654)),0)</f>
        <v>1</v>
      </c>
      <c r="F1654" s="7">
        <f>IF(P1654&gt;0,RANK(P1654,(N1654:P1654,Q1654:AF1654)),0)</f>
        <v>4</v>
      </c>
      <c r="G1654" s="1">
        <f t="shared" si="687"/>
        <v>3148</v>
      </c>
      <c r="H1654" s="2">
        <f t="shared" si="688"/>
        <v>0.53592100783112018</v>
      </c>
      <c r="I1654" s="2"/>
      <c r="J1654" s="2">
        <f t="shared" si="690"/>
        <v>0.21314266258086484</v>
      </c>
      <c r="K1654" s="2">
        <f t="shared" si="691"/>
        <v>0.74906367041198507</v>
      </c>
      <c r="L1654" s="2">
        <f t="shared" si="692"/>
        <v>1.2768130745658836E-2</v>
      </c>
      <c r="M1654" s="2">
        <f t="shared" si="693"/>
        <v>2.5025536261491309E-2</v>
      </c>
      <c r="N1654" s="53">
        <v>1252</v>
      </c>
      <c r="O1654" s="53">
        <v>4400</v>
      </c>
      <c r="P1654" s="53">
        <v>75</v>
      </c>
      <c r="Q1654" s="53">
        <v>108</v>
      </c>
      <c r="Y1654" s="53">
        <v>39</v>
      </c>
      <c r="AP1654" s="7">
        <f>IF(Q1654&gt;0,RANK(Q1654,(N1654:P1654,Q1654:AF1654)),0)</f>
        <v>3</v>
      </c>
      <c r="AQ1654" s="7">
        <f>IF(R1654&gt;0,RANK(R1654,(N1654:P1654,Q1654:AF1654)),0)</f>
        <v>0</v>
      </c>
      <c r="AR1654" s="7">
        <f>IF(T1654&gt;0,RANK(T1654,(N1654:P1654,Q1654:AF1654)),0)</f>
        <v>0</v>
      </c>
      <c r="AS1654" s="7">
        <f>IF(S1654&gt;0,RANK(S1654,(N1654:P1654,Q1654:AF1654)),0)</f>
        <v>0</v>
      </c>
      <c r="AT1654" s="2">
        <f t="shared" si="694"/>
        <v>1.8386108273748723E-2</v>
      </c>
      <c r="AU1654" s="2">
        <f t="shared" si="695"/>
        <v>0</v>
      </c>
      <c r="AV1654" s="2">
        <f t="shared" si="696"/>
        <v>0</v>
      </c>
      <c r="AW1654" s="2">
        <f t="shared" si="697"/>
        <v>0</v>
      </c>
      <c r="AY1654" t="s">
        <v>1027</v>
      </c>
      <c r="AZ1654" t="s">
        <v>93</v>
      </c>
      <c r="BA1654">
        <v>4</v>
      </c>
      <c r="BC1654">
        <v>2</v>
      </c>
      <c r="BD1654" s="91">
        <v>40</v>
      </c>
      <c r="BE1654" s="93">
        <v>99</v>
      </c>
      <c r="BF1654" s="96">
        <f t="shared" si="685"/>
        <v>40099</v>
      </c>
      <c r="BG1654" s="96">
        <f t="shared" si="686"/>
        <v>40099</v>
      </c>
      <c r="BI1654" s="7" t="s">
        <v>1447</v>
      </c>
    </row>
    <row r="1655" spans="1:61" ht="14" hidden="1" customHeight="1" outlineLevel="1" x14ac:dyDescent="0.2">
      <c r="A1655" t="s">
        <v>1613</v>
      </c>
      <c r="B1655" t="s">
        <v>93</v>
      </c>
      <c r="C1655" s="1">
        <f t="shared" si="689"/>
        <v>25021</v>
      </c>
      <c r="D1655" s="7">
        <f>IF(N1655&gt;0, RANK(N1655,(N1655:P1655,Q1655:AF1655)),0)</f>
        <v>2</v>
      </c>
      <c r="E1655" s="7">
        <f>IF(O1655&gt;0,RANK(O1655,(N1655:P1655,Q1655:AF1655)),0)</f>
        <v>1</v>
      </c>
      <c r="F1655" s="7">
        <f>IF(P1655&gt;0,RANK(P1655,(N1655:P1655,Q1655:AF1655)),0)</f>
        <v>4</v>
      </c>
      <c r="G1655" s="1">
        <f t="shared" si="687"/>
        <v>7148</v>
      </c>
      <c r="H1655" s="2">
        <f t="shared" si="688"/>
        <v>0.28568002877582832</v>
      </c>
      <c r="I1655" s="2"/>
      <c r="J1655" s="2">
        <f t="shared" si="690"/>
        <v>0.3349586347468127</v>
      </c>
      <c r="K1655" s="2">
        <f t="shared" si="691"/>
        <v>0.62063866352264097</v>
      </c>
      <c r="L1655" s="2">
        <f t="shared" si="692"/>
        <v>1.5826705567323449E-2</v>
      </c>
      <c r="M1655" s="2">
        <f t="shared" si="693"/>
        <v>2.857599616322283E-2</v>
      </c>
      <c r="N1655" s="53">
        <v>8381</v>
      </c>
      <c r="O1655" s="53">
        <v>15529</v>
      </c>
      <c r="P1655" s="53">
        <v>396</v>
      </c>
      <c r="Q1655" s="53">
        <v>504</v>
      </c>
      <c r="Y1655" s="53">
        <v>211</v>
      </c>
      <c r="AP1655" s="7">
        <f>IF(Q1655&gt;0,RANK(Q1655,(N1655:P1655,Q1655:AF1655)),0)</f>
        <v>3</v>
      </c>
      <c r="AQ1655" s="7">
        <f>IF(R1655&gt;0,RANK(R1655,(N1655:P1655,Q1655:AF1655)),0)</f>
        <v>0</v>
      </c>
      <c r="AR1655" s="7">
        <f>IF(T1655&gt;0,RANK(T1655,(N1655:P1655,Q1655:AF1655)),0)</f>
        <v>0</v>
      </c>
      <c r="AS1655" s="7">
        <f>IF(S1655&gt;0,RANK(S1655,(N1655:P1655,Q1655:AF1655)),0)</f>
        <v>0</v>
      </c>
      <c r="AT1655" s="2">
        <f t="shared" si="694"/>
        <v>2.0143079812957116E-2</v>
      </c>
      <c r="AU1655" s="2">
        <f t="shared" si="695"/>
        <v>0</v>
      </c>
      <c r="AV1655" s="2">
        <f t="shared" si="696"/>
        <v>0</v>
      </c>
      <c r="AW1655" s="2">
        <f t="shared" si="697"/>
        <v>0</v>
      </c>
      <c r="AY1655" t="s">
        <v>1613</v>
      </c>
      <c r="AZ1655" t="s">
        <v>93</v>
      </c>
      <c r="BA1655">
        <v>2</v>
      </c>
      <c r="BC1655">
        <v>2</v>
      </c>
      <c r="BD1655" s="91">
        <v>40</v>
      </c>
      <c r="BE1655" s="93">
        <v>101</v>
      </c>
      <c r="BF1655" s="96">
        <f t="shared" si="685"/>
        <v>40101</v>
      </c>
      <c r="BG1655" s="96">
        <f t="shared" si="686"/>
        <v>40101</v>
      </c>
      <c r="BI1655" s="7" t="s">
        <v>1447</v>
      </c>
    </row>
    <row r="1656" spans="1:61" ht="14" hidden="1" customHeight="1" outlineLevel="1" x14ac:dyDescent="0.2">
      <c r="A1656" t="s">
        <v>2457</v>
      </c>
      <c r="B1656" t="s">
        <v>93</v>
      </c>
      <c r="C1656" s="1">
        <f t="shared" si="689"/>
        <v>4934</v>
      </c>
      <c r="D1656" s="7">
        <f>IF(N1656&gt;0, RANK(N1656,(N1656:P1656,Q1656:AF1656)),0)</f>
        <v>2</v>
      </c>
      <c r="E1656" s="7">
        <f>IF(O1656&gt;0,RANK(O1656,(N1656:P1656,Q1656:AF1656)),0)</f>
        <v>1</v>
      </c>
      <c r="F1656" s="7">
        <f>IF(P1656&gt;0,RANK(P1656,(N1656:P1656,Q1656:AF1656)),0)</f>
        <v>4</v>
      </c>
      <c r="G1656" s="1">
        <f t="shared" si="687"/>
        <v>2505</v>
      </c>
      <c r="H1656" s="2">
        <f t="shared" si="688"/>
        <v>0.50770166193757604</v>
      </c>
      <c r="I1656" s="2"/>
      <c r="J1656" s="2">
        <f t="shared" si="690"/>
        <v>0.22253749493311714</v>
      </c>
      <c r="K1656" s="2">
        <f t="shared" si="691"/>
        <v>0.73023915687069318</v>
      </c>
      <c r="L1656" s="2">
        <f t="shared" si="692"/>
        <v>1.4389947304418322E-2</v>
      </c>
      <c r="M1656" s="2">
        <f t="shared" si="693"/>
        <v>3.283340089177135E-2</v>
      </c>
      <c r="N1656" s="53">
        <v>1098</v>
      </c>
      <c r="O1656" s="53">
        <v>3603</v>
      </c>
      <c r="P1656" s="53">
        <v>71</v>
      </c>
      <c r="Q1656" s="53">
        <v>123</v>
      </c>
      <c r="Y1656" s="53">
        <v>39</v>
      </c>
      <c r="AP1656" s="7">
        <f>IF(Q1656&gt;0,RANK(Q1656,(N1656:P1656,Q1656:AF1656)),0)</f>
        <v>3</v>
      </c>
      <c r="AQ1656" s="7">
        <f>IF(R1656&gt;0,RANK(R1656,(N1656:P1656,Q1656:AF1656)),0)</f>
        <v>0</v>
      </c>
      <c r="AR1656" s="7">
        <f>IF(T1656&gt;0,RANK(T1656,(N1656:P1656,Q1656:AF1656)),0)</f>
        <v>0</v>
      </c>
      <c r="AS1656" s="7">
        <f>IF(S1656&gt;0,RANK(S1656,(N1656:P1656,Q1656:AF1656)),0)</f>
        <v>0</v>
      </c>
      <c r="AT1656" s="2">
        <f t="shared" si="694"/>
        <v>2.492906364004864E-2</v>
      </c>
      <c r="AU1656" s="2">
        <f t="shared" si="695"/>
        <v>0</v>
      </c>
      <c r="AV1656" s="2">
        <f t="shared" si="696"/>
        <v>0</v>
      </c>
      <c r="AW1656" s="2">
        <f t="shared" si="697"/>
        <v>0</v>
      </c>
      <c r="AY1656" t="s">
        <v>2457</v>
      </c>
      <c r="AZ1656" t="s">
        <v>93</v>
      </c>
      <c r="BA1656">
        <v>3</v>
      </c>
      <c r="BC1656">
        <v>2</v>
      </c>
      <c r="BD1656" s="91">
        <v>40</v>
      </c>
      <c r="BE1656" s="93">
        <v>103</v>
      </c>
      <c r="BF1656" s="96">
        <f t="shared" si="685"/>
        <v>40103</v>
      </c>
      <c r="BG1656" s="96">
        <f t="shared" si="686"/>
        <v>40103</v>
      </c>
      <c r="BI1656" s="7" t="s">
        <v>1447</v>
      </c>
    </row>
    <row r="1657" spans="1:61" ht="14" hidden="1" customHeight="1" outlineLevel="1" x14ac:dyDescent="0.2">
      <c r="A1657" t="s">
        <v>1806</v>
      </c>
      <c r="B1657" t="s">
        <v>93</v>
      </c>
      <c r="C1657" s="1">
        <f t="shared" si="689"/>
        <v>4380</v>
      </c>
      <c r="D1657" s="7">
        <f>IF(N1657&gt;0, RANK(N1657,(N1657:P1657,Q1657:AF1657)),0)</f>
        <v>2</v>
      </c>
      <c r="E1657" s="7">
        <f>IF(O1657&gt;0,RANK(O1657,(N1657:P1657,Q1657:AF1657)),0)</f>
        <v>1</v>
      </c>
      <c r="F1657" s="7">
        <f>IF(P1657&gt;0,RANK(P1657,(N1657:P1657,Q1657:AF1657)),0)</f>
        <v>4</v>
      </c>
      <c r="G1657" s="1">
        <f t="shared" si="687"/>
        <v>2560</v>
      </c>
      <c r="H1657" s="2">
        <f t="shared" si="688"/>
        <v>0.58447488584474883</v>
      </c>
      <c r="I1657" s="2"/>
      <c r="J1657" s="2">
        <f t="shared" si="690"/>
        <v>0.18584474885844748</v>
      </c>
      <c r="K1657" s="2">
        <f t="shared" si="691"/>
        <v>0.77031963470319631</v>
      </c>
      <c r="L1657" s="2">
        <f t="shared" si="692"/>
        <v>1.5753424657534248E-2</v>
      </c>
      <c r="M1657" s="2">
        <f t="shared" si="693"/>
        <v>2.8082191780821959E-2</v>
      </c>
      <c r="N1657" s="53">
        <v>814</v>
      </c>
      <c r="O1657" s="53">
        <v>3374</v>
      </c>
      <c r="P1657" s="53">
        <v>69</v>
      </c>
      <c r="Q1657" s="53">
        <v>90</v>
      </c>
      <c r="Y1657" s="53">
        <v>33</v>
      </c>
      <c r="AP1657" s="7">
        <f>IF(Q1657&gt;0,RANK(Q1657,(N1657:P1657,Q1657:AF1657)),0)</f>
        <v>3</v>
      </c>
      <c r="AQ1657" s="7">
        <f>IF(R1657&gt;0,RANK(R1657,(N1657:P1657,Q1657:AF1657)),0)</f>
        <v>0</v>
      </c>
      <c r="AR1657" s="7">
        <f>IF(T1657&gt;0,RANK(T1657,(N1657:P1657,Q1657:AF1657)),0)</f>
        <v>0</v>
      </c>
      <c r="AS1657" s="7">
        <f>IF(S1657&gt;0,RANK(S1657,(N1657:P1657,Q1657:AF1657)),0)</f>
        <v>0</v>
      </c>
      <c r="AT1657" s="2">
        <f t="shared" si="694"/>
        <v>2.0547945205479451E-2</v>
      </c>
      <c r="AU1657" s="2">
        <f t="shared" si="695"/>
        <v>0</v>
      </c>
      <c r="AV1657" s="2">
        <f t="shared" si="696"/>
        <v>0</v>
      </c>
      <c r="AW1657" s="2">
        <f t="shared" si="697"/>
        <v>0</v>
      </c>
      <c r="AY1657" t="s">
        <v>1806</v>
      </c>
      <c r="AZ1657" t="s">
        <v>93</v>
      </c>
      <c r="BA1657">
        <v>2</v>
      </c>
      <c r="BC1657">
        <v>2</v>
      </c>
      <c r="BD1657" s="91">
        <v>40</v>
      </c>
      <c r="BE1657" s="93">
        <v>105</v>
      </c>
      <c r="BF1657" s="96">
        <f t="shared" si="685"/>
        <v>40105</v>
      </c>
      <c r="BG1657" s="96">
        <f t="shared" si="686"/>
        <v>40105</v>
      </c>
      <c r="BI1657" s="7" t="s">
        <v>1447</v>
      </c>
    </row>
    <row r="1658" spans="1:61" ht="14" hidden="1" customHeight="1" outlineLevel="1" x14ac:dyDescent="0.2">
      <c r="A1658" t="s">
        <v>1789</v>
      </c>
      <c r="B1658" t="s">
        <v>93</v>
      </c>
      <c r="C1658" s="1">
        <f t="shared" si="689"/>
        <v>4016</v>
      </c>
      <c r="D1658" s="7">
        <f>IF(N1658&gt;0, RANK(N1658,(N1658:P1658,Q1658:AF1658)),0)</f>
        <v>2</v>
      </c>
      <c r="E1658" s="7">
        <f>IF(O1658&gt;0,RANK(O1658,(N1658:P1658,Q1658:AF1658)),0)</f>
        <v>1</v>
      </c>
      <c r="F1658" s="7">
        <f>IF(P1658&gt;0,RANK(P1658,(N1658:P1658,Q1658:AF1658)),0)</f>
        <v>4</v>
      </c>
      <c r="G1658" s="1">
        <f t="shared" si="687"/>
        <v>1874</v>
      </c>
      <c r="H1658" s="2">
        <f t="shared" si="688"/>
        <v>0.46663346613545814</v>
      </c>
      <c r="I1658" s="2"/>
      <c r="J1658" s="2">
        <f t="shared" si="690"/>
        <v>0.24676294820717132</v>
      </c>
      <c r="K1658" s="2">
        <f t="shared" si="691"/>
        <v>0.71339641434262946</v>
      </c>
      <c r="L1658" s="2">
        <f t="shared" si="692"/>
        <v>1.5438247011952191E-2</v>
      </c>
      <c r="M1658" s="2">
        <f t="shared" si="693"/>
        <v>2.4402390438246976E-2</v>
      </c>
      <c r="N1658" s="53">
        <v>991</v>
      </c>
      <c r="O1658" s="53">
        <v>2865</v>
      </c>
      <c r="P1658" s="53">
        <v>62</v>
      </c>
      <c r="Q1658" s="53">
        <v>69</v>
      </c>
      <c r="Y1658" s="53">
        <v>29</v>
      </c>
      <c r="AP1658" s="7">
        <f>IF(Q1658&gt;0,RANK(Q1658,(N1658:P1658,Q1658:AF1658)),0)</f>
        <v>3</v>
      </c>
      <c r="AQ1658" s="7">
        <f>IF(R1658&gt;0,RANK(R1658,(N1658:P1658,Q1658:AF1658)),0)</f>
        <v>0</v>
      </c>
      <c r="AR1658" s="7">
        <f>IF(T1658&gt;0,RANK(T1658,(N1658:P1658,Q1658:AF1658)),0)</f>
        <v>0</v>
      </c>
      <c r="AS1658" s="7">
        <f>IF(S1658&gt;0,RANK(S1658,(N1658:P1658,Q1658:AF1658)),0)</f>
        <v>0</v>
      </c>
      <c r="AT1658" s="2">
        <f t="shared" si="694"/>
        <v>1.7181274900398405E-2</v>
      </c>
      <c r="AU1658" s="2">
        <f t="shared" si="695"/>
        <v>0</v>
      </c>
      <c r="AV1658" s="2">
        <f t="shared" si="696"/>
        <v>0</v>
      </c>
      <c r="AW1658" s="2">
        <f t="shared" si="697"/>
        <v>0</v>
      </c>
      <c r="AY1658" t="s">
        <v>1789</v>
      </c>
      <c r="AZ1658" t="s">
        <v>93</v>
      </c>
      <c r="BA1658">
        <v>2</v>
      </c>
      <c r="BC1658">
        <v>2</v>
      </c>
      <c r="BD1658" s="91">
        <v>40</v>
      </c>
      <c r="BE1658" s="93">
        <v>107</v>
      </c>
      <c r="BF1658" s="96">
        <f t="shared" si="685"/>
        <v>40107</v>
      </c>
      <c r="BG1658" s="96">
        <f t="shared" si="686"/>
        <v>40107</v>
      </c>
      <c r="BI1658" s="7" t="s">
        <v>1447</v>
      </c>
    </row>
    <row r="1659" spans="1:61" ht="14" hidden="1" customHeight="1" outlineLevel="1" x14ac:dyDescent="0.2">
      <c r="A1659" t="s">
        <v>716</v>
      </c>
      <c r="B1659" t="s">
        <v>93</v>
      </c>
      <c r="C1659" s="1">
        <f t="shared" si="689"/>
        <v>294247</v>
      </c>
      <c r="D1659" s="7">
        <f>IF(N1659&gt;0, RANK(N1659,(N1659:P1659,Q1659:AF1659)),0)</f>
        <v>2</v>
      </c>
      <c r="E1659" s="7">
        <f>IF(O1659&gt;0,RANK(O1659,(N1659:P1659,Q1659:AF1659)),0)</f>
        <v>1</v>
      </c>
      <c r="F1659" s="7">
        <f>IF(P1659&gt;0,RANK(P1659,(N1659:P1659,Q1659:AF1659)),0)</f>
        <v>4</v>
      </c>
      <c r="G1659" s="1">
        <f t="shared" si="687"/>
        <v>2533</v>
      </c>
      <c r="H1659" s="2">
        <f t="shared" si="688"/>
        <v>8.6084140195142184E-3</v>
      </c>
      <c r="I1659" s="2"/>
      <c r="J1659" s="2">
        <f t="shared" si="690"/>
        <v>0.47429200637559599</v>
      </c>
      <c r="K1659" s="2">
        <f t="shared" si="691"/>
        <v>0.48290042039511022</v>
      </c>
      <c r="L1659" s="2">
        <f t="shared" si="692"/>
        <v>1.2910921776602651E-2</v>
      </c>
      <c r="M1659" s="2">
        <f t="shared" si="693"/>
        <v>2.9896651452691145E-2</v>
      </c>
      <c r="N1659" s="53">
        <v>139559</v>
      </c>
      <c r="O1659" s="53">
        <v>142092</v>
      </c>
      <c r="P1659" s="53">
        <v>3799</v>
      </c>
      <c r="Q1659" s="53">
        <v>6545</v>
      </c>
      <c r="Y1659" s="53">
        <v>2252</v>
      </c>
      <c r="AP1659" s="7">
        <f>IF(Q1659&gt;0,RANK(Q1659,(N1659:P1659,Q1659:AF1659)),0)</f>
        <v>3</v>
      </c>
      <c r="AQ1659" s="7">
        <f>IF(R1659&gt;0,RANK(R1659,(N1659:P1659,Q1659:AF1659)),0)</f>
        <v>0</v>
      </c>
      <c r="AR1659" s="7">
        <f>IF(T1659&gt;0,RANK(T1659,(N1659:P1659,Q1659:AF1659)),0)</f>
        <v>0</v>
      </c>
      <c r="AS1659" s="7">
        <f>IF(S1659&gt;0,RANK(S1659,(N1659:P1659,Q1659:AF1659)),0)</f>
        <v>0</v>
      </c>
      <c r="AT1659" s="2">
        <f t="shared" si="694"/>
        <v>2.224321743297298E-2</v>
      </c>
      <c r="AU1659" s="2">
        <f t="shared" si="695"/>
        <v>0</v>
      </c>
      <c r="AV1659" s="2">
        <f t="shared" si="696"/>
        <v>0</v>
      </c>
      <c r="AW1659" s="2">
        <f t="shared" si="697"/>
        <v>0</v>
      </c>
      <c r="AY1659" t="s">
        <v>716</v>
      </c>
      <c r="AZ1659" t="s">
        <v>93</v>
      </c>
      <c r="BC1659">
        <v>2</v>
      </c>
      <c r="BD1659" s="91">
        <v>40</v>
      </c>
      <c r="BE1659" s="93">
        <v>109</v>
      </c>
      <c r="BF1659" s="96">
        <f t="shared" si="685"/>
        <v>40109</v>
      </c>
      <c r="BG1659" s="96">
        <f t="shared" si="686"/>
        <v>40109</v>
      </c>
      <c r="BI1659" s="7" t="s">
        <v>1447</v>
      </c>
    </row>
    <row r="1660" spans="1:61" ht="14" hidden="1" customHeight="1" outlineLevel="1" x14ac:dyDescent="0.2">
      <c r="A1660" t="s">
        <v>1790</v>
      </c>
      <c r="B1660" t="s">
        <v>93</v>
      </c>
      <c r="C1660" s="1">
        <f t="shared" si="689"/>
        <v>14274</v>
      </c>
      <c r="D1660" s="7">
        <f>IF(N1660&gt;0, RANK(N1660,(N1660:P1660,Q1660:AF1660)),0)</f>
        <v>2</v>
      </c>
      <c r="E1660" s="7">
        <f>IF(O1660&gt;0,RANK(O1660,(N1660:P1660,Q1660:AF1660)),0)</f>
        <v>1</v>
      </c>
      <c r="F1660" s="7">
        <f>IF(P1660&gt;0,RANK(P1660,(N1660:P1660,Q1660:AF1660)),0)</f>
        <v>4</v>
      </c>
      <c r="G1660" s="1">
        <f t="shared" si="687"/>
        <v>4604</v>
      </c>
      <c r="H1660" s="2">
        <f t="shared" si="688"/>
        <v>0.32254448647891271</v>
      </c>
      <c r="I1660" s="2"/>
      <c r="J1660" s="2">
        <f t="shared" si="690"/>
        <v>0.31595908645088971</v>
      </c>
      <c r="K1660" s="2">
        <f t="shared" si="691"/>
        <v>0.63850357292980242</v>
      </c>
      <c r="L1660" s="2">
        <f t="shared" si="692"/>
        <v>1.6043155387417681E-2</v>
      </c>
      <c r="M1660" s="2">
        <f t="shared" si="693"/>
        <v>2.9494185231890239E-2</v>
      </c>
      <c r="N1660" s="53">
        <v>4510</v>
      </c>
      <c r="O1660" s="53">
        <v>9114</v>
      </c>
      <c r="P1660" s="53">
        <v>229</v>
      </c>
      <c r="Q1660" s="53">
        <v>295</v>
      </c>
      <c r="Y1660" s="53">
        <v>126</v>
      </c>
      <c r="AP1660" s="7">
        <f>IF(Q1660&gt;0,RANK(Q1660,(N1660:P1660,Q1660:AF1660)),0)</f>
        <v>3</v>
      </c>
      <c r="AQ1660" s="7">
        <f>IF(R1660&gt;0,RANK(R1660,(N1660:P1660,Q1660:AF1660)),0)</f>
        <v>0</v>
      </c>
      <c r="AR1660" s="7">
        <f>IF(T1660&gt;0,RANK(T1660,(N1660:P1660,Q1660:AF1660)),0)</f>
        <v>0</v>
      </c>
      <c r="AS1660" s="7">
        <f>IF(S1660&gt;0,RANK(S1660,(N1660:P1660,Q1660:AF1660)),0)</f>
        <v>0</v>
      </c>
      <c r="AT1660" s="2">
        <f t="shared" si="694"/>
        <v>2.0666946896455093E-2</v>
      </c>
      <c r="AU1660" s="2">
        <f t="shared" si="695"/>
        <v>0</v>
      </c>
      <c r="AV1660" s="2">
        <f t="shared" si="696"/>
        <v>0</v>
      </c>
      <c r="AW1660" s="2">
        <f t="shared" si="697"/>
        <v>0</v>
      </c>
      <c r="AY1660" t="s">
        <v>1790</v>
      </c>
      <c r="AZ1660" t="s">
        <v>93</v>
      </c>
      <c r="BA1660">
        <v>2</v>
      </c>
      <c r="BC1660">
        <v>2</v>
      </c>
      <c r="BD1660" s="91">
        <v>40</v>
      </c>
      <c r="BE1660" s="93">
        <v>111</v>
      </c>
      <c r="BF1660" s="96">
        <f t="shared" si="685"/>
        <v>40111</v>
      </c>
      <c r="BG1660" s="96">
        <f t="shared" si="686"/>
        <v>40111</v>
      </c>
      <c r="BI1660" s="7" t="s">
        <v>1447</v>
      </c>
    </row>
    <row r="1661" spans="1:61" ht="14" hidden="1" customHeight="1" outlineLevel="1" x14ac:dyDescent="0.2">
      <c r="A1661" t="s">
        <v>2260</v>
      </c>
      <c r="B1661" t="s">
        <v>93</v>
      </c>
      <c r="C1661" s="1">
        <f t="shared" si="689"/>
        <v>20491</v>
      </c>
      <c r="D1661" s="7">
        <f>IF(N1661&gt;0, RANK(N1661,(N1661:P1661,Q1661:AF1661)),0)</f>
        <v>2</v>
      </c>
      <c r="E1661" s="7">
        <f>IF(O1661&gt;0,RANK(O1661,(N1661:P1661,Q1661:AF1661)),0)</f>
        <v>1</v>
      </c>
      <c r="F1661" s="7">
        <f>IF(P1661&gt;0,RANK(P1661,(N1661:P1661,Q1661:AF1661)),0)</f>
        <v>4</v>
      </c>
      <c r="G1661" s="1">
        <f t="shared" si="687"/>
        <v>6940</v>
      </c>
      <c r="H1661" s="2">
        <f t="shared" si="688"/>
        <v>0.33868527646283736</v>
      </c>
      <c r="I1661" s="2"/>
      <c r="J1661" s="2">
        <f t="shared" si="690"/>
        <v>0.30920892098970282</v>
      </c>
      <c r="K1661" s="2">
        <f t="shared" si="691"/>
        <v>0.64789419745254018</v>
      </c>
      <c r="L1661" s="2">
        <f t="shared" si="692"/>
        <v>1.5323800692987164E-2</v>
      </c>
      <c r="M1661" s="2">
        <f t="shared" si="693"/>
        <v>2.7573080864769783E-2</v>
      </c>
      <c r="N1661" s="53">
        <v>6336</v>
      </c>
      <c r="O1661" s="53">
        <v>13276</v>
      </c>
      <c r="P1661" s="53">
        <v>314</v>
      </c>
      <c r="Q1661" s="53">
        <v>429</v>
      </c>
      <c r="Y1661" s="53">
        <v>136</v>
      </c>
      <c r="AP1661" s="7">
        <f>IF(Q1661&gt;0,RANK(Q1661,(N1661:P1661,Q1661:AF1661)),0)</f>
        <v>3</v>
      </c>
      <c r="AQ1661" s="7">
        <f>IF(R1661&gt;0,RANK(R1661,(N1661:P1661,Q1661:AF1661)),0)</f>
        <v>0</v>
      </c>
      <c r="AR1661" s="7">
        <f>IF(T1661&gt;0,RANK(T1661,(N1661:P1661,Q1661:AF1661)),0)</f>
        <v>0</v>
      </c>
      <c r="AS1661" s="7">
        <f>IF(S1661&gt;0,RANK(S1661,(N1661:P1661,Q1661:AF1661)),0)</f>
        <v>0</v>
      </c>
      <c r="AT1661" s="2">
        <f t="shared" si="694"/>
        <v>2.0936020692011125E-2</v>
      </c>
      <c r="AU1661" s="2">
        <f t="shared" si="695"/>
        <v>0</v>
      </c>
      <c r="AV1661" s="2">
        <f t="shared" si="696"/>
        <v>0</v>
      </c>
      <c r="AW1661" s="2">
        <f t="shared" si="697"/>
        <v>0</v>
      </c>
      <c r="AY1661" t="s">
        <v>2260</v>
      </c>
      <c r="AZ1661" t="s">
        <v>93</v>
      </c>
      <c r="BA1661">
        <v>3</v>
      </c>
      <c r="BC1661">
        <v>2</v>
      </c>
      <c r="BD1661" s="91">
        <v>40</v>
      </c>
      <c r="BE1661" s="93">
        <v>113</v>
      </c>
      <c r="BF1661" s="96">
        <f t="shared" si="685"/>
        <v>40113</v>
      </c>
      <c r="BG1661" s="96">
        <f t="shared" si="686"/>
        <v>40113</v>
      </c>
      <c r="BI1661" s="7" t="s">
        <v>1447</v>
      </c>
    </row>
    <row r="1662" spans="1:61" ht="14" hidden="1" customHeight="1" outlineLevel="1" x14ac:dyDescent="0.2">
      <c r="A1662" t="s">
        <v>2481</v>
      </c>
      <c r="B1662" t="s">
        <v>93</v>
      </c>
      <c r="C1662" s="1">
        <f t="shared" si="689"/>
        <v>11332</v>
      </c>
      <c r="D1662" s="7">
        <f>IF(N1662&gt;0, RANK(N1662,(N1662:P1662,Q1662:AF1662)),0)</f>
        <v>2</v>
      </c>
      <c r="E1662" s="7">
        <f>IF(O1662&gt;0,RANK(O1662,(N1662:P1662,Q1662:AF1662)),0)</f>
        <v>1</v>
      </c>
      <c r="F1662" s="7">
        <f>IF(P1662&gt;0,RANK(P1662,(N1662:P1662,Q1662:AF1662)),0)</f>
        <v>4</v>
      </c>
      <c r="G1662" s="1">
        <f t="shared" si="687"/>
        <v>4000</v>
      </c>
      <c r="H1662" s="2">
        <f t="shared" si="688"/>
        <v>0.35298270384751146</v>
      </c>
      <c r="I1662" s="2"/>
      <c r="J1662" s="2">
        <f t="shared" si="690"/>
        <v>0.28971055418284503</v>
      </c>
      <c r="K1662" s="2">
        <f t="shared" si="691"/>
        <v>0.64269325803035648</v>
      </c>
      <c r="L1662" s="2">
        <f t="shared" si="692"/>
        <v>2.3561595481821389E-2</v>
      </c>
      <c r="M1662" s="2">
        <f t="shared" si="693"/>
        <v>4.4034592304977041E-2</v>
      </c>
      <c r="N1662" s="53">
        <v>3283</v>
      </c>
      <c r="O1662" s="53">
        <v>7283</v>
      </c>
      <c r="P1662" s="53">
        <v>267</v>
      </c>
      <c r="Q1662" s="53">
        <v>331</v>
      </c>
      <c r="Y1662" s="53">
        <v>168</v>
      </c>
      <c r="AP1662" s="7">
        <f>IF(Q1662&gt;0,RANK(Q1662,(N1662:P1662,Q1662:AF1662)),0)</f>
        <v>3</v>
      </c>
      <c r="AQ1662" s="7">
        <f>IF(R1662&gt;0,RANK(R1662,(N1662:P1662,Q1662:AF1662)),0)</f>
        <v>0</v>
      </c>
      <c r="AR1662" s="7">
        <f>IF(T1662&gt;0,RANK(T1662,(N1662:P1662,Q1662:AF1662)),0)</f>
        <v>0</v>
      </c>
      <c r="AS1662" s="7">
        <f>IF(S1662&gt;0,RANK(S1662,(N1662:P1662,Q1662:AF1662)),0)</f>
        <v>0</v>
      </c>
      <c r="AT1662" s="2">
        <f t="shared" si="694"/>
        <v>2.9209318743381573E-2</v>
      </c>
      <c r="AU1662" s="2">
        <f t="shared" si="695"/>
        <v>0</v>
      </c>
      <c r="AV1662" s="2">
        <f t="shared" si="696"/>
        <v>0</v>
      </c>
      <c r="AW1662" s="2">
        <f t="shared" si="697"/>
        <v>0</v>
      </c>
      <c r="AY1662" t="s">
        <v>2481</v>
      </c>
      <c r="AZ1662" t="s">
        <v>93</v>
      </c>
      <c r="BA1662">
        <v>2</v>
      </c>
      <c r="BC1662">
        <v>2</v>
      </c>
      <c r="BD1662" s="91">
        <v>40</v>
      </c>
      <c r="BE1662" s="93">
        <v>115</v>
      </c>
      <c r="BF1662" s="96">
        <f t="shared" si="685"/>
        <v>40115</v>
      </c>
      <c r="BG1662" s="96">
        <f t="shared" si="686"/>
        <v>40115</v>
      </c>
      <c r="BI1662" s="7" t="s">
        <v>1447</v>
      </c>
    </row>
    <row r="1663" spans="1:61" ht="14" hidden="1" customHeight="1" outlineLevel="1" x14ac:dyDescent="0.2">
      <c r="A1663" t="s">
        <v>1753</v>
      </c>
      <c r="B1663" t="s">
        <v>93</v>
      </c>
      <c r="C1663" s="1">
        <f t="shared" si="689"/>
        <v>6757</v>
      </c>
      <c r="D1663" s="7">
        <f>IF(N1663&gt;0, RANK(N1663,(N1663:P1663,Q1663:AF1663)),0)</f>
        <v>2</v>
      </c>
      <c r="E1663" s="7">
        <f>IF(O1663&gt;0,RANK(O1663,(N1663:P1663,Q1663:AF1663)),0)</f>
        <v>1</v>
      </c>
      <c r="F1663" s="7">
        <f>IF(P1663&gt;0,RANK(P1663,(N1663:P1663,Q1663:AF1663)),0)</f>
        <v>4</v>
      </c>
      <c r="G1663" s="1">
        <f t="shared" si="687"/>
        <v>3478</v>
      </c>
      <c r="H1663" s="2">
        <f t="shared" si="688"/>
        <v>0.51472546988308421</v>
      </c>
      <c r="I1663" s="2"/>
      <c r="J1663" s="2">
        <f t="shared" si="690"/>
        <v>0.21592422672783779</v>
      </c>
      <c r="K1663" s="2">
        <f t="shared" si="691"/>
        <v>0.73064969661092205</v>
      </c>
      <c r="L1663" s="2">
        <f t="shared" si="692"/>
        <v>1.9683291401509546E-2</v>
      </c>
      <c r="M1663" s="2">
        <f t="shared" si="693"/>
        <v>3.3742785259730561E-2</v>
      </c>
      <c r="N1663" s="53">
        <v>1459</v>
      </c>
      <c r="O1663" s="53">
        <v>4937</v>
      </c>
      <c r="P1663" s="53">
        <v>133</v>
      </c>
      <c r="Q1663" s="53">
        <v>166</v>
      </c>
      <c r="Y1663" s="53">
        <v>62</v>
      </c>
      <c r="AP1663" s="7">
        <f>IF(Q1663&gt;0,RANK(Q1663,(N1663:P1663,Q1663:AF1663)),0)</f>
        <v>3</v>
      </c>
      <c r="AQ1663" s="7">
        <f>IF(R1663&gt;0,RANK(R1663,(N1663:P1663,Q1663:AF1663)),0)</f>
        <v>0</v>
      </c>
      <c r="AR1663" s="7">
        <f>IF(T1663&gt;0,RANK(T1663,(N1663:P1663,Q1663:AF1663)),0)</f>
        <v>0</v>
      </c>
      <c r="AS1663" s="7">
        <f>IF(S1663&gt;0,RANK(S1663,(N1663:P1663,Q1663:AF1663)),0)</f>
        <v>0</v>
      </c>
      <c r="AT1663" s="2">
        <f t="shared" si="694"/>
        <v>2.4567115583838981E-2</v>
      </c>
      <c r="AU1663" s="2">
        <f t="shared" si="695"/>
        <v>0</v>
      </c>
      <c r="AV1663" s="2">
        <f t="shared" si="696"/>
        <v>0</v>
      </c>
      <c r="AW1663" s="2">
        <f t="shared" si="697"/>
        <v>0</v>
      </c>
      <c r="AY1663" t="s">
        <v>1753</v>
      </c>
      <c r="AZ1663" t="s">
        <v>93</v>
      </c>
      <c r="BA1663">
        <v>3</v>
      </c>
      <c r="BC1663">
        <v>2</v>
      </c>
      <c r="BD1663" s="91">
        <v>40</v>
      </c>
      <c r="BE1663" s="93">
        <v>117</v>
      </c>
      <c r="BF1663" s="96">
        <f t="shared" si="685"/>
        <v>40117</v>
      </c>
      <c r="BG1663" s="96">
        <f t="shared" si="686"/>
        <v>40117</v>
      </c>
      <c r="BI1663" s="7" t="s">
        <v>1447</v>
      </c>
    </row>
    <row r="1664" spans="1:61" ht="14" hidden="1" customHeight="1" outlineLevel="1" x14ac:dyDescent="0.2">
      <c r="A1664" t="s">
        <v>1973</v>
      </c>
      <c r="B1664" t="s">
        <v>93</v>
      </c>
      <c r="C1664" s="1">
        <f t="shared" si="689"/>
        <v>29593</v>
      </c>
      <c r="D1664" s="7">
        <f>IF(N1664&gt;0, RANK(N1664,(N1664:P1664,Q1664:AF1664)),0)</f>
        <v>2</v>
      </c>
      <c r="E1664" s="7">
        <f>IF(O1664&gt;0,RANK(O1664,(N1664:P1664,Q1664:AF1664)),0)</f>
        <v>1</v>
      </c>
      <c r="F1664" s="7">
        <f>IF(P1664&gt;0,RANK(P1664,(N1664:P1664,Q1664:AF1664)),0)</f>
        <v>4</v>
      </c>
      <c r="G1664" s="1">
        <f t="shared" si="687"/>
        <v>6104</v>
      </c>
      <c r="H1664" s="2">
        <f t="shared" si="688"/>
        <v>0.20626499510019261</v>
      </c>
      <c r="I1664" s="2"/>
      <c r="J1664" s="2">
        <f t="shared" si="690"/>
        <v>0.37204744365221504</v>
      </c>
      <c r="K1664" s="2">
        <f t="shared" si="691"/>
        <v>0.57831243875240768</v>
      </c>
      <c r="L1664" s="2">
        <f t="shared" si="692"/>
        <v>1.3111208731794681E-2</v>
      </c>
      <c r="M1664" s="2">
        <f t="shared" si="693"/>
        <v>3.6528908863582663E-2</v>
      </c>
      <c r="N1664" s="53">
        <v>11010</v>
      </c>
      <c r="O1664" s="53">
        <v>17114</v>
      </c>
      <c r="P1664" s="53">
        <v>388</v>
      </c>
      <c r="Q1664" s="53">
        <v>863</v>
      </c>
      <c r="Y1664" s="53">
        <v>218</v>
      </c>
      <c r="AP1664" s="7">
        <f>IF(Q1664&gt;0,RANK(Q1664,(N1664:P1664,Q1664:AF1664)),0)</f>
        <v>3</v>
      </c>
      <c r="AQ1664" s="7">
        <f>IF(R1664&gt;0,RANK(R1664,(N1664:P1664,Q1664:AF1664)),0)</f>
        <v>0</v>
      </c>
      <c r="AR1664" s="7">
        <f>IF(T1664&gt;0,RANK(T1664,(N1664:P1664,Q1664:AF1664)),0)</f>
        <v>0</v>
      </c>
      <c r="AS1664" s="7">
        <f>IF(S1664&gt;0,RANK(S1664,(N1664:P1664,Q1664:AF1664)),0)</f>
        <v>0</v>
      </c>
      <c r="AT1664" s="2">
        <f t="shared" si="694"/>
        <v>2.9162301895718581E-2</v>
      </c>
      <c r="AU1664" s="2">
        <f t="shared" si="695"/>
        <v>0</v>
      </c>
      <c r="AV1664" s="2">
        <f t="shared" si="696"/>
        <v>0</v>
      </c>
      <c r="AW1664" s="2">
        <f t="shared" si="697"/>
        <v>0</v>
      </c>
      <c r="AY1664" t="s">
        <v>1973</v>
      </c>
      <c r="AZ1664" t="s">
        <v>93</v>
      </c>
      <c r="BA1664">
        <v>3</v>
      </c>
      <c r="BC1664">
        <v>2</v>
      </c>
      <c r="BD1664" s="91">
        <v>40</v>
      </c>
      <c r="BE1664" s="93">
        <v>119</v>
      </c>
      <c r="BF1664" s="96">
        <f t="shared" si="685"/>
        <v>40119</v>
      </c>
      <c r="BG1664" s="96">
        <f t="shared" si="686"/>
        <v>40119</v>
      </c>
      <c r="BI1664" s="7" t="s">
        <v>1447</v>
      </c>
    </row>
    <row r="1665" spans="1:61" ht="14" hidden="1" customHeight="1" outlineLevel="1" x14ac:dyDescent="0.2">
      <c r="A1665" t="s">
        <v>2251</v>
      </c>
      <c r="B1665" t="s">
        <v>93</v>
      </c>
      <c r="C1665" s="1">
        <f t="shared" si="689"/>
        <v>17868</v>
      </c>
      <c r="D1665" s="7">
        <f>IF(N1665&gt;0, RANK(N1665,(N1665:P1665,Q1665:AF1665)),0)</f>
        <v>2</v>
      </c>
      <c r="E1665" s="7">
        <f>IF(O1665&gt;0,RANK(O1665,(N1665:P1665,Q1665:AF1665)),0)</f>
        <v>1</v>
      </c>
      <c r="F1665" s="7">
        <f>IF(P1665&gt;0,RANK(P1665,(N1665:P1665,Q1665:AF1665)),0)</f>
        <v>4</v>
      </c>
      <c r="G1665" s="1">
        <f t="shared" si="687"/>
        <v>9070</v>
      </c>
      <c r="H1665" s="2">
        <f t="shared" si="688"/>
        <v>0.50761137228565034</v>
      </c>
      <c r="I1665" s="2"/>
      <c r="J1665" s="2">
        <f t="shared" si="690"/>
        <v>0.2256548018804567</v>
      </c>
      <c r="K1665" s="2">
        <f t="shared" si="691"/>
        <v>0.73326617416610695</v>
      </c>
      <c r="L1665" s="2">
        <f t="shared" si="692"/>
        <v>1.4719050817103202E-2</v>
      </c>
      <c r="M1665" s="2">
        <f t="shared" si="693"/>
        <v>2.635997313633312E-2</v>
      </c>
      <c r="N1665" s="53">
        <v>4032</v>
      </c>
      <c r="O1665" s="53">
        <v>13102</v>
      </c>
      <c r="P1665" s="53">
        <v>263</v>
      </c>
      <c r="Q1665" s="53">
        <v>343</v>
      </c>
      <c r="Y1665" s="53">
        <v>128</v>
      </c>
      <c r="AP1665" s="7">
        <f>IF(Q1665&gt;0,RANK(Q1665,(N1665:P1665,Q1665:AF1665)),0)</f>
        <v>3</v>
      </c>
      <c r="AQ1665" s="7">
        <f>IF(R1665&gt;0,RANK(R1665,(N1665:P1665,Q1665:AF1665)),0)</f>
        <v>0</v>
      </c>
      <c r="AR1665" s="7">
        <f>IF(T1665&gt;0,RANK(T1665,(N1665:P1665,Q1665:AF1665)),0)</f>
        <v>0</v>
      </c>
      <c r="AS1665" s="7">
        <f>IF(S1665&gt;0,RANK(S1665,(N1665:P1665,Q1665:AF1665)),0)</f>
        <v>0</v>
      </c>
      <c r="AT1665" s="2">
        <f t="shared" si="694"/>
        <v>1.9196328632191628E-2</v>
      </c>
      <c r="AU1665" s="2">
        <f t="shared" si="695"/>
        <v>0</v>
      </c>
      <c r="AV1665" s="2">
        <f t="shared" si="696"/>
        <v>0</v>
      </c>
      <c r="AW1665" s="2">
        <f t="shared" si="697"/>
        <v>0</v>
      </c>
      <c r="AY1665" t="s">
        <v>2251</v>
      </c>
      <c r="AZ1665" t="s">
        <v>93</v>
      </c>
      <c r="BA1665">
        <v>2</v>
      </c>
      <c r="BC1665">
        <v>2</v>
      </c>
      <c r="BD1665" s="91">
        <v>40</v>
      </c>
      <c r="BE1665" s="93">
        <v>121</v>
      </c>
      <c r="BF1665" s="96">
        <f t="shared" si="685"/>
        <v>40121</v>
      </c>
      <c r="BG1665" s="96">
        <f t="shared" si="686"/>
        <v>40121</v>
      </c>
      <c r="BI1665" s="7" t="s">
        <v>1447</v>
      </c>
    </row>
    <row r="1666" spans="1:61" ht="14" hidden="1" customHeight="1" outlineLevel="1" x14ac:dyDescent="0.2">
      <c r="A1666" t="s">
        <v>1454</v>
      </c>
      <c r="B1666" t="s">
        <v>93</v>
      </c>
      <c r="C1666" s="1">
        <f t="shared" si="689"/>
        <v>15256</v>
      </c>
      <c r="D1666" s="7">
        <f>IF(N1666&gt;0, RANK(N1666,(N1666:P1666,Q1666:AF1666)),0)</f>
        <v>2</v>
      </c>
      <c r="E1666" s="7">
        <f>IF(O1666&gt;0,RANK(O1666,(N1666:P1666,Q1666:AF1666)),0)</f>
        <v>1</v>
      </c>
      <c r="F1666" s="7">
        <f>IF(P1666&gt;0,RANK(P1666,(N1666:P1666,Q1666:AF1666)),0)</f>
        <v>4</v>
      </c>
      <c r="G1666" s="1">
        <f t="shared" si="687"/>
        <v>6250</v>
      </c>
      <c r="H1666" s="2">
        <f t="shared" si="688"/>
        <v>0.409674882013634</v>
      </c>
      <c r="I1666" s="2"/>
      <c r="J1666" s="2">
        <f t="shared" si="690"/>
        <v>0.27320398531725221</v>
      </c>
      <c r="K1666" s="2">
        <f t="shared" si="691"/>
        <v>0.68287886733088621</v>
      </c>
      <c r="L1666" s="2">
        <f t="shared" si="692"/>
        <v>1.2519664394336655E-2</v>
      </c>
      <c r="M1666" s="2">
        <f t="shared" si="693"/>
        <v>3.1397482957524932E-2</v>
      </c>
      <c r="N1666" s="53">
        <v>4168</v>
      </c>
      <c r="O1666" s="53">
        <v>10418</v>
      </c>
      <c r="P1666" s="53">
        <v>191</v>
      </c>
      <c r="Q1666" s="53">
        <v>351</v>
      </c>
      <c r="Y1666" s="53">
        <v>128</v>
      </c>
      <c r="AP1666" s="7">
        <f>IF(Q1666&gt;0,RANK(Q1666,(N1666:P1666,Q1666:AF1666)),0)</f>
        <v>3</v>
      </c>
      <c r="AQ1666" s="7">
        <f>IF(R1666&gt;0,RANK(R1666,(N1666:P1666,Q1666:AF1666)),0)</f>
        <v>0</v>
      </c>
      <c r="AR1666" s="7">
        <f>IF(T1666&gt;0,RANK(T1666,(N1666:P1666,Q1666:AF1666)),0)</f>
        <v>0</v>
      </c>
      <c r="AS1666" s="7">
        <f>IF(S1666&gt;0,RANK(S1666,(N1666:P1666,Q1666:AF1666)),0)</f>
        <v>0</v>
      </c>
      <c r="AT1666" s="2">
        <f t="shared" si="694"/>
        <v>2.3007341373885683E-2</v>
      </c>
      <c r="AU1666" s="2">
        <f t="shared" si="695"/>
        <v>0</v>
      </c>
      <c r="AV1666" s="2">
        <f t="shared" si="696"/>
        <v>0</v>
      </c>
      <c r="AW1666" s="2">
        <f t="shared" si="697"/>
        <v>0</v>
      </c>
      <c r="AY1666" t="s">
        <v>1454</v>
      </c>
      <c r="AZ1666" t="s">
        <v>93</v>
      </c>
      <c r="BA1666">
        <v>4</v>
      </c>
      <c r="BC1666">
        <v>2</v>
      </c>
      <c r="BD1666" s="91">
        <v>40</v>
      </c>
      <c r="BE1666" s="93">
        <v>123</v>
      </c>
      <c r="BF1666" s="96">
        <f t="shared" si="685"/>
        <v>40123</v>
      </c>
      <c r="BG1666" s="96">
        <f t="shared" si="686"/>
        <v>40123</v>
      </c>
      <c r="BI1666" s="7" t="s">
        <v>1447</v>
      </c>
    </row>
    <row r="1667" spans="1:61" ht="14" hidden="1" customHeight="1" outlineLevel="1" x14ac:dyDescent="0.2">
      <c r="A1667" t="s">
        <v>2093</v>
      </c>
      <c r="B1667" t="s">
        <v>93</v>
      </c>
      <c r="C1667" s="1">
        <f t="shared" si="689"/>
        <v>28117</v>
      </c>
      <c r="D1667" s="7">
        <f>IF(N1667&gt;0, RANK(N1667,(N1667:P1667,Q1667:AF1667)),0)</f>
        <v>2</v>
      </c>
      <c r="E1667" s="7">
        <f>IF(O1667&gt;0,RANK(O1667,(N1667:P1667,Q1667:AF1667)),0)</f>
        <v>1</v>
      </c>
      <c r="F1667" s="7">
        <f>IF(P1667&gt;0,RANK(P1667,(N1667:P1667,Q1667:AF1667)),0)</f>
        <v>4</v>
      </c>
      <c r="G1667" s="1">
        <f t="shared" si="687"/>
        <v>11611</v>
      </c>
      <c r="H1667" s="2">
        <f t="shared" si="688"/>
        <v>0.41295301774727033</v>
      </c>
      <c r="I1667" s="2"/>
      <c r="J1667" s="2">
        <f t="shared" si="690"/>
        <v>0.27193512821424759</v>
      </c>
      <c r="K1667" s="2">
        <f t="shared" si="691"/>
        <v>0.68488814596151792</v>
      </c>
      <c r="L1667" s="2">
        <f t="shared" si="692"/>
        <v>1.2910338940854287E-2</v>
      </c>
      <c r="M1667" s="2">
        <f t="shared" si="693"/>
        <v>3.0266386883380198E-2</v>
      </c>
      <c r="N1667" s="53">
        <v>7646</v>
      </c>
      <c r="O1667" s="53">
        <v>19257</v>
      </c>
      <c r="P1667" s="53">
        <v>363</v>
      </c>
      <c r="Q1667" s="53">
        <v>604</v>
      </c>
      <c r="Y1667" s="53">
        <v>247</v>
      </c>
      <c r="AP1667" s="7">
        <f>IF(Q1667&gt;0,RANK(Q1667,(N1667:P1667,Q1667:AF1667)),0)</f>
        <v>3</v>
      </c>
      <c r="AQ1667" s="7">
        <f>IF(R1667&gt;0,RANK(R1667,(N1667:P1667,Q1667:AF1667)),0)</f>
        <v>0</v>
      </c>
      <c r="AR1667" s="7">
        <f>IF(T1667&gt;0,RANK(T1667,(N1667:P1667,Q1667:AF1667)),0)</f>
        <v>0</v>
      </c>
      <c r="AS1667" s="7">
        <f>IF(S1667&gt;0,RANK(S1667,(N1667:P1667,Q1667:AF1667)),0)</f>
        <v>0</v>
      </c>
      <c r="AT1667" s="2">
        <f t="shared" si="694"/>
        <v>2.1481665896077105E-2</v>
      </c>
      <c r="AU1667" s="2">
        <f t="shared" si="695"/>
        <v>0</v>
      </c>
      <c r="AV1667" s="2">
        <f t="shared" si="696"/>
        <v>0</v>
      </c>
      <c r="AW1667" s="2">
        <f t="shared" si="697"/>
        <v>0</v>
      </c>
      <c r="AY1667" t="s">
        <v>2093</v>
      </c>
      <c r="AZ1667" t="s">
        <v>93</v>
      </c>
      <c r="BA1667">
        <v>5</v>
      </c>
      <c r="BC1667">
        <v>2</v>
      </c>
      <c r="BD1667" s="91">
        <v>40</v>
      </c>
      <c r="BE1667" s="93">
        <v>125</v>
      </c>
      <c r="BF1667" s="96">
        <f t="shared" si="685"/>
        <v>40125</v>
      </c>
      <c r="BG1667" s="96">
        <f t="shared" si="686"/>
        <v>40125</v>
      </c>
      <c r="BI1667" s="7" t="s">
        <v>1447</v>
      </c>
    </row>
    <row r="1668" spans="1:61" ht="14" hidden="1" customHeight="1" outlineLevel="1" x14ac:dyDescent="0.2">
      <c r="A1668" t="s">
        <v>309</v>
      </c>
      <c r="B1668" t="s">
        <v>93</v>
      </c>
      <c r="C1668" s="1">
        <f t="shared" si="689"/>
        <v>4711</v>
      </c>
      <c r="D1668" s="7">
        <f>IF(N1668&gt;0, RANK(N1668,(N1668:P1668,Q1668:AF1668)),0)</f>
        <v>2</v>
      </c>
      <c r="E1668" s="7">
        <f>IF(O1668&gt;0,RANK(O1668,(N1668:P1668,Q1668:AF1668)),0)</f>
        <v>1</v>
      </c>
      <c r="F1668" s="7">
        <f>IF(P1668&gt;0,RANK(P1668,(N1668:P1668,Q1668:AF1668)),0)</f>
        <v>4</v>
      </c>
      <c r="G1668" s="1">
        <f t="shared" si="687"/>
        <v>3122</v>
      </c>
      <c r="H1668" s="2">
        <f t="shared" si="688"/>
        <v>0.66270430906389299</v>
      </c>
      <c r="I1668" s="2"/>
      <c r="J1668" s="2">
        <f t="shared" si="690"/>
        <v>0.15156017830609211</v>
      </c>
      <c r="K1668" s="2">
        <f t="shared" si="691"/>
        <v>0.81426448736998513</v>
      </c>
      <c r="L1668" s="2">
        <f t="shared" si="692"/>
        <v>1.1250265336446614E-2</v>
      </c>
      <c r="M1668" s="2">
        <f t="shared" si="693"/>
        <v>2.2925068987476108E-2</v>
      </c>
      <c r="N1668" s="53">
        <v>714</v>
      </c>
      <c r="O1668" s="53">
        <v>3836</v>
      </c>
      <c r="P1668" s="53">
        <v>53</v>
      </c>
      <c r="Q1668" s="53">
        <v>80</v>
      </c>
      <c r="Y1668" s="53">
        <v>28</v>
      </c>
      <c r="AP1668" s="7">
        <f>IF(Q1668&gt;0,RANK(Q1668,(N1668:P1668,Q1668:AF1668)),0)</f>
        <v>3</v>
      </c>
      <c r="AQ1668" s="7">
        <f>IF(R1668&gt;0,RANK(R1668,(N1668:P1668,Q1668:AF1668)),0)</f>
        <v>0</v>
      </c>
      <c r="AR1668" s="7">
        <f>IF(T1668&gt;0,RANK(T1668,(N1668:P1668,Q1668:AF1668)),0)</f>
        <v>0</v>
      </c>
      <c r="AS1668" s="7">
        <f>IF(S1668&gt;0,RANK(S1668,(N1668:P1668,Q1668:AF1668)),0)</f>
        <v>0</v>
      </c>
      <c r="AT1668" s="2">
        <f t="shared" si="694"/>
        <v>1.6981532583315643E-2</v>
      </c>
      <c r="AU1668" s="2">
        <f t="shared" si="695"/>
        <v>0</v>
      </c>
      <c r="AV1668" s="2">
        <f t="shared" si="696"/>
        <v>0</v>
      </c>
      <c r="AW1668" s="2">
        <f t="shared" si="697"/>
        <v>0</v>
      </c>
      <c r="AY1668" t="s">
        <v>309</v>
      </c>
      <c r="AZ1668" t="s">
        <v>93</v>
      </c>
      <c r="BA1668">
        <v>2</v>
      </c>
      <c r="BC1668">
        <v>2</v>
      </c>
      <c r="BD1668" s="91">
        <v>40</v>
      </c>
      <c r="BE1668" s="93">
        <v>127</v>
      </c>
      <c r="BF1668" s="96">
        <f t="shared" ref="BF1668:BF1719" si="698">1000*BD1668+BE1668</f>
        <v>40127</v>
      </c>
      <c r="BG1668" s="96">
        <f t="shared" ref="BG1668:BG1731" si="699">BF1668</f>
        <v>40127</v>
      </c>
      <c r="BI1668" s="7" t="s">
        <v>1447</v>
      </c>
    </row>
    <row r="1669" spans="1:61" ht="14" hidden="1" customHeight="1" outlineLevel="1" x14ac:dyDescent="0.2">
      <c r="A1669" t="s">
        <v>384</v>
      </c>
      <c r="B1669" t="s">
        <v>93</v>
      </c>
      <c r="C1669" s="1">
        <f t="shared" ref="C1669:C1682" si="700">SUM(N1669:AN1669)</f>
        <v>1818</v>
      </c>
      <c r="D1669" s="7">
        <f>IF(N1669&gt;0, RANK(N1669,(N1669:P1669,Q1669:AF1669)),0)</f>
        <v>2</v>
      </c>
      <c r="E1669" s="7">
        <f>IF(O1669&gt;0,RANK(O1669,(N1669:P1669,Q1669:AF1669)),0)</f>
        <v>1</v>
      </c>
      <c r="F1669" s="7">
        <f>IF(P1669&gt;0,RANK(P1669,(N1669:P1669,Q1669:AF1669)),0)</f>
        <v>4</v>
      </c>
      <c r="G1669" s="1">
        <f t="shared" si="687"/>
        <v>1295</v>
      </c>
      <c r="H1669" s="2">
        <f t="shared" si="688"/>
        <v>0.7123212321232123</v>
      </c>
      <c r="I1669" s="2"/>
      <c r="J1669" s="2">
        <f t="shared" ref="J1669:J1682" si="701">IF($C1669=0,"-",N1669/$C1669)</f>
        <v>0.12816281628162815</v>
      </c>
      <c r="K1669" s="2">
        <f t="shared" ref="K1669:K1682" si="702">IF($C1669=0,"-",O1669/$C1669)</f>
        <v>0.84048404840484048</v>
      </c>
      <c r="L1669" s="2">
        <f t="shared" ref="L1669:L1682" si="703">IF($C1669=0,"-",P1669/$C1669)</f>
        <v>8.2508250825082501E-3</v>
      </c>
      <c r="M1669" s="2">
        <f t="shared" ref="M1669:M1682" si="704">IF(C1669=0,"-",(1-J1669-K1669-L1669))</f>
        <v>2.3102310231023094E-2</v>
      </c>
      <c r="N1669" s="53">
        <v>233</v>
      </c>
      <c r="O1669" s="53">
        <v>1528</v>
      </c>
      <c r="P1669" s="53">
        <v>15</v>
      </c>
      <c r="Q1669" s="53">
        <v>29</v>
      </c>
      <c r="Y1669" s="53">
        <v>13</v>
      </c>
      <c r="AP1669" s="7">
        <f>IF(Q1669&gt;0,RANK(Q1669,(N1669:P1669,Q1669:AF1669)),0)</f>
        <v>3</v>
      </c>
      <c r="AQ1669" s="7">
        <f>IF(R1669&gt;0,RANK(R1669,(N1669:P1669,Q1669:AF1669)),0)</f>
        <v>0</v>
      </c>
      <c r="AR1669" s="7">
        <f>IF(T1669&gt;0,RANK(T1669,(N1669:P1669,Q1669:AF1669)),0)</f>
        <v>0</v>
      </c>
      <c r="AS1669" s="7">
        <f>IF(S1669&gt;0,RANK(S1669,(N1669:P1669,Q1669:AF1669)),0)</f>
        <v>0</v>
      </c>
      <c r="AT1669" s="2">
        <f t="shared" ref="AT1669:AT1682" si="705">IF($C1669=0,"-",Q1669/$C1669)</f>
        <v>1.5951595159515951E-2</v>
      </c>
      <c r="AU1669" s="2">
        <f t="shared" ref="AU1669:AU1682" si="706">IF($C1669=0,"-",R1669/$C1669)</f>
        <v>0</v>
      </c>
      <c r="AV1669" s="2">
        <f t="shared" ref="AV1669:AV1682" si="707">IF($C1669=0,"-",T1669/$C1669)</f>
        <v>0</v>
      </c>
      <c r="AW1669" s="2">
        <f t="shared" ref="AW1669:AW1682" si="708">IF($C1669=0,"-",S1669/$C1669)</f>
        <v>0</v>
      </c>
      <c r="AY1669" t="s">
        <v>384</v>
      </c>
      <c r="AZ1669" t="s">
        <v>93</v>
      </c>
      <c r="BA1669">
        <v>3</v>
      </c>
      <c r="BC1669">
        <v>2</v>
      </c>
      <c r="BD1669" s="91">
        <v>40</v>
      </c>
      <c r="BE1669" s="93">
        <v>129</v>
      </c>
      <c r="BF1669" s="96">
        <f t="shared" si="698"/>
        <v>40129</v>
      </c>
      <c r="BG1669" s="96">
        <f t="shared" si="699"/>
        <v>40129</v>
      </c>
      <c r="BI1669" s="7" t="s">
        <v>1447</v>
      </c>
    </row>
    <row r="1670" spans="1:61" ht="14" hidden="1" customHeight="1" outlineLevel="1" x14ac:dyDescent="0.2">
      <c r="A1670" t="s">
        <v>385</v>
      </c>
      <c r="B1670" t="s">
        <v>93</v>
      </c>
      <c r="C1670" s="1">
        <f t="shared" si="700"/>
        <v>44450</v>
      </c>
      <c r="D1670" s="7">
        <f>IF(N1670&gt;0, RANK(N1670,(N1670:P1670,Q1670:AF1670)),0)</f>
        <v>2</v>
      </c>
      <c r="E1670" s="7">
        <f>IF(O1670&gt;0,RANK(O1670,(N1670:P1670,Q1670:AF1670)),0)</f>
        <v>1</v>
      </c>
      <c r="F1670" s="7">
        <f>IF(P1670&gt;0,RANK(P1670,(N1670:P1670,Q1670:AF1670)),0)</f>
        <v>4</v>
      </c>
      <c r="G1670" s="1">
        <f t="shared" si="687"/>
        <v>21883</v>
      </c>
      <c r="H1670" s="2">
        <f t="shared" si="688"/>
        <v>0.49230596175478064</v>
      </c>
      <c r="I1670" s="2"/>
      <c r="J1670" s="2">
        <f t="shared" si="701"/>
        <v>0.23005624296962879</v>
      </c>
      <c r="K1670" s="2">
        <f t="shared" si="702"/>
        <v>0.72236220472440948</v>
      </c>
      <c r="L1670" s="2">
        <f t="shared" si="703"/>
        <v>1.5590551181102362E-2</v>
      </c>
      <c r="M1670" s="2">
        <f t="shared" si="704"/>
        <v>3.1991001124859364E-2</v>
      </c>
      <c r="N1670" s="53">
        <v>10226</v>
      </c>
      <c r="O1670" s="53">
        <v>32109</v>
      </c>
      <c r="P1670" s="53">
        <v>693</v>
      </c>
      <c r="Q1670" s="53">
        <v>1134</v>
      </c>
      <c r="Y1670" s="53">
        <v>288</v>
      </c>
      <c r="AP1670" s="7">
        <f>IF(Q1670&gt;0,RANK(Q1670,(N1670:P1670,Q1670:AF1670)),0)</f>
        <v>3</v>
      </c>
      <c r="AQ1670" s="7">
        <f>IF(R1670&gt;0,RANK(R1670,(N1670:P1670,Q1670:AF1670)),0)</f>
        <v>0</v>
      </c>
      <c r="AR1670" s="7">
        <f>IF(T1670&gt;0,RANK(T1670,(N1670:P1670,Q1670:AF1670)),0)</f>
        <v>0</v>
      </c>
      <c r="AS1670" s="7">
        <f>IF(S1670&gt;0,RANK(S1670,(N1670:P1670,Q1670:AF1670)),0)</f>
        <v>0</v>
      </c>
      <c r="AT1670" s="2">
        <f t="shared" si="705"/>
        <v>2.5511811023622048E-2</v>
      </c>
      <c r="AU1670" s="2">
        <f t="shared" si="706"/>
        <v>0</v>
      </c>
      <c r="AV1670" s="2">
        <f t="shared" si="707"/>
        <v>0</v>
      </c>
      <c r="AW1670" s="2">
        <f t="shared" si="708"/>
        <v>0</v>
      </c>
      <c r="AY1670" t="s">
        <v>385</v>
      </c>
      <c r="AZ1670" t="s">
        <v>93</v>
      </c>
      <c r="BC1670">
        <v>2</v>
      </c>
      <c r="BD1670" s="91">
        <v>40</v>
      </c>
      <c r="BE1670" s="93">
        <v>131</v>
      </c>
      <c r="BF1670" s="96">
        <f t="shared" si="698"/>
        <v>40131</v>
      </c>
      <c r="BG1670" s="96">
        <f t="shared" si="699"/>
        <v>40131</v>
      </c>
      <c r="BI1670" s="7" t="s">
        <v>1447</v>
      </c>
    </row>
    <row r="1671" spans="1:61" ht="14" hidden="1" customHeight="1" outlineLevel="1" x14ac:dyDescent="0.2">
      <c r="A1671" t="s">
        <v>171</v>
      </c>
      <c r="B1671" t="s">
        <v>93</v>
      </c>
      <c r="C1671" s="1">
        <f t="shared" si="700"/>
        <v>8322</v>
      </c>
      <c r="D1671" s="7">
        <f>IF(N1671&gt;0, RANK(N1671,(N1671:P1671,Q1671:AF1671)),0)</f>
        <v>2</v>
      </c>
      <c r="E1671" s="7">
        <f>IF(O1671&gt;0,RANK(O1671,(N1671:P1671,Q1671:AF1671)),0)</f>
        <v>1</v>
      </c>
      <c r="F1671" s="7">
        <f>IF(P1671&gt;0,RANK(P1671,(N1671:P1671,Q1671:AF1671)),0)</f>
        <v>4</v>
      </c>
      <c r="G1671" s="1">
        <f t="shared" si="687"/>
        <v>3432</v>
      </c>
      <c r="H1671" s="2">
        <f t="shared" si="688"/>
        <v>0.41240086517664021</v>
      </c>
      <c r="I1671" s="2"/>
      <c r="J1671" s="2">
        <f t="shared" si="701"/>
        <v>0.27565489065128573</v>
      </c>
      <c r="K1671" s="2">
        <f t="shared" si="702"/>
        <v>0.688055755827926</v>
      </c>
      <c r="L1671" s="2">
        <f t="shared" si="703"/>
        <v>1.2376832492189377E-2</v>
      </c>
      <c r="M1671" s="2">
        <f t="shared" si="704"/>
        <v>2.3912521028598949E-2</v>
      </c>
      <c r="N1671" s="53">
        <v>2294</v>
      </c>
      <c r="O1671" s="53">
        <v>5726</v>
      </c>
      <c r="P1671" s="53">
        <v>103</v>
      </c>
      <c r="Q1671" s="53">
        <v>133</v>
      </c>
      <c r="Y1671" s="53">
        <v>66</v>
      </c>
      <c r="AP1671" s="7">
        <f>IF(Q1671&gt;0,RANK(Q1671,(N1671:P1671,Q1671:AF1671)),0)</f>
        <v>3</v>
      </c>
      <c r="AQ1671" s="7">
        <f>IF(R1671&gt;0,RANK(R1671,(N1671:P1671,Q1671:AF1671)),0)</f>
        <v>0</v>
      </c>
      <c r="AR1671" s="7">
        <f>IF(T1671&gt;0,RANK(T1671,(N1671:P1671,Q1671:AF1671)),0)</f>
        <v>0</v>
      </c>
      <c r="AS1671" s="7">
        <f>IF(S1671&gt;0,RANK(S1671,(N1671:P1671,Q1671:AF1671)),0)</f>
        <v>0</v>
      </c>
      <c r="AT1671" s="2">
        <f t="shared" si="705"/>
        <v>1.5981735159817351E-2</v>
      </c>
      <c r="AU1671" s="2">
        <f t="shared" si="706"/>
        <v>0</v>
      </c>
      <c r="AV1671" s="2">
        <f t="shared" si="707"/>
        <v>0</v>
      </c>
      <c r="AW1671" s="2">
        <f t="shared" si="708"/>
        <v>0</v>
      </c>
      <c r="AY1671" t="s">
        <v>171</v>
      </c>
      <c r="AZ1671" t="s">
        <v>93</v>
      </c>
      <c r="BA1671">
        <v>5</v>
      </c>
      <c r="BC1671">
        <v>2</v>
      </c>
      <c r="BD1671" s="91">
        <v>40</v>
      </c>
      <c r="BE1671" s="93">
        <v>133</v>
      </c>
      <c r="BF1671" s="96">
        <f t="shared" si="698"/>
        <v>40133</v>
      </c>
      <c r="BG1671" s="96">
        <f t="shared" si="699"/>
        <v>40133</v>
      </c>
      <c r="BI1671" s="7" t="s">
        <v>1447</v>
      </c>
    </row>
    <row r="1672" spans="1:61" ht="14" hidden="1" customHeight="1" outlineLevel="1" x14ac:dyDescent="0.2">
      <c r="A1672" t="s">
        <v>1534</v>
      </c>
      <c r="B1672" t="s">
        <v>93</v>
      </c>
      <c r="C1672" s="1">
        <f t="shared" si="700"/>
        <v>15269</v>
      </c>
      <c r="D1672" s="7">
        <f>IF(N1672&gt;0, RANK(N1672,(N1672:P1672,Q1672:AF1672)),0)</f>
        <v>2</v>
      </c>
      <c r="E1672" s="7">
        <f>IF(O1672&gt;0,RANK(O1672,(N1672:P1672,Q1672:AF1672)),0)</f>
        <v>1</v>
      </c>
      <c r="F1672" s="7">
        <f>IF(P1672&gt;0,RANK(P1672,(N1672:P1672,Q1672:AF1672)),0)</f>
        <v>4</v>
      </c>
      <c r="G1672" s="1">
        <f t="shared" si="687"/>
        <v>8043</v>
      </c>
      <c r="H1672" s="2">
        <f t="shared" si="688"/>
        <v>0.52675355295042248</v>
      </c>
      <c r="I1672" s="2"/>
      <c r="J1672" s="2">
        <f t="shared" si="701"/>
        <v>0.21789246185080882</v>
      </c>
      <c r="K1672" s="2">
        <f t="shared" si="702"/>
        <v>0.74464601480123127</v>
      </c>
      <c r="L1672" s="2">
        <f t="shared" si="703"/>
        <v>1.2705481694937454E-2</v>
      </c>
      <c r="M1672" s="2">
        <f t="shared" si="704"/>
        <v>2.4756041653022483E-2</v>
      </c>
      <c r="N1672" s="53">
        <v>3327</v>
      </c>
      <c r="O1672" s="53">
        <v>11370</v>
      </c>
      <c r="P1672" s="53">
        <v>194</v>
      </c>
      <c r="Q1672" s="53">
        <v>281</v>
      </c>
      <c r="Y1672" s="53">
        <v>97</v>
      </c>
      <c r="AP1672" s="7">
        <f>IF(Q1672&gt;0,RANK(Q1672,(N1672:P1672,Q1672:AF1672)),0)</f>
        <v>3</v>
      </c>
      <c r="AQ1672" s="7">
        <f>IF(R1672&gt;0,RANK(R1672,(N1672:P1672,Q1672:AF1672)),0)</f>
        <v>0</v>
      </c>
      <c r="AR1672" s="7">
        <f>IF(T1672&gt;0,RANK(T1672,(N1672:P1672,Q1672:AF1672)),0)</f>
        <v>0</v>
      </c>
      <c r="AS1672" s="7">
        <f>IF(S1672&gt;0,RANK(S1672,(N1672:P1672,Q1672:AF1672)),0)</f>
        <v>0</v>
      </c>
      <c r="AT1672" s="2">
        <f t="shared" si="705"/>
        <v>1.8403300805553736E-2</v>
      </c>
      <c r="AU1672" s="2">
        <f t="shared" si="706"/>
        <v>0</v>
      </c>
      <c r="AV1672" s="2">
        <f t="shared" si="707"/>
        <v>0</v>
      </c>
      <c r="AW1672" s="2">
        <f t="shared" si="708"/>
        <v>0</v>
      </c>
      <c r="AY1672" t="s">
        <v>1534</v>
      </c>
      <c r="AZ1672" t="s">
        <v>93</v>
      </c>
      <c r="BA1672">
        <v>2</v>
      </c>
      <c r="BC1672">
        <v>2</v>
      </c>
      <c r="BD1672" s="91">
        <v>40</v>
      </c>
      <c r="BE1672" s="93">
        <v>135</v>
      </c>
      <c r="BF1672" s="96">
        <f t="shared" si="698"/>
        <v>40135</v>
      </c>
      <c r="BG1672" s="96">
        <f t="shared" si="699"/>
        <v>40135</v>
      </c>
      <c r="BI1672" s="7" t="s">
        <v>1447</v>
      </c>
    </row>
    <row r="1673" spans="1:61" ht="14" hidden="1" customHeight="1" outlineLevel="1" x14ac:dyDescent="0.2">
      <c r="A1673" t="s">
        <v>2084</v>
      </c>
      <c r="B1673" t="s">
        <v>93</v>
      </c>
      <c r="C1673" s="1">
        <f t="shared" si="700"/>
        <v>18977</v>
      </c>
      <c r="D1673" s="7">
        <f>IF(N1673&gt;0, RANK(N1673,(N1673:P1673,Q1673:AF1673)),0)</f>
        <v>2</v>
      </c>
      <c r="E1673" s="7">
        <f>IF(O1673&gt;0,RANK(O1673,(N1673:P1673,Q1673:AF1673)),0)</f>
        <v>1</v>
      </c>
      <c r="F1673" s="7">
        <f>IF(P1673&gt;0,RANK(P1673,(N1673:P1673,Q1673:AF1673)),0)</f>
        <v>4</v>
      </c>
      <c r="G1673" s="1">
        <f t="shared" si="687"/>
        <v>12094</v>
      </c>
      <c r="H1673" s="2">
        <f t="shared" si="688"/>
        <v>0.63729778152500394</v>
      </c>
      <c r="I1673" s="2"/>
      <c r="J1673" s="2">
        <f t="shared" si="701"/>
        <v>0.16451493913684986</v>
      </c>
      <c r="K1673" s="2">
        <f t="shared" si="702"/>
        <v>0.80181272066185383</v>
      </c>
      <c r="L1673" s="2">
        <f t="shared" si="703"/>
        <v>1.0960636560046371E-2</v>
      </c>
      <c r="M1673" s="2">
        <f t="shared" si="704"/>
        <v>2.2711703641249907E-2</v>
      </c>
      <c r="N1673" s="53">
        <v>3122</v>
      </c>
      <c r="O1673" s="53">
        <v>15216</v>
      </c>
      <c r="P1673" s="53">
        <v>208</v>
      </c>
      <c r="Q1673" s="53">
        <v>340</v>
      </c>
      <c r="Y1673" s="53">
        <v>91</v>
      </c>
      <c r="AP1673" s="7">
        <f>IF(Q1673&gt;0,RANK(Q1673,(N1673:P1673,Q1673:AF1673)),0)</f>
        <v>3</v>
      </c>
      <c r="AQ1673" s="7">
        <f>IF(R1673&gt;0,RANK(R1673,(N1673:P1673,Q1673:AF1673)),0)</f>
        <v>0</v>
      </c>
      <c r="AR1673" s="7">
        <f>IF(T1673&gt;0,RANK(T1673,(N1673:P1673,Q1673:AF1673)),0)</f>
        <v>0</v>
      </c>
      <c r="AS1673" s="7">
        <f>IF(S1673&gt;0,RANK(S1673,(N1673:P1673,Q1673:AF1673)),0)</f>
        <v>0</v>
      </c>
      <c r="AT1673" s="2">
        <f t="shared" si="705"/>
        <v>1.7916425146229646E-2</v>
      </c>
      <c r="AU1673" s="2">
        <f t="shared" si="706"/>
        <v>0</v>
      </c>
      <c r="AV1673" s="2">
        <f t="shared" si="707"/>
        <v>0</v>
      </c>
      <c r="AW1673" s="2">
        <f t="shared" si="708"/>
        <v>0</v>
      </c>
      <c r="AY1673" t="s">
        <v>2084</v>
      </c>
      <c r="AZ1673" t="s">
        <v>93</v>
      </c>
      <c r="BA1673">
        <v>4</v>
      </c>
      <c r="BC1673">
        <v>2</v>
      </c>
      <c r="BD1673" s="91">
        <v>40</v>
      </c>
      <c r="BE1673" s="93">
        <v>137</v>
      </c>
      <c r="BF1673" s="96">
        <f t="shared" si="698"/>
        <v>40137</v>
      </c>
      <c r="BG1673" s="96">
        <f t="shared" si="699"/>
        <v>40137</v>
      </c>
      <c r="BI1673" s="7" t="s">
        <v>1447</v>
      </c>
    </row>
    <row r="1674" spans="1:61" ht="14" hidden="1" customHeight="1" outlineLevel="1" x14ac:dyDescent="0.2">
      <c r="A1674" t="s">
        <v>81</v>
      </c>
      <c r="B1674" t="s">
        <v>93</v>
      </c>
      <c r="C1674" s="1">
        <f t="shared" si="700"/>
        <v>5505</v>
      </c>
      <c r="D1674" s="7">
        <f>IF(N1674&gt;0, RANK(N1674,(N1674:P1674,Q1674:AF1674)),0)</f>
        <v>2</v>
      </c>
      <c r="E1674" s="7">
        <f>IF(O1674&gt;0,RANK(O1674,(N1674:P1674,Q1674:AF1674)),0)</f>
        <v>1</v>
      </c>
      <c r="F1674" s="7">
        <f>IF(P1674&gt;0,RANK(P1674,(N1674:P1674,Q1674:AF1674)),0)</f>
        <v>4</v>
      </c>
      <c r="G1674" s="1">
        <f t="shared" si="687"/>
        <v>3515</v>
      </c>
      <c r="H1674" s="2">
        <f t="shared" si="688"/>
        <v>0.63851044504995458</v>
      </c>
      <c r="I1674" s="2"/>
      <c r="J1674" s="2">
        <f t="shared" si="701"/>
        <v>0.15495004541326068</v>
      </c>
      <c r="K1674" s="2">
        <f t="shared" si="702"/>
        <v>0.79346049046321521</v>
      </c>
      <c r="L1674" s="2">
        <f t="shared" si="703"/>
        <v>1.7620345140781108E-2</v>
      </c>
      <c r="M1674" s="2">
        <f t="shared" si="704"/>
        <v>3.396911898274306E-2</v>
      </c>
      <c r="N1674" s="53">
        <v>853</v>
      </c>
      <c r="O1674" s="53">
        <v>4368</v>
      </c>
      <c r="P1674" s="53">
        <v>97</v>
      </c>
      <c r="Q1674" s="53">
        <v>149</v>
      </c>
      <c r="Y1674" s="53">
        <v>38</v>
      </c>
      <c r="AP1674" s="7">
        <f>IF(Q1674&gt;0,RANK(Q1674,(N1674:P1674,Q1674:AF1674)),0)</f>
        <v>3</v>
      </c>
      <c r="AQ1674" s="7">
        <f>IF(R1674&gt;0,RANK(R1674,(N1674:P1674,Q1674:AF1674)),0)</f>
        <v>0</v>
      </c>
      <c r="AR1674" s="7">
        <f>IF(T1674&gt;0,RANK(T1674,(N1674:P1674,Q1674:AF1674)),0)</f>
        <v>0</v>
      </c>
      <c r="AS1674" s="7">
        <f>IF(S1674&gt;0,RANK(S1674,(N1674:P1674,Q1674:AF1674)),0)</f>
        <v>0</v>
      </c>
      <c r="AT1674" s="2">
        <f t="shared" si="705"/>
        <v>2.706630336058129E-2</v>
      </c>
      <c r="AU1674" s="2">
        <f t="shared" si="706"/>
        <v>0</v>
      </c>
      <c r="AV1674" s="2">
        <f t="shared" si="707"/>
        <v>0</v>
      </c>
      <c r="AW1674" s="2">
        <f t="shared" si="708"/>
        <v>0</v>
      </c>
      <c r="AY1674" t="s">
        <v>81</v>
      </c>
      <c r="AZ1674" t="s">
        <v>93</v>
      </c>
      <c r="BA1674">
        <v>3</v>
      </c>
      <c r="BC1674">
        <v>2</v>
      </c>
      <c r="BD1674" s="91">
        <v>40</v>
      </c>
      <c r="BE1674" s="93">
        <v>139</v>
      </c>
      <c r="BF1674" s="96">
        <f t="shared" si="698"/>
        <v>40139</v>
      </c>
      <c r="BG1674" s="96">
        <f t="shared" si="699"/>
        <v>40139</v>
      </c>
      <c r="BI1674" s="7" t="s">
        <v>1447</v>
      </c>
    </row>
    <row r="1675" spans="1:61" ht="14" hidden="1" customHeight="1" outlineLevel="1" x14ac:dyDescent="0.2">
      <c r="A1675" t="s">
        <v>2115</v>
      </c>
      <c r="B1675" t="s">
        <v>93</v>
      </c>
      <c r="C1675" s="1">
        <f t="shared" si="700"/>
        <v>2702</v>
      </c>
      <c r="D1675" s="7">
        <f>IF(N1675&gt;0, RANK(N1675,(N1675:P1675,Q1675:AF1675)),0)</f>
        <v>2</v>
      </c>
      <c r="E1675" s="7">
        <f>IF(O1675&gt;0,RANK(O1675,(N1675:P1675,Q1675:AF1675)),0)</f>
        <v>1</v>
      </c>
      <c r="F1675" s="7">
        <f>IF(P1675&gt;0,RANK(P1675,(N1675:P1675,Q1675:AF1675)),0)</f>
        <v>3</v>
      </c>
      <c r="G1675" s="1">
        <f t="shared" si="687"/>
        <v>1536</v>
      </c>
      <c r="H1675" s="2">
        <f t="shared" si="688"/>
        <v>0.56846780162842336</v>
      </c>
      <c r="I1675" s="2"/>
      <c r="J1675" s="2">
        <f t="shared" si="701"/>
        <v>0.20022205773501112</v>
      </c>
      <c r="K1675" s="2">
        <f t="shared" si="702"/>
        <v>0.76868985936343448</v>
      </c>
      <c r="L1675" s="2">
        <f t="shared" si="703"/>
        <v>1.2213175425610659E-2</v>
      </c>
      <c r="M1675" s="2">
        <f t="shared" si="704"/>
        <v>1.8874907475943746E-2</v>
      </c>
      <c r="N1675" s="53">
        <v>541</v>
      </c>
      <c r="O1675" s="53">
        <v>2077</v>
      </c>
      <c r="P1675" s="53">
        <v>33</v>
      </c>
      <c r="Q1675" s="53">
        <v>31</v>
      </c>
      <c r="Y1675" s="53">
        <v>20</v>
      </c>
      <c r="AP1675" s="7">
        <f>IF(Q1675&gt;0,RANK(Q1675,(N1675:P1675,Q1675:AF1675)),0)</f>
        <v>4</v>
      </c>
      <c r="AQ1675" s="7">
        <f>IF(R1675&gt;0,RANK(R1675,(N1675:P1675,Q1675:AF1675)),0)</f>
        <v>0</v>
      </c>
      <c r="AR1675" s="7">
        <f>IF(T1675&gt;0,RANK(T1675,(N1675:P1675,Q1675:AF1675)),0)</f>
        <v>0</v>
      </c>
      <c r="AS1675" s="7">
        <f>IF(S1675&gt;0,RANK(S1675,(N1675:P1675,Q1675:AF1675)),0)</f>
        <v>0</v>
      </c>
      <c r="AT1675" s="2">
        <f t="shared" si="705"/>
        <v>1.1472982975573649E-2</v>
      </c>
      <c r="AU1675" s="2">
        <f t="shared" si="706"/>
        <v>0</v>
      </c>
      <c r="AV1675" s="2">
        <f t="shared" si="707"/>
        <v>0</v>
      </c>
      <c r="AW1675" s="2">
        <f t="shared" si="708"/>
        <v>0</v>
      </c>
      <c r="AY1675" t="s">
        <v>2115</v>
      </c>
      <c r="AZ1675" t="s">
        <v>93</v>
      </c>
      <c r="BA1675">
        <v>4</v>
      </c>
      <c r="BC1675">
        <v>2</v>
      </c>
      <c r="BD1675" s="91">
        <v>40</v>
      </c>
      <c r="BE1675" s="93">
        <v>141</v>
      </c>
      <c r="BF1675" s="96">
        <f t="shared" si="698"/>
        <v>40141</v>
      </c>
      <c r="BG1675" s="96">
        <f t="shared" si="699"/>
        <v>40141</v>
      </c>
      <c r="BI1675" s="7" t="s">
        <v>1447</v>
      </c>
    </row>
    <row r="1676" spans="1:61" ht="14" hidden="1" customHeight="1" outlineLevel="1" x14ac:dyDescent="0.2">
      <c r="A1676" t="s">
        <v>981</v>
      </c>
      <c r="B1676" t="s">
        <v>93</v>
      </c>
      <c r="C1676" s="1">
        <f t="shared" si="700"/>
        <v>266298</v>
      </c>
      <c r="D1676" s="7">
        <f>IF(N1676&gt;0, RANK(N1676,(N1676:P1676,Q1676:AF1676)),0)</f>
        <v>2</v>
      </c>
      <c r="E1676" s="7">
        <f>IF(O1676&gt;0,RANK(O1676,(N1676:P1676,Q1676:AF1676)),0)</f>
        <v>1</v>
      </c>
      <c r="F1676" s="7">
        <f>IF(P1676&gt;0,RANK(P1676,(N1676:P1676,Q1676:AF1676)),0)</f>
        <v>4</v>
      </c>
      <c r="G1676" s="1">
        <f t="shared" si="687"/>
        <v>36500</v>
      </c>
      <c r="H1676" s="2">
        <f t="shared" si="688"/>
        <v>0.13706449165971957</v>
      </c>
      <c r="I1676" s="2"/>
      <c r="J1676" s="2">
        <f t="shared" si="701"/>
        <v>0.40882394910964409</v>
      </c>
      <c r="K1676" s="2">
        <f t="shared" si="702"/>
        <v>0.5458884407693636</v>
      </c>
      <c r="L1676" s="2">
        <f t="shared" si="703"/>
        <v>1.4551367265244201E-2</v>
      </c>
      <c r="M1676" s="2">
        <f t="shared" si="704"/>
        <v>3.0736242855748049E-2</v>
      </c>
      <c r="N1676" s="53">
        <v>108869</v>
      </c>
      <c r="O1676" s="53">
        <v>145369</v>
      </c>
      <c r="P1676" s="53">
        <v>3875</v>
      </c>
      <c r="Q1676" s="53">
        <v>6250</v>
      </c>
      <c r="Y1676" s="53">
        <v>1935</v>
      </c>
      <c r="AP1676" s="7">
        <f>IF(Q1676&gt;0,RANK(Q1676,(N1676:P1676,Q1676:AF1676)),0)</f>
        <v>3</v>
      </c>
      <c r="AQ1676" s="7">
        <f>IF(R1676&gt;0,RANK(R1676,(N1676:P1676,Q1676:AF1676)),0)</f>
        <v>0</v>
      </c>
      <c r="AR1676" s="7">
        <f>IF(T1676&gt;0,RANK(T1676,(N1676:P1676,Q1676:AF1676)),0)</f>
        <v>0</v>
      </c>
      <c r="AS1676" s="7">
        <f>IF(S1676&gt;0,RANK(S1676,(N1676:P1676,Q1676:AF1676)),0)</f>
        <v>0</v>
      </c>
      <c r="AT1676" s="2">
        <f t="shared" si="705"/>
        <v>2.3469947202006774E-2</v>
      </c>
      <c r="AU1676" s="2">
        <f t="shared" si="706"/>
        <v>0</v>
      </c>
      <c r="AV1676" s="2">
        <f t="shared" si="707"/>
        <v>0</v>
      </c>
      <c r="AW1676" s="2">
        <f t="shared" si="708"/>
        <v>0</v>
      </c>
      <c r="AY1676" t="s">
        <v>981</v>
      </c>
      <c r="AZ1676" t="s">
        <v>93</v>
      </c>
      <c r="BA1676">
        <v>1</v>
      </c>
      <c r="BC1676">
        <v>2</v>
      </c>
      <c r="BD1676" s="91">
        <v>40</v>
      </c>
      <c r="BE1676" s="93">
        <v>143</v>
      </c>
      <c r="BF1676" s="96">
        <f t="shared" si="698"/>
        <v>40143</v>
      </c>
      <c r="BG1676" s="96">
        <f t="shared" si="699"/>
        <v>40143</v>
      </c>
      <c r="BI1676" s="7" t="s">
        <v>1447</v>
      </c>
    </row>
    <row r="1677" spans="1:61" ht="14" hidden="1" customHeight="1" outlineLevel="1" x14ac:dyDescent="0.2">
      <c r="A1677" t="s">
        <v>2139</v>
      </c>
      <c r="B1677" t="s">
        <v>93</v>
      </c>
      <c r="C1677" s="1">
        <f t="shared" si="700"/>
        <v>35266</v>
      </c>
      <c r="D1677" s="7">
        <f>IF(N1677&gt;0, RANK(N1677,(N1677:P1677,Q1677:AF1677)),0)</f>
        <v>2</v>
      </c>
      <c r="E1677" s="7">
        <f>IF(O1677&gt;0,RANK(O1677,(N1677:P1677,Q1677:AF1677)),0)</f>
        <v>1</v>
      </c>
      <c r="F1677" s="7">
        <f>IF(P1677&gt;0,RANK(P1677,(N1677:P1677,Q1677:AF1677)),0)</f>
        <v>4</v>
      </c>
      <c r="G1677" s="1">
        <f t="shared" si="687"/>
        <v>16012</v>
      </c>
      <c r="H1677" s="2">
        <f t="shared" si="688"/>
        <v>0.45403504792151078</v>
      </c>
      <c r="I1677" s="2"/>
      <c r="J1677" s="2">
        <f t="shared" si="701"/>
        <v>0.25097827936255884</v>
      </c>
      <c r="K1677" s="2">
        <f t="shared" si="702"/>
        <v>0.70501332728406962</v>
      </c>
      <c r="L1677" s="2">
        <f t="shared" si="703"/>
        <v>1.5028639482787954E-2</v>
      </c>
      <c r="M1677" s="2">
        <f t="shared" si="704"/>
        <v>2.8979753870583637E-2</v>
      </c>
      <c r="N1677" s="53">
        <v>8851</v>
      </c>
      <c r="O1677" s="53">
        <v>24863</v>
      </c>
      <c r="P1677" s="53">
        <v>530</v>
      </c>
      <c r="Q1677" s="53">
        <v>776</v>
      </c>
      <c r="Y1677" s="53">
        <v>246</v>
      </c>
      <c r="AP1677" s="7">
        <f>IF(Q1677&gt;0,RANK(Q1677,(N1677:P1677,Q1677:AF1677)),0)</f>
        <v>3</v>
      </c>
      <c r="AQ1677" s="7">
        <f>IF(R1677&gt;0,RANK(R1677,(N1677:P1677,Q1677:AF1677)),0)</f>
        <v>0</v>
      </c>
      <c r="AR1677" s="7">
        <f>IF(T1677&gt;0,RANK(T1677,(N1677:P1677,Q1677:AF1677)),0)</f>
        <v>0</v>
      </c>
      <c r="AS1677" s="7">
        <f>IF(S1677&gt;0,RANK(S1677,(N1677:P1677,Q1677:AF1677)),0)</f>
        <v>0</v>
      </c>
      <c r="AT1677" s="2">
        <f t="shared" si="705"/>
        <v>2.200419667668576E-2</v>
      </c>
      <c r="AU1677" s="2">
        <f t="shared" si="706"/>
        <v>0</v>
      </c>
      <c r="AV1677" s="2">
        <f t="shared" si="707"/>
        <v>0</v>
      </c>
      <c r="AW1677" s="2">
        <f t="shared" si="708"/>
        <v>0</v>
      </c>
      <c r="AY1677" t="s">
        <v>2139</v>
      </c>
      <c r="AZ1677" t="s">
        <v>93</v>
      </c>
      <c r="BA1677">
        <v>1</v>
      </c>
      <c r="BC1677">
        <v>2</v>
      </c>
      <c r="BD1677" s="91">
        <v>40</v>
      </c>
      <c r="BE1677" s="93">
        <v>145</v>
      </c>
      <c r="BF1677" s="96">
        <f t="shared" si="698"/>
        <v>40145</v>
      </c>
      <c r="BG1677" s="96">
        <f t="shared" si="699"/>
        <v>40145</v>
      </c>
      <c r="BI1677" s="7" t="s">
        <v>1447</v>
      </c>
    </row>
    <row r="1678" spans="1:61" ht="14" hidden="1" customHeight="1" outlineLevel="1" x14ac:dyDescent="0.2">
      <c r="A1678" t="s">
        <v>1845</v>
      </c>
      <c r="B1678" t="s">
        <v>93</v>
      </c>
      <c r="C1678" s="1">
        <f t="shared" si="700"/>
        <v>23445</v>
      </c>
      <c r="D1678" s="7">
        <f>IF(N1678&gt;0, RANK(N1678,(N1678:P1678,Q1678:AF1678)),0)</f>
        <v>2</v>
      </c>
      <c r="E1678" s="7">
        <f>IF(O1678&gt;0,RANK(O1678,(N1678:P1678,Q1678:AF1678)),0)</f>
        <v>1</v>
      </c>
      <c r="F1678" s="7">
        <f>IF(P1678&gt;0,RANK(P1678,(N1678:P1678,Q1678:AF1678)),0)</f>
        <v>4</v>
      </c>
      <c r="G1678" s="1">
        <f t="shared" si="687"/>
        <v>10519</v>
      </c>
      <c r="H1678" s="2">
        <f t="shared" si="688"/>
        <v>0.44866709319684367</v>
      </c>
      <c r="I1678" s="2"/>
      <c r="J1678" s="2">
        <f t="shared" si="701"/>
        <v>0.25156749840051185</v>
      </c>
      <c r="K1678" s="2">
        <f t="shared" si="702"/>
        <v>0.70023459159735546</v>
      </c>
      <c r="L1678" s="2">
        <f t="shared" si="703"/>
        <v>1.676263595649392E-2</v>
      </c>
      <c r="M1678" s="2">
        <f t="shared" si="704"/>
        <v>3.143527404563877E-2</v>
      </c>
      <c r="N1678" s="53">
        <v>5898</v>
      </c>
      <c r="O1678" s="53">
        <v>16417</v>
      </c>
      <c r="P1678" s="53">
        <v>393</v>
      </c>
      <c r="Q1678" s="53">
        <v>589</v>
      </c>
      <c r="Y1678" s="53">
        <v>148</v>
      </c>
      <c r="AP1678" s="7">
        <f>IF(Q1678&gt;0,RANK(Q1678,(N1678:P1678,Q1678:AF1678)),0)</f>
        <v>3</v>
      </c>
      <c r="AQ1678" s="7">
        <f>IF(R1678&gt;0,RANK(R1678,(N1678:P1678,Q1678:AF1678)),0)</f>
        <v>0</v>
      </c>
      <c r="AR1678" s="7">
        <f>IF(T1678&gt;0,RANK(T1678,(N1678:P1678,Q1678:AF1678)),0)</f>
        <v>0</v>
      </c>
      <c r="AS1678" s="7">
        <f>IF(S1678&gt;0,RANK(S1678,(N1678:P1678,Q1678:AF1678)),0)</f>
        <v>0</v>
      </c>
      <c r="AT1678" s="2">
        <f t="shared" si="705"/>
        <v>2.512262742589038E-2</v>
      </c>
      <c r="AU1678" s="2">
        <f t="shared" si="706"/>
        <v>0</v>
      </c>
      <c r="AV1678" s="2">
        <f t="shared" si="707"/>
        <v>0</v>
      </c>
      <c r="AW1678" s="2">
        <f t="shared" si="708"/>
        <v>0</v>
      </c>
      <c r="AY1678" t="s">
        <v>1845</v>
      </c>
      <c r="AZ1678" t="s">
        <v>93</v>
      </c>
      <c r="BA1678">
        <v>1</v>
      </c>
      <c r="BC1678">
        <v>2</v>
      </c>
      <c r="BD1678" s="91">
        <v>40</v>
      </c>
      <c r="BE1678" s="93">
        <v>147</v>
      </c>
      <c r="BF1678" s="96">
        <f t="shared" si="698"/>
        <v>40147</v>
      </c>
      <c r="BG1678" s="96">
        <f t="shared" si="699"/>
        <v>40147</v>
      </c>
      <c r="BI1678" s="7" t="s">
        <v>1447</v>
      </c>
    </row>
    <row r="1679" spans="1:61" ht="14" hidden="1" customHeight="1" outlineLevel="1" x14ac:dyDescent="0.2">
      <c r="A1679" t="s">
        <v>2415</v>
      </c>
      <c r="B1679" t="s">
        <v>93</v>
      </c>
      <c r="C1679" s="1">
        <f t="shared" si="700"/>
        <v>4772</v>
      </c>
      <c r="D1679" s="7">
        <f>IF(N1679&gt;0, RANK(N1679,(N1679:P1679,Q1679:AF1679)),0)</f>
        <v>2</v>
      </c>
      <c r="E1679" s="7">
        <f>IF(O1679&gt;0,RANK(O1679,(N1679:P1679,Q1679:AF1679)),0)</f>
        <v>1</v>
      </c>
      <c r="F1679" s="7">
        <f>IF(P1679&gt;0,RANK(P1679,(N1679:P1679,Q1679:AF1679)),0)</f>
        <v>4</v>
      </c>
      <c r="G1679" s="1">
        <f t="shared" si="687"/>
        <v>3185</v>
      </c>
      <c r="H1679" s="2">
        <f t="shared" si="688"/>
        <v>0.66743503772003354</v>
      </c>
      <c r="I1679" s="2"/>
      <c r="J1679" s="2">
        <f t="shared" si="701"/>
        <v>0.1471081307627829</v>
      </c>
      <c r="K1679" s="2">
        <f t="shared" si="702"/>
        <v>0.81454316848281638</v>
      </c>
      <c r="L1679" s="2">
        <f t="shared" si="703"/>
        <v>1.2782900251466891E-2</v>
      </c>
      <c r="M1679" s="2">
        <f t="shared" si="704"/>
        <v>2.5565800502933889E-2</v>
      </c>
      <c r="N1679" s="53">
        <v>702</v>
      </c>
      <c r="O1679" s="53">
        <v>3887</v>
      </c>
      <c r="P1679" s="53">
        <v>61</v>
      </c>
      <c r="Q1679" s="53">
        <v>98</v>
      </c>
      <c r="Y1679" s="53">
        <v>24</v>
      </c>
      <c r="AP1679" s="7">
        <f>IF(Q1679&gt;0,RANK(Q1679,(N1679:P1679,Q1679:AF1679)),0)</f>
        <v>3</v>
      </c>
      <c r="AQ1679" s="7">
        <f>IF(R1679&gt;0,RANK(R1679,(N1679:P1679,Q1679:AF1679)),0)</f>
        <v>0</v>
      </c>
      <c r="AR1679" s="7">
        <f>IF(T1679&gt;0,RANK(T1679,(N1679:P1679,Q1679:AF1679)),0)</f>
        <v>0</v>
      </c>
      <c r="AS1679" s="7">
        <f>IF(S1679&gt;0,RANK(S1679,(N1679:P1679,Q1679:AF1679)),0)</f>
        <v>0</v>
      </c>
      <c r="AT1679" s="2">
        <f t="shared" si="705"/>
        <v>2.0536462699077954E-2</v>
      </c>
      <c r="AU1679" s="2">
        <f t="shared" si="706"/>
        <v>0</v>
      </c>
      <c r="AV1679" s="2">
        <f t="shared" si="707"/>
        <v>0</v>
      </c>
      <c r="AW1679" s="2">
        <f t="shared" si="708"/>
        <v>0</v>
      </c>
      <c r="AY1679" t="s">
        <v>2415</v>
      </c>
      <c r="AZ1679" t="s">
        <v>93</v>
      </c>
      <c r="BA1679">
        <v>3</v>
      </c>
      <c r="BC1679">
        <v>2</v>
      </c>
      <c r="BD1679" s="91">
        <v>40</v>
      </c>
      <c r="BE1679" s="93">
        <v>149</v>
      </c>
      <c r="BF1679" s="96">
        <f t="shared" si="698"/>
        <v>40149</v>
      </c>
      <c r="BG1679" s="96">
        <f t="shared" si="699"/>
        <v>40149</v>
      </c>
      <c r="BI1679" s="7" t="s">
        <v>1447</v>
      </c>
    </row>
    <row r="1680" spans="1:61" ht="14" hidden="1" customHeight="1" outlineLevel="1" x14ac:dyDescent="0.2">
      <c r="A1680" t="s">
        <v>1477</v>
      </c>
      <c r="B1680" t="s">
        <v>93</v>
      </c>
      <c r="C1680" s="1">
        <f t="shared" si="700"/>
        <v>3672</v>
      </c>
      <c r="D1680" s="7">
        <f>IF(N1680&gt;0, RANK(N1680,(N1680:P1680,Q1680:AF1680)),0)</f>
        <v>2</v>
      </c>
      <c r="E1680" s="7">
        <f>IF(O1680&gt;0,RANK(O1680,(N1680:P1680,Q1680:AF1680)),0)</f>
        <v>1</v>
      </c>
      <c r="F1680" s="7">
        <f>IF(P1680&gt;0,RANK(P1680,(N1680:P1680,Q1680:AF1680)),0)</f>
        <v>4</v>
      </c>
      <c r="G1680" s="1">
        <f t="shared" si="687"/>
        <v>2184</v>
      </c>
      <c r="H1680" s="2">
        <f t="shared" si="688"/>
        <v>0.59477124183006536</v>
      </c>
      <c r="I1680" s="2"/>
      <c r="J1680" s="2">
        <f t="shared" si="701"/>
        <v>0.18164488017429195</v>
      </c>
      <c r="K1680" s="2">
        <f t="shared" si="702"/>
        <v>0.77641612200435728</v>
      </c>
      <c r="L1680" s="2">
        <f t="shared" si="703"/>
        <v>1.3616557734204794E-2</v>
      </c>
      <c r="M1680" s="2">
        <f t="shared" si="704"/>
        <v>2.8322440087146003E-2</v>
      </c>
      <c r="N1680" s="53">
        <v>667</v>
      </c>
      <c r="O1680" s="53">
        <v>2851</v>
      </c>
      <c r="P1680" s="53">
        <v>50</v>
      </c>
      <c r="Q1680" s="53">
        <v>84</v>
      </c>
      <c r="Y1680" s="53">
        <v>20</v>
      </c>
      <c r="AP1680" s="7">
        <f>IF(Q1680&gt;0,RANK(Q1680,(N1680:P1680,Q1680:AF1680)),0)</f>
        <v>3</v>
      </c>
      <c r="AQ1680" s="7">
        <f>IF(R1680&gt;0,RANK(R1680,(N1680:P1680,Q1680:AF1680)),0)</f>
        <v>0</v>
      </c>
      <c r="AR1680" s="7">
        <f>IF(T1680&gt;0,RANK(T1680,(N1680:P1680,Q1680:AF1680)),0)</f>
        <v>0</v>
      </c>
      <c r="AS1680" s="7">
        <f>IF(S1680&gt;0,RANK(S1680,(N1680:P1680,Q1680:AF1680)),0)</f>
        <v>0</v>
      </c>
      <c r="AT1680" s="2">
        <f t="shared" si="705"/>
        <v>2.2875816993464051E-2</v>
      </c>
      <c r="AU1680" s="2">
        <f t="shared" si="706"/>
        <v>0</v>
      </c>
      <c r="AV1680" s="2">
        <f t="shared" si="707"/>
        <v>0</v>
      </c>
      <c r="AW1680" s="2">
        <f t="shared" si="708"/>
        <v>0</v>
      </c>
      <c r="AY1680" t="s">
        <v>1477</v>
      </c>
      <c r="AZ1680" t="s">
        <v>93</v>
      </c>
      <c r="BA1680">
        <v>3</v>
      </c>
      <c r="BC1680">
        <v>2</v>
      </c>
      <c r="BD1680" s="91">
        <v>40</v>
      </c>
      <c r="BE1680" s="93">
        <v>151</v>
      </c>
      <c r="BF1680" s="96">
        <f t="shared" si="698"/>
        <v>40151</v>
      </c>
      <c r="BG1680" s="96">
        <f t="shared" si="699"/>
        <v>40151</v>
      </c>
      <c r="BI1680" s="7" t="s">
        <v>1447</v>
      </c>
    </row>
    <row r="1681" spans="1:61" ht="14" hidden="1" customHeight="1" outlineLevel="1" x14ac:dyDescent="0.2">
      <c r="A1681" t="s">
        <v>697</v>
      </c>
      <c r="B1681" t="s">
        <v>93</v>
      </c>
      <c r="C1681" s="1">
        <f t="shared" si="700"/>
        <v>7766</v>
      </c>
      <c r="D1681" s="7">
        <f>IF(N1681&gt;0, RANK(N1681,(N1681:P1681,Q1681:AF1681)),0)</f>
        <v>2</v>
      </c>
      <c r="E1681" s="7">
        <f>IF(O1681&gt;0,RANK(O1681,(N1681:P1681,Q1681:AF1681)),0)</f>
        <v>1</v>
      </c>
      <c r="F1681" s="7">
        <f>IF(P1681&gt;0,RANK(P1681,(N1681:P1681,Q1681:AF1681)),0)</f>
        <v>4</v>
      </c>
      <c r="G1681" s="1">
        <f t="shared" si="687"/>
        <v>5214</v>
      </c>
      <c r="H1681" s="2">
        <f t="shared" si="688"/>
        <v>0.67138810198300281</v>
      </c>
      <c r="I1681" s="2"/>
      <c r="J1681" s="2">
        <f t="shared" si="701"/>
        <v>0.14228689157867627</v>
      </c>
      <c r="K1681" s="2">
        <f t="shared" si="702"/>
        <v>0.81367499356167916</v>
      </c>
      <c r="L1681" s="2">
        <f t="shared" si="703"/>
        <v>1.3649240278135463E-2</v>
      </c>
      <c r="M1681" s="2">
        <f t="shared" si="704"/>
        <v>3.0388874581509132E-2</v>
      </c>
      <c r="N1681" s="53">
        <v>1105</v>
      </c>
      <c r="O1681" s="53">
        <v>6319</v>
      </c>
      <c r="P1681" s="53">
        <v>106</v>
      </c>
      <c r="Q1681" s="53">
        <v>185</v>
      </c>
      <c r="Y1681" s="53">
        <v>51</v>
      </c>
      <c r="AP1681" s="7">
        <f>IF(Q1681&gt;0,RANK(Q1681,(N1681:P1681,Q1681:AF1681)),0)</f>
        <v>3</v>
      </c>
      <c r="AQ1681" s="7">
        <f>IF(R1681&gt;0,RANK(R1681,(N1681:P1681,Q1681:AF1681)),0)</f>
        <v>0</v>
      </c>
      <c r="AR1681" s="7">
        <f>IF(T1681&gt;0,RANK(T1681,(N1681:P1681,Q1681:AF1681)),0)</f>
        <v>0</v>
      </c>
      <c r="AS1681" s="7">
        <f>IF(S1681&gt;0,RANK(S1681,(N1681:P1681,Q1681:AF1681)),0)</f>
        <v>0</v>
      </c>
      <c r="AT1681" s="2">
        <f t="shared" si="705"/>
        <v>2.382178727787793E-2</v>
      </c>
      <c r="AU1681" s="2">
        <f t="shared" si="706"/>
        <v>0</v>
      </c>
      <c r="AV1681" s="2">
        <f t="shared" si="707"/>
        <v>0</v>
      </c>
      <c r="AW1681" s="2">
        <f t="shared" si="708"/>
        <v>0</v>
      </c>
      <c r="AY1681" t="s">
        <v>697</v>
      </c>
      <c r="AZ1681" t="s">
        <v>93</v>
      </c>
      <c r="BA1681">
        <v>3</v>
      </c>
      <c r="BC1681">
        <v>2</v>
      </c>
      <c r="BD1681" s="91">
        <v>40</v>
      </c>
      <c r="BE1681" s="93">
        <v>153</v>
      </c>
      <c r="BF1681" s="96">
        <f t="shared" si="698"/>
        <v>40153</v>
      </c>
      <c r="BG1681" s="96">
        <f t="shared" si="699"/>
        <v>40153</v>
      </c>
      <c r="BI1681" s="7" t="s">
        <v>1447</v>
      </c>
    </row>
    <row r="1682" spans="1:61" ht="14" customHeight="1" collapsed="1" x14ac:dyDescent="0.2">
      <c r="A1682" t="s">
        <v>716</v>
      </c>
      <c r="B1682" t="s">
        <v>2397</v>
      </c>
      <c r="C1682" s="1">
        <f t="shared" si="700"/>
        <v>1556361</v>
      </c>
      <c r="D1682" s="7">
        <f>IF(N1682&gt;0, RANK(N1682,(N1682:P1682,Q1682:AF1682)),0)</f>
        <v>2</v>
      </c>
      <c r="E1682" s="7">
        <f>IF(O1682&gt;0,RANK(O1682,(N1682:P1682,Q1682:AF1682)),0)</f>
        <v>1</v>
      </c>
      <c r="F1682" s="7">
        <f>IF(P1682&gt;0,RANK(P1682,(N1682:P1682,Q1682:AF1682)),0)</f>
        <v>4</v>
      </c>
      <c r="G1682" s="1">
        <f t="shared" si="687"/>
        <v>469377</v>
      </c>
      <c r="H1682" s="2">
        <f t="shared" si="688"/>
        <v>0.30158620011681092</v>
      </c>
      <c r="I1682" s="2"/>
      <c r="J1682" s="2">
        <f t="shared" si="701"/>
        <v>0.32753519267059505</v>
      </c>
      <c r="K1682" s="2">
        <f t="shared" si="702"/>
        <v>0.62912139278740598</v>
      </c>
      <c r="L1682" s="2">
        <f t="shared" si="703"/>
        <v>1.3911939453635757E-2</v>
      </c>
      <c r="M1682" s="2">
        <f t="shared" si="704"/>
        <v>2.9431475088363211E-2</v>
      </c>
      <c r="N1682" s="56">
        <f>SUM(N1605:N1681)</f>
        <v>509763</v>
      </c>
      <c r="O1682" s="56">
        <f>SUM(O1605:O1681)</f>
        <v>979140</v>
      </c>
      <c r="P1682" s="56">
        <f>SUM(P1605:P1681)</f>
        <v>21652</v>
      </c>
      <c r="Q1682" s="56">
        <f>SUM(Q1605:Q1681)</f>
        <v>34435</v>
      </c>
      <c r="R1682" s="56"/>
      <c r="Y1682" s="56">
        <f>SUM(Y1605:Y1681)</f>
        <v>11371</v>
      </c>
      <c r="Z1682" s="56"/>
      <c r="AP1682" s="7">
        <f>IF(Q1682&gt;0,RANK(Q1682,(N1682:P1682,Q1682:AF1682)),0)</f>
        <v>3</v>
      </c>
      <c r="AQ1682" s="7">
        <f>IF(R1682&gt;0,RANK(R1682,(N1682:P1682,Q1682:AF1682)),0)</f>
        <v>0</v>
      </c>
      <c r="AR1682" s="7">
        <f>IF(T1682&gt;0,RANK(T1682,(N1682:P1682,Q1682:AF1682)),0)</f>
        <v>0</v>
      </c>
      <c r="AS1682" s="7">
        <f>IF(S1682&gt;0,RANK(S1682,(N1682:P1682,Q1682:AF1682)),0)</f>
        <v>0</v>
      </c>
      <c r="AT1682" s="2">
        <f t="shared" si="705"/>
        <v>2.2125329534728767E-2</v>
      </c>
      <c r="AU1682" s="2">
        <f t="shared" si="706"/>
        <v>0</v>
      </c>
      <c r="AV1682" s="2">
        <f t="shared" si="707"/>
        <v>0</v>
      </c>
      <c r="AW1682" s="2">
        <f t="shared" si="708"/>
        <v>0</v>
      </c>
      <c r="AY1682" t="s">
        <v>716</v>
      </c>
      <c r="AZ1682" t="s">
        <v>2397</v>
      </c>
      <c r="BA1682" t="s">
        <v>2903</v>
      </c>
      <c r="BC1682">
        <v>2</v>
      </c>
      <c r="BD1682" s="91">
        <v>40</v>
      </c>
      <c r="BE1682" s="93"/>
      <c r="BF1682" s="91">
        <v>40</v>
      </c>
      <c r="BG1682" s="91">
        <f t="shared" si="699"/>
        <v>40</v>
      </c>
      <c r="BI1682" s="7" t="s">
        <v>2154</v>
      </c>
    </row>
    <row r="1683" spans="1:61" ht="14" customHeight="1" x14ac:dyDescent="0.2">
      <c r="C1683" s="1"/>
      <c r="E1683" s="7"/>
      <c r="F1683" s="7"/>
      <c r="I1683" s="2"/>
      <c r="AP1683" s="7"/>
      <c r="AQ1683" s="7"/>
      <c r="AR1683" s="7"/>
      <c r="AS1683" s="7"/>
      <c r="BA1683" t="s">
        <v>2903</v>
      </c>
      <c r="BD1683" s="91"/>
      <c r="BE1683" s="93"/>
      <c r="BF1683" s="96"/>
      <c r="BG1683" s="96"/>
    </row>
    <row r="1684" spans="1:61" ht="14" hidden="1" customHeight="1" outlineLevel="1" x14ac:dyDescent="0.2">
      <c r="A1684" t="s">
        <v>239</v>
      </c>
      <c r="B1684" t="s">
        <v>94</v>
      </c>
      <c r="C1684" s="1">
        <f t="shared" ref="C1684:C1720" si="709">SUM(N1684:AN1684)</f>
        <v>9750</v>
      </c>
      <c r="D1684" s="7">
        <f>IF(N1684&gt;0, RANK(N1684,(N1684:P1684,Q1684:AF1684)),0)</f>
        <v>2</v>
      </c>
      <c r="E1684" s="7">
        <f>IF(O1684&gt;0,RANK(O1684,(N1684:P1684,Q1684:AF1684)),0)</f>
        <v>1</v>
      </c>
      <c r="F1684" s="7">
        <f>IF(P1684&gt;0,RANK(P1684,(N1684:P1684,Q1684:AF1684)),0)</f>
        <v>0</v>
      </c>
      <c r="G1684" s="1">
        <f t="shared" si="687"/>
        <v>4230</v>
      </c>
      <c r="H1684" s="2">
        <f t="shared" si="688"/>
        <v>0.43384615384615383</v>
      </c>
      <c r="I1684" s="2"/>
      <c r="J1684" s="2">
        <f t="shared" ref="J1684:J1720" si="710">IF($C1684=0,"-",N1684/$C1684)</f>
        <v>0.27005128205128204</v>
      </c>
      <c r="K1684" s="2">
        <f t="shared" ref="K1684:K1720" si="711">IF($C1684=0,"-",O1684/$C1684)</f>
        <v>0.70389743589743592</v>
      </c>
      <c r="L1684" s="2">
        <f t="shared" ref="L1684:L1720" si="712">IF($C1684=0,"-",P1684/$C1684)</f>
        <v>0</v>
      </c>
      <c r="M1684" s="2">
        <f t="shared" ref="M1684:M1720" si="713">IF(C1684=0,"-",(1-J1684-K1684-L1684))</f>
        <v>2.6051282051282043E-2</v>
      </c>
      <c r="N1684" s="53">
        <v>2633</v>
      </c>
      <c r="O1684" s="53">
        <v>6863</v>
      </c>
      <c r="Q1684" s="53">
        <v>176</v>
      </c>
      <c r="R1684" s="53">
        <v>71</v>
      </c>
      <c r="X1684" s="53">
        <v>7</v>
      </c>
      <c r="AP1684" s="7">
        <f>IF(Q1684&gt;0,RANK(Q1684,(N1684:P1684,Q1684:AF1684)),0)</f>
        <v>3</v>
      </c>
      <c r="AQ1684" s="7">
        <f>IF(R1684&gt;0,RANK(R1684,(N1684:P1684,Q1684:AF1684)),0)</f>
        <v>4</v>
      </c>
      <c r="AR1684" s="7">
        <f>IF(T1684&gt;0,RANK(T1684,(N1684:P1684,Q1684:AF1684)),0)</f>
        <v>0</v>
      </c>
      <c r="AS1684" s="7">
        <f>IF(S1684&gt;0,RANK(S1684,(N1684:P1684,Q1684:AF1684)),0)</f>
        <v>0</v>
      </c>
      <c r="AT1684" s="2">
        <f t="shared" ref="AT1684:AT1720" si="714">IF($C1684=0,"-",Q1684/$C1684)</f>
        <v>1.805128205128205E-2</v>
      </c>
      <c r="AU1684" s="2">
        <f t="shared" ref="AU1684:AU1720" si="715">IF($C1684=0,"-",R1684/$C1684)</f>
        <v>7.282051282051282E-3</v>
      </c>
      <c r="AV1684" s="2">
        <f t="shared" ref="AV1684:AV1720" si="716">IF($C1684=0,"-",T1684/$C1684)</f>
        <v>0</v>
      </c>
      <c r="AW1684" s="2">
        <f t="shared" ref="AW1684:AW1720" si="717">IF($C1684=0,"-",S1684/$C1684)</f>
        <v>0</v>
      </c>
      <c r="AY1684" t="s">
        <v>239</v>
      </c>
      <c r="AZ1684" t="s">
        <v>94</v>
      </c>
      <c r="BA1684">
        <v>2</v>
      </c>
      <c r="BC1684">
        <v>2</v>
      </c>
      <c r="BD1684" s="91">
        <v>41</v>
      </c>
      <c r="BE1684" s="93">
        <v>1</v>
      </c>
      <c r="BF1684" s="96">
        <f t="shared" si="698"/>
        <v>41001</v>
      </c>
      <c r="BG1684" s="96">
        <f t="shared" si="699"/>
        <v>41001</v>
      </c>
      <c r="BI1684" s="7" t="s">
        <v>1447</v>
      </c>
    </row>
    <row r="1685" spans="1:61" ht="14" hidden="1" customHeight="1" outlineLevel="1" x14ac:dyDescent="0.2">
      <c r="A1685" t="s">
        <v>774</v>
      </c>
      <c r="B1685" t="s">
        <v>94</v>
      </c>
      <c r="C1685" s="1">
        <f t="shared" si="709"/>
        <v>52043</v>
      </c>
      <c r="D1685" s="7">
        <f>IF(N1685&gt;0, RANK(N1685,(N1685:P1685,Q1685:AF1685)),0)</f>
        <v>1</v>
      </c>
      <c r="E1685" s="7">
        <f>IF(O1685&gt;0,RANK(O1685,(N1685:P1685,Q1685:AF1685)),0)</f>
        <v>2</v>
      </c>
      <c r="F1685" s="7">
        <f>IF(P1685&gt;0,RANK(P1685,(N1685:P1685,Q1685:AF1685)),0)</f>
        <v>0</v>
      </c>
      <c r="G1685" s="1">
        <f t="shared" si="687"/>
        <v>20210</v>
      </c>
      <c r="H1685" s="2">
        <f t="shared" si="688"/>
        <v>0.38833272486213322</v>
      </c>
      <c r="I1685" s="2"/>
      <c r="J1685" s="2">
        <f t="shared" si="710"/>
        <v>0.67292431258766794</v>
      </c>
      <c r="K1685" s="2">
        <f t="shared" si="711"/>
        <v>0.28459158772553467</v>
      </c>
      <c r="L1685" s="2">
        <f t="shared" si="712"/>
        <v>0</v>
      </c>
      <c r="M1685" s="2">
        <f t="shared" si="713"/>
        <v>4.2484099686797394E-2</v>
      </c>
      <c r="N1685" s="53">
        <v>35021</v>
      </c>
      <c r="O1685" s="53">
        <v>14811</v>
      </c>
      <c r="Q1685" s="53">
        <v>1041</v>
      </c>
      <c r="R1685" s="53">
        <v>1118</v>
      </c>
      <c r="X1685" s="53">
        <v>52</v>
      </c>
      <c r="AP1685" s="7">
        <f>IF(Q1685&gt;0,RANK(Q1685,(N1685:P1685,Q1685:AF1685)),0)</f>
        <v>4</v>
      </c>
      <c r="AQ1685" s="7">
        <f>IF(R1685&gt;0,RANK(R1685,(N1685:P1685,Q1685:AF1685)),0)</f>
        <v>3</v>
      </c>
      <c r="AR1685" s="7">
        <f>IF(T1685&gt;0,RANK(T1685,(N1685:P1685,Q1685:AF1685)),0)</f>
        <v>0</v>
      </c>
      <c r="AS1685" s="7">
        <f>IF(S1685&gt;0,RANK(S1685,(N1685:P1685,Q1685:AF1685)),0)</f>
        <v>0</v>
      </c>
      <c r="AT1685" s="2">
        <f t="shared" si="714"/>
        <v>2.0002690083200429E-2</v>
      </c>
      <c r="AU1685" s="2">
        <f t="shared" si="715"/>
        <v>2.1482235843437159E-2</v>
      </c>
      <c r="AV1685" s="2">
        <f t="shared" si="716"/>
        <v>0</v>
      </c>
      <c r="AW1685" s="2">
        <f t="shared" si="717"/>
        <v>0</v>
      </c>
      <c r="AY1685" t="s">
        <v>774</v>
      </c>
      <c r="AZ1685" t="s">
        <v>94</v>
      </c>
      <c r="BC1685">
        <v>2</v>
      </c>
      <c r="BD1685" s="91">
        <v>41</v>
      </c>
      <c r="BE1685" s="93">
        <v>3</v>
      </c>
      <c r="BF1685" s="96">
        <f t="shared" si="698"/>
        <v>41003</v>
      </c>
      <c r="BG1685" s="96">
        <f t="shared" si="699"/>
        <v>41003</v>
      </c>
      <c r="BI1685" s="7" t="s">
        <v>1447</v>
      </c>
    </row>
    <row r="1686" spans="1:61" ht="14" hidden="1" customHeight="1" outlineLevel="1" x14ac:dyDescent="0.2">
      <c r="A1686" t="s">
        <v>2137</v>
      </c>
      <c r="B1686" t="s">
        <v>94</v>
      </c>
      <c r="C1686" s="1">
        <f t="shared" si="709"/>
        <v>250640</v>
      </c>
      <c r="D1686" s="7">
        <f>IF(N1686&gt;0, RANK(N1686,(N1686:P1686,Q1686:AF1686)),0)</f>
        <v>1</v>
      </c>
      <c r="E1686" s="7">
        <f>IF(O1686&gt;0,RANK(O1686,(N1686:P1686,Q1686:AF1686)),0)</f>
        <v>2</v>
      </c>
      <c r="F1686" s="7">
        <f>IF(P1686&gt;0,RANK(P1686,(N1686:P1686,Q1686:AF1686)),0)</f>
        <v>0</v>
      </c>
      <c r="G1686" s="1">
        <f t="shared" si="687"/>
        <v>27975</v>
      </c>
      <c r="H1686" s="2">
        <f t="shared" si="688"/>
        <v>0.11161426747526333</v>
      </c>
      <c r="I1686" s="2"/>
      <c r="J1686" s="2">
        <f t="shared" si="710"/>
        <v>0.53787503989786145</v>
      </c>
      <c r="K1686" s="2">
        <f t="shared" si="711"/>
        <v>0.42626077242259813</v>
      </c>
      <c r="L1686" s="2">
        <f t="shared" si="712"/>
        <v>0</v>
      </c>
      <c r="M1686" s="2">
        <f t="shared" si="713"/>
        <v>3.5864187679540416E-2</v>
      </c>
      <c r="N1686" s="53">
        <v>134813</v>
      </c>
      <c r="O1686" s="53">
        <v>106838</v>
      </c>
      <c r="Q1686" s="53">
        <v>4767</v>
      </c>
      <c r="R1686" s="53">
        <v>3995</v>
      </c>
      <c r="X1686" s="53">
        <v>227</v>
      </c>
      <c r="AP1686" s="7">
        <f>IF(Q1686&gt;0,RANK(Q1686,(N1686:P1686,Q1686:AF1686)),0)</f>
        <v>3</v>
      </c>
      <c r="AQ1686" s="7">
        <f>IF(R1686&gt;0,RANK(R1686,(N1686:P1686,Q1686:AF1686)),0)</f>
        <v>4</v>
      </c>
      <c r="AR1686" s="7">
        <f>IF(T1686&gt;0,RANK(T1686,(N1686:P1686,Q1686:AF1686)),0)</f>
        <v>0</v>
      </c>
      <c r="AS1686" s="7">
        <f>IF(S1686&gt;0,RANK(S1686,(N1686:P1686,Q1686:AF1686)),0)</f>
        <v>0</v>
      </c>
      <c r="AT1686" s="2">
        <f t="shared" si="714"/>
        <v>1.9019310564953717E-2</v>
      </c>
      <c r="AU1686" s="2">
        <f t="shared" si="715"/>
        <v>1.593919565911267E-2</v>
      </c>
      <c r="AV1686" s="2">
        <f t="shared" si="716"/>
        <v>0</v>
      </c>
      <c r="AW1686" s="2">
        <f t="shared" si="717"/>
        <v>0</v>
      </c>
      <c r="AY1686" t="s">
        <v>2137</v>
      </c>
      <c r="AZ1686" t="s">
        <v>94</v>
      </c>
      <c r="BC1686">
        <v>2</v>
      </c>
      <c r="BD1686" s="91">
        <v>41</v>
      </c>
      <c r="BE1686" s="93">
        <v>5</v>
      </c>
      <c r="BF1686" s="96">
        <f t="shared" si="698"/>
        <v>41005</v>
      </c>
      <c r="BG1686" s="96">
        <f t="shared" si="699"/>
        <v>41005</v>
      </c>
      <c r="BI1686" s="7" t="s">
        <v>1447</v>
      </c>
    </row>
    <row r="1687" spans="1:61" ht="14" hidden="1" customHeight="1" outlineLevel="1" x14ac:dyDescent="0.2">
      <c r="A1687" t="s">
        <v>2140</v>
      </c>
      <c r="B1687" t="s">
        <v>94</v>
      </c>
      <c r="C1687" s="1">
        <f t="shared" si="709"/>
        <v>23524</v>
      </c>
      <c r="D1687" s="7">
        <f>IF(N1687&gt;0, RANK(N1687,(N1687:P1687,Q1687:AF1687)),0)</f>
        <v>1</v>
      </c>
      <c r="E1687" s="7">
        <f>IF(O1687&gt;0,RANK(O1687,(N1687:P1687,Q1687:AF1687)),0)</f>
        <v>2</v>
      </c>
      <c r="F1687" s="7">
        <f>IF(P1687&gt;0,RANK(P1687,(N1687:P1687,Q1687:AF1687)),0)</f>
        <v>0</v>
      </c>
      <c r="G1687" s="1">
        <f t="shared" si="687"/>
        <v>3429</v>
      </c>
      <c r="H1687" s="2">
        <f t="shared" si="688"/>
        <v>0.14576602618602277</v>
      </c>
      <c r="I1687" s="2"/>
      <c r="J1687" s="2">
        <f t="shared" si="710"/>
        <v>0.5548376126509097</v>
      </c>
      <c r="K1687" s="2">
        <f t="shared" si="711"/>
        <v>0.40907158646488695</v>
      </c>
      <c r="L1687" s="2">
        <f t="shared" si="712"/>
        <v>0</v>
      </c>
      <c r="M1687" s="2">
        <f t="shared" si="713"/>
        <v>3.6090800884203356E-2</v>
      </c>
      <c r="N1687" s="53">
        <v>13052</v>
      </c>
      <c r="O1687" s="53">
        <v>9623</v>
      </c>
      <c r="Q1687" s="53">
        <v>438</v>
      </c>
      <c r="R1687" s="53">
        <v>391</v>
      </c>
      <c r="X1687" s="53">
        <v>20</v>
      </c>
      <c r="AP1687" s="7">
        <f>IF(Q1687&gt;0,RANK(Q1687,(N1687:P1687,Q1687:AF1687)),0)</f>
        <v>3</v>
      </c>
      <c r="AQ1687" s="7">
        <f>IF(R1687&gt;0,RANK(R1687,(N1687:P1687,Q1687:AF1687)),0)</f>
        <v>4</v>
      </c>
      <c r="AR1687" s="7">
        <f>IF(T1687&gt;0,RANK(T1687,(N1687:P1687,Q1687:AF1687)),0)</f>
        <v>0</v>
      </c>
      <c r="AS1687" s="7">
        <f>IF(S1687&gt;0,RANK(S1687,(N1687:P1687,Q1687:AF1687)),0)</f>
        <v>0</v>
      </c>
      <c r="AT1687" s="2">
        <f t="shared" si="714"/>
        <v>1.8619282434960041E-2</v>
      </c>
      <c r="AU1687" s="2">
        <f t="shared" si="715"/>
        <v>1.6621322904267981E-2</v>
      </c>
      <c r="AV1687" s="2">
        <f t="shared" si="716"/>
        <v>0</v>
      </c>
      <c r="AW1687" s="2">
        <f t="shared" si="717"/>
        <v>0</v>
      </c>
      <c r="AY1687" t="s">
        <v>2140</v>
      </c>
      <c r="AZ1687" t="s">
        <v>94</v>
      </c>
      <c r="BA1687">
        <v>1</v>
      </c>
      <c r="BC1687">
        <v>2</v>
      </c>
      <c r="BD1687" s="91">
        <v>41</v>
      </c>
      <c r="BE1687" s="93">
        <v>7</v>
      </c>
      <c r="BF1687" s="96">
        <f t="shared" si="698"/>
        <v>41007</v>
      </c>
      <c r="BG1687" s="96">
        <f t="shared" si="699"/>
        <v>41007</v>
      </c>
      <c r="BI1687" s="7" t="s">
        <v>1447</v>
      </c>
    </row>
    <row r="1688" spans="1:61" ht="14" hidden="1" customHeight="1" outlineLevel="1" x14ac:dyDescent="0.2">
      <c r="A1688" t="s">
        <v>648</v>
      </c>
      <c r="B1688" t="s">
        <v>94</v>
      </c>
      <c r="C1688" s="1">
        <f t="shared" si="709"/>
        <v>31637</v>
      </c>
      <c r="D1688" s="7">
        <f>IF(N1688&gt;0, RANK(N1688,(N1688:P1688,Q1688:AF1688)),0)</f>
        <v>2</v>
      </c>
      <c r="E1688" s="7">
        <f>IF(O1688&gt;0,RANK(O1688,(N1688:P1688,Q1688:AF1688)),0)</f>
        <v>1</v>
      </c>
      <c r="F1688" s="7">
        <f>IF(P1688&gt;0,RANK(P1688,(N1688:P1688,Q1688:AF1688)),0)</f>
        <v>0</v>
      </c>
      <c r="G1688" s="1">
        <f t="shared" si="687"/>
        <v>1573</v>
      </c>
      <c r="H1688" s="2">
        <f t="shared" si="688"/>
        <v>4.9720264247558238E-2</v>
      </c>
      <c r="I1688" s="2"/>
      <c r="J1688" s="2">
        <f t="shared" si="710"/>
        <v>0.45437304422037489</v>
      </c>
      <c r="K1688" s="2">
        <f t="shared" si="711"/>
        <v>0.5040933084679331</v>
      </c>
      <c r="L1688" s="2">
        <f t="shared" si="712"/>
        <v>0</v>
      </c>
      <c r="M1688" s="2">
        <f t="shared" si="713"/>
        <v>4.1533647311692068E-2</v>
      </c>
      <c r="N1688" s="53">
        <v>14375</v>
      </c>
      <c r="O1688" s="53">
        <v>15948</v>
      </c>
      <c r="Q1688" s="53">
        <v>767</v>
      </c>
      <c r="R1688" s="53">
        <v>507</v>
      </c>
      <c r="X1688" s="53">
        <v>40</v>
      </c>
      <c r="AP1688" s="7">
        <f>IF(Q1688&gt;0,RANK(Q1688,(N1688:P1688,Q1688:AF1688)),0)</f>
        <v>3</v>
      </c>
      <c r="AQ1688" s="7">
        <f>IF(R1688&gt;0,RANK(R1688,(N1688:P1688,Q1688:AF1688)),0)</f>
        <v>4</v>
      </c>
      <c r="AR1688" s="7">
        <f>IF(T1688&gt;0,RANK(T1688,(N1688:P1688,Q1688:AF1688)),0)</f>
        <v>0</v>
      </c>
      <c r="AS1688" s="7">
        <f>IF(S1688&gt;0,RANK(S1688,(N1688:P1688,Q1688:AF1688)),0)</f>
        <v>0</v>
      </c>
      <c r="AT1688" s="2">
        <f t="shared" si="714"/>
        <v>2.4243765211619306E-2</v>
      </c>
      <c r="AU1688" s="2">
        <f t="shared" si="715"/>
        <v>1.6025539716155134E-2</v>
      </c>
      <c r="AV1688" s="2">
        <f t="shared" si="716"/>
        <v>0</v>
      </c>
      <c r="AW1688" s="2">
        <f t="shared" si="717"/>
        <v>0</v>
      </c>
      <c r="AY1688" t="s">
        <v>648</v>
      </c>
      <c r="AZ1688" t="s">
        <v>94</v>
      </c>
      <c r="BA1688">
        <v>1</v>
      </c>
      <c r="BC1688">
        <v>2</v>
      </c>
      <c r="BD1688" s="91">
        <v>41</v>
      </c>
      <c r="BE1688" s="93">
        <v>9</v>
      </c>
      <c r="BF1688" s="96">
        <f t="shared" si="698"/>
        <v>41009</v>
      </c>
      <c r="BG1688" s="96">
        <f t="shared" si="699"/>
        <v>41009</v>
      </c>
      <c r="BI1688" s="7" t="s">
        <v>1447</v>
      </c>
    </row>
    <row r="1689" spans="1:61" ht="14" hidden="1" customHeight="1" outlineLevel="1" x14ac:dyDescent="0.2">
      <c r="A1689" t="s">
        <v>872</v>
      </c>
      <c r="B1689" t="s">
        <v>94</v>
      </c>
      <c r="C1689" s="1">
        <f t="shared" si="709"/>
        <v>36106</v>
      </c>
      <c r="D1689" s="7">
        <f>IF(N1689&gt;0, RANK(N1689,(N1689:P1689,Q1689:AF1689)),0)</f>
        <v>2</v>
      </c>
      <c r="E1689" s="7">
        <f>IF(O1689&gt;0,RANK(O1689,(N1689:P1689,Q1689:AF1689)),0)</f>
        <v>1</v>
      </c>
      <c r="F1689" s="7">
        <f>IF(P1689&gt;0,RANK(P1689,(N1689:P1689,Q1689:AF1689)),0)</f>
        <v>0</v>
      </c>
      <c r="G1689" s="1">
        <f t="shared" si="687"/>
        <v>5166</v>
      </c>
      <c r="H1689" s="2">
        <f t="shared" si="688"/>
        <v>0.14307871267933309</v>
      </c>
      <c r="I1689" s="2"/>
      <c r="J1689" s="2">
        <f t="shared" si="710"/>
        <v>0.41225835041267378</v>
      </c>
      <c r="K1689" s="2">
        <f t="shared" si="711"/>
        <v>0.55533706309200692</v>
      </c>
      <c r="L1689" s="2">
        <f t="shared" si="712"/>
        <v>0</v>
      </c>
      <c r="M1689" s="2">
        <f t="shared" si="713"/>
        <v>3.2404586495319299E-2</v>
      </c>
      <c r="N1689" s="53">
        <v>14885</v>
      </c>
      <c r="O1689" s="53">
        <v>20051</v>
      </c>
      <c r="Q1689" s="53">
        <v>676</v>
      </c>
      <c r="R1689" s="53">
        <v>470</v>
      </c>
      <c r="X1689" s="53">
        <v>24</v>
      </c>
      <c r="AP1689" s="7">
        <f>IF(Q1689&gt;0,RANK(Q1689,(N1689:P1689,Q1689:AF1689)),0)</f>
        <v>3</v>
      </c>
      <c r="AQ1689" s="7">
        <f>IF(R1689&gt;0,RANK(R1689,(N1689:P1689,Q1689:AF1689)),0)</f>
        <v>4</v>
      </c>
      <c r="AR1689" s="7">
        <f>IF(T1689&gt;0,RANK(T1689,(N1689:P1689,Q1689:AF1689)),0)</f>
        <v>0</v>
      </c>
      <c r="AS1689" s="7">
        <f>IF(S1689&gt;0,RANK(S1689,(N1689:P1689,Q1689:AF1689)),0)</f>
        <v>0</v>
      </c>
      <c r="AT1689" s="2">
        <f t="shared" si="714"/>
        <v>1.8722649975073394E-2</v>
      </c>
      <c r="AU1689" s="2">
        <f t="shared" si="715"/>
        <v>1.3017227053675289E-2</v>
      </c>
      <c r="AV1689" s="2">
        <f t="shared" si="716"/>
        <v>0</v>
      </c>
      <c r="AW1689" s="2">
        <f t="shared" si="717"/>
        <v>0</v>
      </c>
      <c r="AY1689" t="s">
        <v>872</v>
      </c>
      <c r="AZ1689" t="s">
        <v>94</v>
      </c>
      <c r="BA1689">
        <v>4</v>
      </c>
      <c r="BC1689">
        <v>2</v>
      </c>
      <c r="BD1689" s="91">
        <v>41</v>
      </c>
      <c r="BE1689" s="93">
        <v>11</v>
      </c>
      <c r="BF1689" s="96">
        <f t="shared" si="698"/>
        <v>41011</v>
      </c>
      <c r="BG1689" s="96">
        <f t="shared" si="699"/>
        <v>41011</v>
      </c>
      <c r="BI1689" s="7" t="s">
        <v>1447</v>
      </c>
    </row>
    <row r="1690" spans="1:61" ht="14" hidden="1" customHeight="1" outlineLevel="1" x14ac:dyDescent="0.2">
      <c r="A1690" t="s">
        <v>481</v>
      </c>
      <c r="B1690" t="s">
        <v>94</v>
      </c>
      <c r="C1690" s="1">
        <f t="shared" si="709"/>
        <v>15146</v>
      </c>
      <c r="D1690" s="7">
        <f>IF(N1690&gt;0, RANK(N1690,(N1690:P1690,Q1690:AF1690)),0)</f>
        <v>2</v>
      </c>
      <c r="E1690" s="7">
        <f>IF(O1690&gt;0,RANK(O1690,(N1690:P1690,Q1690:AF1690)),0)</f>
        <v>1</v>
      </c>
      <c r="F1690" s="7">
        <f>IF(P1690&gt;0,RANK(P1690,(N1690:P1690,Q1690:AF1690)),0)</f>
        <v>0</v>
      </c>
      <c r="G1690" s="1">
        <f t="shared" si="687"/>
        <v>6495</v>
      </c>
      <c r="H1690" s="2">
        <f t="shared" si="688"/>
        <v>0.42882609269774197</v>
      </c>
      <c r="I1690" s="2"/>
      <c r="J1690" s="2">
        <f t="shared" si="710"/>
        <v>0.27287732734715436</v>
      </c>
      <c r="K1690" s="2">
        <f t="shared" si="711"/>
        <v>0.70170342004489639</v>
      </c>
      <c r="L1690" s="2">
        <f t="shared" si="712"/>
        <v>0</v>
      </c>
      <c r="M1690" s="2">
        <f t="shared" si="713"/>
        <v>2.5419252607949305E-2</v>
      </c>
      <c r="N1690" s="53">
        <v>4133</v>
      </c>
      <c r="O1690" s="53">
        <v>10628</v>
      </c>
      <c r="Q1690" s="53">
        <v>250</v>
      </c>
      <c r="R1690" s="53">
        <v>118</v>
      </c>
      <c r="X1690" s="53">
        <v>17</v>
      </c>
      <c r="AP1690" s="7">
        <f>IF(Q1690&gt;0,RANK(Q1690,(N1690:P1690,Q1690:AF1690)),0)</f>
        <v>3</v>
      </c>
      <c r="AQ1690" s="7">
        <f>IF(R1690&gt;0,RANK(R1690,(N1690:P1690,Q1690:AF1690)),0)</f>
        <v>4</v>
      </c>
      <c r="AR1690" s="7">
        <f>IF(T1690&gt;0,RANK(T1690,(N1690:P1690,Q1690:AF1690)),0)</f>
        <v>0</v>
      </c>
      <c r="AS1690" s="7">
        <f>IF(S1690&gt;0,RANK(S1690,(N1690:P1690,Q1690:AF1690)),0)</f>
        <v>0</v>
      </c>
      <c r="AT1690" s="2">
        <f t="shared" si="714"/>
        <v>1.6506008186980062E-2</v>
      </c>
      <c r="AU1690" s="2">
        <f t="shared" si="715"/>
        <v>7.7908358642545883E-3</v>
      </c>
      <c r="AV1690" s="2">
        <f t="shared" si="716"/>
        <v>0</v>
      </c>
      <c r="AW1690" s="2">
        <f t="shared" si="717"/>
        <v>0</v>
      </c>
      <c r="AY1690" t="s">
        <v>481</v>
      </c>
      <c r="AZ1690" t="s">
        <v>94</v>
      </c>
      <c r="BA1690">
        <v>2</v>
      </c>
      <c r="BC1690">
        <v>2</v>
      </c>
      <c r="BD1690" s="91">
        <v>41</v>
      </c>
      <c r="BE1690" s="93">
        <v>13</v>
      </c>
      <c r="BF1690" s="96">
        <f t="shared" si="698"/>
        <v>41013</v>
      </c>
      <c r="BG1690" s="96">
        <f t="shared" si="699"/>
        <v>41013</v>
      </c>
      <c r="BI1690" s="7" t="s">
        <v>1447</v>
      </c>
    </row>
    <row r="1691" spans="1:61" ht="14" hidden="1" customHeight="1" outlineLevel="1" x14ac:dyDescent="0.2">
      <c r="A1691" t="s">
        <v>1351</v>
      </c>
      <c r="B1691" t="s">
        <v>94</v>
      </c>
      <c r="C1691" s="1">
        <f t="shared" si="709"/>
        <v>14608</v>
      </c>
      <c r="D1691" s="7">
        <f>IF(N1691&gt;0, RANK(N1691,(N1691:P1691,Q1691:AF1691)),0)</f>
        <v>2</v>
      </c>
      <c r="E1691" s="7">
        <f>IF(O1691&gt;0,RANK(O1691,(N1691:P1691,Q1691:AF1691)),0)</f>
        <v>1</v>
      </c>
      <c r="F1691" s="7">
        <f>IF(P1691&gt;0,RANK(P1691,(N1691:P1691,Q1691:AF1691)),0)</f>
        <v>0</v>
      </c>
      <c r="G1691" s="1">
        <f t="shared" si="687"/>
        <v>1823</v>
      </c>
      <c r="H1691" s="2">
        <f t="shared" si="688"/>
        <v>0.1247946330777656</v>
      </c>
      <c r="I1691" s="2"/>
      <c r="J1691" s="2">
        <f t="shared" si="710"/>
        <v>0.4223713033953998</v>
      </c>
      <c r="K1691" s="2">
        <f t="shared" si="711"/>
        <v>0.54716593647316536</v>
      </c>
      <c r="L1691" s="2">
        <f t="shared" si="712"/>
        <v>0</v>
      </c>
      <c r="M1691" s="2">
        <f t="shared" si="713"/>
        <v>3.0462760131434896E-2</v>
      </c>
      <c r="N1691" s="53">
        <v>6170</v>
      </c>
      <c r="O1691" s="53">
        <v>7993</v>
      </c>
      <c r="Q1691" s="53">
        <v>268</v>
      </c>
      <c r="R1691" s="53">
        <v>170</v>
      </c>
      <c r="X1691" s="53">
        <v>7</v>
      </c>
      <c r="AP1691" s="7">
        <f>IF(Q1691&gt;0,RANK(Q1691,(N1691:P1691,Q1691:AF1691)),0)</f>
        <v>3</v>
      </c>
      <c r="AQ1691" s="7">
        <f>IF(R1691&gt;0,RANK(R1691,(N1691:P1691,Q1691:AF1691)),0)</f>
        <v>4</v>
      </c>
      <c r="AR1691" s="7">
        <f>IF(T1691&gt;0,RANK(T1691,(N1691:P1691,Q1691:AF1691)),0)</f>
        <v>0</v>
      </c>
      <c r="AS1691" s="7">
        <f>IF(S1691&gt;0,RANK(S1691,(N1691:P1691,Q1691:AF1691)),0)</f>
        <v>0</v>
      </c>
      <c r="AT1691" s="2">
        <f t="shared" si="714"/>
        <v>1.8346111719605696E-2</v>
      </c>
      <c r="AU1691" s="2">
        <f t="shared" si="715"/>
        <v>1.1637458926615553E-2</v>
      </c>
      <c r="AV1691" s="2">
        <f t="shared" si="716"/>
        <v>0</v>
      </c>
      <c r="AW1691" s="2">
        <f t="shared" si="717"/>
        <v>0</v>
      </c>
      <c r="AY1691" t="s">
        <v>1351</v>
      </c>
      <c r="AZ1691" t="s">
        <v>94</v>
      </c>
      <c r="BA1691">
        <v>4</v>
      </c>
      <c r="BC1691">
        <v>2</v>
      </c>
      <c r="BD1691" s="91">
        <v>41</v>
      </c>
      <c r="BE1691" s="93">
        <v>15</v>
      </c>
      <c r="BF1691" s="96">
        <f t="shared" si="698"/>
        <v>41015</v>
      </c>
      <c r="BG1691" s="96">
        <f t="shared" si="699"/>
        <v>41015</v>
      </c>
      <c r="BI1691" s="7" t="s">
        <v>1447</v>
      </c>
    </row>
    <row r="1692" spans="1:61" ht="14" hidden="1" customHeight="1" outlineLevel="1" x14ac:dyDescent="0.2">
      <c r="A1692" t="s">
        <v>678</v>
      </c>
      <c r="B1692" t="s">
        <v>94</v>
      </c>
      <c r="C1692" s="1">
        <f t="shared" si="709"/>
        <v>122690</v>
      </c>
      <c r="D1692" s="7">
        <f>IF(N1692&gt;0, RANK(N1692,(N1692:P1692,Q1692:AF1692)),0)</f>
        <v>1</v>
      </c>
      <c r="E1692" s="7">
        <f>IF(O1692&gt;0,RANK(O1692,(N1692:P1692,Q1692:AF1692)),0)</f>
        <v>2</v>
      </c>
      <c r="F1692" s="7">
        <f>IF(P1692&gt;0,RANK(P1692,(N1692:P1692,Q1692:AF1692)),0)</f>
        <v>0</v>
      </c>
      <c r="G1692" s="1">
        <f t="shared" si="687"/>
        <v>11979</v>
      </c>
      <c r="H1692" s="2">
        <f t="shared" si="688"/>
        <v>9.7636319178417155E-2</v>
      </c>
      <c r="I1692" s="2"/>
      <c r="J1692" s="2">
        <f t="shared" si="710"/>
        <v>0.5319422935854593</v>
      </c>
      <c r="K1692" s="2">
        <f t="shared" si="711"/>
        <v>0.43430597440704216</v>
      </c>
      <c r="L1692" s="2">
        <f t="shared" si="712"/>
        <v>0</v>
      </c>
      <c r="M1692" s="2">
        <f t="shared" si="713"/>
        <v>3.3751732007498536E-2</v>
      </c>
      <c r="N1692" s="53">
        <v>65264</v>
      </c>
      <c r="O1692" s="53">
        <v>53285</v>
      </c>
      <c r="Q1692" s="53">
        <v>2244</v>
      </c>
      <c r="R1692" s="53">
        <v>1769</v>
      </c>
      <c r="X1692" s="53">
        <v>128</v>
      </c>
      <c r="AP1692" s="7">
        <f>IF(Q1692&gt;0,RANK(Q1692,(N1692:P1692,Q1692:AF1692)),0)</f>
        <v>3</v>
      </c>
      <c r="AQ1692" s="7">
        <f>IF(R1692&gt;0,RANK(R1692,(N1692:P1692,Q1692:AF1692)),0)</f>
        <v>4</v>
      </c>
      <c r="AR1692" s="7">
        <f>IF(T1692&gt;0,RANK(T1692,(N1692:P1692,Q1692:AF1692)),0)</f>
        <v>0</v>
      </c>
      <c r="AS1692" s="7">
        <f>IF(S1692&gt;0,RANK(S1692,(N1692:P1692,Q1692:AF1692)),0)</f>
        <v>0</v>
      </c>
      <c r="AT1692" s="2">
        <f t="shared" si="714"/>
        <v>1.8289999184937646E-2</v>
      </c>
      <c r="AU1692" s="2">
        <f t="shared" si="715"/>
        <v>1.4418453011655391E-2</v>
      </c>
      <c r="AV1692" s="2">
        <f t="shared" si="716"/>
        <v>0</v>
      </c>
      <c r="AW1692" s="2">
        <f t="shared" si="717"/>
        <v>0</v>
      </c>
      <c r="AY1692" t="s">
        <v>678</v>
      </c>
      <c r="AZ1692" t="s">
        <v>94</v>
      </c>
      <c r="BA1692">
        <v>2</v>
      </c>
      <c r="BC1692">
        <v>2</v>
      </c>
      <c r="BD1692" s="91">
        <v>41</v>
      </c>
      <c r="BE1692" s="93">
        <v>17</v>
      </c>
      <c r="BF1692" s="96">
        <f t="shared" si="698"/>
        <v>41017</v>
      </c>
      <c r="BG1692" s="96">
        <f t="shared" si="699"/>
        <v>41017</v>
      </c>
      <c r="BI1692" s="7" t="s">
        <v>1447</v>
      </c>
    </row>
    <row r="1693" spans="1:61" ht="14" hidden="1" customHeight="1" outlineLevel="1" x14ac:dyDescent="0.2">
      <c r="A1693" t="s">
        <v>1822</v>
      </c>
      <c r="B1693" t="s">
        <v>94</v>
      </c>
      <c r="C1693" s="1">
        <f t="shared" si="709"/>
        <v>62685</v>
      </c>
      <c r="D1693" s="7">
        <f>IF(N1693&gt;0, RANK(N1693,(N1693:P1693,Q1693:AF1693)),0)</f>
        <v>2</v>
      </c>
      <c r="E1693" s="7">
        <f>IF(O1693&gt;0,RANK(O1693,(N1693:P1693,Q1693:AF1693)),0)</f>
        <v>1</v>
      </c>
      <c r="F1693" s="7">
        <f>IF(P1693&gt;0,RANK(P1693,(N1693:P1693,Q1693:AF1693)),0)</f>
        <v>0</v>
      </c>
      <c r="G1693" s="1">
        <f t="shared" si="687"/>
        <v>19329</v>
      </c>
      <c r="H1693" s="2">
        <f t="shared" si="688"/>
        <v>0.30835128021057667</v>
      </c>
      <c r="I1693" s="2"/>
      <c r="J1693" s="2">
        <f t="shared" si="710"/>
        <v>0.33033421073622077</v>
      </c>
      <c r="K1693" s="2">
        <f t="shared" si="711"/>
        <v>0.6386854909467975</v>
      </c>
      <c r="L1693" s="2">
        <f t="shared" si="712"/>
        <v>0</v>
      </c>
      <c r="M1693" s="2">
        <f t="shared" si="713"/>
        <v>3.098029831698168E-2</v>
      </c>
      <c r="N1693" s="53">
        <v>20707</v>
      </c>
      <c r="O1693" s="53">
        <v>40036</v>
      </c>
      <c r="Q1693" s="53">
        <v>1217</v>
      </c>
      <c r="R1693" s="53">
        <v>660</v>
      </c>
      <c r="X1693" s="53">
        <v>65</v>
      </c>
      <c r="AP1693" s="7">
        <f>IF(Q1693&gt;0,RANK(Q1693,(N1693:P1693,Q1693:AF1693)),0)</f>
        <v>3</v>
      </c>
      <c r="AQ1693" s="7">
        <f>IF(R1693&gt;0,RANK(R1693,(N1693:P1693,Q1693:AF1693)),0)</f>
        <v>4</v>
      </c>
      <c r="AR1693" s="7">
        <f>IF(T1693&gt;0,RANK(T1693,(N1693:P1693,Q1693:AF1693)),0)</f>
        <v>0</v>
      </c>
      <c r="AS1693" s="7">
        <f>IF(S1693&gt;0,RANK(S1693,(N1693:P1693,Q1693:AF1693)),0)</f>
        <v>0</v>
      </c>
      <c r="AT1693" s="2">
        <f t="shared" si="714"/>
        <v>1.9414532982372178E-2</v>
      </c>
      <c r="AU1693" s="2">
        <f t="shared" si="715"/>
        <v>1.0528834649437664E-2</v>
      </c>
      <c r="AV1693" s="2">
        <f t="shared" si="716"/>
        <v>0</v>
      </c>
      <c r="AW1693" s="2">
        <f t="shared" si="717"/>
        <v>0</v>
      </c>
      <c r="AY1693" t="s">
        <v>1822</v>
      </c>
      <c r="AZ1693" t="s">
        <v>94</v>
      </c>
      <c r="BA1693">
        <v>4</v>
      </c>
      <c r="BC1693">
        <v>2</v>
      </c>
      <c r="BD1693" s="91">
        <v>41</v>
      </c>
      <c r="BE1693" s="93">
        <v>19</v>
      </c>
      <c r="BF1693" s="96">
        <f t="shared" si="698"/>
        <v>41019</v>
      </c>
      <c r="BG1693" s="96">
        <f t="shared" si="699"/>
        <v>41019</v>
      </c>
      <c r="BI1693" s="7" t="s">
        <v>1447</v>
      </c>
    </row>
    <row r="1694" spans="1:61" ht="14" hidden="1" customHeight="1" outlineLevel="1" x14ac:dyDescent="0.2">
      <c r="A1694" t="s">
        <v>2485</v>
      </c>
      <c r="B1694" t="s">
        <v>94</v>
      </c>
      <c r="C1694" s="1">
        <f t="shared" si="709"/>
        <v>1167</v>
      </c>
      <c r="D1694" s="7">
        <f>IF(N1694&gt;0, RANK(N1694,(N1694:P1694,Q1694:AF1694)),0)</f>
        <v>2</v>
      </c>
      <c r="E1694" s="7">
        <f>IF(O1694&gt;0,RANK(O1694,(N1694:P1694,Q1694:AF1694)),0)</f>
        <v>1</v>
      </c>
      <c r="F1694" s="7">
        <f>IF(P1694&gt;0,RANK(P1694,(N1694:P1694,Q1694:AF1694)),0)</f>
        <v>0</v>
      </c>
      <c r="G1694" s="1">
        <f t="shared" si="687"/>
        <v>392</v>
      </c>
      <c r="H1694" s="2">
        <f t="shared" si="688"/>
        <v>0.33590402742073694</v>
      </c>
      <c r="I1694" s="2"/>
      <c r="J1694" s="2">
        <f t="shared" si="710"/>
        <v>0.31962296486718078</v>
      </c>
      <c r="K1694" s="2">
        <f t="shared" si="711"/>
        <v>0.65552699228791778</v>
      </c>
      <c r="L1694" s="2">
        <f t="shared" si="712"/>
        <v>0</v>
      </c>
      <c r="M1694" s="2">
        <f t="shared" si="713"/>
        <v>2.4850042844901443E-2</v>
      </c>
      <c r="N1694" s="53">
        <v>373</v>
      </c>
      <c r="O1694" s="53">
        <v>765</v>
      </c>
      <c r="Q1694" s="53">
        <v>18</v>
      </c>
      <c r="R1694" s="53">
        <v>8</v>
      </c>
      <c r="X1694" s="53">
        <v>3</v>
      </c>
      <c r="AP1694" s="7">
        <f>IF(Q1694&gt;0,RANK(Q1694,(N1694:P1694,Q1694:AF1694)),0)</f>
        <v>3</v>
      </c>
      <c r="AQ1694" s="7">
        <f>IF(R1694&gt;0,RANK(R1694,(N1694:P1694,Q1694:AF1694)),0)</f>
        <v>4</v>
      </c>
      <c r="AR1694" s="7">
        <f>IF(T1694&gt;0,RANK(T1694,(N1694:P1694,Q1694:AF1694)),0)</f>
        <v>0</v>
      </c>
      <c r="AS1694" s="7">
        <f>IF(S1694&gt;0,RANK(S1694,(N1694:P1694,Q1694:AF1694)),0)</f>
        <v>0</v>
      </c>
      <c r="AT1694" s="2">
        <f t="shared" si="714"/>
        <v>1.5424164524421594E-2</v>
      </c>
      <c r="AU1694" s="2">
        <f t="shared" si="715"/>
        <v>6.8551842330762643E-3</v>
      </c>
      <c r="AV1694" s="2">
        <f t="shared" si="716"/>
        <v>0</v>
      </c>
      <c r="AW1694" s="2">
        <f t="shared" si="717"/>
        <v>0</v>
      </c>
      <c r="AY1694" t="s">
        <v>2485</v>
      </c>
      <c r="AZ1694" t="s">
        <v>94</v>
      </c>
      <c r="BA1694">
        <v>2</v>
      </c>
      <c r="BC1694">
        <v>2</v>
      </c>
      <c r="BD1694" s="91">
        <v>41</v>
      </c>
      <c r="BE1694" s="93">
        <v>21</v>
      </c>
      <c r="BF1694" s="96">
        <f t="shared" si="698"/>
        <v>41021</v>
      </c>
      <c r="BG1694" s="96">
        <f t="shared" si="699"/>
        <v>41021</v>
      </c>
      <c r="BI1694" s="7" t="s">
        <v>1447</v>
      </c>
    </row>
    <row r="1695" spans="1:61" ht="14" hidden="1" customHeight="1" outlineLevel="1" x14ac:dyDescent="0.2">
      <c r="A1695" t="s">
        <v>1367</v>
      </c>
      <c r="B1695" t="s">
        <v>94</v>
      </c>
      <c r="C1695" s="1">
        <f t="shared" si="709"/>
        <v>4513</v>
      </c>
      <c r="D1695" s="7">
        <f>IF(N1695&gt;0, RANK(N1695,(N1695:P1695,Q1695:AF1695)),0)</f>
        <v>2</v>
      </c>
      <c r="E1695" s="7">
        <f>IF(O1695&gt;0,RANK(O1695,(N1695:P1695,Q1695:AF1695)),0)</f>
        <v>1</v>
      </c>
      <c r="F1695" s="7">
        <f>IF(P1695&gt;0,RANK(P1695,(N1695:P1695,Q1695:AF1695)),0)</f>
        <v>0</v>
      </c>
      <c r="G1695" s="1">
        <f t="shared" si="687"/>
        <v>2154</v>
      </c>
      <c r="H1695" s="2">
        <f t="shared" si="688"/>
        <v>0.47728783514292045</v>
      </c>
      <c r="I1695" s="2"/>
      <c r="J1695" s="2">
        <f t="shared" si="710"/>
        <v>0.24795036561045866</v>
      </c>
      <c r="K1695" s="2">
        <f t="shared" si="711"/>
        <v>0.72523820075337908</v>
      </c>
      <c r="L1695" s="2">
        <f t="shared" si="712"/>
        <v>0</v>
      </c>
      <c r="M1695" s="2">
        <f t="shared" si="713"/>
        <v>2.681143363616223E-2</v>
      </c>
      <c r="N1695" s="53">
        <v>1119</v>
      </c>
      <c r="O1695" s="53">
        <v>3273</v>
      </c>
      <c r="Q1695" s="53">
        <v>89</v>
      </c>
      <c r="R1695" s="53">
        <v>27</v>
      </c>
      <c r="X1695" s="53">
        <v>5</v>
      </c>
      <c r="AP1695" s="7">
        <f>IF(Q1695&gt;0,RANK(Q1695,(N1695:P1695,Q1695:AF1695)),0)</f>
        <v>3</v>
      </c>
      <c r="AQ1695" s="7">
        <f>IF(R1695&gt;0,RANK(R1695,(N1695:P1695,Q1695:AF1695)),0)</f>
        <v>4</v>
      </c>
      <c r="AR1695" s="7">
        <f>IF(T1695&gt;0,RANK(T1695,(N1695:P1695,Q1695:AF1695)),0)</f>
        <v>0</v>
      </c>
      <c r="AS1695" s="7">
        <f>IF(S1695&gt;0,RANK(S1695,(N1695:P1695,Q1695:AF1695)),0)</f>
        <v>0</v>
      </c>
      <c r="AT1695" s="2">
        <f t="shared" si="714"/>
        <v>1.9720806558830045E-2</v>
      </c>
      <c r="AU1695" s="2">
        <f t="shared" si="715"/>
        <v>5.9827165964990029E-3</v>
      </c>
      <c r="AV1695" s="2">
        <f t="shared" si="716"/>
        <v>0</v>
      </c>
      <c r="AW1695" s="2">
        <f t="shared" si="717"/>
        <v>0</v>
      </c>
      <c r="AY1695" t="s">
        <v>1367</v>
      </c>
      <c r="AZ1695" t="s">
        <v>94</v>
      </c>
      <c r="BA1695">
        <v>2</v>
      </c>
      <c r="BC1695">
        <v>2</v>
      </c>
      <c r="BD1695" s="91">
        <v>41</v>
      </c>
      <c r="BE1695" s="93">
        <v>23</v>
      </c>
      <c r="BF1695" s="96">
        <f t="shared" si="698"/>
        <v>41023</v>
      </c>
      <c r="BG1695" s="96">
        <f t="shared" si="699"/>
        <v>41023</v>
      </c>
      <c r="BI1695" s="7" t="s">
        <v>1447</v>
      </c>
    </row>
    <row r="1696" spans="1:61" ht="14" hidden="1" customHeight="1" outlineLevel="1" x14ac:dyDescent="0.2">
      <c r="A1696" t="s">
        <v>1132</v>
      </c>
      <c r="B1696" t="s">
        <v>94</v>
      </c>
      <c r="C1696" s="1">
        <f t="shared" si="709"/>
        <v>4377</v>
      </c>
      <c r="D1696" s="7">
        <f>IF(N1696&gt;0, RANK(N1696,(N1696:P1696,Q1696:AF1696)),0)</f>
        <v>2</v>
      </c>
      <c r="E1696" s="7">
        <f>IF(O1696&gt;0,RANK(O1696,(N1696:P1696,Q1696:AF1696)),0)</f>
        <v>1</v>
      </c>
      <c r="F1696" s="7">
        <f>IF(P1696&gt;0,RANK(P1696,(N1696:P1696,Q1696:AF1696)),0)</f>
        <v>0</v>
      </c>
      <c r="G1696" s="1">
        <f t="shared" si="687"/>
        <v>2158</v>
      </c>
      <c r="H1696" s="2">
        <f t="shared" si="688"/>
        <v>0.49303175691112633</v>
      </c>
      <c r="I1696" s="2"/>
      <c r="J1696" s="2">
        <f t="shared" si="710"/>
        <v>0.24103267077907242</v>
      </c>
      <c r="K1696" s="2">
        <f t="shared" si="711"/>
        <v>0.73406442769019875</v>
      </c>
      <c r="L1696" s="2">
        <f t="shared" si="712"/>
        <v>0</v>
      </c>
      <c r="M1696" s="2">
        <f t="shared" si="713"/>
        <v>2.4902901530728827E-2</v>
      </c>
      <c r="N1696" s="53">
        <v>1055</v>
      </c>
      <c r="O1696" s="53">
        <v>3213</v>
      </c>
      <c r="Q1696" s="53">
        <v>65</v>
      </c>
      <c r="R1696" s="53">
        <v>38</v>
      </c>
      <c r="X1696" s="53">
        <v>6</v>
      </c>
      <c r="AP1696" s="7">
        <f>IF(Q1696&gt;0,RANK(Q1696,(N1696:P1696,Q1696:AF1696)),0)</f>
        <v>3</v>
      </c>
      <c r="AQ1696" s="7">
        <f>IF(R1696&gt;0,RANK(R1696,(N1696:P1696,Q1696:AF1696)),0)</f>
        <v>4</v>
      </c>
      <c r="AR1696" s="7">
        <f>IF(T1696&gt;0,RANK(T1696,(N1696:P1696,Q1696:AF1696)),0)</f>
        <v>0</v>
      </c>
      <c r="AS1696" s="7">
        <f>IF(S1696&gt;0,RANK(S1696,(N1696:P1696,Q1696:AF1696)),0)</f>
        <v>0</v>
      </c>
      <c r="AT1696" s="2">
        <f t="shared" si="714"/>
        <v>1.4850354123829106E-2</v>
      </c>
      <c r="AU1696" s="2">
        <f t="shared" si="715"/>
        <v>8.6817454877770161E-3</v>
      </c>
      <c r="AV1696" s="2">
        <f t="shared" si="716"/>
        <v>0</v>
      </c>
      <c r="AW1696" s="2">
        <f t="shared" si="717"/>
        <v>0</v>
      </c>
      <c r="AY1696" t="s">
        <v>1132</v>
      </c>
      <c r="AZ1696" t="s">
        <v>94</v>
      </c>
      <c r="BA1696">
        <v>2</v>
      </c>
      <c r="BC1696">
        <v>2</v>
      </c>
      <c r="BD1696" s="91">
        <v>41</v>
      </c>
      <c r="BE1696" s="93">
        <v>25</v>
      </c>
      <c r="BF1696" s="96">
        <f t="shared" si="698"/>
        <v>41025</v>
      </c>
      <c r="BG1696" s="96">
        <f t="shared" si="699"/>
        <v>41025</v>
      </c>
      <c r="BI1696" s="7" t="s">
        <v>1447</v>
      </c>
    </row>
    <row r="1697" spans="1:61" ht="14" hidden="1" customHeight="1" outlineLevel="1" x14ac:dyDescent="0.2">
      <c r="A1697" t="s">
        <v>711</v>
      </c>
      <c r="B1697" t="s">
        <v>94</v>
      </c>
      <c r="C1697" s="1">
        <f t="shared" si="709"/>
        <v>12885</v>
      </c>
      <c r="D1697" s="7">
        <f>IF(N1697&gt;0, RANK(N1697,(N1697:P1697,Q1697:AF1697)),0)</f>
        <v>1</v>
      </c>
      <c r="E1697" s="7">
        <f>IF(O1697&gt;0,RANK(O1697,(N1697:P1697,Q1697:AF1697)),0)</f>
        <v>2</v>
      </c>
      <c r="F1697" s="7">
        <f>IF(P1697&gt;0,RANK(P1697,(N1697:P1697,Q1697:AF1697)),0)</f>
        <v>0</v>
      </c>
      <c r="G1697" s="1">
        <f t="shared" si="687"/>
        <v>4798</v>
      </c>
      <c r="H1697" s="2">
        <f t="shared" si="688"/>
        <v>0.37237097400077612</v>
      </c>
      <c r="I1697" s="2"/>
      <c r="J1697" s="2">
        <f t="shared" si="710"/>
        <v>0.66891734575087314</v>
      </c>
      <c r="K1697" s="2">
        <f t="shared" si="711"/>
        <v>0.29654637175009702</v>
      </c>
      <c r="L1697" s="2">
        <f t="shared" si="712"/>
        <v>0</v>
      </c>
      <c r="M1697" s="2">
        <f t="shared" si="713"/>
        <v>3.4536282499029847E-2</v>
      </c>
      <c r="N1697" s="53">
        <v>8619</v>
      </c>
      <c r="O1697" s="53">
        <v>3821</v>
      </c>
      <c r="Q1697" s="53">
        <v>229</v>
      </c>
      <c r="R1697" s="53">
        <v>209</v>
      </c>
      <c r="X1697" s="53">
        <v>7</v>
      </c>
      <c r="AP1697" s="7">
        <f>IF(Q1697&gt;0,RANK(Q1697,(N1697:P1697,Q1697:AF1697)),0)</f>
        <v>3</v>
      </c>
      <c r="AQ1697" s="7">
        <f>IF(R1697&gt;0,RANK(R1697,(N1697:P1697,Q1697:AF1697)),0)</f>
        <v>4</v>
      </c>
      <c r="AR1697" s="7">
        <f>IF(T1697&gt;0,RANK(T1697,(N1697:P1697,Q1697:AF1697)),0)</f>
        <v>0</v>
      </c>
      <c r="AS1697" s="7">
        <f>IF(S1697&gt;0,RANK(S1697,(N1697:P1697,Q1697:AF1697)),0)</f>
        <v>0</v>
      </c>
      <c r="AT1697" s="2">
        <f t="shared" si="714"/>
        <v>1.7772603802871555E-2</v>
      </c>
      <c r="AU1697" s="2">
        <f t="shared" si="715"/>
        <v>1.6220411331005043E-2</v>
      </c>
      <c r="AV1697" s="2">
        <f t="shared" si="716"/>
        <v>0</v>
      </c>
      <c r="AW1697" s="2">
        <f t="shared" si="717"/>
        <v>0</v>
      </c>
      <c r="AY1697" t="s">
        <v>711</v>
      </c>
      <c r="AZ1697" t="s">
        <v>94</v>
      </c>
      <c r="BA1697">
        <v>2</v>
      </c>
      <c r="BC1697">
        <v>2</v>
      </c>
      <c r="BD1697" s="91">
        <v>41</v>
      </c>
      <c r="BE1697" s="93">
        <v>27</v>
      </c>
      <c r="BF1697" s="96">
        <f t="shared" si="698"/>
        <v>41027</v>
      </c>
      <c r="BG1697" s="96">
        <f t="shared" si="699"/>
        <v>41027</v>
      </c>
      <c r="BI1697" s="7" t="s">
        <v>1447</v>
      </c>
    </row>
    <row r="1698" spans="1:61" ht="14" hidden="1" customHeight="1" outlineLevel="1" x14ac:dyDescent="0.2">
      <c r="A1698" t="s">
        <v>2169</v>
      </c>
      <c r="B1698" t="s">
        <v>94</v>
      </c>
      <c r="C1698" s="1">
        <f t="shared" si="709"/>
        <v>124303</v>
      </c>
      <c r="D1698" s="7">
        <f>IF(N1698&gt;0, RANK(N1698,(N1698:P1698,Q1698:AF1698)),0)</f>
        <v>2</v>
      </c>
      <c r="E1698" s="7">
        <f>IF(O1698&gt;0,RANK(O1698,(N1698:P1698,Q1698:AF1698)),0)</f>
        <v>1</v>
      </c>
      <c r="F1698" s="7">
        <f>IF(P1698&gt;0,RANK(P1698,(N1698:P1698,Q1698:AF1698)),0)</f>
        <v>0</v>
      </c>
      <c r="G1698" s="1">
        <f t="shared" si="687"/>
        <v>1917</v>
      </c>
      <c r="H1698" s="2">
        <f t="shared" si="688"/>
        <v>1.5421993033152861E-2</v>
      </c>
      <c r="I1698" s="2"/>
      <c r="J1698" s="2">
        <f t="shared" si="710"/>
        <v>0.47539480141267709</v>
      </c>
      <c r="K1698" s="2">
        <f t="shared" si="711"/>
        <v>0.49081679444582993</v>
      </c>
      <c r="L1698" s="2">
        <f t="shared" si="712"/>
        <v>0</v>
      </c>
      <c r="M1698" s="2">
        <f t="shared" si="713"/>
        <v>3.3788404141492978E-2</v>
      </c>
      <c r="N1698" s="53">
        <v>59093</v>
      </c>
      <c r="O1698" s="53">
        <v>61010</v>
      </c>
      <c r="Q1698" s="53">
        <v>2217</v>
      </c>
      <c r="R1698" s="53">
        <v>1901</v>
      </c>
      <c r="X1698" s="53">
        <v>82</v>
      </c>
      <c r="AP1698" s="7">
        <f>IF(Q1698&gt;0,RANK(Q1698,(N1698:P1698,Q1698:AF1698)),0)</f>
        <v>3</v>
      </c>
      <c r="AQ1698" s="7">
        <f>IF(R1698&gt;0,RANK(R1698,(N1698:P1698,Q1698:AF1698)),0)</f>
        <v>4</v>
      </c>
      <c r="AR1698" s="7">
        <f>IF(T1698&gt;0,RANK(T1698,(N1698:P1698,Q1698:AF1698)),0)</f>
        <v>0</v>
      </c>
      <c r="AS1698" s="7">
        <f>IF(S1698&gt;0,RANK(S1698,(N1698:P1698,Q1698:AF1698)),0)</f>
        <v>0</v>
      </c>
      <c r="AT1698" s="2">
        <f t="shared" si="714"/>
        <v>1.7835450471830928E-2</v>
      </c>
      <c r="AU1698" s="2">
        <f t="shared" si="715"/>
        <v>1.5293275303090031E-2</v>
      </c>
      <c r="AV1698" s="2">
        <f t="shared" si="716"/>
        <v>0</v>
      </c>
      <c r="AW1698" s="2">
        <f t="shared" si="717"/>
        <v>0</v>
      </c>
      <c r="AY1698" t="s">
        <v>2169</v>
      </c>
      <c r="AZ1698" t="s">
        <v>94</v>
      </c>
      <c r="BA1698">
        <v>2</v>
      </c>
      <c r="BC1698">
        <v>2</v>
      </c>
      <c r="BD1698" s="91">
        <v>41</v>
      </c>
      <c r="BE1698" s="93">
        <v>29</v>
      </c>
      <c r="BF1698" s="96">
        <f t="shared" si="698"/>
        <v>41029</v>
      </c>
      <c r="BG1698" s="96">
        <f t="shared" si="699"/>
        <v>41029</v>
      </c>
      <c r="BI1698" s="7" t="s">
        <v>1447</v>
      </c>
    </row>
    <row r="1699" spans="1:61" ht="14" hidden="1" customHeight="1" outlineLevel="1" x14ac:dyDescent="0.2">
      <c r="A1699" t="s">
        <v>1259</v>
      </c>
      <c r="B1699" t="s">
        <v>94</v>
      </c>
      <c r="C1699" s="1">
        <f t="shared" si="709"/>
        <v>11752</v>
      </c>
      <c r="D1699" s="7">
        <f>IF(N1699&gt;0, RANK(N1699,(N1699:P1699,Q1699:AF1699)),0)</f>
        <v>2</v>
      </c>
      <c r="E1699" s="7">
        <f>IF(O1699&gt;0,RANK(O1699,(N1699:P1699,Q1699:AF1699)),0)</f>
        <v>1</v>
      </c>
      <c r="F1699" s="7">
        <f>IF(P1699&gt;0,RANK(P1699,(N1699:P1699,Q1699:AF1699)),0)</f>
        <v>0</v>
      </c>
      <c r="G1699" s="1">
        <f t="shared" ref="G1699:G1720" si="718">IF(C1699&gt;0,MAX(N1699:P1699)-LARGE(N1699:P1699,2),0)</f>
        <v>2219</v>
      </c>
      <c r="H1699" s="2">
        <f t="shared" ref="H1699:H1720" si="719">IF(C1699&gt;0,G1699/C1699,0)</f>
        <v>0.18881892443839346</v>
      </c>
      <c r="I1699" s="2"/>
      <c r="J1699" s="2">
        <f t="shared" si="710"/>
        <v>0.3906569094622192</v>
      </c>
      <c r="K1699" s="2">
        <f t="shared" si="711"/>
        <v>0.57947583390061264</v>
      </c>
      <c r="L1699" s="2">
        <f t="shared" si="712"/>
        <v>0</v>
      </c>
      <c r="M1699" s="2">
        <f t="shared" si="713"/>
        <v>2.986725663716816E-2</v>
      </c>
      <c r="N1699" s="53">
        <v>4591</v>
      </c>
      <c r="O1699" s="53">
        <v>6810</v>
      </c>
      <c r="Q1699" s="53">
        <v>206</v>
      </c>
      <c r="R1699" s="53">
        <v>130</v>
      </c>
      <c r="X1699" s="53">
        <v>15</v>
      </c>
      <c r="AP1699" s="7">
        <f>IF(Q1699&gt;0,RANK(Q1699,(N1699:P1699,Q1699:AF1699)),0)</f>
        <v>3</v>
      </c>
      <c r="AQ1699" s="7">
        <f>IF(R1699&gt;0,RANK(R1699,(N1699:P1699,Q1699:AF1699)),0)</f>
        <v>4</v>
      </c>
      <c r="AR1699" s="7">
        <f>IF(T1699&gt;0,RANK(T1699,(N1699:P1699,Q1699:AF1699)),0)</f>
        <v>0</v>
      </c>
      <c r="AS1699" s="7">
        <f>IF(S1699&gt;0,RANK(S1699,(N1699:P1699,Q1699:AF1699)),0)</f>
        <v>0</v>
      </c>
      <c r="AT1699" s="2">
        <f t="shared" si="714"/>
        <v>1.7528931245745404E-2</v>
      </c>
      <c r="AU1699" s="2">
        <f t="shared" si="715"/>
        <v>1.1061946902654867E-2</v>
      </c>
      <c r="AV1699" s="2">
        <f t="shared" si="716"/>
        <v>0</v>
      </c>
      <c r="AW1699" s="2">
        <f t="shared" si="717"/>
        <v>0</v>
      </c>
      <c r="AY1699" t="s">
        <v>1259</v>
      </c>
      <c r="AZ1699" t="s">
        <v>94</v>
      </c>
      <c r="BA1699">
        <v>2</v>
      </c>
      <c r="BC1699">
        <v>2</v>
      </c>
      <c r="BD1699" s="91">
        <v>41</v>
      </c>
      <c r="BE1699" s="93">
        <v>31</v>
      </c>
      <c r="BF1699" s="96">
        <f t="shared" si="698"/>
        <v>41031</v>
      </c>
      <c r="BG1699" s="96">
        <f t="shared" si="699"/>
        <v>41031</v>
      </c>
      <c r="BI1699" s="7" t="s">
        <v>1447</v>
      </c>
    </row>
    <row r="1700" spans="1:61" ht="14" hidden="1" customHeight="1" outlineLevel="1" x14ac:dyDescent="0.2">
      <c r="A1700" t="s">
        <v>2217</v>
      </c>
      <c r="B1700" t="s">
        <v>94</v>
      </c>
      <c r="C1700" s="1">
        <f t="shared" si="709"/>
        <v>50225</v>
      </c>
      <c r="D1700" s="7">
        <f>IF(N1700&gt;0, RANK(N1700,(N1700:P1700,Q1700:AF1700)),0)</f>
        <v>2</v>
      </c>
      <c r="E1700" s="7">
        <f>IF(O1700&gt;0,RANK(O1700,(N1700:P1700,Q1700:AF1700)),0)</f>
        <v>1</v>
      </c>
      <c r="F1700" s="7">
        <f>IF(P1700&gt;0,RANK(P1700,(N1700:P1700,Q1700:AF1700)),0)</f>
        <v>0</v>
      </c>
      <c r="G1700" s="1">
        <f t="shared" si="718"/>
        <v>10988</v>
      </c>
      <c r="H1700" s="2">
        <f t="shared" si="719"/>
        <v>0.21877551020408162</v>
      </c>
      <c r="I1700" s="2"/>
      <c r="J1700" s="2">
        <f t="shared" si="710"/>
        <v>0.37226480836236936</v>
      </c>
      <c r="K1700" s="2">
        <f t="shared" si="711"/>
        <v>0.59104031856645101</v>
      </c>
      <c r="L1700" s="2">
        <f t="shared" si="712"/>
        <v>0</v>
      </c>
      <c r="M1700" s="2">
        <f t="shared" si="713"/>
        <v>3.6694873071179579E-2</v>
      </c>
      <c r="N1700" s="53">
        <v>18697</v>
      </c>
      <c r="O1700" s="53">
        <v>29685</v>
      </c>
      <c r="Q1700" s="53">
        <v>986</v>
      </c>
      <c r="R1700" s="53">
        <v>789</v>
      </c>
      <c r="X1700" s="53">
        <v>68</v>
      </c>
      <c r="AP1700" s="7">
        <f>IF(Q1700&gt;0,RANK(Q1700,(N1700:P1700,Q1700:AF1700)),0)</f>
        <v>3</v>
      </c>
      <c r="AQ1700" s="7">
        <f>IF(R1700&gt;0,RANK(R1700,(N1700:P1700,Q1700:AF1700)),0)</f>
        <v>4</v>
      </c>
      <c r="AR1700" s="7">
        <f>IF(T1700&gt;0,RANK(T1700,(N1700:P1700,Q1700:AF1700)),0)</f>
        <v>0</v>
      </c>
      <c r="AS1700" s="7">
        <f>IF(S1700&gt;0,RANK(S1700,(N1700:P1700,Q1700:AF1700)),0)</f>
        <v>0</v>
      </c>
      <c r="AT1700" s="2">
        <f t="shared" si="714"/>
        <v>1.9631657541065207E-2</v>
      </c>
      <c r="AU1700" s="2">
        <f t="shared" si="715"/>
        <v>1.57093081134893E-2</v>
      </c>
      <c r="AV1700" s="2">
        <f t="shared" si="716"/>
        <v>0</v>
      </c>
      <c r="AW1700" s="2">
        <f t="shared" si="717"/>
        <v>0</v>
      </c>
      <c r="AY1700" t="s">
        <v>2217</v>
      </c>
      <c r="AZ1700" t="s">
        <v>94</v>
      </c>
      <c r="BC1700">
        <v>2</v>
      </c>
      <c r="BD1700" s="91">
        <v>41</v>
      </c>
      <c r="BE1700" s="93">
        <v>33</v>
      </c>
      <c r="BF1700" s="96">
        <f t="shared" si="698"/>
        <v>41033</v>
      </c>
      <c r="BG1700" s="96">
        <f t="shared" si="699"/>
        <v>41033</v>
      </c>
      <c r="BI1700" s="7" t="s">
        <v>1447</v>
      </c>
    </row>
    <row r="1701" spans="1:61" ht="14" hidden="1" customHeight="1" outlineLevel="1" x14ac:dyDescent="0.2">
      <c r="A1701" t="s">
        <v>1219</v>
      </c>
      <c r="B1701" t="s">
        <v>94</v>
      </c>
      <c r="C1701" s="1">
        <f t="shared" si="709"/>
        <v>35982</v>
      </c>
      <c r="D1701" s="7">
        <f>IF(N1701&gt;0, RANK(N1701,(N1701:P1701,Q1701:AF1701)),0)</f>
        <v>2</v>
      </c>
      <c r="E1701" s="7">
        <f>IF(O1701&gt;0,RANK(O1701,(N1701:P1701,Q1701:AF1701)),0)</f>
        <v>1</v>
      </c>
      <c r="F1701" s="7">
        <f>IF(P1701&gt;0,RANK(P1701,(N1701:P1701,Q1701:AF1701)),0)</f>
        <v>0</v>
      </c>
      <c r="G1701" s="1">
        <f t="shared" si="718"/>
        <v>12342</v>
      </c>
      <c r="H1701" s="2">
        <f t="shared" si="719"/>
        <v>0.34300483575120894</v>
      </c>
      <c r="I1701" s="2"/>
      <c r="J1701" s="2">
        <f t="shared" si="710"/>
        <v>0.31229503640709244</v>
      </c>
      <c r="K1701" s="2">
        <f t="shared" si="711"/>
        <v>0.65529987215830132</v>
      </c>
      <c r="L1701" s="2">
        <f t="shared" si="712"/>
        <v>0</v>
      </c>
      <c r="M1701" s="2">
        <f t="shared" si="713"/>
        <v>3.2405091434606237E-2</v>
      </c>
      <c r="N1701" s="53">
        <v>11237</v>
      </c>
      <c r="O1701" s="53">
        <v>23579</v>
      </c>
      <c r="Q1701" s="53">
        <v>702</v>
      </c>
      <c r="R1701" s="53">
        <v>435</v>
      </c>
      <c r="X1701" s="53">
        <v>29</v>
      </c>
      <c r="AP1701" s="7">
        <f>IF(Q1701&gt;0,RANK(Q1701,(N1701:P1701,Q1701:AF1701)),0)</f>
        <v>3</v>
      </c>
      <c r="AQ1701" s="7">
        <f>IF(R1701&gt;0,RANK(R1701,(N1701:P1701,Q1701:AF1701)),0)</f>
        <v>4</v>
      </c>
      <c r="AR1701" s="7">
        <f>IF(T1701&gt;0,RANK(T1701,(N1701:P1701,Q1701:AF1701)),0)</f>
        <v>0</v>
      </c>
      <c r="AS1701" s="7">
        <f>IF(S1701&gt;0,RANK(S1701,(N1701:P1701,Q1701:AF1701)),0)</f>
        <v>0</v>
      </c>
      <c r="AT1701" s="2">
        <f t="shared" si="714"/>
        <v>1.950975487743872E-2</v>
      </c>
      <c r="AU1701" s="2">
        <f t="shared" si="715"/>
        <v>1.2089378022344506E-2</v>
      </c>
      <c r="AV1701" s="2">
        <f t="shared" si="716"/>
        <v>0</v>
      </c>
      <c r="AW1701" s="2">
        <f t="shared" si="717"/>
        <v>0</v>
      </c>
      <c r="AY1701" t="s">
        <v>1219</v>
      </c>
      <c r="AZ1701" t="s">
        <v>94</v>
      </c>
      <c r="BA1701">
        <v>2</v>
      </c>
      <c r="BC1701">
        <v>2</v>
      </c>
      <c r="BD1701" s="91">
        <v>41</v>
      </c>
      <c r="BE1701" s="93">
        <v>35</v>
      </c>
      <c r="BF1701" s="96">
        <f t="shared" si="698"/>
        <v>41035</v>
      </c>
      <c r="BG1701" s="96">
        <f t="shared" si="699"/>
        <v>41035</v>
      </c>
      <c r="BI1701" s="7" t="s">
        <v>1447</v>
      </c>
    </row>
    <row r="1702" spans="1:61" ht="14" hidden="1" customHeight="1" outlineLevel="1" x14ac:dyDescent="0.2">
      <c r="A1702" t="s">
        <v>30</v>
      </c>
      <c r="B1702" t="s">
        <v>94</v>
      </c>
      <c r="C1702" s="1">
        <f t="shared" si="709"/>
        <v>4265</v>
      </c>
      <c r="D1702" s="7">
        <f>IF(N1702&gt;0, RANK(N1702,(N1702:P1702,Q1702:AF1702)),0)</f>
        <v>2</v>
      </c>
      <c r="E1702" s="7">
        <f>IF(O1702&gt;0,RANK(O1702,(N1702:P1702,Q1702:AF1702)),0)</f>
        <v>1</v>
      </c>
      <c r="F1702" s="7">
        <f>IF(P1702&gt;0,RANK(P1702,(N1702:P1702,Q1702:AF1702)),0)</f>
        <v>0</v>
      </c>
      <c r="G1702" s="1">
        <f t="shared" si="718"/>
        <v>2353</v>
      </c>
      <c r="H1702" s="2">
        <f t="shared" si="719"/>
        <v>0.55169988276670578</v>
      </c>
      <c r="I1702" s="2"/>
      <c r="J1702" s="2">
        <f t="shared" si="710"/>
        <v>0.21289566236811255</v>
      </c>
      <c r="K1702" s="2">
        <f t="shared" si="711"/>
        <v>0.76459554513481831</v>
      </c>
      <c r="L1702" s="2">
        <f t="shared" si="712"/>
        <v>0</v>
      </c>
      <c r="M1702" s="2">
        <f t="shared" si="713"/>
        <v>2.2508792497069163E-2</v>
      </c>
      <c r="N1702" s="53">
        <v>908</v>
      </c>
      <c r="O1702" s="53">
        <v>3261</v>
      </c>
      <c r="Q1702" s="53">
        <v>63</v>
      </c>
      <c r="R1702" s="53">
        <v>29</v>
      </c>
      <c r="X1702" s="53">
        <v>4</v>
      </c>
      <c r="AP1702" s="7">
        <f>IF(Q1702&gt;0,RANK(Q1702,(N1702:P1702,Q1702:AF1702)),0)</f>
        <v>3</v>
      </c>
      <c r="AQ1702" s="7">
        <f>IF(R1702&gt;0,RANK(R1702,(N1702:P1702,Q1702:AF1702)),0)</f>
        <v>4</v>
      </c>
      <c r="AR1702" s="7">
        <f>IF(T1702&gt;0,RANK(T1702,(N1702:P1702,Q1702:AF1702)),0)</f>
        <v>0</v>
      </c>
      <c r="AS1702" s="7">
        <f>IF(S1702&gt;0,RANK(S1702,(N1702:P1702,Q1702:AF1702)),0)</f>
        <v>0</v>
      </c>
      <c r="AT1702" s="2">
        <f t="shared" si="714"/>
        <v>1.4771395076201642E-2</v>
      </c>
      <c r="AU1702" s="2">
        <f t="shared" si="715"/>
        <v>6.7995310668229779E-3</v>
      </c>
      <c r="AV1702" s="2">
        <f t="shared" si="716"/>
        <v>0</v>
      </c>
      <c r="AW1702" s="2">
        <f t="shared" si="717"/>
        <v>0</v>
      </c>
      <c r="AY1702" t="s">
        <v>30</v>
      </c>
      <c r="AZ1702" t="s">
        <v>94</v>
      </c>
      <c r="BA1702">
        <v>2</v>
      </c>
      <c r="BC1702">
        <v>2</v>
      </c>
      <c r="BD1702" s="91">
        <v>41</v>
      </c>
      <c r="BE1702" s="93">
        <v>37</v>
      </c>
      <c r="BF1702" s="96">
        <f t="shared" si="698"/>
        <v>41037</v>
      </c>
      <c r="BG1702" s="96">
        <f t="shared" si="699"/>
        <v>41037</v>
      </c>
      <c r="BI1702" s="7" t="s">
        <v>1447</v>
      </c>
    </row>
    <row r="1703" spans="1:61" ht="14" hidden="1" customHeight="1" outlineLevel="1" x14ac:dyDescent="0.2">
      <c r="A1703" t="s">
        <v>1676</v>
      </c>
      <c r="B1703" t="s">
        <v>94</v>
      </c>
      <c r="C1703" s="1">
        <f t="shared" si="709"/>
        <v>217158</v>
      </c>
      <c r="D1703" s="7">
        <f>IF(N1703&gt;0, RANK(N1703,(N1703:P1703,Q1703:AF1703)),0)</f>
        <v>1</v>
      </c>
      <c r="E1703" s="7">
        <f>IF(O1703&gt;0,RANK(O1703,(N1703:P1703,Q1703:AF1703)),0)</f>
        <v>2</v>
      </c>
      <c r="F1703" s="7">
        <f>IF(P1703&gt;0,RANK(P1703,(N1703:P1703,Q1703:AF1703)),0)</f>
        <v>0</v>
      </c>
      <c r="G1703" s="1">
        <f t="shared" si="718"/>
        <v>57483</v>
      </c>
      <c r="H1703" s="2">
        <f t="shared" si="719"/>
        <v>0.26470588235294118</v>
      </c>
      <c r="I1703" s="2"/>
      <c r="J1703" s="2">
        <f t="shared" si="710"/>
        <v>0.61260925224951412</v>
      </c>
      <c r="K1703" s="2">
        <f t="shared" si="711"/>
        <v>0.347903369896573</v>
      </c>
      <c r="L1703" s="2">
        <f t="shared" si="712"/>
        <v>0</v>
      </c>
      <c r="M1703" s="2">
        <f t="shared" si="713"/>
        <v>3.9487377853912875E-2</v>
      </c>
      <c r="N1703" s="53">
        <v>133033</v>
      </c>
      <c r="O1703" s="53">
        <v>75550</v>
      </c>
      <c r="Q1703" s="53">
        <v>3842</v>
      </c>
      <c r="R1703" s="53">
        <v>4497</v>
      </c>
      <c r="X1703" s="53">
        <v>236</v>
      </c>
      <c r="AP1703" s="7">
        <f>IF(Q1703&gt;0,RANK(Q1703,(N1703:P1703,Q1703:AF1703)),0)</f>
        <v>4</v>
      </c>
      <c r="AQ1703" s="7">
        <f>IF(R1703&gt;0,RANK(R1703,(N1703:P1703,Q1703:AF1703)),0)</f>
        <v>3</v>
      </c>
      <c r="AR1703" s="7">
        <f>IF(T1703&gt;0,RANK(T1703,(N1703:P1703,Q1703:AF1703)),0)</f>
        <v>0</v>
      </c>
      <c r="AS1703" s="7">
        <f>IF(S1703&gt;0,RANK(S1703,(N1703:P1703,Q1703:AF1703)),0)</f>
        <v>0</v>
      </c>
      <c r="AT1703" s="2">
        <f t="shared" si="714"/>
        <v>1.7692187255362455E-2</v>
      </c>
      <c r="AU1703" s="2">
        <f t="shared" si="715"/>
        <v>2.0708424280938303E-2</v>
      </c>
      <c r="AV1703" s="2">
        <f t="shared" si="716"/>
        <v>0</v>
      </c>
      <c r="AW1703" s="2">
        <f t="shared" si="717"/>
        <v>0</v>
      </c>
      <c r="AY1703" t="s">
        <v>1676</v>
      </c>
      <c r="AZ1703" t="s">
        <v>94</v>
      </c>
      <c r="BA1703">
        <v>4</v>
      </c>
      <c r="BC1703">
        <v>2</v>
      </c>
      <c r="BD1703" s="91">
        <v>41</v>
      </c>
      <c r="BE1703" s="93">
        <v>39</v>
      </c>
      <c r="BF1703" s="96">
        <f t="shared" si="698"/>
        <v>41039</v>
      </c>
      <c r="BG1703" s="96">
        <f t="shared" si="699"/>
        <v>41039</v>
      </c>
      <c r="BI1703" s="7" t="s">
        <v>1447</v>
      </c>
    </row>
    <row r="1704" spans="1:61" ht="14" hidden="1" customHeight="1" outlineLevel="1" x14ac:dyDescent="0.2">
      <c r="A1704" t="s">
        <v>181</v>
      </c>
      <c r="B1704" t="s">
        <v>94</v>
      </c>
      <c r="C1704" s="1">
        <f t="shared" si="709"/>
        <v>30208</v>
      </c>
      <c r="D1704" s="7">
        <f>IF(N1704&gt;0, RANK(N1704,(N1704:P1704,Q1704:AF1704)),0)</f>
        <v>1</v>
      </c>
      <c r="E1704" s="7">
        <f>IF(O1704&gt;0,RANK(O1704,(N1704:P1704,Q1704:AF1704)),0)</f>
        <v>2</v>
      </c>
      <c r="F1704" s="7">
        <f>IF(P1704&gt;0,RANK(P1704,(N1704:P1704,Q1704:AF1704)),0)</f>
        <v>0</v>
      </c>
      <c r="G1704" s="1">
        <f t="shared" si="718"/>
        <v>5857</v>
      </c>
      <c r="H1704" s="2">
        <f t="shared" si="719"/>
        <v>0.19388903601694915</v>
      </c>
      <c r="I1704" s="2"/>
      <c r="J1704" s="2">
        <f t="shared" si="710"/>
        <v>0.57882018008474578</v>
      </c>
      <c r="K1704" s="2">
        <f t="shared" si="711"/>
        <v>0.3849311440677966</v>
      </c>
      <c r="L1704" s="2">
        <f t="shared" si="712"/>
        <v>0</v>
      </c>
      <c r="M1704" s="2">
        <f t="shared" si="713"/>
        <v>3.6248675847457612E-2</v>
      </c>
      <c r="N1704" s="53">
        <v>17485</v>
      </c>
      <c r="O1704" s="53">
        <v>11628</v>
      </c>
      <c r="Q1704" s="53">
        <v>546</v>
      </c>
      <c r="R1704" s="53">
        <v>524</v>
      </c>
      <c r="X1704" s="53">
        <v>25</v>
      </c>
      <c r="AP1704" s="7">
        <f>IF(Q1704&gt;0,RANK(Q1704,(N1704:P1704,Q1704:AF1704)),0)</f>
        <v>3</v>
      </c>
      <c r="AQ1704" s="7">
        <f>IF(R1704&gt;0,RANK(R1704,(N1704:P1704,Q1704:AF1704)),0)</f>
        <v>4</v>
      </c>
      <c r="AR1704" s="7">
        <f>IF(T1704&gt;0,RANK(T1704,(N1704:P1704,Q1704:AF1704)),0)</f>
        <v>0</v>
      </c>
      <c r="AS1704" s="7">
        <f>IF(S1704&gt;0,RANK(S1704,(N1704:P1704,Q1704:AF1704)),0)</f>
        <v>0</v>
      </c>
      <c r="AT1704" s="2">
        <f t="shared" si="714"/>
        <v>1.8074682203389831E-2</v>
      </c>
      <c r="AU1704" s="2">
        <f t="shared" si="715"/>
        <v>1.7346398305084745E-2</v>
      </c>
      <c r="AV1704" s="2">
        <f t="shared" si="716"/>
        <v>0</v>
      </c>
      <c r="AW1704" s="2">
        <f t="shared" si="717"/>
        <v>0</v>
      </c>
      <c r="AY1704" t="s">
        <v>181</v>
      </c>
      <c r="AZ1704" t="s">
        <v>94</v>
      </c>
      <c r="BA1704">
        <v>5</v>
      </c>
      <c r="BC1704">
        <v>2</v>
      </c>
      <c r="BD1704" s="91">
        <v>41</v>
      </c>
      <c r="BE1704" s="93">
        <v>41</v>
      </c>
      <c r="BF1704" s="96">
        <f t="shared" si="698"/>
        <v>41041</v>
      </c>
      <c r="BG1704" s="96">
        <f t="shared" si="699"/>
        <v>41041</v>
      </c>
      <c r="BI1704" s="7" t="s">
        <v>1447</v>
      </c>
    </row>
    <row r="1705" spans="1:61" ht="14" hidden="1" customHeight="1" outlineLevel="1" x14ac:dyDescent="0.2">
      <c r="A1705" t="s">
        <v>675</v>
      </c>
      <c r="B1705" t="s">
        <v>94</v>
      </c>
      <c r="C1705" s="1">
        <f t="shared" si="709"/>
        <v>70644</v>
      </c>
      <c r="D1705" s="7">
        <f>IF(N1705&gt;0, RANK(N1705,(N1705:P1705,Q1705:AF1705)),0)</f>
        <v>2</v>
      </c>
      <c r="E1705" s="7">
        <f>IF(O1705&gt;0,RANK(O1705,(N1705:P1705,Q1705:AF1705)),0)</f>
        <v>1</v>
      </c>
      <c r="F1705" s="7">
        <f>IF(P1705&gt;0,RANK(P1705,(N1705:P1705,Q1705:AF1705)),0)</f>
        <v>0</v>
      </c>
      <c r="G1705" s="1">
        <f t="shared" si="718"/>
        <v>13753</v>
      </c>
      <c r="H1705" s="2">
        <f t="shared" si="719"/>
        <v>0.19468036917501841</v>
      </c>
      <c r="I1705" s="2"/>
      <c r="J1705" s="2">
        <f t="shared" si="710"/>
        <v>0.38287752675386444</v>
      </c>
      <c r="K1705" s="2">
        <f t="shared" si="711"/>
        <v>0.57755789592888285</v>
      </c>
      <c r="L1705" s="2">
        <f t="shared" si="712"/>
        <v>0</v>
      </c>
      <c r="M1705" s="2">
        <f t="shared" si="713"/>
        <v>3.9564577317252714E-2</v>
      </c>
      <c r="N1705" s="53">
        <v>27048</v>
      </c>
      <c r="O1705" s="53">
        <v>40801</v>
      </c>
      <c r="Q1705" s="53">
        <v>1618</v>
      </c>
      <c r="R1705" s="53">
        <v>1079</v>
      </c>
      <c r="X1705" s="53">
        <v>98</v>
      </c>
      <c r="AP1705" s="7">
        <f>IF(Q1705&gt;0,RANK(Q1705,(N1705:P1705,Q1705:AF1705)),0)</f>
        <v>3</v>
      </c>
      <c r="AQ1705" s="7">
        <f>IF(R1705&gt;0,RANK(R1705,(N1705:P1705,Q1705:AF1705)),0)</f>
        <v>4</v>
      </c>
      <c r="AR1705" s="7">
        <f>IF(T1705&gt;0,RANK(T1705,(N1705:P1705,Q1705:AF1705)),0)</f>
        <v>0</v>
      </c>
      <c r="AS1705" s="7">
        <f>IF(S1705&gt;0,RANK(S1705,(N1705:P1705,Q1705:AF1705)),0)</f>
        <v>0</v>
      </c>
      <c r="AT1705" s="2">
        <f t="shared" si="714"/>
        <v>2.2903572844119813E-2</v>
      </c>
      <c r="AU1705" s="2">
        <f t="shared" si="715"/>
        <v>1.527376705735802E-2</v>
      </c>
      <c r="AV1705" s="2">
        <f t="shared" si="716"/>
        <v>0</v>
      </c>
      <c r="AW1705" s="2">
        <f t="shared" si="717"/>
        <v>0</v>
      </c>
      <c r="AY1705" t="s">
        <v>675</v>
      </c>
      <c r="AZ1705" t="s">
        <v>94</v>
      </c>
      <c r="BA1705">
        <v>4</v>
      </c>
      <c r="BC1705">
        <v>2</v>
      </c>
      <c r="BD1705" s="91">
        <v>41</v>
      </c>
      <c r="BE1705" s="93">
        <v>43</v>
      </c>
      <c r="BF1705" s="96">
        <f t="shared" si="698"/>
        <v>41043</v>
      </c>
      <c r="BG1705" s="96">
        <f t="shared" si="699"/>
        <v>41043</v>
      </c>
      <c r="BI1705" s="7" t="s">
        <v>1447</v>
      </c>
    </row>
    <row r="1706" spans="1:61" ht="14" hidden="1" customHeight="1" outlineLevel="1" x14ac:dyDescent="0.2">
      <c r="A1706" t="s">
        <v>324</v>
      </c>
      <c r="B1706" t="s">
        <v>94</v>
      </c>
      <c r="C1706" s="1">
        <f t="shared" si="709"/>
        <v>11596</v>
      </c>
      <c r="D1706" s="7">
        <f>IF(N1706&gt;0, RANK(N1706,(N1706:P1706,Q1706:AF1706)),0)</f>
        <v>2</v>
      </c>
      <c r="E1706" s="7">
        <f>IF(O1706&gt;0,RANK(O1706,(N1706:P1706,Q1706:AF1706)),0)</f>
        <v>1</v>
      </c>
      <c r="F1706" s="7">
        <f>IF(P1706&gt;0,RANK(P1706,(N1706:P1706,Q1706:AF1706)),0)</f>
        <v>0</v>
      </c>
      <c r="G1706" s="1">
        <f t="shared" si="718"/>
        <v>4529</v>
      </c>
      <c r="H1706" s="2">
        <f t="shared" si="719"/>
        <v>0.39056571231459125</v>
      </c>
      <c r="I1706" s="2"/>
      <c r="J1706" s="2">
        <f t="shared" si="710"/>
        <v>0.28915143152811312</v>
      </c>
      <c r="K1706" s="2">
        <f t="shared" si="711"/>
        <v>0.67971714384270443</v>
      </c>
      <c r="L1706" s="2">
        <f t="shared" si="712"/>
        <v>0</v>
      </c>
      <c r="M1706" s="2">
        <f t="shared" si="713"/>
        <v>3.1131424629182392E-2</v>
      </c>
      <c r="N1706" s="53">
        <v>3353</v>
      </c>
      <c r="O1706" s="53">
        <v>7882</v>
      </c>
      <c r="Q1706" s="53">
        <v>230</v>
      </c>
      <c r="R1706" s="53">
        <v>124</v>
      </c>
      <c r="X1706" s="53">
        <v>7</v>
      </c>
      <c r="AP1706" s="7">
        <f>IF(Q1706&gt;0,RANK(Q1706,(N1706:P1706,Q1706:AF1706)),0)</f>
        <v>3</v>
      </c>
      <c r="AQ1706" s="7">
        <f>IF(R1706&gt;0,RANK(R1706,(N1706:P1706,Q1706:AF1706)),0)</f>
        <v>4</v>
      </c>
      <c r="AR1706" s="7">
        <f>IF(T1706&gt;0,RANK(T1706,(N1706:P1706,Q1706:AF1706)),0)</f>
        <v>0</v>
      </c>
      <c r="AS1706" s="7">
        <f>IF(S1706&gt;0,RANK(S1706,(N1706:P1706,Q1706:AF1706)),0)</f>
        <v>0</v>
      </c>
      <c r="AT1706" s="2">
        <f t="shared" si="714"/>
        <v>1.9834425664022076E-2</v>
      </c>
      <c r="AU1706" s="2">
        <f t="shared" si="715"/>
        <v>1.0693342531907554E-2</v>
      </c>
      <c r="AV1706" s="2">
        <f t="shared" si="716"/>
        <v>0</v>
      </c>
      <c r="AW1706" s="2">
        <f t="shared" si="717"/>
        <v>0</v>
      </c>
      <c r="AY1706" t="s">
        <v>324</v>
      </c>
      <c r="AZ1706" t="s">
        <v>94</v>
      </c>
      <c r="BA1706">
        <v>2</v>
      </c>
      <c r="BC1706">
        <v>2</v>
      </c>
      <c r="BD1706" s="91">
        <v>41</v>
      </c>
      <c r="BE1706" s="93">
        <v>45</v>
      </c>
      <c r="BF1706" s="96">
        <f t="shared" si="698"/>
        <v>41045</v>
      </c>
      <c r="BG1706" s="96">
        <f t="shared" si="699"/>
        <v>41045</v>
      </c>
      <c r="BI1706" s="7" t="s">
        <v>1447</v>
      </c>
    </row>
    <row r="1707" spans="1:61" ht="14" hidden="1" customHeight="1" outlineLevel="1" x14ac:dyDescent="0.2">
      <c r="A1707" t="s">
        <v>2269</v>
      </c>
      <c r="B1707" t="s">
        <v>94</v>
      </c>
      <c r="C1707" s="1">
        <f t="shared" si="709"/>
        <v>162014</v>
      </c>
      <c r="D1707" s="7">
        <f>IF(N1707&gt;0, RANK(N1707,(N1707:P1707,Q1707:AF1707)),0)</f>
        <v>1</v>
      </c>
      <c r="E1707" s="7">
        <f>IF(O1707&gt;0,RANK(O1707,(N1707:P1707,Q1707:AF1707)),0)</f>
        <v>2</v>
      </c>
      <c r="F1707" s="7">
        <f>IF(P1707&gt;0,RANK(P1707,(N1707:P1707,Q1707:AF1707)),0)</f>
        <v>0</v>
      </c>
      <c r="G1707" s="1">
        <f t="shared" si="718"/>
        <v>4082</v>
      </c>
      <c r="H1707" s="2">
        <f t="shared" si="719"/>
        <v>2.5195353487970175E-2</v>
      </c>
      <c r="I1707" s="2"/>
      <c r="J1707" s="2">
        <f t="shared" si="710"/>
        <v>0.49372276469934695</v>
      </c>
      <c r="K1707" s="2">
        <f t="shared" si="711"/>
        <v>0.46852741121137681</v>
      </c>
      <c r="L1707" s="2">
        <f t="shared" si="712"/>
        <v>0</v>
      </c>
      <c r="M1707" s="2">
        <f t="shared" si="713"/>
        <v>3.774982408927624E-2</v>
      </c>
      <c r="N1707" s="53">
        <v>79990</v>
      </c>
      <c r="O1707" s="53">
        <v>75908</v>
      </c>
      <c r="Q1707" s="53">
        <v>3221</v>
      </c>
      <c r="R1707" s="53">
        <v>2683</v>
      </c>
      <c r="X1707" s="53">
        <v>212</v>
      </c>
      <c r="AP1707" s="7">
        <f>IF(Q1707&gt;0,RANK(Q1707,(N1707:P1707,Q1707:AF1707)),0)</f>
        <v>3</v>
      </c>
      <c r="AQ1707" s="7">
        <f>IF(R1707&gt;0,RANK(R1707,(N1707:P1707,Q1707:AF1707)),0)</f>
        <v>4</v>
      </c>
      <c r="AR1707" s="7">
        <f>IF(T1707&gt;0,RANK(T1707,(N1707:P1707,Q1707:AF1707)),0)</f>
        <v>0</v>
      </c>
      <c r="AS1707" s="7">
        <f>IF(S1707&gt;0,RANK(S1707,(N1707:P1707,Q1707:AF1707)),0)</f>
        <v>0</v>
      </c>
      <c r="AT1707" s="2">
        <f t="shared" si="714"/>
        <v>1.9880997938449763E-2</v>
      </c>
      <c r="AU1707" s="2">
        <f t="shared" si="715"/>
        <v>1.6560297258261632E-2</v>
      </c>
      <c r="AV1707" s="2">
        <f t="shared" si="716"/>
        <v>0</v>
      </c>
      <c r="AW1707" s="2">
        <f t="shared" si="717"/>
        <v>0</v>
      </c>
      <c r="AY1707" t="s">
        <v>2269</v>
      </c>
      <c r="AZ1707" t="s">
        <v>94</v>
      </c>
      <c r="BA1707">
        <v>5</v>
      </c>
      <c r="BC1707">
        <v>2</v>
      </c>
      <c r="BD1707" s="91">
        <v>41</v>
      </c>
      <c r="BE1707" s="93">
        <v>47</v>
      </c>
      <c r="BF1707" s="96">
        <f t="shared" si="698"/>
        <v>41047</v>
      </c>
      <c r="BG1707" s="96">
        <f t="shared" si="699"/>
        <v>41047</v>
      </c>
      <c r="BI1707" s="7" t="s">
        <v>1447</v>
      </c>
    </row>
    <row r="1708" spans="1:61" ht="14" hidden="1" customHeight="1" outlineLevel="1" x14ac:dyDescent="0.2">
      <c r="A1708" t="s">
        <v>183</v>
      </c>
      <c r="B1708" t="s">
        <v>94</v>
      </c>
      <c r="C1708" s="1">
        <f t="shared" si="709"/>
        <v>5035</v>
      </c>
      <c r="D1708" s="7">
        <f>IF(N1708&gt;0, RANK(N1708,(N1708:P1708,Q1708:AF1708)),0)</f>
        <v>2</v>
      </c>
      <c r="E1708" s="7">
        <f>IF(O1708&gt;0,RANK(O1708,(N1708:P1708,Q1708:AF1708)),0)</f>
        <v>1</v>
      </c>
      <c r="F1708" s="7">
        <f>IF(P1708&gt;0,RANK(P1708,(N1708:P1708,Q1708:AF1708)),0)</f>
        <v>0</v>
      </c>
      <c r="G1708" s="1">
        <f t="shared" si="718"/>
        <v>1766</v>
      </c>
      <c r="H1708" s="2">
        <f t="shared" si="719"/>
        <v>0.35074478649453822</v>
      </c>
      <c r="I1708" s="2"/>
      <c r="J1708" s="2">
        <f t="shared" si="710"/>
        <v>0.30943396226415093</v>
      </c>
      <c r="K1708" s="2">
        <f t="shared" si="711"/>
        <v>0.6601787487586892</v>
      </c>
      <c r="L1708" s="2">
        <f t="shared" si="712"/>
        <v>0</v>
      </c>
      <c r="M1708" s="2">
        <f t="shared" si="713"/>
        <v>3.0387288977159921E-2</v>
      </c>
      <c r="N1708" s="53">
        <v>1558</v>
      </c>
      <c r="O1708" s="53">
        <v>3324</v>
      </c>
      <c r="Q1708" s="53">
        <v>109</v>
      </c>
      <c r="R1708" s="53">
        <v>41</v>
      </c>
      <c r="X1708" s="53">
        <v>3</v>
      </c>
      <c r="AP1708" s="7">
        <f>IF(Q1708&gt;0,RANK(Q1708,(N1708:P1708,Q1708:AF1708)),0)</f>
        <v>3</v>
      </c>
      <c r="AQ1708" s="7">
        <f>IF(R1708&gt;0,RANK(R1708,(N1708:P1708,Q1708:AF1708)),0)</f>
        <v>4</v>
      </c>
      <c r="AR1708" s="7">
        <f>IF(T1708&gt;0,RANK(T1708,(N1708:P1708,Q1708:AF1708)),0)</f>
        <v>0</v>
      </c>
      <c r="AS1708" s="7">
        <f>IF(S1708&gt;0,RANK(S1708,(N1708:P1708,Q1708:AF1708)),0)</f>
        <v>0</v>
      </c>
      <c r="AT1708" s="2">
        <f t="shared" si="714"/>
        <v>2.1648460774577955E-2</v>
      </c>
      <c r="AU1708" s="2">
        <f t="shared" si="715"/>
        <v>8.1429990069513403E-3</v>
      </c>
      <c r="AV1708" s="2">
        <f t="shared" si="716"/>
        <v>0</v>
      </c>
      <c r="AW1708" s="2">
        <f t="shared" si="717"/>
        <v>0</v>
      </c>
      <c r="AY1708" t="s">
        <v>183</v>
      </c>
      <c r="AZ1708" t="s">
        <v>94</v>
      </c>
      <c r="BA1708">
        <v>2</v>
      </c>
      <c r="BC1708">
        <v>2</v>
      </c>
      <c r="BD1708" s="91">
        <v>41</v>
      </c>
      <c r="BE1708" s="93">
        <v>49</v>
      </c>
      <c r="BF1708" s="96">
        <f t="shared" si="698"/>
        <v>41049</v>
      </c>
      <c r="BG1708" s="96">
        <f t="shared" si="699"/>
        <v>41049</v>
      </c>
      <c r="BI1708" s="7" t="s">
        <v>1447</v>
      </c>
    </row>
    <row r="1709" spans="1:61" ht="14" hidden="1" customHeight="1" outlineLevel="1" x14ac:dyDescent="0.2">
      <c r="A1709" t="s">
        <v>2170</v>
      </c>
      <c r="B1709" t="s">
        <v>94</v>
      </c>
      <c r="C1709" s="1">
        <f t="shared" si="709"/>
        <v>454418</v>
      </c>
      <c r="D1709" s="7">
        <f>IF(N1709&gt;0, RANK(N1709,(N1709:P1709,Q1709:AF1709)),0)</f>
        <v>1</v>
      </c>
      <c r="E1709" s="7">
        <f>IF(O1709&gt;0,RANK(O1709,(N1709:P1709,Q1709:AF1709)),0)</f>
        <v>2</v>
      </c>
      <c r="F1709" s="7">
        <f>IF(P1709&gt;0,RANK(P1709,(N1709:P1709,Q1709:AF1709)),0)</f>
        <v>0</v>
      </c>
      <c r="G1709" s="1">
        <f t="shared" si="718"/>
        <v>278197</v>
      </c>
      <c r="H1709" s="2">
        <f t="shared" si="719"/>
        <v>0.61220506229946881</v>
      </c>
      <c r="I1709" s="2"/>
      <c r="J1709" s="2">
        <f t="shared" si="710"/>
        <v>0.78533420771184237</v>
      </c>
      <c r="K1709" s="2">
        <f t="shared" si="711"/>
        <v>0.17312914541237362</v>
      </c>
      <c r="L1709" s="2">
        <f t="shared" si="712"/>
        <v>0</v>
      </c>
      <c r="M1709" s="2">
        <f t="shared" si="713"/>
        <v>4.1536646875784011E-2</v>
      </c>
      <c r="N1709" s="53">
        <v>356870</v>
      </c>
      <c r="O1709" s="53">
        <v>78673</v>
      </c>
      <c r="Q1709" s="53">
        <v>6775</v>
      </c>
      <c r="R1709" s="53">
        <v>11669</v>
      </c>
      <c r="X1709" s="53">
        <v>431</v>
      </c>
      <c r="AP1709" s="7">
        <f>IF(Q1709&gt;0,RANK(Q1709,(N1709:P1709,Q1709:AF1709)),0)</f>
        <v>4</v>
      </c>
      <c r="AQ1709" s="7">
        <f>IF(R1709&gt;0,RANK(R1709,(N1709:P1709,Q1709:AF1709)),0)</f>
        <v>3</v>
      </c>
      <c r="AR1709" s="7">
        <f>IF(T1709&gt;0,RANK(T1709,(N1709:P1709,Q1709:AF1709)),0)</f>
        <v>0</v>
      </c>
      <c r="AS1709" s="7">
        <f>IF(S1709&gt;0,RANK(S1709,(N1709:P1709,Q1709:AF1709)),0)</f>
        <v>0</v>
      </c>
      <c r="AT1709" s="2">
        <f t="shared" si="714"/>
        <v>1.4909180534221796E-2</v>
      </c>
      <c r="AU1709" s="2">
        <f t="shared" si="715"/>
        <v>2.5679000391709835E-2</v>
      </c>
      <c r="AV1709" s="2">
        <f t="shared" si="716"/>
        <v>0</v>
      </c>
      <c r="AW1709" s="2">
        <f t="shared" si="717"/>
        <v>0</v>
      </c>
      <c r="AY1709" t="s">
        <v>2170</v>
      </c>
      <c r="AZ1709" t="s">
        <v>94</v>
      </c>
      <c r="BC1709">
        <v>2</v>
      </c>
      <c r="BD1709" s="91">
        <v>41</v>
      </c>
      <c r="BE1709" s="93">
        <v>51</v>
      </c>
      <c r="BF1709" s="96">
        <f t="shared" si="698"/>
        <v>41051</v>
      </c>
      <c r="BG1709" s="96">
        <f t="shared" si="699"/>
        <v>41051</v>
      </c>
      <c r="BI1709" s="7" t="s">
        <v>1447</v>
      </c>
    </row>
    <row r="1710" spans="1:61" ht="14" hidden="1" customHeight="1" outlineLevel="1" x14ac:dyDescent="0.2">
      <c r="A1710" t="s">
        <v>1383</v>
      </c>
      <c r="B1710" t="s">
        <v>94</v>
      </c>
      <c r="C1710" s="1">
        <f t="shared" si="709"/>
        <v>47531</v>
      </c>
      <c r="D1710" s="7">
        <f>IF(N1710&gt;0, RANK(N1710,(N1710:P1710,Q1710:AF1710)),0)</f>
        <v>2</v>
      </c>
      <c r="E1710" s="7">
        <f>IF(O1710&gt;0,RANK(O1710,(N1710:P1710,Q1710:AF1710)),0)</f>
        <v>1</v>
      </c>
      <c r="F1710" s="7">
        <f>IF(P1710&gt;0,RANK(P1710,(N1710:P1710,Q1710:AF1710)),0)</f>
        <v>0</v>
      </c>
      <c r="G1710" s="1">
        <f t="shared" si="718"/>
        <v>38</v>
      </c>
      <c r="H1710" s="2">
        <f t="shared" si="719"/>
        <v>7.9947823525699016E-4</v>
      </c>
      <c r="I1710" s="2"/>
      <c r="J1710" s="2">
        <f t="shared" si="710"/>
        <v>0.48164355894048094</v>
      </c>
      <c r="K1710" s="2">
        <f t="shared" si="711"/>
        <v>0.48244303717573794</v>
      </c>
      <c r="L1710" s="2">
        <f t="shared" si="712"/>
        <v>0</v>
      </c>
      <c r="M1710" s="2">
        <f t="shared" si="713"/>
        <v>3.5913403883781114E-2</v>
      </c>
      <c r="N1710" s="53">
        <v>22893</v>
      </c>
      <c r="O1710" s="53">
        <v>22931</v>
      </c>
      <c r="Q1710" s="53">
        <v>928</v>
      </c>
      <c r="R1710" s="53">
        <v>725</v>
      </c>
      <c r="X1710" s="53">
        <v>54</v>
      </c>
      <c r="AP1710" s="7">
        <f>IF(Q1710&gt;0,RANK(Q1710,(N1710:P1710,Q1710:AF1710)),0)</f>
        <v>3</v>
      </c>
      <c r="AQ1710" s="7">
        <f>IF(R1710&gt;0,RANK(R1710,(N1710:P1710,Q1710:AF1710)),0)</f>
        <v>4</v>
      </c>
      <c r="AR1710" s="7">
        <f>IF(T1710&gt;0,RANK(T1710,(N1710:P1710,Q1710:AF1710)),0)</f>
        <v>0</v>
      </c>
      <c r="AS1710" s="7">
        <f>IF(S1710&gt;0,RANK(S1710,(N1710:P1710,Q1710:AF1710)),0)</f>
        <v>0</v>
      </c>
      <c r="AT1710" s="2">
        <f t="shared" si="714"/>
        <v>1.9524100061012812E-2</v>
      </c>
      <c r="AU1710" s="2">
        <f t="shared" si="715"/>
        <v>1.525320317266626E-2</v>
      </c>
      <c r="AV1710" s="2">
        <f t="shared" si="716"/>
        <v>0</v>
      </c>
      <c r="AW1710" s="2">
        <f t="shared" si="717"/>
        <v>0</v>
      </c>
      <c r="AY1710" t="s">
        <v>1383</v>
      </c>
      <c r="AZ1710" t="s">
        <v>94</v>
      </c>
      <c r="BA1710">
        <v>5</v>
      </c>
      <c r="BC1710">
        <v>2</v>
      </c>
      <c r="BD1710" s="91">
        <v>41</v>
      </c>
      <c r="BE1710" s="93">
        <v>53</v>
      </c>
      <c r="BF1710" s="96">
        <f t="shared" si="698"/>
        <v>41053</v>
      </c>
      <c r="BG1710" s="96">
        <f t="shared" si="699"/>
        <v>41053</v>
      </c>
      <c r="BI1710" s="7" t="s">
        <v>1447</v>
      </c>
    </row>
    <row r="1711" spans="1:61" ht="14" hidden="1" customHeight="1" outlineLevel="1" x14ac:dyDescent="0.2">
      <c r="A1711" t="s">
        <v>1091</v>
      </c>
      <c r="B1711" t="s">
        <v>94</v>
      </c>
      <c r="C1711" s="1">
        <f t="shared" si="709"/>
        <v>1179</v>
      </c>
      <c r="D1711" s="7">
        <f>IF(N1711&gt;0, RANK(N1711,(N1711:P1711,Q1711:AF1711)),0)</f>
        <v>2</v>
      </c>
      <c r="E1711" s="7">
        <f>IF(O1711&gt;0,RANK(O1711,(N1711:P1711,Q1711:AF1711)),0)</f>
        <v>1</v>
      </c>
      <c r="F1711" s="7">
        <f>IF(P1711&gt;0,RANK(P1711,(N1711:P1711,Q1711:AF1711)),0)</f>
        <v>0</v>
      </c>
      <c r="G1711" s="1">
        <f t="shared" si="718"/>
        <v>543</v>
      </c>
      <c r="H1711" s="2">
        <f t="shared" si="719"/>
        <v>0.46055979643765904</v>
      </c>
      <c r="I1711" s="2"/>
      <c r="J1711" s="2">
        <f t="shared" si="710"/>
        <v>0.25614927905004242</v>
      </c>
      <c r="K1711" s="2">
        <f t="shared" si="711"/>
        <v>0.71670907548770146</v>
      </c>
      <c r="L1711" s="2">
        <f t="shared" si="712"/>
        <v>0</v>
      </c>
      <c r="M1711" s="2">
        <f t="shared" si="713"/>
        <v>2.714164546225617E-2</v>
      </c>
      <c r="N1711" s="53">
        <v>302</v>
      </c>
      <c r="O1711" s="53">
        <v>845</v>
      </c>
      <c r="Q1711" s="53">
        <v>26</v>
      </c>
      <c r="R1711" s="53">
        <v>6</v>
      </c>
      <c r="X1711" s="53">
        <v>0</v>
      </c>
      <c r="AP1711" s="7">
        <f>IF(Q1711&gt;0,RANK(Q1711,(N1711:P1711,Q1711:AF1711)),0)</f>
        <v>3</v>
      </c>
      <c r="AQ1711" s="7">
        <f>IF(R1711&gt;0,RANK(R1711,(N1711:P1711,Q1711:AF1711)),0)</f>
        <v>4</v>
      </c>
      <c r="AR1711" s="7">
        <f>IF(T1711&gt;0,RANK(T1711,(N1711:P1711,Q1711:AF1711)),0)</f>
        <v>0</v>
      </c>
      <c r="AS1711" s="7">
        <f>IF(S1711&gt;0,RANK(S1711,(N1711:P1711,Q1711:AF1711)),0)</f>
        <v>0</v>
      </c>
      <c r="AT1711" s="2">
        <f t="shared" si="714"/>
        <v>2.2052586938083121E-2</v>
      </c>
      <c r="AU1711" s="2">
        <f t="shared" si="715"/>
        <v>5.0890585241730284E-3</v>
      </c>
      <c r="AV1711" s="2">
        <f t="shared" si="716"/>
        <v>0</v>
      </c>
      <c r="AW1711" s="2">
        <f t="shared" si="717"/>
        <v>0</v>
      </c>
      <c r="AY1711" t="s">
        <v>1091</v>
      </c>
      <c r="AZ1711" t="s">
        <v>94</v>
      </c>
      <c r="BA1711">
        <v>2</v>
      </c>
      <c r="BC1711">
        <v>2</v>
      </c>
      <c r="BD1711" s="91">
        <v>41</v>
      </c>
      <c r="BE1711" s="93">
        <v>55</v>
      </c>
      <c r="BF1711" s="96">
        <f t="shared" si="698"/>
        <v>41055</v>
      </c>
      <c r="BG1711" s="96">
        <f t="shared" si="699"/>
        <v>41055</v>
      </c>
      <c r="BI1711" s="7" t="s">
        <v>1447</v>
      </c>
    </row>
    <row r="1712" spans="1:61" ht="14" hidden="1" customHeight="1" outlineLevel="1" x14ac:dyDescent="0.2">
      <c r="A1712" t="s">
        <v>1188</v>
      </c>
      <c r="B1712" t="s">
        <v>94</v>
      </c>
      <c r="C1712" s="1">
        <f t="shared" si="709"/>
        <v>16589</v>
      </c>
      <c r="D1712" s="7">
        <f>IF(N1712&gt;0, RANK(N1712,(N1712:P1712,Q1712:AF1712)),0)</f>
        <v>1</v>
      </c>
      <c r="E1712" s="7">
        <f>IF(O1712&gt;0,RANK(O1712,(N1712:P1712,Q1712:AF1712)),0)</f>
        <v>2</v>
      </c>
      <c r="F1712" s="7">
        <f>IF(P1712&gt;0,RANK(P1712,(N1712:P1712,Q1712:AF1712)),0)</f>
        <v>0</v>
      </c>
      <c r="G1712" s="1">
        <f t="shared" si="718"/>
        <v>558</v>
      </c>
      <c r="H1712" s="2">
        <f t="shared" si="719"/>
        <v>3.3636747242148414E-2</v>
      </c>
      <c r="I1712" s="2"/>
      <c r="J1712" s="2">
        <f t="shared" si="710"/>
        <v>0.50189884863463741</v>
      </c>
      <c r="K1712" s="2">
        <f t="shared" si="711"/>
        <v>0.46826210139248897</v>
      </c>
      <c r="L1712" s="2">
        <f t="shared" si="712"/>
        <v>0</v>
      </c>
      <c r="M1712" s="2">
        <f t="shared" si="713"/>
        <v>2.9839049972873621E-2</v>
      </c>
      <c r="N1712" s="53">
        <v>8326</v>
      </c>
      <c r="O1712" s="53">
        <v>7768</v>
      </c>
      <c r="Q1712" s="53">
        <v>270</v>
      </c>
      <c r="R1712" s="53">
        <v>213</v>
      </c>
      <c r="X1712" s="53">
        <v>12</v>
      </c>
      <c r="AP1712" s="7">
        <f>IF(Q1712&gt;0,RANK(Q1712,(N1712:P1712,Q1712:AF1712)),0)</f>
        <v>3</v>
      </c>
      <c r="AQ1712" s="7">
        <f>IF(R1712&gt;0,RANK(R1712,(N1712:P1712,Q1712:AF1712)),0)</f>
        <v>4</v>
      </c>
      <c r="AR1712" s="7">
        <f>IF(T1712&gt;0,RANK(T1712,(N1712:P1712,Q1712:AF1712)),0)</f>
        <v>0</v>
      </c>
      <c r="AS1712" s="7">
        <f>IF(S1712&gt;0,RANK(S1712,(N1712:P1712,Q1712:AF1712)),0)</f>
        <v>0</v>
      </c>
      <c r="AT1712" s="2">
        <f t="shared" si="714"/>
        <v>1.6275845439749231E-2</v>
      </c>
      <c r="AU1712" s="2">
        <f t="shared" si="715"/>
        <v>1.2839833624691061E-2</v>
      </c>
      <c r="AV1712" s="2">
        <f t="shared" si="716"/>
        <v>0</v>
      </c>
      <c r="AW1712" s="2">
        <f t="shared" si="717"/>
        <v>0</v>
      </c>
      <c r="AY1712" t="s">
        <v>1188</v>
      </c>
      <c r="AZ1712" t="s">
        <v>94</v>
      </c>
      <c r="BA1712">
        <v>5</v>
      </c>
      <c r="BC1712">
        <v>2</v>
      </c>
      <c r="BD1712" s="91">
        <v>41</v>
      </c>
      <c r="BE1712" s="93">
        <v>57</v>
      </c>
      <c r="BF1712" s="96">
        <f t="shared" si="698"/>
        <v>41057</v>
      </c>
      <c r="BG1712" s="96">
        <f t="shared" si="699"/>
        <v>41057</v>
      </c>
      <c r="BI1712" s="7" t="s">
        <v>1447</v>
      </c>
    </row>
    <row r="1713" spans="1:61" ht="14" hidden="1" customHeight="1" outlineLevel="1" x14ac:dyDescent="0.2">
      <c r="A1713" t="s">
        <v>1718</v>
      </c>
      <c r="B1713" t="s">
        <v>94</v>
      </c>
      <c r="C1713" s="1">
        <f t="shared" si="709"/>
        <v>32194</v>
      </c>
      <c r="D1713" s="7">
        <f>IF(N1713&gt;0, RANK(N1713,(N1713:P1713,Q1713:AF1713)),0)</f>
        <v>2</v>
      </c>
      <c r="E1713" s="7">
        <f>IF(O1713&gt;0,RANK(O1713,(N1713:P1713,Q1713:AF1713)),0)</f>
        <v>1</v>
      </c>
      <c r="F1713" s="7">
        <f>IF(P1713&gt;0,RANK(P1713,(N1713:P1713,Q1713:AF1713)),0)</f>
        <v>0</v>
      </c>
      <c r="G1713" s="1">
        <f t="shared" si="718"/>
        <v>8623</v>
      </c>
      <c r="H1713" s="2">
        <f t="shared" si="719"/>
        <v>0.26784494005094117</v>
      </c>
      <c r="I1713" s="2"/>
      <c r="J1713" s="2">
        <f t="shared" si="710"/>
        <v>0.34953718084115054</v>
      </c>
      <c r="K1713" s="2">
        <f t="shared" si="711"/>
        <v>0.61738212089209166</v>
      </c>
      <c r="L1713" s="2">
        <f t="shared" si="712"/>
        <v>0</v>
      </c>
      <c r="M1713" s="2">
        <f t="shared" si="713"/>
        <v>3.3080698266757858E-2</v>
      </c>
      <c r="N1713" s="53">
        <v>11253</v>
      </c>
      <c r="O1713" s="53">
        <v>19876</v>
      </c>
      <c r="Q1713" s="53">
        <v>696</v>
      </c>
      <c r="R1713" s="53">
        <v>339</v>
      </c>
      <c r="X1713" s="53">
        <v>30</v>
      </c>
      <c r="AP1713" s="7">
        <f>IF(Q1713&gt;0,RANK(Q1713,(N1713:P1713,Q1713:AF1713)),0)</f>
        <v>3</v>
      </c>
      <c r="AQ1713" s="7">
        <f>IF(R1713&gt;0,RANK(R1713,(N1713:P1713,Q1713:AF1713)),0)</f>
        <v>4</v>
      </c>
      <c r="AR1713" s="7">
        <f>IF(T1713&gt;0,RANK(T1713,(N1713:P1713,Q1713:AF1713)),0)</f>
        <v>0</v>
      </c>
      <c r="AS1713" s="7">
        <f>IF(S1713&gt;0,RANK(S1713,(N1713:P1713,Q1713:AF1713)),0)</f>
        <v>0</v>
      </c>
      <c r="AT1713" s="2">
        <f t="shared" si="714"/>
        <v>2.1618935205317762E-2</v>
      </c>
      <c r="AU1713" s="2">
        <f t="shared" si="715"/>
        <v>1.0529912406038393E-2</v>
      </c>
      <c r="AV1713" s="2">
        <f t="shared" si="716"/>
        <v>0</v>
      </c>
      <c r="AW1713" s="2">
        <f t="shared" si="717"/>
        <v>0</v>
      </c>
      <c r="AY1713" t="s">
        <v>1718</v>
      </c>
      <c r="AZ1713" t="s">
        <v>94</v>
      </c>
      <c r="BA1713">
        <v>2</v>
      </c>
      <c r="BC1713">
        <v>2</v>
      </c>
      <c r="BD1713" s="91">
        <v>41</v>
      </c>
      <c r="BE1713" s="93">
        <v>59</v>
      </c>
      <c r="BF1713" s="96">
        <f t="shared" si="698"/>
        <v>41059</v>
      </c>
      <c r="BG1713" s="96">
        <f t="shared" si="699"/>
        <v>41059</v>
      </c>
      <c r="BI1713" s="7" t="s">
        <v>1447</v>
      </c>
    </row>
    <row r="1714" spans="1:61" ht="14" hidden="1" customHeight="1" outlineLevel="1" x14ac:dyDescent="0.2">
      <c r="A1714" t="s">
        <v>527</v>
      </c>
      <c r="B1714" t="s">
        <v>94</v>
      </c>
      <c r="C1714" s="1">
        <f t="shared" si="709"/>
        <v>14605</v>
      </c>
      <c r="D1714" s="7">
        <f>IF(N1714&gt;0, RANK(N1714,(N1714:P1714,Q1714:AF1714)),0)</f>
        <v>2</v>
      </c>
      <c r="E1714" s="7">
        <f>IF(O1714&gt;0,RANK(O1714,(N1714:P1714,Q1714:AF1714)),0)</f>
        <v>1</v>
      </c>
      <c r="F1714" s="7">
        <f>IF(P1714&gt;0,RANK(P1714,(N1714:P1714,Q1714:AF1714)),0)</f>
        <v>0</v>
      </c>
      <c r="G1714" s="1">
        <f t="shared" si="718"/>
        <v>5129</v>
      </c>
      <c r="H1714" s="2">
        <f t="shared" si="719"/>
        <v>0.35118110236220473</v>
      </c>
      <c r="I1714" s="2"/>
      <c r="J1714" s="2">
        <f t="shared" si="710"/>
        <v>0.31119479630263608</v>
      </c>
      <c r="K1714" s="2">
        <f t="shared" si="711"/>
        <v>0.66237589866484081</v>
      </c>
      <c r="L1714" s="2">
        <f t="shared" si="712"/>
        <v>0</v>
      </c>
      <c r="M1714" s="2">
        <f t="shared" si="713"/>
        <v>2.6429305032523165E-2</v>
      </c>
      <c r="N1714" s="53">
        <v>4545</v>
      </c>
      <c r="O1714" s="53">
        <v>9674</v>
      </c>
      <c r="Q1714" s="53">
        <v>230</v>
      </c>
      <c r="R1714" s="53">
        <v>145</v>
      </c>
      <c r="X1714" s="53">
        <v>11</v>
      </c>
      <c r="AP1714" s="7">
        <f>IF(Q1714&gt;0,RANK(Q1714,(N1714:P1714,Q1714:AF1714)),0)</f>
        <v>3</v>
      </c>
      <c r="AQ1714" s="7">
        <f>IF(R1714&gt;0,RANK(R1714,(N1714:P1714,Q1714:AF1714)),0)</f>
        <v>4</v>
      </c>
      <c r="AR1714" s="7">
        <f>IF(T1714&gt;0,RANK(T1714,(N1714:P1714,Q1714:AF1714)),0)</f>
        <v>0</v>
      </c>
      <c r="AS1714" s="7">
        <f>IF(S1714&gt;0,RANK(S1714,(N1714:P1714,Q1714:AF1714)),0)</f>
        <v>0</v>
      </c>
      <c r="AT1714" s="2">
        <f t="shared" si="714"/>
        <v>1.5748031496062992E-2</v>
      </c>
      <c r="AU1714" s="2">
        <f t="shared" si="715"/>
        <v>9.9281068127353642E-3</v>
      </c>
      <c r="AV1714" s="2">
        <f t="shared" si="716"/>
        <v>0</v>
      </c>
      <c r="AW1714" s="2">
        <f t="shared" si="717"/>
        <v>0</v>
      </c>
      <c r="AY1714" t="s">
        <v>527</v>
      </c>
      <c r="AZ1714" t="s">
        <v>94</v>
      </c>
      <c r="BA1714">
        <v>2</v>
      </c>
      <c r="BC1714">
        <v>2</v>
      </c>
      <c r="BD1714" s="91">
        <v>41</v>
      </c>
      <c r="BE1714" s="93">
        <v>61</v>
      </c>
      <c r="BF1714" s="96">
        <f t="shared" si="698"/>
        <v>41061</v>
      </c>
      <c r="BG1714" s="96">
        <f t="shared" si="699"/>
        <v>41061</v>
      </c>
      <c r="BI1714" s="7" t="s">
        <v>1447</v>
      </c>
    </row>
    <row r="1715" spans="1:61" ht="14" hidden="1" customHeight="1" outlineLevel="1" x14ac:dyDescent="0.2">
      <c r="A1715" t="s">
        <v>1532</v>
      </c>
      <c r="B1715" t="s">
        <v>94</v>
      </c>
      <c r="C1715" s="1">
        <f t="shared" si="709"/>
        <v>5071</v>
      </c>
      <c r="D1715" s="7">
        <f>IF(N1715&gt;0, RANK(N1715,(N1715:P1715,Q1715:AF1715)),0)</f>
        <v>2</v>
      </c>
      <c r="E1715" s="7">
        <f>IF(O1715&gt;0,RANK(O1715,(N1715:P1715,Q1715:AF1715)),0)</f>
        <v>1</v>
      </c>
      <c r="F1715" s="7">
        <f>IF(P1715&gt;0,RANK(P1715,(N1715:P1715,Q1715:AF1715)),0)</f>
        <v>0</v>
      </c>
      <c r="G1715" s="1">
        <f t="shared" si="718"/>
        <v>1565</v>
      </c>
      <c r="H1715" s="2">
        <f t="shared" si="719"/>
        <v>0.30861762965884443</v>
      </c>
      <c r="I1715" s="2"/>
      <c r="J1715" s="2">
        <f t="shared" si="710"/>
        <v>0.33563399723920329</v>
      </c>
      <c r="K1715" s="2">
        <f t="shared" si="711"/>
        <v>0.64425162689804771</v>
      </c>
      <c r="L1715" s="2">
        <f t="shared" si="712"/>
        <v>0</v>
      </c>
      <c r="M1715" s="2">
        <f t="shared" si="713"/>
        <v>2.0114375862749001E-2</v>
      </c>
      <c r="N1715" s="53">
        <v>1702</v>
      </c>
      <c r="O1715" s="53">
        <v>3267</v>
      </c>
      <c r="Q1715" s="53">
        <v>65</v>
      </c>
      <c r="R1715" s="53">
        <v>37</v>
      </c>
      <c r="X1715" s="53">
        <v>0</v>
      </c>
      <c r="AP1715" s="7">
        <f>IF(Q1715&gt;0,RANK(Q1715,(N1715:P1715,Q1715:AF1715)),0)</f>
        <v>3</v>
      </c>
      <c r="AQ1715" s="7">
        <f>IF(R1715&gt;0,RANK(R1715,(N1715:P1715,Q1715:AF1715)),0)</f>
        <v>4</v>
      </c>
      <c r="AR1715" s="7">
        <f>IF(T1715&gt;0,RANK(T1715,(N1715:P1715,Q1715:AF1715)),0)</f>
        <v>0</v>
      </c>
      <c r="AS1715" s="7">
        <f>IF(S1715&gt;0,RANK(S1715,(N1715:P1715,Q1715:AF1715)),0)</f>
        <v>0</v>
      </c>
      <c r="AT1715" s="2">
        <f t="shared" si="714"/>
        <v>1.2817984618418458E-2</v>
      </c>
      <c r="AU1715" s="2">
        <f t="shared" si="715"/>
        <v>7.2963912443305065E-3</v>
      </c>
      <c r="AV1715" s="2">
        <f t="shared" si="716"/>
        <v>0</v>
      </c>
      <c r="AW1715" s="2">
        <f t="shared" si="717"/>
        <v>0</v>
      </c>
      <c r="AY1715" t="s">
        <v>1532</v>
      </c>
      <c r="AZ1715" t="s">
        <v>94</v>
      </c>
      <c r="BA1715">
        <v>2</v>
      </c>
      <c r="BC1715">
        <v>2</v>
      </c>
      <c r="BD1715" s="91">
        <v>41</v>
      </c>
      <c r="BE1715" s="93">
        <v>63</v>
      </c>
      <c r="BF1715" s="96">
        <f t="shared" si="698"/>
        <v>41063</v>
      </c>
      <c r="BG1715" s="96">
        <f t="shared" si="699"/>
        <v>41063</v>
      </c>
      <c r="BI1715" s="7" t="s">
        <v>1447</v>
      </c>
    </row>
    <row r="1716" spans="1:61" ht="14" hidden="1" customHeight="1" outlineLevel="1" x14ac:dyDescent="0.2">
      <c r="A1716" t="s">
        <v>960</v>
      </c>
      <c r="B1716" t="s">
        <v>94</v>
      </c>
      <c r="C1716" s="1">
        <f t="shared" si="709"/>
        <v>13799</v>
      </c>
      <c r="D1716" s="7">
        <f>IF(N1716&gt;0, RANK(N1716,(N1716:P1716,Q1716:AF1716)),0)</f>
        <v>1</v>
      </c>
      <c r="E1716" s="7">
        <f>IF(O1716&gt;0,RANK(O1716,(N1716:P1716,Q1716:AF1716)),0)</f>
        <v>2</v>
      </c>
      <c r="F1716" s="7">
        <f>IF(P1716&gt;0,RANK(P1716,(N1716:P1716,Q1716:AF1716)),0)</f>
        <v>0</v>
      </c>
      <c r="G1716" s="1">
        <f t="shared" si="718"/>
        <v>144</v>
      </c>
      <c r="H1716" s="2">
        <f t="shared" si="719"/>
        <v>1.0435538807159939E-2</v>
      </c>
      <c r="I1716" s="2"/>
      <c r="J1716" s="2">
        <f t="shared" si="710"/>
        <v>0.48670193492282049</v>
      </c>
      <c r="K1716" s="2">
        <f t="shared" si="711"/>
        <v>0.47626639611566057</v>
      </c>
      <c r="L1716" s="2">
        <f t="shared" si="712"/>
        <v>0</v>
      </c>
      <c r="M1716" s="2">
        <f t="shared" si="713"/>
        <v>3.7031668961518882E-2</v>
      </c>
      <c r="N1716" s="53">
        <v>6716</v>
      </c>
      <c r="O1716" s="53">
        <v>6572</v>
      </c>
      <c r="Q1716" s="53">
        <v>290</v>
      </c>
      <c r="R1716" s="53">
        <v>208</v>
      </c>
      <c r="X1716" s="53">
        <v>13</v>
      </c>
      <c r="AP1716" s="7">
        <f>IF(Q1716&gt;0,RANK(Q1716,(N1716:P1716,Q1716:AF1716)),0)</f>
        <v>3</v>
      </c>
      <c r="AQ1716" s="7">
        <f>IF(R1716&gt;0,RANK(R1716,(N1716:P1716,Q1716:AF1716)),0)</f>
        <v>4</v>
      </c>
      <c r="AR1716" s="7">
        <f>IF(T1716&gt;0,RANK(T1716,(N1716:P1716,Q1716:AF1716)),0)</f>
        <v>0</v>
      </c>
      <c r="AS1716" s="7">
        <f>IF(S1716&gt;0,RANK(S1716,(N1716:P1716,Q1716:AF1716)),0)</f>
        <v>0</v>
      </c>
      <c r="AT1716" s="2">
        <f t="shared" si="714"/>
        <v>2.1016015653308212E-2</v>
      </c>
      <c r="AU1716" s="2">
        <f t="shared" si="715"/>
        <v>1.5073556054786578E-2</v>
      </c>
      <c r="AV1716" s="2">
        <f t="shared" si="716"/>
        <v>0</v>
      </c>
      <c r="AW1716" s="2">
        <f t="shared" si="717"/>
        <v>0</v>
      </c>
      <c r="AY1716" t="s">
        <v>960</v>
      </c>
      <c r="AZ1716" t="s">
        <v>94</v>
      </c>
      <c r="BA1716">
        <v>2</v>
      </c>
      <c r="BC1716">
        <v>2</v>
      </c>
      <c r="BD1716" s="91">
        <v>41</v>
      </c>
      <c r="BE1716" s="93">
        <v>65</v>
      </c>
      <c r="BF1716" s="96">
        <f t="shared" si="698"/>
        <v>41065</v>
      </c>
      <c r="BG1716" s="96">
        <f t="shared" si="699"/>
        <v>41065</v>
      </c>
      <c r="BI1716" s="7" t="s">
        <v>1447</v>
      </c>
    </row>
    <row r="1717" spans="1:61" ht="14" hidden="1" customHeight="1" outlineLevel="1" x14ac:dyDescent="0.2">
      <c r="A1717" t="s">
        <v>1845</v>
      </c>
      <c r="B1717" t="s">
        <v>94</v>
      </c>
      <c r="C1717" s="1">
        <f t="shared" si="709"/>
        <v>312618</v>
      </c>
      <c r="D1717" s="7">
        <f>IF(N1717&gt;0, RANK(N1717,(N1717:P1717,Q1717:AF1717)),0)</f>
        <v>1</v>
      </c>
      <c r="E1717" s="7">
        <f>IF(O1717&gt;0,RANK(O1717,(N1717:P1717,Q1717:AF1717)),0)</f>
        <v>2</v>
      </c>
      <c r="F1717" s="7">
        <f>IF(P1717&gt;0,RANK(P1717,(N1717:P1717,Q1717:AF1717)),0)</f>
        <v>0</v>
      </c>
      <c r="G1717" s="1">
        <f t="shared" si="718"/>
        <v>104274</v>
      </c>
      <c r="H1717" s="2">
        <f t="shared" si="719"/>
        <v>0.33355085119858741</v>
      </c>
      <c r="I1717" s="2"/>
      <c r="J1717" s="2">
        <f t="shared" si="710"/>
        <v>0.64638952331599586</v>
      </c>
      <c r="K1717" s="2">
        <f t="shared" si="711"/>
        <v>0.31283867211740846</v>
      </c>
      <c r="L1717" s="2">
        <f t="shared" si="712"/>
        <v>0</v>
      </c>
      <c r="M1717" s="2">
        <f t="shared" si="713"/>
        <v>4.0771804566595682E-2</v>
      </c>
      <c r="N1717" s="53">
        <v>202073</v>
      </c>
      <c r="O1717" s="53">
        <v>97799</v>
      </c>
      <c r="Q1717" s="53">
        <v>6131</v>
      </c>
      <c r="R1717" s="53">
        <v>6206</v>
      </c>
      <c r="X1717" s="53">
        <v>409</v>
      </c>
      <c r="AP1717" s="7">
        <f>IF(Q1717&gt;0,RANK(Q1717,(N1717:P1717,Q1717:AF1717)),0)</f>
        <v>4</v>
      </c>
      <c r="AQ1717" s="7">
        <f>IF(R1717&gt;0,RANK(R1717,(N1717:P1717,Q1717:AF1717)),0)</f>
        <v>3</v>
      </c>
      <c r="AR1717" s="7">
        <f>IF(T1717&gt;0,RANK(T1717,(N1717:P1717,Q1717:AF1717)),0)</f>
        <v>0</v>
      </c>
      <c r="AS1717" s="7">
        <f>IF(S1717&gt;0,RANK(S1717,(N1717:P1717,Q1717:AF1717)),0)</f>
        <v>0</v>
      </c>
      <c r="AT1717" s="2">
        <f t="shared" si="714"/>
        <v>1.9611794586364188E-2</v>
      </c>
      <c r="AU1717" s="2">
        <f t="shared" si="715"/>
        <v>1.9851703996570894E-2</v>
      </c>
      <c r="AV1717" s="2">
        <f t="shared" si="716"/>
        <v>0</v>
      </c>
      <c r="AW1717" s="2">
        <f t="shared" si="717"/>
        <v>0</v>
      </c>
      <c r="AY1717" t="s">
        <v>1845</v>
      </c>
      <c r="AZ1717" t="s">
        <v>94</v>
      </c>
      <c r="BA1717">
        <v>1</v>
      </c>
      <c r="BC1717">
        <v>2</v>
      </c>
      <c r="BD1717" s="91">
        <v>41</v>
      </c>
      <c r="BE1717" s="93">
        <v>67</v>
      </c>
      <c r="BF1717" s="96">
        <f t="shared" si="698"/>
        <v>41067</v>
      </c>
      <c r="BG1717" s="96">
        <f t="shared" si="699"/>
        <v>41067</v>
      </c>
      <c r="BI1717" s="7" t="s">
        <v>1447</v>
      </c>
    </row>
    <row r="1718" spans="1:61" ht="14" hidden="1" customHeight="1" outlineLevel="1" x14ac:dyDescent="0.2">
      <c r="A1718" t="s">
        <v>2337</v>
      </c>
      <c r="B1718" t="s">
        <v>94</v>
      </c>
      <c r="C1718" s="1">
        <f t="shared" si="709"/>
        <v>932</v>
      </c>
      <c r="D1718" s="7">
        <f>IF(N1718&gt;0, RANK(N1718,(N1718:P1718,Q1718:AF1718)),0)</f>
        <v>2</v>
      </c>
      <c r="E1718" s="7">
        <f>IF(O1718&gt;0,RANK(O1718,(N1718:P1718,Q1718:AF1718)),0)</f>
        <v>1</v>
      </c>
      <c r="F1718" s="7">
        <f>IF(P1718&gt;0,RANK(P1718,(N1718:P1718,Q1718:AF1718)),0)</f>
        <v>0</v>
      </c>
      <c r="G1718" s="1">
        <f t="shared" si="718"/>
        <v>384</v>
      </c>
      <c r="H1718" s="2">
        <f t="shared" si="719"/>
        <v>0.41201716738197425</v>
      </c>
      <c r="I1718" s="2"/>
      <c r="J1718" s="2">
        <f t="shared" si="710"/>
        <v>0.2811158798283262</v>
      </c>
      <c r="K1718" s="2">
        <f t="shared" si="711"/>
        <v>0.69313304721030045</v>
      </c>
      <c r="L1718" s="2">
        <f t="shared" si="712"/>
        <v>0</v>
      </c>
      <c r="M1718" s="2">
        <f t="shared" si="713"/>
        <v>2.5751072961373356E-2</v>
      </c>
      <c r="N1718" s="53">
        <v>262</v>
      </c>
      <c r="O1718" s="53">
        <v>646</v>
      </c>
      <c r="Q1718" s="53">
        <v>16</v>
      </c>
      <c r="R1718" s="53">
        <v>8</v>
      </c>
      <c r="X1718" s="53">
        <v>0</v>
      </c>
      <c r="AP1718" s="7">
        <f>IF(Q1718&gt;0,RANK(Q1718,(N1718:P1718,Q1718:AF1718)),0)</f>
        <v>3</v>
      </c>
      <c r="AQ1718" s="7">
        <f>IF(R1718&gt;0,RANK(R1718,(N1718:P1718,Q1718:AF1718)),0)</f>
        <v>4</v>
      </c>
      <c r="AR1718" s="7">
        <f>IF(T1718&gt;0,RANK(T1718,(N1718:P1718,Q1718:AF1718)),0)</f>
        <v>0</v>
      </c>
      <c r="AS1718" s="7">
        <f>IF(S1718&gt;0,RANK(S1718,(N1718:P1718,Q1718:AF1718)),0)</f>
        <v>0</v>
      </c>
      <c r="AT1718" s="2">
        <f t="shared" si="714"/>
        <v>1.7167381974248927E-2</v>
      </c>
      <c r="AU1718" s="2">
        <f t="shared" si="715"/>
        <v>8.5836909871244635E-3</v>
      </c>
      <c r="AV1718" s="2">
        <f t="shared" si="716"/>
        <v>0</v>
      </c>
      <c r="AW1718" s="2">
        <f t="shared" si="717"/>
        <v>0</v>
      </c>
      <c r="AY1718" t="s">
        <v>2337</v>
      </c>
      <c r="AZ1718" t="s">
        <v>94</v>
      </c>
      <c r="BA1718">
        <v>2</v>
      </c>
      <c r="BC1718">
        <v>2</v>
      </c>
      <c r="BD1718" s="91">
        <v>41</v>
      </c>
      <c r="BE1718" s="93">
        <v>69</v>
      </c>
      <c r="BF1718" s="96">
        <f t="shared" si="698"/>
        <v>41069</v>
      </c>
      <c r="BG1718" s="96">
        <f t="shared" si="699"/>
        <v>41069</v>
      </c>
      <c r="BI1718" s="7" t="s">
        <v>1447</v>
      </c>
    </row>
    <row r="1719" spans="1:61" ht="14" hidden="1" customHeight="1" outlineLevel="1" x14ac:dyDescent="0.2">
      <c r="A1719" t="s">
        <v>1967</v>
      </c>
      <c r="B1719" t="s">
        <v>94</v>
      </c>
      <c r="C1719" s="1">
        <f t="shared" si="709"/>
        <v>57360</v>
      </c>
      <c r="D1719" s="7">
        <f>IF(N1719&gt;0, RANK(N1719,(N1719:P1719,Q1719:AF1719)),0)</f>
        <v>2</v>
      </c>
      <c r="E1719" s="7">
        <f>IF(O1719&gt;0,RANK(O1719,(N1719:P1719,Q1719:AF1719)),0)</f>
        <v>1</v>
      </c>
      <c r="F1719" s="7">
        <f>IF(P1719&gt;0,RANK(P1719,(N1719:P1719,Q1719:AF1719)),0)</f>
        <v>0</v>
      </c>
      <c r="G1719" s="1">
        <f t="shared" si="718"/>
        <v>1284</v>
      </c>
      <c r="H1719" s="2">
        <f t="shared" si="719"/>
        <v>2.2384937238493725E-2</v>
      </c>
      <c r="I1719" s="2"/>
      <c r="J1719" s="2">
        <f t="shared" si="710"/>
        <v>0.46884588563458857</v>
      </c>
      <c r="K1719" s="2">
        <f t="shared" si="711"/>
        <v>0.49123082287308228</v>
      </c>
      <c r="L1719" s="2">
        <f t="shared" si="712"/>
        <v>0</v>
      </c>
      <c r="M1719" s="2">
        <f t="shared" si="713"/>
        <v>3.9923291492329205E-2</v>
      </c>
      <c r="N1719" s="53">
        <v>26893</v>
      </c>
      <c r="O1719" s="53">
        <v>28177</v>
      </c>
      <c r="Q1719" s="53">
        <v>1335</v>
      </c>
      <c r="R1719" s="53">
        <v>900</v>
      </c>
      <c r="X1719" s="53">
        <v>55</v>
      </c>
      <c r="AP1719" s="7">
        <f>IF(Q1719&gt;0,RANK(Q1719,(N1719:P1719,Q1719:AF1719)),0)</f>
        <v>3</v>
      </c>
      <c r="AQ1719" s="7">
        <f>IF(R1719&gt;0,RANK(R1719,(N1719:P1719,Q1719:AF1719)),0)</f>
        <v>4</v>
      </c>
      <c r="AR1719" s="7">
        <f>IF(T1719&gt;0,RANK(T1719,(N1719:P1719,Q1719:AF1719)),0)</f>
        <v>0</v>
      </c>
      <c r="AS1719" s="7">
        <f>IF(S1719&gt;0,RANK(S1719,(N1719:P1719,Q1719:AF1719)),0)</f>
        <v>0</v>
      </c>
      <c r="AT1719" s="2">
        <f t="shared" si="714"/>
        <v>2.3274058577405856E-2</v>
      </c>
      <c r="AU1719" s="2">
        <f t="shared" si="715"/>
        <v>1.5690376569037656E-2</v>
      </c>
      <c r="AV1719" s="2">
        <f t="shared" si="716"/>
        <v>0</v>
      </c>
      <c r="AW1719" s="2">
        <f t="shared" si="717"/>
        <v>0</v>
      </c>
      <c r="AY1719" t="s">
        <v>1967</v>
      </c>
      <c r="AZ1719" t="s">
        <v>94</v>
      </c>
      <c r="BA1719">
        <v>1</v>
      </c>
      <c r="BC1719">
        <v>2</v>
      </c>
      <c r="BD1719" s="91">
        <v>41</v>
      </c>
      <c r="BE1719" s="93">
        <v>71</v>
      </c>
      <c r="BF1719" s="96">
        <f t="shared" si="698"/>
        <v>41071</v>
      </c>
      <c r="BG1719" s="96">
        <f t="shared" si="699"/>
        <v>41071</v>
      </c>
      <c r="BI1719" s="7" t="s">
        <v>1447</v>
      </c>
    </row>
    <row r="1720" spans="1:61" ht="14" customHeight="1" collapsed="1" x14ac:dyDescent="0.2">
      <c r="A1720" t="s">
        <v>510</v>
      </c>
      <c r="B1720" t="s">
        <v>2397</v>
      </c>
      <c r="C1720" s="1">
        <f t="shared" si="709"/>
        <v>2321249</v>
      </c>
      <c r="D1720" s="7">
        <f>IF(N1720&gt;0, RANK(N1720,(N1720:P1720,Q1720:AF1720)),0)</f>
        <v>1</v>
      </c>
      <c r="E1720" s="7">
        <f>IF(O1720&gt;0,RANK(O1720,(N1720:P1720,Q1720:AF1720)),0)</f>
        <v>2</v>
      </c>
      <c r="F1720" s="7">
        <f>IF(P1720&gt;0,RANK(P1720,(N1720:P1720,Q1720:AF1720)),0)</f>
        <v>0</v>
      </c>
      <c r="G1720" s="1">
        <f t="shared" si="718"/>
        <v>408233</v>
      </c>
      <c r="H1720" s="2">
        <f t="shared" si="719"/>
        <v>0.17586781943686353</v>
      </c>
      <c r="I1720" s="2"/>
      <c r="J1720" s="2">
        <f t="shared" si="710"/>
        <v>0.56911042288009606</v>
      </c>
      <c r="K1720" s="2">
        <f t="shared" si="711"/>
        <v>0.39324260344323247</v>
      </c>
      <c r="L1720" s="2">
        <f t="shared" si="712"/>
        <v>0</v>
      </c>
      <c r="M1720" s="2">
        <f t="shared" si="713"/>
        <v>3.7646973676671469E-2</v>
      </c>
      <c r="N1720" s="56">
        <f>SUM(N1684:N1719)</f>
        <v>1321047</v>
      </c>
      <c r="O1720" s="56">
        <f>SUM(O1684:O1719)</f>
        <v>912814</v>
      </c>
      <c r="P1720" s="56"/>
      <c r="Q1720" s="56">
        <f>SUM(Q1684:Q1719)</f>
        <v>42747</v>
      </c>
      <c r="R1720" s="56">
        <f>SUM(R1684:R1719)</f>
        <v>42239</v>
      </c>
      <c r="S1720" s="56"/>
      <c r="X1720" s="56">
        <f>SUM(X1684:X1719)</f>
        <v>2402</v>
      </c>
      <c r="AP1720" s="7">
        <f>IF(Q1720&gt;0,RANK(Q1720,(N1720:P1720,Q1720:AF1720)),0)</f>
        <v>3</v>
      </c>
      <c r="AQ1720" s="7">
        <f>IF(R1720&gt;0,RANK(R1720,(N1720:P1720,Q1720:AF1720)),0)</f>
        <v>4</v>
      </c>
      <c r="AR1720" s="7">
        <f>IF(T1720&gt;0,RANK(T1720,(N1720:P1720,Q1720:AF1720)),0)</f>
        <v>0</v>
      </c>
      <c r="AS1720" s="7">
        <f>IF(S1720&gt;0,RANK(S1720,(N1720:P1720,Q1720:AF1720)),0)</f>
        <v>0</v>
      </c>
      <c r="AT1720" s="2">
        <f t="shared" si="714"/>
        <v>1.841551681874715E-2</v>
      </c>
      <c r="AU1720" s="2">
        <f t="shared" si="715"/>
        <v>1.8196669120805222E-2</v>
      </c>
      <c r="AV1720" s="2">
        <f t="shared" si="716"/>
        <v>0</v>
      </c>
      <c r="AW1720" s="2">
        <f t="shared" si="717"/>
        <v>0</v>
      </c>
      <c r="AY1720" t="s">
        <v>510</v>
      </c>
      <c r="AZ1720" t="s">
        <v>2397</v>
      </c>
      <c r="BA1720" t="s">
        <v>2903</v>
      </c>
      <c r="BC1720">
        <v>2</v>
      </c>
      <c r="BD1720" s="91">
        <v>41</v>
      </c>
      <c r="BE1720" s="93"/>
      <c r="BF1720" s="91">
        <v>41</v>
      </c>
      <c r="BG1720" s="91">
        <f t="shared" si="699"/>
        <v>41</v>
      </c>
      <c r="BI1720" s="7" t="s">
        <v>2154</v>
      </c>
    </row>
    <row r="1721" spans="1:61" ht="14" customHeight="1" x14ac:dyDescent="0.2">
      <c r="C1721" s="1"/>
      <c r="E1721" s="7"/>
      <c r="F1721" s="7"/>
      <c r="I1721" s="2"/>
      <c r="N1721" s="105"/>
      <c r="O1721" s="105"/>
      <c r="P1721" s="105"/>
      <c r="Q1721" s="105"/>
      <c r="R1721" s="105"/>
      <c r="X1721" s="105"/>
      <c r="AP1721" s="7"/>
      <c r="AQ1721" s="7"/>
      <c r="AR1721" s="7"/>
      <c r="AS1721" s="7"/>
      <c r="BA1721" t="s">
        <v>2903</v>
      </c>
      <c r="BD1721" s="91"/>
      <c r="BE1721" s="93"/>
      <c r="BF1721" s="96"/>
      <c r="BG1721" s="96"/>
    </row>
    <row r="1722" spans="1:61" ht="14" hidden="1" customHeight="1" outlineLevel="1" x14ac:dyDescent="0.2">
      <c r="A1722" t="s">
        <v>1961</v>
      </c>
      <c r="B1722" t="s">
        <v>33</v>
      </c>
      <c r="C1722" s="1">
        <f t="shared" ref="C1722:C1728" si="720">SUM(N1722:AN1722)</f>
        <v>27359</v>
      </c>
      <c r="D1722" s="7">
        <f>IF(N1722&gt;0, RANK(N1722,(N1722:P1722,Q1722:AF1722)),0)</f>
        <v>1</v>
      </c>
      <c r="E1722" s="7">
        <f>IF(O1722&gt;0,RANK(O1722,(N1722:P1722,Q1722:AF1722)),0)</f>
        <v>2</v>
      </c>
      <c r="F1722" s="7">
        <f>IF(P1722&gt;0,RANK(P1722,(N1722:P1722,Q1722:AF1722)),0)</f>
        <v>0</v>
      </c>
      <c r="G1722" s="1">
        <f t="shared" ref="G1722:G1758" si="721">IF(C1722&gt;0,MAX(N1722:P1722)-LARGE(N1722:P1722,2),0)</f>
        <v>10893</v>
      </c>
      <c r="H1722" s="2">
        <f t="shared" ref="H1722:H1758" si="722">IF(C1722&gt;0,G1722/C1722,0)</f>
        <v>0.39815051719726596</v>
      </c>
      <c r="I1722" s="2"/>
      <c r="J1722" s="2">
        <f t="shared" ref="J1722:K1728" si="723">IF($C1722=0,"-",N1722/$C1722)</f>
        <v>0.69834423772798715</v>
      </c>
      <c r="K1722" s="2">
        <f t="shared" si="723"/>
        <v>0.30019372053072113</v>
      </c>
      <c r="L1722" s="2">
        <f t="shared" ref="L1722:L1728" si="724">IF($C1722=0,"-",P1722/$C1722)</f>
        <v>0</v>
      </c>
      <c r="M1722" s="2">
        <f t="shared" ref="M1722:M1728" si="725">IF(C1722=0,"-",(1-J1722-K1722-L1722))</f>
        <v>1.4620417412917197E-3</v>
      </c>
      <c r="N1722" s="105">
        <f>SUMIF(Town!$AP$1141:$AP$1180,$BF1722,Town!N$1141:N$1180)</f>
        <v>19106</v>
      </c>
      <c r="O1722" s="105">
        <f>SUMIF(Town!$AP$1141:$AP$1180,$BF1722,Town!O$1141:O$1180)</f>
        <v>8213</v>
      </c>
      <c r="P1722" s="105"/>
      <c r="Q1722" s="105"/>
      <c r="X1722" s="105">
        <f>SUMIF(Town!$AP$1141:$AP$1180,$BF1722,Town!X$1141:X$1180)</f>
        <v>40</v>
      </c>
      <c r="AP1722" s="7">
        <f>IF(Q1722&gt;0,RANK(Q1722,(N1722:P1722,Q1722:AF1722)),0)</f>
        <v>0</v>
      </c>
      <c r="AQ1722" s="7">
        <f>IF(R1722&gt;0,RANK(R1722,(N1722:P1722,Q1722:AF1722)),0)</f>
        <v>0</v>
      </c>
      <c r="AR1722" s="7">
        <f>IF(T1722&gt;0,RANK(T1722,(N1722:P1722,Q1722:AF1722)),0)</f>
        <v>0</v>
      </c>
      <c r="AS1722" s="7">
        <f>IF(S1722&gt;0,RANK(S1722,(N1722:P1722,Q1722:AF1722)),0)</f>
        <v>0</v>
      </c>
      <c r="AT1722" s="2">
        <f t="shared" ref="AT1722:AU1728" si="726">IF($C1722=0,"-",Q1722/$C1722)</f>
        <v>0</v>
      </c>
      <c r="AU1722" s="2">
        <f t="shared" si="726"/>
        <v>0</v>
      </c>
      <c r="AV1722" s="2">
        <f t="shared" ref="AV1722:AV1728" si="727">IF($C1722=0,"-",T1722/$C1722)</f>
        <v>0</v>
      </c>
      <c r="AW1722" s="2">
        <f t="shared" ref="AW1722:AW1728" si="728">IF($C1722=0,"-",S1722/$C1722)</f>
        <v>0</v>
      </c>
      <c r="AY1722" t="s">
        <v>1961</v>
      </c>
      <c r="AZ1722" t="s">
        <v>33</v>
      </c>
      <c r="BA1722">
        <v>1</v>
      </c>
      <c r="BC1722">
        <v>2</v>
      </c>
      <c r="BD1722" s="91">
        <v>44</v>
      </c>
      <c r="BE1722" s="93">
        <v>1</v>
      </c>
      <c r="BF1722" s="96">
        <f t="shared" ref="BF1722:BF1727" si="729">1000*BD1722+BE1722</f>
        <v>44001</v>
      </c>
      <c r="BG1722" s="96">
        <f t="shared" si="699"/>
        <v>44001</v>
      </c>
      <c r="BI1722" s="7" t="s">
        <v>1447</v>
      </c>
    </row>
    <row r="1723" spans="1:61" ht="14" hidden="1" customHeight="1" outlineLevel="1" x14ac:dyDescent="0.2">
      <c r="A1723" t="s">
        <v>2158</v>
      </c>
      <c r="B1723" t="s">
        <v>33</v>
      </c>
      <c r="C1723" s="1">
        <f t="shared" si="720"/>
        <v>90125</v>
      </c>
      <c r="D1723" s="7">
        <f>IF(N1723&gt;0, RANK(N1723,(N1723:P1723,Q1723:AF1723)),0)</f>
        <v>1</v>
      </c>
      <c r="E1723" s="7">
        <f>IF(O1723&gt;0,RANK(O1723,(N1723:P1723,Q1723:AF1723)),0)</f>
        <v>2</v>
      </c>
      <c r="F1723" s="7">
        <f>IF(P1723&gt;0,RANK(P1723,(N1723:P1723,Q1723:AF1723)),0)</f>
        <v>0</v>
      </c>
      <c r="G1723" s="1">
        <f t="shared" si="721"/>
        <v>19515</v>
      </c>
      <c r="H1723" s="2">
        <f t="shared" si="722"/>
        <v>0.21653259361997226</v>
      </c>
      <c r="I1723" s="2"/>
      <c r="J1723" s="2">
        <f t="shared" si="723"/>
        <v>0.6077115117891817</v>
      </c>
      <c r="K1723" s="2">
        <f t="shared" si="723"/>
        <v>0.39117891816920941</v>
      </c>
      <c r="L1723" s="2">
        <f t="shared" si="724"/>
        <v>0</v>
      </c>
      <c r="M1723" s="2">
        <f t="shared" si="725"/>
        <v>1.1095700416088872E-3</v>
      </c>
      <c r="N1723" s="105">
        <f>SUMIF(Town!$AP$1141:$AP$1180,$BF1723,Town!N$1141:N$1180)</f>
        <v>54770</v>
      </c>
      <c r="O1723" s="105">
        <f>SUMIF(Town!$AP$1141:$AP$1180,$BF1723,Town!O$1141:O$1180)</f>
        <v>35255</v>
      </c>
      <c r="P1723" s="105"/>
      <c r="Q1723" s="105"/>
      <c r="X1723" s="105">
        <f>SUMIF(Town!$AP$1141:$AP$1180,$BF1723,Town!X$1141:X$1180)</f>
        <v>100</v>
      </c>
      <c r="AP1723" s="7">
        <f>IF(Q1723&gt;0,RANK(Q1723,(N1723:P1723,Q1723:AF1723)),0)</f>
        <v>0</v>
      </c>
      <c r="AQ1723" s="7">
        <f>IF(R1723&gt;0,RANK(R1723,(N1723:P1723,Q1723:AF1723)),0)</f>
        <v>0</v>
      </c>
      <c r="AR1723" s="7">
        <f>IF(T1723&gt;0,RANK(T1723,(N1723:P1723,Q1723:AF1723)),0)</f>
        <v>0</v>
      </c>
      <c r="AS1723" s="7">
        <f>IF(S1723&gt;0,RANK(S1723,(N1723:P1723,Q1723:AF1723)),0)</f>
        <v>0</v>
      </c>
      <c r="AT1723" s="2">
        <f t="shared" si="726"/>
        <v>0</v>
      </c>
      <c r="AU1723" s="2">
        <f t="shared" si="726"/>
        <v>0</v>
      </c>
      <c r="AV1723" s="2">
        <f t="shared" si="727"/>
        <v>0</v>
      </c>
      <c r="AW1723" s="2">
        <f t="shared" si="728"/>
        <v>0</v>
      </c>
      <c r="AY1723" t="s">
        <v>2158</v>
      </c>
      <c r="AZ1723" t="s">
        <v>33</v>
      </c>
      <c r="BA1723">
        <v>2</v>
      </c>
      <c r="BC1723">
        <v>2</v>
      </c>
      <c r="BD1723" s="91">
        <v>44</v>
      </c>
      <c r="BE1723" s="93">
        <v>3</v>
      </c>
      <c r="BF1723" s="96">
        <f t="shared" si="729"/>
        <v>44003</v>
      </c>
      <c r="BG1723" s="96">
        <f t="shared" si="699"/>
        <v>44003</v>
      </c>
      <c r="BI1723" s="7" t="s">
        <v>1447</v>
      </c>
    </row>
    <row r="1724" spans="1:61" ht="14" hidden="1" customHeight="1" outlineLevel="1" x14ac:dyDescent="0.2">
      <c r="A1724" t="s">
        <v>2083</v>
      </c>
      <c r="B1724" t="s">
        <v>33</v>
      </c>
      <c r="C1724" s="1">
        <f t="shared" si="720"/>
        <v>44158</v>
      </c>
      <c r="D1724" s="7">
        <f>IF(N1724&gt;0, RANK(N1724,(N1724:P1724,Q1724:AF1724)),0)</f>
        <v>1</v>
      </c>
      <c r="E1724" s="7">
        <f>IF(O1724&gt;0,RANK(O1724,(N1724:P1724,Q1724:AF1724)),0)</f>
        <v>2</v>
      </c>
      <c r="F1724" s="7">
        <f>IF(P1724&gt;0,RANK(P1724,(N1724:P1724,Q1724:AF1724)),0)</f>
        <v>0</v>
      </c>
      <c r="G1724" s="1">
        <f t="shared" si="721"/>
        <v>17053</v>
      </c>
      <c r="H1724" s="2">
        <f t="shared" si="722"/>
        <v>0.38618143937678334</v>
      </c>
      <c r="I1724" s="2"/>
      <c r="J1724" s="2">
        <f t="shared" si="723"/>
        <v>0.69251324788260338</v>
      </c>
      <c r="K1724" s="2">
        <f t="shared" si="723"/>
        <v>0.30633180850582004</v>
      </c>
      <c r="L1724" s="2">
        <f t="shared" si="724"/>
        <v>0</v>
      </c>
      <c r="M1724" s="2">
        <f t="shared" si="725"/>
        <v>1.1549436115765865E-3</v>
      </c>
      <c r="N1724" s="105">
        <f>SUMIF(Town!$AP$1141:$AP$1180,$BF1724,Town!N$1141:N$1180)</f>
        <v>30580</v>
      </c>
      <c r="O1724" s="105">
        <f>SUMIF(Town!$AP$1141:$AP$1180,$BF1724,Town!O$1141:O$1180)</f>
        <v>13527</v>
      </c>
      <c r="P1724" s="105"/>
      <c r="Q1724" s="105"/>
      <c r="X1724" s="105">
        <f>SUMIF(Town!$AP$1141:$AP$1180,$BF1724,Town!X$1141:X$1180)</f>
        <v>51</v>
      </c>
      <c r="AP1724" s="7">
        <f>IF(Q1724&gt;0,RANK(Q1724,(N1724:P1724,Q1724:AF1724)),0)</f>
        <v>0</v>
      </c>
      <c r="AQ1724" s="7">
        <f>IF(R1724&gt;0,RANK(R1724,(N1724:P1724,Q1724:AF1724)),0)</f>
        <v>0</v>
      </c>
      <c r="AR1724" s="7">
        <f>IF(T1724&gt;0,RANK(T1724,(N1724:P1724,Q1724:AF1724)),0)</f>
        <v>0</v>
      </c>
      <c r="AS1724" s="7">
        <f>IF(S1724&gt;0,RANK(S1724,(N1724:P1724,Q1724:AF1724)),0)</f>
        <v>0</v>
      </c>
      <c r="AT1724" s="2">
        <f t="shared" si="726"/>
        <v>0</v>
      </c>
      <c r="AU1724" s="2">
        <f t="shared" si="726"/>
        <v>0</v>
      </c>
      <c r="AV1724" s="2">
        <f t="shared" si="727"/>
        <v>0</v>
      </c>
      <c r="AW1724" s="2">
        <f t="shared" si="728"/>
        <v>0</v>
      </c>
      <c r="AY1724" t="s">
        <v>2083</v>
      </c>
      <c r="AZ1724" t="s">
        <v>33</v>
      </c>
      <c r="BA1724">
        <v>1</v>
      </c>
      <c r="BC1724">
        <v>2</v>
      </c>
      <c r="BD1724" s="91">
        <v>44</v>
      </c>
      <c r="BE1724" s="93">
        <v>5</v>
      </c>
      <c r="BF1724" s="96">
        <f t="shared" si="729"/>
        <v>44005</v>
      </c>
      <c r="BG1724" s="96">
        <f t="shared" si="699"/>
        <v>44005</v>
      </c>
      <c r="BI1724" s="7" t="s">
        <v>1447</v>
      </c>
    </row>
    <row r="1725" spans="1:61" ht="14" hidden="1" customHeight="1" outlineLevel="1" x14ac:dyDescent="0.2">
      <c r="A1725" t="s">
        <v>1495</v>
      </c>
      <c r="B1725" t="s">
        <v>33</v>
      </c>
      <c r="C1725" s="1">
        <f t="shared" si="720"/>
        <v>257911</v>
      </c>
      <c r="D1725" s="7">
        <f>IF(N1725&gt;0, RANK(N1725,(N1725:P1725,Q1725:AF1725)),0)</f>
        <v>1</v>
      </c>
      <c r="E1725" s="7">
        <f>IF(O1725&gt;0,RANK(O1725,(N1725:P1725,Q1725:AF1725)),0)</f>
        <v>2</v>
      </c>
      <c r="F1725" s="7">
        <f>IF(P1725&gt;0,RANK(P1725,(N1725:P1725,Q1725:AF1725)),0)</f>
        <v>0</v>
      </c>
      <c r="G1725" s="1">
        <f t="shared" si="721"/>
        <v>94193</v>
      </c>
      <c r="H1725" s="2">
        <f t="shared" si="722"/>
        <v>0.36521513235185782</v>
      </c>
      <c r="I1725" s="2"/>
      <c r="J1725" s="2">
        <f t="shared" si="723"/>
        <v>0.68156457072400944</v>
      </c>
      <c r="K1725" s="2">
        <f t="shared" si="723"/>
        <v>0.31634943837215163</v>
      </c>
      <c r="L1725" s="2">
        <f t="shared" si="724"/>
        <v>0</v>
      </c>
      <c r="M1725" s="2">
        <f t="shared" si="725"/>
        <v>2.0859909038389302E-3</v>
      </c>
      <c r="N1725" s="105">
        <f>SUMIF(Town!$AP$1141:$AP$1180,$BF1725,Town!N$1141:N$1180)</f>
        <v>175783</v>
      </c>
      <c r="O1725" s="105">
        <f>SUMIF(Town!$AP$1141:$AP$1180,$BF1725,Town!O$1141:O$1180)</f>
        <v>81590</v>
      </c>
      <c r="P1725" s="105"/>
      <c r="Q1725" s="105"/>
      <c r="X1725" s="105">
        <f>SUMIF(Town!$AP$1141:$AP$1180,$BF1725,Town!X$1141:X$1180)</f>
        <v>538</v>
      </c>
      <c r="AP1725" s="7">
        <f>IF(Q1725&gt;0,RANK(Q1725,(N1725:P1725,Q1725:AF1725)),0)</f>
        <v>0</v>
      </c>
      <c r="AQ1725" s="7">
        <f>IF(R1725&gt;0,RANK(R1725,(N1725:P1725,Q1725:AF1725)),0)</f>
        <v>0</v>
      </c>
      <c r="AR1725" s="7">
        <f>IF(T1725&gt;0,RANK(T1725,(N1725:P1725,Q1725:AF1725)),0)</f>
        <v>0</v>
      </c>
      <c r="AS1725" s="7">
        <f>IF(S1725&gt;0,RANK(S1725,(N1725:P1725,Q1725:AF1725)),0)</f>
        <v>0</v>
      </c>
      <c r="AT1725" s="2">
        <f t="shared" si="726"/>
        <v>0</v>
      </c>
      <c r="AU1725" s="2">
        <f t="shared" si="726"/>
        <v>0</v>
      </c>
      <c r="AV1725" s="2">
        <f t="shared" si="727"/>
        <v>0</v>
      </c>
      <c r="AW1725" s="2">
        <f t="shared" si="728"/>
        <v>0</v>
      </c>
      <c r="AY1725" t="s">
        <v>1495</v>
      </c>
      <c r="AZ1725" t="s">
        <v>33</v>
      </c>
      <c r="BC1725">
        <v>2</v>
      </c>
      <c r="BD1725" s="91">
        <v>44</v>
      </c>
      <c r="BE1725" s="93">
        <v>7</v>
      </c>
      <c r="BF1725" s="96">
        <f t="shared" si="729"/>
        <v>44007</v>
      </c>
      <c r="BG1725" s="96">
        <f t="shared" si="699"/>
        <v>44007</v>
      </c>
      <c r="BI1725" s="7" t="s">
        <v>1447</v>
      </c>
    </row>
    <row r="1726" spans="1:61" ht="14" hidden="1" customHeight="1" outlineLevel="1" x14ac:dyDescent="0.2">
      <c r="A1726" t="s">
        <v>1845</v>
      </c>
      <c r="B1726" t="s">
        <v>33</v>
      </c>
      <c r="C1726" s="1">
        <f t="shared" si="720"/>
        <v>73481</v>
      </c>
      <c r="D1726" s="7">
        <f>IF(N1726&gt;0, RANK(N1726,(N1726:P1726,Q1726:AF1726)),0)</f>
        <v>1</v>
      </c>
      <c r="E1726" s="7">
        <f>IF(O1726&gt;0,RANK(O1726,(N1726:P1726,Q1726:AF1726)),0)</f>
        <v>2</v>
      </c>
      <c r="F1726" s="7">
        <f>IF(P1726&gt;0,RANK(P1726,(N1726:P1726,Q1726:AF1726)),0)</f>
        <v>0</v>
      </c>
      <c r="G1726" s="1">
        <f>IF(C1726&gt;0,MAX(N1726:P1726)-LARGE(N1726:P1726,2),0)</f>
        <v>20999</v>
      </c>
      <c r="H1726" s="2">
        <f>IF(C1726&gt;0,G1726/C1726,0)</f>
        <v>0.28577455396633145</v>
      </c>
      <c r="I1726" s="2"/>
      <c r="J1726" s="2">
        <f t="shared" si="723"/>
        <v>0.64217961105591925</v>
      </c>
      <c r="K1726" s="2">
        <f t="shared" si="723"/>
        <v>0.35640505708958781</v>
      </c>
      <c r="L1726" s="2">
        <f>IF($C1726=0,"-",P1726/$C1726)</f>
        <v>0</v>
      </c>
      <c r="M1726" s="2">
        <f>IF(C1726=0,"-",(1-J1726-K1726-L1726))</f>
        <v>1.4153318544929405E-3</v>
      </c>
      <c r="N1726" s="105">
        <f>SUMIF(Town!$AP$1141:$AP$1180,$BF1726,Town!N$1141:N$1180)</f>
        <v>47188</v>
      </c>
      <c r="O1726" s="105">
        <f>SUMIF(Town!$AP$1141:$AP$1180,$BF1726,Town!O$1141:O$1180)</f>
        <v>26189</v>
      </c>
      <c r="P1726" s="105"/>
      <c r="Q1726" s="105"/>
      <c r="X1726" s="105">
        <f>SUMIF(Town!$AP$1141:$AP$1180,$BF1726,Town!X$1141:X$1180)</f>
        <v>104</v>
      </c>
      <c r="AP1726" s="7">
        <f>IF(Q1726&gt;0,RANK(Q1726,(N1726:P1726,Q1726:AF1726)),0)</f>
        <v>0</v>
      </c>
      <c r="AQ1726" s="7">
        <f>IF(R1726&gt;0,RANK(R1726,(N1726:P1726,Q1726:AF1726)),0)</f>
        <v>0</v>
      </c>
      <c r="AR1726" s="7">
        <f>IF(T1726&gt;0,RANK(T1726,(N1726:P1726,Q1726:AF1726)),0)</f>
        <v>0</v>
      </c>
      <c r="AS1726" s="7">
        <f>IF(S1726&gt;0,RANK(S1726,(N1726:P1726,Q1726:AF1726)),0)</f>
        <v>0</v>
      </c>
      <c r="AT1726" s="2">
        <f t="shared" si="726"/>
        <v>0</v>
      </c>
      <c r="AU1726" s="2">
        <f t="shared" si="726"/>
        <v>0</v>
      </c>
      <c r="AV1726" s="2">
        <f t="shared" si="727"/>
        <v>0</v>
      </c>
      <c r="AW1726" s="2">
        <f t="shared" si="728"/>
        <v>0</v>
      </c>
      <c r="AY1726" t="s">
        <v>1845</v>
      </c>
      <c r="AZ1726" t="s">
        <v>33</v>
      </c>
      <c r="BA1726">
        <v>2</v>
      </c>
      <c r="BC1726">
        <v>2</v>
      </c>
      <c r="BD1726" s="91">
        <v>44</v>
      </c>
      <c r="BE1726" s="93">
        <v>9</v>
      </c>
      <c r="BF1726" s="96">
        <f t="shared" si="729"/>
        <v>44009</v>
      </c>
      <c r="BG1726" s="96">
        <f t="shared" si="699"/>
        <v>44009</v>
      </c>
      <c r="BI1726" s="7" t="s">
        <v>1447</v>
      </c>
    </row>
    <row r="1727" spans="1:61" ht="14" hidden="1" customHeight="1" outlineLevel="1" x14ac:dyDescent="0.2">
      <c r="A1727" t="s">
        <v>2599</v>
      </c>
      <c r="B1727" t="s">
        <v>33</v>
      </c>
      <c r="C1727" s="1">
        <f t="shared" si="720"/>
        <v>1228</v>
      </c>
      <c r="D1727" s="7">
        <f>IF(N1727&gt;0, RANK(N1727,(N1727:P1727,Q1727:AF1727)),0)</f>
        <v>1</v>
      </c>
      <c r="E1727" s="7">
        <f>IF(O1727&gt;0,RANK(O1727,(N1727:P1727,Q1727:AF1727)),0)</f>
        <v>2</v>
      </c>
      <c r="F1727" s="7">
        <f>IF(P1727&gt;0,RANK(P1727,(N1727:P1727,Q1727:AF1727)),0)</f>
        <v>0</v>
      </c>
      <c r="G1727" s="1">
        <f t="shared" si="721"/>
        <v>1066</v>
      </c>
      <c r="H1727" s="2">
        <f t="shared" si="722"/>
        <v>0.86807817589576552</v>
      </c>
      <c r="I1727" s="2"/>
      <c r="J1727" s="2">
        <f t="shared" si="723"/>
        <v>0.93403908794788271</v>
      </c>
      <c r="K1727" s="2">
        <f t="shared" si="723"/>
        <v>6.5960912052117265E-2</v>
      </c>
      <c r="L1727" s="2">
        <f t="shared" si="724"/>
        <v>0</v>
      </c>
      <c r="M1727" s="2">
        <f t="shared" si="725"/>
        <v>2.7755575615628914E-17</v>
      </c>
      <c r="N1727" s="105">
        <f>SUMIF(Town!$AP$1141:$AP$1180,$BF1727,Town!N$1141:N$1180)</f>
        <v>1147</v>
      </c>
      <c r="O1727" s="105">
        <f>SUMIF(Town!$AP$1141:$AP$1180,$BF1727,Town!O$1141:O$1180)</f>
        <v>81</v>
      </c>
      <c r="P1727" s="105"/>
      <c r="Q1727" s="105"/>
      <c r="X1727" s="105">
        <f>SUMIF(Town!$AP$1141:$AP$1180,$BF1727,Town!X$1141:X$1180)</f>
        <v>0</v>
      </c>
      <c r="AP1727" s="7">
        <f>IF(Q1727&gt;0,RANK(Q1727,(N1727:P1727,Q1727:AF1727)),0)</f>
        <v>0</v>
      </c>
      <c r="AQ1727" s="7">
        <f>IF(R1727&gt;0,RANK(R1727,(N1727:P1727,Q1727:AF1727)),0)</f>
        <v>0</v>
      </c>
      <c r="AR1727" s="7">
        <f>IF(T1727&gt;0,RANK(T1727,(N1727:P1727,Q1727:AF1727)),0)</f>
        <v>0</v>
      </c>
      <c r="AS1727" s="7">
        <f>IF(S1727&gt;0,RANK(S1727,(N1727:P1727,Q1727:AF1727)),0)</f>
        <v>0</v>
      </c>
      <c r="AT1727" s="2">
        <f t="shared" si="726"/>
        <v>0</v>
      </c>
      <c r="AU1727" s="2">
        <f t="shared" si="726"/>
        <v>0</v>
      </c>
      <c r="AV1727" s="2">
        <f t="shared" si="727"/>
        <v>0</v>
      </c>
      <c r="AW1727" s="2">
        <f t="shared" si="728"/>
        <v>0</v>
      </c>
      <c r="AY1727" t="s">
        <v>2599</v>
      </c>
      <c r="AZ1727" t="s">
        <v>33</v>
      </c>
      <c r="BC1727">
        <v>2</v>
      </c>
      <c r="BD1727" s="91">
        <v>44</v>
      </c>
      <c r="BE1727" s="93">
        <v>99</v>
      </c>
      <c r="BF1727" s="96">
        <f t="shared" si="729"/>
        <v>44099</v>
      </c>
      <c r="BG1727" s="96">
        <f t="shared" si="699"/>
        <v>44099</v>
      </c>
      <c r="BI1727" t="s">
        <v>2599</v>
      </c>
    </row>
    <row r="1728" spans="1:61" ht="14" customHeight="1" collapsed="1" x14ac:dyDescent="0.2">
      <c r="A1728" t="s">
        <v>1449</v>
      </c>
      <c r="B1728" t="s">
        <v>2397</v>
      </c>
      <c r="C1728" s="1">
        <f t="shared" si="720"/>
        <v>494262</v>
      </c>
      <c r="D1728" s="7">
        <f>IF(N1728&gt;0, RANK(N1728,(N1728:P1728,Q1728:AF1728)),0)</f>
        <v>1</v>
      </c>
      <c r="E1728" s="7">
        <f>IF(O1728&gt;0,RANK(O1728,(N1728:P1728,Q1728:AF1728)),0)</f>
        <v>2</v>
      </c>
      <c r="F1728" s="7">
        <f>IF(P1728&gt;0,RANK(P1728,(N1728:P1728,Q1728:AF1728)),0)</f>
        <v>0</v>
      </c>
      <c r="G1728" s="1">
        <f t="shared" si="721"/>
        <v>163719</v>
      </c>
      <c r="H1728" s="2">
        <f t="shared" si="722"/>
        <v>0.33123930223241926</v>
      </c>
      <c r="I1728" s="2"/>
      <c r="J1728" s="2">
        <f t="shared" si="723"/>
        <v>0.66477698062970647</v>
      </c>
      <c r="K1728" s="2">
        <f t="shared" si="723"/>
        <v>0.33353767839728726</v>
      </c>
      <c r="L1728" s="2">
        <f t="shared" si="724"/>
        <v>0</v>
      </c>
      <c r="M1728" s="2">
        <f t="shared" si="725"/>
        <v>1.6853409730062663E-3</v>
      </c>
      <c r="N1728" s="105">
        <f>SUM(N1722:N1727)</f>
        <v>328574</v>
      </c>
      <c r="O1728" s="105">
        <f>SUM(O1722:O1727)</f>
        <v>164855</v>
      </c>
      <c r="P1728" s="105"/>
      <c r="Q1728" s="105"/>
      <c r="X1728" s="105">
        <f>SUM(X1722:X1727)</f>
        <v>833</v>
      </c>
      <c r="AP1728" s="7">
        <f>IF(Q1728&gt;0,RANK(Q1728,(N1728:P1728,Q1728:AF1728)),0)</f>
        <v>0</v>
      </c>
      <c r="AQ1728" s="7">
        <f>IF(R1728&gt;0,RANK(R1728,(N1728:P1728,Q1728:AF1728)),0)</f>
        <v>0</v>
      </c>
      <c r="AR1728" s="7">
        <f>IF(T1728&gt;0,RANK(T1728,(N1728:P1728,Q1728:AF1728)),0)</f>
        <v>0</v>
      </c>
      <c r="AS1728" s="7">
        <f>IF(S1728&gt;0,RANK(S1728,(N1728:P1728,Q1728:AF1728)),0)</f>
        <v>0</v>
      </c>
      <c r="AT1728" s="2">
        <f t="shared" si="726"/>
        <v>0</v>
      </c>
      <c r="AU1728" s="2">
        <f t="shared" si="726"/>
        <v>0</v>
      </c>
      <c r="AV1728" s="2">
        <f t="shared" si="727"/>
        <v>0</v>
      </c>
      <c r="AW1728" s="2">
        <f t="shared" si="728"/>
        <v>0</v>
      </c>
      <c r="AY1728" t="s">
        <v>1449</v>
      </c>
      <c r="AZ1728" t="s">
        <v>2397</v>
      </c>
      <c r="BA1728" t="s">
        <v>2903</v>
      </c>
      <c r="BC1728">
        <v>2</v>
      </c>
      <c r="BD1728" s="91">
        <v>44</v>
      </c>
      <c r="BE1728" s="93"/>
      <c r="BF1728" s="91">
        <v>44</v>
      </c>
      <c r="BG1728" s="91">
        <f t="shared" si="699"/>
        <v>44</v>
      </c>
      <c r="BI1728" s="7" t="s">
        <v>2154</v>
      </c>
    </row>
    <row r="1729" spans="1:72" ht="14" customHeight="1" x14ac:dyDescent="0.2">
      <c r="C1729" s="1"/>
      <c r="E1729" s="7"/>
      <c r="F1729" s="7"/>
      <c r="I1729" s="2"/>
      <c r="AP1729" s="7"/>
      <c r="AQ1729" s="7"/>
      <c r="AR1729" s="7"/>
      <c r="AS1729" s="7"/>
      <c r="BA1729" t="s">
        <v>2903</v>
      </c>
      <c r="BD1729" s="91"/>
      <c r="BE1729" s="93"/>
      <c r="BF1729" s="96"/>
      <c r="BG1729" s="96"/>
      <c r="BS1729" t="s">
        <v>2298</v>
      </c>
      <c r="BT1729" t="s">
        <v>2173</v>
      </c>
    </row>
    <row r="1730" spans="1:72" ht="14" hidden="1" customHeight="1" outlineLevel="1" x14ac:dyDescent="0.2">
      <c r="A1730" t="s">
        <v>228</v>
      </c>
      <c r="B1730" t="s">
        <v>338</v>
      </c>
      <c r="C1730" s="1">
        <f t="shared" ref="C1730:C1776" si="730">SUM(N1730:AN1730)</f>
        <v>12450</v>
      </c>
      <c r="D1730" s="7">
        <f>IF(N1730&gt;0, RANK(N1730,(N1730:P1730,Q1730:AF1730)),0)</f>
        <v>2</v>
      </c>
      <c r="E1730" s="7">
        <f>IF(O1730&gt;0,RANK(O1730,(N1730:P1730,Q1730:AF1730)),0)</f>
        <v>1</v>
      </c>
      <c r="F1730" s="7">
        <f>IF(P1730&gt;0,RANK(P1730,(N1730:P1730,Q1730:AF1730)),0)</f>
        <v>0</v>
      </c>
      <c r="G1730" s="1">
        <f t="shared" si="721"/>
        <v>3793</v>
      </c>
      <c r="H1730" s="2">
        <f t="shared" si="722"/>
        <v>0.30465863453815262</v>
      </c>
      <c r="I1730" s="2"/>
      <c r="J1730" s="2">
        <f t="shared" ref="J1730:J1776" si="731">IF($C1730=0,"-",N1730/$C1730)</f>
        <v>0.33991967871485945</v>
      </c>
      <c r="K1730" s="2">
        <f t="shared" ref="K1730:K1776" si="732">IF($C1730=0,"-",O1730/$C1730)</f>
        <v>0.64457831325301207</v>
      </c>
      <c r="L1730" s="2">
        <f t="shared" ref="L1730:L1776" si="733">IF($C1730=0,"-",P1730/$C1730)</f>
        <v>0</v>
      </c>
      <c r="M1730" s="2">
        <f t="shared" ref="M1730:M1776" si="734">IF(C1730=0,"-",(1-J1730-K1730-L1730))</f>
        <v>1.5502008032128423E-2</v>
      </c>
      <c r="N1730" s="53">
        <v>4232</v>
      </c>
      <c r="O1730" s="53">
        <v>8025</v>
      </c>
      <c r="S1730" s="53">
        <v>182</v>
      </c>
      <c r="X1730" s="53">
        <v>11</v>
      </c>
      <c r="Y1730" s="112"/>
      <c r="AA1730" s="112"/>
      <c r="AP1730" s="7">
        <f>IF(Q1730&gt;0,RANK(Q1730,(N1730:P1730,Q1730:AF1730)),0)</f>
        <v>0</v>
      </c>
      <c r="AQ1730" s="7">
        <f>IF(R1730&gt;0,RANK(R1730,(N1730:P1730,Q1730:AF1730)),0)</f>
        <v>0</v>
      </c>
      <c r="AR1730" s="7">
        <f>IF(T1730&gt;0,RANK(T1730,(N1730:P1730,Q1730:AF1730)),0)</f>
        <v>0</v>
      </c>
      <c r="AS1730" s="7">
        <f>IF(S1730&gt;0,RANK(S1730,(N1730:P1730,Q1730:AF1730)),0)</f>
        <v>3</v>
      </c>
      <c r="AT1730" s="2">
        <f t="shared" ref="AT1730:AT1776" si="735">IF($C1730=0,"-",Q1730/$C1730)</f>
        <v>0</v>
      </c>
      <c r="AU1730" s="2">
        <f t="shared" ref="AU1730:AU1776" si="736">IF($C1730=0,"-",R1730/$C1730)</f>
        <v>0</v>
      </c>
      <c r="AV1730" s="2">
        <f t="shared" ref="AV1730:AV1776" si="737">IF($C1730=0,"-",T1730/$C1730)</f>
        <v>0</v>
      </c>
      <c r="AW1730" s="2">
        <f t="shared" ref="AW1730:AW1776" si="738">IF($C1730=0,"-",S1730/$C1730)</f>
        <v>1.4618473895582329E-2</v>
      </c>
      <c r="AY1730" t="s">
        <v>228</v>
      </c>
      <c r="AZ1730" t="s">
        <v>338</v>
      </c>
      <c r="BA1730">
        <v>3</v>
      </c>
      <c r="BC1730">
        <v>2</v>
      </c>
      <c r="BD1730" s="91">
        <v>45</v>
      </c>
      <c r="BE1730" s="93">
        <v>1</v>
      </c>
      <c r="BF1730" s="96">
        <f t="shared" ref="BF1730:BF1791" si="739">1000*BD1730+BE1730</f>
        <v>45001</v>
      </c>
      <c r="BG1730" s="96">
        <f t="shared" si="699"/>
        <v>45001</v>
      </c>
      <c r="BI1730" s="7" t="s">
        <v>1447</v>
      </c>
      <c r="BS1730" s="1"/>
      <c r="BT1730" s="1"/>
    </row>
    <row r="1731" spans="1:72" ht="14" hidden="1" customHeight="1" outlineLevel="1" x14ac:dyDescent="0.2">
      <c r="A1731" t="s">
        <v>993</v>
      </c>
      <c r="B1731" t="s">
        <v>338</v>
      </c>
      <c r="C1731" s="1">
        <f t="shared" si="730"/>
        <v>85243</v>
      </c>
      <c r="D1731" s="7">
        <f>IF(N1731&gt;0, RANK(N1731,(N1731:P1731,Q1731:AF1731)),0)</f>
        <v>2</v>
      </c>
      <c r="E1731" s="7">
        <f>IF(O1731&gt;0,RANK(O1731,(N1731:P1731,Q1731:AF1731)),0)</f>
        <v>1</v>
      </c>
      <c r="F1731" s="7">
        <f>IF(P1731&gt;0,RANK(P1731,(N1731:P1731,Q1731:AF1731)),0)</f>
        <v>0</v>
      </c>
      <c r="G1731" s="1">
        <f t="shared" si="721"/>
        <v>18251</v>
      </c>
      <c r="H1731" s="2">
        <f t="shared" si="722"/>
        <v>0.21410555705453821</v>
      </c>
      <c r="I1731" s="2"/>
      <c r="J1731" s="2">
        <f t="shared" si="731"/>
        <v>0.38512253205541802</v>
      </c>
      <c r="K1731" s="2">
        <f t="shared" si="732"/>
        <v>0.59922808910995629</v>
      </c>
      <c r="L1731" s="2">
        <f t="shared" si="733"/>
        <v>0</v>
      </c>
      <c r="M1731" s="2">
        <f t="shared" si="734"/>
        <v>1.5649378834625693E-2</v>
      </c>
      <c r="N1731" s="53">
        <v>32829</v>
      </c>
      <c r="O1731" s="53">
        <v>51080</v>
      </c>
      <c r="S1731" s="53">
        <v>1255</v>
      </c>
      <c r="X1731" s="53">
        <v>79</v>
      </c>
      <c r="Y1731" s="112"/>
      <c r="AA1731" s="112"/>
      <c r="AP1731" s="7">
        <f>IF(Q1731&gt;0,RANK(Q1731,(N1731:P1731,Q1731:AF1731)),0)</f>
        <v>0</v>
      </c>
      <c r="AQ1731" s="7">
        <f>IF(R1731&gt;0,RANK(R1731,(N1731:P1731,Q1731:AF1731)),0)</f>
        <v>0</v>
      </c>
      <c r="AR1731" s="7">
        <f>IF(T1731&gt;0,RANK(T1731,(N1731:P1731,Q1731:AF1731)),0)</f>
        <v>0</v>
      </c>
      <c r="AS1731" s="7">
        <f>IF(S1731&gt;0,RANK(S1731,(N1731:P1731,Q1731:AF1731)),0)</f>
        <v>3</v>
      </c>
      <c r="AT1731" s="2">
        <f t="shared" si="735"/>
        <v>0</v>
      </c>
      <c r="AU1731" s="2">
        <f t="shared" si="736"/>
        <v>0</v>
      </c>
      <c r="AV1731" s="2">
        <f t="shared" si="737"/>
        <v>0</v>
      </c>
      <c r="AW1731" s="2">
        <f t="shared" si="738"/>
        <v>1.472261651983154E-2</v>
      </c>
      <c r="AY1731" t="s">
        <v>993</v>
      </c>
      <c r="AZ1731" t="s">
        <v>338</v>
      </c>
      <c r="BA1731">
        <v>2</v>
      </c>
      <c r="BC1731">
        <v>2</v>
      </c>
      <c r="BD1731" s="91">
        <v>45</v>
      </c>
      <c r="BE1731" s="93">
        <v>3</v>
      </c>
      <c r="BF1731" s="96">
        <f t="shared" si="739"/>
        <v>45003</v>
      </c>
      <c r="BG1731" s="96">
        <f t="shared" si="699"/>
        <v>45003</v>
      </c>
      <c r="BI1731" s="7" t="s">
        <v>1447</v>
      </c>
      <c r="BS1731" s="1"/>
      <c r="BT1731" s="1"/>
    </row>
    <row r="1732" spans="1:72" ht="14" hidden="1" customHeight="1" outlineLevel="1" x14ac:dyDescent="0.2">
      <c r="A1732" t="s">
        <v>1671</v>
      </c>
      <c r="B1732" t="s">
        <v>338</v>
      </c>
      <c r="C1732" s="1">
        <f t="shared" si="730"/>
        <v>3627</v>
      </c>
      <c r="D1732" s="7">
        <f>IF(N1732&gt;0, RANK(N1732,(N1732:P1732,Q1732:AF1732)),0)</f>
        <v>1</v>
      </c>
      <c r="E1732" s="7">
        <f>IF(O1732&gt;0,RANK(O1732,(N1732:P1732,Q1732:AF1732)),0)</f>
        <v>2</v>
      </c>
      <c r="F1732" s="7">
        <f>IF(P1732&gt;0,RANK(P1732,(N1732:P1732,Q1732:AF1732)),0)</f>
        <v>0</v>
      </c>
      <c r="G1732" s="1">
        <f t="shared" si="721"/>
        <v>1940</v>
      </c>
      <c r="H1732" s="2">
        <f t="shared" si="722"/>
        <v>0.53487730907085751</v>
      </c>
      <c r="I1732" s="2"/>
      <c r="J1732" s="2">
        <f t="shared" si="731"/>
        <v>0.76454370002757099</v>
      </c>
      <c r="K1732" s="2">
        <f t="shared" si="732"/>
        <v>0.22966639095671354</v>
      </c>
      <c r="L1732" s="2">
        <f t="shared" si="733"/>
        <v>0</v>
      </c>
      <c r="M1732" s="2">
        <f t="shared" si="734"/>
        <v>5.7899090157154665E-3</v>
      </c>
      <c r="N1732" s="53">
        <v>2773</v>
      </c>
      <c r="O1732" s="53">
        <v>833</v>
      </c>
      <c r="S1732" s="53">
        <v>19</v>
      </c>
      <c r="X1732" s="53">
        <v>2</v>
      </c>
      <c r="AP1732" s="7">
        <f>IF(Q1732&gt;0,RANK(Q1732,(N1732:P1732,Q1732:AF1732)),0)</f>
        <v>0</v>
      </c>
      <c r="AQ1732" s="7">
        <f>IF(R1732&gt;0,RANK(R1732,(N1732:P1732,Q1732:AF1732)),0)</f>
        <v>0</v>
      </c>
      <c r="AR1732" s="7">
        <f>IF(T1732&gt;0,RANK(T1732,(N1732:P1732,Q1732:AF1732)),0)</f>
        <v>0</v>
      </c>
      <c r="AS1732" s="7">
        <f>IF(S1732&gt;0,RANK(S1732,(N1732:P1732,Q1732:AF1732)),0)</f>
        <v>3</v>
      </c>
      <c r="AT1732" s="2">
        <f t="shared" si="735"/>
        <v>0</v>
      </c>
      <c r="AU1732" s="2">
        <f t="shared" si="736"/>
        <v>0</v>
      </c>
      <c r="AV1732" s="2">
        <f t="shared" si="737"/>
        <v>0</v>
      </c>
      <c r="AW1732" s="2">
        <f t="shared" si="738"/>
        <v>5.2384891094568514E-3</v>
      </c>
      <c r="AY1732" t="s">
        <v>1671</v>
      </c>
      <c r="AZ1732" t="s">
        <v>338</v>
      </c>
      <c r="BA1732">
        <v>6</v>
      </c>
      <c r="BC1732">
        <v>2</v>
      </c>
      <c r="BD1732" s="91">
        <v>45</v>
      </c>
      <c r="BE1732" s="93">
        <v>5</v>
      </c>
      <c r="BF1732" s="96">
        <f t="shared" si="739"/>
        <v>45005</v>
      </c>
      <c r="BG1732" s="96">
        <f t="shared" ref="BG1732:BG1795" si="740">BF1732</f>
        <v>45005</v>
      </c>
      <c r="BI1732" s="7" t="s">
        <v>1447</v>
      </c>
      <c r="BS1732" s="1"/>
      <c r="BT1732" s="1"/>
    </row>
    <row r="1733" spans="1:72" ht="14" hidden="1" customHeight="1" outlineLevel="1" x14ac:dyDescent="0.2">
      <c r="A1733" t="s">
        <v>22</v>
      </c>
      <c r="B1733" t="s">
        <v>338</v>
      </c>
      <c r="C1733" s="1">
        <f t="shared" si="730"/>
        <v>96133</v>
      </c>
      <c r="D1733" s="7">
        <f>IF(N1733&gt;0, RANK(N1733,(N1733:P1733,Q1733:AF1733)),0)</f>
        <v>2</v>
      </c>
      <c r="E1733" s="7">
        <f>IF(O1733&gt;0,RANK(O1733,(N1733:P1733,Q1733:AF1733)),0)</f>
        <v>1</v>
      </c>
      <c r="F1733" s="7">
        <f>IF(P1733&gt;0,RANK(P1733,(N1733:P1733,Q1733:AF1733)),0)</f>
        <v>0</v>
      </c>
      <c r="G1733" s="1">
        <f t="shared" si="721"/>
        <v>38580</v>
      </c>
      <c r="H1733" s="2">
        <f t="shared" si="722"/>
        <v>0.40131900596049225</v>
      </c>
      <c r="I1733" s="2"/>
      <c r="J1733" s="2">
        <f t="shared" si="731"/>
        <v>0.29204331499068997</v>
      </c>
      <c r="K1733" s="2">
        <f t="shared" si="732"/>
        <v>0.69336232095118222</v>
      </c>
      <c r="L1733" s="2">
        <f t="shared" si="733"/>
        <v>0</v>
      </c>
      <c r="M1733" s="2">
        <f t="shared" si="734"/>
        <v>1.4594364058127751E-2</v>
      </c>
      <c r="N1733" s="53">
        <v>28075</v>
      </c>
      <c r="O1733" s="53">
        <v>66655</v>
      </c>
      <c r="S1733" s="53">
        <v>1305</v>
      </c>
      <c r="X1733" s="53">
        <v>98</v>
      </c>
      <c r="AP1733" s="7">
        <f>IF(Q1733&gt;0,RANK(Q1733,(N1733:P1733,Q1733:AF1733)),0)</f>
        <v>0</v>
      </c>
      <c r="AQ1733" s="7">
        <f>IF(R1733&gt;0,RANK(R1733,(N1733:P1733,Q1733:AF1733)),0)</f>
        <v>0</v>
      </c>
      <c r="AR1733" s="7">
        <f>IF(T1733&gt;0,RANK(T1733,(N1733:P1733,Q1733:AF1733)),0)</f>
        <v>0</v>
      </c>
      <c r="AS1733" s="7">
        <f>IF(S1733&gt;0,RANK(S1733,(N1733:P1733,Q1733:AF1733)),0)</f>
        <v>3</v>
      </c>
      <c r="AT1733" s="2">
        <f t="shared" si="735"/>
        <v>0</v>
      </c>
      <c r="AU1733" s="2">
        <f t="shared" si="736"/>
        <v>0</v>
      </c>
      <c r="AV1733" s="2">
        <f t="shared" si="737"/>
        <v>0</v>
      </c>
      <c r="AW1733" s="2">
        <f t="shared" si="738"/>
        <v>1.3574943047652731E-2</v>
      </c>
      <c r="AY1733" t="s">
        <v>22</v>
      </c>
      <c r="AZ1733" t="s">
        <v>338</v>
      </c>
      <c r="BA1733">
        <v>3</v>
      </c>
      <c r="BC1733">
        <v>2</v>
      </c>
      <c r="BD1733" s="91">
        <v>45</v>
      </c>
      <c r="BE1733" s="93">
        <v>7</v>
      </c>
      <c r="BF1733" s="96">
        <f t="shared" si="739"/>
        <v>45007</v>
      </c>
      <c r="BG1733" s="96">
        <f t="shared" si="740"/>
        <v>45007</v>
      </c>
      <c r="BI1733" s="7" t="s">
        <v>1447</v>
      </c>
      <c r="BS1733" s="1"/>
      <c r="BT1733" s="1"/>
    </row>
    <row r="1734" spans="1:72" ht="14" hidden="1" customHeight="1" outlineLevel="1" x14ac:dyDescent="0.2">
      <c r="A1734" t="s">
        <v>2526</v>
      </c>
      <c r="B1734" t="s">
        <v>338</v>
      </c>
      <c r="C1734" s="1">
        <f t="shared" si="730"/>
        <v>6479</v>
      </c>
      <c r="D1734" s="7">
        <f>IF(N1734&gt;0, RANK(N1734,(N1734:P1734,Q1734:AF1734)),0)</f>
        <v>1</v>
      </c>
      <c r="E1734" s="7">
        <f>IF(O1734&gt;0,RANK(O1734,(N1734:P1734,Q1734:AF1734)),0)</f>
        <v>2</v>
      </c>
      <c r="F1734" s="7">
        <f>IF(P1734&gt;0,RANK(P1734,(N1734:P1734,Q1734:AF1734)),0)</f>
        <v>0</v>
      </c>
      <c r="G1734" s="1">
        <f t="shared" si="721"/>
        <v>1687</v>
      </c>
      <c r="H1734" s="2">
        <f t="shared" si="722"/>
        <v>0.26037968822349128</v>
      </c>
      <c r="I1734" s="2"/>
      <c r="J1734" s="2">
        <f t="shared" si="731"/>
        <v>0.62663991356690851</v>
      </c>
      <c r="K1734" s="2">
        <f t="shared" si="732"/>
        <v>0.36626022534341718</v>
      </c>
      <c r="L1734" s="2">
        <f t="shared" si="733"/>
        <v>0</v>
      </c>
      <c r="M1734" s="2">
        <f t="shared" si="734"/>
        <v>7.0998610896743086E-3</v>
      </c>
      <c r="N1734" s="53">
        <v>4060</v>
      </c>
      <c r="O1734" s="53">
        <v>2373</v>
      </c>
      <c r="S1734" s="53">
        <v>44</v>
      </c>
      <c r="X1734" s="53">
        <v>2</v>
      </c>
      <c r="AP1734" s="7">
        <f>IF(Q1734&gt;0,RANK(Q1734,(N1734:P1734,Q1734:AF1734)),0)</f>
        <v>0</v>
      </c>
      <c r="AQ1734" s="7">
        <f>IF(R1734&gt;0,RANK(R1734,(N1734:P1734,Q1734:AF1734)),0)</f>
        <v>0</v>
      </c>
      <c r="AR1734" s="7">
        <f>IF(T1734&gt;0,RANK(T1734,(N1734:P1734,Q1734:AF1734)),0)</f>
        <v>0</v>
      </c>
      <c r="AS1734" s="7">
        <f>IF(S1734&gt;0,RANK(S1734,(N1734:P1734,Q1734:AF1734)),0)</f>
        <v>3</v>
      </c>
      <c r="AT1734" s="2">
        <f t="shared" si="735"/>
        <v>0</v>
      </c>
      <c r="AU1734" s="2">
        <f t="shared" si="736"/>
        <v>0</v>
      </c>
      <c r="AV1734" s="2">
        <f t="shared" si="737"/>
        <v>0</v>
      </c>
      <c r="AW1734" s="2">
        <f t="shared" si="738"/>
        <v>6.7911714770797962E-3</v>
      </c>
      <c r="AY1734" t="s">
        <v>2526</v>
      </c>
      <c r="AZ1734" t="s">
        <v>338</v>
      </c>
      <c r="BA1734">
        <v>6</v>
      </c>
      <c r="BC1734">
        <v>2</v>
      </c>
      <c r="BD1734" s="91">
        <v>45</v>
      </c>
      <c r="BE1734" s="93">
        <v>9</v>
      </c>
      <c r="BF1734" s="96">
        <f t="shared" si="739"/>
        <v>45009</v>
      </c>
      <c r="BG1734" s="96">
        <f t="shared" si="740"/>
        <v>45009</v>
      </c>
      <c r="BI1734" s="7" t="s">
        <v>1447</v>
      </c>
      <c r="BS1734" s="1"/>
      <c r="BT1734" s="1"/>
    </row>
    <row r="1735" spans="1:72" ht="14" hidden="1" customHeight="1" outlineLevel="1" x14ac:dyDescent="0.2">
      <c r="A1735" t="s">
        <v>2221</v>
      </c>
      <c r="B1735" t="s">
        <v>338</v>
      </c>
      <c r="C1735" s="1">
        <f t="shared" si="730"/>
        <v>10320</v>
      </c>
      <c r="D1735" s="7">
        <f>IF(N1735&gt;0, RANK(N1735,(N1735:P1735,Q1735:AF1735)),0)</f>
        <v>2</v>
      </c>
      <c r="E1735" s="7">
        <f>IF(O1735&gt;0,RANK(O1735,(N1735:P1735,Q1735:AF1735)),0)</f>
        <v>1</v>
      </c>
      <c r="F1735" s="7">
        <f>IF(P1735&gt;0,RANK(P1735,(N1735:P1735,Q1735:AF1735)),0)</f>
        <v>0</v>
      </c>
      <c r="G1735" s="1">
        <f t="shared" si="721"/>
        <v>572</v>
      </c>
      <c r="H1735" s="2">
        <f t="shared" si="722"/>
        <v>5.542635658914729E-2</v>
      </c>
      <c r="I1735" s="2"/>
      <c r="J1735" s="2">
        <f t="shared" si="731"/>
        <v>0.46569767441860466</v>
      </c>
      <c r="K1735" s="2">
        <f t="shared" si="732"/>
        <v>0.52112403100775195</v>
      </c>
      <c r="L1735" s="2">
        <f t="shared" si="733"/>
        <v>0</v>
      </c>
      <c r="M1735" s="2">
        <f t="shared" si="734"/>
        <v>1.317829457364339E-2</v>
      </c>
      <c r="N1735" s="53">
        <v>4806</v>
      </c>
      <c r="O1735" s="53">
        <v>5378</v>
      </c>
      <c r="S1735" s="53">
        <v>128</v>
      </c>
      <c r="X1735" s="53">
        <v>8</v>
      </c>
      <c r="AP1735" s="7">
        <f>IF(Q1735&gt;0,RANK(Q1735,(N1735:P1735,Q1735:AF1735)),0)</f>
        <v>0</v>
      </c>
      <c r="AQ1735" s="7">
        <f>IF(R1735&gt;0,RANK(R1735,(N1735:P1735,Q1735:AF1735)),0)</f>
        <v>0</v>
      </c>
      <c r="AR1735" s="7">
        <f>IF(T1735&gt;0,RANK(T1735,(N1735:P1735,Q1735:AF1735)),0)</f>
        <v>0</v>
      </c>
      <c r="AS1735" s="7">
        <f>IF(S1735&gt;0,RANK(S1735,(N1735:P1735,Q1735:AF1735)),0)</f>
        <v>3</v>
      </c>
      <c r="AT1735" s="2">
        <f t="shared" si="735"/>
        <v>0</v>
      </c>
      <c r="AU1735" s="2">
        <f t="shared" si="736"/>
        <v>0</v>
      </c>
      <c r="AV1735" s="2">
        <f t="shared" si="737"/>
        <v>0</v>
      </c>
      <c r="AW1735" s="2">
        <f t="shared" si="738"/>
        <v>1.2403100775193798E-2</v>
      </c>
      <c r="AY1735" t="s">
        <v>2221</v>
      </c>
      <c r="AZ1735" t="s">
        <v>338</v>
      </c>
      <c r="BA1735">
        <v>2</v>
      </c>
      <c r="BC1735">
        <v>2</v>
      </c>
      <c r="BD1735" s="91">
        <v>45</v>
      </c>
      <c r="BE1735" s="93">
        <v>11</v>
      </c>
      <c r="BF1735" s="96">
        <f t="shared" si="739"/>
        <v>45011</v>
      </c>
      <c r="BG1735" s="96">
        <f t="shared" si="740"/>
        <v>45011</v>
      </c>
      <c r="BI1735" s="7" t="s">
        <v>1447</v>
      </c>
      <c r="BS1735" s="1"/>
      <c r="BT1735" s="1"/>
    </row>
    <row r="1736" spans="1:72" ht="14" hidden="1" customHeight="1" outlineLevel="1" x14ac:dyDescent="0.2">
      <c r="A1736" t="s">
        <v>2223</v>
      </c>
      <c r="B1736" t="s">
        <v>338</v>
      </c>
      <c r="C1736" s="1">
        <f t="shared" si="730"/>
        <v>97977</v>
      </c>
      <c r="D1736" s="7">
        <f>IF(N1736&gt;0, RANK(N1736,(N1736:P1736,Q1736:AF1736)),0)</f>
        <v>2</v>
      </c>
      <c r="E1736" s="7">
        <f>IF(O1736&gt;0,RANK(O1736,(N1736:P1736,Q1736:AF1736)),0)</f>
        <v>1</v>
      </c>
      <c r="F1736" s="7">
        <f>IF(P1736&gt;0,RANK(P1736,(N1736:P1736,Q1736:AF1736)),0)</f>
        <v>0</v>
      </c>
      <c r="G1736" s="1">
        <f t="shared" si="721"/>
        <v>10086</v>
      </c>
      <c r="H1736" s="2">
        <f t="shared" si="722"/>
        <v>0.10294252732784225</v>
      </c>
      <c r="I1736" s="2"/>
      <c r="J1736" s="2">
        <f t="shared" si="731"/>
        <v>0.44386947957173623</v>
      </c>
      <c r="K1736" s="2">
        <f t="shared" si="732"/>
        <v>0.54681200689957843</v>
      </c>
      <c r="L1736" s="2">
        <f t="shared" si="733"/>
        <v>0</v>
      </c>
      <c r="M1736" s="2">
        <f t="shared" si="734"/>
        <v>9.3185135286854015E-3</v>
      </c>
      <c r="N1736" s="53">
        <v>43489</v>
      </c>
      <c r="O1736" s="53">
        <v>53575</v>
      </c>
      <c r="S1736" s="53">
        <v>851</v>
      </c>
      <c r="X1736" s="53">
        <v>62</v>
      </c>
      <c r="AP1736" s="7">
        <f>IF(Q1736&gt;0,RANK(Q1736,(N1736:P1736,Q1736:AF1736)),0)</f>
        <v>0</v>
      </c>
      <c r="AQ1736" s="7">
        <f>IF(R1736&gt;0,RANK(R1736,(N1736:P1736,Q1736:AF1736)),0)</f>
        <v>0</v>
      </c>
      <c r="AR1736" s="7">
        <f>IF(T1736&gt;0,RANK(T1736,(N1736:P1736,Q1736:AF1736)),0)</f>
        <v>0</v>
      </c>
      <c r="AS1736" s="7">
        <f>IF(S1736&gt;0,RANK(S1736,(N1736:P1736,Q1736:AF1736)),0)</f>
        <v>3</v>
      </c>
      <c r="AT1736" s="2">
        <f t="shared" si="735"/>
        <v>0</v>
      </c>
      <c r="AU1736" s="2">
        <f t="shared" si="736"/>
        <v>0</v>
      </c>
      <c r="AV1736" s="2">
        <f t="shared" si="737"/>
        <v>0</v>
      </c>
      <c r="AW1736" s="2">
        <f t="shared" si="738"/>
        <v>8.6857119528052501E-3</v>
      </c>
      <c r="AY1736" t="s">
        <v>2223</v>
      </c>
      <c r="AZ1736" t="s">
        <v>338</v>
      </c>
      <c r="BC1736">
        <v>2</v>
      </c>
      <c r="BD1736" s="91">
        <v>45</v>
      </c>
      <c r="BE1736" s="93">
        <v>13</v>
      </c>
      <c r="BF1736" s="96">
        <f t="shared" si="739"/>
        <v>45013</v>
      </c>
      <c r="BG1736" s="96">
        <f t="shared" si="740"/>
        <v>45013</v>
      </c>
      <c r="BI1736" s="7" t="s">
        <v>1447</v>
      </c>
      <c r="BS1736" s="1"/>
      <c r="BT1736" s="1"/>
    </row>
    <row r="1737" spans="1:72" ht="14" hidden="1" customHeight="1" outlineLevel="1" x14ac:dyDescent="0.2">
      <c r="A1737" t="s">
        <v>92</v>
      </c>
      <c r="B1737" t="s">
        <v>338</v>
      </c>
      <c r="C1737" s="1">
        <f t="shared" si="730"/>
        <v>104486</v>
      </c>
      <c r="D1737" s="7">
        <f>IF(N1737&gt;0, RANK(N1737,(N1737:P1737,Q1737:AF1737)),0)</f>
        <v>2</v>
      </c>
      <c r="E1737" s="7">
        <f>IF(O1737&gt;0,RANK(O1737,(N1737:P1737,Q1737:AF1737)),0)</f>
        <v>1</v>
      </c>
      <c r="F1737" s="7">
        <f>IF(P1737&gt;0,RANK(P1737,(N1737:P1737,Q1737:AF1737)),0)</f>
        <v>0</v>
      </c>
      <c r="G1737" s="1">
        <f t="shared" si="721"/>
        <v>10125</v>
      </c>
      <c r="H1737" s="2">
        <f t="shared" si="722"/>
        <v>9.6902934364412455E-2</v>
      </c>
      <c r="I1737" s="2"/>
      <c r="J1737" s="2">
        <f t="shared" si="731"/>
        <v>0.44248033229332162</v>
      </c>
      <c r="K1737" s="2">
        <f t="shared" si="732"/>
        <v>0.53938326665773406</v>
      </c>
      <c r="L1737" s="2">
        <f t="shared" si="733"/>
        <v>0</v>
      </c>
      <c r="M1737" s="2">
        <f t="shared" si="734"/>
        <v>1.8136401048944317E-2</v>
      </c>
      <c r="N1737" s="53">
        <v>46233</v>
      </c>
      <c r="O1737" s="53">
        <v>56358</v>
      </c>
      <c r="S1737" s="53">
        <v>1800</v>
      </c>
      <c r="X1737" s="53">
        <v>95</v>
      </c>
      <c r="AP1737" s="7">
        <f>IF(Q1737&gt;0,RANK(Q1737,(N1737:P1737,Q1737:AF1737)),0)</f>
        <v>0</v>
      </c>
      <c r="AQ1737" s="7">
        <f>IF(R1737&gt;0,RANK(R1737,(N1737:P1737,Q1737:AF1737)),0)</f>
        <v>0</v>
      </c>
      <c r="AR1737" s="7">
        <f>IF(T1737&gt;0,RANK(T1737,(N1737:P1737,Q1737:AF1737)),0)</f>
        <v>0</v>
      </c>
      <c r="AS1737" s="7">
        <f>IF(S1737&gt;0,RANK(S1737,(N1737:P1737,Q1737:AF1737)),0)</f>
        <v>3</v>
      </c>
      <c r="AT1737" s="2">
        <f t="shared" si="735"/>
        <v>0</v>
      </c>
      <c r="AU1737" s="2">
        <f t="shared" si="736"/>
        <v>0</v>
      </c>
      <c r="AV1737" s="2">
        <f t="shared" si="737"/>
        <v>0</v>
      </c>
      <c r="AW1737" s="2">
        <f t="shared" si="738"/>
        <v>1.7227188331451104E-2</v>
      </c>
      <c r="AY1737" t="s">
        <v>92</v>
      </c>
      <c r="AZ1737" t="s">
        <v>338</v>
      </c>
      <c r="BC1737">
        <v>2</v>
      </c>
      <c r="BD1737" s="91">
        <v>45</v>
      </c>
      <c r="BE1737" s="93">
        <v>15</v>
      </c>
      <c r="BF1737" s="96">
        <f t="shared" si="739"/>
        <v>45015</v>
      </c>
      <c r="BG1737" s="96">
        <f t="shared" si="740"/>
        <v>45015</v>
      </c>
      <c r="BI1737" s="7" t="s">
        <v>1447</v>
      </c>
      <c r="BS1737" s="1"/>
      <c r="BT1737" s="1"/>
    </row>
    <row r="1738" spans="1:72" ht="14" hidden="1" customHeight="1" outlineLevel="1" x14ac:dyDescent="0.2">
      <c r="A1738" t="s">
        <v>1139</v>
      </c>
      <c r="B1738" t="s">
        <v>338</v>
      </c>
      <c r="C1738" s="1">
        <f t="shared" si="730"/>
        <v>8304</v>
      </c>
      <c r="D1738" s="7">
        <f>IF(N1738&gt;0, RANK(N1738,(N1738:P1738,Q1738:AF1738)),0)</f>
        <v>2</v>
      </c>
      <c r="E1738" s="7">
        <f>IF(O1738&gt;0,RANK(O1738,(N1738:P1738,Q1738:AF1738)),0)</f>
        <v>1</v>
      </c>
      <c r="F1738" s="7">
        <f>IF(P1738&gt;0,RANK(P1738,(N1738:P1738,Q1738:AF1738)),0)</f>
        <v>0</v>
      </c>
      <c r="G1738" s="1">
        <f t="shared" si="721"/>
        <v>226</v>
      </c>
      <c r="H1738" s="2">
        <f t="shared" si="722"/>
        <v>2.7215799614643547E-2</v>
      </c>
      <c r="I1738" s="2"/>
      <c r="J1738" s="2">
        <f t="shared" si="731"/>
        <v>0.47868497109826591</v>
      </c>
      <c r="K1738" s="2">
        <f t="shared" si="732"/>
        <v>0.5059007707129094</v>
      </c>
      <c r="L1738" s="2">
        <f t="shared" si="733"/>
        <v>0</v>
      </c>
      <c r="M1738" s="2">
        <f t="shared" si="734"/>
        <v>1.5414258188824692E-2</v>
      </c>
      <c r="N1738" s="53">
        <v>3975</v>
      </c>
      <c r="O1738" s="53">
        <v>4201</v>
      </c>
      <c r="S1738" s="53">
        <v>123</v>
      </c>
      <c r="X1738" s="53">
        <v>5</v>
      </c>
      <c r="AP1738" s="7">
        <f>IF(Q1738&gt;0,RANK(Q1738,(N1738:P1738,Q1738:AF1738)),0)</f>
        <v>0</v>
      </c>
      <c r="AQ1738" s="7">
        <f>IF(R1738&gt;0,RANK(R1738,(N1738:P1738,Q1738:AF1738)),0)</f>
        <v>0</v>
      </c>
      <c r="AR1738" s="7">
        <f>IF(T1738&gt;0,RANK(T1738,(N1738:P1738,Q1738:AF1738)),0)</f>
        <v>0</v>
      </c>
      <c r="AS1738" s="7">
        <f>IF(S1738&gt;0,RANK(S1738,(N1738:P1738,Q1738:AF1738)),0)</f>
        <v>3</v>
      </c>
      <c r="AT1738" s="2">
        <f t="shared" si="735"/>
        <v>0</v>
      </c>
      <c r="AU1738" s="2">
        <f t="shared" si="736"/>
        <v>0</v>
      </c>
      <c r="AV1738" s="2">
        <f t="shared" si="737"/>
        <v>0</v>
      </c>
      <c r="AW1738" s="2">
        <f t="shared" si="738"/>
        <v>1.4812138728323699E-2</v>
      </c>
      <c r="AY1738" t="s">
        <v>1139</v>
      </c>
      <c r="AZ1738" t="s">
        <v>338</v>
      </c>
      <c r="BA1738">
        <v>6</v>
      </c>
      <c r="BC1738">
        <v>2</v>
      </c>
      <c r="BD1738" s="91">
        <v>45</v>
      </c>
      <c r="BE1738" s="93">
        <v>17</v>
      </c>
      <c r="BF1738" s="96">
        <f t="shared" si="739"/>
        <v>45017</v>
      </c>
      <c r="BG1738" s="96">
        <f t="shared" si="740"/>
        <v>45017</v>
      </c>
      <c r="BI1738" s="7" t="s">
        <v>1447</v>
      </c>
      <c r="BS1738" s="1"/>
      <c r="BT1738" s="1"/>
    </row>
    <row r="1739" spans="1:72" ht="14" hidden="1" customHeight="1" outlineLevel="1" x14ac:dyDescent="0.2">
      <c r="A1739" t="s">
        <v>1114</v>
      </c>
      <c r="B1739" t="s">
        <v>338</v>
      </c>
      <c r="C1739" s="1">
        <f t="shared" si="730"/>
        <v>219297</v>
      </c>
      <c r="D1739" s="7">
        <f>IF(N1739&gt;0, RANK(N1739,(N1739:P1739,Q1739:AF1739)),0)</f>
        <v>1</v>
      </c>
      <c r="E1739" s="7">
        <f>IF(O1739&gt;0,RANK(O1739,(N1739:P1739,Q1739:AF1739)),0)</f>
        <v>2</v>
      </c>
      <c r="F1739" s="7">
        <f>IF(P1739&gt;0,RANK(P1739,(N1739:P1739,Q1739:AF1739)),0)</f>
        <v>0</v>
      </c>
      <c r="G1739" s="1">
        <f t="shared" si="721"/>
        <v>26116</v>
      </c>
      <c r="H1739" s="2">
        <f t="shared" si="722"/>
        <v>0.11908963642913492</v>
      </c>
      <c r="I1739" s="2"/>
      <c r="J1739" s="2">
        <f t="shared" si="731"/>
        <v>0.5541206674053909</v>
      </c>
      <c r="K1739" s="2">
        <f t="shared" si="732"/>
        <v>0.43503103097625595</v>
      </c>
      <c r="L1739" s="2">
        <f t="shared" si="733"/>
        <v>0</v>
      </c>
      <c r="M1739" s="2">
        <f t="shared" si="734"/>
        <v>1.0848301618353151E-2</v>
      </c>
      <c r="N1739" s="53">
        <v>121517</v>
      </c>
      <c r="O1739" s="53">
        <v>95401</v>
      </c>
      <c r="S1739" s="53">
        <v>2196</v>
      </c>
      <c r="X1739" s="53">
        <v>183</v>
      </c>
      <c r="AP1739" s="7">
        <f>IF(Q1739&gt;0,RANK(Q1739,(N1739:P1739,Q1739:AF1739)),0)</f>
        <v>0</v>
      </c>
      <c r="AQ1739" s="7">
        <f>IF(R1739&gt;0,RANK(R1739,(N1739:P1739,Q1739:AF1739)),0)</f>
        <v>0</v>
      </c>
      <c r="AR1739" s="7">
        <f>IF(T1739&gt;0,RANK(T1739,(N1739:P1739,Q1739:AF1739)),0)</f>
        <v>0</v>
      </c>
      <c r="AS1739" s="7">
        <f>IF(S1739&gt;0,RANK(S1739,(N1739:P1739,Q1739:AF1739)),0)</f>
        <v>3</v>
      </c>
      <c r="AT1739" s="2">
        <f t="shared" si="735"/>
        <v>0</v>
      </c>
      <c r="AU1739" s="2">
        <f t="shared" si="736"/>
        <v>0</v>
      </c>
      <c r="AV1739" s="2">
        <f t="shared" si="737"/>
        <v>0</v>
      </c>
      <c r="AW1739" s="2">
        <f t="shared" si="738"/>
        <v>1.001381687847987E-2</v>
      </c>
      <c r="AY1739" t="s">
        <v>1114</v>
      </c>
      <c r="AZ1739" t="s">
        <v>338</v>
      </c>
      <c r="BC1739">
        <v>2</v>
      </c>
      <c r="BD1739" s="91">
        <v>45</v>
      </c>
      <c r="BE1739" s="93">
        <v>19</v>
      </c>
      <c r="BF1739" s="96">
        <f t="shared" si="739"/>
        <v>45019</v>
      </c>
      <c r="BG1739" s="96">
        <f t="shared" si="740"/>
        <v>45019</v>
      </c>
      <c r="BI1739" s="7" t="s">
        <v>1447</v>
      </c>
      <c r="BS1739" s="1"/>
      <c r="BT1739" s="1"/>
    </row>
    <row r="1740" spans="1:72" ht="14" hidden="1" customHeight="1" outlineLevel="1" x14ac:dyDescent="0.2">
      <c r="A1740" t="s">
        <v>1172</v>
      </c>
      <c r="B1740" t="s">
        <v>338</v>
      </c>
      <c r="C1740" s="1">
        <f t="shared" si="730"/>
        <v>25247</v>
      </c>
      <c r="D1740" s="7">
        <f>IF(N1740&gt;0, RANK(N1740,(N1740:P1740,Q1740:AF1740)),0)</f>
        <v>2</v>
      </c>
      <c r="E1740" s="7">
        <f>IF(O1740&gt;0,RANK(O1740,(N1740:P1740,Q1740:AF1740)),0)</f>
        <v>1</v>
      </c>
      <c r="F1740" s="7">
        <f>IF(P1740&gt;0,RANK(P1740,(N1740:P1740,Q1740:AF1740)),0)</f>
        <v>0</v>
      </c>
      <c r="G1740" s="1">
        <f t="shared" si="721"/>
        <v>10216</v>
      </c>
      <c r="H1740" s="2">
        <f t="shared" si="722"/>
        <v>0.40464213569929103</v>
      </c>
      <c r="I1740" s="2"/>
      <c r="J1740" s="2">
        <f t="shared" si="731"/>
        <v>0.28775696122311561</v>
      </c>
      <c r="K1740" s="2">
        <f t="shared" si="732"/>
        <v>0.69239909692240664</v>
      </c>
      <c r="L1740" s="2">
        <f t="shared" si="733"/>
        <v>0</v>
      </c>
      <c r="M1740" s="2">
        <f t="shared" si="734"/>
        <v>1.9843941854477687E-2</v>
      </c>
      <c r="N1740" s="53">
        <v>7265</v>
      </c>
      <c r="O1740" s="53">
        <v>17481</v>
      </c>
      <c r="S1740" s="53">
        <v>485</v>
      </c>
      <c r="X1740" s="53">
        <v>16</v>
      </c>
      <c r="AP1740" s="7">
        <f>IF(Q1740&gt;0,RANK(Q1740,(N1740:P1740,Q1740:AF1740)),0)</f>
        <v>0</v>
      </c>
      <c r="AQ1740" s="7">
        <f>IF(R1740&gt;0,RANK(R1740,(N1740:P1740,Q1740:AF1740)),0)</f>
        <v>0</v>
      </c>
      <c r="AR1740" s="7">
        <f>IF(T1740&gt;0,RANK(T1740,(N1740:P1740,Q1740:AF1740)),0)</f>
        <v>0</v>
      </c>
      <c r="AS1740" s="7">
        <f>IF(S1740&gt;0,RANK(S1740,(N1740:P1740,Q1740:AF1740)),0)</f>
        <v>3</v>
      </c>
      <c r="AT1740" s="2">
        <f t="shared" si="735"/>
        <v>0</v>
      </c>
      <c r="AU1740" s="2">
        <f t="shared" si="736"/>
        <v>0</v>
      </c>
      <c r="AV1740" s="2">
        <f t="shared" si="737"/>
        <v>0</v>
      </c>
      <c r="AW1740" s="2">
        <f t="shared" si="738"/>
        <v>1.921020319245851E-2</v>
      </c>
      <c r="AY1740" t="s">
        <v>1172</v>
      </c>
      <c r="AZ1740" t="s">
        <v>338</v>
      </c>
      <c r="BA1740">
        <v>5</v>
      </c>
      <c r="BC1740">
        <v>2</v>
      </c>
      <c r="BD1740" s="91">
        <v>45</v>
      </c>
      <c r="BE1740" s="93">
        <v>21</v>
      </c>
      <c r="BF1740" s="96">
        <f t="shared" si="739"/>
        <v>45021</v>
      </c>
      <c r="BG1740" s="96">
        <f t="shared" si="740"/>
        <v>45021</v>
      </c>
      <c r="BI1740" s="7" t="s">
        <v>1447</v>
      </c>
      <c r="BS1740" s="1"/>
      <c r="BT1740" s="1"/>
    </row>
    <row r="1741" spans="1:72" ht="14" hidden="1" customHeight="1" outlineLevel="1" x14ac:dyDescent="0.2">
      <c r="A1741" t="s">
        <v>1982</v>
      </c>
      <c r="B1741" t="s">
        <v>338</v>
      </c>
      <c r="C1741" s="1">
        <f t="shared" si="730"/>
        <v>15750</v>
      </c>
      <c r="D1741" s="7">
        <f>IF(N1741&gt;0, RANK(N1741,(N1741:P1741,Q1741:AF1741)),0)</f>
        <v>2</v>
      </c>
      <c r="E1741" s="7">
        <f>IF(O1741&gt;0,RANK(O1741,(N1741:P1741,Q1741:AF1741)),0)</f>
        <v>1</v>
      </c>
      <c r="F1741" s="7">
        <f>IF(P1741&gt;0,RANK(P1741,(N1741:P1741,Q1741:AF1741)),0)</f>
        <v>0</v>
      </c>
      <c r="G1741" s="1">
        <f t="shared" si="721"/>
        <v>1022</v>
      </c>
      <c r="H1741" s="2">
        <f t="shared" si="722"/>
        <v>6.4888888888888885E-2</v>
      </c>
      <c r="I1741" s="2"/>
      <c r="J1741" s="2">
        <f t="shared" si="731"/>
        <v>0.45873015873015871</v>
      </c>
      <c r="K1741" s="2">
        <f t="shared" si="732"/>
        <v>0.52361904761904765</v>
      </c>
      <c r="L1741" s="2">
        <f t="shared" si="733"/>
        <v>0</v>
      </c>
      <c r="M1741" s="2">
        <f t="shared" si="734"/>
        <v>1.7650793650793695E-2</v>
      </c>
      <c r="N1741" s="53">
        <v>7225</v>
      </c>
      <c r="O1741" s="53">
        <v>8247</v>
      </c>
      <c r="S1741" s="53">
        <v>270</v>
      </c>
      <c r="X1741" s="53">
        <v>8</v>
      </c>
      <c r="AP1741" s="7">
        <f>IF(Q1741&gt;0,RANK(Q1741,(N1741:P1741,Q1741:AF1741)),0)</f>
        <v>0</v>
      </c>
      <c r="AQ1741" s="7">
        <f>IF(R1741&gt;0,RANK(R1741,(N1741:P1741,Q1741:AF1741)),0)</f>
        <v>0</v>
      </c>
      <c r="AR1741" s="7">
        <f>IF(T1741&gt;0,RANK(T1741,(N1741:P1741,Q1741:AF1741)),0)</f>
        <v>0</v>
      </c>
      <c r="AS1741" s="7">
        <f>IF(S1741&gt;0,RANK(S1741,(N1741:P1741,Q1741:AF1741)),0)</f>
        <v>3</v>
      </c>
      <c r="AT1741" s="2">
        <f t="shared" si="735"/>
        <v>0</v>
      </c>
      <c r="AU1741" s="2">
        <f t="shared" si="736"/>
        <v>0</v>
      </c>
      <c r="AV1741" s="2">
        <f t="shared" si="737"/>
        <v>0</v>
      </c>
      <c r="AW1741" s="2">
        <f t="shared" si="738"/>
        <v>1.7142857142857144E-2</v>
      </c>
      <c r="AY1741" t="s">
        <v>1982</v>
      </c>
      <c r="AZ1741" t="s">
        <v>338</v>
      </c>
      <c r="BA1741">
        <v>5</v>
      </c>
      <c r="BC1741">
        <v>2</v>
      </c>
      <c r="BD1741" s="91">
        <v>45</v>
      </c>
      <c r="BE1741" s="93">
        <v>23</v>
      </c>
      <c r="BF1741" s="96">
        <f t="shared" si="739"/>
        <v>45023</v>
      </c>
      <c r="BG1741" s="96">
        <f t="shared" si="740"/>
        <v>45023</v>
      </c>
      <c r="BI1741" s="7" t="s">
        <v>1447</v>
      </c>
      <c r="BS1741" s="1"/>
      <c r="BT1741" s="1"/>
    </row>
    <row r="1742" spans="1:72" ht="14" hidden="1" customHeight="1" outlineLevel="1" x14ac:dyDescent="0.2">
      <c r="A1742" t="s">
        <v>2034</v>
      </c>
      <c r="B1742" t="s">
        <v>338</v>
      </c>
      <c r="C1742" s="1">
        <f t="shared" si="730"/>
        <v>18874</v>
      </c>
      <c r="D1742" s="7">
        <f>IF(N1742&gt;0, RANK(N1742,(N1742:P1742,Q1742:AF1742)),0)</f>
        <v>2</v>
      </c>
      <c r="E1742" s="7">
        <f>IF(O1742&gt;0,RANK(O1742,(N1742:P1742,Q1742:AF1742)),0)</f>
        <v>1</v>
      </c>
      <c r="F1742" s="7">
        <f>IF(P1742&gt;0,RANK(P1742,(N1742:P1742,Q1742:AF1742)),0)</f>
        <v>0</v>
      </c>
      <c r="G1742" s="1">
        <f t="shared" si="721"/>
        <v>3172</v>
      </c>
      <c r="H1742" s="2">
        <f t="shared" si="722"/>
        <v>0.16806188407332839</v>
      </c>
      <c r="I1742" s="2"/>
      <c r="J1742" s="2">
        <f t="shared" si="731"/>
        <v>0.40828653173678076</v>
      </c>
      <c r="K1742" s="2">
        <f t="shared" si="732"/>
        <v>0.57634841581010909</v>
      </c>
      <c r="L1742" s="2">
        <f t="shared" si="733"/>
        <v>0</v>
      </c>
      <c r="M1742" s="2">
        <f t="shared" si="734"/>
        <v>1.5365052453110151E-2</v>
      </c>
      <c r="N1742" s="53">
        <v>7706</v>
      </c>
      <c r="O1742" s="53">
        <v>10878</v>
      </c>
      <c r="S1742" s="53">
        <v>275</v>
      </c>
      <c r="X1742" s="53">
        <v>15</v>
      </c>
      <c r="AP1742" s="7">
        <f>IF(Q1742&gt;0,RANK(Q1742,(N1742:P1742,Q1742:AF1742)),0)</f>
        <v>0</v>
      </c>
      <c r="AQ1742" s="7">
        <f>IF(R1742&gt;0,RANK(R1742,(N1742:P1742,Q1742:AF1742)),0)</f>
        <v>0</v>
      </c>
      <c r="AR1742" s="7">
        <f>IF(T1742&gt;0,RANK(T1742,(N1742:P1742,Q1742:AF1742)),0)</f>
        <v>0</v>
      </c>
      <c r="AS1742" s="7">
        <f>IF(S1742&gt;0,RANK(S1742,(N1742:P1742,Q1742:AF1742)),0)</f>
        <v>3</v>
      </c>
      <c r="AT1742" s="2">
        <f t="shared" si="735"/>
        <v>0</v>
      </c>
      <c r="AU1742" s="2">
        <f t="shared" si="736"/>
        <v>0</v>
      </c>
      <c r="AV1742" s="2">
        <f t="shared" si="737"/>
        <v>0</v>
      </c>
      <c r="AW1742" s="2">
        <f t="shared" si="738"/>
        <v>1.4570308360707851E-2</v>
      </c>
      <c r="AY1742" t="s">
        <v>2034</v>
      </c>
      <c r="AZ1742" t="s">
        <v>338</v>
      </c>
      <c r="BA1742">
        <v>7</v>
      </c>
      <c r="BC1742">
        <v>2</v>
      </c>
      <c r="BD1742" s="91">
        <v>45</v>
      </c>
      <c r="BE1742" s="93">
        <v>25</v>
      </c>
      <c r="BF1742" s="96">
        <f t="shared" si="739"/>
        <v>45025</v>
      </c>
      <c r="BG1742" s="96">
        <f t="shared" si="740"/>
        <v>45025</v>
      </c>
      <c r="BI1742" s="7" t="s">
        <v>1447</v>
      </c>
      <c r="BS1742" s="1"/>
      <c r="BT1742" s="1"/>
    </row>
    <row r="1743" spans="1:72" ht="14" hidden="1" customHeight="1" outlineLevel="1" x14ac:dyDescent="0.2">
      <c r="A1743" t="s">
        <v>117</v>
      </c>
      <c r="B1743" t="s">
        <v>338</v>
      </c>
      <c r="C1743" s="1">
        <f t="shared" si="730"/>
        <v>16727</v>
      </c>
      <c r="D1743" s="7">
        <f>IF(N1743&gt;0, RANK(N1743,(N1743:P1743,Q1743:AF1743)),0)</f>
        <v>1</v>
      </c>
      <c r="E1743" s="7">
        <f>IF(O1743&gt;0,RANK(O1743,(N1743:P1743,Q1743:AF1743)),0)</f>
        <v>2</v>
      </c>
      <c r="F1743" s="7">
        <f>IF(P1743&gt;0,RANK(P1743,(N1743:P1743,Q1743:AF1743)),0)</f>
        <v>0</v>
      </c>
      <c r="G1743" s="1">
        <f t="shared" si="721"/>
        <v>250</v>
      </c>
      <c r="H1743" s="2">
        <f t="shared" si="722"/>
        <v>1.4945895856997668E-2</v>
      </c>
      <c r="I1743" s="2"/>
      <c r="J1743" s="2">
        <f t="shared" si="731"/>
        <v>0.50164404854426969</v>
      </c>
      <c r="K1743" s="2">
        <f t="shared" si="732"/>
        <v>0.48669815268727207</v>
      </c>
      <c r="L1743" s="2">
        <f t="shared" si="733"/>
        <v>0</v>
      </c>
      <c r="M1743" s="2">
        <f t="shared" si="734"/>
        <v>1.1657798768458238E-2</v>
      </c>
      <c r="N1743" s="53">
        <v>8391</v>
      </c>
      <c r="O1743" s="53">
        <v>8141</v>
      </c>
      <c r="S1743" s="53">
        <v>172</v>
      </c>
      <c r="X1743" s="53">
        <v>23</v>
      </c>
      <c r="AP1743" s="7">
        <f>IF(Q1743&gt;0,RANK(Q1743,(N1743:P1743,Q1743:AF1743)),0)</f>
        <v>0</v>
      </c>
      <c r="AQ1743" s="7">
        <f>IF(R1743&gt;0,RANK(R1743,(N1743:P1743,Q1743:AF1743)),0)</f>
        <v>0</v>
      </c>
      <c r="AR1743" s="7">
        <f>IF(T1743&gt;0,RANK(T1743,(N1743:P1743,Q1743:AF1743)),0)</f>
        <v>0</v>
      </c>
      <c r="AS1743" s="7">
        <f>IF(S1743&gt;0,RANK(S1743,(N1743:P1743,Q1743:AF1743)),0)</f>
        <v>3</v>
      </c>
      <c r="AT1743" s="2">
        <f t="shared" si="735"/>
        <v>0</v>
      </c>
      <c r="AU1743" s="2">
        <f t="shared" si="736"/>
        <v>0</v>
      </c>
      <c r="AV1743" s="2">
        <f t="shared" si="737"/>
        <v>0</v>
      </c>
      <c r="AW1743" s="2">
        <f t="shared" si="738"/>
        <v>1.0282776349614395E-2</v>
      </c>
      <c r="AY1743" t="s">
        <v>117</v>
      </c>
      <c r="AZ1743" t="s">
        <v>338</v>
      </c>
      <c r="BA1743">
        <v>6</v>
      </c>
      <c r="BC1743">
        <v>2</v>
      </c>
      <c r="BD1743" s="91">
        <v>45</v>
      </c>
      <c r="BE1743" s="93">
        <v>27</v>
      </c>
      <c r="BF1743" s="96">
        <f t="shared" si="739"/>
        <v>45027</v>
      </c>
      <c r="BG1743" s="96">
        <f t="shared" si="740"/>
        <v>45027</v>
      </c>
      <c r="BI1743" s="7" t="s">
        <v>1447</v>
      </c>
      <c r="BS1743" s="1"/>
      <c r="BT1743" s="1"/>
    </row>
    <row r="1744" spans="1:72" ht="14" hidden="1" customHeight="1" outlineLevel="1" x14ac:dyDescent="0.2">
      <c r="A1744" t="s">
        <v>1887</v>
      </c>
      <c r="B1744" t="s">
        <v>338</v>
      </c>
      <c r="C1744" s="1">
        <f t="shared" si="730"/>
        <v>19293</v>
      </c>
      <c r="D1744" s="7">
        <f>IF(N1744&gt;0, RANK(N1744,(N1744:P1744,Q1744:AF1744)),0)</f>
        <v>2</v>
      </c>
      <c r="E1744" s="7">
        <f>IF(O1744&gt;0,RANK(O1744,(N1744:P1744,Q1744:AF1744)),0)</f>
        <v>1</v>
      </c>
      <c r="F1744" s="7">
        <f>IF(P1744&gt;0,RANK(P1744,(N1744:P1744,Q1744:AF1744)),0)</f>
        <v>0</v>
      </c>
      <c r="G1744" s="1">
        <f t="shared" si="721"/>
        <v>1229</v>
      </c>
      <c r="H1744" s="2">
        <f t="shared" si="722"/>
        <v>6.3701860778520705E-2</v>
      </c>
      <c r="I1744" s="2"/>
      <c r="J1744" s="2">
        <f t="shared" si="731"/>
        <v>0.45814544135178564</v>
      </c>
      <c r="K1744" s="2">
        <f t="shared" si="732"/>
        <v>0.52184730213030628</v>
      </c>
      <c r="L1744" s="2">
        <f t="shared" si="733"/>
        <v>0</v>
      </c>
      <c r="M1744" s="2">
        <f t="shared" si="734"/>
        <v>2.0007256517908134E-2</v>
      </c>
      <c r="N1744" s="53">
        <v>8839</v>
      </c>
      <c r="O1744" s="53">
        <v>10068</v>
      </c>
      <c r="S1744" s="53">
        <v>364</v>
      </c>
      <c r="X1744" s="53">
        <v>22</v>
      </c>
      <c r="AP1744" s="7">
        <f>IF(Q1744&gt;0,RANK(Q1744,(N1744:P1744,Q1744:AF1744)),0)</f>
        <v>0</v>
      </c>
      <c r="AQ1744" s="7">
        <f>IF(R1744&gt;0,RANK(R1744,(N1744:P1744,Q1744:AF1744)),0)</f>
        <v>0</v>
      </c>
      <c r="AR1744" s="7">
        <f>IF(T1744&gt;0,RANK(T1744,(N1744:P1744,Q1744:AF1744)),0)</f>
        <v>0</v>
      </c>
      <c r="AS1744" s="7">
        <f>IF(S1744&gt;0,RANK(S1744,(N1744:P1744,Q1744:AF1744)),0)</f>
        <v>3</v>
      </c>
      <c r="AT1744" s="2">
        <f t="shared" si="735"/>
        <v>0</v>
      </c>
      <c r="AU1744" s="2">
        <f t="shared" si="736"/>
        <v>0</v>
      </c>
      <c r="AV1744" s="2">
        <f t="shared" si="737"/>
        <v>0</v>
      </c>
      <c r="AW1744" s="2">
        <f t="shared" si="738"/>
        <v>1.8866946560928834E-2</v>
      </c>
      <c r="AY1744" t="s">
        <v>1887</v>
      </c>
      <c r="AZ1744" t="s">
        <v>338</v>
      </c>
      <c r="BC1744">
        <v>2</v>
      </c>
      <c r="BD1744" s="91">
        <v>45</v>
      </c>
      <c r="BE1744" s="93">
        <v>29</v>
      </c>
      <c r="BF1744" s="96">
        <f t="shared" si="739"/>
        <v>45029</v>
      </c>
      <c r="BG1744" s="96">
        <f t="shared" si="740"/>
        <v>45029</v>
      </c>
      <c r="BI1744" s="7" t="s">
        <v>1447</v>
      </c>
      <c r="BS1744" s="1"/>
      <c r="BT1744" s="1"/>
    </row>
    <row r="1745" spans="1:72" ht="14" hidden="1" customHeight="1" outlineLevel="1" x14ac:dyDescent="0.2">
      <c r="A1745" t="s">
        <v>1014</v>
      </c>
      <c r="B1745" t="s">
        <v>338</v>
      </c>
      <c r="C1745" s="1">
        <f t="shared" si="730"/>
        <v>32446</v>
      </c>
      <c r="D1745" s="7">
        <f>IF(N1745&gt;0, RANK(N1745,(N1745:P1745,Q1745:AF1745)),0)</f>
        <v>2</v>
      </c>
      <c r="E1745" s="7">
        <f>IF(O1745&gt;0,RANK(O1745,(N1745:P1745,Q1745:AF1745)),0)</f>
        <v>1</v>
      </c>
      <c r="F1745" s="7">
        <f>IF(P1745&gt;0,RANK(P1745,(N1745:P1745,Q1745:AF1745)),0)</f>
        <v>0</v>
      </c>
      <c r="G1745" s="1">
        <f t="shared" si="721"/>
        <v>893</v>
      </c>
      <c r="H1745" s="2">
        <f t="shared" si="722"/>
        <v>2.7522653023485177E-2</v>
      </c>
      <c r="I1745" s="2"/>
      <c r="J1745" s="2">
        <f t="shared" si="731"/>
        <v>0.47965850952351602</v>
      </c>
      <c r="K1745" s="2">
        <f t="shared" si="732"/>
        <v>0.50718116254700119</v>
      </c>
      <c r="L1745" s="2">
        <f t="shared" si="733"/>
        <v>0</v>
      </c>
      <c r="M1745" s="2">
        <f t="shared" si="734"/>
        <v>1.3160327929482851E-2</v>
      </c>
      <c r="N1745" s="53">
        <v>15563</v>
      </c>
      <c r="O1745" s="53">
        <v>16456</v>
      </c>
      <c r="S1745" s="53">
        <v>395</v>
      </c>
      <c r="X1745" s="53">
        <v>32</v>
      </c>
      <c r="AP1745" s="7">
        <f>IF(Q1745&gt;0,RANK(Q1745,(N1745:P1745,Q1745:AF1745)),0)</f>
        <v>0</v>
      </c>
      <c r="AQ1745" s="7">
        <f>IF(R1745&gt;0,RANK(R1745,(N1745:P1745,Q1745:AF1745)),0)</f>
        <v>0</v>
      </c>
      <c r="AR1745" s="7">
        <f>IF(T1745&gt;0,RANK(T1745,(N1745:P1745,Q1745:AF1745)),0)</f>
        <v>0</v>
      </c>
      <c r="AS1745" s="7">
        <f>IF(S1745&gt;0,RANK(S1745,(N1745:P1745,Q1745:AF1745)),0)</f>
        <v>3</v>
      </c>
      <c r="AT1745" s="2">
        <f t="shared" si="735"/>
        <v>0</v>
      </c>
      <c r="AU1745" s="2">
        <f t="shared" si="736"/>
        <v>0</v>
      </c>
      <c r="AV1745" s="2">
        <f t="shared" si="737"/>
        <v>0</v>
      </c>
      <c r="AW1745" s="2">
        <f t="shared" si="738"/>
        <v>1.2174073845774517E-2</v>
      </c>
      <c r="AY1745" t="s">
        <v>1014</v>
      </c>
      <c r="AZ1745" t="s">
        <v>338</v>
      </c>
      <c r="BA1745">
        <v>7</v>
      </c>
      <c r="BC1745">
        <v>2</v>
      </c>
      <c r="BD1745" s="91">
        <v>45</v>
      </c>
      <c r="BE1745" s="93">
        <v>31</v>
      </c>
      <c r="BF1745" s="96">
        <f t="shared" si="739"/>
        <v>45031</v>
      </c>
      <c r="BG1745" s="96">
        <f t="shared" si="740"/>
        <v>45031</v>
      </c>
      <c r="BI1745" s="7" t="s">
        <v>1447</v>
      </c>
      <c r="BS1745" s="1"/>
      <c r="BT1745" s="1"/>
    </row>
    <row r="1746" spans="1:72" ht="14" hidden="1" customHeight="1" outlineLevel="1" x14ac:dyDescent="0.2">
      <c r="A1746" t="s">
        <v>1416</v>
      </c>
      <c r="B1746" t="s">
        <v>338</v>
      </c>
      <c r="C1746" s="1">
        <f t="shared" si="730"/>
        <v>13096</v>
      </c>
      <c r="D1746" s="7">
        <f>IF(N1746&gt;0, RANK(N1746,(N1746:P1746,Q1746:AF1746)),0)</f>
        <v>1</v>
      </c>
      <c r="E1746" s="7">
        <f>IF(O1746&gt;0,RANK(O1746,(N1746:P1746,Q1746:AF1746)),0)</f>
        <v>2</v>
      </c>
      <c r="F1746" s="7">
        <f>IF(P1746&gt;0,RANK(P1746,(N1746:P1746,Q1746:AF1746)),0)</f>
        <v>0</v>
      </c>
      <c r="G1746" s="1">
        <f t="shared" si="721"/>
        <v>366</v>
      </c>
      <c r="H1746" s="2">
        <f t="shared" si="722"/>
        <v>2.7947464874770924E-2</v>
      </c>
      <c r="I1746" s="2"/>
      <c r="J1746" s="2">
        <f t="shared" si="731"/>
        <v>0.50878130726939519</v>
      </c>
      <c r="K1746" s="2">
        <f t="shared" si="732"/>
        <v>0.48083384239462429</v>
      </c>
      <c r="L1746" s="2">
        <f t="shared" si="733"/>
        <v>0</v>
      </c>
      <c r="M1746" s="2">
        <f t="shared" si="734"/>
        <v>1.0384850335980522E-2</v>
      </c>
      <c r="N1746" s="53">
        <v>6663</v>
      </c>
      <c r="O1746" s="53">
        <v>6297</v>
      </c>
      <c r="S1746" s="53">
        <v>130</v>
      </c>
      <c r="X1746" s="53">
        <v>6</v>
      </c>
      <c r="AP1746" s="7">
        <f>IF(Q1746&gt;0,RANK(Q1746,(N1746:P1746,Q1746:AF1746)),0)</f>
        <v>0</v>
      </c>
      <c r="AQ1746" s="7">
        <f>IF(R1746&gt;0,RANK(R1746,(N1746:P1746,Q1746:AF1746)),0)</f>
        <v>0</v>
      </c>
      <c r="AR1746" s="7">
        <f>IF(T1746&gt;0,RANK(T1746,(N1746:P1746,Q1746:AF1746)),0)</f>
        <v>0</v>
      </c>
      <c r="AS1746" s="7">
        <f>IF(S1746&gt;0,RANK(S1746,(N1746:P1746,Q1746:AF1746)),0)</f>
        <v>3</v>
      </c>
      <c r="AT1746" s="2">
        <f t="shared" si="735"/>
        <v>0</v>
      </c>
      <c r="AU1746" s="2">
        <f t="shared" si="736"/>
        <v>0</v>
      </c>
      <c r="AV1746" s="2">
        <f t="shared" si="737"/>
        <v>0</v>
      </c>
      <c r="AW1746" s="2">
        <f t="shared" si="738"/>
        <v>9.9266951740989619E-3</v>
      </c>
      <c r="AY1746" t="s">
        <v>1416</v>
      </c>
      <c r="AZ1746" t="s">
        <v>338</v>
      </c>
      <c r="BA1746">
        <v>7</v>
      </c>
      <c r="BC1746">
        <v>2</v>
      </c>
      <c r="BD1746" s="91">
        <v>45</v>
      </c>
      <c r="BE1746" s="93">
        <v>33</v>
      </c>
      <c r="BF1746" s="96">
        <f t="shared" si="739"/>
        <v>45033</v>
      </c>
      <c r="BG1746" s="96">
        <f t="shared" si="740"/>
        <v>45033</v>
      </c>
      <c r="BI1746" s="7" t="s">
        <v>1447</v>
      </c>
      <c r="BS1746" s="1"/>
      <c r="BT1746" s="1"/>
    </row>
    <row r="1747" spans="1:72" ht="14" hidden="1" customHeight="1" outlineLevel="1" x14ac:dyDescent="0.2">
      <c r="A1747" t="s">
        <v>1289</v>
      </c>
      <c r="B1747" t="s">
        <v>338</v>
      </c>
      <c r="C1747" s="1">
        <f t="shared" si="730"/>
        <v>77238</v>
      </c>
      <c r="D1747" s="7">
        <f>IF(N1747&gt;0, RANK(N1747,(N1747:P1747,Q1747:AF1747)),0)</f>
        <v>2</v>
      </c>
      <c r="E1747" s="7">
        <f>IF(O1747&gt;0,RANK(O1747,(N1747:P1747,Q1747:AF1747)),0)</f>
        <v>1</v>
      </c>
      <c r="F1747" s="7">
        <f>IF(P1747&gt;0,RANK(P1747,(N1747:P1747,Q1747:AF1747)),0)</f>
        <v>0</v>
      </c>
      <c r="G1747" s="1">
        <f t="shared" si="721"/>
        <v>6562</v>
      </c>
      <c r="H1747" s="2">
        <f t="shared" si="722"/>
        <v>8.4958181206142055E-2</v>
      </c>
      <c r="I1747" s="2"/>
      <c r="J1747" s="2">
        <f t="shared" si="731"/>
        <v>0.44817317900515291</v>
      </c>
      <c r="K1747" s="2">
        <f t="shared" si="732"/>
        <v>0.53313136021129492</v>
      </c>
      <c r="L1747" s="2">
        <f t="shared" si="733"/>
        <v>0</v>
      </c>
      <c r="M1747" s="2">
        <f t="shared" si="734"/>
        <v>1.869546078355222E-2</v>
      </c>
      <c r="N1747" s="53">
        <v>34616</v>
      </c>
      <c r="O1747" s="53">
        <v>41178</v>
      </c>
      <c r="S1747" s="53">
        <v>1345</v>
      </c>
      <c r="X1747" s="53">
        <v>99</v>
      </c>
      <c r="AP1747" s="7">
        <f>IF(Q1747&gt;0,RANK(Q1747,(N1747:P1747,Q1747:AF1747)),0)</f>
        <v>0</v>
      </c>
      <c r="AQ1747" s="7">
        <f>IF(R1747&gt;0,RANK(R1747,(N1747:P1747,Q1747:AF1747)),0)</f>
        <v>0</v>
      </c>
      <c r="AR1747" s="7">
        <f>IF(T1747&gt;0,RANK(T1747,(N1747:P1747,Q1747:AF1747)),0)</f>
        <v>0</v>
      </c>
      <c r="AS1747" s="7">
        <f>IF(S1747&gt;0,RANK(S1747,(N1747:P1747,Q1747:AF1747)),0)</f>
        <v>3</v>
      </c>
      <c r="AT1747" s="2">
        <f t="shared" si="735"/>
        <v>0</v>
      </c>
      <c r="AU1747" s="2">
        <f t="shared" si="736"/>
        <v>0</v>
      </c>
      <c r="AV1747" s="2">
        <f t="shared" si="737"/>
        <v>0</v>
      </c>
      <c r="AW1747" s="2">
        <f t="shared" si="738"/>
        <v>1.7413708278308605E-2</v>
      </c>
      <c r="AY1747" t="s">
        <v>1289</v>
      </c>
      <c r="AZ1747" t="s">
        <v>338</v>
      </c>
      <c r="BC1747">
        <v>2</v>
      </c>
      <c r="BD1747" s="91">
        <v>45</v>
      </c>
      <c r="BE1747" s="93">
        <v>35</v>
      </c>
      <c r="BF1747" s="96">
        <f t="shared" si="739"/>
        <v>45035</v>
      </c>
      <c r="BG1747" s="96">
        <f t="shared" si="740"/>
        <v>45035</v>
      </c>
      <c r="BI1747" s="7" t="s">
        <v>1447</v>
      </c>
      <c r="BS1747" s="1"/>
      <c r="BT1747" s="1"/>
    </row>
    <row r="1748" spans="1:72" ht="14" hidden="1" customHeight="1" outlineLevel="1" x14ac:dyDescent="0.2">
      <c r="A1748" t="s">
        <v>56</v>
      </c>
      <c r="B1748" t="s">
        <v>338</v>
      </c>
      <c r="C1748" s="1">
        <f t="shared" si="730"/>
        <v>13317</v>
      </c>
      <c r="D1748" s="7">
        <f>IF(N1748&gt;0, RANK(N1748,(N1748:P1748,Q1748:AF1748)),0)</f>
        <v>2</v>
      </c>
      <c r="E1748" s="7">
        <f>IF(O1748&gt;0,RANK(O1748,(N1748:P1748,Q1748:AF1748)),0)</f>
        <v>1</v>
      </c>
      <c r="F1748" s="7">
        <f>IF(P1748&gt;0,RANK(P1748,(N1748:P1748,Q1748:AF1748)),0)</f>
        <v>0</v>
      </c>
      <c r="G1748" s="1">
        <f t="shared" si="721"/>
        <v>2884</v>
      </c>
      <c r="H1748" s="2">
        <f t="shared" si="722"/>
        <v>0.21656529248329204</v>
      </c>
      <c r="I1748" s="2"/>
      <c r="J1748" s="2">
        <f t="shared" si="731"/>
        <v>0.38326950514380115</v>
      </c>
      <c r="K1748" s="2">
        <f t="shared" si="732"/>
        <v>0.59983479762709324</v>
      </c>
      <c r="L1748" s="2">
        <f t="shared" si="733"/>
        <v>0</v>
      </c>
      <c r="M1748" s="2">
        <f t="shared" si="734"/>
        <v>1.6895697229105666E-2</v>
      </c>
      <c r="N1748" s="53">
        <v>5104</v>
      </c>
      <c r="O1748" s="53">
        <v>7988</v>
      </c>
      <c r="S1748" s="53">
        <v>217</v>
      </c>
      <c r="X1748" s="53">
        <v>8</v>
      </c>
      <c r="AP1748" s="7">
        <f>IF(Q1748&gt;0,RANK(Q1748,(N1748:P1748,Q1748:AF1748)),0)</f>
        <v>0</v>
      </c>
      <c r="AQ1748" s="7">
        <f>IF(R1748&gt;0,RANK(R1748,(N1748:P1748,Q1748:AF1748)),0)</f>
        <v>0</v>
      </c>
      <c r="AR1748" s="7">
        <f>IF(T1748&gt;0,RANK(T1748,(N1748:P1748,Q1748:AF1748)),0)</f>
        <v>0</v>
      </c>
      <c r="AS1748" s="7">
        <f>IF(S1748&gt;0,RANK(S1748,(N1748:P1748,Q1748:AF1748)),0)</f>
        <v>3</v>
      </c>
      <c r="AT1748" s="2">
        <f t="shared" si="735"/>
        <v>0</v>
      </c>
      <c r="AU1748" s="2">
        <f t="shared" si="736"/>
        <v>0</v>
      </c>
      <c r="AV1748" s="2">
        <f t="shared" si="737"/>
        <v>0</v>
      </c>
      <c r="AW1748" s="2">
        <f t="shared" si="738"/>
        <v>1.6294961327626343E-2</v>
      </c>
      <c r="AY1748" t="s">
        <v>56</v>
      </c>
      <c r="AZ1748" t="s">
        <v>338</v>
      </c>
      <c r="BA1748">
        <v>3</v>
      </c>
      <c r="BC1748">
        <v>2</v>
      </c>
      <c r="BD1748" s="91">
        <v>45</v>
      </c>
      <c r="BE1748" s="93">
        <v>37</v>
      </c>
      <c r="BF1748" s="96">
        <f t="shared" si="739"/>
        <v>45037</v>
      </c>
      <c r="BG1748" s="96">
        <f t="shared" si="740"/>
        <v>45037</v>
      </c>
      <c r="BI1748" s="7" t="s">
        <v>1447</v>
      </c>
      <c r="BS1748" s="1"/>
      <c r="BT1748" s="1"/>
    </row>
    <row r="1749" spans="1:72" ht="14" hidden="1" customHeight="1" outlineLevel="1" x14ac:dyDescent="0.2">
      <c r="A1749" t="s">
        <v>2339</v>
      </c>
      <c r="B1749" t="s">
        <v>338</v>
      </c>
      <c r="C1749" s="1">
        <f t="shared" si="730"/>
        <v>12139</v>
      </c>
      <c r="D1749" s="7">
        <f>IF(N1749&gt;0, RANK(N1749,(N1749:P1749,Q1749:AF1749)),0)</f>
        <v>1</v>
      </c>
      <c r="E1749" s="7">
        <f>IF(O1749&gt;0,RANK(O1749,(N1749:P1749,Q1749:AF1749)),0)</f>
        <v>2</v>
      </c>
      <c r="F1749" s="7">
        <f>IF(P1749&gt;0,RANK(P1749,(N1749:P1749,Q1749:AF1749)),0)</f>
        <v>0</v>
      </c>
      <c r="G1749" s="1">
        <f t="shared" si="721"/>
        <v>2907</v>
      </c>
      <c r="H1749" s="2">
        <f t="shared" si="722"/>
        <v>0.23947606886893483</v>
      </c>
      <c r="I1749" s="2"/>
      <c r="J1749" s="2">
        <f t="shared" si="731"/>
        <v>0.61479528791498472</v>
      </c>
      <c r="K1749" s="2">
        <f t="shared" si="732"/>
        <v>0.37531921904604992</v>
      </c>
      <c r="L1749" s="2">
        <f t="shared" si="733"/>
        <v>0</v>
      </c>
      <c r="M1749" s="2">
        <f t="shared" si="734"/>
        <v>9.8854930389653539E-3</v>
      </c>
      <c r="N1749" s="53">
        <v>7463</v>
      </c>
      <c r="O1749" s="53">
        <v>4556</v>
      </c>
      <c r="S1749" s="53">
        <v>115</v>
      </c>
      <c r="X1749" s="53">
        <v>5</v>
      </c>
      <c r="AP1749" s="7">
        <f>IF(Q1749&gt;0,RANK(Q1749,(N1749:P1749,Q1749:AF1749)),0)</f>
        <v>0</v>
      </c>
      <c r="AQ1749" s="7">
        <f>IF(R1749&gt;0,RANK(R1749,(N1749:P1749,Q1749:AF1749)),0)</f>
        <v>0</v>
      </c>
      <c r="AR1749" s="7">
        <f>IF(T1749&gt;0,RANK(T1749,(N1749:P1749,Q1749:AF1749)),0)</f>
        <v>0</v>
      </c>
      <c r="AS1749" s="7">
        <f>IF(S1749&gt;0,RANK(S1749,(N1749:P1749,Q1749:AF1749)),0)</f>
        <v>3</v>
      </c>
      <c r="AT1749" s="2">
        <f t="shared" si="735"/>
        <v>0</v>
      </c>
      <c r="AU1749" s="2">
        <f t="shared" si="736"/>
        <v>0</v>
      </c>
      <c r="AV1749" s="2">
        <f t="shared" si="737"/>
        <v>0</v>
      </c>
      <c r="AW1749" s="2">
        <f t="shared" si="738"/>
        <v>9.4735974956750967E-3</v>
      </c>
      <c r="AY1749" t="s">
        <v>2339</v>
      </c>
      <c r="AZ1749" t="s">
        <v>338</v>
      </c>
      <c r="BA1749">
        <v>5</v>
      </c>
      <c r="BC1749">
        <v>2</v>
      </c>
      <c r="BD1749" s="91">
        <v>45</v>
      </c>
      <c r="BE1749" s="93">
        <v>39</v>
      </c>
      <c r="BF1749" s="96">
        <f t="shared" si="739"/>
        <v>45039</v>
      </c>
      <c r="BG1749" s="96">
        <f t="shared" si="740"/>
        <v>45039</v>
      </c>
      <c r="BI1749" s="7" t="s">
        <v>1447</v>
      </c>
      <c r="BS1749" s="1"/>
      <c r="BT1749" s="1"/>
    </row>
    <row r="1750" spans="1:72" ht="14" hidden="1" customHeight="1" outlineLevel="1" x14ac:dyDescent="0.2">
      <c r="A1750" t="s">
        <v>1128</v>
      </c>
      <c r="B1750" t="s">
        <v>338</v>
      </c>
      <c r="C1750" s="1">
        <f t="shared" si="730"/>
        <v>64651</v>
      </c>
      <c r="D1750" s="7">
        <f>IF(N1750&gt;0, RANK(N1750,(N1750:P1750,Q1750:AF1750)),0)</f>
        <v>2</v>
      </c>
      <c r="E1750" s="7">
        <f>IF(O1750&gt;0,RANK(O1750,(N1750:P1750,Q1750:AF1750)),0)</f>
        <v>1</v>
      </c>
      <c r="F1750" s="7">
        <f>IF(P1750&gt;0,RANK(P1750,(N1750:P1750,Q1750:AF1750)),0)</f>
        <v>0</v>
      </c>
      <c r="G1750" s="1">
        <f t="shared" si="721"/>
        <v>469</v>
      </c>
      <c r="H1750" s="2">
        <f t="shared" si="722"/>
        <v>7.2543348130732705E-3</v>
      </c>
      <c r="I1750" s="2"/>
      <c r="J1750" s="2">
        <f t="shared" si="731"/>
        <v>0.49106742355106647</v>
      </c>
      <c r="K1750" s="2">
        <f t="shared" si="732"/>
        <v>0.49832175836413978</v>
      </c>
      <c r="L1750" s="2">
        <f t="shared" si="733"/>
        <v>0</v>
      </c>
      <c r="M1750" s="2">
        <f t="shared" si="734"/>
        <v>1.0610818084793749E-2</v>
      </c>
      <c r="N1750" s="53">
        <v>31748</v>
      </c>
      <c r="O1750" s="53">
        <v>32217</v>
      </c>
      <c r="S1750" s="53">
        <v>650</v>
      </c>
      <c r="X1750" s="53">
        <v>36</v>
      </c>
      <c r="AP1750" s="7">
        <f>IF(Q1750&gt;0,RANK(Q1750,(N1750:P1750,Q1750:AF1750)),0)</f>
        <v>0</v>
      </c>
      <c r="AQ1750" s="7">
        <f>IF(R1750&gt;0,RANK(R1750,(N1750:P1750,Q1750:AF1750)),0)</f>
        <v>0</v>
      </c>
      <c r="AR1750" s="7">
        <f>IF(T1750&gt;0,RANK(T1750,(N1750:P1750,Q1750:AF1750)),0)</f>
        <v>0</v>
      </c>
      <c r="AS1750" s="7">
        <f>IF(S1750&gt;0,RANK(S1750,(N1750:P1750,Q1750:AF1750)),0)</f>
        <v>3</v>
      </c>
      <c r="AT1750" s="2">
        <f t="shared" si="735"/>
        <v>0</v>
      </c>
      <c r="AU1750" s="2">
        <f t="shared" si="736"/>
        <v>0</v>
      </c>
      <c r="AV1750" s="2">
        <f t="shared" si="737"/>
        <v>0</v>
      </c>
      <c r="AW1750" s="2">
        <f t="shared" si="738"/>
        <v>1.0053982150314767E-2</v>
      </c>
      <c r="AY1750" t="s">
        <v>1128</v>
      </c>
      <c r="AZ1750" t="s">
        <v>338</v>
      </c>
      <c r="BC1750">
        <v>2</v>
      </c>
      <c r="BD1750" s="91">
        <v>45</v>
      </c>
      <c r="BE1750" s="93">
        <v>41</v>
      </c>
      <c r="BF1750" s="96">
        <f t="shared" si="739"/>
        <v>45041</v>
      </c>
      <c r="BG1750" s="96">
        <f t="shared" si="740"/>
        <v>45041</v>
      </c>
      <c r="BI1750" s="7" t="s">
        <v>1447</v>
      </c>
      <c r="BS1750" s="1"/>
      <c r="BT1750" s="1"/>
    </row>
    <row r="1751" spans="1:72" ht="14" hidden="1" customHeight="1" outlineLevel="1" x14ac:dyDescent="0.2">
      <c r="A1751" t="s">
        <v>2019</v>
      </c>
      <c r="B1751" t="s">
        <v>338</v>
      </c>
      <c r="C1751" s="1">
        <f t="shared" si="730"/>
        <v>36724</v>
      </c>
      <c r="D1751" s="7">
        <f>IF(N1751&gt;0, RANK(N1751,(N1751:P1751,Q1751:AF1751)),0)</f>
        <v>2</v>
      </c>
      <c r="E1751" s="7">
        <f>IF(O1751&gt;0,RANK(O1751,(N1751:P1751,Q1751:AF1751)),0)</f>
        <v>1</v>
      </c>
      <c r="F1751" s="7">
        <f>IF(P1751&gt;0,RANK(P1751,(N1751:P1751,Q1751:AF1751)),0)</f>
        <v>0</v>
      </c>
      <c r="G1751" s="1">
        <f t="shared" si="721"/>
        <v>4628</v>
      </c>
      <c r="H1751" s="2">
        <f t="shared" si="722"/>
        <v>0.12602113059579567</v>
      </c>
      <c r="I1751" s="2"/>
      <c r="J1751" s="2">
        <f t="shared" si="731"/>
        <v>0.43206077769306178</v>
      </c>
      <c r="K1751" s="2">
        <f t="shared" si="732"/>
        <v>0.5580819082888574</v>
      </c>
      <c r="L1751" s="2">
        <f t="shared" si="733"/>
        <v>0</v>
      </c>
      <c r="M1751" s="2">
        <f t="shared" si="734"/>
        <v>9.857314018080765E-3</v>
      </c>
      <c r="N1751" s="53">
        <v>15867</v>
      </c>
      <c r="O1751" s="53">
        <v>20495</v>
      </c>
      <c r="S1751" s="53">
        <v>340</v>
      </c>
      <c r="X1751" s="53">
        <v>22</v>
      </c>
      <c r="AP1751" s="7">
        <f>IF(Q1751&gt;0,RANK(Q1751,(N1751:P1751,Q1751:AF1751)),0)</f>
        <v>0</v>
      </c>
      <c r="AQ1751" s="7">
        <f>IF(R1751&gt;0,RANK(R1751,(N1751:P1751,Q1751:AF1751)),0)</f>
        <v>0</v>
      </c>
      <c r="AR1751" s="7">
        <f>IF(T1751&gt;0,RANK(T1751,(N1751:P1751,Q1751:AF1751)),0)</f>
        <v>0</v>
      </c>
      <c r="AS1751" s="7">
        <f>IF(S1751&gt;0,RANK(S1751,(N1751:P1751,Q1751:AF1751)),0)</f>
        <v>3</v>
      </c>
      <c r="AT1751" s="2">
        <f t="shared" si="735"/>
        <v>0</v>
      </c>
      <c r="AU1751" s="2">
        <f t="shared" si="736"/>
        <v>0</v>
      </c>
      <c r="AV1751" s="2">
        <f t="shared" si="737"/>
        <v>0</v>
      </c>
      <c r="AW1751" s="2">
        <f t="shared" si="738"/>
        <v>9.2582507352140294E-3</v>
      </c>
      <c r="AY1751" t="s">
        <v>2019</v>
      </c>
      <c r="AZ1751" t="s">
        <v>338</v>
      </c>
      <c r="BA1751">
        <v>7</v>
      </c>
      <c r="BC1751">
        <v>2</v>
      </c>
      <c r="BD1751" s="91">
        <v>45</v>
      </c>
      <c r="BE1751" s="93">
        <v>43</v>
      </c>
      <c r="BF1751" s="96">
        <f t="shared" si="739"/>
        <v>45043</v>
      </c>
      <c r="BG1751" s="96">
        <f t="shared" si="740"/>
        <v>45043</v>
      </c>
      <c r="BI1751" s="7" t="s">
        <v>1447</v>
      </c>
      <c r="BS1751" s="1"/>
      <c r="BT1751" s="1"/>
    </row>
    <row r="1752" spans="1:72" ht="14" hidden="1" customHeight="1" outlineLevel="1" x14ac:dyDescent="0.2">
      <c r="A1752" t="s">
        <v>988</v>
      </c>
      <c r="B1752" t="s">
        <v>338</v>
      </c>
      <c r="C1752" s="1">
        <f t="shared" si="730"/>
        <v>258406</v>
      </c>
      <c r="D1752" s="7">
        <f>IF(N1752&gt;0, RANK(N1752,(N1752:P1752,Q1752:AF1752)),0)</f>
        <v>2</v>
      </c>
      <c r="E1752" s="7">
        <f>IF(O1752&gt;0,RANK(O1752,(N1752:P1752,Q1752:AF1752)),0)</f>
        <v>1</v>
      </c>
      <c r="F1752" s="7">
        <f>IF(P1752&gt;0,RANK(P1752,(N1752:P1752,Q1752:AF1752)),0)</f>
        <v>0</v>
      </c>
      <c r="G1752" s="1">
        <f t="shared" si="721"/>
        <v>45011</v>
      </c>
      <c r="H1752" s="2">
        <f t="shared" si="722"/>
        <v>0.17418713187774279</v>
      </c>
      <c r="I1752" s="2"/>
      <c r="J1752" s="2">
        <f t="shared" si="731"/>
        <v>0.40625991656540483</v>
      </c>
      <c r="K1752" s="2">
        <f t="shared" si="732"/>
        <v>0.58044704844314765</v>
      </c>
      <c r="L1752" s="2">
        <f t="shared" si="733"/>
        <v>0</v>
      </c>
      <c r="M1752" s="2">
        <f t="shared" si="734"/>
        <v>1.3293034991447517E-2</v>
      </c>
      <c r="N1752" s="53">
        <v>104980</v>
      </c>
      <c r="O1752" s="53">
        <v>149991</v>
      </c>
      <c r="S1752" s="53">
        <v>3116</v>
      </c>
      <c r="X1752" s="53">
        <v>319</v>
      </c>
      <c r="AP1752" s="7">
        <f>IF(Q1752&gt;0,RANK(Q1752,(N1752:P1752,Q1752:AF1752)),0)</f>
        <v>0</v>
      </c>
      <c r="AQ1752" s="7">
        <f>IF(R1752&gt;0,RANK(R1752,(N1752:P1752,Q1752:AF1752)),0)</f>
        <v>0</v>
      </c>
      <c r="AR1752" s="7">
        <f>IF(T1752&gt;0,RANK(T1752,(N1752:P1752,Q1752:AF1752)),0)</f>
        <v>0</v>
      </c>
      <c r="AS1752" s="7">
        <f>IF(S1752&gt;0,RANK(S1752,(N1752:P1752,Q1752:AF1752)),0)</f>
        <v>3</v>
      </c>
      <c r="AT1752" s="2">
        <f t="shared" si="735"/>
        <v>0</v>
      </c>
      <c r="AU1752" s="2">
        <f t="shared" si="736"/>
        <v>0</v>
      </c>
      <c r="AV1752" s="2">
        <f t="shared" si="737"/>
        <v>0</v>
      </c>
      <c r="AW1752" s="2">
        <f t="shared" si="738"/>
        <v>1.2058543532270923E-2</v>
      </c>
      <c r="AY1752" t="s">
        <v>988</v>
      </c>
      <c r="AZ1752" t="s">
        <v>338</v>
      </c>
      <c r="BC1752">
        <v>2</v>
      </c>
      <c r="BD1752" s="91">
        <v>45</v>
      </c>
      <c r="BE1752" s="93">
        <v>45</v>
      </c>
      <c r="BF1752" s="96">
        <f t="shared" si="739"/>
        <v>45045</v>
      </c>
      <c r="BG1752" s="96">
        <f t="shared" si="740"/>
        <v>45045</v>
      </c>
      <c r="BI1752" s="7" t="s">
        <v>1447</v>
      </c>
      <c r="BS1752" s="1"/>
      <c r="BT1752" s="1"/>
    </row>
    <row r="1753" spans="1:72" ht="14" hidden="1" customHeight="1" outlineLevel="1" x14ac:dyDescent="0.2">
      <c r="A1753" t="s">
        <v>2122</v>
      </c>
      <c r="B1753" t="s">
        <v>338</v>
      </c>
      <c r="C1753" s="1">
        <f t="shared" si="730"/>
        <v>32033</v>
      </c>
      <c r="D1753" s="7">
        <f>IF(N1753&gt;0, RANK(N1753,(N1753:P1753,Q1753:AF1753)),0)</f>
        <v>2</v>
      </c>
      <c r="E1753" s="7">
        <f>IF(O1753&gt;0,RANK(O1753,(N1753:P1753,Q1753:AF1753)),0)</f>
        <v>1</v>
      </c>
      <c r="F1753" s="7">
        <f>IF(P1753&gt;0,RANK(P1753,(N1753:P1753,Q1753:AF1753)),0)</f>
        <v>0</v>
      </c>
      <c r="G1753" s="1">
        <f t="shared" si="721"/>
        <v>6513</v>
      </c>
      <c r="H1753" s="2">
        <f t="shared" si="722"/>
        <v>0.20332157462616676</v>
      </c>
      <c r="I1753" s="2"/>
      <c r="J1753" s="2">
        <f t="shared" si="731"/>
        <v>0.39034745418786876</v>
      </c>
      <c r="K1753" s="2">
        <f t="shared" si="732"/>
        <v>0.59366902881403549</v>
      </c>
      <c r="L1753" s="2">
        <f t="shared" si="733"/>
        <v>0</v>
      </c>
      <c r="M1753" s="2">
        <f t="shared" si="734"/>
        <v>1.5983516998095748E-2</v>
      </c>
      <c r="N1753" s="53">
        <v>12504</v>
      </c>
      <c r="O1753" s="53">
        <v>19017</v>
      </c>
      <c r="S1753" s="53">
        <v>466</v>
      </c>
      <c r="X1753" s="53">
        <v>46</v>
      </c>
      <c r="AP1753" s="7">
        <f>IF(Q1753&gt;0,RANK(Q1753,(N1753:P1753,Q1753:AF1753)),0)</f>
        <v>0</v>
      </c>
      <c r="AQ1753" s="7">
        <f>IF(R1753&gt;0,RANK(R1753,(N1753:P1753,Q1753:AF1753)),0)</f>
        <v>0</v>
      </c>
      <c r="AR1753" s="7">
        <f>IF(T1753&gt;0,RANK(T1753,(N1753:P1753,Q1753:AF1753)),0)</f>
        <v>0</v>
      </c>
      <c r="AS1753" s="7">
        <f>IF(S1753&gt;0,RANK(S1753,(N1753:P1753,Q1753:AF1753)),0)</f>
        <v>3</v>
      </c>
      <c r="AT1753" s="2">
        <f t="shared" si="735"/>
        <v>0</v>
      </c>
      <c r="AU1753" s="2">
        <f t="shared" si="736"/>
        <v>0</v>
      </c>
      <c r="AV1753" s="2">
        <f t="shared" si="737"/>
        <v>0</v>
      </c>
      <c r="AW1753" s="2">
        <f t="shared" si="738"/>
        <v>1.4547497892798052E-2</v>
      </c>
      <c r="AY1753" t="s">
        <v>2122</v>
      </c>
      <c r="AZ1753" t="s">
        <v>338</v>
      </c>
      <c r="BA1753">
        <v>3</v>
      </c>
      <c r="BC1753">
        <v>2</v>
      </c>
      <c r="BD1753" s="91">
        <v>45</v>
      </c>
      <c r="BE1753" s="93">
        <v>47</v>
      </c>
      <c r="BF1753" s="96">
        <f t="shared" si="739"/>
        <v>45047</v>
      </c>
      <c r="BG1753" s="96">
        <f t="shared" si="740"/>
        <v>45047</v>
      </c>
      <c r="BI1753" s="7" t="s">
        <v>1447</v>
      </c>
      <c r="BS1753" s="1"/>
      <c r="BT1753" s="1"/>
    </row>
    <row r="1754" spans="1:72" ht="14" hidden="1" customHeight="1" outlineLevel="1" x14ac:dyDescent="0.2">
      <c r="A1754" t="s">
        <v>2444</v>
      </c>
      <c r="B1754" t="s">
        <v>338</v>
      </c>
      <c r="C1754" s="1">
        <f t="shared" si="730"/>
        <v>9301</v>
      </c>
      <c r="D1754" s="7">
        <f>IF(N1754&gt;0, RANK(N1754,(N1754:P1754,Q1754:AF1754)),0)</f>
        <v>1</v>
      </c>
      <c r="E1754" s="7">
        <f>IF(O1754&gt;0,RANK(O1754,(N1754:P1754,Q1754:AF1754)),0)</f>
        <v>2</v>
      </c>
      <c r="F1754" s="7">
        <f>IF(P1754&gt;0,RANK(P1754,(N1754:P1754,Q1754:AF1754)),0)</f>
        <v>0</v>
      </c>
      <c r="G1754" s="1">
        <f t="shared" si="721"/>
        <v>1704</v>
      </c>
      <c r="H1754" s="2">
        <f t="shared" si="722"/>
        <v>0.18320610687022901</v>
      </c>
      <c r="I1754" s="2"/>
      <c r="J1754" s="2">
        <f t="shared" si="731"/>
        <v>0.5869261369745189</v>
      </c>
      <c r="K1754" s="2">
        <f t="shared" si="732"/>
        <v>0.40372003010428986</v>
      </c>
      <c r="L1754" s="2">
        <f t="shared" si="733"/>
        <v>0</v>
      </c>
      <c r="M1754" s="2">
        <f t="shared" si="734"/>
        <v>9.3538329211912408E-3</v>
      </c>
      <c r="N1754" s="53">
        <v>5459</v>
      </c>
      <c r="O1754" s="53">
        <v>3755</v>
      </c>
      <c r="S1754" s="53">
        <v>82</v>
      </c>
      <c r="X1754" s="53">
        <v>5</v>
      </c>
      <c r="AP1754" s="7">
        <f>IF(Q1754&gt;0,RANK(Q1754,(N1754:P1754,Q1754:AF1754)),0)</f>
        <v>0</v>
      </c>
      <c r="AQ1754" s="7">
        <f>IF(R1754&gt;0,RANK(R1754,(N1754:P1754,Q1754:AF1754)),0)</f>
        <v>0</v>
      </c>
      <c r="AR1754" s="7">
        <f>IF(T1754&gt;0,RANK(T1754,(N1754:P1754,Q1754:AF1754)),0)</f>
        <v>0</v>
      </c>
      <c r="AS1754" s="7">
        <f>IF(S1754&gt;0,RANK(S1754,(N1754:P1754,Q1754:AF1754)),0)</f>
        <v>3</v>
      </c>
      <c r="AT1754" s="2">
        <f t="shared" si="735"/>
        <v>0</v>
      </c>
      <c r="AU1754" s="2">
        <f t="shared" si="736"/>
        <v>0</v>
      </c>
      <c r="AV1754" s="2">
        <f t="shared" si="737"/>
        <v>0</v>
      </c>
      <c r="AW1754" s="2">
        <f t="shared" si="738"/>
        <v>8.8162563165251045E-3</v>
      </c>
      <c r="AY1754" t="s">
        <v>2444</v>
      </c>
      <c r="AZ1754" t="s">
        <v>338</v>
      </c>
      <c r="BA1754">
        <v>6</v>
      </c>
      <c r="BC1754">
        <v>2</v>
      </c>
      <c r="BD1754" s="91">
        <v>45</v>
      </c>
      <c r="BE1754" s="93">
        <v>49</v>
      </c>
      <c r="BF1754" s="96">
        <f t="shared" si="739"/>
        <v>45049</v>
      </c>
      <c r="BG1754" s="96">
        <f t="shared" si="740"/>
        <v>45049</v>
      </c>
      <c r="BI1754" s="7" t="s">
        <v>1447</v>
      </c>
      <c r="BS1754" s="1"/>
      <c r="BT1754" s="1"/>
    </row>
    <row r="1755" spans="1:72" ht="14" hidden="1" customHeight="1" outlineLevel="1" x14ac:dyDescent="0.2">
      <c r="A1755" t="s">
        <v>1953</v>
      </c>
      <c r="B1755" t="s">
        <v>338</v>
      </c>
      <c r="C1755" s="1">
        <f t="shared" si="730"/>
        <v>179644</v>
      </c>
      <c r="D1755" s="7">
        <f>IF(N1755&gt;0, RANK(N1755,(N1755:P1755,Q1755:AF1755)),0)</f>
        <v>2</v>
      </c>
      <c r="E1755" s="7">
        <f>IF(O1755&gt;0,RANK(O1755,(N1755:P1755,Q1755:AF1755)),0)</f>
        <v>1</v>
      </c>
      <c r="F1755" s="7">
        <f>IF(P1755&gt;0,RANK(P1755,(N1755:P1755,Q1755:AF1755)),0)</f>
        <v>0</v>
      </c>
      <c r="G1755" s="1">
        <f t="shared" si="721"/>
        <v>55982</v>
      </c>
      <c r="H1755" s="2">
        <f t="shared" si="722"/>
        <v>0.3116274409387455</v>
      </c>
      <c r="I1755" s="2"/>
      <c r="J1755" s="2">
        <f t="shared" si="731"/>
        <v>0.33694417848633967</v>
      </c>
      <c r="K1755" s="2">
        <f t="shared" si="732"/>
        <v>0.64857161942508512</v>
      </c>
      <c r="L1755" s="2">
        <f t="shared" si="733"/>
        <v>0</v>
      </c>
      <c r="M1755" s="2">
        <f t="shared" si="734"/>
        <v>1.448420208857526E-2</v>
      </c>
      <c r="N1755" s="53">
        <v>60530</v>
      </c>
      <c r="O1755" s="53">
        <v>116512</v>
      </c>
      <c r="S1755" s="53">
        <v>2471</v>
      </c>
      <c r="X1755" s="53">
        <v>131</v>
      </c>
      <c r="AP1755" s="7">
        <f>IF(Q1755&gt;0,RANK(Q1755,(N1755:P1755,Q1755:AF1755)),0)</f>
        <v>0</v>
      </c>
      <c r="AQ1755" s="7">
        <f>IF(R1755&gt;0,RANK(R1755,(N1755:P1755,Q1755:AF1755)),0)</f>
        <v>0</v>
      </c>
      <c r="AR1755" s="7">
        <f>IF(T1755&gt;0,RANK(T1755,(N1755:P1755,Q1755:AF1755)),0)</f>
        <v>0</v>
      </c>
      <c r="AS1755" s="7">
        <f>IF(S1755&gt;0,RANK(S1755,(N1755:P1755,Q1755:AF1755)),0)</f>
        <v>3</v>
      </c>
      <c r="AT1755" s="2">
        <f t="shared" si="735"/>
        <v>0</v>
      </c>
      <c r="AU1755" s="2">
        <f t="shared" si="736"/>
        <v>0</v>
      </c>
      <c r="AV1755" s="2">
        <f t="shared" si="737"/>
        <v>0</v>
      </c>
      <c r="AW1755" s="2">
        <f t="shared" si="738"/>
        <v>1.3754982075660751E-2</v>
      </c>
      <c r="AY1755" t="s">
        <v>1953</v>
      </c>
      <c r="AZ1755" t="s">
        <v>338</v>
      </c>
      <c r="BA1755">
        <v>7</v>
      </c>
      <c r="BC1755">
        <v>2</v>
      </c>
      <c r="BD1755" s="91">
        <v>45</v>
      </c>
      <c r="BE1755" s="93">
        <v>51</v>
      </c>
      <c r="BF1755" s="96">
        <f t="shared" si="739"/>
        <v>45051</v>
      </c>
      <c r="BG1755" s="96">
        <f t="shared" si="740"/>
        <v>45051</v>
      </c>
      <c r="BI1755" s="7" t="s">
        <v>1447</v>
      </c>
      <c r="BS1755" s="1"/>
      <c r="BT1755" s="1"/>
    </row>
    <row r="1756" spans="1:72" ht="14" hidden="1" customHeight="1" outlineLevel="1" x14ac:dyDescent="0.2">
      <c r="A1756" t="s">
        <v>297</v>
      </c>
      <c r="B1756" t="s">
        <v>338</v>
      </c>
      <c r="C1756" s="1">
        <f t="shared" si="730"/>
        <v>14416</v>
      </c>
      <c r="D1756" s="7">
        <f>IF(N1756&gt;0, RANK(N1756,(N1756:P1756,Q1756:AF1756)),0)</f>
        <v>1</v>
      </c>
      <c r="E1756" s="7">
        <f>IF(O1756&gt;0,RANK(O1756,(N1756:P1756,Q1756:AF1756)),0)</f>
        <v>2</v>
      </c>
      <c r="F1756" s="7">
        <f>IF(P1756&gt;0,RANK(P1756,(N1756:P1756,Q1756:AF1756)),0)</f>
        <v>0</v>
      </c>
      <c r="G1756" s="1">
        <f t="shared" si="721"/>
        <v>363</v>
      </c>
      <c r="H1756" s="2">
        <f t="shared" si="722"/>
        <v>2.5180355160932297E-2</v>
      </c>
      <c r="I1756" s="2"/>
      <c r="J1756" s="2">
        <f t="shared" si="731"/>
        <v>0.50652053274139841</v>
      </c>
      <c r="K1756" s="2">
        <f t="shared" si="732"/>
        <v>0.48134017758046616</v>
      </c>
      <c r="L1756" s="2">
        <f t="shared" si="733"/>
        <v>0</v>
      </c>
      <c r="M1756" s="2">
        <f t="shared" si="734"/>
        <v>1.2139289678135434E-2</v>
      </c>
      <c r="N1756" s="53">
        <v>7302</v>
      </c>
      <c r="O1756" s="53">
        <v>6939</v>
      </c>
      <c r="S1756" s="53">
        <v>170</v>
      </c>
      <c r="X1756" s="53">
        <v>5</v>
      </c>
      <c r="AP1756" s="7">
        <f>IF(Q1756&gt;0,RANK(Q1756,(N1756:P1756,Q1756:AF1756)),0)</f>
        <v>0</v>
      </c>
      <c r="AQ1756" s="7">
        <f>IF(R1756&gt;0,RANK(R1756,(N1756:P1756,Q1756:AF1756)),0)</f>
        <v>0</v>
      </c>
      <c r="AR1756" s="7">
        <f>IF(T1756&gt;0,RANK(T1756,(N1756:P1756,Q1756:AF1756)),0)</f>
        <v>0</v>
      </c>
      <c r="AS1756" s="7">
        <f>IF(S1756&gt;0,RANK(S1756,(N1756:P1756,Q1756:AF1756)),0)</f>
        <v>3</v>
      </c>
      <c r="AT1756" s="2">
        <f t="shared" si="735"/>
        <v>0</v>
      </c>
      <c r="AU1756" s="2">
        <f t="shared" si="736"/>
        <v>0</v>
      </c>
      <c r="AV1756" s="2">
        <f t="shared" si="737"/>
        <v>0</v>
      </c>
      <c r="AW1756" s="2">
        <f t="shared" si="738"/>
        <v>1.179245283018868E-2</v>
      </c>
      <c r="AY1756" t="s">
        <v>297</v>
      </c>
      <c r="AZ1756" t="s">
        <v>338</v>
      </c>
      <c r="BA1756">
        <v>6</v>
      </c>
      <c r="BC1756">
        <v>2</v>
      </c>
      <c r="BD1756" s="91">
        <v>45</v>
      </c>
      <c r="BE1756" s="93">
        <v>53</v>
      </c>
      <c r="BF1756" s="96">
        <f t="shared" si="739"/>
        <v>45053</v>
      </c>
      <c r="BG1756" s="96">
        <f t="shared" si="740"/>
        <v>45053</v>
      </c>
      <c r="BI1756" s="7" t="s">
        <v>1447</v>
      </c>
      <c r="BS1756" s="1"/>
      <c r="BT1756" s="1"/>
    </row>
    <row r="1757" spans="1:72" ht="14" hidden="1" customHeight="1" outlineLevel="1" x14ac:dyDescent="0.2">
      <c r="A1757" t="s">
        <v>572</v>
      </c>
      <c r="B1757" t="s">
        <v>338</v>
      </c>
      <c r="C1757" s="1">
        <f t="shared" si="730"/>
        <v>33634</v>
      </c>
      <c r="D1757" s="7">
        <f>IF(N1757&gt;0, RANK(N1757,(N1757:P1757,Q1757:AF1757)),0)</f>
        <v>2</v>
      </c>
      <c r="E1757" s="7">
        <f>IF(O1757&gt;0,RANK(O1757,(N1757:P1757,Q1757:AF1757)),0)</f>
        <v>1</v>
      </c>
      <c r="F1757" s="7">
        <f>IF(P1757&gt;0,RANK(P1757,(N1757:P1757,Q1757:AF1757)),0)</f>
        <v>0</v>
      </c>
      <c r="G1757" s="1">
        <f t="shared" si="721"/>
        <v>7200</v>
      </c>
      <c r="H1757" s="2">
        <f t="shared" si="722"/>
        <v>0.21406909674733901</v>
      </c>
      <c r="I1757" s="2"/>
      <c r="J1757" s="2">
        <f t="shared" si="731"/>
        <v>0.38365939228161977</v>
      </c>
      <c r="K1757" s="2">
        <f t="shared" si="732"/>
        <v>0.59772848902895881</v>
      </c>
      <c r="L1757" s="2">
        <f t="shared" si="733"/>
        <v>0</v>
      </c>
      <c r="M1757" s="2">
        <f t="shared" si="734"/>
        <v>1.8612118689421364E-2</v>
      </c>
      <c r="N1757" s="53">
        <v>12904</v>
      </c>
      <c r="O1757" s="53">
        <v>20104</v>
      </c>
      <c r="S1757" s="53">
        <v>581</v>
      </c>
      <c r="X1757" s="53">
        <v>45</v>
      </c>
      <c r="AP1757" s="7">
        <f>IF(Q1757&gt;0,RANK(Q1757,(N1757:P1757,Q1757:AF1757)),0)</f>
        <v>0</v>
      </c>
      <c r="AQ1757" s="7">
        <f>IF(R1757&gt;0,RANK(R1757,(N1757:P1757,Q1757:AF1757)),0)</f>
        <v>0</v>
      </c>
      <c r="AR1757" s="7">
        <f>IF(T1757&gt;0,RANK(T1757,(N1757:P1757,Q1757:AF1757)),0)</f>
        <v>0</v>
      </c>
      <c r="AS1757" s="7">
        <f>IF(S1757&gt;0,RANK(S1757,(N1757:P1757,Q1757:AF1757)),0)</f>
        <v>3</v>
      </c>
      <c r="AT1757" s="2">
        <f t="shared" si="735"/>
        <v>0</v>
      </c>
      <c r="AU1757" s="2">
        <f t="shared" si="736"/>
        <v>0</v>
      </c>
      <c r="AV1757" s="2">
        <f t="shared" si="737"/>
        <v>0</v>
      </c>
      <c r="AW1757" s="2">
        <f t="shared" si="738"/>
        <v>1.727418683475055E-2</v>
      </c>
      <c r="AY1757" t="s">
        <v>572</v>
      </c>
      <c r="AZ1757" t="s">
        <v>338</v>
      </c>
      <c r="BA1757">
        <v>5</v>
      </c>
      <c r="BC1757">
        <v>2</v>
      </c>
      <c r="BD1757" s="91">
        <v>45</v>
      </c>
      <c r="BE1757" s="93">
        <v>55</v>
      </c>
      <c r="BF1757" s="96">
        <f t="shared" si="739"/>
        <v>45055</v>
      </c>
      <c r="BG1757" s="96">
        <f t="shared" si="740"/>
        <v>45055</v>
      </c>
      <c r="BI1757" s="7" t="s">
        <v>1447</v>
      </c>
      <c r="BS1757" s="1"/>
      <c r="BT1757" s="1"/>
    </row>
    <row r="1758" spans="1:72" ht="14" hidden="1" customHeight="1" outlineLevel="1" x14ac:dyDescent="0.2">
      <c r="A1758" t="s">
        <v>2097</v>
      </c>
      <c r="B1758" t="s">
        <v>338</v>
      </c>
      <c r="C1758" s="1">
        <f t="shared" si="730"/>
        <v>49849</v>
      </c>
      <c r="D1758" s="7">
        <f>IF(N1758&gt;0, RANK(N1758,(N1758:P1758,Q1758:AF1758)),0)</f>
        <v>2</v>
      </c>
      <c r="E1758" s="7">
        <f>IF(O1758&gt;0,RANK(O1758,(N1758:P1758,Q1758:AF1758)),0)</f>
        <v>1</v>
      </c>
      <c r="F1758" s="7">
        <f>IF(P1758&gt;0,RANK(P1758,(N1758:P1758,Q1758:AF1758)),0)</f>
        <v>0</v>
      </c>
      <c r="G1758" s="1">
        <f t="shared" si="721"/>
        <v>10049</v>
      </c>
      <c r="H1758" s="2">
        <f t="shared" si="722"/>
        <v>0.20158879817047484</v>
      </c>
      <c r="I1758" s="2"/>
      <c r="J1758" s="2">
        <f t="shared" si="731"/>
        <v>0.39164276113863866</v>
      </c>
      <c r="K1758" s="2">
        <f t="shared" si="732"/>
        <v>0.59323155930911353</v>
      </c>
      <c r="L1758" s="2">
        <f t="shared" si="733"/>
        <v>0</v>
      </c>
      <c r="M1758" s="2">
        <f t="shared" si="734"/>
        <v>1.5125679552247862E-2</v>
      </c>
      <c r="N1758" s="53">
        <v>19523</v>
      </c>
      <c r="O1758" s="53">
        <v>29572</v>
      </c>
      <c r="S1758" s="53">
        <v>717</v>
      </c>
      <c r="X1758" s="53">
        <v>37</v>
      </c>
      <c r="AP1758" s="7">
        <f>IF(Q1758&gt;0,RANK(Q1758,(N1758:P1758,Q1758:AF1758)),0)</f>
        <v>0</v>
      </c>
      <c r="AQ1758" s="7">
        <f>IF(R1758&gt;0,RANK(R1758,(N1758:P1758,Q1758:AF1758)),0)</f>
        <v>0</v>
      </c>
      <c r="AR1758" s="7">
        <f>IF(T1758&gt;0,RANK(T1758,(N1758:P1758,Q1758:AF1758)),0)</f>
        <v>0</v>
      </c>
      <c r="AS1758" s="7">
        <f>IF(S1758&gt;0,RANK(S1758,(N1758:P1758,Q1758:AF1758)),0)</f>
        <v>3</v>
      </c>
      <c r="AT1758" s="2">
        <f t="shared" si="735"/>
        <v>0</v>
      </c>
      <c r="AU1758" s="2">
        <f t="shared" si="736"/>
        <v>0</v>
      </c>
      <c r="AV1758" s="2">
        <f t="shared" si="737"/>
        <v>0</v>
      </c>
      <c r="AW1758" s="2">
        <f t="shared" si="738"/>
        <v>1.4383437982707777E-2</v>
      </c>
      <c r="AY1758" t="s">
        <v>2097</v>
      </c>
      <c r="AZ1758" t="s">
        <v>338</v>
      </c>
      <c r="BA1758">
        <v>5</v>
      </c>
      <c r="BC1758">
        <v>2</v>
      </c>
      <c r="BD1758" s="91">
        <v>45</v>
      </c>
      <c r="BE1758" s="93">
        <v>57</v>
      </c>
      <c r="BF1758" s="96">
        <f t="shared" si="739"/>
        <v>45057</v>
      </c>
      <c r="BG1758" s="96">
        <f t="shared" si="740"/>
        <v>45057</v>
      </c>
      <c r="BI1758" s="7" t="s">
        <v>1447</v>
      </c>
      <c r="BS1758" s="1"/>
      <c r="BT1758" s="1"/>
    </row>
    <row r="1759" spans="1:72" ht="14" hidden="1" customHeight="1" outlineLevel="1" x14ac:dyDescent="0.2">
      <c r="A1759" t="s">
        <v>2535</v>
      </c>
      <c r="B1759" t="s">
        <v>338</v>
      </c>
      <c r="C1759" s="1">
        <f t="shared" si="730"/>
        <v>30508</v>
      </c>
      <c r="D1759" s="7">
        <f>IF(N1759&gt;0, RANK(N1759,(N1759:P1759,Q1759:AF1759)),0)</f>
        <v>2</v>
      </c>
      <c r="E1759" s="7">
        <f>IF(O1759&gt;0,RANK(O1759,(N1759:P1759,Q1759:AF1759)),0)</f>
        <v>1</v>
      </c>
      <c r="F1759" s="7">
        <f>IF(P1759&gt;0,RANK(P1759,(N1759:P1759,Q1759:AF1759)),0)</f>
        <v>0</v>
      </c>
      <c r="G1759" s="1">
        <f t="shared" ref="G1759:G1822" si="741">IF(C1759&gt;0,MAX(N1759:P1759)-LARGE(N1759:P1759,2),0)</f>
        <v>8988</v>
      </c>
      <c r="H1759" s="2">
        <f t="shared" ref="H1759:H1822" si="742">IF(C1759&gt;0,G1759/C1759,0)</f>
        <v>0.29461124950832568</v>
      </c>
      <c r="I1759" s="2"/>
      <c r="J1759" s="2">
        <f t="shared" si="731"/>
        <v>0.344106463878327</v>
      </c>
      <c r="K1759" s="2">
        <f t="shared" si="732"/>
        <v>0.63871771338665273</v>
      </c>
      <c r="L1759" s="2">
        <f t="shared" si="733"/>
        <v>0</v>
      </c>
      <c r="M1759" s="2">
        <f t="shared" si="734"/>
        <v>1.7175822735020274E-2</v>
      </c>
      <c r="N1759" s="53">
        <v>10498</v>
      </c>
      <c r="O1759" s="53">
        <v>19486</v>
      </c>
      <c r="S1759" s="53">
        <v>487</v>
      </c>
      <c r="X1759" s="53">
        <v>37</v>
      </c>
      <c r="AP1759" s="7">
        <f>IF(Q1759&gt;0,RANK(Q1759,(N1759:P1759,Q1759:AF1759)),0)</f>
        <v>0</v>
      </c>
      <c r="AQ1759" s="7">
        <f>IF(R1759&gt;0,RANK(R1759,(N1759:P1759,Q1759:AF1759)),0)</f>
        <v>0</v>
      </c>
      <c r="AR1759" s="7">
        <f>IF(T1759&gt;0,RANK(T1759,(N1759:P1759,Q1759:AF1759)),0)</f>
        <v>0</v>
      </c>
      <c r="AS1759" s="7">
        <f>IF(S1759&gt;0,RANK(S1759,(N1759:P1759,Q1759:AF1759)),0)</f>
        <v>3</v>
      </c>
      <c r="AT1759" s="2">
        <f t="shared" si="735"/>
        <v>0</v>
      </c>
      <c r="AU1759" s="2">
        <f t="shared" si="736"/>
        <v>0</v>
      </c>
      <c r="AV1759" s="2">
        <f t="shared" si="737"/>
        <v>0</v>
      </c>
      <c r="AW1759" s="2">
        <f t="shared" si="738"/>
        <v>1.596302609151698E-2</v>
      </c>
      <c r="AY1759" t="s">
        <v>2535</v>
      </c>
      <c r="AZ1759" t="s">
        <v>338</v>
      </c>
      <c r="BA1759">
        <v>3</v>
      </c>
      <c r="BC1759">
        <v>2</v>
      </c>
      <c r="BD1759" s="91">
        <v>45</v>
      </c>
      <c r="BE1759" s="93">
        <v>59</v>
      </c>
      <c r="BF1759" s="96">
        <f t="shared" si="739"/>
        <v>45059</v>
      </c>
      <c r="BG1759" s="96">
        <f t="shared" si="740"/>
        <v>45059</v>
      </c>
      <c r="BI1759" s="7" t="s">
        <v>1447</v>
      </c>
      <c r="BS1759" s="1"/>
      <c r="BT1759" s="1"/>
    </row>
    <row r="1760" spans="1:72" ht="14" hidden="1" customHeight="1" outlineLevel="1" x14ac:dyDescent="0.2">
      <c r="A1760" t="s">
        <v>1563</v>
      </c>
      <c r="B1760" t="s">
        <v>338</v>
      </c>
      <c r="C1760" s="1">
        <f t="shared" si="730"/>
        <v>8438</v>
      </c>
      <c r="D1760" s="7">
        <f>IF(N1760&gt;0, RANK(N1760,(N1760:P1760,Q1760:AF1760)),0)</f>
        <v>1</v>
      </c>
      <c r="E1760" s="7">
        <f>IF(O1760&gt;0,RANK(O1760,(N1760:P1760,Q1760:AF1760)),0)</f>
        <v>2</v>
      </c>
      <c r="F1760" s="7">
        <f>IF(P1760&gt;0,RANK(P1760,(N1760:P1760,Q1760:AF1760)),0)</f>
        <v>0</v>
      </c>
      <c r="G1760" s="1">
        <f t="shared" si="741"/>
        <v>2487</v>
      </c>
      <c r="H1760" s="2">
        <f t="shared" si="742"/>
        <v>0.29473808959469067</v>
      </c>
      <c r="I1760" s="2"/>
      <c r="J1760" s="2">
        <f t="shared" si="731"/>
        <v>0.64304337520739507</v>
      </c>
      <c r="K1760" s="2">
        <f t="shared" si="732"/>
        <v>0.34830528561270441</v>
      </c>
      <c r="L1760" s="2">
        <f t="shared" si="733"/>
        <v>0</v>
      </c>
      <c r="M1760" s="2">
        <f t="shared" si="734"/>
        <v>8.651339179900519E-3</v>
      </c>
      <c r="N1760" s="53">
        <v>5426</v>
      </c>
      <c r="O1760" s="53">
        <v>2939</v>
      </c>
      <c r="S1760" s="53">
        <v>70</v>
      </c>
      <c r="X1760" s="53">
        <v>3</v>
      </c>
      <c r="AP1760" s="7">
        <f>IF(Q1760&gt;0,RANK(Q1760,(N1760:P1760,Q1760:AF1760)),0)</f>
        <v>0</v>
      </c>
      <c r="AQ1760" s="7">
        <f>IF(R1760&gt;0,RANK(R1760,(N1760:P1760,Q1760:AF1760)),0)</f>
        <v>0</v>
      </c>
      <c r="AR1760" s="7">
        <f>IF(T1760&gt;0,RANK(T1760,(N1760:P1760,Q1760:AF1760)),0)</f>
        <v>0</v>
      </c>
      <c r="AS1760" s="7">
        <f>IF(S1760&gt;0,RANK(S1760,(N1760:P1760,Q1760:AF1760)),0)</f>
        <v>3</v>
      </c>
      <c r="AT1760" s="2">
        <f t="shared" si="735"/>
        <v>0</v>
      </c>
      <c r="AU1760" s="2">
        <f t="shared" si="736"/>
        <v>0</v>
      </c>
      <c r="AV1760" s="2">
        <f t="shared" si="737"/>
        <v>0</v>
      </c>
      <c r="AW1760" s="2">
        <f t="shared" si="738"/>
        <v>8.2958046930552264E-3</v>
      </c>
      <c r="AY1760" t="s">
        <v>1563</v>
      </c>
      <c r="AZ1760" t="s">
        <v>338</v>
      </c>
      <c r="BA1760">
        <v>5</v>
      </c>
      <c r="BC1760">
        <v>2</v>
      </c>
      <c r="BD1760" s="91">
        <v>45</v>
      </c>
      <c r="BE1760" s="93">
        <v>61</v>
      </c>
      <c r="BF1760" s="96">
        <f t="shared" si="739"/>
        <v>45061</v>
      </c>
      <c r="BG1760" s="96">
        <f t="shared" si="740"/>
        <v>45061</v>
      </c>
      <c r="BI1760" s="7" t="s">
        <v>1447</v>
      </c>
      <c r="BS1760" s="1"/>
      <c r="BT1760" s="1"/>
    </row>
    <row r="1761" spans="1:72" ht="14" hidden="1" customHeight="1" outlineLevel="1" x14ac:dyDescent="0.2">
      <c r="A1761" t="s">
        <v>847</v>
      </c>
      <c r="B1761" t="s">
        <v>338</v>
      </c>
      <c r="C1761" s="1">
        <f t="shared" si="730"/>
        <v>144681</v>
      </c>
      <c r="D1761" s="7">
        <f>IF(N1761&gt;0, RANK(N1761,(N1761:P1761,Q1761:AF1761)),0)</f>
        <v>2</v>
      </c>
      <c r="E1761" s="7">
        <f>IF(O1761&gt;0,RANK(O1761,(N1761:P1761,Q1761:AF1761)),0)</f>
        <v>1</v>
      </c>
      <c r="F1761" s="7">
        <f>IF(P1761&gt;0,RANK(P1761,(N1761:P1761,Q1761:AF1761)),0)</f>
        <v>0</v>
      </c>
      <c r="G1761" s="1">
        <f t="shared" si="741"/>
        <v>41688</v>
      </c>
      <c r="H1761" s="2">
        <f t="shared" si="742"/>
        <v>0.28813735044684513</v>
      </c>
      <c r="I1761" s="2"/>
      <c r="J1761" s="2">
        <f t="shared" si="731"/>
        <v>0.34735728948514316</v>
      </c>
      <c r="K1761" s="2">
        <f t="shared" si="732"/>
        <v>0.63549463993198829</v>
      </c>
      <c r="L1761" s="2">
        <f t="shared" si="733"/>
        <v>0</v>
      </c>
      <c r="M1761" s="2">
        <f t="shared" si="734"/>
        <v>1.7148070582868602E-2</v>
      </c>
      <c r="N1761" s="53">
        <v>50256</v>
      </c>
      <c r="O1761" s="53">
        <v>91944</v>
      </c>
      <c r="S1761" s="53">
        <v>2349</v>
      </c>
      <c r="X1761" s="53">
        <v>132</v>
      </c>
      <c r="AP1761" s="7">
        <f>IF(Q1761&gt;0,RANK(Q1761,(N1761:P1761,Q1761:AF1761)),0)</f>
        <v>0</v>
      </c>
      <c r="AQ1761" s="7">
        <f>IF(R1761&gt;0,RANK(R1761,(N1761:P1761,Q1761:AF1761)),0)</f>
        <v>0</v>
      </c>
      <c r="AR1761" s="7">
        <f>IF(T1761&gt;0,RANK(T1761,(N1761:P1761,Q1761:AF1761)),0)</f>
        <v>0</v>
      </c>
      <c r="AS1761" s="7">
        <f>IF(S1761&gt;0,RANK(S1761,(N1761:P1761,Q1761:AF1761)),0)</f>
        <v>3</v>
      </c>
      <c r="AT1761" s="2">
        <f t="shared" si="735"/>
        <v>0</v>
      </c>
      <c r="AU1761" s="2">
        <f t="shared" si="736"/>
        <v>0</v>
      </c>
      <c r="AV1761" s="2">
        <f t="shared" si="737"/>
        <v>0</v>
      </c>
      <c r="AW1761" s="2">
        <f t="shared" si="738"/>
        <v>1.6235718580877932E-2</v>
      </c>
      <c r="AY1761" t="s">
        <v>847</v>
      </c>
      <c r="AZ1761" t="s">
        <v>338</v>
      </c>
      <c r="BA1761">
        <v>2</v>
      </c>
      <c r="BC1761">
        <v>2</v>
      </c>
      <c r="BD1761" s="91">
        <v>45</v>
      </c>
      <c r="BE1761" s="93">
        <v>63</v>
      </c>
      <c r="BF1761" s="96">
        <f t="shared" si="739"/>
        <v>45063</v>
      </c>
      <c r="BG1761" s="96">
        <f t="shared" si="740"/>
        <v>45063</v>
      </c>
      <c r="BI1761" s="7" t="s">
        <v>1447</v>
      </c>
      <c r="BS1761" s="1"/>
      <c r="BT1761" s="1"/>
    </row>
    <row r="1762" spans="1:72" ht="14" hidden="1" customHeight="1" outlineLevel="1" x14ac:dyDescent="0.2">
      <c r="A1762" t="s">
        <v>2064</v>
      </c>
      <c r="B1762" t="s">
        <v>338</v>
      </c>
      <c r="C1762" s="1">
        <f t="shared" si="730"/>
        <v>5725</v>
      </c>
      <c r="D1762" s="7">
        <f>IF(N1762&gt;0, RANK(N1762,(N1762:P1762,Q1762:AF1762)),0)</f>
        <v>2</v>
      </c>
      <c r="E1762" s="7">
        <f>IF(O1762&gt;0,RANK(O1762,(N1762:P1762,Q1762:AF1762)),0)</f>
        <v>1</v>
      </c>
      <c r="F1762" s="7">
        <f>IF(P1762&gt;0,RANK(P1762,(N1762:P1762,Q1762:AF1762)),0)</f>
        <v>0</v>
      </c>
      <c r="G1762" s="1">
        <f t="shared" si="741"/>
        <v>187</v>
      </c>
      <c r="H1762" s="2">
        <f t="shared" si="742"/>
        <v>3.2663755458515284E-2</v>
      </c>
      <c r="I1762" s="2"/>
      <c r="J1762" s="2">
        <f t="shared" si="731"/>
        <v>0.47965065502183407</v>
      </c>
      <c r="K1762" s="2">
        <f t="shared" si="732"/>
        <v>0.51231441048034931</v>
      </c>
      <c r="L1762" s="2">
        <f t="shared" si="733"/>
        <v>0</v>
      </c>
      <c r="M1762" s="2">
        <f t="shared" si="734"/>
        <v>8.0349344978166704E-3</v>
      </c>
      <c r="N1762" s="53">
        <v>2746</v>
      </c>
      <c r="O1762" s="53">
        <v>2933</v>
      </c>
      <c r="S1762" s="53">
        <v>41</v>
      </c>
      <c r="X1762" s="53">
        <v>5</v>
      </c>
      <c r="AP1762" s="7">
        <f>IF(Q1762&gt;0,RANK(Q1762,(N1762:P1762,Q1762:AF1762)),0)</f>
        <v>0</v>
      </c>
      <c r="AQ1762" s="7">
        <f>IF(R1762&gt;0,RANK(R1762,(N1762:P1762,Q1762:AF1762)),0)</f>
        <v>0</v>
      </c>
      <c r="AR1762" s="7">
        <f>IF(T1762&gt;0,RANK(T1762,(N1762:P1762,Q1762:AF1762)),0)</f>
        <v>0</v>
      </c>
      <c r="AS1762" s="7">
        <f>IF(S1762&gt;0,RANK(S1762,(N1762:P1762,Q1762:AF1762)),0)</f>
        <v>3</v>
      </c>
      <c r="AT1762" s="2">
        <f t="shared" si="735"/>
        <v>0</v>
      </c>
      <c r="AU1762" s="2">
        <f t="shared" si="736"/>
        <v>0</v>
      </c>
      <c r="AV1762" s="2">
        <f t="shared" si="737"/>
        <v>0</v>
      </c>
      <c r="AW1762" s="2">
        <f t="shared" si="738"/>
        <v>7.1615720524017467E-3</v>
      </c>
      <c r="AY1762" t="s">
        <v>2064</v>
      </c>
      <c r="AZ1762" t="s">
        <v>338</v>
      </c>
      <c r="BA1762">
        <v>3</v>
      </c>
      <c r="BC1762">
        <v>2</v>
      </c>
      <c r="BD1762" s="91">
        <v>45</v>
      </c>
      <c r="BE1762" s="93">
        <v>65</v>
      </c>
      <c r="BF1762" s="96">
        <f t="shared" si="739"/>
        <v>45065</v>
      </c>
      <c r="BG1762" s="96">
        <f t="shared" si="740"/>
        <v>45065</v>
      </c>
      <c r="BI1762" s="7" t="s">
        <v>1447</v>
      </c>
      <c r="BS1762" s="1"/>
      <c r="BT1762" s="1"/>
    </row>
    <row r="1763" spans="1:72" ht="14" hidden="1" customHeight="1" outlineLevel="1" x14ac:dyDescent="0.2">
      <c r="A1763" t="s">
        <v>2269</v>
      </c>
      <c r="B1763" t="s">
        <v>338</v>
      </c>
      <c r="C1763" s="1">
        <f t="shared" si="730"/>
        <v>14728</v>
      </c>
      <c r="D1763" s="7">
        <f>IF(N1763&gt;0, RANK(N1763,(N1763:P1763,Q1763:AF1763)),0)</f>
        <v>1</v>
      </c>
      <c r="E1763" s="7">
        <f>IF(O1763&gt;0,RANK(O1763,(N1763:P1763,Q1763:AF1763)),0)</f>
        <v>2</v>
      </c>
      <c r="F1763" s="7">
        <f>IF(P1763&gt;0,RANK(P1763,(N1763:P1763,Q1763:AF1763)),0)</f>
        <v>0</v>
      </c>
      <c r="G1763" s="1">
        <f t="shared" si="741"/>
        <v>3472</v>
      </c>
      <c r="H1763" s="2">
        <f t="shared" si="742"/>
        <v>0.23574144486692014</v>
      </c>
      <c r="I1763" s="2"/>
      <c r="J1763" s="2">
        <f t="shared" si="731"/>
        <v>0.61338946224877788</v>
      </c>
      <c r="K1763" s="2">
        <f t="shared" si="732"/>
        <v>0.37764801738185766</v>
      </c>
      <c r="L1763" s="2">
        <f t="shared" si="733"/>
        <v>0</v>
      </c>
      <c r="M1763" s="2">
        <f t="shared" si="734"/>
        <v>8.9625203693644573E-3</v>
      </c>
      <c r="N1763" s="53">
        <v>9034</v>
      </c>
      <c r="O1763" s="53">
        <v>5562</v>
      </c>
      <c r="S1763" s="53">
        <v>121</v>
      </c>
      <c r="X1763" s="53">
        <v>11</v>
      </c>
      <c r="AP1763" s="7">
        <f>IF(Q1763&gt;0,RANK(Q1763,(N1763:P1763,Q1763:AF1763)),0)</f>
        <v>0</v>
      </c>
      <c r="AQ1763" s="7">
        <f>IF(R1763&gt;0,RANK(R1763,(N1763:P1763,Q1763:AF1763)),0)</f>
        <v>0</v>
      </c>
      <c r="AR1763" s="7">
        <f>IF(T1763&gt;0,RANK(T1763,(N1763:P1763,Q1763:AF1763)),0)</f>
        <v>0</v>
      </c>
      <c r="AS1763" s="7">
        <f>IF(S1763&gt;0,RANK(S1763,(N1763:P1763,Q1763:AF1763)),0)</f>
        <v>3</v>
      </c>
      <c r="AT1763" s="2">
        <f t="shared" si="735"/>
        <v>0</v>
      </c>
      <c r="AU1763" s="2">
        <f t="shared" si="736"/>
        <v>0</v>
      </c>
      <c r="AV1763" s="2">
        <f t="shared" si="737"/>
        <v>0</v>
      </c>
      <c r="AW1763" s="2">
        <f t="shared" si="738"/>
        <v>8.2156436719174365E-3</v>
      </c>
      <c r="AY1763" t="s">
        <v>2269</v>
      </c>
      <c r="AZ1763" t="s">
        <v>338</v>
      </c>
      <c r="BA1763">
        <v>7</v>
      </c>
      <c r="BC1763">
        <v>2</v>
      </c>
      <c r="BD1763" s="91">
        <v>45</v>
      </c>
      <c r="BE1763" s="93">
        <v>67</v>
      </c>
      <c r="BF1763" s="96">
        <f t="shared" si="739"/>
        <v>45067</v>
      </c>
      <c r="BG1763" s="96">
        <f t="shared" si="740"/>
        <v>45067</v>
      </c>
      <c r="BI1763" s="7" t="s">
        <v>1447</v>
      </c>
      <c r="BS1763" s="1"/>
      <c r="BT1763" s="1"/>
    </row>
    <row r="1764" spans="1:72" ht="14" hidden="1" customHeight="1" outlineLevel="1" x14ac:dyDescent="0.2">
      <c r="A1764" t="s">
        <v>1182</v>
      </c>
      <c r="B1764" t="s">
        <v>338</v>
      </c>
      <c r="C1764" s="1">
        <f t="shared" si="730"/>
        <v>11462</v>
      </c>
      <c r="D1764" s="7">
        <f>IF(N1764&gt;0, RANK(N1764,(N1764:P1764,Q1764:AF1764)),0)</f>
        <v>1</v>
      </c>
      <c r="E1764" s="7">
        <f>IF(O1764&gt;0,RANK(O1764,(N1764:P1764,Q1764:AF1764)),0)</f>
        <v>2</v>
      </c>
      <c r="F1764" s="7">
        <f>IF(P1764&gt;0,RANK(P1764,(N1764:P1764,Q1764:AF1764)),0)</f>
        <v>0</v>
      </c>
      <c r="G1764" s="1">
        <f t="shared" si="741"/>
        <v>1729</v>
      </c>
      <c r="H1764" s="2">
        <f t="shared" si="742"/>
        <v>0.15084627464665853</v>
      </c>
      <c r="I1764" s="2"/>
      <c r="J1764" s="2">
        <f t="shared" si="731"/>
        <v>0.56744023730588034</v>
      </c>
      <c r="K1764" s="2">
        <f t="shared" si="732"/>
        <v>0.41659396265922177</v>
      </c>
      <c r="L1764" s="2">
        <f t="shared" si="733"/>
        <v>0</v>
      </c>
      <c r="M1764" s="2">
        <f t="shared" si="734"/>
        <v>1.5965800034897892E-2</v>
      </c>
      <c r="N1764" s="53">
        <v>6504</v>
      </c>
      <c r="O1764" s="53">
        <v>4775</v>
      </c>
      <c r="S1764" s="53">
        <v>169</v>
      </c>
      <c r="X1764" s="53">
        <v>14</v>
      </c>
      <c r="AP1764" s="7">
        <f>IF(Q1764&gt;0,RANK(Q1764,(N1764:P1764,Q1764:AF1764)),0)</f>
        <v>0</v>
      </c>
      <c r="AQ1764" s="7">
        <f>IF(R1764&gt;0,RANK(R1764,(N1764:P1764,Q1764:AF1764)),0)</f>
        <v>0</v>
      </c>
      <c r="AR1764" s="7">
        <f>IF(T1764&gt;0,RANK(T1764,(N1764:P1764,Q1764:AF1764)),0)</f>
        <v>0</v>
      </c>
      <c r="AS1764" s="7">
        <f>IF(S1764&gt;0,RANK(S1764,(N1764:P1764,Q1764:AF1764)),0)</f>
        <v>3</v>
      </c>
      <c r="AT1764" s="2">
        <f t="shared" si="735"/>
        <v>0</v>
      </c>
      <c r="AU1764" s="2">
        <f t="shared" si="736"/>
        <v>0</v>
      </c>
      <c r="AV1764" s="2">
        <f t="shared" si="737"/>
        <v>0</v>
      </c>
      <c r="AW1764" s="2">
        <f t="shared" si="738"/>
        <v>1.4744372709823766E-2</v>
      </c>
      <c r="AY1764" t="s">
        <v>1182</v>
      </c>
      <c r="AZ1764" t="s">
        <v>338</v>
      </c>
      <c r="BA1764">
        <v>7</v>
      </c>
      <c r="BC1764">
        <v>2</v>
      </c>
      <c r="BD1764" s="91">
        <v>45</v>
      </c>
      <c r="BE1764" s="93">
        <v>69</v>
      </c>
      <c r="BF1764" s="96">
        <f t="shared" si="739"/>
        <v>45069</v>
      </c>
      <c r="BG1764" s="96">
        <f t="shared" si="740"/>
        <v>45069</v>
      </c>
      <c r="BI1764" s="7" t="s">
        <v>1447</v>
      </c>
      <c r="BS1764" s="1"/>
      <c r="BT1764" s="1"/>
    </row>
    <row r="1765" spans="1:72" ht="14" hidden="1" customHeight="1" outlineLevel="1" x14ac:dyDescent="0.2">
      <c r="A1765" t="s">
        <v>2361</v>
      </c>
      <c r="B1765" t="s">
        <v>338</v>
      </c>
      <c r="C1765" s="1">
        <f t="shared" si="730"/>
        <v>18626</v>
      </c>
      <c r="D1765" s="7">
        <f>IF(N1765&gt;0, RANK(N1765,(N1765:P1765,Q1765:AF1765)),0)</f>
        <v>2</v>
      </c>
      <c r="E1765" s="7">
        <f>IF(O1765&gt;0,RANK(O1765,(N1765:P1765,Q1765:AF1765)),0)</f>
        <v>1</v>
      </c>
      <c r="F1765" s="7">
        <f>IF(P1765&gt;0,RANK(P1765,(N1765:P1765,Q1765:AF1765)),0)</f>
        <v>0</v>
      </c>
      <c r="G1765" s="1">
        <f t="shared" si="741"/>
        <v>4145</v>
      </c>
      <c r="H1765" s="2">
        <f t="shared" si="742"/>
        <v>0.22253838720068722</v>
      </c>
      <c r="I1765" s="2"/>
      <c r="J1765" s="2">
        <f t="shared" si="731"/>
        <v>0.38086545688822077</v>
      </c>
      <c r="K1765" s="2">
        <f t="shared" si="732"/>
        <v>0.60340384408890801</v>
      </c>
      <c r="L1765" s="2">
        <f t="shared" si="733"/>
        <v>0</v>
      </c>
      <c r="M1765" s="2">
        <f t="shared" si="734"/>
        <v>1.5730699022871164E-2</v>
      </c>
      <c r="N1765" s="53">
        <v>7094</v>
      </c>
      <c r="O1765" s="53">
        <v>11239</v>
      </c>
      <c r="S1765" s="53">
        <v>277</v>
      </c>
      <c r="X1765" s="53">
        <v>16</v>
      </c>
      <c r="AP1765" s="7">
        <f>IF(Q1765&gt;0,RANK(Q1765,(N1765:P1765,Q1765:AF1765)),0)</f>
        <v>0</v>
      </c>
      <c r="AQ1765" s="7">
        <f>IF(R1765&gt;0,RANK(R1765,(N1765:P1765,Q1765:AF1765)),0)</f>
        <v>0</v>
      </c>
      <c r="AR1765" s="7">
        <f>IF(T1765&gt;0,RANK(T1765,(N1765:P1765,Q1765:AF1765)),0)</f>
        <v>0</v>
      </c>
      <c r="AS1765" s="7">
        <f>IF(S1765&gt;0,RANK(S1765,(N1765:P1765,Q1765:AF1765)),0)</f>
        <v>3</v>
      </c>
      <c r="AT1765" s="2">
        <f t="shared" si="735"/>
        <v>0</v>
      </c>
      <c r="AU1765" s="2">
        <f t="shared" si="736"/>
        <v>0</v>
      </c>
      <c r="AV1765" s="2">
        <f t="shared" si="737"/>
        <v>0</v>
      </c>
      <c r="AW1765" s="2">
        <f t="shared" si="738"/>
        <v>1.4871684741758831E-2</v>
      </c>
      <c r="AY1765" t="s">
        <v>2361</v>
      </c>
      <c r="AZ1765" t="s">
        <v>338</v>
      </c>
      <c r="BC1765">
        <v>2</v>
      </c>
      <c r="BD1765" s="91">
        <v>45</v>
      </c>
      <c r="BE1765" s="93">
        <v>71</v>
      </c>
      <c r="BF1765" s="96">
        <f t="shared" si="739"/>
        <v>45071</v>
      </c>
      <c r="BG1765" s="96">
        <f t="shared" si="740"/>
        <v>45071</v>
      </c>
      <c r="BI1765" s="7" t="s">
        <v>1447</v>
      </c>
      <c r="BS1765" s="1"/>
      <c r="BT1765" s="1"/>
    </row>
    <row r="1766" spans="1:72" ht="14" hidden="1" customHeight="1" outlineLevel="1" x14ac:dyDescent="0.2">
      <c r="A1766" t="s">
        <v>1277</v>
      </c>
      <c r="B1766" t="s">
        <v>338</v>
      </c>
      <c r="C1766" s="1">
        <f t="shared" si="730"/>
        <v>40697</v>
      </c>
      <c r="D1766" s="7">
        <f>IF(N1766&gt;0, RANK(N1766,(N1766:P1766,Q1766:AF1766)),0)</f>
        <v>2</v>
      </c>
      <c r="E1766" s="7">
        <f>IF(O1766&gt;0,RANK(O1766,(N1766:P1766,Q1766:AF1766)),0)</f>
        <v>1</v>
      </c>
      <c r="F1766" s="7">
        <f>IF(P1766&gt;0,RANK(P1766,(N1766:P1766,Q1766:AF1766)),0)</f>
        <v>0</v>
      </c>
      <c r="G1766" s="1">
        <f t="shared" si="741"/>
        <v>18878</v>
      </c>
      <c r="H1766" s="2">
        <f t="shared" si="742"/>
        <v>0.46386711551219989</v>
      </c>
      <c r="I1766" s="2"/>
      <c r="J1766" s="2">
        <f t="shared" si="731"/>
        <v>0.25987173501732314</v>
      </c>
      <c r="K1766" s="2">
        <f t="shared" si="732"/>
        <v>0.72373885052952303</v>
      </c>
      <c r="L1766" s="2">
        <f t="shared" si="733"/>
        <v>0</v>
      </c>
      <c r="M1766" s="2">
        <f t="shared" si="734"/>
        <v>1.6389414453153783E-2</v>
      </c>
      <c r="N1766" s="53">
        <v>10576</v>
      </c>
      <c r="O1766" s="53">
        <v>29454</v>
      </c>
      <c r="S1766" s="53">
        <v>633</v>
      </c>
      <c r="X1766" s="53">
        <v>34</v>
      </c>
      <c r="AP1766" s="7">
        <f>IF(Q1766&gt;0,RANK(Q1766,(N1766:P1766,Q1766:AF1766)),0)</f>
        <v>0</v>
      </c>
      <c r="AQ1766" s="7">
        <f>IF(R1766&gt;0,RANK(R1766,(N1766:P1766,Q1766:AF1766)),0)</f>
        <v>0</v>
      </c>
      <c r="AR1766" s="7">
        <f>IF(T1766&gt;0,RANK(T1766,(N1766:P1766,Q1766:AF1766)),0)</f>
        <v>0</v>
      </c>
      <c r="AS1766" s="7">
        <f>IF(S1766&gt;0,RANK(S1766,(N1766:P1766,Q1766:AF1766)),0)</f>
        <v>3</v>
      </c>
      <c r="AT1766" s="2">
        <f t="shared" si="735"/>
        <v>0</v>
      </c>
      <c r="AU1766" s="2">
        <f t="shared" si="736"/>
        <v>0</v>
      </c>
      <c r="AV1766" s="2">
        <f t="shared" si="737"/>
        <v>0</v>
      </c>
      <c r="AW1766" s="2">
        <f t="shared" si="738"/>
        <v>1.5553972037250903E-2</v>
      </c>
      <c r="AY1766" t="s">
        <v>1277</v>
      </c>
      <c r="AZ1766" t="s">
        <v>338</v>
      </c>
      <c r="BA1766">
        <v>3</v>
      </c>
      <c r="BC1766">
        <v>2</v>
      </c>
      <c r="BD1766" s="91">
        <v>45</v>
      </c>
      <c r="BE1766" s="93">
        <v>73</v>
      </c>
      <c r="BF1766" s="96">
        <f t="shared" si="739"/>
        <v>45073</v>
      </c>
      <c r="BG1766" s="96">
        <f t="shared" si="740"/>
        <v>45073</v>
      </c>
      <c r="BI1766" s="7" t="s">
        <v>1447</v>
      </c>
      <c r="BS1766" s="1"/>
      <c r="BT1766" s="1"/>
    </row>
    <row r="1767" spans="1:72" ht="14" hidden="1" customHeight="1" outlineLevel="1" x14ac:dyDescent="0.2">
      <c r="A1767" t="s">
        <v>666</v>
      </c>
      <c r="B1767" t="s">
        <v>338</v>
      </c>
      <c r="C1767" s="1">
        <f t="shared" si="730"/>
        <v>41259</v>
      </c>
      <c r="D1767" s="7">
        <f>IF(N1767&gt;0, RANK(N1767,(N1767:P1767,Q1767:AF1767)),0)</f>
        <v>1</v>
      </c>
      <c r="E1767" s="7">
        <f>IF(O1767&gt;0,RANK(O1767,(N1767:P1767,Q1767:AF1767)),0)</f>
        <v>2</v>
      </c>
      <c r="F1767" s="7">
        <f>IF(P1767&gt;0,RANK(P1767,(N1767:P1767,Q1767:AF1767)),0)</f>
        <v>0</v>
      </c>
      <c r="G1767" s="1">
        <f t="shared" si="741"/>
        <v>14499</v>
      </c>
      <c r="H1767" s="2">
        <f t="shared" si="742"/>
        <v>0.35141423689376861</v>
      </c>
      <c r="I1767" s="2"/>
      <c r="J1767" s="2">
        <f t="shared" si="731"/>
        <v>0.67185341380062535</v>
      </c>
      <c r="K1767" s="2">
        <f t="shared" si="732"/>
        <v>0.32043917690685669</v>
      </c>
      <c r="L1767" s="2">
        <f t="shared" si="733"/>
        <v>0</v>
      </c>
      <c r="M1767" s="2">
        <f t="shared" si="734"/>
        <v>7.7074092925179527E-3</v>
      </c>
      <c r="N1767" s="53">
        <v>27720</v>
      </c>
      <c r="O1767" s="53">
        <v>13221</v>
      </c>
      <c r="S1767" s="53">
        <v>299</v>
      </c>
      <c r="X1767" s="53">
        <v>19</v>
      </c>
      <c r="AP1767" s="7">
        <f>IF(Q1767&gt;0,RANK(Q1767,(N1767:P1767,Q1767:AF1767)),0)</f>
        <v>0</v>
      </c>
      <c r="AQ1767" s="7">
        <f>IF(R1767&gt;0,RANK(R1767,(N1767:P1767,Q1767:AF1767)),0)</f>
        <v>0</v>
      </c>
      <c r="AR1767" s="7">
        <f>IF(T1767&gt;0,RANK(T1767,(N1767:P1767,Q1767:AF1767)),0)</f>
        <v>0</v>
      </c>
      <c r="AS1767" s="7">
        <f>IF(S1767&gt;0,RANK(S1767,(N1767:P1767,Q1767:AF1767)),0)</f>
        <v>3</v>
      </c>
      <c r="AT1767" s="2">
        <f t="shared" si="735"/>
        <v>0</v>
      </c>
      <c r="AU1767" s="2">
        <f t="shared" si="736"/>
        <v>0</v>
      </c>
      <c r="AV1767" s="2">
        <f t="shared" si="737"/>
        <v>0</v>
      </c>
      <c r="AW1767" s="2">
        <f t="shared" si="738"/>
        <v>7.2469037058581157E-3</v>
      </c>
      <c r="AY1767" t="s">
        <v>666</v>
      </c>
      <c r="AZ1767" t="s">
        <v>338</v>
      </c>
      <c r="BC1767">
        <v>2</v>
      </c>
      <c r="BD1767" s="91">
        <v>45</v>
      </c>
      <c r="BE1767" s="93">
        <v>75</v>
      </c>
      <c r="BF1767" s="96">
        <f t="shared" si="739"/>
        <v>45075</v>
      </c>
      <c r="BG1767" s="96">
        <f t="shared" si="740"/>
        <v>45075</v>
      </c>
      <c r="BI1767" s="7" t="s">
        <v>1447</v>
      </c>
      <c r="BS1767" s="1"/>
      <c r="BT1767" s="1"/>
    </row>
    <row r="1768" spans="1:72" ht="14" hidden="1" customHeight="1" outlineLevel="1" x14ac:dyDescent="0.2">
      <c r="A1768" t="s">
        <v>347</v>
      </c>
      <c r="B1768" t="s">
        <v>338</v>
      </c>
      <c r="C1768" s="1">
        <f t="shared" si="730"/>
        <v>57542</v>
      </c>
      <c r="D1768" s="7">
        <f>IF(N1768&gt;0, RANK(N1768,(N1768:P1768,Q1768:AF1768)),0)</f>
        <v>2</v>
      </c>
      <c r="E1768" s="7">
        <f>IF(O1768&gt;0,RANK(O1768,(N1768:P1768,Q1768:AF1768)),0)</f>
        <v>1</v>
      </c>
      <c r="F1768" s="7">
        <f>IF(P1768&gt;0,RANK(P1768,(N1768:P1768,Q1768:AF1768)),0)</f>
        <v>0</v>
      </c>
      <c r="G1768" s="1">
        <f t="shared" si="741"/>
        <v>28439</v>
      </c>
      <c r="H1768" s="2">
        <f t="shared" si="742"/>
        <v>0.49423030134510443</v>
      </c>
      <c r="I1768" s="2"/>
      <c r="J1768" s="2">
        <f t="shared" si="731"/>
        <v>0.24444753397518335</v>
      </c>
      <c r="K1768" s="2">
        <f t="shared" si="732"/>
        <v>0.73867783532028775</v>
      </c>
      <c r="L1768" s="2">
        <f t="shared" si="733"/>
        <v>0</v>
      </c>
      <c r="M1768" s="2">
        <f t="shared" si="734"/>
        <v>1.6874630704528881E-2</v>
      </c>
      <c r="N1768" s="53">
        <v>14066</v>
      </c>
      <c r="O1768" s="53">
        <v>42505</v>
      </c>
      <c r="S1768" s="53">
        <v>900</v>
      </c>
      <c r="X1768" s="53">
        <v>71</v>
      </c>
      <c r="AP1768" s="7">
        <f>IF(Q1768&gt;0,RANK(Q1768,(N1768:P1768,Q1768:AF1768)),0)</f>
        <v>0</v>
      </c>
      <c r="AQ1768" s="7">
        <f>IF(R1768&gt;0,RANK(R1768,(N1768:P1768,Q1768:AF1768)),0)</f>
        <v>0</v>
      </c>
      <c r="AR1768" s="7">
        <f>IF(T1768&gt;0,RANK(T1768,(N1768:P1768,Q1768:AF1768)),0)</f>
        <v>0</v>
      </c>
      <c r="AS1768" s="7">
        <f>IF(S1768&gt;0,RANK(S1768,(N1768:P1768,Q1768:AF1768)),0)</f>
        <v>3</v>
      </c>
      <c r="AT1768" s="2">
        <f t="shared" si="735"/>
        <v>0</v>
      </c>
      <c r="AU1768" s="2">
        <f t="shared" si="736"/>
        <v>0</v>
      </c>
      <c r="AV1768" s="2">
        <f t="shared" si="737"/>
        <v>0</v>
      </c>
      <c r="AW1768" s="2">
        <f t="shared" si="738"/>
        <v>1.5640749365680721E-2</v>
      </c>
      <c r="AY1768" t="s">
        <v>347</v>
      </c>
      <c r="AZ1768" t="s">
        <v>338</v>
      </c>
      <c r="BA1768">
        <v>3</v>
      </c>
      <c r="BC1768">
        <v>2</v>
      </c>
      <c r="BD1768" s="91">
        <v>45</v>
      </c>
      <c r="BE1768" s="93">
        <v>77</v>
      </c>
      <c r="BF1768" s="96">
        <f t="shared" si="739"/>
        <v>45077</v>
      </c>
      <c r="BG1768" s="96">
        <f t="shared" si="740"/>
        <v>45077</v>
      </c>
      <c r="BI1768" s="7" t="s">
        <v>1447</v>
      </c>
      <c r="BS1768" s="1"/>
      <c r="BT1768" s="1"/>
    </row>
    <row r="1769" spans="1:72" ht="14" hidden="1" customHeight="1" outlineLevel="1" x14ac:dyDescent="0.2">
      <c r="A1769" t="s">
        <v>2445</v>
      </c>
      <c r="B1769" t="s">
        <v>338</v>
      </c>
      <c r="C1769" s="1">
        <f t="shared" si="730"/>
        <v>194187</v>
      </c>
      <c r="D1769" s="7">
        <f>IF(N1769&gt;0, RANK(N1769,(N1769:P1769,Q1769:AF1769)),0)</f>
        <v>1</v>
      </c>
      <c r="E1769" s="7">
        <f>IF(O1769&gt;0,RANK(O1769,(N1769:P1769,Q1769:AF1769)),0)</f>
        <v>2</v>
      </c>
      <c r="F1769" s="7">
        <f>IF(P1769&gt;0,RANK(P1769,(N1769:P1769,Q1769:AF1769)),0)</f>
        <v>0</v>
      </c>
      <c r="G1769" s="1">
        <f t="shared" si="741"/>
        <v>74748</v>
      </c>
      <c r="H1769" s="2">
        <f t="shared" si="742"/>
        <v>0.38492793029399497</v>
      </c>
      <c r="I1769" s="2"/>
      <c r="J1769" s="2">
        <f t="shared" si="731"/>
        <v>0.68821290817613945</v>
      </c>
      <c r="K1769" s="2">
        <f t="shared" si="732"/>
        <v>0.30328497788214454</v>
      </c>
      <c r="L1769" s="2">
        <f t="shared" si="733"/>
        <v>0</v>
      </c>
      <c r="M1769" s="2">
        <f t="shared" si="734"/>
        <v>8.5021139417160163E-3</v>
      </c>
      <c r="N1769" s="53">
        <v>133642</v>
      </c>
      <c r="O1769" s="53">
        <v>58894</v>
      </c>
      <c r="S1769" s="53">
        <v>1509</v>
      </c>
      <c r="X1769" s="53">
        <v>142</v>
      </c>
      <c r="AP1769" s="7">
        <f>IF(Q1769&gt;0,RANK(Q1769,(N1769:P1769,Q1769:AF1769)),0)</f>
        <v>0</v>
      </c>
      <c r="AQ1769" s="7">
        <f>IF(R1769&gt;0,RANK(R1769,(N1769:P1769,Q1769:AF1769)),0)</f>
        <v>0</v>
      </c>
      <c r="AR1769" s="7">
        <f>IF(T1769&gt;0,RANK(T1769,(N1769:P1769,Q1769:AF1769)),0)</f>
        <v>0</v>
      </c>
      <c r="AS1769" s="7">
        <f>IF(S1769&gt;0,RANK(S1769,(N1769:P1769,Q1769:AF1769)),0)</f>
        <v>3</v>
      </c>
      <c r="AT1769" s="2">
        <f t="shared" si="735"/>
        <v>0</v>
      </c>
      <c r="AU1769" s="2">
        <f t="shared" si="736"/>
        <v>0</v>
      </c>
      <c r="AV1769" s="2">
        <f t="shared" si="737"/>
        <v>0</v>
      </c>
      <c r="AW1769" s="2">
        <f t="shared" si="738"/>
        <v>7.770860047274019E-3</v>
      </c>
      <c r="AY1769" t="s">
        <v>2445</v>
      </c>
      <c r="AZ1769" t="s">
        <v>338</v>
      </c>
      <c r="BC1769">
        <v>2</v>
      </c>
      <c r="BD1769" s="91">
        <v>45</v>
      </c>
      <c r="BE1769" s="93">
        <v>79</v>
      </c>
      <c r="BF1769" s="96">
        <f t="shared" si="739"/>
        <v>45079</v>
      </c>
      <c r="BG1769" s="96">
        <f t="shared" si="740"/>
        <v>45079</v>
      </c>
      <c r="BI1769" s="7" t="s">
        <v>1447</v>
      </c>
      <c r="BS1769" s="1"/>
      <c r="BT1769" s="1"/>
    </row>
    <row r="1770" spans="1:72" ht="14" hidden="1" customHeight="1" outlineLevel="1" x14ac:dyDescent="0.2">
      <c r="A1770" t="s">
        <v>713</v>
      </c>
      <c r="B1770" t="s">
        <v>338</v>
      </c>
      <c r="C1770" s="1">
        <f t="shared" si="730"/>
        <v>9286</v>
      </c>
      <c r="D1770" s="7">
        <f>IF(N1770&gt;0, RANK(N1770,(N1770:P1770,Q1770:AF1770)),0)</f>
        <v>2</v>
      </c>
      <c r="E1770" s="7">
        <f>IF(O1770&gt;0,RANK(O1770,(N1770:P1770,Q1770:AF1770)),0)</f>
        <v>1</v>
      </c>
      <c r="F1770" s="7">
        <f>IF(P1770&gt;0,RANK(P1770,(N1770:P1770,Q1770:AF1770)),0)</f>
        <v>0</v>
      </c>
      <c r="G1770" s="1">
        <f t="shared" si="741"/>
        <v>3084</v>
      </c>
      <c r="H1770" s="2">
        <f t="shared" si="742"/>
        <v>0.33211285806590568</v>
      </c>
      <c r="I1770" s="2"/>
      <c r="J1770" s="2">
        <f t="shared" si="731"/>
        <v>0.3255438294206332</v>
      </c>
      <c r="K1770" s="2">
        <f t="shared" si="732"/>
        <v>0.65765668748653883</v>
      </c>
      <c r="L1770" s="2">
        <f t="shared" si="733"/>
        <v>0</v>
      </c>
      <c r="M1770" s="2">
        <f t="shared" si="734"/>
        <v>1.6799483092827971E-2</v>
      </c>
      <c r="N1770" s="53">
        <v>3023</v>
      </c>
      <c r="O1770" s="53">
        <v>6107</v>
      </c>
      <c r="S1770" s="53">
        <v>149</v>
      </c>
      <c r="X1770" s="53">
        <v>7</v>
      </c>
      <c r="AP1770" s="7">
        <f>IF(Q1770&gt;0,RANK(Q1770,(N1770:P1770,Q1770:AF1770)),0)</f>
        <v>0</v>
      </c>
      <c r="AQ1770" s="7">
        <f>IF(R1770&gt;0,RANK(R1770,(N1770:P1770,Q1770:AF1770)),0)</f>
        <v>0</v>
      </c>
      <c r="AR1770" s="7">
        <f>IF(T1770&gt;0,RANK(T1770,(N1770:P1770,Q1770:AF1770)),0)</f>
        <v>0</v>
      </c>
      <c r="AS1770" s="7">
        <f>IF(S1770&gt;0,RANK(S1770,(N1770:P1770,Q1770:AF1770)),0)</f>
        <v>3</v>
      </c>
      <c r="AT1770" s="2">
        <f t="shared" si="735"/>
        <v>0</v>
      </c>
      <c r="AU1770" s="2">
        <f t="shared" si="736"/>
        <v>0</v>
      </c>
      <c r="AV1770" s="2">
        <f t="shared" si="737"/>
        <v>0</v>
      </c>
      <c r="AW1770" s="2">
        <f t="shared" si="738"/>
        <v>1.6045660133534353E-2</v>
      </c>
      <c r="AY1770" t="s">
        <v>713</v>
      </c>
      <c r="AZ1770" t="s">
        <v>338</v>
      </c>
      <c r="BA1770">
        <v>3</v>
      </c>
      <c r="BC1770">
        <v>2</v>
      </c>
      <c r="BD1770" s="91">
        <v>45</v>
      </c>
      <c r="BE1770" s="93">
        <v>81</v>
      </c>
      <c r="BF1770" s="96">
        <f t="shared" si="739"/>
        <v>45081</v>
      </c>
      <c r="BG1770" s="96">
        <f t="shared" si="740"/>
        <v>45081</v>
      </c>
      <c r="BI1770" s="7" t="s">
        <v>1447</v>
      </c>
      <c r="BS1770" s="1"/>
      <c r="BT1770" s="1"/>
    </row>
    <row r="1771" spans="1:72" ht="14" hidden="1" customHeight="1" outlineLevel="1" x14ac:dyDescent="0.2">
      <c r="A1771" t="s">
        <v>1323</v>
      </c>
      <c r="B1771" t="s">
        <v>338</v>
      </c>
      <c r="C1771" s="1">
        <f t="shared" si="730"/>
        <v>148651</v>
      </c>
      <c r="D1771" s="7">
        <f>IF(N1771&gt;0, RANK(N1771,(N1771:P1771,Q1771:AF1771)),0)</f>
        <v>2</v>
      </c>
      <c r="E1771" s="7">
        <f>IF(O1771&gt;0,RANK(O1771,(N1771:P1771,Q1771:AF1771)),0)</f>
        <v>1</v>
      </c>
      <c r="F1771" s="7">
        <f>IF(P1771&gt;0,RANK(P1771,(N1771:P1771,Q1771:AF1771)),0)</f>
        <v>0</v>
      </c>
      <c r="G1771" s="1">
        <f t="shared" si="741"/>
        <v>37119</v>
      </c>
      <c r="H1771" s="2">
        <f t="shared" si="742"/>
        <v>0.24970568647368668</v>
      </c>
      <c r="I1771" s="2"/>
      <c r="J1771" s="2">
        <f t="shared" si="731"/>
        <v>0.36646238504954559</v>
      </c>
      <c r="K1771" s="2">
        <f t="shared" si="732"/>
        <v>0.61616807152323227</v>
      </c>
      <c r="L1771" s="2">
        <f t="shared" si="733"/>
        <v>0</v>
      </c>
      <c r="M1771" s="2">
        <f t="shared" si="734"/>
        <v>1.7369543427222078E-2</v>
      </c>
      <c r="N1771" s="53">
        <v>54475</v>
      </c>
      <c r="O1771" s="53">
        <v>91594</v>
      </c>
      <c r="S1771" s="53">
        <v>2385</v>
      </c>
      <c r="X1771" s="53">
        <v>197</v>
      </c>
      <c r="AP1771" s="7">
        <f>IF(Q1771&gt;0,RANK(Q1771,(N1771:P1771,Q1771:AF1771)),0)</f>
        <v>0</v>
      </c>
      <c r="AQ1771" s="7">
        <f>IF(R1771&gt;0,RANK(R1771,(N1771:P1771,Q1771:AF1771)),0)</f>
        <v>0</v>
      </c>
      <c r="AR1771" s="7">
        <f>IF(T1771&gt;0,RANK(T1771,(N1771:P1771,Q1771:AF1771)),0)</f>
        <v>0</v>
      </c>
      <c r="AS1771" s="7">
        <f>IF(S1771&gt;0,RANK(S1771,(N1771:P1771,Q1771:AF1771)),0)</f>
        <v>3</v>
      </c>
      <c r="AT1771" s="2">
        <f t="shared" si="735"/>
        <v>0</v>
      </c>
      <c r="AU1771" s="2">
        <f t="shared" si="736"/>
        <v>0</v>
      </c>
      <c r="AV1771" s="2">
        <f t="shared" si="737"/>
        <v>0</v>
      </c>
      <c r="AW1771" s="2">
        <f t="shared" si="738"/>
        <v>1.6044291663022785E-2</v>
      </c>
      <c r="AY1771" t="s">
        <v>1323</v>
      </c>
      <c r="AZ1771" t="s">
        <v>338</v>
      </c>
      <c r="BC1771">
        <v>2</v>
      </c>
      <c r="BD1771" s="91">
        <v>45</v>
      </c>
      <c r="BE1771" s="93">
        <v>83</v>
      </c>
      <c r="BF1771" s="96">
        <f t="shared" si="739"/>
        <v>45083</v>
      </c>
      <c r="BG1771" s="96">
        <f t="shared" si="740"/>
        <v>45083</v>
      </c>
      <c r="BI1771" s="7" t="s">
        <v>1447</v>
      </c>
      <c r="BS1771" s="1"/>
      <c r="BT1771" s="1"/>
    </row>
    <row r="1772" spans="1:72" ht="14" hidden="1" customHeight="1" outlineLevel="1" x14ac:dyDescent="0.2">
      <c r="A1772" t="s">
        <v>425</v>
      </c>
      <c r="B1772" t="s">
        <v>338</v>
      </c>
      <c r="C1772" s="1">
        <f t="shared" si="730"/>
        <v>48960</v>
      </c>
      <c r="D1772" s="7">
        <f>IF(N1772&gt;0, RANK(N1772,(N1772:P1772,Q1772:AF1772)),0)</f>
        <v>1</v>
      </c>
      <c r="E1772" s="7">
        <f>IF(O1772&gt;0,RANK(O1772,(N1772:P1772,Q1772:AF1772)),0)</f>
        <v>2</v>
      </c>
      <c r="F1772" s="7">
        <f>IF(P1772&gt;0,RANK(P1772,(N1772:P1772,Q1772:AF1772)),0)</f>
        <v>0</v>
      </c>
      <c r="G1772" s="1">
        <f t="shared" si="741"/>
        <v>7267</v>
      </c>
      <c r="H1772" s="2">
        <f t="shared" si="742"/>
        <v>0.14842728758169935</v>
      </c>
      <c r="I1772" s="2"/>
      <c r="J1772" s="2">
        <f t="shared" si="731"/>
        <v>0.56762663398692814</v>
      </c>
      <c r="K1772" s="2">
        <f t="shared" si="732"/>
        <v>0.41919934640522877</v>
      </c>
      <c r="L1772" s="2">
        <f t="shared" si="733"/>
        <v>0</v>
      </c>
      <c r="M1772" s="2">
        <f t="shared" si="734"/>
        <v>1.317401960784309E-2</v>
      </c>
      <c r="N1772" s="53">
        <v>27791</v>
      </c>
      <c r="O1772" s="53">
        <v>20524</v>
      </c>
      <c r="S1772" s="53">
        <v>604</v>
      </c>
      <c r="X1772" s="53">
        <v>41</v>
      </c>
      <c r="AP1772" s="7">
        <f>IF(Q1772&gt;0,RANK(Q1772,(N1772:P1772,Q1772:AF1772)),0)</f>
        <v>0</v>
      </c>
      <c r="AQ1772" s="7">
        <f>IF(R1772&gt;0,RANK(R1772,(N1772:P1772,Q1772:AF1772)),0)</f>
        <v>0</v>
      </c>
      <c r="AR1772" s="7">
        <f>IF(T1772&gt;0,RANK(T1772,(N1772:P1772,Q1772:AF1772)),0)</f>
        <v>0</v>
      </c>
      <c r="AS1772" s="7">
        <f>IF(S1772&gt;0,RANK(S1772,(N1772:P1772,Q1772:AF1772)),0)</f>
        <v>3</v>
      </c>
      <c r="AT1772" s="2">
        <f t="shared" si="735"/>
        <v>0</v>
      </c>
      <c r="AU1772" s="2">
        <f t="shared" si="736"/>
        <v>0</v>
      </c>
      <c r="AV1772" s="2">
        <f t="shared" si="737"/>
        <v>0</v>
      </c>
      <c r="AW1772" s="2">
        <f t="shared" si="738"/>
        <v>1.2336601307189542E-2</v>
      </c>
      <c r="AY1772" t="s">
        <v>425</v>
      </c>
      <c r="AZ1772" t="s">
        <v>338</v>
      </c>
      <c r="BC1772">
        <v>2</v>
      </c>
      <c r="BD1772" s="91">
        <v>45</v>
      </c>
      <c r="BE1772" s="93">
        <v>85</v>
      </c>
      <c r="BF1772" s="96">
        <f t="shared" si="739"/>
        <v>45085</v>
      </c>
      <c r="BG1772" s="96">
        <f t="shared" si="740"/>
        <v>45085</v>
      </c>
      <c r="BI1772" s="7" t="s">
        <v>1447</v>
      </c>
      <c r="BS1772" s="1"/>
      <c r="BT1772" s="1"/>
    </row>
    <row r="1773" spans="1:72" ht="14" hidden="1" customHeight="1" outlineLevel="1" x14ac:dyDescent="0.2">
      <c r="A1773" t="s">
        <v>527</v>
      </c>
      <c r="B1773" t="s">
        <v>338</v>
      </c>
      <c r="C1773" s="1">
        <f t="shared" si="730"/>
        <v>13237</v>
      </c>
      <c r="D1773" s="7">
        <f>IF(N1773&gt;0, RANK(N1773,(N1773:P1773,Q1773:AF1773)),0)</f>
        <v>2</v>
      </c>
      <c r="E1773" s="7">
        <f>IF(O1773&gt;0,RANK(O1773,(N1773:P1773,Q1773:AF1773)),0)</f>
        <v>1</v>
      </c>
      <c r="F1773" s="7">
        <f>IF(P1773&gt;0,RANK(P1773,(N1773:P1773,Q1773:AF1773)),0)</f>
        <v>0</v>
      </c>
      <c r="G1773" s="1">
        <f t="shared" si="741"/>
        <v>2763</v>
      </c>
      <c r="H1773" s="2">
        <f t="shared" si="742"/>
        <v>0.20873309662310191</v>
      </c>
      <c r="I1773" s="2"/>
      <c r="J1773" s="2">
        <f t="shared" si="731"/>
        <v>0.38566140364130846</v>
      </c>
      <c r="K1773" s="2">
        <f t="shared" si="732"/>
        <v>0.59439450026441032</v>
      </c>
      <c r="L1773" s="2">
        <f t="shared" si="733"/>
        <v>0</v>
      </c>
      <c r="M1773" s="2">
        <f t="shared" si="734"/>
        <v>1.9944096094281272E-2</v>
      </c>
      <c r="N1773" s="53">
        <v>5105</v>
      </c>
      <c r="O1773" s="53">
        <v>7868</v>
      </c>
      <c r="S1773" s="53">
        <v>249</v>
      </c>
      <c r="X1773" s="53">
        <v>15</v>
      </c>
      <c r="AP1773" s="7">
        <f>IF(Q1773&gt;0,RANK(Q1773,(N1773:P1773,Q1773:AF1773)),0)</f>
        <v>0</v>
      </c>
      <c r="AQ1773" s="7">
        <f>IF(R1773&gt;0,RANK(R1773,(N1773:P1773,Q1773:AF1773)),0)</f>
        <v>0</v>
      </c>
      <c r="AR1773" s="7">
        <f>IF(T1773&gt;0,RANK(T1773,(N1773:P1773,Q1773:AF1773)),0)</f>
        <v>0</v>
      </c>
      <c r="AS1773" s="7">
        <f>IF(S1773&gt;0,RANK(S1773,(N1773:P1773,Q1773:AF1773)),0)</f>
        <v>3</v>
      </c>
      <c r="AT1773" s="2">
        <f t="shared" si="735"/>
        <v>0</v>
      </c>
      <c r="AU1773" s="2">
        <f t="shared" si="736"/>
        <v>0</v>
      </c>
      <c r="AV1773" s="2">
        <f t="shared" si="737"/>
        <v>0</v>
      </c>
      <c r="AW1773" s="2">
        <f t="shared" si="738"/>
        <v>1.8810908816197024E-2</v>
      </c>
      <c r="AY1773" t="s">
        <v>527</v>
      </c>
      <c r="AZ1773" t="s">
        <v>338</v>
      </c>
      <c r="BA1773">
        <v>5</v>
      </c>
      <c r="BC1773">
        <v>2</v>
      </c>
      <c r="BD1773" s="91">
        <v>45</v>
      </c>
      <c r="BE1773" s="93">
        <v>87</v>
      </c>
      <c r="BF1773" s="96">
        <f t="shared" si="739"/>
        <v>45087</v>
      </c>
      <c r="BG1773" s="96">
        <f t="shared" si="740"/>
        <v>45087</v>
      </c>
      <c r="BI1773" s="7" t="s">
        <v>1447</v>
      </c>
      <c r="BS1773" s="1"/>
      <c r="BT1773" s="1"/>
    </row>
    <row r="1774" spans="1:72" ht="14" hidden="1" customHeight="1" outlineLevel="1" x14ac:dyDescent="0.2">
      <c r="A1774" t="s">
        <v>2218</v>
      </c>
      <c r="B1774" t="s">
        <v>338</v>
      </c>
      <c r="C1774" s="1">
        <f t="shared" si="730"/>
        <v>16018</v>
      </c>
      <c r="D1774" s="7">
        <f>IF(N1774&gt;0, RANK(N1774,(N1774:P1774,Q1774:AF1774)),0)</f>
        <v>1</v>
      </c>
      <c r="E1774" s="7">
        <f>IF(O1774&gt;0,RANK(O1774,(N1774:P1774,Q1774:AF1774)),0)</f>
        <v>2</v>
      </c>
      <c r="F1774" s="7">
        <f>IF(P1774&gt;0,RANK(P1774,(N1774:P1774,Q1774:AF1774)),0)</f>
        <v>0</v>
      </c>
      <c r="G1774" s="1">
        <f t="shared" si="741"/>
        <v>5084</v>
      </c>
      <c r="H1774" s="2">
        <f t="shared" si="742"/>
        <v>0.31739293295043075</v>
      </c>
      <c r="I1774" s="2"/>
      <c r="J1774" s="2">
        <f t="shared" si="731"/>
        <v>0.65507554001748036</v>
      </c>
      <c r="K1774" s="2">
        <f t="shared" si="732"/>
        <v>0.33768260706704956</v>
      </c>
      <c r="L1774" s="2">
        <f t="shared" si="733"/>
        <v>0</v>
      </c>
      <c r="M1774" s="2">
        <f t="shared" si="734"/>
        <v>7.2418529154700817E-3</v>
      </c>
      <c r="N1774" s="53">
        <v>10493</v>
      </c>
      <c r="O1774" s="53">
        <v>5409</v>
      </c>
      <c r="S1774" s="53">
        <v>107</v>
      </c>
      <c r="X1774" s="53">
        <v>9</v>
      </c>
      <c r="AP1774" s="7">
        <f>IF(Q1774&gt;0,RANK(Q1774,(N1774:P1774,Q1774:AF1774)),0)</f>
        <v>0</v>
      </c>
      <c r="AQ1774" s="7">
        <f>IF(R1774&gt;0,RANK(R1774,(N1774:P1774,Q1774:AF1774)),0)</f>
        <v>0</v>
      </c>
      <c r="AR1774" s="7">
        <f>IF(T1774&gt;0,RANK(T1774,(N1774:P1774,Q1774:AF1774)),0)</f>
        <v>0</v>
      </c>
      <c r="AS1774" s="7">
        <f>IF(S1774&gt;0,RANK(S1774,(N1774:P1774,Q1774:AF1774)),0)</f>
        <v>3</v>
      </c>
      <c r="AT1774" s="2">
        <f t="shared" si="735"/>
        <v>0</v>
      </c>
      <c r="AU1774" s="2">
        <f t="shared" si="736"/>
        <v>0</v>
      </c>
      <c r="AV1774" s="2">
        <f t="shared" si="737"/>
        <v>0</v>
      </c>
      <c r="AW1774" s="2">
        <f t="shared" si="738"/>
        <v>6.6799850168560368E-3</v>
      </c>
      <c r="AY1774" t="s">
        <v>2218</v>
      </c>
      <c r="AZ1774" t="s">
        <v>338</v>
      </c>
      <c r="BA1774">
        <v>6</v>
      </c>
      <c r="BC1774">
        <v>2</v>
      </c>
      <c r="BD1774" s="91">
        <v>45</v>
      </c>
      <c r="BE1774" s="93">
        <v>89</v>
      </c>
      <c r="BF1774" s="96">
        <f t="shared" si="739"/>
        <v>45089</v>
      </c>
      <c r="BG1774" s="96">
        <f t="shared" si="740"/>
        <v>45089</v>
      </c>
      <c r="BI1774" s="7" t="s">
        <v>1447</v>
      </c>
      <c r="BS1774" s="1"/>
      <c r="BT1774" s="1"/>
    </row>
    <row r="1775" spans="1:72" ht="14" hidden="1" customHeight="1" outlineLevel="1" x14ac:dyDescent="0.2">
      <c r="A1775" t="s">
        <v>733</v>
      </c>
      <c r="B1775" t="s">
        <v>338</v>
      </c>
      <c r="C1775" s="1">
        <f t="shared" si="730"/>
        <v>143998</v>
      </c>
      <c r="D1775" s="7">
        <f>IF(N1775&gt;0, RANK(N1775,(N1775:P1775,Q1775:AF1775)),0)</f>
        <v>2</v>
      </c>
      <c r="E1775" s="7">
        <f>IF(O1775&gt;0,RANK(O1775,(N1775:P1775,Q1775:AF1775)),0)</f>
        <v>1</v>
      </c>
      <c r="F1775" s="7">
        <f>IF(P1775&gt;0,RANK(P1775,(N1775:P1775,Q1775:AF1775)),0)</f>
        <v>0</v>
      </c>
      <c r="G1775" s="1">
        <f t="shared" si="741"/>
        <v>20174</v>
      </c>
      <c r="H1775" s="2">
        <f t="shared" si="742"/>
        <v>0.1400991680440006</v>
      </c>
      <c r="I1775" s="2"/>
      <c r="J1775" s="2">
        <f t="shared" si="731"/>
        <v>0.4217975249656245</v>
      </c>
      <c r="K1775" s="2">
        <f t="shared" si="732"/>
        <v>0.56189669300962508</v>
      </c>
      <c r="L1775" s="2">
        <f t="shared" si="733"/>
        <v>0</v>
      </c>
      <c r="M1775" s="2">
        <f t="shared" si="734"/>
        <v>1.6305782024750415E-2</v>
      </c>
      <c r="N1775" s="53">
        <v>60738</v>
      </c>
      <c r="O1775" s="53">
        <v>80912</v>
      </c>
      <c r="S1775" s="53">
        <v>2232</v>
      </c>
      <c r="X1775" s="53">
        <v>116</v>
      </c>
      <c r="AP1775" s="7">
        <f>IF(Q1775&gt;0,RANK(Q1775,(N1775:P1775,Q1775:AF1775)),0)</f>
        <v>0</v>
      </c>
      <c r="AQ1775" s="7">
        <f>IF(R1775&gt;0,RANK(R1775,(N1775:P1775,Q1775:AF1775)),0)</f>
        <v>0</v>
      </c>
      <c r="AR1775" s="7">
        <f>IF(T1775&gt;0,RANK(T1775,(N1775:P1775,Q1775:AF1775)),0)</f>
        <v>0</v>
      </c>
      <c r="AS1775" s="7">
        <f>IF(S1775&gt;0,RANK(S1775,(N1775:P1775,Q1775:AF1775)),0)</f>
        <v>3</v>
      </c>
      <c r="AT1775" s="2">
        <f t="shared" si="735"/>
        <v>0</v>
      </c>
      <c r="AU1775" s="2">
        <f t="shared" si="736"/>
        <v>0</v>
      </c>
      <c r="AV1775" s="2">
        <f t="shared" si="737"/>
        <v>0</v>
      </c>
      <c r="AW1775" s="2">
        <f t="shared" si="738"/>
        <v>1.5500215280767789E-2</v>
      </c>
      <c r="AY1775" t="s">
        <v>733</v>
      </c>
      <c r="AZ1775" t="s">
        <v>338</v>
      </c>
      <c r="BA1775">
        <v>5</v>
      </c>
      <c r="BC1775">
        <v>2</v>
      </c>
      <c r="BD1775" s="91">
        <v>45</v>
      </c>
      <c r="BE1775" s="93">
        <v>91</v>
      </c>
      <c r="BF1775" s="96">
        <f t="shared" si="739"/>
        <v>45091</v>
      </c>
      <c r="BG1775" s="96">
        <f t="shared" si="740"/>
        <v>45091</v>
      </c>
      <c r="BI1775" s="7" t="s">
        <v>1447</v>
      </c>
      <c r="BS1775" s="1"/>
      <c r="BT1775" s="1"/>
    </row>
    <row r="1776" spans="1:72" ht="14" customHeight="1" collapsed="1" x14ac:dyDescent="0.2">
      <c r="A1776" t="s">
        <v>686</v>
      </c>
      <c r="B1776" t="s">
        <v>2397</v>
      </c>
      <c r="C1776" s="1">
        <f t="shared" si="730"/>
        <v>2515104</v>
      </c>
      <c r="D1776" s="7">
        <f>IF(N1776&gt;0, RANK(N1776,(N1776:P1776,Q1776:AF1776)),0)</f>
        <v>2</v>
      </c>
      <c r="E1776" s="7">
        <f>IF(O1776&gt;0,RANK(O1776,(N1776:P1776,Q1776:AF1776)),0)</f>
        <v>1</v>
      </c>
      <c r="F1776" s="7">
        <f>IF(P1776&gt;0,RANK(P1776,(N1776:P1776,Q1776:AF1776)),0)</f>
        <v>0</v>
      </c>
      <c r="G1776" s="1">
        <f t="shared" si="741"/>
        <v>258309</v>
      </c>
      <c r="H1776" s="2">
        <f t="shared" si="742"/>
        <v>0.10270310889728615</v>
      </c>
      <c r="I1776" s="2"/>
      <c r="J1776" s="2">
        <f t="shared" si="731"/>
        <v>0.4416628497270888</v>
      </c>
      <c r="K1776" s="2">
        <f t="shared" si="732"/>
        <v>0.54436595862437498</v>
      </c>
      <c r="L1776" s="2">
        <f t="shared" si="733"/>
        <v>0</v>
      </c>
      <c r="M1776" s="2">
        <f t="shared" si="734"/>
        <v>1.3971191648536219E-2</v>
      </c>
      <c r="N1776" s="105">
        <f>SUM(N1730:N1775)</f>
        <v>1110828</v>
      </c>
      <c r="O1776" s="105">
        <f>SUM(O1730:O1775)</f>
        <v>1369137</v>
      </c>
      <c r="P1776" s="105"/>
      <c r="Q1776" s="105"/>
      <c r="R1776" s="105"/>
      <c r="S1776" s="105">
        <f>SUM(S1730:S1775)</f>
        <v>32845</v>
      </c>
      <c r="X1776" s="105">
        <f>SUM(X1730:X1775)</f>
        <v>2294</v>
      </c>
      <c r="AP1776" s="7">
        <f>IF(Q1776&gt;0,RANK(Q1776,(N1776:P1776,Q1776:AF1776)),0)</f>
        <v>0</v>
      </c>
      <c r="AQ1776" s="7">
        <f>IF(R1776&gt;0,RANK(R1776,(N1776:P1776,Q1776:AF1776)),0)</f>
        <v>0</v>
      </c>
      <c r="AR1776" s="7">
        <f>IF(T1776&gt;0,RANK(T1776,(N1776:P1776,Q1776:AF1776)),0)</f>
        <v>0</v>
      </c>
      <c r="AS1776" s="7">
        <f>IF(S1776&gt;0,RANK(S1776,(N1776:P1776,Q1776:AF1776)),0)</f>
        <v>3</v>
      </c>
      <c r="AT1776" s="2">
        <f t="shared" si="735"/>
        <v>0</v>
      </c>
      <c r="AU1776" s="2">
        <f t="shared" si="736"/>
        <v>0</v>
      </c>
      <c r="AV1776" s="2">
        <f t="shared" si="737"/>
        <v>0</v>
      </c>
      <c r="AW1776" s="2">
        <f t="shared" si="738"/>
        <v>1.3059102128579971E-2</v>
      </c>
      <c r="AY1776" t="s">
        <v>686</v>
      </c>
      <c r="AZ1776" t="s">
        <v>2397</v>
      </c>
      <c r="BA1776" t="s">
        <v>2903</v>
      </c>
      <c r="BC1776">
        <v>2</v>
      </c>
      <c r="BD1776" s="91">
        <v>45</v>
      </c>
      <c r="BE1776" s="93"/>
      <c r="BF1776" s="91">
        <v>45</v>
      </c>
      <c r="BG1776" s="91">
        <f t="shared" si="740"/>
        <v>45</v>
      </c>
      <c r="BI1776" s="7" t="s">
        <v>2154</v>
      </c>
      <c r="BS1776" s="1">
        <f>SUM(BS1730:BS1775)</f>
        <v>0</v>
      </c>
      <c r="BT1776" s="1">
        <f>SUM(BT1730:BT1775)</f>
        <v>0</v>
      </c>
    </row>
    <row r="1777" spans="1:68" ht="14" customHeight="1" x14ac:dyDescent="0.2">
      <c r="C1777" s="1"/>
      <c r="E1777" s="7"/>
      <c r="F1777" s="7"/>
      <c r="I1777" s="2"/>
      <c r="AP1777" s="7"/>
      <c r="AQ1777" s="7"/>
      <c r="AR1777" s="7"/>
      <c r="AS1777" s="7"/>
      <c r="BA1777" t="s">
        <v>2903</v>
      </c>
      <c r="BD1777" s="91"/>
      <c r="BE1777" s="93"/>
      <c r="BF1777" s="96"/>
      <c r="BG1777" s="96"/>
    </row>
    <row r="1778" spans="1:68" ht="14" hidden="1" customHeight="1" outlineLevel="1" x14ac:dyDescent="0.2">
      <c r="A1778" t="s">
        <v>1690</v>
      </c>
      <c r="B1778" t="s">
        <v>1221</v>
      </c>
      <c r="C1778" s="1">
        <f t="shared" ref="C1778:C1809" si="743">SUM(N1778:AN1778)</f>
        <v>1405</v>
      </c>
      <c r="D1778" s="7">
        <f>IF(N1778&gt;0, RANK(N1778,(N1778:P1778,Q1778:AF1778)),0)</f>
        <v>2</v>
      </c>
      <c r="E1778" s="7">
        <f>IF(O1778&gt;0,RANK(O1778,(N1778:P1778,Q1778:AF1778)),0)</f>
        <v>1</v>
      </c>
      <c r="F1778" s="7">
        <f>IF(P1778&gt;0,RANK(P1778,(N1778:P1778,Q1778:AF1778)),0)</f>
        <v>0</v>
      </c>
      <c r="G1778" s="1">
        <f t="shared" si="741"/>
        <v>599</v>
      </c>
      <c r="H1778" s="2">
        <f t="shared" si="742"/>
        <v>0.42633451957295376</v>
      </c>
      <c r="I1778" s="2"/>
      <c r="J1778" s="2">
        <f t="shared" ref="J1778:J1809" si="744">IF($C1778=0,"-",N1778/$C1778)</f>
        <v>0.28683274021352312</v>
      </c>
      <c r="K1778" s="2">
        <f t="shared" ref="K1778:K1809" si="745">IF($C1778=0,"-",O1778/$C1778)</f>
        <v>0.71316725978647688</v>
      </c>
      <c r="L1778" s="2">
        <f t="shared" ref="L1778:L1809" si="746">IF($C1778=0,"-",P1778/$C1778)</f>
        <v>0</v>
      </c>
      <c r="M1778" s="2">
        <f t="shared" ref="M1778:M1809" si="747">IF(C1778=0,"-",(1-J1778-K1778-L1778))</f>
        <v>0</v>
      </c>
      <c r="N1778" s="112">
        <v>403</v>
      </c>
      <c r="O1778" s="112">
        <v>1002</v>
      </c>
      <c r="P1778" s="112"/>
      <c r="Q1778" s="112"/>
      <c r="R1778" s="112"/>
      <c r="S1778" s="112"/>
      <c r="AP1778" s="7">
        <f>IF(Q1778&gt;0,RANK(Q1778,(N1778:P1778,Q1778:AF1778)),0)</f>
        <v>0</v>
      </c>
      <c r="AQ1778" s="7">
        <f>IF(R1778&gt;0,RANK(R1778,(N1778:P1778,Q1778:AF1778)),0)</f>
        <v>0</v>
      </c>
      <c r="AR1778" s="7">
        <f>IF(T1778&gt;0,RANK(T1778,(N1778:P1778,Q1778:AF1778)),0)</f>
        <v>0</v>
      </c>
      <c r="AS1778" s="7">
        <f>IF(S1778&gt;0,RANK(S1778,(N1778:P1778,Q1778:AF1778)),0)</f>
        <v>0</v>
      </c>
      <c r="AT1778" s="2">
        <f t="shared" ref="AT1778:AT1809" si="748">IF($C1778=0,"-",Q1778/$C1778)</f>
        <v>0</v>
      </c>
      <c r="AU1778" s="2">
        <f t="shared" ref="AU1778:AU1809" si="749">IF($C1778=0,"-",R1778/$C1778)</f>
        <v>0</v>
      </c>
      <c r="AV1778" s="2">
        <f t="shared" ref="AV1778:AV1809" si="750">IF($C1778=0,"-",T1778/$C1778)</f>
        <v>0</v>
      </c>
      <c r="AW1778" s="2">
        <f t="shared" ref="AW1778:AW1809" si="751">IF($C1778=0,"-",S1778/$C1778)</f>
        <v>0</v>
      </c>
      <c r="AY1778" t="s">
        <v>1690</v>
      </c>
      <c r="AZ1778" t="s">
        <v>1221</v>
      </c>
      <c r="BA1778">
        <v>1</v>
      </c>
      <c r="BC1778">
        <v>2</v>
      </c>
      <c r="BD1778" s="91">
        <v>46</v>
      </c>
      <c r="BE1778" s="93">
        <v>3</v>
      </c>
      <c r="BF1778" s="96">
        <f t="shared" si="739"/>
        <v>46003</v>
      </c>
      <c r="BG1778" s="96">
        <f t="shared" si="740"/>
        <v>46003</v>
      </c>
      <c r="BI1778" s="7" t="s">
        <v>1447</v>
      </c>
      <c r="BP1778" t="s">
        <v>2000</v>
      </c>
    </row>
    <row r="1779" spans="1:68" ht="14" hidden="1" customHeight="1" outlineLevel="1" x14ac:dyDescent="0.2">
      <c r="A1779" t="s">
        <v>592</v>
      </c>
      <c r="B1779" t="s">
        <v>1221</v>
      </c>
      <c r="C1779" s="1">
        <f t="shared" si="743"/>
        <v>7090</v>
      </c>
      <c r="D1779" s="7">
        <f>IF(N1779&gt;0, RANK(N1779,(N1779:P1779,Q1779:AF1779)),0)</f>
        <v>2</v>
      </c>
      <c r="E1779" s="7">
        <f>IF(O1779&gt;0,RANK(O1779,(N1779:P1779,Q1779:AF1779)),0)</f>
        <v>1</v>
      </c>
      <c r="F1779" s="7">
        <f>IF(P1779&gt;0,RANK(P1779,(N1779:P1779,Q1779:AF1779)),0)</f>
        <v>0</v>
      </c>
      <c r="G1779" s="1">
        <f t="shared" si="741"/>
        <v>3118</v>
      </c>
      <c r="H1779" s="2">
        <f t="shared" si="742"/>
        <v>0.43977433004231314</v>
      </c>
      <c r="I1779" s="2"/>
      <c r="J1779" s="2">
        <f t="shared" si="744"/>
        <v>0.28011283497884343</v>
      </c>
      <c r="K1779" s="2">
        <f t="shared" si="745"/>
        <v>0.71988716502115657</v>
      </c>
      <c r="L1779" s="2">
        <f t="shared" si="746"/>
        <v>0</v>
      </c>
      <c r="M1779" s="2">
        <f t="shared" si="747"/>
        <v>0</v>
      </c>
      <c r="N1779" s="112">
        <v>1986</v>
      </c>
      <c r="O1779" s="112">
        <v>5104</v>
      </c>
      <c r="P1779" s="112"/>
      <c r="Q1779" s="112"/>
      <c r="R1779" s="112"/>
      <c r="S1779" s="112"/>
      <c r="AP1779" s="7">
        <f>IF(Q1779&gt;0,RANK(Q1779,(N1779:P1779,Q1779:AF1779)),0)</f>
        <v>0</v>
      </c>
      <c r="AQ1779" s="7">
        <f>IF(R1779&gt;0,RANK(R1779,(N1779:P1779,Q1779:AF1779)),0)</f>
        <v>0</v>
      </c>
      <c r="AR1779" s="7">
        <f>IF(T1779&gt;0,RANK(T1779,(N1779:P1779,Q1779:AF1779)),0)</f>
        <v>0</v>
      </c>
      <c r="AS1779" s="7">
        <f>IF(S1779&gt;0,RANK(S1779,(N1779:P1779,Q1779:AF1779)),0)</f>
        <v>0</v>
      </c>
      <c r="AT1779" s="2">
        <f t="shared" si="748"/>
        <v>0</v>
      </c>
      <c r="AU1779" s="2">
        <f t="shared" si="749"/>
        <v>0</v>
      </c>
      <c r="AV1779" s="2">
        <f t="shared" si="750"/>
        <v>0</v>
      </c>
      <c r="AW1779" s="2">
        <f t="shared" si="751"/>
        <v>0</v>
      </c>
      <c r="AY1779" t="s">
        <v>592</v>
      </c>
      <c r="AZ1779" t="s">
        <v>1221</v>
      </c>
      <c r="BA1779">
        <v>1</v>
      </c>
      <c r="BC1779">
        <v>2</v>
      </c>
      <c r="BD1779" s="91">
        <v>46</v>
      </c>
      <c r="BE1779" s="93">
        <v>5</v>
      </c>
      <c r="BF1779" s="96">
        <f t="shared" si="739"/>
        <v>46005</v>
      </c>
      <c r="BG1779" s="96">
        <f t="shared" si="740"/>
        <v>46005</v>
      </c>
      <c r="BI1779" s="7" t="s">
        <v>1447</v>
      </c>
      <c r="BP1779" t="s">
        <v>2000</v>
      </c>
    </row>
    <row r="1780" spans="1:68" ht="14" hidden="1" customHeight="1" outlineLevel="1" x14ac:dyDescent="0.2">
      <c r="A1780" t="s">
        <v>157</v>
      </c>
      <c r="B1780" t="s">
        <v>1221</v>
      </c>
      <c r="C1780" s="1">
        <f t="shared" si="743"/>
        <v>1166</v>
      </c>
      <c r="D1780" s="7">
        <f>IF(N1780&gt;0, RANK(N1780,(N1780:P1780,Q1780:AF1780)),0)</f>
        <v>2</v>
      </c>
      <c r="E1780" s="7">
        <f>IF(O1780&gt;0,RANK(O1780,(N1780:P1780,Q1780:AF1780)),0)</f>
        <v>1</v>
      </c>
      <c r="F1780" s="7">
        <f>IF(P1780&gt;0,RANK(P1780,(N1780:P1780,Q1780:AF1780)),0)</f>
        <v>0</v>
      </c>
      <c r="G1780" s="1">
        <f t="shared" si="741"/>
        <v>292</v>
      </c>
      <c r="H1780" s="2">
        <f t="shared" si="742"/>
        <v>0.2504288164665523</v>
      </c>
      <c r="I1780" s="2"/>
      <c r="J1780" s="2">
        <f t="shared" si="744"/>
        <v>0.37478559176672382</v>
      </c>
      <c r="K1780" s="2">
        <f t="shared" si="745"/>
        <v>0.62521440823327612</v>
      </c>
      <c r="L1780" s="2">
        <f t="shared" si="746"/>
        <v>0</v>
      </c>
      <c r="M1780" s="2">
        <f t="shared" si="747"/>
        <v>1.1102230246251565E-16</v>
      </c>
      <c r="N1780" s="112">
        <v>437</v>
      </c>
      <c r="O1780" s="112">
        <v>729</v>
      </c>
      <c r="P1780" s="112"/>
      <c r="Q1780" s="112"/>
      <c r="R1780" s="112"/>
      <c r="S1780" s="112"/>
      <c r="AP1780" s="7">
        <f>IF(Q1780&gt;0,RANK(Q1780,(N1780:P1780,Q1780:AF1780)),0)</f>
        <v>0</v>
      </c>
      <c r="AQ1780" s="7">
        <f>IF(R1780&gt;0,RANK(R1780,(N1780:P1780,Q1780:AF1780)),0)</f>
        <v>0</v>
      </c>
      <c r="AR1780" s="7">
        <f>IF(T1780&gt;0,RANK(T1780,(N1780:P1780,Q1780:AF1780)),0)</f>
        <v>0</v>
      </c>
      <c r="AS1780" s="7">
        <f>IF(S1780&gt;0,RANK(S1780,(N1780:P1780,Q1780:AF1780)),0)</f>
        <v>0</v>
      </c>
      <c r="AT1780" s="2">
        <f t="shared" si="748"/>
        <v>0</v>
      </c>
      <c r="AU1780" s="2">
        <f t="shared" si="749"/>
        <v>0</v>
      </c>
      <c r="AV1780" s="2">
        <f t="shared" si="750"/>
        <v>0</v>
      </c>
      <c r="AW1780" s="2">
        <f t="shared" si="751"/>
        <v>0</v>
      </c>
      <c r="AY1780" t="s">
        <v>157</v>
      </c>
      <c r="AZ1780" t="s">
        <v>1221</v>
      </c>
      <c r="BA1780">
        <v>1</v>
      </c>
      <c r="BC1780">
        <v>2</v>
      </c>
      <c r="BD1780" s="91">
        <v>46</v>
      </c>
      <c r="BE1780" s="93">
        <v>7</v>
      </c>
      <c r="BF1780" s="96">
        <f t="shared" si="739"/>
        <v>46007</v>
      </c>
      <c r="BG1780" s="96">
        <f t="shared" si="740"/>
        <v>46007</v>
      </c>
      <c r="BI1780" s="7" t="s">
        <v>1447</v>
      </c>
      <c r="BP1780" t="s">
        <v>2177</v>
      </c>
    </row>
    <row r="1781" spans="1:68" ht="14" hidden="1" customHeight="1" outlineLevel="1" x14ac:dyDescent="0.2">
      <c r="A1781" t="s">
        <v>158</v>
      </c>
      <c r="B1781" t="s">
        <v>1221</v>
      </c>
      <c r="C1781" s="1">
        <f t="shared" si="743"/>
        <v>2990</v>
      </c>
      <c r="D1781" s="7">
        <f>IF(N1781&gt;0, RANK(N1781,(N1781:P1781,Q1781:AF1781)),0)</f>
        <v>2</v>
      </c>
      <c r="E1781" s="7">
        <f>IF(O1781&gt;0,RANK(O1781,(N1781:P1781,Q1781:AF1781)),0)</f>
        <v>1</v>
      </c>
      <c r="F1781" s="7">
        <f>IF(P1781&gt;0,RANK(P1781,(N1781:P1781,Q1781:AF1781)),0)</f>
        <v>0</v>
      </c>
      <c r="G1781" s="1">
        <f t="shared" si="741"/>
        <v>1322</v>
      </c>
      <c r="H1781" s="2">
        <f t="shared" si="742"/>
        <v>0.44214046822742475</v>
      </c>
      <c r="I1781" s="2"/>
      <c r="J1781" s="2">
        <f t="shared" si="744"/>
        <v>0.27892976588628765</v>
      </c>
      <c r="K1781" s="2">
        <f t="shared" si="745"/>
        <v>0.7210702341137124</v>
      </c>
      <c r="L1781" s="2">
        <f t="shared" si="746"/>
        <v>0</v>
      </c>
      <c r="M1781" s="2">
        <f t="shared" si="747"/>
        <v>-1.1102230246251565E-16</v>
      </c>
      <c r="N1781" s="112">
        <v>834</v>
      </c>
      <c r="O1781" s="112">
        <v>2156</v>
      </c>
      <c r="P1781" s="112"/>
      <c r="Q1781" s="112"/>
      <c r="R1781" s="112"/>
      <c r="S1781" s="112"/>
      <c r="AP1781" s="7">
        <f>IF(Q1781&gt;0,RANK(Q1781,(N1781:P1781,Q1781:AF1781)),0)</f>
        <v>0</v>
      </c>
      <c r="AQ1781" s="7">
        <f>IF(R1781&gt;0,RANK(R1781,(N1781:P1781,Q1781:AF1781)),0)</f>
        <v>0</v>
      </c>
      <c r="AR1781" s="7">
        <f>IF(T1781&gt;0,RANK(T1781,(N1781:P1781,Q1781:AF1781)),0)</f>
        <v>0</v>
      </c>
      <c r="AS1781" s="7">
        <f>IF(S1781&gt;0,RANK(S1781,(N1781:P1781,Q1781:AF1781)),0)</f>
        <v>0</v>
      </c>
      <c r="AT1781" s="2">
        <f t="shared" si="748"/>
        <v>0</v>
      </c>
      <c r="AU1781" s="2">
        <f t="shared" si="749"/>
        <v>0</v>
      </c>
      <c r="AV1781" s="2">
        <f t="shared" si="750"/>
        <v>0</v>
      </c>
      <c r="AW1781" s="2">
        <f t="shared" si="751"/>
        <v>0</v>
      </c>
      <c r="AY1781" t="s">
        <v>158</v>
      </c>
      <c r="AZ1781" t="s">
        <v>1221</v>
      </c>
      <c r="BA1781">
        <v>1</v>
      </c>
      <c r="BC1781">
        <v>2</v>
      </c>
      <c r="BD1781" s="91">
        <v>46</v>
      </c>
      <c r="BE1781" s="93">
        <v>9</v>
      </c>
      <c r="BF1781" s="96">
        <f t="shared" si="739"/>
        <v>46009</v>
      </c>
      <c r="BG1781" s="96">
        <f t="shared" si="740"/>
        <v>46009</v>
      </c>
      <c r="BI1781" s="7" t="s">
        <v>1447</v>
      </c>
      <c r="BP1781" t="s">
        <v>2177</v>
      </c>
    </row>
    <row r="1782" spans="1:68" ht="14" hidden="1" customHeight="1" outlineLevel="1" x14ac:dyDescent="0.2">
      <c r="A1782" t="s">
        <v>1445</v>
      </c>
      <c r="B1782" t="s">
        <v>1221</v>
      </c>
      <c r="C1782" s="1">
        <f t="shared" si="743"/>
        <v>14538</v>
      </c>
      <c r="D1782" s="7">
        <f>IF(N1782&gt;0, RANK(N1782,(N1782:P1782,Q1782:AF1782)),0)</f>
        <v>2</v>
      </c>
      <c r="E1782" s="7">
        <f>IF(O1782&gt;0,RANK(O1782,(N1782:P1782,Q1782:AF1782)),0)</f>
        <v>1</v>
      </c>
      <c r="F1782" s="7">
        <f>IF(P1782&gt;0,RANK(P1782,(N1782:P1782,Q1782:AF1782)),0)</f>
        <v>0</v>
      </c>
      <c r="G1782" s="1">
        <f t="shared" si="741"/>
        <v>3046</v>
      </c>
      <c r="H1782" s="2">
        <f t="shared" si="742"/>
        <v>0.20951987893795571</v>
      </c>
      <c r="I1782" s="2"/>
      <c r="J1782" s="2">
        <f t="shared" si="744"/>
        <v>0.39524006053102217</v>
      </c>
      <c r="K1782" s="2">
        <f t="shared" si="745"/>
        <v>0.60475993946897788</v>
      </c>
      <c r="L1782" s="2">
        <f t="shared" si="746"/>
        <v>0</v>
      </c>
      <c r="M1782" s="2">
        <f t="shared" si="747"/>
        <v>-1.1102230246251565E-16</v>
      </c>
      <c r="N1782" s="112">
        <v>5746</v>
      </c>
      <c r="O1782" s="112">
        <v>8792</v>
      </c>
      <c r="P1782" s="112"/>
      <c r="Q1782" s="112"/>
      <c r="R1782" s="112"/>
      <c r="S1782" s="112"/>
      <c r="AP1782" s="7">
        <f>IF(Q1782&gt;0,RANK(Q1782,(N1782:P1782,Q1782:AF1782)),0)</f>
        <v>0</v>
      </c>
      <c r="AQ1782" s="7">
        <f>IF(R1782&gt;0,RANK(R1782,(N1782:P1782,Q1782:AF1782)),0)</f>
        <v>0</v>
      </c>
      <c r="AR1782" s="7">
        <f>IF(T1782&gt;0,RANK(T1782,(N1782:P1782,Q1782:AF1782)),0)</f>
        <v>0</v>
      </c>
      <c r="AS1782" s="7">
        <f>IF(S1782&gt;0,RANK(S1782,(N1782:P1782,Q1782:AF1782)),0)</f>
        <v>0</v>
      </c>
      <c r="AT1782" s="2">
        <f t="shared" si="748"/>
        <v>0</v>
      </c>
      <c r="AU1782" s="2">
        <f t="shared" si="749"/>
        <v>0</v>
      </c>
      <c r="AV1782" s="2">
        <f t="shared" si="750"/>
        <v>0</v>
      </c>
      <c r="AW1782" s="2">
        <f t="shared" si="751"/>
        <v>0</v>
      </c>
      <c r="AY1782" t="s">
        <v>1445</v>
      </c>
      <c r="AZ1782" t="s">
        <v>1221</v>
      </c>
      <c r="BA1782">
        <v>1</v>
      </c>
      <c r="BC1782">
        <v>2</v>
      </c>
      <c r="BD1782" s="91">
        <v>46</v>
      </c>
      <c r="BE1782" s="93">
        <v>11</v>
      </c>
      <c r="BF1782" s="96">
        <f t="shared" si="739"/>
        <v>46011</v>
      </c>
      <c r="BG1782" s="96">
        <f t="shared" si="740"/>
        <v>46011</v>
      </c>
      <c r="BI1782" s="7" t="s">
        <v>1447</v>
      </c>
      <c r="BP1782" t="s">
        <v>2000</v>
      </c>
    </row>
    <row r="1783" spans="1:68" ht="14" hidden="1" customHeight="1" outlineLevel="1" x14ac:dyDescent="0.2">
      <c r="A1783" t="s">
        <v>1795</v>
      </c>
      <c r="B1783" t="s">
        <v>1221</v>
      </c>
      <c r="C1783" s="1">
        <f t="shared" si="743"/>
        <v>17451</v>
      </c>
      <c r="D1783" s="7">
        <f>IF(N1783&gt;0, RANK(N1783,(N1783:P1783,Q1783:AF1783)),0)</f>
        <v>2</v>
      </c>
      <c r="E1783" s="7">
        <f>IF(O1783&gt;0,RANK(O1783,(N1783:P1783,Q1783:AF1783)),0)</f>
        <v>1</v>
      </c>
      <c r="F1783" s="7">
        <f>IF(P1783&gt;0,RANK(P1783,(N1783:P1783,Q1783:AF1783)),0)</f>
        <v>0</v>
      </c>
      <c r="G1783" s="1">
        <f t="shared" si="741"/>
        <v>4885</v>
      </c>
      <c r="H1783" s="2">
        <f t="shared" si="742"/>
        <v>0.27992665176780701</v>
      </c>
      <c r="I1783" s="2"/>
      <c r="J1783" s="2">
        <f t="shared" si="744"/>
        <v>0.36003667411609652</v>
      </c>
      <c r="K1783" s="2">
        <f t="shared" si="745"/>
        <v>0.63996332588390348</v>
      </c>
      <c r="L1783" s="2">
        <f t="shared" si="746"/>
        <v>0</v>
      </c>
      <c r="M1783" s="2">
        <f t="shared" si="747"/>
        <v>0</v>
      </c>
      <c r="N1783" s="112">
        <v>6283</v>
      </c>
      <c r="O1783" s="112">
        <v>11168</v>
      </c>
      <c r="P1783" s="112"/>
      <c r="Q1783" s="112"/>
      <c r="R1783" s="112"/>
      <c r="S1783" s="112"/>
      <c r="AP1783" s="7">
        <f>IF(Q1783&gt;0,RANK(Q1783,(N1783:P1783,Q1783:AF1783)),0)</f>
        <v>0</v>
      </c>
      <c r="AQ1783" s="7">
        <f>IF(R1783&gt;0,RANK(R1783,(N1783:P1783,Q1783:AF1783)),0)</f>
        <v>0</v>
      </c>
      <c r="AR1783" s="7">
        <f>IF(T1783&gt;0,RANK(T1783,(N1783:P1783,Q1783:AF1783)),0)</f>
        <v>0</v>
      </c>
      <c r="AS1783" s="7">
        <f>IF(S1783&gt;0,RANK(S1783,(N1783:P1783,Q1783:AF1783)),0)</f>
        <v>0</v>
      </c>
      <c r="AT1783" s="2">
        <f t="shared" si="748"/>
        <v>0</v>
      </c>
      <c r="AU1783" s="2">
        <f t="shared" si="749"/>
        <v>0</v>
      </c>
      <c r="AV1783" s="2">
        <f t="shared" si="750"/>
        <v>0</v>
      </c>
      <c r="AW1783" s="2">
        <f t="shared" si="751"/>
        <v>0</v>
      </c>
      <c r="AY1783" t="s">
        <v>1795</v>
      </c>
      <c r="AZ1783" t="s">
        <v>1221</v>
      </c>
      <c r="BA1783">
        <v>1</v>
      </c>
      <c r="BC1783">
        <v>2</v>
      </c>
      <c r="BD1783" s="91">
        <v>46</v>
      </c>
      <c r="BE1783" s="93">
        <v>13</v>
      </c>
      <c r="BF1783" s="96">
        <f t="shared" si="739"/>
        <v>46013</v>
      </c>
      <c r="BG1783" s="96">
        <f t="shared" si="740"/>
        <v>46013</v>
      </c>
      <c r="BI1783" s="7" t="s">
        <v>1447</v>
      </c>
      <c r="BP1783" t="s">
        <v>868</v>
      </c>
    </row>
    <row r="1784" spans="1:68" ht="14" hidden="1" customHeight="1" outlineLevel="1" x14ac:dyDescent="0.2">
      <c r="A1784" t="s">
        <v>549</v>
      </c>
      <c r="B1784" t="s">
        <v>1221</v>
      </c>
      <c r="C1784" s="1">
        <f t="shared" si="743"/>
        <v>2491</v>
      </c>
      <c r="D1784" s="7">
        <f>IF(N1784&gt;0, RANK(N1784,(N1784:P1784,Q1784:AF1784)),0)</f>
        <v>2</v>
      </c>
      <c r="E1784" s="7">
        <f>IF(O1784&gt;0,RANK(O1784,(N1784:P1784,Q1784:AF1784)),0)</f>
        <v>1</v>
      </c>
      <c r="F1784" s="7">
        <f>IF(P1784&gt;0,RANK(P1784,(N1784:P1784,Q1784:AF1784)),0)</f>
        <v>0</v>
      </c>
      <c r="G1784" s="1">
        <f t="shared" si="741"/>
        <v>979</v>
      </c>
      <c r="H1784" s="2">
        <f t="shared" si="742"/>
        <v>0.39301485347250098</v>
      </c>
      <c r="I1784" s="2"/>
      <c r="J1784" s="2">
        <f t="shared" si="744"/>
        <v>0.30349257326374951</v>
      </c>
      <c r="K1784" s="2">
        <f t="shared" si="745"/>
        <v>0.69650742673625055</v>
      </c>
      <c r="L1784" s="2">
        <f t="shared" si="746"/>
        <v>0</v>
      </c>
      <c r="M1784" s="2">
        <f t="shared" si="747"/>
        <v>0</v>
      </c>
      <c r="N1784" s="112">
        <v>756</v>
      </c>
      <c r="O1784" s="112">
        <v>1735</v>
      </c>
      <c r="P1784" s="112"/>
      <c r="Q1784" s="112"/>
      <c r="R1784" s="112"/>
      <c r="S1784" s="112"/>
      <c r="AP1784" s="7">
        <f>IF(Q1784&gt;0,RANK(Q1784,(N1784:P1784,Q1784:AF1784)),0)</f>
        <v>0</v>
      </c>
      <c r="AQ1784" s="7">
        <f>IF(R1784&gt;0,RANK(R1784,(N1784:P1784,Q1784:AF1784)),0)</f>
        <v>0</v>
      </c>
      <c r="AR1784" s="7">
        <f>IF(T1784&gt;0,RANK(T1784,(N1784:P1784,Q1784:AF1784)),0)</f>
        <v>0</v>
      </c>
      <c r="AS1784" s="7">
        <f>IF(S1784&gt;0,RANK(S1784,(N1784:P1784,Q1784:AF1784)),0)</f>
        <v>0</v>
      </c>
      <c r="AT1784" s="2">
        <f t="shared" si="748"/>
        <v>0</v>
      </c>
      <c r="AU1784" s="2">
        <f t="shared" si="749"/>
        <v>0</v>
      </c>
      <c r="AV1784" s="2">
        <f t="shared" si="750"/>
        <v>0</v>
      </c>
      <c r="AW1784" s="2">
        <f t="shared" si="751"/>
        <v>0</v>
      </c>
      <c r="AY1784" t="s">
        <v>549</v>
      </c>
      <c r="AZ1784" t="s">
        <v>1221</v>
      </c>
      <c r="BA1784">
        <v>1</v>
      </c>
      <c r="BC1784">
        <v>2</v>
      </c>
      <c r="BD1784" s="91">
        <v>46</v>
      </c>
      <c r="BE1784" s="93">
        <v>15</v>
      </c>
      <c r="BF1784" s="96">
        <f t="shared" si="739"/>
        <v>46015</v>
      </c>
      <c r="BG1784" s="96">
        <f t="shared" si="740"/>
        <v>46015</v>
      </c>
      <c r="BI1784" s="7" t="s">
        <v>1447</v>
      </c>
      <c r="BP1784" t="s">
        <v>2000</v>
      </c>
    </row>
    <row r="1785" spans="1:68" ht="14" hidden="1" customHeight="1" outlineLevel="1" x14ac:dyDescent="0.2">
      <c r="A1785" t="s">
        <v>315</v>
      </c>
      <c r="B1785" t="s">
        <v>1221</v>
      </c>
      <c r="C1785" s="1">
        <f t="shared" si="743"/>
        <v>545</v>
      </c>
      <c r="D1785" s="7">
        <f>IF(N1785&gt;0, RANK(N1785,(N1785:P1785,Q1785:AF1785)),0)</f>
        <v>1</v>
      </c>
      <c r="E1785" s="7">
        <f>IF(O1785&gt;0,RANK(O1785,(N1785:P1785,Q1785:AF1785)),0)</f>
        <v>2</v>
      </c>
      <c r="F1785" s="7">
        <f>IF(P1785&gt;0,RANK(P1785,(N1785:P1785,Q1785:AF1785)),0)</f>
        <v>0</v>
      </c>
      <c r="G1785" s="1">
        <f t="shared" si="741"/>
        <v>99</v>
      </c>
      <c r="H1785" s="2">
        <f t="shared" si="742"/>
        <v>0.181651376146789</v>
      </c>
      <c r="I1785" s="2"/>
      <c r="J1785" s="2">
        <f t="shared" si="744"/>
        <v>0.59082568807339453</v>
      </c>
      <c r="K1785" s="2">
        <f t="shared" si="745"/>
        <v>0.40917431192660553</v>
      </c>
      <c r="L1785" s="2">
        <f t="shared" si="746"/>
        <v>0</v>
      </c>
      <c r="M1785" s="2">
        <f t="shared" si="747"/>
        <v>-5.5511151231257827E-17</v>
      </c>
      <c r="N1785" s="112">
        <v>322</v>
      </c>
      <c r="O1785" s="112">
        <v>223</v>
      </c>
      <c r="P1785" s="112"/>
      <c r="Q1785" s="112"/>
      <c r="R1785" s="112"/>
      <c r="S1785" s="112"/>
      <c r="AP1785" s="7">
        <f>IF(Q1785&gt;0,RANK(Q1785,(N1785:P1785,Q1785:AF1785)),0)</f>
        <v>0</v>
      </c>
      <c r="AQ1785" s="7">
        <f>IF(R1785&gt;0,RANK(R1785,(N1785:P1785,Q1785:AF1785)),0)</f>
        <v>0</v>
      </c>
      <c r="AR1785" s="7">
        <f>IF(T1785&gt;0,RANK(T1785,(N1785:P1785,Q1785:AF1785)),0)</f>
        <v>0</v>
      </c>
      <c r="AS1785" s="7">
        <f>IF(S1785&gt;0,RANK(S1785,(N1785:P1785,Q1785:AF1785)),0)</f>
        <v>0</v>
      </c>
      <c r="AT1785" s="2">
        <f t="shared" si="748"/>
        <v>0</v>
      </c>
      <c r="AU1785" s="2">
        <f t="shared" si="749"/>
        <v>0</v>
      </c>
      <c r="AV1785" s="2">
        <f t="shared" si="750"/>
        <v>0</v>
      </c>
      <c r="AW1785" s="2">
        <f t="shared" si="751"/>
        <v>0</v>
      </c>
      <c r="AY1785" t="s">
        <v>315</v>
      </c>
      <c r="AZ1785" t="s">
        <v>1221</v>
      </c>
      <c r="BA1785">
        <v>1</v>
      </c>
      <c r="BC1785">
        <v>2</v>
      </c>
      <c r="BD1785" s="91">
        <v>46</v>
      </c>
      <c r="BE1785" s="93">
        <v>17</v>
      </c>
      <c r="BF1785" s="96">
        <f t="shared" si="739"/>
        <v>46017</v>
      </c>
      <c r="BG1785" s="96">
        <f t="shared" si="740"/>
        <v>46017</v>
      </c>
      <c r="BI1785" s="7" t="s">
        <v>1447</v>
      </c>
      <c r="BP1785" t="s">
        <v>1775</v>
      </c>
    </row>
    <row r="1786" spans="1:68" ht="14" hidden="1" customHeight="1" outlineLevel="1" x14ac:dyDescent="0.2">
      <c r="A1786" t="s">
        <v>2530</v>
      </c>
      <c r="B1786" t="s">
        <v>1221</v>
      </c>
      <c r="C1786" s="1">
        <f t="shared" si="743"/>
        <v>4770</v>
      </c>
      <c r="D1786" s="7">
        <f>IF(N1786&gt;0, RANK(N1786,(N1786:P1786,Q1786:AF1786)),0)</f>
        <v>2</v>
      </c>
      <c r="E1786" s="7">
        <f>IF(O1786&gt;0,RANK(O1786,(N1786:P1786,Q1786:AF1786)),0)</f>
        <v>1</v>
      </c>
      <c r="F1786" s="7">
        <f>IF(P1786&gt;0,RANK(P1786,(N1786:P1786,Q1786:AF1786)),0)</f>
        <v>0</v>
      </c>
      <c r="G1786" s="1">
        <f t="shared" si="741"/>
        <v>2848</v>
      </c>
      <c r="H1786" s="2">
        <f t="shared" si="742"/>
        <v>0.59706498951781972</v>
      </c>
      <c r="I1786" s="2"/>
      <c r="J1786" s="2">
        <f t="shared" si="744"/>
        <v>0.20146750524109014</v>
      </c>
      <c r="K1786" s="2">
        <f t="shared" si="745"/>
        <v>0.79853249475890986</v>
      </c>
      <c r="L1786" s="2">
        <f t="shared" si="746"/>
        <v>0</v>
      </c>
      <c r="M1786" s="2">
        <f t="shared" si="747"/>
        <v>0</v>
      </c>
      <c r="N1786" s="112">
        <v>961</v>
      </c>
      <c r="O1786" s="112">
        <v>3809</v>
      </c>
      <c r="P1786" s="112"/>
      <c r="Q1786" s="112"/>
      <c r="R1786" s="112"/>
      <c r="S1786" s="112"/>
      <c r="AP1786" s="7">
        <f>IF(Q1786&gt;0,RANK(Q1786,(N1786:P1786,Q1786:AF1786)),0)</f>
        <v>0</v>
      </c>
      <c r="AQ1786" s="7">
        <f>IF(R1786&gt;0,RANK(R1786,(N1786:P1786,Q1786:AF1786)),0)</f>
        <v>0</v>
      </c>
      <c r="AR1786" s="7">
        <f>IF(T1786&gt;0,RANK(T1786,(N1786:P1786,Q1786:AF1786)),0)</f>
        <v>0</v>
      </c>
      <c r="AS1786" s="7">
        <f>IF(S1786&gt;0,RANK(S1786,(N1786:P1786,Q1786:AF1786)),0)</f>
        <v>0</v>
      </c>
      <c r="AT1786" s="2">
        <f t="shared" si="748"/>
        <v>0</v>
      </c>
      <c r="AU1786" s="2">
        <f t="shared" si="749"/>
        <v>0</v>
      </c>
      <c r="AV1786" s="2">
        <f t="shared" si="750"/>
        <v>0</v>
      </c>
      <c r="AW1786" s="2">
        <f t="shared" si="751"/>
        <v>0</v>
      </c>
      <c r="AY1786" t="s">
        <v>2530</v>
      </c>
      <c r="AZ1786" t="s">
        <v>1221</v>
      </c>
      <c r="BA1786">
        <v>1</v>
      </c>
      <c r="BC1786">
        <v>2</v>
      </c>
      <c r="BD1786" s="91">
        <v>46</v>
      </c>
      <c r="BE1786" s="93">
        <v>19</v>
      </c>
      <c r="BF1786" s="96">
        <f t="shared" si="739"/>
        <v>46019</v>
      </c>
      <c r="BG1786" s="96">
        <f t="shared" si="740"/>
        <v>46019</v>
      </c>
      <c r="BI1786" s="7" t="s">
        <v>1447</v>
      </c>
      <c r="BP1786" t="s">
        <v>2000</v>
      </c>
    </row>
    <row r="1787" spans="1:68" ht="14" hidden="1" customHeight="1" outlineLevel="1" x14ac:dyDescent="0.2">
      <c r="A1787" t="s">
        <v>1528</v>
      </c>
      <c r="B1787" t="s">
        <v>1221</v>
      </c>
      <c r="C1787" s="1">
        <f t="shared" si="743"/>
        <v>867</v>
      </c>
      <c r="D1787" s="7">
        <f>IF(N1787&gt;0, RANK(N1787,(N1787:P1787,Q1787:AF1787)),0)</f>
        <v>2</v>
      </c>
      <c r="E1787" s="7">
        <f>IF(O1787&gt;0,RANK(O1787,(N1787:P1787,Q1787:AF1787)),0)</f>
        <v>1</v>
      </c>
      <c r="F1787" s="7">
        <f>IF(P1787&gt;0,RANK(P1787,(N1787:P1787,Q1787:AF1787)),0)</f>
        <v>0</v>
      </c>
      <c r="G1787" s="1">
        <f t="shared" si="741"/>
        <v>623</v>
      </c>
      <c r="H1787" s="2">
        <f t="shared" si="742"/>
        <v>0.71856978085351786</v>
      </c>
      <c r="I1787" s="2"/>
      <c r="J1787" s="2">
        <f t="shared" si="744"/>
        <v>0.14071510957324107</v>
      </c>
      <c r="K1787" s="2">
        <f t="shared" si="745"/>
        <v>0.85928489042675893</v>
      </c>
      <c r="L1787" s="2">
        <f t="shared" si="746"/>
        <v>0</v>
      </c>
      <c r="M1787" s="2">
        <f t="shared" si="747"/>
        <v>0</v>
      </c>
      <c r="N1787" s="112">
        <v>122</v>
      </c>
      <c r="O1787" s="112">
        <v>745</v>
      </c>
      <c r="P1787" s="112"/>
      <c r="Q1787" s="112"/>
      <c r="R1787" s="112"/>
      <c r="S1787" s="112"/>
      <c r="AP1787" s="7">
        <f>IF(Q1787&gt;0,RANK(Q1787,(N1787:P1787,Q1787:AF1787)),0)</f>
        <v>0</v>
      </c>
      <c r="AQ1787" s="7">
        <f>IF(R1787&gt;0,RANK(R1787,(N1787:P1787,Q1787:AF1787)),0)</f>
        <v>0</v>
      </c>
      <c r="AR1787" s="7">
        <f>IF(T1787&gt;0,RANK(T1787,(N1787:P1787,Q1787:AF1787)),0)</f>
        <v>0</v>
      </c>
      <c r="AS1787" s="7">
        <f>IF(S1787&gt;0,RANK(S1787,(N1787:P1787,Q1787:AF1787)),0)</f>
        <v>0</v>
      </c>
      <c r="AT1787" s="2">
        <f t="shared" si="748"/>
        <v>0</v>
      </c>
      <c r="AU1787" s="2">
        <f t="shared" si="749"/>
        <v>0</v>
      </c>
      <c r="AV1787" s="2">
        <f t="shared" si="750"/>
        <v>0</v>
      </c>
      <c r="AW1787" s="2">
        <f t="shared" si="751"/>
        <v>0</v>
      </c>
      <c r="AY1787" t="s">
        <v>1528</v>
      </c>
      <c r="AZ1787" t="s">
        <v>1221</v>
      </c>
      <c r="BA1787">
        <v>1</v>
      </c>
      <c r="BC1787">
        <v>2</v>
      </c>
      <c r="BD1787" s="91">
        <v>46</v>
      </c>
      <c r="BE1787" s="93">
        <v>21</v>
      </c>
      <c r="BF1787" s="96">
        <f t="shared" si="739"/>
        <v>46021</v>
      </c>
      <c r="BG1787" s="96">
        <f t="shared" si="740"/>
        <v>46021</v>
      </c>
      <c r="BI1787" s="7" t="s">
        <v>1447</v>
      </c>
      <c r="BP1787" t="s">
        <v>1775</v>
      </c>
    </row>
    <row r="1788" spans="1:68" ht="14" hidden="1" customHeight="1" outlineLevel="1" x14ac:dyDescent="0.2">
      <c r="A1788" t="s">
        <v>1981</v>
      </c>
      <c r="B1788" t="s">
        <v>1221</v>
      </c>
      <c r="C1788" s="1">
        <f t="shared" si="743"/>
        <v>3801</v>
      </c>
      <c r="D1788" s="7">
        <f>IF(N1788&gt;0, RANK(N1788,(N1788:P1788,Q1788:AF1788)),0)</f>
        <v>2</v>
      </c>
      <c r="E1788" s="7">
        <f>IF(O1788&gt;0,RANK(O1788,(N1788:P1788,Q1788:AF1788)),0)</f>
        <v>1</v>
      </c>
      <c r="F1788" s="7">
        <f>IF(P1788&gt;0,RANK(P1788,(N1788:P1788,Q1788:AF1788)),0)</f>
        <v>0</v>
      </c>
      <c r="G1788" s="1">
        <f t="shared" si="741"/>
        <v>1283</v>
      </c>
      <c r="H1788" s="2">
        <f t="shared" si="742"/>
        <v>0.3375427519073928</v>
      </c>
      <c r="I1788" s="2"/>
      <c r="J1788" s="2">
        <f t="shared" si="744"/>
        <v>0.3312286240463036</v>
      </c>
      <c r="K1788" s="2">
        <f t="shared" si="745"/>
        <v>0.6687713759536964</v>
      </c>
      <c r="L1788" s="2">
        <f t="shared" si="746"/>
        <v>0</v>
      </c>
      <c r="M1788" s="2">
        <f t="shared" si="747"/>
        <v>0</v>
      </c>
      <c r="N1788" s="112">
        <v>1259</v>
      </c>
      <c r="O1788" s="112">
        <v>2542</v>
      </c>
      <c r="P1788" s="112"/>
      <c r="Q1788" s="112"/>
      <c r="R1788" s="112"/>
      <c r="S1788" s="112"/>
      <c r="AP1788" s="7">
        <f>IF(Q1788&gt;0,RANK(Q1788,(N1788:P1788,Q1788:AF1788)),0)</f>
        <v>0</v>
      </c>
      <c r="AQ1788" s="7">
        <f>IF(R1788&gt;0,RANK(R1788,(N1788:P1788,Q1788:AF1788)),0)</f>
        <v>0</v>
      </c>
      <c r="AR1788" s="7">
        <f>IF(T1788&gt;0,RANK(T1788,(N1788:P1788,Q1788:AF1788)),0)</f>
        <v>0</v>
      </c>
      <c r="AS1788" s="7">
        <f>IF(S1788&gt;0,RANK(S1788,(N1788:P1788,Q1788:AF1788)),0)</f>
        <v>0</v>
      </c>
      <c r="AT1788" s="2">
        <f t="shared" si="748"/>
        <v>0</v>
      </c>
      <c r="AU1788" s="2">
        <f t="shared" si="749"/>
        <v>0</v>
      </c>
      <c r="AV1788" s="2">
        <f t="shared" si="750"/>
        <v>0</v>
      </c>
      <c r="AW1788" s="2">
        <f t="shared" si="751"/>
        <v>0</v>
      </c>
      <c r="AY1788" t="s">
        <v>1981</v>
      </c>
      <c r="AZ1788" t="s">
        <v>1221</v>
      </c>
      <c r="BA1788">
        <v>1</v>
      </c>
      <c r="BC1788">
        <v>2</v>
      </c>
      <c r="BD1788" s="91">
        <v>46</v>
      </c>
      <c r="BE1788" s="93">
        <v>23</v>
      </c>
      <c r="BF1788" s="96">
        <f t="shared" si="739"/>
        <v>46023</v>
      </c>
      <c r="BG1788" s="96">
        <f t="shared" si="740"/>
        <v>46023</v>
      </c>
      <c r="BI1788" s="7" t="s">
        <v>1447</v>
      </c>
      <c r="BP1788" t="s">
        <v>2000</v>
      </c>
    </row>
    <row r="1789" spans="1:68" ht="14" hidden="1" customHeight="1" outlineLevel="1" x14ac:dyDescent="0.2">
      <c r="A1789" t="s">
        <v>719</v>
      </c>
      <c r="B1789" t="s">
        <v>1221</v>
      </c>
      <c r="C1789" s="1">
        <f t="shared" si="743"/>
        <v>1847</v>
      </c>
      <c r="D1789" s="7">
        <f>IF(N1789&gt;0, RANK(N1789,(N1789:P1789,Q1789:AF1789)),0)</f>
        <v>2</v>
      </c>
      <c r="E1789" s="7">
        <f>IF(O1789&gt;0,RANK(O1789,(N1789:P1789,Q1789:AF1789)),0)</f>
        <v>1</v>
      </c>
      <c r="F1789" s="7">
        <f>IF(P1789&gt;0,RANK(P1789,(N1789:P1789,Q1789:AF1789)),0)</f>
        <v>0</v>
      </c>
      <c r="G1789" s="1">
        <f t="shared" si="741"/>
        <v>947</v>
      </c>
      <c r="H1789" s="2">
        <f t="shared" si="742"/>
        <v>0.51272333513806168</v>
      </c>
      <c r="I1789" s="2"/>
      <c r="J1789" s="2">
        <f t="shared" si="744"/>
        <v>0.24363833243096913</v>
      </c>
      <c r="K1789" s="2">
        <f t="shared" si="745"/>
        <v>0.75636166756903089</v>
      </c>
      <c r="L1789" s="2">
        <f t="shared" si="746"/>
        <v>0</v>
      </c>
      <c r="M1789" s="2">
        <f t="shared" si="747"/>
        <v>0</v>
      </c>
      <c r="N1789" s="112">
        <v>450</v>
      </c>
      <c r="O1789" s="112">
        <v>1397</v>
      </c>
      <c r="P1789" s="112"/>
      <c r="Q1789" s="112"/>
      <c r="R1789" s="112"/>
      <c r="S1789" s="112"/>
      <c r="AP1789" s="7">
        <f>IF(Q1789&gt;0,RANK(Q1789,(N1789:P1789,Q1789:AF1789)),0)</f>
        <v>0</v>
      </c>
      <c r="AQ1789" s="7">
        <f>IF(R1789&gt;0,RANK(R1789,(N1789:P1789,Q1789:AF1789)),0)</f>
        <v>0</v>
      </c>
      <c r="AR1789" s="7">
        <f>IF(T1789&gt;0,RANK(T1789,(N1789:P1789,Q1789:AF1789)),0)</f>
        <v>0</v>
      </c>
      <c r="AS1789" s="7">
        <f>IF(S1789&gt;0,RANK(S1789,(N1789:P1789,Q1789:AF1789)),0)</f>
        <v>0</v>
      </c>
      <c r="AT1789" s="2">
        <f t="shared" si="748"/>
        <v>0</v>
      </c>
      <c r="AU1789" s="2">
        <f t="shared" si="749"/>
        <v>0</v>
      </c>
      <c r="AV1789" s="2">
        <f t="shared" si="750"/>
        <v>0</v>
      </c>
      <c r="AW1789" s="2">
        <f t="shared" si="751"/>
        <v>0</v>
      </c>
      <c r="AY1789" t="s">
        <v>719</v>
      </c>
      <c r="AZ1789" t="s">
        <v>1221</v>
      </c>
      <c r="BA1789">
        <v>1</v>
      </c>
      <c r="BC1789">
        <v>2</v>
      </c>
      <c r="BD1789" s="91">
        <v>46</v>
      </c>
      <c r="BE1789" s="93">
        <v>25</v>
      </c>
      <c r="BF1789" s="96">
        <f t="shared" si="739"/>
        <v>46025</v>
      </c>
      <c r="BG1789" s="96">
        <f t="shared" si="740"/>
        <v>46025</v>
      </c>
      <c r="BI1789" s="7" t="s">
        <v>1447</v>
      </c>
      <c r="BP1789" t="s">
        <v>1775</v>
      </c>
    </row>
    <row r="1790" spans="1:68" ht="14" hidden="1" customHeight="1" outlineLevel="1" x14ac:dyDescent="0.2">
      <c r="A1790" t="s">
        <v>1273</v>
      </c>
      <c r="B1790" t="s">
        <v>1221</v>
      </c>
      <c r="C1790" s="1">
        <f t="shared" si="743"/>
        <v>5664</v>
      </c>
      <c r="D1790" s="7">
        <f>IF(N1790&gt;0, RANK(N1790,(N1790:P1790,Q1790:AF1790)),0)</f>
        <v>2</v>
      </c>
      <c r="E1790" s="7">
        <f>IF(O1790&gt;0,RANK(O1790,(N1790:P1790,Q1790:AF1790)),0)</f>
        <v>1</v>
      </c>
      <c r="F1790" s="7">
        <f>IF(P1790&gt;0,RANK(P1790,(N1790:P1790,Q1790:AF1790)),0)</f>
        <v>0</v>
      </c>
      <c r="G1790" s="1">
        <f t="shared" si="741"/>
        <v>50</v>
      </c>
      <c r="H1790" s="2">
        <f t="shared" si="742"/>
        <v>8.8276836158192092E-3</v>
      </c>
      <c r="I1790" s="2"/>
      <c r="J1790" s="2">
        <f t="shared" si="744"/>
        <v>0.4955861581920904</v>
      </c>
      <c r="K1790" s="2">
        <f t="shared" si="745"/>
        <v>0.5044138418079096</v>
      </c>
      <c r="L1790" s="2">
        <f t="shared" si="746"/>
        <v>0</v>
      </c>
      <c r="M1790" s="2">
        <f t="shared" si="747"/>
        <v>0</v>
      </c>
      <c r="N1790" s="112">
        <v>2807</v>
      </c>
      <c r="O1790" s="112">
        <v>2857</v>
      </c>
      <c r="P1790" s="112"/>
      <c r="Q1790" s="112"/>
      <c r="R1790" s="112"/>
      <c r="S1790" s="112"/>
      <c r="AP1790" s="7">
        <f>IF(Q1790&gt;0,RANK(Q1790,(N1790:P1790,Q1790:AF1790)),0)</f>
        <v>0</v>
      </c>
      <c r="AQ1790" s="7">
        <f>IF(R1790&gt;0,RANK(R1790,(N1790:P1790,Q1790:AF1790)),0)</f>
        <v>0</v>
      </c>
      <c r="AR1790" s="7">
        <f>IF(T1790&gt;0,RANK(T1790,(N1790:P1790,Q1790:AF1790)),0)</f>
        <v>0</v>
      </c>
      <c r="AS1790" s="7">
        <f>IF(S1790&gt;0,RANK(S1790,(N1790:P1790,Q1790:AF1790)),0)</f>
        <v>0</v>
      </c>
      <c r="AT1790" s="2">
        <f t="shared" si="748"/>
        <v>0</v>
      </c>
      <c r="AU1790" s="2">
        <f t="shared" si="749"/>
        <v>0</v>
      </c>
      <c r="AV1790" s="2">
        <f t="shared" si="750"/>
        <v>0</v>
      </c>
      <c r="AW1790" s="2">
        <f t="shared" si="751"/>
        <v>0</v>
      </c>
      <c r="AY1790" t="s">
        <v>1273</v>
      </c>
      <c r="AZ1790" t="s">
        <v>1221</v>
      </c>
      <c r="BA1790">
        <v>1</v>
      </c>
      <c r="BC1790">
        <v>2</v>
      </c>
      <c r="BD1790" s="91">
        <v>46</v>
      </c>
      <c r="BE1790" s="93">
        <v>27</v>
      </c>
      <c r="BF1790" s="96">
        <f t="shared" si="739"/>
        <v>46027</v>
      </c>
      <c r="BG1790" s="96">
        <f t="shared" si="740"/>
        <v>46027</v>
      </c>
      <c r="BI1790" s="7" t="s">
        <v>1447</v>
      </c>
      <c r="BP1790" t="s">
        <v>2000</v>
      </c>
    </row>
    <row r="1791" spans="1:68" ht="14" hidden="1" customHeight="1" outlineLevel="1" x14ac:dyDescent="0.2">
      <c r="A1791" t="s">
        <v>2389</v>
      </c>
      <c r="B1791" t="s">
        <v>1221</v>
      </c>
      <c r="C1791" s="1">
        <f t="shared" si="743"/>
        <v>13105</v>
      </c>
      <c r="D1791" s="7">
        <f>IF(N1791&gt;0, RANK(N1791,(N1791:P1791,Q1791:AF1791)),0)</f>
        <v>2</v>
      </c>
      <c r="E1791" s="7">
        <f>IF(O1791&gt;0,RANK(O1791,(N1791:P1791,Q1791:AF1791)),0)</f>
        <v>1</v>
      </c>
      <c r="F1791" s="7">
        <f>IF(P1791&gt;0,RANK(P1791,(N1791:P1791,Q1791:AF1791)),0)</f>
        <v>0</v>
      </c>
      <c r="G1791" s="1">
        <f t="shared" si="741"/>
        <v>5853</v>
      </c>
      <c r="H1791" s="2">
        <f t="shared" si="742"/>
        <v>0.44662342617321632</v>
      </c>
      <c r="I1791" s="2"/>
      <c r="J1791" s="2">
        <f t="shared" si="744"/>
        <v>0.27668828691339181</v>
      </c>
      <c r="K1791" s="2">
        <f t="shared" si="745"/>
        <v>0.72331171308660813</v>
      </c>
      <c r="L1791" s="2">
        <f t="shared" si="746"/>
        <v>0</v>
      </c>
      <c r="M1791" s="2">
        <f t="shared" si="747"/>
        <v>1.1102230246251565E-16</v>
      </c>
      <c r="N1791" s="112">
        <v>3626</v>
      </c>
      <c r="O1791" s="112">
        <v>9479</v>
      </c>
      <c r="P1791" s="112"/>
      <c r="Q1791" s="112"/>
      <c r="R1791" s="112"/>
      <c r="S1791" s="112"/>
      <c r="AP1791" s="7">
        <f>IF(Q1791&gt;0,RANK(Q1791,(N1791:P1791,Q1791:AF1791)),0)</f>
        <v>0</v>
      </c>
      <c r="AQ1791" s="7">
        <f>IF(R1791&gt;0,RANK(R1791,(N1791:P1791,Q1791:AF1791)),0)</f>
        <v>0</v>
      </c>
      <c r="AR1791" s="7">
        <f>IF(T1791&gt;0,RANK(T1791,(N1791:P1791,Q1791:AF1791)),0)</f>
        <v>0</v>
      </c>
      <c r="AS1791" s="7">
        <f>IF(S1791&gt;0,RANK(S1791,(N1791:P1791,Q1791:AF1791)),0)</f>
        <v>0</v>
      </c>
      <c r="AT1791" s="2">
        <f t="shared" si="748"/>
        <v>0</v>
      </c>
      <c r="AU1791" s="2">
        <f t="shared" si="749"/>
        <v>0</v>
      </c>
      <c r="AV1791" s="2">
        <f t="shared" si="750"/>
        <v>0</v>
      </c>
      <c r="AW1791" s="2">
        <f t="shared" si="751"/>
        <v>0</v>
      </c>
      <c r="AY1791" t="s">
        <v>2389</v>
      </c>
      <c r="AZ1791" t="s">
        <v>1221</v>
      </c>
      <c r="BA1791">
        <v>1</v>
      </c>
      <c r="BC1791">
        <v>2</v>
      </c>
      <c r="BD1791" s="91">
        <v>46</v>
      </c>
      <c r="BE1791" s="93">
        <v>29</v>
      </c>
      <c r="BF1791" s="96">
        <f t="shared" si="739"/>
        <v>46029</v>
      </c>
      <c r="BG1791" s="96">
        <f t="shared" si="740"/>
        <v>46029</v>
      </c>
      <c r="BI1791" s="7" t="s">
        <v>1447</v>
      </c>
      <c r="BP1791" t="s">
        <v>2000</v>
      </c>
    </row>
    <row r="1792" spans="1:68" ht="14" hidden="1" customHeight="1" outlineLevel="1" x14ac:dyDescent="0.2">
      <c r="A1792" t="s">
        <v>1104</v>
      </c>
      <c r="B1792" t="s">
        <v>1221</v>
      </c>
      <c r="C1792" s="1">
        <f t="shared" si="743"/>
        <v>1264</v>
      </c>
      <c r="D1792" s="7">
        <f>IF(N1792&gt;0, RANK(N1792,(N1792:P1792,Q1792:AF1792)),0)</f>
        <v>2</v>
      </c>
      <c r="E1792" s="7">
        <f>IF(O1792&gt;0,RANK(O1792,(N1792:P1792,Q1792:AF1792)),0)</f>
        <v>1</v>
      </c>
      <c r="F1792" s="7">
        <f>IF(P1792&gt;0,RANK(P1792,(N1792:P1792,Q1792:AF1792)),0)</f>
        <v>0</v>
      </c>
      <c r="G1792" s="1">
        <f t="shared" si="741"/>
        <v>98</v>
      </c>
      <c r="H1792" s="2">
        <f t="shared" si="742"/>
        <v>7.753164556962025E-2</v>
      </c>
      <c r="I1792" s="2"/>
      <c r="J1792" s="2">
        <f t="shared" si="744"/>
        <v>0.46123417721518989</v>
      </c>
      <c r="K1792" s="2">
        <f t="shared" si="745"/>
        <v>0.53876582278481011</v>
      </c>
      <c r="L1792" s="2">
        <f t="shared" si="746"/>
        <v>0</v>
      </c>
      <c r="M1792" s="2">
        <f t="shared" si="747"/>
        <v>0</v>
      </c>
      <c r="N1792" s="112">
        <v>583</v>
      </c>
      <c r="O1792" s="112">
        <v>681</v>
      </c>
      <c r="P1792" s="112"/>
      <c r="Q1792" s="112"/>
      <c r="R1792" s="112"/>
      <c r="S1792" s="112"/>
      <c r="AP1792" s="7">
        <f>IF(Q1792&gt;0,RANK(Q1792,(N1792:P1792,Q1792:AF1792)),0)</f>
        <v>0</v>
      </c>
      <c r="AQ1792" s="7">
        <f>IF(R1792&gt;0,RANK(R1792,(N1792:P1792,Q1792:AF1792)),0)</f>
        <v>0</v>
      </c>
      <c r="AR1792" s="7">
        <f>IF(T1792&gt;0,RANK(T1792,(N1792:P1792,Q1792:AF1792)),0)</f>
        <v>0</v>
      </c>
      <c r="AS1792" s="7">
        <f>IF(S1792&gt;0,RANK(S1792,(N1792:P1792,Q1792:AF1792)),0)</f>
        <v>0</v>
      </c>
      <c r="AT1792" s="2">
        <f t="shared" si="748"/>
        <v>0</v>
      </c>
      <c r="AU1792" s="2">
        <f t="shared" si="749"/>
        <v>0</v>
      </c>
      <c r="AV1792" s="2">
        <f t="shared" si="750"/>
        <v>0</v>
      </c>
      <c r="AW1792" s="2">
        <f t="shared" si="751"/>
        <v>0</v>
      </c>
      <c r="AY1792" t="s">
        <v>1104</v>
      </c>
      <c r="AZ1792" t="s">
        <v>1221</v>
      </c>
      <c r="BA1792">
        <v>1</v>
      </c>
      <c r="BC1792">
        <v>2</v>
      </c>
      <c r="BD1792" s="91">
        <v>46</v>
      </c>
      <c r="BE1792" s="93">
        <v>31</v>
      </c>
      <c r="BF1792" s="96">
        <f t="shared" ref="BF1792:BF1855" si="752">1000*BD1792+BE1792</f>
        <v>46031</v>
      </c>
      <c r="BG1792" s="96">
        <f t="shared" si="740"/>
        <v>46031</v>
      </c>
      <c r="BI1792" s="7" t="s">
        <v>1447</v>
      </c>
      <c r="BP1792" t="s">
        <v>1775</v>
      </c>
    </row>
    <row r="1793" spans="1:68" ht="14" hidden="1" customHeight="1" outlineLevel="1" x14ac:dyDescent="0.2">
      <c r="A1793" t="s">
        <v>672</v>
      </c>
      <c r="B1793" t="s">
        <v>1221</v>
      </c>
      <c r="C1793" s="1">
        <f t="shared" si="743"/>
        <v>5456</v>
      </c>
      <c r="D1793" s="7">
        <f>IF(N1793&gt;0, RANK(N1793,(N1793:P1793,Q1793:AF1793)),0)</f>
        <v>2</v>
      </c>
      <c r="E1793" s="7">
        <f>IF(O1793&gt;0,RANK(O1793,(N1793:P1793,Q1793:AF1793)),0)</f>
        <v>1</v>
      </c>
      <c r="F1793" s="7">
        <f>IF(P1793&gt;0,RANK(P1793,(N1793:P1793,Q1793:AF1793)),0)</f>
        <v>0</v>
      </c>
      <c r="G1793" s="1">
        <f t="shared" si="741"/>
        <v>2490</v>
      </c>
      <c r="H1793" s="2">
        <f t="shared" si="742"/>
        <v>0.45637829912023459</v>
      </c>
      <c r="I1793" s="2"/>
      <c r="J1793" s="2">
        <f t="shared" si="744"/>
        <v>0.27181085043988268</v>
      </c>
      <c r="K1793" s="2">
        <f t="shared" si="745"/>
        <v>0.72818914956011727</v>
      </c>
      <c r="L1793" s="2">
        <f t="shared" si="746"/>
        <v>0</v>
      </c>
      <c r="M1793" s="2">
        <f t="shared" si="747"/>
        <v>1.1102230246251565E-16</v>
      </c>
      <c r="N1793" s="112">
        <v>1483</v>
      </c>
      <c r="O1793" s="112">
        <v>3973</v>
      </c>
      <c r="P1793" s="112"/>
      <c r="Q1793" s="112"/>
      <c r="R1793" s="112"/>
      <c r="S1793" s="112"/>
      <c r="AP1793" s="7">
        <f>IF(Q1793&gt;0,RANK(Q1793,(N1793:P1793,Q1793:AF1793)),0)</f>
        <v>0</v>
      </c>
      <c r="AQ1793" s="7">
        <f>IF(R1793&gt;0,RANK(R1793,(N1793:P1793,Q1793:AF1793)),0)</f>
        <v>0</v>
      </c>
      <c r="AR1793" s="7">
        <f>IF(T1793&gt;0,RANK(T1793,(N1793:P1793,Q1793:AF1793)),0)</f>
        <v>0</v>
      </c>
      <c r="AS1793" s="7">
        <f>IF(S1793&gt;0,RANK(S1793,(N1793:P1793,Q1793:AF1793)),0)</f>
        <v>0</v>
      </c>
      <c r="AT1793" s="2">
        <f t="shared" si="748"/>
        <v>0</v>
      </c>
      <c r="AU1793" s="2">
        <f t="shared" si="749"/>
        <v>0</v>
      </c>
      <c r="AV1793" s="2">
        <f t="shared" si="750"/>
        <v>0</v>
      </c>
      <c r="AW1793" s="2">
        <f t="shared" si="751"/>
        <v>0</v>
      </c>
      <c r="AY1793" t="s">
        <v>672</v>
      </c>
      <c r="AZ1793" t="s">
        <v>1221</v>
      </c>
      <c r="BA1793">
        <v>1</v>
      </c>
      <c r="BC1793">
        <v>2</v>
      </c>
      <c r="BD1793" s="91">
        <v>46</v>
      </c>
      <c r="BE1793" s="93">
        <v>33</v>
      </c>
      <c r="BF1793" s="96">
        <f t="shared" si="752"/>
        <v>46033</v>
      </c>
      <c r="BG1793" s="96">
        <f t="shared" si="740"/>
        <v>46033</v>
      </c>
      <c r="BI1793" s="7" t="s">
        <v>1447</v>
      </c>
      <c r="BP1793" t="s">
        <v>2177</v>
      </c>
    </row>
    <row r="1794" spans="1:68" ht="14" hidden="1" customHeight="1" outlineLevel="1" x14ac:dyDescent="0.2">
      <c r="A1794" t="s">
        <v>1569</v>
      </c>
      <c r="B1794" t="s">
        <v>1221</v>
      </c>
      <c r="C1794" s="1">
        <f t="shared" si="743"/>
        <v>8433</v>
      </c>
      <c r="D1794" s="7">
        <f>IF(N1794&gt;0, RANK(N1794,(N1794:P1794,Q1794:AF1794)),0)</f>
        <v>2</v>
      </c>
      <c r="E1794" s="7">
        <f>IF(O1794&gt;0,RANK(O1794,(N1794:P1794,Q1794:AF1794)),0)</f>
        <v>1</v>
      </c>
      <c r="F1794" s="7">
        <f>IF(P1794&gt;0,RANK(P1794,(N1794:P1794,Q1794:AF1794)),0)</f>
        <v>0</v>
      </c>
      <c r="G1794" s="1">
        <f t="shared" si="741"/>
        <v>3353</v>
      </c>
      <c r="H1794" s="2">
        <f t="shared" si="742"/>
        <v>0.39760464840507531</v>
      </c>
      <c r="I1794" s="2"/>
      <c r="J1794" s="2">
        <f t="shared" si="744"/>
        <v>0.30119767579746237</v>
      </c>
      <c r="K1794" s="2">
        <f t="shared" si="745"/>
        <v>0.69880232420253763</v>
      </c>
      <c r="L1794" s="2">
        <f t="shared" si="746"/>
        <v>0</v>
      </c>
      <c r="M1794" s="2">
        <f t="shared" si="747"/>
        <v>0</v>
      </c>
      <c r="N1794" s="112">
        <v>2540</v>
      </c>
      <c r="O1794" s="112">
        <v>5893</v>
      </c>
      <c r="P1794" s="112"/>
      <c r="Q1794" s="112"/>
      <c r="R1794" s="112"/>
      <c r="S1794" s="112"/>
      <c r="AP1794" s="7">
        <f>IF(Q1794&gt;0,RANK(Q1794,(N1794:P1794,Q1794:AF1794)),0)</f>
        <v>0</v>
      </c>
      <c r="AQ1794" s="7">
        <f>IF(R1794&gt;0,RANK(R1794,(N1794:P1794,Q1794:AF1794)),0)</f>
        <v>0</v>
      </c>
      <c r="AR1794" s="7">
        <f>IF(T1794&gt;0,RANK(T1794,(N1794:P1794,Q1794:AF1794)),0)</f>
        <v>0</v>
      </c>
      <c r="AS1794" s="7">
        <f>IF(S1794&gt;0,RANK(S1794,(N1794:P1794,Q1794:AF1794)),0)</f>
        <v>0</v>
      </c>
      <c r="AT1794" s="2">
        <f t="shared" si="748"/>
        <v>0</v>
      </c>
      <c r="AU1794" s="2">
        <f t="shared" si="749"/>
        <v>0</v>
      </c>
      <c r="AV1794" s="2">
        <f t="shared" si="750"/>
        <v>0</v>
      </c>
      <c r="AW1794" s="2">
        <f t="shared" si="751"/>
        <v>0</v>
      </c>
      <c r="AY1794" t="s">
        <v>1569</v>
      </c>
      <c r="AZ1794" t="s">
        <v>1221</v>
      </c>
      <c r="BA1794">
        <v>1</v>
      </c>
      <c r="BC1794">
        <v>2</v>
      </c>
      <c r="BD1794" s="91">
        <v>46</v>
      </c>
      <c r="BE1794" s="93">
        <v>35</v>
      </c>
      <c r="BF1794" s="96">
        <f t="shared" si="752"/>
        <v>46035</v>
      </c>
      <c r="BG1794" s="96">
        <f t="shared" si="740"/>
        <v>46035</v>
      </c>
      <c r="BI1794" s="7" t="s">
        <v>1447</v>
      </c>
      <c r="BP1794" t="s">
        <v>2000</v>
      </c>
    </row>
    <row r="1795" spans="1:68" ht="14" hidden="1" customHeight="1" outlineLevel="1" x14ac:dyDescent="0.2">
      <c r="A1795" t="s">
        <v>189</v>
      </c>
      <c r="B1795" t="s">
        <v>1221</v>
      </c>
      <c r="C1795" s="1">
        <f t="shared" si="743"/>
        <v>2964</v>
      </c>
      <c r="D1795" s="7">
        <f>IF(N1795&gt;0, RANK(N1795,(N1795:P1795,Q1795:AF1795)),0)</f>
        <v>2</v>
      </c>
      <c r="E1795" s="7">
        <f>IF(O1795&gt;0,RANK(O1795,(N1795:P1795,Q1795:AF1795)),0)</f>
        <v>1</v>
      </c>
      <c r="F1795" s="7">
        <f>IF(P1795&gt;0,RANK(P1795,(N1795:P1795,Q1795:AF1795)),0)</f>
        <v>0</v>
      </c>
      <c r="G1795" s="1">
        <f t="shared" si="741"/>
        <v>826</v>
      </c>
      <c r="H1795" s="2">
        <f t="shared" si="742"/>
        <v>0.27867746288798922</v>
      </c>
      <c r="I1795" s="2"/>
      <c r="J1795" s="2">
        <f t="shared" si="744"/>
        <v>0.36066126855600539</v>
      </c>
      <c r="K1795" s="2">
        <f t="shared" si="745"/>
        <v>0.63933873144399456</v>
      </c>
      <c r="L1795" s="2">
        <f t="shared" si="746"/>
        <v>0</v>
      </c>
      <c r="M1795" s="2">
        <f t="shared" si="747"/>
        <v>1.1102230246251565E-16</v>
      </c>
      <c r="N1795" s="112">
        <v>1069</v>
      </c>
      <c r="O1795" s="112">
        <v>1895</v>
      </c>
      <c r="P1795" s="112"/>
      <c r="Q1795" s="112"/>
      <c r="R1795" s="112"/>
      <c r="S1795" s="112"/>
      <c r="AP1795" s="7">
        <f>IF(Q1795&gt;0,RANK(Q1795,(N1795:P1795,Q1795:AF1795)),0)</f>
        <v>0</v>
      </c>
      <c r="AQ1795" s="7">
        <f>IF(R1795&gt;0,RANK(R1795,(N1795:P1795,Q1795:AF1795)),0)</f>
        <v>0</v>
      </c>
      <c r="AR1795" s="7">
        <f>IF(T1795&gt;0,RANK(T1795,(N1795:P1795,Q1795:AF1795)),0)</f>
        <v>0</v>
      </c>
      <c r="AS1795" s="7">
        <f>IF(S1795&gt;0,RANK(S1795,(N1795:P1795,Q1795:AF1795)),0)</f>
        <v>0</v>
      </c>
      <c r="AT1795" s="2">
        <f t="shared" si="748"/>
        <v>0</v>
      </c>
      <c r="AU1795" s="2">
        <f t="shared" si="749"/>
        <v>0</v>
      </c>
      <c r="AV1795" s="2">
        <f t="shared" si="750"/>
        <v>0</v>
      </c>
      <c r="AW1795" s="2">
        <f t="shared" si="751"/>
        <v>0</v>
      </c>
      <c r="AY1795" t="s">
        <v>189</v>
      </c>
      <c r="AZ1795" t="s">
        <v>1221</v>
      </c>
      <c r="BA1795">
        <v>1</v>
      </c>
      <c r="BC1795">
        <v>2</v>
      </c>
      <c r="BD1795" s="91">
        <v>46</v>
      </c>
      <c r="BE1795" s="93">
        <v>37</v>
      </c>
      <c r="BF1795" s="96">
        <f t="shared" si="752"/>
        <v>46037</v>
      </c>
      <c r="BG1795" s="96">
        <f t="shared" si="740"/>
        <v>46037</v>
      </c>
      <c r="BI1795" s="7" t="s">
        <v>1447</v>
      </c>
      <c r="BP1795" t="s">
        <v>1775</v>
      </c>
    </row>
    <row r="1796" spans="1:68" ht="14" hidden="1" customHeight="1" outlineLevel="1" x14ac:dyDescent="0.2">
      <c r="A1796" t="s">
        <v>1851</v>
      </c>
      <c r="B1796" t="s">
        <v>1221</v>
      </c>
      <c r="C1796" s="1">
        <f t="shared" si="743"/>
        <v>2342</v>
      </c>
      <c r="D1796" s="7">
        <f>IF(N1796&gt;0, RANK(N1796,(N1796:P1796,Q1796:AF1796)),0)</f>
        <v>2</v>
      </c>
      <c r="E1796" s="7">
        <f>IF(O1796&gt;0,RANK(O1796,(N1796:P1796,Q1796:AF1796)),0)</f>
        <v>1</v>
      </c>
      <c r="F1796" s="7">
        <f>IF(P1796&gt;0,RANK(P1796,(N1796:P1796,Q1796:AF1796)),0)</f>
        <v>0</v>
      </c>
      <c r="G1796" s="1">
        <f t="shared" si="741"/>
        <v>1086</v>
      </c>
      <c r="H1796" s="2">
        <f t="shared" si="742"/>
        <v>0.46370623398804439</v>
      </c>
      <c r="I1796" s="2"/>
      <c r="J1796" s="2">
        <f t="shared" si="744"/>
        <v>0.26814688300597778</v>
      </c>
      <c r="K1796" s="2">
        <f t="shared" si="745"/>
        <v>0.73185311699402222</v>
      </c>
      <c r="L1796" s="2">
        <f t="shared" si="746"/>
        <v>0</v>
      </c>
      <c r="M1796" s="2">
        <f t="shared" si="747"/>
        <v>0</v>
      </c>
      <c r="N1796" s="112">
        <v>628</v>
      </c>
      <c r="O1796" s="112">
        <v>1714</v>
      </c>
      <c r="P1796" s="112"/>
      <c r="Q1796" s="112"/>
      <c r="R1796" s="112"/>
      <c r="S1796" s="112"/>
      <c r="AP1796" s="7">
        <f>IF(Q1796&gt;0,RANK(Q1796,(N1796:P1796,Q1796:AF1796)),0)</f>
        <v>0</v>
      </c>
      <c r="AQ1796" s="7">
        <f>IF(R1796&gt;0,RANK(R1796,(N1796:P1796,Q1796:AF1796)),0)</f>
        <v>0</v>
      </c>
      <c r="AR1796" s="7">
        <f>IF(T1796&gt;0,RANK(T1796,(N1796:P1796,Q1796:AF1796)),0)</f>
        <v>0</v>
      </c>
      <c r="AS1796" s="7">
        <f>IF(S1796&gt;0,RANK(S1796,(N1796:P1796,Q1796:AF1796)),0)</f>
        <v>0</v>
      </c>
      <c r="AT1796" s="2">
        <f t="shared" si="748"/>
        <v>0</v>
      </c>
      <c r="AU1796" s="2">
        <f t="shared" si="749"/>
        <v>0</v>
      </c>
      <c r="AV1796" s="2">
        <f t="shared" si="750"/>
        <v>0</v>
      </c>
      <c r="AW1796" s="2">
        <f t="shared" si="751"/>
        <v>0</v>
      </c>
      <c r="AY1796" t="s">
        <v>1851</v>
      </c>
      <c r="AZ1796" t="s">
        <v>1221</v>
      </c>
      <c r="BA1796">
        <v>1</v>
      </c>
      <c r="BC1796">
        <v>2</v>
      </c>
      <c r="BD1796" s="91">
        <v>46</v>
      </c>
      <c r="BE1796" s="93">
        <v>39</v>
      </c>
      <c r="BF1796" s="96">
        <f t="shared" si="752"/>
        <v>46039</v>
      </c>
      <c r="BG1796" s="96">
        <f t="shared" ref="BG1796:BG1859" si="753">BF1796</f>
        <v>46039</v>
      </c>
      <c r="BI1796" s="7" t="s">
        <v>1447</v>
      </c>
      <c r="BP1796" t="s">
        <v>2000</v>
      </c>
    </row>
    <row r="1797" spans="1:68" ht="14" hidden="1" customHeight="1" outlineLevel="1" x14ac:dyDescent="0.2">
      <c r="A1797" t="s">
        <v>2406</v>
      </c>
      <c r="B1797" t="s">
        <v>1221</v>
      </c>
      <c r="C1797" s="1">
        <f t="shared" si="743"/>
        <v>1946</v>
      </c>
      <c r="D1797" s="7">
        <f>IF(N1797&gt;0, RANK(N1797,(N1797:P1797,Q1797:AF1797)),0)</f>
        <v>1</v>
      </c>
      <c r="E1797" s="7">
        <f>IF(O1797&gt;0,RANK(O1797,(N1797:P1797,Q1797:AF1797)),0)</f>
        <v>2</v>
      </c>
      <c r="F1797" s="7">
        <f>IF(P1797&gt;0,RANK(P1797,(N1797:P1797,Q1797:AF1797)),0)</f>
        <v>0</v>
      </c>
      <c r="G1797" s="1">
        <f t="shared" si="741"/>
        <v>178</v>
      </c>
      <c r="H1797" s="2">
        <f t="shared" si="742"/>
        <v>9.146968139773895E-2</v>
      </c>
      <c r="I1797" s="2"/>
      <c r="J1797" s="2">
        <f t="shared" si="744"/>
        <v>0.54573484069886946</v>
      </c>
      <c r="K1797" s="2">
        <f t="shared" si="745"/>
        <v>0.45426515930113054</v>
      </c>
      <c r="L1797" s="2">
        <f t="shared" si="746"/>
        <v>0</v>
      </c>
      <c r="M1797" s="2">
        <f t="shared" si="747"/>
        <v>0</v>
      </c>
      <c r="N1797" s="112">
        <v>1062</v>
      </c>
      <c r="O1797" s="112">
        <v>884</v>
      </c>
      <c r="P1797" s="112"/>
      <c r="Q1797" s="112"/>
      <c r="R1797" s="112"/>
      <c r="S1797" s="112"/>
      <c r="AP1797" s="7">
        <f>IF(Q1797&gt;0,RANK(Q1797,(N1797:P1797,Q1797:AF1797)),0)</f>
        <v>0</v>
      </c>
      <c r="AQ1797" s="7">
        <f>IF(R1797&gt;0,RANK(R1797,(N1797:P1797,Q1797:AF1797)),0)</f>
        <v>0</v>
      </c>
      <c r="AR1797" s="7">
        <f>IF(T1797&gt;0,RANK(T1797,(N1797:P1797,Q1797:AF1797)),0)</f>
        <v>0</v>
      </c>
      <c r="AS1797" s="7">
        <f>IF(S1797&gt;0,RANK(S1797,(N1797:P1797,Q1797:AF1797)),0)</f>
        <v>0</v>
      </c>
      <c r="AT1797" s="2">
        <f t="shared" si="748"/>
        <v>0</v>
      </c>
      <c r="AU1797" s="2">
        <f t="shared" si="749"/>
        <v>0</v>
      </c>
      <c r="AV1797" s="2">
        <f t="shared" si="750"/>
        <v>0</v>
      </c>
      <c r="AW1797" s="2">
        <f t="shared" si="751"/>
        <v>0</v>
      </c>
      <c r="AY1797" t="s">
        <v>2406</v>
      </c>
      <c r="AZ1797" t="s">
        <v>1221</v>
      </c>
      <c r="BA1797">
        <v>1</v>
      </c>
      <c r="BC1797">
        <v>2</v>
      </c>
      <c r="BD1797" s="91">
        <v>46</v>
      </c>
      <c r="BE1797" s="93">
        <v>41</v>
      </c>
      <c r="BF1797" s="96">
        <f t="shared" si="752"/>
        <v>46041</v>
      </c>
      <c r="BG1797" s="96">
        <f t="shared" si="753"/>
        <v>46041</v>
      </c>
      <c r="BI1797" s="7" t="s">
        <v>1447</v>
      </c>
      <c r="BP1797" t="s">
        <v>1775</v>
      </c>
    </row>
    <row r="1798" spans="1:68" ht="14" hidden="1" customHeight="1" outlineLevel="1" x14ac:dyDescent="0.2">
      <c r="A1798" t="s">
        <v>1822</v>
      </c>
      <c r="B1798" t="s">
        <v>1221</v>
      </c>
      <c r="C1798" s="1">
        <f t="shared" si="743"/>
        <v>1704</v>
      </c>
      <c r="D1798" s="7">
        <f>IF(N1798&gt;0, RANK(N1798,(N1798:P1798,Q1798:AF1798)),0)</f>
        <v>2</v>
      </c>
      <c r="E1798" s="7">
        <f>IF(O1798&gt;0,RANK(O1798,(N1798:P1798,Q1798:AF1798)),0)</f>
        <v>1</v>
      </c>
      <c r="F1798" s="7">
        <f>IF(P1798&gt;0,RANK(P1798,(N1798:P1798,Q1798:AF1798)),0)</f>
        <v>0</v>
      </c>
      <c r="G1798" s="1">
        <f t="shared" si="741"/>
        <v>1234</v>
      </c>
      <c r="H1798" s="2">
        <f t="shared" si="742"/>
        <v>0.7241784037558685</v>
      </c>
      <c r="I1798" s="2"/>
      <c r="J1798" s="2">
        <f t="shared" si="744"/>
        <v>0.13791079812206572</v>
      </c>
      <c r="K1798" s="2">
        <f t="shared" si="745"/>
        <v>0.86208920187793425</v>
      </c>
      <c r="L1798" s="2">
        <f t="shared" si="746"/>
        <v>0</v>
      </c>
      <c r="M1798" s="2">
        <f t="shared" si="747"/>
        <v>0</v>
      </c>
      <c r="N1798" s="112">
        <v>235</v>
      </c>
      <c r="O1798" s="112">
        <v>1469</v>
      </c>
      <c r="P1798" s="112"/>
      <c r="Q1798" s="112"/>
      <c r="R1798" s="112"/>
      <c r="S1798" s="112"/>
      <c r="AP1798" s="7">
        <f>IF(Q1798&gt;0,RANK(Q1798,(N1798:P1798,Q1798:AF1798)),0)</f>
        <v>0</v>
      </c>
      <c r="AQ1798" s="7">
        <f>IF(R1798&gt;0,RANK(R1798,(N1798:P1798,Q1798:AF1798)),0)</f>
        <v>0</v>
      </c>
      <c r="AR1798" s="7">
        <f>IF(T1798&gt;0,RANK(T1798,(N1798:P1798,Q1798:AF1798)),0)</f>
        <v>0</v>
      </c>
      <c r="AS1798" s="7">
        <f>IF(S1798&gt;0,RANK(S1798,(N1798:P1798,Q1798:AF1798)),0)</f>
        <v>0</v>
      </c>
      <c r="AT1798" s="2">
        <f t="shared" si="748"/>
        <v>0</v>
      </c>
      <c r="AU1798" s="2">
        <f t="shared" si="749"/>
        <v>0</v>
      </c>
      <c r="AV1798" s="2">
        <f t="shared" si="750"/>
        <v>0</v>
      </c>
      <c r="AW1798" s="2">
        <f t="shared" si="751"/>
        <v>0</v>
      </c>
      <c r="AY1798" t="s">
        <v>1822</v>
      </c>
      <c r="AZ1798" t="s">
        <v>1221</v>
      </c>
      <c r="BA1798">
        <v>1</v>
      </c>
      <c r="BC1798">
        <v>2</v>
      </c>
      <c r="BD1798" s="91">
        <v>46</v>
      </c>
      <c r="BE1798" s="93">
        <v>43</v>
      </c>
      <c r="BF1798" s="96">
        <f t="shared" si="752"/>
        <v>46043</v>
      </c>
      <c r="BG1798" s="96">
        <f t="shared" si="753"/>
        <v>46043</v>
      </c>
      <c r="BI1798" s="7" t="s">
        <v>1447</v>
      </c>
      <c r="BP1798" t="s">
        <v>2000</v>
      </c>
    </row>
    <row r="1799" spans="1:68" ht="14" hidden="1" customHeight="1" outlineLevel="1" x14ac:dyDescent="0.2">
      <c r="A1799" t="s">
        <v>794</v>
      </c>
      <c r="B1799" t="s">
        <v>1221</v>
      </c>
      <c r="C1799" s="1">
        <f t="shared" si="743"/>
        <v>1987</v>
      </c>
      <c r="D1799" s="7">
        <f>IF(N1799&gt;0, RANK(N1799,(N1799:P1799,Q1799:AF1799)),0)</f>
        <v>2</v>
      </c>
      <c r="E1799" s="7">
        <f>IF(O1799&gt;0,RANK(O1799,(N1799:P1799,Q1799:AF1799)),0)</f>
        <v>1</v>
      </c>
      <c r="F1799" s="7">
        <f>IF(P1799&gt;0,RANK(P1799,(N1799:P1799,Q1799:AF1799)),0)</f>
        <v>0</v>
      </c>
      <c r="G1799" s="1">
        <f t="shared" si="741"/>
        <v>1091</v>
      </c>
      <c r="H1799" s="2">
        <f t="shared" si="742"/>
        <v>0.54906894816305984</v>
      </c>
      <c r="I1799" s="2"/>
      <c r="J1799" s="2">
        <f t="shared" si="744"/>
        <v>0.22546552591847005</v>
      </c>
      <c r="K1799" s="2">
        <f t="shared" si="745"/>
        <v>0.77453447408152998</v>
      </c>
      <c r="L1799" s="2">
        <f t="shared" si="746"/>
        <v>0</v>
      </c>
      <c r="M1799" s="2">
        <f t="shared" si="747"/>
        <v>0</v>
      </c>
      <c r="N1799" s="112">
        <v>448</v>
      </c>
      <c r="O1799" s="112">
        <v>1539</v>
      </c>
      <c r="P1799" s="112"/>
      <c r="Q1799" s="112"/>
      <c r="R1799" s="112"/>
      <c r="S1799" s="112"/>
      <c r="AP1799" s="7">
        <f>IF(Q1799&gt;0,RANK(Q1799,(N1799:P1799,Q1799:AF1799)),0)</f>
        <v>0</v>
      </c>
      <c r="AQ1799" s="7">
        <f>IF(R1799&gt;0,RANK(R1799,(N1799:P1799,Q1799:AF1799)),0)</f>
        <v>0</v>
      </c>
      <c r="AR1799" s="7">
        <f>IF(T1799&gt;0,RANK(T1799,(N1799:P1799,Q1799:AF1799)),0)</f>
        <v>0</v>
      </c>
      <c r="AS1799" s="7">
        <f>IF(S1799&gt;0,RANK(S1799,(N1799:P1799,Q1799:AF1799)),0)</f>
        <v>0</v>
      </c>
      <c r="AT1799" s="2">
        <f t="shared" si="748"/>
        <v>0</v>
      </c>
      <c r="AU1799" s="2">
        <f t="shared" si="749"/>
        <v>0</v>
      </c>
      <c r="AV1799" s="2">
        <f t="shared" si="750"/>
        <v>0</v>
      </c>
      <c r="AW1799" s="2">
        <f t="shared" si="751"/>
        <v>0</v>
      </c>
      <c r="AY1799" t="s">
        <v>794</v>
      </c>
      <c r="AZ1799" t="s">
        <v>1221</v>
      </c>
      <c r="BA1799">
        <v>1</v>
      </c>
      <c r="BC1799">
        <v>2</v>
      </c>
      <c r="BD1799" s="91">
        <v>46</v>
      </c>
      <c r="BE1799" s="93">
        <v>45</v>
      </c>
      <c r="BF1799" s="96">
        <f t="shared" si="752"/>
        <v>46045</v>
      </c>
      <c r="BG1799" s="96">
        <f t="shared" si="753"/>
        <v>46045</v>
      </c>
      <c r="BI1799" s="7" t="s">
        <v>1447</v>
      </c>
      <c r="BP1799" t="s">
        <v>2177</v>
      </c>
    </row>
    <row r="1800" spans="1:68" ht="14" hidden="1" customHeight="1" outlineLevel="1" x14ac:dyDescent="0.2">
      <c r="A1800" t="s">
        <v>2414</v>
      </c>
      <c r="B1800" t="s">
        <v>1221</v>
      </c>
      <c r="C1800" s="1">
        <f t="shared" si="743"/>
        <v>4002</v>
      </c>
      <c r="D1800" s="7">
        <f>IF(N1800&gt;0, RANK(N1800,(N1800:P1800,Q1800:AF1800)),0)</f>
        <v>2</v>
      </c>
      <c r="E1800" s="7">
        <f>IF(O1800&gt;0,RANK(O1800,(N1800:P1800,Q1800:AF1800)),0)</f>
        <v>1</v>
      </c>
      <c r="F1800" s="7">
        <f>IF(P1800&gt;0,RANK(P1800,(N1800:P1800,Q1800:AF1800)),0)</f>
        <v>0</v>
      </c>
      <c r="G1800" s="1">
        <f t="shared" si="741"/>
        <v>2016</v>
      </c>
      <c r="H1800" s="2">
        <f t="shared" si="742"/>
        <v>0.50374812593703144</v>
      </c>
      <c r="I1800" s="2"/>
      <c r="J1800" s="2">
        <f t="shared" si="744"/>
        <v>0.24812593703148425</v>
      </c>
      <c r="K1800" s="2">
        <f t="shared" si="745"/>
        <v>0.75187406296851578</v>
      </c>
      <c r="L1800" s="2">
        <f t="shared" si="746"/>
        <v>0</v>
      </c>
      <c r="M1800" s="2">
        <f t="shared" si="747"/>
        <v>0</v>
      </c>
      <c r="N1800" s="112">
        <v>993</v>
      </c>
      <c r="O1800" s="112">
        <v>3009</v>
      </c>
      <c r="P1800" s="112"/>
      <c r="Q1800" s="112"/>
      <c r="R1800" s="112"/>
      <c r="S1800" s="112"/>
      <c r="AP1800" s="7">
        <f>IF(Q1800&gt;0,RANK(Q1800,(N1800:P1800,Q1800:AF1800)),0)</f>
        <v>0</v>
      </c>
      <c r="AQ1800" s="7">
        <f>IF(R1800&gt;0,RANK(R1800,(N1800:P1800,Q1800:AF1800)),0)</f>
        <v>0</v>
      </c>
      <c r="AR1800" s="7">
        <f>IF(T1800&gt;0,RANK(T1800,(N1800:P1800,Q1800:AF1800)),0)</f>
        <v>0</v>
      </c>
      <c r="AS1800" s="7">
        <f>IF(S1800&gt;0,RANK(S1800,(N1800:P1800,Q1800:AF1800)),0)</f>
        <v>0</v>
      </c>
      <c r="AT1800" s="2">
        <f t="shared" si="748"/>
        <v>0</v>
      </c>
      <c r="AU1800" s="2">
        <f t="shared" si="749"/>
        <v>0</v>
      </c>
      <c r="AV1800" s="2">
        <f t="shared" si="750"/>
        <v>0</v>
      </c>
      <c r="AW1800" s="2">
        <f t="shared" si="751"/>
        <v>0</v>
      </c>
      <c r="AY1800" t="s">
        <v>2414</v>
      </c>
      <c r="AZ1800" t="s">
        <v>1221</v>
      </c>
      <c r="BA1800">
        <v>1</v>
      </c>
      <c r="BC1800">
        <v>2</v>
      </c>
      <c r="BD1800" s="91">
        <v>46</v>
      </c>
      <c r="BE1800" s="93">
        <v>47</v>
      </c>
      <c r="BF1800" s="96">
        <f t="shared" si="752"/>
        <v>46047</v>
      </c>
      <c r="BG1800" s="96">
        <f t="shared" si="753"/>
        <v>46047</v>
      </c>
      <c r="BI1800" s="7" t="s">
        <v>1447</v>
      </c>
      <c r="BP1800" t="s">
        <v>2177</v>
      </c>
    </row>
    <row r="1801" spans="1:68" ht="14" hidden="1" customHeight="1" outlineLevel="1" x14ac:dyDescent="0.2">
      <c r="A1801" t="s">
        <v>2319</v>
      </c>
      <c r="B1801" t="s">
        <v>1221</v>
      </c>
      <c r="C1801" s="1">
        <f t="shared" si="743"/>
        <v>1188</v>
      </c>
      <c r="D1801" s="7">
        <f>IF(N1801&gt;0, RANK(N1801,(N1801:P1801,Q1801:AF1801)),0)</f>
        <v>2</v>
      </c>
      <c r="E1801" s="7">
        <f>IF(O1801&gt;0,RANK(O1801,(N1801:P1801,Q1801:AF1801)),0)</f>
        <v>1</v>
      </c>
      <c r="F1801" s="7">
        <f>IF(P1801&gt;0,RANK(P1801,(N1801:P1801,Q1801:AF1801)),0)</f>
        <v>0</v>
      </c>
      <c r="G1801" s="1">
        <f t="shared" si="741"/>
        <v>762</v>
      </c>
      <c r="H1801" s="2">
        <f t="shared" si="742"/>
        <v>0.64141414141414144</v>
      </c>
      <c r="I1801" s="2"/>
      <c r="J1801" s="2">
        <f t="shared" si="744"/>
        <v>0.17929292929292928</v>
      </c>
      <c r="K1801" s="2">
        <f t="shared" si="745"/>
        <v>0.82070707070707072</v>
      </c>
      <c r="L1801" s="2">
        <f t="shared" si="746"/>
        <v>0</v>
      </c>
      <c r="M1801" s="2">
        <f t="shared" si="747"/>
        <v>0</v>
      </c>
      <c r="N1801" s="112">
        <v>213</v>
      </c>
      <c r="O1801" s="112">
        <v>975</v>
      </c>
      <c r="P1801" s="112"/>
      <c r="Q1801" s="112"/>
      <c r="R1801" s="112"/>
      <c r="S1801" s="112"/>
      <c r="AP1801" s="7">
        <f>IF(Q1801&gt;0,RANK(Q1801,(N1801:P1801,Q1801:AF1801)),0)</f>
        <v>0</v>
      </c>
      <c r="AQ1801" s="7">
        <f>IF(R1801&gt;0,RANK(R1801,(N1801:P1801,Q1801:AF1801)),0)</f>
        <v>0</v>
      </c>
      <c r="AR1801" s="7">
        <f>IF(T1801&gt;0,RANK(T1801,(N1801:P1801,Q1801:AF1801)),0)</f>
        <v>0</v>
      </c>
      <c r="AS1801" s="7">
        <f>IF(S1801&gt;0,RANK(S1801,(N1801:P1801,Q1801:AF1801)),0)</f>
        <v>0</v>
      </c>
      <c r="AT1801" s="2">
        <f t="shared" si="748"/>
        <v>0</v>
      </c>
      <c r="AU1801" s="2">
        <f t="shared" si="749"/>
        <v>0</v>
      </c>
      <c r="AV1801" s="2">
        <f t="shared" si="750"/>
        <v>0</v>
      </c>
      <c r="AW1801" s="2">
        <f t="shared" si="751"/>
        <v>0</v>
      </c>
      <c r="AY1801" t="s">
        <v>2319</v>
      </c>
      <c r="AZ1801" t="s">
        <v>1221</v>
      </c>
      <c r="BA1801">
        <v>1</v>
      </c>
      <c r="BC1801">
        <v>2</v>
      </c>
      <c r="BD1801" s="91">
        <v>46</v>
      </c>
      <c r="BE1801" s="93">
        <v>49</v>
      </c>
      <c r="BF1801" s="96">
        <f t="shared" si="752"/>
        <v>46049</v>
      </c>
      <c r="BG1801" s="96">
        <f t="shared" si="753"/>
        <v>46049</v>
      </c>
      <c r="BI1801" s="7" t="s">
        <v>1447</v>
      </c>
      <c r="BP1801" t="s">
        <v>1775</v>
      </c>
    </row>
    <row r="1802" spans="1:68" ht="14" hidden="1" customHeight="1" outlineLevel="1" x14ac:dyDescent="0.2">
      <c r="A1802" t="s">
        <v>1367</v>
      </c>
      <c r="B1802" t="s">
        <v>1221</v>
      </c>
      <c r="C1802" s="1">
        <f t="shared" si="743"/>
        <v>3749</v>
      </c>
      <c r="D1802" s="7">
        <f>IF(N1802&gt;0, RANK(N1802,(N1802:P1802,Q1802:AF1802)),0)</f>
        <v>2</v>
      </c>
      <c r="E1802" s="7">
        <f>IF(O1802&gt;0,RANK(O1802,(N1802:P1802,Q1802:AF1802)),0)</f>
        <v>1</v>
      </c>
      <c r="F1802" s="7">
        <f>IF(P1802&gt;0,RANK(P1802,(N1802:P1802,Q1802:AF1802)),0)</f>
        <v>0</v>
      </c>
      <c r="G1802" s="1">
        <f t="shared" si="741"/>
        <v>1697</v>
      </c>
      <c r="H1802" s="2">
        <f t="shared" si="742"/>
        <v>0.45265404107762069</v>
      </c>
      <c r="I1802" s="2"/>
      <c r="J1802" s="2">
        <f t="shared" si="744"/>
        <v>0.27367297946118962</v>
      </c>
      <c r="K1802" s="2">
        <f t="shared" si="745"/>
        <v>0.72632702053881038</v>
      </c>
      <c r="L1802" s="2">
        <f t="shared" si="746"/>
        <v>0</v>
      </c>
      <c r="M1802" s="2">
        <f t="shared" si="747"/>
        <v>0</v>
      </c>
      <c r="N1802" s="112">
        <v>1026</v>
      </c>
      <c r="O1802" s="112">
        <v>2723</v>
      </c>
      <c r="P1802" s="112"/>
      <c r="Q1802" s="112"/>
      <c r="R1802" s="112"/>
      <c r="S1802" s="112"/>
      <c r="AP1802" s="7">
        <f>IF(Q1802&gt;0,RANK(Q1802,(N1802:P1802,Q1802:AF1802)),0)</f>
        <v>0</v>
      </c>
      <c r="AQ1802" s="7">
        <f>IF(R1802&gt;0,RANK(R1802,(N1802:P1802,Q1802:AF1802)),0)</f>
        <v>0</v>
      </c>
      <c r="AR1802" s="7">
        <f>IF(T1802&gt;0,RANK(T1802,(N1802:P1802,Q1802:AF1802)),0)</f>
        <v>0</v>
      </c>
      <c r="AS1802" s="7">
        <f>IF(S1802&gt;0,RANK(S1802,(N1802:P1802,Q1802:AF1802)),0)</f>
        <v>0</v>
      </c>
      <c r="AT1802" s="2">
        <f t="shared" si="748"/>
        <v>0</v>
      </c>
      <c r="AU1802" s="2">
        <f t="shared" si="749"/>
        <v>0</v>
      </c>
      <c r="AV1802" s="2">
        <f t="shared" si="750"/>
        <v>0</v>
      </c>
      <c r="AW1802" s="2">
        <f t="shared" si="751"/>
        <v>0</v>
      </c>
      <c r="AY1802" t="s">
        <v>1367</v>
      </c>
      <c r="AZ1802" t="s">
        <v>1221</v>
      </c>
      <c r="BA1802">
        <v>1</v>
      </c>
      <c r="BC1802">
        <v>2</v>
      </c>
      <c r="BD1802" s="91">
        <v>46</v>
      </c>
      <c r="BE1802" s="93">
        <v>51</v>
      </c>
      <c r="BF1802" s="96">
        <f t="shared" si="752"/>
        <v>46051</v>
      </c>
      <c r="BG1802" s="96">
        <f t="shared" si="753"/>
        <v>46051</v>
      </c>
      <c r="BI1802" s="7" t="s">
        <v>1447</v>
      </c>
      <c r="BP1802" t="s">
        <v>2000</v>
      </c>
    </row>
    <row r="1803" spans="1:68" ht="14" hidden="1" customHeight="1" outlineLevel="1" x14ac:dyDescent="0.2">
      <c r="A1803" t="s">
        <v>1966</v>
      </c>
      <c r="B1803" t="s">
        <v>1221</v>
      </c>
      <c r="C1803" s="1">
        <f t="shared" si="743"/>
        <v>2254</v>
      </c>
      <c r="D1803" s="7">
        <f>IF(N1803&gt;0, RANK(N1803,(N1803:P1803,Q1803:AF1803)),0)</f>
        <v>2</v>
      </c>
      <c r="E1803" s="7">
        <f>IF(O1803&gt;0,RANK(O1803,(N1803:P1803,Q1803:AF1803)),0)</f>
        <v>1</v>
      </c>
      <c r="F1803" s="7">
        <f>IF(P1803&gt;0,RANK(P1803,(N1803:P1803,Q1803:AF1803)),0)</f>
        <v>0</v>
      </c>
      <c r="G1803" s="1">
        <f t="shared" si="741"/>
        <v>1278</v>
      </c>
      <c r="H1803" s="2">
        <f t="shared" si="742"/>
        <v>0.5669920141969832</v>
      </c>
      <c r="I1803" s="2"/>
      <c r="J1803" s="2">
        <f t="shared" si="744"/>
        <v>0.21650399290150843</v>
      </c>
      <c r="K1803" s="2">
        <f t="shared" si="745"/>
        <v>0.78349600709849154</v>
      </c>
      <c r="L1803" s="2">
        <f t="shared" si="746"/>
        <v>0</v>
      </c>
      <c r="M1803" s="2">
        <f t="shared" si="747"/>
        <v>0</v>
      </c>
      <c r="N1803" s="112">
        <v>488</v>
      </c>
      <c r="O1803" s="112">
        <v>1766</v>
      </c>
      <c r="P1803" s="112"/>
      <c r="Q1803" s="112"/>
      <c r="R1803" s="112"/>
      <c r="S1803" s="112"/>
      <c r="AP1803" s="7">
        <f>IF(Q1803&gt;0,RANK(Q1803,(N1803:P1803,Q1803:AF1803)),0)</f>
        <v>0</v>
      </c>
      <c r="AQ1803" s="7">
        <f>IF(R1803&gt;0,RANK(R1803,(N1803:P1803,Q1803:AF1803)),0)</f>
        <v>0</v>
      </c>
      <c r="AR1803" s="7">
        <f>IF(T1803&gt;0,RANK(T1803,(N1803:P1803,Q1803:AF1803)),0)</f>
        <v>0</v>
      </c>
      <c r="AS1803" s="7">
        <f>IF(S1803&gt;0,RANK(S1803,(N1803:P1803,Q1803:AF1803)),0)</f>
        <v>0</v>
      </c>
      <c r="AT1803" s="2">
        <f t="shared" si="748"/>
        <v>0</v>
      </c>
      <c r="AU1803" s="2">
        <f t="shared" si="749"/>
        <v>0</v>
      </c>
      <c r="AV1803" s="2">
        <f t="shared" si="750"/>
        <v>0</v>
      </c>
      <c r="AW1803" s="2">
        <f t="shared" si="751"/>
        <v>0</v>
      </c>
      <c r="AY1803" t="s">
        <v>1966</v>
      </c>
      <c r="AZ1803" t="s">
        <v>1221</v>
      </c>
      <c r="BA1803">
        <v>1</v>
      </c>
      <c r="BC1803">
        <v>2</v>
      </c>
      <c r="BD1803" s="91">
        <v>46</v>
      </c>
      <c r="BE1803" s="93">
        <v>53</v>
      </c>
      <c r="BF1803" s="96">
        <f t="shared" si="752"/>
        <v>46053</v>
      </c>
      <c r="BG1803" s="96">
        <f t="shared" si="753"/>
        <v>46053</v>
      </c>
      <c r="BI1803" s="7" t="s">
        <v>1447</v>
      </c>
      <c r="BP1803" t="s">
        <v>2000</v>
      </c>
    </row>
    <row r="1804" spans="1:68" ht="14" hidden="1" customHeight="1" outlineLevel="1" x14ac:dyDescent="0.2">
      <c r="A1804" t="s">
        <v>1576</v>
      </c>
      <c r="B1804" t="s">
        <v>1221</v>
      </c>
      <c r="C1804" s="1">
        <f t="shared" si="743"/>
        <v>1138</v>
      </c>
      <c r="D1804" s="7">
        <f>IF(N1804&gt;0, RANK(N1804,(N1804:P1804,Q1804:AF1804)),0)</f>
        <v>2</v>
      </c>
      <c r="E1804" s="7">
        <f>IF(O1804&gt;0,RANK(O1804,(N1804:P1804,Q1804:AF1804)),0)</f>
        <v>1</v>
      </c>
      <c r="F1804" s="7">
        <f>IF(P1804&gt;0,RANK(P1804,(N1804:P1804,Q1804:AF1804)),0)</f>
        <v>0</v>
      </c>
      <c r="G1804" s="1">
        <f t="shared" si="741"/>
        <v>926</v>
      </c>
      <c r="H1804" s="2">
        <f t="shared" si="742"/>
        <v>0.81370826010544817</v>
      </c>
      <c r="I1804" s="2"/>
      <c r="J1804" s="2">
        <f t="shared" si="744"/>
        <v>9.3145869947275917E-2</v>
      </c>
      <c r="K1804" s="2">
        <f t="shared" si="745"/>
        <v>0.90685413005272408</v>
      </c>
      <c r="L1804" s="2">
        <f t="shared" si="746"/>
        <v>0</v>
      </c>
      <c r="M1804" s="2">
        <f t="shared" si="747"/>
        <v>0</v>
      </c>
      <c r="N1804" s="112">
        <v>106</v>
      </c>
      <c r="O1804" s="112">
        <v>1032</v>
      </c>
      <c r="P1804" s="112"/>
      <c r="Q1804" s="112"/>
      <c r="R1804" s="112"/>
      <c r="S1804" s="112"/>
      <c r="AP1804" s="7">
        <f>IF(Q1804&gt;0,RANK(Q1804,(N1804:P1804,Q1804:AF1804)),0)</f>
        <v>0</v>
      </c>
      <c r="AQ1804" s="7">
        <f>IF(R1804&gt;0,RANK(R1804,(N1804:P1804,Q1804:AF1804)),0)</f>
        <v>0</v>
      </c>
      <c r="AR1804" s="7">
        <f>IF(T1804&gt;0,RANK(T1804,(N1804:P1804,Q1804:AF1804)),0)</f>
        <v>0</v>
      </c>
      <c r="AS1804" s="7">
        <f>IF(S1804&gt;0,RANK(S1804,(N1804:P1804,Q1804:AF1804)),0)</f>
        <v>0</v>
      </c>
      <c r="AT1804" s="2">
        <f t="shared" si="748"/>
        <v>0</v>
      </c>
      <c r="AU1804" s="2">
        <f t="shared" si="749"/>
        <v>0</v>
      </c>
      <c r="AV1804" s="2">
        <f t="shared" si="750"/>
        <v>0</v>
      </c>
      <c r="AW1804" s="2">
        <f t="shared" si="751"/>
        <v>0</v>
      </c>
      <c r="AY1804" t="s">
        <v>1576</v>
      </c>
      <c r="AZ1804" t="s">
        <v>1221</v>
      </c>
      <c r="BA1804">
        <v>1</v>
      </c>
      <c r="BC1804">
        <v>2</v>
      </c>
      <c r="BD1804" s="91">
        <v>46</v>
      </c>
      <c r="BE1804" s="93">
        <v>55</v>
      </c>
      <c r="BF1804" s="96">
        <f t="shared" si="752"/>
        <v>46055</v>
      </c>
      <c r="BG1804" s="96">
        <f t="shared" si="753"/>
        <v>46055</v>
      </c>
      <c r="BI1804" s="7" t="s">
        <v>1447</v>
      </c>
      <c r="BP1804" t="s">
        <v>1775</v>
      </c>
    </row>
    <row r="1805" spans="1:68" ht="14" hidden="1" customHeight="1" outlineLevel="1" x14ac:dyDescent="0.2">
      <c r="A1805" t="s">
        <v>364</v>
      </c>
      <c r="B1805" t="s">
        <v>1221</v>
      </c>
      <c r="C1805" s="1">
        <f t="shared" si="743"/>
        <v>3070</v>
      </c>
      <c r="D1805" s="7">
        <f>IF(N1805&gt;0, RANK(N1805,(N1805:P1805,Q1805:AF1805)),0)</f>
        <v>2</v>
      </c>
      <c r="E1805" s="7">
        <f>IF(O1805&gt;0,RANK(O1805,(N1805:P1805,Q1805:AF1805)),0)</f>
        <v>1</v>
      </c>
      <c r="F1805" s="7">
        <f>IF(P1805&gt;0,RANK(P1805,(N1805:P1805,Q1805:AF1805)),0)</f>
        <v>0</v>
      </c>
      <c r="G1805" s="1">
        <f t="shared" si="741"/>
        <v>1756</v>
      </c>
      <c r="H1805" s="2">
        <f t="shared" si="742"/>
        <v>0.57198697068403914</v>
      </c>
      <c r="I1805" s="2"/>
      <c r="J1805" s="2">
        <f t="shared" si="744"/>
        <v>0.21400651465798046</v>
      </c>
      <c r="K1805" s="2">
        <f t="shared" si="745"/>
        <v>0.78599348534201952</v>
      </c>
      <c r="L1805" s="2">
        <f t="shared" si="746"/>
        <v>0</v>
      </c>
      <c r="M1805" s="2">
        <f t="shared" si="747"/>
        <v>0</v>
      </c>
      <c r="N1805" s="112">
        <v>657</v>
      </c>
      <c r="O1805" s="112">
        <v>2413</v>
      </c>
      <c r="P1805" s="112"/>
      <c r="Q1805" s="112"/>
      <c r="R1805" s="112"/>
      <c r="S1805" s="112"/>
      <c r="AP1805" s="7">
        <f>IF(Q1805&gt;0,RANK(Q1805,(N1805:P1805,Q1805:AF1805)),0)</f>
        <v>0</v>
      </c>
      <c r="AQ1805" s="7">
        <f>IF(R1805&gt;0,RANK(R1805,(N1805:P1805,Q1805:AF1805)),0)</f>
        <v>0</v>
      </c>
      <c r="AR1805" s="7">
        <f>IF(T1805&gt;0,RANK(T1805,(N1805:P1805,Q1805:AF1805)),0)</f>
        <v>0</v>
      </c>
      <c r="AS1805" s="7">
        <f>IF(S1805&gt;0,RANK(S1805,(N1805:P1805,Q1805:AF1805)),0)</f>
        <v>0</v>
      </c>
      <c r="AT1805" s="2">
        <f t="shared" si="748"/>
        <v>0</v>
      </c>
      <c r="AU1805" s="2">
        <f t="shared" si="749"/>
        <v>0</v>
      </c>
      <c r="AV1805" s="2">
        <f t="shared" si="750"/>
        <v>0</v>
      </c>
      <c r="AW1805" s="2">
        <f t="shared" si="751"/>
        <v>0</v>
      </c>
      <c r="AY1805" t="s">
        <v>364</v>
      </c>
      <c r="AZ1805" t="s">
        <v>1221</v>
      </c>
      <c r="BA1805">
        <v>1</v>
      </c>
      <c r="BC1805">
        <v>2</v>
      </c>
      <c r="BD1805" s="91">
        <v>46</v>
      </c>
      <c r="BE1805" s="93">
        <v>57</v>
      </c>
      <c r="BF1805" s="96">
        <f t="shared" si="752"/>
        <v>46057</v>
      </c>
      <c r="BG1805" s="96">
        <f t="shared" si="753"/>
        <v>46057</v>
      </c>
      <c r="BI1805" s="7" t="s">
        <v>1447</v>
      </c>
      <c r="BP1805" t="s">
        <v>216</v>
      </c>
    </row>
    <row r="1806" spans="1:68" ht="14" hidden="1" customHeight="1" outlineLevel="1" x14ac:dyDescent="0.2">
      <c r="A1806" t="s">
        <v>1385</v>
      </c>
      <c r="B1806" t="s">
        <v>1221</v>
      </c>
      <c r="C1806" s="1">
        <f t="shared" si="743"/>
        <v>1858</v>
      </c>
      <c r="D1806" s="7">
        <f>IF(N1806&gt;0, RANK(N1806,(N1806:P1806,Q1806:AF1806)),0)</f>
        <v>2</v>
      </c>
      <c r="E1806" s="7">
        <f>IF(O1806&gt;0,RANK(O1806,(N1806:P1806,Q1806:AF1806)),0)</f>
        <v>1</v>
      </c>
      <c r="F1806" s="7">
        <f>IF(P1806&gt;0,RANK(P1806,(N1806:P1806,Q1806:AF1806)),0)</f>
        <v>0</v>
      </c>
      <c r="G1806" s="1">
        <f t="shared" si="741"/>
        <v>1102</v>
      </c>
      <c r="H1806" s="2">
        <f t="shared" si="742"/>
        <v>0.59311087190527445</v>
      </c>
      <c r="I1806" s="2"/>
      <c r="J1806" s="2">
        <f t="shared" si="744"/>
        <v>0.20344456404736275</v>
      </c>
      <c r="K1806" s="2">
        <f t="shared" si="745"/>
        <v>0.79655543595263723</v>
      </c>
      <c r="L1806" s="2">
        <f t="shared" si="746"/>
        <v>0</v>
      </c>
      <c r="M1806" s="2">
        <f t="shared" si="747"/>
        <v>0</v>
      </c>
      <c r="N1806" s="112">
        <v>378</v>
      </c>
      <c r="O1806" s="112">
        <v>1480</v>
      </c>
      <c r="P1806" s="112"/>
      <c r="Q1806" s="112"/>
      <c r="R1806" s="112"/>
      <c r="S1806" s="112"/>
      <c r="AP1806" s="7">
        <f>IF(Q1806&gt;0,RANK(Q1806,(N1806:P1806,Q1806:AF1806)),0)</f>
        <v>0</v>
      </c>
      <c r="AQ1806" s="7">
        <f>IF(R1806&gt;0,RANK(R1806,(N1806:P1806,Q1806:AF1806)),0)</f>
        <v>0</v>
      </c>
      <c r="AR1806" s="7">
        <f>IF(T1806&gt;0,RANK(T1806,(N1806:P1806,Q1806:AF1806)),0)</f>
        <v>0</v>
      </c>
      <c r="AS1806" s="7">
        <f>IF(S1806&gt;0,RANK(S1806,(N1806:P1806,Q1806:AF1806)),0)</f>
        <v>0</v>
      </c>
      <c r="AT1806" s="2">
        <f t="shared" si="748"/>
        <v>0</v>
      </c>
      <c r="AU1806" s="2">
        <f t="shared" si="749"/>
        <v>0</v>
      </c>
      <c r="AV1806" s="2">
        <f t="shared" si="750"/>
        <v>0</v>
      </c>
      <c r="AW1806" s="2">
        <f t="shared" si="751"/>
        <v>0</v>
      </c>
      <c r="AY1806" t="s">
        <v>1385</v>
      </c>
      <c r="AZ1806" t="s">
        <v>1221</v>
      </c>
      <c r="BA1806">
        <v>1</v>
      </c>
      <c r="BC1806">
        <v>2</v>
      </c>
      <c r="BD1806" s="91">
        <v>46</v>
      </c>
      <c r="BE1806" s="93">
        <v>59</v>
      </c>
      <c r="BF1806" s="96">
        <f t="shared" si="752"/>
        <v>46059</v>
      </c>
      <c r="BG1806" s="96">
        <f t="shared" si="753"/>
        <v>46059</v>
      </c>
      <c r="BI1806" s="7" t="s">
        <v>1447</v>
      </c>
      <c r="BP1806" t="s">
        <v>2177</v>
      </c>
    </row>
    <row r="1807" spans="1:68" ht="14" hidden="1" customHeight="1" outlineLevel="1" x14ac:dyDescent="0.2">
      <c r="A1807" t="s">
        <v>346</v>
      </c>
      <c r="B1807" t="s">
        <v>1221</v>
      </c>
      <c r="C1807" s="1">
        <f t="shared" si="743"/>
        <v>2360</v>
      </c>
      <c r="D1807" s="7">
        <f>IF(N1807&gt;0, RANK(N1807,(N1807:P1807,Q1807:AF1807)),0)</f>
        <v>2</v>
      </c>
      <c r="E1807" s="7">
        <f>IF(O1807&gt;0,RANK(O1807,(N1807:P1807,Q1807:AF1807)),0)</f>
        <v>1</v>
      </c>
      <c r="F1807" s="7">
        <f>IF(P1807&gt;0,RANK(P1807,(N1807:P1807,Q1807:AF1807)),0)</f>
        <v>0</v>
      </c>
      <c r="G1807" s="1">
        <f t="shared" si="741"/>
        <v>1232</v>
      </c>
      <c r="H1807" s="2">
        <f t="shared" si="742"/>
        <v>0.52203389830508473</v>
      </c>
      <c r="I1807" s="2"/>
      <c r="J1807" s="2">
        <f t="shared" si="744"/>
        <v>0.23898305084745763</v>
      </c>
      <c r="K1807" s="2">
        <f t="shared" si="745"/>
        <v>0.76101694915254237</v>
      </c>
      <c r="L1807" s="2">
        <f t="shared" si="746"/>
        <v>0</v>
      </c>
      <c r="M1807" s="2">
        <f t="shared" si="747"/>
        <v>0</v>
      </c>
      <c r="N1807" s="112">
        <v>564</v>
      </c>
      <c r="O1807" s="112">
        <v>1796</v>
      </c>
      <c r="P1807" s="112"/>
      <c r="Q1807" s="112"/>
      <c r="R1807" s="112"/>
      <c r="S1807" s="112"/>
      <c r="AP1807" s="7">
        <f>IF(Q1807&gt;0,RANK(Q1807,(N1807:P1807,Q1807:AF1807)),0)</f>
        <v>0</v>
      </c>
      <c r="AQ1807" s="7">
        <f>IF(R1807&gt;0,RANK(R1807,(N1807:P1807,Q1807:AF1807)),0)</f>
        <v>0</v>
      </c>
      <c r="AR1807" s="7">
        <f>IF(T1807&gt;0,RANK(T1807,(N1807:P1807,Q1807:AF1807)),0)</f>
        <v>0</v>
      </c>
      <c r="AS1807" s="7">
        <f>IF(S1807&gt;0,RANK(S1807,(N1807:P1807,Q1807:AF1807)),0)</f>
        <v>0</v>
      </c>
      <c r="AT1807" s="2">
        <f t="shared" si="748"/>
        <v>0</v>
      </c>
      <c r="AU1807" s="2">
        <f t="shared" si="749"/>
        <v>0</v>
      </c>
      <c r="AV1807" s="2">
        <f t="shared" si="750"/>
        <v>0</v>
      </c>
      <c r="AW1807" s="2">
        <f t="shared" si="751"/>
        <v>0</v>
      </c>
      <c r="AY1807" t="s">
        <v>346</v>
      </c>
      <c r="AZ1807" t="s">
        <v>1221</v>
      </c>
      <c r="BA1807">
        <v>1</v>
      </c>
      <c r="BC1807">
        <v>2</v>
      </c>
      <c r="BD1807" s="91">
        <v>46</v>
      </c>
      <c r="BE1807" s="93">
        <v>61</v>
      </c>
      <c r="BF1807" s="96">
        <f t="shared" si="752"/>
        <v>46061</v>
      </c>
      <c r="BG1807" s="96">
        <f t="shared" si="753"/>
        <v>46061</v>
      </c>
      <c r="BI1807" s="7" t="s">
        <v>1447</v>
      </c>
      <c r="BP1807" t="s">
        <v>2000</v>
      </c>
    </row>
    <row r="1808" spans="1:68" ht="14" hidden="1" customHeight="1" outlineLevel="1" x14ac:dyDescent="0.2">
      <c r="A1808" t="s">
        <v>887</v>
      </c>
      <c r="B1808" t="s">
        <v>1221</v>
      </c>
      <c r="C1808" s="1">
        <f t="shared" si="743"/>
        <v>800</v>
      </c>
      <c r="D1808" s="7">
        <f>IF(N1808&gt;0, RANK(N1808,(N1808:P1808,Q1808:AF1808)),0)</f>
        <v>2</v>
      </c>
      <c r="E1808" s="7">
        <f>IF(O1808&gt;0,RANK(O1808,(N1808:P1808,Q1808:AF1808)),0)</f>
        <v>1</v>
      </c>
      <c r="F1808" s="7">
        <f>IF(P1808&gt;0,RANK(P1808,(N1808:P1808,Q1808:AF1808)),0)</f>
        <v>0</v>
      </c>
      <c r="G1808" s="1">
        <f t="shared" si="741"/>
        <v>654</v>
      </c>
      <c r="H1808" s="2">
        <f t="shared" si="742"/>
        <v>0.8175</v>
      </c>
      <c r="I1808" s="2"/>
      <c r="J1808" s="2">
        <f t="shared" si="744"/>
        <v>9.1249999999999998E-2</v>
      </c>
      <c r="K1808" s="2">
        <f t="shared" si="745"/>
        <v>0.90874999999999995</v>
      </c>
      <c r="L1808" s="2">
        <f t="shared" si="746"/>
        <v>0</v>
      </c>
      <c r="M1808" s="2">
        <f t="shared" si="747"/>
        <v>0</v>
      </c>
      <c r="N1808" s="112">
        <v>73</v>
      </c>
      <c r="O1808" s="112">
        <v>727</v>
      </c>
      <c r="P1808" s="112"/>
      <c r="Q1808" s="112"/>
      <c r="R1808" s="112"/>
      <c r="S1808" s="112"/>
      <c r="AP1808" s="7">
        <f>IF(Q1808&gt;0,RANK(Q1808,(N1808:P1808,Q1808:AF1808)),0)</f>
        <v>0</v>
      </c>
      <c r="AQ1808" s="7">
        <f>IF(R1808&gt;0,RANK(R1808,(N1808:P1808,Q1808:AF1808)),0)</f>
        <v>0</v>
      </c>
      <c r="AR1808" s="7">
        <f>IF(T1808&gt;0,RANK(T1808,(N1808:P1808,Q1808:AF1808)),0)</f>
        <v>0</v>
      </c>
      <c r="AS1808" s="7">
        <f>IF(S1808&gt;0,RANK(S1808,(N1808:P1808,Q1808:AF1808)),0)</f>
        <v>0</v>
      </c>
      <c r="AT1808" s="2">
        <f t="shared" si="748"/>
        <v>0</v>
      </c>
      <c r="AU1808" s="2">
        <f t="shared" si="749"/>
        <v>0</v>
      </c>
      <c r="AV1808" s="2">
        <f t="shared" si="750"/>
        <v>0</v>
      </c>
      <c r="AW1808" s="2">
        <f t="shared" si="751"/>
        <v>0</v>
      </c>
      <c r="AY1808" t="s">
        <v>887</v>
      </c>
      <c r="AZ1808" t="s">
        <v>1221</v>
      </c>
      <c r="BA1808">
        <v>1</v>
      </c>
      <c r="BC1808">
        <v>2</v>
      </c>
      <c r="BD1808" s="91">
        <v>46</v>
      </c>
      <c r="BE1808" s="93">
        <v>63</v>
      </c>
      <c r="BF1808" s="96">
        <f t="shared" si="752"/>
        <v>46063</v>
      </c>
      <c r="BG1808" s="96">
        <f t="shared" si="753"/>
        <v>46063</v>
      </c>
      <c r="BI1808" s="7" t="s">
        <v>1447</v>
      </c>
      <c r="BP1808" t="s">
        <v>1775</v>
      </c>
    </row>
    <row r="1809" spans="1:68" ht="14" hidden="1" customHeight="1" outlineLevel="1" x14ac:dyDescent="0.2">
      <c r="A1809" t="s">
        <v>2082</v>
      </c>
      <c r="B1809" t="s">
        <v>1221</v>
      </c>
      <c r="C1809" s="1">
        <f t="shared" si="743"/>
        <v>8763</v>
      </c>
      <c r="D1809" s="7">
        <f>IF(N1809&gt;0, RANK(N1809,(N1809:P1809,Q1809:AF1809)),0)</f>
        <v>2</v>
      </c>
      <c r="E1809" s="7">
        <f>IF(O1809&gt;0,RANK(O1809,(N1809:P1809,Q1809:AF1809)),0)</f>
        <v>1</v>
      </c>
      <c r="F1809" s="7">
        <f>IF(P1809&gt;0,RANK(P1809,(N1809:P1809,Q1809:AF1809)),0)</f>
        <v>0</v>
      </c>
      <c r="G1809" s="1">
        <f t="shared" si="741"/>
        <v>3671</v>
      </c>
      <c r="H1809" s="2">
        <f t="shared" si="742"/>
        <v>0.41892046102932784</v>
      </c>
      <c r="I1809" s="2"/>
      <c r="J1809" s="2">
        <f t="shared" si="744"/>
        <v>0.29053976948533605</v>
      </c>
      <c r="K1809" s="2">
        <f t="shared" si="745"/>
        <v>0.70946023051466389</v>
      </c>
      <c r="L1809" s="2">
        <f t="shared" si="746"/>
        <v>0</v>
      </c>
      <c r="M1809" s="2">
        <f t="shared" si="747"/>
        <v>1.1102230246251565E-16</v>
      </c>
      <c r="N1809" s="112">
        <v>2546</v>
      </c>
      <c r="O1809" s="112">
        <v>6217</v>
      </c>
      <c r="P1809" s="112"/>
      <c r="Q1809" s="112"/>
      <c r="R1809" s="112"/>
      <c r="S1809" s="112"/>
      <c r="AP1809" s="7">
        <f>IF(Q1809&gt;0,RANK(Q1809,(N1809:P1809,Q1809:AF1809)),0)</f>
        <v>0</v>
      </c>
      <c r="AQ1809" s="7">
        <f>IF(R1809&gt;0,RANK(R1809,(N1809:P1809,Q1809:AF1809)),0)</f>
        <v>0</v>
      </c>
      <c r="AR1809" s="7">
        <f>IF(T1809&gt;0,RANK(T1809,(N1809:P1809,Q1809:AF1809)),0)</f>
        <v>0</v>
      </c>
      <c r="AS1809" s="7">
        <f>IF(S1809&gt;0,RANK(S1809,(N1809:P1809,Q1809:AF1809)),0)</f>
        <v>0</v>
      </c>
      <c r="AT1809" s="2">
        <f t="shared" si="748"/>
        <v>0</v>
      </c>
      <c r="AU1809" s="2">
        <f t="shared" si="749"/>
        <v>0</v>
      </c>
      <c r="AV1809" s="2">
        <f t="shared" si="750"/>
        <v>0</v>
      </c>
      <c r="AW1809" s="2">
        <f t="shared" si="751"/>
        <v>0</v>
      </c>
      <c r="AY1809" t="s">
        <v>2082</v>
      </c>
      <c r="AZ1809" t="s">
        <v>1221</v>
      </c>
      <c r="BA1809">
        <v>1</v>
      </c>
      <c r="BC1809">
        <v>2</v>
      </c>
      <c r="BD1809" s="91">
        <v>46</v>
      </c>
      <c r="BE1809" s="93">
        <v>65</v>
      </c>
      <c r="BF1809" s="96">
        <f t="shared" si="752"/>
        <v>46065</v>
      </c>
      <c r="BG1809" s="96">
        <f t="shared" si="753"/>
        <v>46065</v>
      </c>
      <c r="BI1809" s="7" t="s">
        <v>1447</v>
      </c>
      <c r="BP1809" t="s">
        <v>2000</v>
      </c>
    </row>
    <row r="1810" spans="1:68" ht="14" hidden="1" customHeight="1" outlineLevel="1" x14ac:dyDescent="0.2">
      <c r="A1810" t="s">
        <v>738</v>
      </c>
      <c r="B1810" t="s">
        <v>1221</v>
      </c>
      <c r="C1810" s="1">
        <f t="shared" ref="C1810:C1844" si="754">SUM(N1810:AN1810)</f>
        <v>3754</v>
      </c>
      <c r="D1810" s="7">
        <f>IF(N1810&gt;0, RANK(N1810,(N1810:P1810,Q1810:AF1810)),0)</f>
        <v>2</v>
      </c>
      <c r="E1810" s="7">
        <f>IF(O1810&gt;0,RANK(O1810,(N1810:P1810,Q1810:AF1810)),0)</f>
        <v>1</v>
      </c>
      <c r="F1810" s="7">
        <f>IF(P1810&gt;0,RANK(P1810,(N1810:P1810,Q1810:AF1810)),0)</f>
        <v>0</v>
      </c>
      <c r="G1810" s="1">
        <f t="shared" si="741"/>
        <v>2210</v>
      </c>
      <c r="H1810" s="2">
        <f t="shared" si="742"/>
        <v>0.58870538092701119</v>
      </c>
      <c r="I1810" s="2"/>
      <c r="J1810" s="2">
        <f t="shared" ref="J1810:J1844" si="755">IF($C1810=0,"-",N1810/$C1810)</f>
        <v>0.2056473095364944</v>
      </c>
      <c r="K1810" s="2">
        <f t="shared" ref="K1810:K1844" si="756">IF($C1810=0,"-",O1810/$C1810)</f>
        <v>0.79435269046350554</v>
      </c>
      <c r="L1810" s="2">
        <f t="shared" ref="L1810:L1844" si="757">IF($C1810=0,"-",P1810/$C1810)</f>
        <v>0</v>
      </c>
      <c r="M1810" s="2">
        <f t="shared" ref="M1810:M1841" si="758">IF(C1810=0,"-",(1-J1810-K1810-L1810))</f>
        <v>1.1102230246251565E-16</v>
      </c>
      <c r="N1810" s="112">
        <v>772</v>
      </c>
      <c r="O1810" s="112">
        <v>2982</v>
      </c>
      <c r="P1810" s="112"/>
      <c r="Q1810" s="112"/>
      <c r="R1810" s="112"/>
      <c r="S1810" s="112"/>
      <c r="AP1810" s="7">
        <f>IF(Q1810&gt;0,RANK(Q1810,(N1810:P1810,Q1810:AF1810)),0)</f>
        <v>0</v>
      </c>
      <c r="AQ1810" s="7">
        <f>IF(R1810&gt;0,RANK(R1810,(N1810:P1810,Q1810:AF1810)),0)</f>
        <v>0</v>
      </c>
      <c r="AR1810" s="7">
        <f>IF(T1810&gt;0,RANK(T1810,(N1810:P1810,Q1810:AF1810)),0)</f>
        <v>0</v>
      </c>
      <c r="AS1810" s="7">
        <f>IF(S1810&gt;0,RANK(S1810,(N1810:P1810,Q1810:AF1810)),0)</f>
        <v>0</v>
      </c>
      <c r="AT1810" s="2">
        <f t="shared" ref="AT1810:AT1844" si="759">IF($C1810=0,"-",Q1810/$C1810)</f>
        <v>0</v>
      </c>
      <c r="AU1810" s="2">
        <f t="shared" ref="AU1810:AU1844" si="760">IF($C1810=0,"-",R1810/$C1810)</f>
        <v>0</v>
      </c>
      <c r="AV1810" s="2">
        <f t="shared" ref="AV1810:AV1844" si="761">IF($C1810=0,"-",T1810/$C1810)</f>
        <v>0</v>
      </c>
      <c r="AW1810" s="2">
        <f t="shared" ref="AW1810:AW1844" si="762">IF($C1810=0,"-",S1810/$C1810)</f>
        <v>0</v>
      </c>
      <c r="AY1810" t="s">
        <v>738</v>
      </c>
      <c r="AZ1810" t="s">
        <v>1221</v>
      </c>
      <c r="BA1810">
        <v>1</v>
      </c>
      <c r="BC1810">
        <v>2</v>
      </c>
      <c r="BD1810" s="91">
        <v>46</v>
      </c>
      <c r="BE1810" s="93">
        <v>67</v>
      </c>
      <c r="BF1810" s="96">
        <f t="shared" si="752"/>
        <v>46067</v>
      </c>
      <c r="BG1810" s="96">
        <f t="shared" si="753"/>
        <v>46067</v>
      </c>
      <c r="BI1810" s="7" t="s">
        <v>1447</v>
      </c>
      <c r="BP1810" t="s">
        <v>2177</v>
      </c>
    </row>
    <row r="1811" spans="1:68" ht="14" hidden="1" customHeight="1" outlineLevel="1" x14ac:dyDescent="0.2">
      <c r="A1811" t="s">
        <v>1783</v>
      </c>
      <c r="B1811" t="s">
        <v>1221</v>
      </c>
      <c r="C1811" s="1">
        <f t="shared" si="754"/>
        <v>711</v>
      </c>
      <c r="D1811" s="7">
        <f>IF(N1811&gt;0, RANK(N1811,(N1811:P1811,Q1811:AF1811)),0)</f>
        <v>2</v>
      </c>
      <c r="E1811" s="7">
        <f>IF(O1811&gt;0,RANK(O1811,(N1811:P1811,Q1811:AF1811)),0)</f>
        <v>1</v>
      </c>
      <c r="F1811" s="7">
        <f>IF(P1811&gt;0,RANK(P1811,(N1811:P1811,Q1811:AF1811)),0)</f>
        <v>0</v>
      </c>
      <c r="G1811" s="1">
        <f t="shared" si="741"/>
        <v>425</v>
      </c>
      <c r="H1811" s="2">
        <f t="shared" si="742"/>
        <v>0.59774964838255973</v>
      </c>
      <c r="I1811" s="2"/>
      <c r="J1811" s="2">
        <f t="shared" si="755"/>
        <v>0.20112517580872011</v>
      </c>
      <c r="K1811" s="2">
        <f t="shared" si="756"/>
        <v>0.79887482419127986</v>
      </c>
      <c r="L1811" s="2">
        <f t="shared" si="757"/>
        <v>0</v>
      </c>
      <c r="M1811" s="2">
        <f t="shared" si="758"/>
        <v>0</v>
      </c>
      <c r="N1811" s="112">
        <v>143</v>
      </c>
      <c r="O1811" s="112">
        <v>568</v>
      </c>
      <c r="P1811" s="112"/>
      <c r="Q1811" s="112"/>
      <c r="R1811" s="112"/>
      <c r="S1811" s="112"/>
      <c r="AP1811" s="7">
        <f>IF(Q1811&gt;0,RANK(Q1811,(N1811:P1811,Q1811:AF1811)),0)</f>
        <v>0</v>
      </c>
      <c r="AQ1811" s="7">
        <f>IF(R1811&gt;0,RANK(R1811,(N1811:P1811,Q1811:AF1811)),0)</f>
        <v>0</v>
      </c>
      <c r="AR1811" s="7">
        <f>IF(T1811&gt;0,RANK(T1811,(N1811:P1811,Q1811:AF1811)),0)</f>
        <v>0</v>
      </c>
      <c r="AS1811" s="7">
        <f>IF(S1811&gt;0,RANK(S1811,(N1811:P1811,Q1811:AF1811)),0)</f>
        <v>0</v>
      </c>
      <c r="AT1811" s="2">
        <f t="shared" si="759"/>
        <v>0</v>
      </c>
      <c r="AU1811" s="2">
        <f t="shared" si="760"/>
        <v>0</v>
      </c>
      <c r="AV1811" s="2">
        <f t="shared" si="761"/>
        <v>0</v>
      </c>
      <c r="AW1811" s="2">
        <f t="shared" si="762"/>
        <v>0</v>
      </c>
      <c r="AY1811" t="s">
        <v>1783</v>
      </c>
      <c r="AZ1811" t="s">
        <v>1221</v>
      </c>
      <c r="BA1811">
        <v>1</v>
      </c>
      <c r="BC1811">
        <v>2</v>
      </c>
      <c r="BD1811" s="91">
        <v>46</v>
      </c>
      <c r="BE1811" s="93">
        <v>69</v>
      </c>
      <c r="BF1811" s="96">
        <f t="shared" si="752"/>
        <v>46069</v>
      </c>
      <c r="BG1811" s="96">
        <f t="shared" si="753"/>
        <v>46069</v>
      </c>
      <c r="BI1811" s="7" t="s">
        <v>1447</v>
      </c>
      <c r="BP1811" t="s">
        <v>1775</v>
      </c>
    </row>
    <row r="1812" spans="1:68" ht="14" hidden="1" customHeight="1" outlineLevel="1" x14ac:dyDescent="0.2">
      <c r="A1812" t="s">
        <v>2169</v>
      </c>
      <c r="B1812" t="s">
        <v>1221</v>
      </c>
      <c r="C1812" s="1">
        <f t="shared" si="754"/>
        <v>1113</v>
      </c>
      <c r="D1812" s="7">
        <f>IF(N1812&gt;0, RANK(N1812,(N1812:P1812,Q1812:AF1812)),0)</f>
        <v>2</v>
      </c>
      <c r="E1812" s="7">
        <f>IF(O1812&gt;0,RANK(O1812,(N1812:P1812,Q1812:AF1812)),0)</f>
        <v>1</v>
      </c>
      <c r="F1812" s="7">
        <f>IF(P1812&gt;0,RANK(P1812,(N1812:P1812,Q1812:AF1812)),0)</f>
        <v>0</v>
      </c>
      <c r="G1812" s="1">
        <f t="shared" si="741"/>
        <v>399</v>
      </c>
      <c r="H1812" s="2">
        <f t="shared" si="742"/>
        <v>0.35849056603773582</v>
      </c>
      <c r="I1812" s="2"/>
      <c r="J1812" s="2">
        <f t="shared" si="755"/>
        <v>0.32075471698113206</v>
      </c>
      <c r="K1812" s="2">
        <f t="shared" si="756"/>
        <v>0.67924528301886788</v>
      </c>
      <c r="L1812" s="2">
        <f t="shared" si="757"/>
        <v>0</v>
      </c>
      <c r="M1812" s="2">
        <f t="shared" si="758"/>
        <v>1.1102230246251565E-16</v>
      </c>
      <c r="N1812" s="112">
        <v>357</v>
      </c>
      <c r="O1812" s="112">
        <v>756</v>
      </c>
      <c r="P1812" s="112"/>
      <c r="Q1812" s="112"/>
      <c r="R1812" s="112"/>
      <c r="S1812" s="112"/>
      <c r="AP1812" s="7">
        <f>IF(Q1812&gt;0,RANK(Q1812,(N1812:P1812,Q1812:AF1812)),0)</f>
        <v>0</v>
      </c>
      <c r="AQ1812" s="7">
        <f>IF(R1812&gt;0,RANK(R1812,(N1812:P1812,Q1812:AF1812)),0)</f>
        <v>0</v>
      </c>
      <c r="AR1812" s="7">
        <f>IF(T1812&gt;0,RANK(T1812,(N1812:P1812,Q1812:AF1812)),0)</f>
        <v>0</v>
      </c>
      <c r="AS1812" s="7">
        <f>IF(S1812&gt;0,RANK(S1812,(N1812:P1812,Q1812:AF1812)),0)</f>
        <v>0</v>
      </c>
      <c r="AT1812" s="2">
        <f t="shared" si="759"/>
        <v>0</v>
      </c>
      <c r="AU1812" s="2">
        <f t="shared" si="760"/>
        <v>0</v>
      </c>
      <c r="AV1812" s="2">
        <f t="shared" si="761"/>
        <v>0</v>
      </c>
      <c r="AW1812" s="2">
        <f t="shared" si="762"/>
        <v>0</v>
      </c>
      <c r="AY1812" t="s">
        <v>2169</v>
      </c>
      <c r="AZ1812" t="s">
        <v>1221</v>
      </c>
      <c r="BA1812">
        <v>1</v>
      </c>
      <c r="BC1812">
        <v>2</v>
      </c>
      <c r="BD1812" s="91">
        <v>46</v>
      </c>
      <c r="BE1812" s="93">
        <v>71</v>
      </c>
      <c r="BF1812" s="96">
        <f t="shared" si="752"/>
        <v>46071</v>
      </c>
      <c r="BG1812" s="96">
        <f t="shared" si="753"/>
        <v>46071</v>
      </c>
      <c r="BI1812" s="7" t="s">
        <v>1447</v>
      </c>
      <c r="BP1812" t="s">
        <v>2177</v>
      </c>
    </row>
    <row r="1813" spans="1:68" ht="14" hidden="1" customHeight="1" outlineLevel="1" x14ac:dyDescent="0.2">
      <c r="A1813" t="s">
        <v>1784</v>
      </c>
      <c r="B1813" t="s">
        <v>1221</v>
      </c>
      <c r="C1813" s="1">
        <f t="shared" si="754"/>
        <v>997</v>
      </c>
      <c r="D1813" s="7">
        <f>IF(N1813&gt;0, RANK(N1813,(N1813:P1813,Q1813:AF1813)),0)</f>
        <v>2</v>
      </c>
      <c r="E1813" s="7">
        <f>IF(O1813&gt;0,RANK(O1813,(N1813:P1813,Q1813:AF1813)),0)</f>
        <v>1</v>
      </c>
      <c r="F1813" s="7">
        <f>IF(P1813&gt;0,RANK(P1813,(N1813:P1813,Q1813:AF1813)),0)</f>
        <v>0</v>
      </c>
      <c r="G1813" s="1">
        <f t="shared" si="741"/>
        <v>443</v>
      </c>
      <c r="H1813" s="2">
        <f t="shared" si="742"/>
        <v>0.44433299899699097</v>
      </c>
      <c r="I1813" s="2"/>
      <c r="J1813" s="2">
        <f t="shared" si="755"/>
        <v>0.27783350050150452</v>
      </c>
      <c r="K1813" s="2">
        <f t="shared" si="756"/>
        <v>0.72216649949849554</v>
      </c>
      <c r="L1813" s="2">
        <f t="shared" si="757"/>
        <v>0</v>
      </c>
      <c r="M1813" s="2">
        <f t="shared" si="758"/>
        <v>0</v>
      </c>
      <c r="N1813" s="112">
        <v>277</v>
      </c>
      <c r="O1813" s="112">
        <v>720</v>
      </c>
      <c r="P1813" s="112"/>
      <c r="Q1813" s="112"/>
      <c r="R1813" s="112"/>
      <c r="S1813" s="112"/>
      <c r="AP1813" s="7">
        <f>IF(Q1813&gt;0,RANK(Q1813,(N1813:P1813,Q1813:AF1813)),0)</f>
        <v>0</v>
      </c>
      <c r="AQ1813" s="7">
        <f>IF(R1813&gt;0,RANK(R1813,(N1813:P1813,Q1813:AF1813)),0)</f>
        <v>0</v>
      </c>
      <c r="AR1813" s="7">
        <f>IF(T1813&gt;0,RANK(T1813,(N1813:P1813,Q1813:AF1813)),0)</f>
        <v>0</v>
      </c>
      <c r="AS1813" s="7">
        <f>IF(S1813&gt;0,RANK(S1813,(N1813:P1813,Q1813:AF1813)),0)</f>
        <v>0</v>
      </c>
      <c r="AT1813" s="2">
        <f t="shared" si="759"/>
        <v>0</v>
      </c>
      <c r="AU1813" s="2">
        <f t="shared" si="760"/>
        <v>0</v>
      </c>
      <c r="AV1813" s="2">
        <f t="shared" si="761"/>
        <v>0</v>
      </c>
      <c r="AW1813" s="2">
        <f t="shared" si="762"/>
        <v>0</v>
      </c>
      <c r="AY1813" t="s">
        <v>1784</v>
      </c>
      <c r="AZ1813" t="s">
        <v>1221</v>
      </c>
      <c r="BA1813">
        <v>1</v>
      </c>
      <c r="BC1813">
        <v>2</v>
      </c>
      <c r="BD1813" s="91">
        <v>46</v>
      </c>
      <c r="BE1813" s="93">
        <v>73</v>
      </c>
      <c r="BF1813" s="96">
        <f t="shared" si="752"/>
        <v>46073</v>
      </c>
      <c r="BG1813" s="96">
        <f t="shared" si="753"/>
        <v>46073</v>
      </c>
      <c r="BI1813" s="7" t="s">
        <v>1447</v>
      </c>
      <c r="BP1813" t="s">
        <v>2177</v>
      </c>
    </row>
    <row r="1814" spans="1:68" ht="14" hidden="1" customHeight="1" outlineLevel="1" x14ac:dyDescent="0.2">
      <c r="A1814" t="s">
        <v>2131</v>
      </c>
      <c r="B1814" t="s">
        <v>1221</v>
      </c>
      <c r="C1814" s="1">
        <f t="shared" si="754"/>
        <v>596</v>
      </c>
      <c r="D1814" s="7">
        <f>IF(N1814&gt;0, RANK(N1814,(N1814:P1814,Q1814:AF1814)),0)</f>
        <v>2</v>
      </c>
      <c r="E1814" s="7">
        <f>IF(O1814&gt;0,RANK(O1814,(N1814:P1814,Q1814:AF1814)),0)</f>
        <v>1</v>
      </c>
      <c r="F1814" s="7">
        <f>IF(P1814&gt;0,RANK(P1814,(N1814:P1814,Q1814:AF1814)),0)</f>
        <v>0</v>
      </c>
      <c r="G1814" s="1">
        <f t="shared" si="741"/>
        <v>398</v>
      </c>
      <c r="H1814" s="2">
        <f t="shared" si="742"/>
        <v>0.66778523489932884</v>
      </c>
      <c r="I1814" s="2"/>
      <c r="J1814" s="2">
        <f t="shared" si="755"/>
        <v>0.16610738255033558</v>
      </c>
      <c r="K1814" s="2">
        <f t="shared" si="756"/>
        <v>0.83389261744966447</v>
      </c>
      <c r="L1814" s="2">
        <f t="shared" si="757"/>
        <v>0</v>
      </c>
      <c r="M1814" s="2">
        <f t="shared" si="758"/>
        <v>-1.1102230246251565E-16</v>
      </c>
      <c r="N1814" s="112">
        <v>99</v>
      </c>
      <c r="O1814" s="112">
        <v>497</v>
      </c>
      <c r="P1814" s="112"/>
      <c r="Q1814" s="112"/>
      <c r="R1814" s="112"/>
      <c r="S1814" s="112"/>
      <c r="AP1814" s="7">
        <f>IF(Q1814&gt;0,RANK(Q1814,(N1814:P1814,Q1814:AF1814)),0)</f>
        <v>0</v>
      </c>
      <c r="AQ1814" s="7">
        <f>IF(R1814&gt;0,RANK(R1814,(N1814:P1814,Q1814:AF1814)),0)</f>
        <v>0</v>
      </c>
      <c r="AR1814" s="7">
        <f>IF(T1814&gt;0,RANK(T1814,(N1814:P1814,Q1814:AF1814)),0)</f>
        <v>0</v>
      </c>
      <c r="AS1814" s="7">
        <f>IF(S1814&gt;0,RANK(S1814,(N1814:P1814,Q1814:AF1814)),0)</f>
        <v>0</v>
      </c>
      <c r="AT1814" s="2">
        <f t="shared" si="759"/>
        <v>0</v>
      </c>
      <c r="AU1814" s="2">
        <f t="shared" si="760"/>
        <v>0</v>
      </c>
      <c r="AV1814" s="2">
        <f t="shared" si="761"/>
        <v>0</v>
      </c>
      <c r="AW1814" s="2">
        <f t="shared" si="762"/>
        <v>0</v>
      </c>
      <c r="AY1814" t="s">
        <v>2131</v>
      </c>
      <c r="AZ1814" t="s">
        <v>1221</v>
      </c>
      <c r="BA1814">
        <v>1</v>
      </c>
      <c r="BC1814">
        <v>2</v>
      </c>
      <c r="BD1814" s="91">
        <v>46</v>
      </c>
      <c r="BE1814" s="93">
        <v>75</v>
      </c>
      <c r="BF1814" s="96">
        <f t="shared" si="752"/>
        <v>46075</v>
      </c>
      <c r="BG1814" s="96">
        <f t="shared" si="753"/>
        <v>46075</v>
      </c>
      <c r="BI1814" s="7" t="s">
        <v>1447</v>
      </c>
      <c r="BP1814" t="s">
        <v>1775</v>
      </c>
    </row>
    <row r="1815" spans="1:68" ht="14" hidden="1" customHeight="1" outlineLevel="1" x14ac:dyDescent="0.2">
      <c r="A1815" t="s">
        <v>2520</v>
      </c>
      <c r="B1815" t="s">
        <v>1221</v>
      </c>
      <c r="C1815" s="1">
        <f t="shared" si="754"/>
        <v>2779</v>
      </c>
      <c r="D1815" s="7">
        <f>IF(N1815&gt;0, RANK(N1815,(N1815:P1815,Q1815:AF1815)),0)</f>
        <v>2</v>
      </c>
      <c r="E1815" s="7">
        <f>IF(O1815&gt;0,RANK(O1815,(N1815:P1815,Q1815:AF1815)),0)</f>
        <v>1</v>
      </c>
      <c r="F1815" s="7">
        <f>IF(P1815&gt;0,RANK(P1815,(N1815:P1815,Q1815:AF1815)),0)</f>
        <v>0</v>
      </c>
      <c r="G1815" s="1">
        <f t="shared" si="741"/>
        <v>1161</v>
      </c>
      <c r="H1815" s="2">
        <f t="shared" si="742"/>
        <v>0.41777617848146814</v>
      </c>
      <c r="I1815" s="2"/>
      <c r="J1815" s="2">
        <f t="shared" si="755"/>
        <v>0.2911119107592659</v>
      </c>
      <c r="K1815" s="2">
        <f t="shared" si="756"/>
        <v>0.7088880892407341</v>
      </c>
      <c r="L1815" s="2">
        <f t="shared" si="757"/>
        <v>0</v>
      </c>
      <c r="M1815" s="2">
        <f t="shared" si="758"/>
        <v>0</v>
      </c>
      <c r="N1815" s="112">
        <v>809</v>
      </c>
      <c r="O1815" s="112">
        <v>1970</v>
      </c>
      <c r="P1815" s="112"/>
      <c r="Q1815" s="112"/>
      <c r="R1815" s="112"/>
      <c r="S1815" s="112"/>
      <c r="AP1815" s="7">
        <f>IF(Q1815&gt;0,RANK(Q1815,(N1815:P1815,Q1815:AF1815)),0)</f>
        <v>0</v>
      </c>
      <c r="AQ1815" s="7">
        <f>IF(R1815&gt;0,RANK(R1815,(N1815:P1815,Q1815:AF1815)),0)</f>
        <v>0</v>
      </c>
      <c r="AR1815" s="7">
        <f>IF(T1815&gt;0,RANK(T1815,(N1815:P1815,Q1815:AF1815)),0)</f>
        <v>0</v>
      </c>
      <c r="AS1815" s="7">
        <f>IF(S1815&gt;0,RANK(S1815,(N1815:P1815,Q1815:AF1815)),0)</f>
        <v>0</v>
      </c>
      <c r="AT1815" s="2">
        <f t="shared" si="759"/>
        <v>0</v>
      </c>
      <c r="AU1815" s="2">
        <f t="shared" si="760"/>
        <v>0</v>
      </c>
      <c r="AV1815" s="2">
        <f t="shared" si="761"/>
        <v>0</v>
      </c>
      <c r="AW1815" s="2">
        <f t="shared" si="762"/>
        <v>0</v>
      </c>
      <c r="AY1815" t="s">
        <v>2520</v>
      </c>
      <c r="AZ1815" t="s">
        <v>1221</v>
      </c>
      <c r="BA1815">
        <v>1</v>
      </c>
      <c r="BC1815">
        <v>2</v>
      </c>
      <c r="BD1815" s="91">
        <v>46</v>
      </c>
      <c r="BE1815" s="93">
        <v>77</v>
      </c>
      <c r="BF1815" s="96">
        <f t="shared" si="752"/>
        <v>46077</v>
      </c>
      <c r="BG1815" s="96">
        <f t="shared" si="753"/>
        <v>46077</v>
      </c>
      <c r="BI1815" s="7" t="s">
        <v>1447</v>
      </c>
      <c r="BP1815" t="s">
        <v>2177</v>
      </c>
    </row>
    <row r="1816" spans="1:68" ht="14" hidden="1" customHeight="1" outlineLevel="1" x14ac:dyDescent="0.2">
      <c r="A1816" t="s">
        <v>30</v>
      </c>
      <c r="B1816" t="s">
        <v>1221</v>
      </c>
      <c r="C1816" s="1">
        <f t="shared" si="754"/>
        <v>5885</v>
      </c>
      <c r="D1816" s="7">
        <f>IF(N1816&gt;0, RANK(N1816,(N1816:P1816,Q1816:AF1816)),0)</f>
        <v>2</v>
      </c>
      <c r="E1816" s="7">
        <f>IF(O1816&gt;0,RANK(O1816,(N1816:P1816,Q1816:AF1816)),0)</f>
        <v>1</v>
      </c>
      <c r="F1816" s="7">
        <f>IF(P1816&gt;0,RANK(P1816,(N1816:P1816,Q1816:AF1816)),0)</f>
        <v>0</v>
      </c>
      <c r="G1816" s="1">
        <f t="shared" si="741"/>
        <v>1747</v>
      </c>
      <c r="H1816" s="2">
        <f t="shared" si="742"/>
        <v>0.29685641461342394</v>
      </c>
      <c r="I1816" s="2"/>
      <c r="J1816" s="2">
        <f t="shared" si="755"/>
        <v>0.35157179269328803</v>
      </c>
      <c r="K1816" s="2">
        <f t="shared" si="756"/>
        <v>0.64842820730671202</v>
      </c>
      <c r="L1816" s="2">
        <f t="shared" si="757"/>
        <v>0</v>
      </c>
      <c r="M1816" s="2">
        <f t="shared" si="758"/>
        <v>0</v>
      </c>
      <c r="N1816" s="112">
        <v>2069</v>
      </c>
      <c r="O1816" s="112">
        <v>3816</v>
      </c>
      <c r="P1816" s="112"/>
      <c r="Q1816" s="112"/>
      <c r="R1816" s="112"/>
      <c r="S1816" s="112"/>
      <c r="AP1816" s="7">
        <f>IF(Q1816&gt;0,RANK(Q1816,(N1816:P1816,Q1816:AF1816)),0)</f>
        <v>0</v>
      </c>
      <c r="AQ1816" s="7">
        <f>IF(R1816&gt;0,RANK(R1816,(N1816:P1816,Q1816:AF1816)),0)</f>
        <v>0</v>
      </c>
      <c r="AR1816" s="7">
        <f>IF(T1816&gt;0,RANK(T1816,(N1816:P1816,Q1816:AF1816)),0)</f>
        <v>0</v>
      </c>
      <c r="AS1816" s="7">
        <f>IF(S1816&gt;0,RANK(S1816,(N1816:P1816,Q1816:AF1816)),0)</f>
        <v>0</v>
      </c>
      <c r="AT1816" s="2">
        <f t="shared" si="759"/>
        <v>0</v>
      </c>
      <c r="AU1816" s="2">
        <f t="shared" si="760"/>
        <v>0</v>
      </c>
      <c r="AV1816" s="2">
        <f t="shared" si="761"/>
        <v>0</v>
      </c>
      <c r="AW1816" s="2">
        <f t="shared" si="762"/>
        <v>0</v>
      </c>
      <c r="AY1816" t="s">
        <v>30</v>
      </c>
      <c r="AZ1816" t="s">
        <v>1221</v>
      </c>
      <c r="BA1816">
        <v>1</v>
      </c>
      <c r="BC1816">
        <v>2</v>
      </c>
      <c r="BD1816" s="91">
        <v>46</v>
      </c>
      <c r="BE1816" s="93">
        <v>79</v>
      </c>
      <c r="BF1816" s="96">
        <f t="shared" si="752"/>
        <v>46079</v>
      </c>
      <c r="BG1816" s="96">
        <f t="shared" si="753"/>
        <v>46079</v>
      </c>
      <c r="BI1816" s="7" t="s">
        <v>1447</v>
      </c>
      <c r="BP1816" t="s">
        <v>2000</v>
      </c>
    </row>
    <row r="1817" spans="1:68" ht="14" hidden="1" customHeight="1" outlineLevel="1" x14ac:dyDescent="0.2">
      <c r="A1817" t="s">
        <v>512</v>
      </c>
      <c r="B1817" t="s">
        <v>1221</v>
      </c>
      <c r="C1817" s="1">
        <f t="shared" si="754"/>
        <v>13743</v>
      </c>
      <c r="D1817" s="7">
        <f>IF(N1817&gt;0, RANK(N1817,(N1817:P1817,Q1817:AF1817)),0)</f>
        <v>2</v>
      </c>
      <c r="E1817" s="7">
        <f>IF(O1817&gt;0,RANK(O1817,(N1817:P1817,Q1817:AF1817)),0)</f>
        <v>1</v>
      </c>
      <c r="F1817" s="7">
        <f>IF(P1817&gt;0,RANK(P1817,(N1817:P1817,Q1817:AF1817)),0)</f>
        <v>0</v>
      </c>
      <c r="G1817" s="1">
        <f t="shared" si="741"/>
        <v>5027</v>
      </c>
      <c r="H1817" s="2">
        <f t="shared" si="742"/>
        <v>0.36578621843847775</v>
      </c>
      <c r="I1817" s="2"/>
      <c r="J1817" s="2">
        <f t="shared" si="755"/>
        <v>0.3171068907807611</v>
      </c>
      <c r="K1817" s="2">
        <f t="shared" si="756"/>
        <v>0.68289310921923885</v>
      </c>
      <c r="L1817" s="2">
        <f t="shared" si="757"/>
        <v>0</v>
      </c>
      <c r="M1817" s="2">
        <f t="shared" si="758"/>
        <v>1.1102230246251565E-16</v>
      </c>
      <c r="N1817" s="112">
        <v>4358</v>
      </c>
      <c r="O1817" s="112">
        <v>9385</v>
      </c>
      <c r="P1817" s="112"/>
      <c r="Q1817" s="112"/>
      <c r="R1817" s="112"/>
      <c r="S1817" s="112"/>
      <c r="AP1817" s="7">
        <f>IF(Q1817&gt;0,RANK(Q1817,(N1817:P1817,Q1817:AF1817)),0)</f>
        <v>0</v>
      </c>
      <c r="AQ1817" s="7">
        <f>IF(R1817&gt;0,RANK(R1817,(N1817:P1817,Q1817:AF1817)),0)</f>
        <v>0</v>
      </c>
      <c r="AR1817" s="7">
        <f>IF(T1817&gt;0,RANK(T1817,(N1817:P1817,Q1817:AF1817)),0)</f>
        <v>0</v>
      </c>
      <c r="AS1817" s="7">
        <f>IF(S1817&gt;0,RANK(S1817,(N1817:P1817,Q1817:AF1817)),0)</f>
        <v>0</v>
      </c>
      <c r="AT1817" s="2">
        <f t="shared" si="759"/>
        <v>0</v>
      </c>
      <c r="AU1817" s="2">
        <f t="shared" si="760"/>
        <v>0</v>
      </c>
      <c r="AV1817" s="2">
        <f t="shared" si="761"/>
        <v>0</v>
      </c>
      <c r="AW1817" s="2">
        <f t="shared" si="762"/>
        <v>0</v>
      </c>
      <c r="AY1817" t="s">
        <v>512</v>
      </c>
      <c r="AZ1817" t="s">
        <v>1221</v>
      </c>
      <c r="BA1817">
        <v>1</v>
      </c>
      <c r="BC1817">
        <v>2</v>
      </c>
      <c r="BD1817" s="91">
        <v>46</v>
      </c>
      <c r="BE1817" s="93">
        <v>81</v>
      </c>
      <c r="BF1817" s="96">
        <f t="shared" si="752"/>
        <v>46081</v>
      </c>
      <c r="BG1817" s="96">
        <f t="shared" si="753"/>
        <v>46081</v>
      </c>
      <c r="BI1817" s="7" t="s">
        <v>1447</v>
      </c>
      <c r="BP1817" t="s">
        <v>2000</v>
      </c>
    </row>
    <row r="1818" spans="1:68" ht="14" hidden="1" customHeight="1" outlineLevel="1" x14ac:dyDescent="0.2">
      <c r="A1818" t="s">
        <v>181</v>
      </c>
      <c r="B1818" t="s">
        <v>1221</v>
      </c>
      <c r="C1818" s="1">
        <f t="shared" si="754"/>
        <v>32234</v>
      </c>
      <c r="D1818" s="7">
        <f>IF(N1818&gt;0, RANK(N1818,(N1818:P1818,Q1818:AF1818)),0)</f>
        <v>2</v>
      </c>
      <c r="E1818" s="7">
        <f>IF(O1818&gt;0,RANK(O1818,(N1818:P1818,Q1818:AF1818)),0)</f>
        <v>1</v>
      </c>
      <c r="F1818" s="7">
        <f>IF(P1818&gt;0,RANK(P1818,(N1818:P1818,Q1818:AF1818)),0)</f>
        <v>0</v>
      </c>
      <c r="G1818" s="1">
        <f t="shared" si="741"/>
        <v>10208</v>
      </c>
      <c r="H1818" s="2">
        <f t="shared" si="742"/>
        <v>0.31668424644785009</v>
      </c>
      <c r="I1818" s="2"/>
      <c r="J1818" s="2">
        <f t="shared" si="755"/>
        <v>0.34165787677607495</v>
      </c>
      <c r="K1818" s="2">
        <f t="shared" si="756"/>
        <v>0.65834212322392505</v>
      </c>
      <c r="L1818" s="2">
        <f t="shared" si="757"/>
        <v>0</v>
      </c>
      <c r="M1818" s="2">
        <f t="shared" si="758"/>
        <v>0</v>
      </c>
      <c r="N1818" s="112">
        <v>11013</v>
      </c>
      <c r="O1818" s="112">
        <v>21221</v>
      </c>
      <c r="P1818" s="112"/>
      <c r="Q1818" s="112"/>
      <c r="R1818" s="112"/>
      <c r="S1818" s="112"/>
      <c r="AP1818" s="7">
        <f>IF(Q1818&gt;0,RANK(Q1818,(N1818:P1818,Q1818:AF1818)),0)</f>
        <v>0</v>
      </c>
      <c r="AQ1818" s="7">
        <f>IF(R1818&gt;0,RANK(R1818,(N1818:P1818,Q1818:AF1818)),0)</f>
        <v>0</v>
      </c>
      <c r="AR1818" s="7">
        <f>IF(T1818&gt;0,RANK(T1818,(N1818:P1818,Q1818:AF1818)),0)</f>
        <v>0</v>
      </c>
      <c r="AS1818" s="7">
        <f>IF(S1818&gt;0,RANK(S1818,(N1818:P1818,Q1818:AF1818)),0)</f>
        <v>0</v>
      </c>
      <c r="AT1818" s="2">
        <f t="shared" si="759"/>
        <v>0</v>
      </c>
      <c r="AU1818" s="2">
        <f t="shared" si="760"/>
        <v>0</v>
      </c>
      <c r="AV1818" s="2">
        <f t="shared" si="761"/>
        <v>0</v>
      </c>
      <c r="AW1818" s="2">
        <f t="shared" si="762"/>
        <v>0</v>
      </c>
      <c r="AY1818" t="s">
        <v>181</v>
      </c>
      <c r="AZ1818" t="s">
        <v>1221</v>
      </c>
      <c r="BA1818">
        <v>1</v>
      </c>
      <c r="BC1818">
        <v>2</v>
      </c>
      <c r="BD1818" s="91">
        <v>46</v>
      </c>
      <c r="BE1818" s="93">
        <v>83</v>
      </c>
      <c r="BF1818" s="96">
        <f t="shared" si="752"/>
        <v>46083</v>
      </c>
      <c r="BG1818" s="96">
        <f t="shared" si="753"/>
        <v>46083</v>
      </c>
      <c r="BI1818" s="7" t="s">
        <v>1447</v>
      </c>
      <c r="BP1818" t="s">
        <v>2000</v>
      </c>
    </row>
    <row r="1819" spans="1:68" ht="14" hidden="1" customHeight="1" outlineLevel="1" x14ac:dyDescent="0.2">
      <c r="A1819" t="s">
        <v>2026</v>
      </c>
      <c r="B1819" t="s">
        <v>1221</v>
      </c>
      <c r="C1819" s="1">
        <f t="shared" si="754"/>
        <v>1599</v>
      </c>
      <c r="D1819" s="7">
        <f>IF(N1819&gt;0, RANK(N1819,(N1819:P1819,Q1819:AF1819)),0)</f>
        <v>2</v>
      </c>
      <c r="E1819" s="7">
        <f>IF(O1819&gt;0,RANK(O1819,(N1819:P1819,Q1819:AF1819)),0)</f>
        <v>1</v>
      </c>
      <c r="F1819" s="7">
        <f>IF(P1819&gt;0,RANK(P1819,(N1819:P1819,Q1819:AF1819)),0)</f>
        <v>0</v>
      </c>
      <c r="G1819" s="1">
        <f t="shared" si="741"/>
        <v>533</v>
      </c>
      <c r="H1819" s="2">
        <f t="shared" si="742"/>
        <v>0.33333333333333331</v>
      </c>
      <c r="I1819" s="2"/>
      <c r="J1819" s="2">
        <f t="shared" si="755"/>
        <v>0.33333333333333331</v>
      </c>
      <c r="K1819" s="2">
        <f t="shared" si="756"/>
        <v>0.66666666666666663</v>
      </c>
      <c r="L1819" s="2">
        <f t="shared" si="757"/>
        <v>0</v>
      </c>
      <c r="M1819" s="2">
        <f t="shared" si="758"/>
        <v>1.1102230246251565E-16</v>
      </c>
      <c r="N1819" s="112">
        <v>533</v>
      </c>
      <c r="O1819" s="112">
        <v>1066</v>
      </c>
      <c r="P1819" s="112"/>
      <c r="Q1819" s="112"/>
      <c r="R1819" s="112"/>
      <c r="S1819" s="112"/>
      <c r="AP1819" s="7">
        <f>IF(Q1819&gt;0,RANK(Q1819,(N1819:P1819,Q1819:AF1819)),0)</f>
        <v>0</v>
      </c>
      <c r="AQ1819" s="7">
        <f>IF(R1819&gt;0,RANK(R1819,(N1819:P1819,Q1819:AF1819)),0)</f>
        <v>0</v>
      </c>
      <c r="AR1819" s="7">
        <f>IF(T1819&gt;0,RANK(T1819,(N1819:P1819,Q1819:AF1819)),0)</f>
        <v>0</v>
      </c>
      <c r="AS1819" s="7">
        <f>IF(S1819&gt;0,RANK(S1819,(N1819:P1819,Q1819:AF1819)),0)</f>
        <v>0</v>
      </c>
      <c r="AT1819" s="2">
        <f t="shared" si="759"/>
        <v>0</v>
      </c>
      <c r="AU1819" s="2">
        <f t="shared" si="760"/>
        <v>0</v>
      </c>
      <c r="AV1819" s="2">
        <f t="shared" si="761"/>
        <v>0</v>
      </c>
      <c r="AW1819" s="2">
        <f t="shared" si="762"/>
        <v>0</v>
      </c>
      <c r="AY1819" t="s">
        <v>2026</v>
      </c>
      <c r="AZ1819" t="s">
        <v>1221</v>
      </c>
      <c r="BA1819">
        <v>1</v>
      </c>
      <c r="BC1819">
        <v>2</v>
      </c>
      <c r="BD1819" s="91">
        <v>46</v>
      </c>
      <c r="BE1819" s="93">
        <v>85</v>
      </c>
      <c r="BF1819" s="96">
        <f t="shared" si="752"/>
        <v>46085</v>
      </c>
      <c r="BG1819" s="96">
        <f t="shared" si="753"/>
        <v>46085</v>
      </c>
      <c r="BI1819" s="7" t="s">
        <v>1447</v>
      </c>
      <c r="BP1819" t="s">
        <v>868</v>
      </c>
    </row>
    <row r="1820" spans="1:68" ht="14" hidden="1" customHeight="1" outlineLevel="1" x14ac:dyDescent="0.2">
      <c r="A1820" t="s">
        <v>1567</v>
      </c>
      <c r="B1820" t="s">
        <v>1221</v>
      </c>
      <c r="C1820" s="1">
        <f t="shared" si="754"/>
        <v>2907</v>
      </c>
      <c r="D1820" s="7">
        <f>IF(N1820&gt;0, RANK(N1820,(N1820:P1820,Q1820:AF1820)),0)</f>
        <v>2</v>
      </c>
      <c r="E1820" s="7">
        <f>IF(O1820&gt;0,RANK(O1820,(N1820:P1820,Q1820:AF1820)),0)</f>
        <v>1</v>
      </c>
      <c r="F1820" s="7">
        <f>IF(P1820&gt;0,RANK(P1820,(N1820:P1820,Q1820:AF1820)),0)</f>
        <v>0</v>
      </c>
      <c r="G1820" s="1">
        <f t="shared" si="741"/>
        <v>1237</v>
      </c>
      <c r="H1820" s="2">
        <f t="shared" si="742"/>
        <v>0.4255245958032336</v>
      </c>
      <c r="I1820" s="2"/>
      <c r="J1820" s="2">
        <f t="shared" si="755"/>
        <v>0.28723770209838323</v>
      </c>
      <c r="K1820" s="2">
        <f t="shared" si="756"/>
        <v>0.71276229790161683</v>
      </c>
      <c r="L1820" s="2">
        <f t="shared" si="757"/>
        <v>0</v>
      </c>
      <c r="M1820" s="2">
        <f t="shared" si="758"/>
        <v>0</v>
      </c>
      <c r="N1820" s="112">
        <v>835</v>
      </c>
      <c r="O1820" s="112">
        <v>2072</v>
      </c>
      <c r="P1820" s="112"/>
      <c r="Q1820" s="112"/>
      <c r="R1820" s="112"/>
      <c r="S1820" s="112"/>
      <c r="AP1820" s="7">
        <f>IF(Q1820&gt;0,RANK(Q1820,(N1820:P1820,Q1820:AF1820)),0)</f>
        <v>0</v>
      </c>
      <c r="AQ1820" s="7">
        <f>IF(R1820&gt;0,RANK(R1820,(N1820:P1820,Q1820:AF1820)),0)</f>
        <v>0</v>
      </c>
      <c r="AR1820" s="7">
        <f>IF(T1820&gt;0,RANK(T1820,(N1820:P1820,Q1820:AF1820)),0)</f>
        <v>0</v>
      </c>
      <c r="AS1820" s="7">
        <f>IF(S1820&gt;0,RANK(S1820,(N1820:P1820,Q1820:AF1820)),0)</f>
        <v>0</v>
      </c>
      <c r="AT1820" s="2">
        <f t="shared" si="759"/>
        <v>0</v>
      </c>
      <c r="AU1820" s="2">
        <f t="shared" si="760"/>
        <v>0</v>
      </c>
      <c r="AV1820" s="2">
        <f t="shared" si="761"/>
        <v>0</v>
      </c>
      <c r="AW1820" s="2">
        <f t="shared" si="762"/>
        <v>0</v>
      </c>
      <c r="AY1820" t="s">
        <v>1567</v>
      </c>
      <c r="AZ1820" t="s">
        <v>1221</v>
      </c>
      <c r="BA1820">
        <v>1</v>
      </c>
      <c r="BC1820">
        <v>2</v>
      </c>
      <c r="BD1820" s="91">
        <v>46</v>
      </c>
      <c r="BE1820" s="93">
        <v>87</v>
      </c>
      <c r="BF1820" s="96">
        <f t="shared" si="752"/>
        <v>46087</v>
      </c>
      <c r="BG1820" s="96">
        <f t="shared" si="753"/>
        <v>46087</v>
      </c>
      <c r="BI1820" s="7" t="s">
        <v>1447</v>
      </c>
      <c r="BP1820" t="s">
        <v>2000</v>
      </c>
    </row>
    <row r="1821" spans="1:68" ht="14" hidden="1" customHeight="1" outlineLevel="1" x14ac:dyDescent="0.2">
      <c r="A1821" t="s">
        <v>1121</v>
      </c>
      <c r="B1821" t="s">
        <v>1221</v>
      </c>
      <c r="C1821" s="1">
        <f t="shared" si="754"/>
        <v>1321</v>
      </c>
      <c r="D1821" s="7">
        <f>IF(N1821&gt;0, RANK(N1821,(N1821:P1821,Q1821:AF1821)),0)</f>
        <v>2</v>
      </c>
      <c r="E1821" s="7">
        <f>IF(O1821&gt;0,RANK(O1821,(N1821:P1821,Q1821:AF1821)),0)</f>
        <v>1</v>
      </c>
      <c r="F1821" s="7">
        <f>IF(P1821&gt;0,RANK(P1821,(N1821:P1821,Q1821:AF1821)),0)</f>
        <v>0</v>
      </c>
      <c r="G1821" s="1">
        <f t="shared" si="741"/>
        <v>851</v>
      </c>
      <c r="H1821" s="2">
        <f t="shared" si="742"/>
        <v>0.6442089326267979</v>
      </c>
      <c r="I1821" s="2"/>
      <c r="J1821" s="2">
        <f t="shared" si="755"/>
        <v>0.17789553368660105</v>
      </c>
      <c r="K1821" s="2">
        <f t="shared" si="756"/>
        <v>0.82210446631339895</v>
      </c>
      <c r="L1821" s="2">
        <f t="shared" si="757"/>
        <v>0</v>
      </c>
      <c r="M1821" s="2">
        <f t="shared" si="758"/>
        <v>0</v>
      </c>
      <c r="N1821" s="112">
        <v>235</v>
      </c>
      <c r="O1821" s="112">
        <v>1086</v>
      </c>
      <c r="P1821" s="112"/>
      <c r="Q1821" s="112"/>
      <c r="R1821" s="112"/>
      <c r="S1821" s="112"/>
      <c r="AP1821" s="7">
        <f>IF(Q1821&gt;0,RANK(Q1821,(N1821:P1821,Q1821:AF1821)),0)</f>
        <v>0</v>
      </c>
      <c r="AQ1821" s="7">
        <f>IF(R1821&gt;0,RANK(R1821,(N1821:P1821,Q1821:AF1821)),0)</f>
        <v>0</v>
      </c>
      <c r="AR1821" s="7">
        <f>IF(T1821&gt;0,RANK(T1821,(N1821:P1821,Q1821:AF1821)),0)</f>
        <v>0</v>
      </c>
      <c r="AS1821" s="7">
        <f>IF(S1821&gt;0,RANK(S1821,(N1821:P1821,Q1821:AF1821)),0)</f>
        <v>0</v>
      </c>
      <c r="AT1821" s="2">
        <f t="shared" si="759"/>
        <v>0</v>
      </c>
      <c r="AU1821" s="2">
        <f t="shared" si="760"/>
        <v>0</v>
      </c>
      <c r="AV1821" s="2">
        <f t="shared" si="761"/>
        <v>0</v>
      </c>
      <c r="AW1821" s="2">
        <f t="shared" si="762"/>
        <v>0</v>
      </c>
      <c r="AY1821" t="s">
        <v>1121</v>
      </c>
      <c r="AZ1821" t="s">
        <v>1221</v>
      </c>
      <c r="BA1821">
        <v>1</v>
      </c>
      <c r="BC1821">
        <v>2</v>
      </c>
      <c r="BD1821" s="91">
        <v>46</v>
      </c>
      <c r="BE1821" s="93">
        <v>89</v>
      </c>
      <c r="BF1821" s="96">
        <f t="shared" si="752"/>
        <v>46089</v>
      </c>
      <c r="BG1821" s="96">
        <f t="shared" si="753"/>
        <v>46089</v>
      </c>
      <c r="BI1821" s="7" t="s">
        <v>1447</v>
      </c>
      <c r="BP1821" t="s">
        <v>868</v>
      </c>
    </row>
    <row r="1822" spans="1:68" ht="14" hidden="1" customHeight="1" outlineLevel="1" x14ac:dyDescent="0.2">
      <c r="A1822" t="s">
        <v>957</v>
      </c>
      <c r="B1822" t="s">
        <v>1221</v>
      </c>
      <c r="C1822" s="1">
        <f t="shared" si="754"/>
        <v>2187</v>
      </c>
      <c r="D1822" s="7">
        <f>IF(N1822&gt;0, RANK(N1822,(N1822:P1822,Q1822:AF1822)),0)</f>
        <v>2</v>
      </c>
      <c r="E1822" s="7">
        <f>IF(O1822&gt;0,RANK(O1822,(N1822:P1822,Q1822:AF1822)),0)</f>
        <v>1</v>
      </c>
      <c r="F1822" s="7">
        <f>IF(P1822&gt;0,RANK(P1822,(N1822:P1822,Q1822:AF1822)),0)</f>
        <v>0</v>
      </c>
      <c r="G1822" s="1">
        <f t="shared" si="741"/>
        <v>481</v>
      </c>
      <c r="H1822" s="2">
        <f t="shared" si="742"/>
        <v>0.21993598536808415</v>
      </c>
      <c r="I1822" s="2"/>
      <c r="J1822" s="2">
        <f t="shared" si="755"/>
        <v>0.39003200731595794</v>
      </c>
      <c r="K1822" s="2">
        <f t="shared" si="756"/>
        <v>0.60996799268404212</v>
      </c>
      <c r="L1822" s="2">
        <f t="shared" si="757"/>
        <v>0</v>
      </c>
      <c r="M1822" s="2">
        <f t="shared" si="758"/>
        <v>-1.1102230246251565E-16</v>
      </c>
      <c r="N1822" s="112">
        <v>853</v>
      </c>
      <c r="O1822" s="112">
        <v>1334</v>
      </c>
      <c r="P1822" s="112"/>
      <c r="Q1822" s="112"/>
      <c r="R1822" s="112"/>
      <c r="S1822" s="112"/>
      <c r="AP1822" s="7">
        <f>IF(Q1822&gt;0,RANK(Q1822,(N1822:P1822,Q1822:AF1822)),0)</f>
        <v>0</v>
      </c>
      <c r="AQ1822" s="7">
        <f>IF(R1822&gt;0,RANK(R1822,(N1822:P1822,Q1822:AF1822)),0)</f>
        <v>0</v>
      </c>
      <c r="AR1822" s="7">
        <f>IF(T1822&gt;0,RANK(T1822,(N1822:P1822,Q1822:AF1822)),0)</f>
        <v>0</v>
      </c>
      <c r="AS1822" s="7">
        <f>IF(S1822&gt;0,RANK(S1822,(N1822:P1822,Q1822:AF1822)),0)</f>
        <v>0</v>
      </c>
      <c r="AT1822" s="2">
        <f t="shared" si="759"/>
        <v>0</v>
      </c>
      <c r="AU1822" s="2">
        <f t="shared" si="760"/>
        <v>0</v>
      </c>
      <c r="AV1822" s="2">
        <f t="shared" si="761"/>
        <v>0</v>
      </c>
      <c r="AW1822" s="2">
        <f t="shared" si="762"/>
        <v>0</v>
      </c>
      <c r="AY1822" t="s">
        <v>957</v>
      </c>
      <c r="AZ1822" t="s">
        <v>1221</v>
      </c>
      <c r="BA1822">
        <v>1</v>
      </c>
      <c r="BC1822">
        <v>2</v>
      </c>
      <c r="BD1822" s="91">
        <v>46</v>
      </c>
      <c r="BE1822" s="93">
        <v>91</v>
      </c>
      <c r="BF1822" s="96">
        <f t="shared" si="752"/>
        <v>46091</v>
      </c>
      <c r="BG1822" s="96">
        <f t="shared" si="753"/>
        <v>46091</v>
      </c>
      <c r="BI1822" s="7" t="s">
        <v>1447</v>
      </c>
      <c r="BP1822" t="s">
        <v>1775</v>
      </c>
    </row>
    <row r="1823" spans="1:68" ht="14" hidden="1" customHeight="1" outlineLevel="1" x14ac:dyDescent="0.2">
      <c r="A1823" t="s">
        <v>1799</v>
      </c>
      <c r="B1823" t="s">
        <v>1221</v>
      </c>
      <c r="C1823" s="1">
        <f t="shared" si="754"/>
        <v>13531</v>
      </c>
      <c r="D1823" s="7">
        <f>IF(N1823&gt;0, RANK(N1823,(N1823:P1823,Q1823:AF1823)),0)</f>
        <v>2</v>
      </c>
      <c r="E1823" s="7">
        <f>IF(O1823&gt;0,RANK(O1823,(N1823:P1823,Q1823:AF1823)),0)</f>
        <v>1</v>
      </c>
      <c r="F1823" s="7">
        <f>IF(P1823&gt;0,RANK(P1823,(N1823:P1823,Q1823:AF1823)),0)</f>
        <v>0</v>
      </c>
      <c r="G1823" s="1">
        <f t="shared" ref="G1823:G1886" si="763">IF(C1823&gt;0,MAX(N1823:P1823)-LARGE(N1823:P1823,2),0)</f>
        <v>7179</v>
      </c>
      <c r="H1823" s="2">
        <f t="shared" ref="H1823:H1886" si="764">IF(C1823&gt;0,G1823/C1823,0)</f>
        <v>0.53055945606385335</v>
      </c>
      <c r="I1823" s="2"/>
      <c r="J1823" s="2">
        <f t="shared" si="755"/>
        <v>0.23472027196807332</v>
      </c>
      <c r="K1823" s="2">
        <f t="shared" si="756"/>
        <v>0.76527972803192668</v>
      </c>
      <c r="L1823" s="2">
        <f t="shared" si="757"/>
        <v>0</v>
      </c>
      <c r="M1823" s="2">
        <f t="shared" si="758"/>
        <v>0</v>
      </c>
      <c r="N1823" s="112">
        <v>3176</v>
      </c>
      <c r="O1823" s="112">
        <v>10355</v>
      </c>
      <c r="P1823" s="112"/>
      <c r="Q1823" s="112"/>
      <c r="R1823" s="112"/>
      <c r="S1823" s="112"/>
      <c r="AP1823" s="7">
        <f>IF(Q1823&gt;0,RANK(Q1823,(N1823:P1823,Q1823:AF1823)),0)</f>
        <v>0</v>
      </c>
      <c r="AQ1823" s="7">
        <f>IF(R1823&gt;0,RANK(R1823,(N1823:P1823,Q1823:AF1823)),0)</f>
        <v>0</v>
      </c>
      <c r="AR1823" s="7">
        <f>IF(T1823&gt;0,RANK(T1823,(N1823:P1823,Q1823:AF1823)),0)</f>
        <v>0</v>
      </c>
      <c r="AS1823" s="7">
        <f>IF(S1823&gt;0,RANK(S1823,(N1823:P1823,Q1823:AF1823)),0)</f>
        <v>0</v>
      </c>
      <c r="AT1823" s="2">
        <f t="shared" si="759"/>
        <v>0</v>
      </c>
      <c r="AU1823" s="2">
        <f t="shared" si="760"/>
        <v>0</v>
      </c>
      <c r="AV1823" s="2">
        <f t="shared" si="761"/>
        <v>0</v>
      </c>
      <c r="AW1823" s="2">
        <f t="shared" si="762"/>
        <v>0</v>
      </c>
      <c r="AY1823" t="s">
        <v>1799</v>
      </c>
      <c r="AZ1823" t="s">
        <v>1221</v>
      </c>
      <c r="BA1823">
        <v>1</v>
      </c>
      <c r="BC1823">
        <v>2</v>
      </c>
      <c r="BD1823" s="91">
        <v>46</v>
      </c>
      <c r="BE1823" s="93">
        <v>93</v>
      </c>
      <c r="BF1823" s="96">
        <f t="shared" si="752"/>
        <v>46093</v>
      </c>
      <c r="BG1823" s="96">
        <f t="shared" si="753"/>
        <v>46093</v>
      </c>
      <c r="BI1823" s="7" t="s">
        <v>1447</v>
      </c>
      <c r="BP1823" t="s">
        <v>2000</v>
      </c>
    </row>
    <row r="1824" spans="1:68" ht="14" hidden="1" customHeight="1" outlineLevel="1" x14ac:dyDescent="0.2">
      <c r="A1824" t="s">
        <v>1381</v>
      </c>
      <c r="B1824" t="s">
        <v>1221</v>
      </c>
      <c r="C1824" s="1">
        <f t="shared" si="754"/>
        <v>771</v>
      </c>
      <c r="D1824" s="7">
        <f>IF(N1824&gt;0, RANK(N1824,(N1824:P1824,Q1824:AF1824)),0)</f>
        <v>2</v>
      </c>
      <c r="E1824" s="7">
        <f>IF(O1824&gt;0,RANK(O1824,(N1824:P1824,Q1824:AF1824)),0)</f>
        <v>1</v>
      </c>
      <c r="F1824" s="7">
        <f>IF(P1824&gt;0,RANK(P1824,(N1824:P1824,Q1824:AF1824)),0)</f>
        <v>0</v>
      </c>
      <c r="G1824" s="1">
        <f t="shared" si="763"/>
        <v>165</v>
      </c>
      <c r="H1824" s="2">
        <f t="shared" si="764"/>
        <v>0.2140077821011673</v>
      </c>
      <c r="I1824" s="2"/>
      <c r="J1824" s="2">
        <f t="shared" si="755"/>
        <v>0.39299610894941633</v>
      </c>
      <c r="K1824" s="2">
        <f t="shared" si="756"/>
        <v>0.60700389105058361</v>
      </c>
      <c r="L1824" s="2">
        <f t="shared" si="757"/>
        <v>0</v>
      </c>
      <c r="M1824" s="2">
        <f t="shared" si="758"/>
        <v>1.1102230246251565E-16</v>
      </c>
      <c r="N1824" s="112">
        <v>303</v>
      </c>
      <c r="O1824" s="112">
        <v>468</v>
      </c>
      <c r="P1824" s="112"/>
      <c r="Q1824" s="112"/>
      <c r="R1824" s="112"/>
      <c r="S1824" s="112"/>
      <c r="AP1824" s="7">
        <f>IF(Q1824&gt;0,RANK(Q1824,(N1824:P1824,Q1824:AF1824)),0)</f>
        <v>0</v>
      </c>
      <c r="AQ1824" s="7">
        <f>IF(R1824&gt;0,RANK(R1824,(N1824:P1824,Q1824:AF1824)),0)</f>
        <v>0</v>
      </c>
      <c r="AR1824" s="7">
        <f>IF(T1824&gt;0,RANK(T1824,(N1824:P1824,Q1824:AF1824)),0)</f>
        <v>0</v>
      </c>
      <c r="AS1824" s="7">
        <f>IF(S1824&gt;0,RANK(S1824,(N1824:P1824,Q1824:AF1824)),0)</f>
        <v>0</v>
      </c>
      <c r="AT1824" s="2">
        <f t="shared" si="759"/>
        <v>0</v>
      </c>
      <c r="AU1824" s="2">
        <f t="shared" si="760"/>
        <v>0</v>
      </c>
      <c r="AV1824" s="2">
        <f t="shared" si="761"/>
        <v>0</v>
      </c>
      <c r="AW1824" s="2">
        <f t="shared" si="762"/>
        <v>0</v>
      </c>
      <c r="AY1824" t="s">
        <v>1381</v>
      </c>
      <c r="AZ1824" t="s">
        <v>1221</v>
      </c>
      <c r="BA1824">
        <v>1</v>
      </c>
      <c r="BC1824">
        <v>2</v>
      </c>
      <c r="BD1824" s="91">
        <v>46</v>
      </c>
      <c r="BE1824" s="93">
        <v>95</v>
      </c>
      <c r="BF1824" s="96">
        <f t="shared" si="752"/>
        <v>46095</v>
      </c>
      <c r="BG1824" s="96">
        <f t="shared" si="753"/>
        <v>46095</v>
      </c>
      <c r="BI1824" s="7" t="s">
        <v>1447</v>
      </c>
      <c r="BP1824" t="s">
        <v>2177</v>
      </c>
    </row>
    <row r="1825" spans="1:68" ht="14" hidden="1" customHeight="1" outlineLevel="1" x14ac:dyDescent="0.2">
      <c r="A1825" t="s">
        <v>918</v>
      </c>
      <c r="B1825" t="s">
        <v>1221</v>
      </c>
      <c r="C1825" s="1">
        <f t="shared" si="754"/>
        <v>1146</v>
      </c>
      <c r="D1825" s="7">
        <f>IF(N1825&gt;0, RANK(N1825,(N1825:P1825,Q1825:AF1825)),0)</f>
        <v>2</v>
      </c>
      <c r="E1825" s="7">
        <f>IF(O1825&gt;0,RANK(O1825,(N1825:P1825,Q1825:AF1825)),0)</f>
        <v>1</v>
      </c>
      <c r="F1825" s="7">
        <f>IF(P1825&gt;0,RANK(P1825,(N1825:P1825,Q1825:AF1825)),0)</f>
        <v>0</v>
      </c>
      <c r="G1825" s="1">
        <f t="shared" si="763"/>
        <v>468</v>
      </c>
      <c r="H1825" s="2">
        <f t="shared" si="764"/>
        <v>0.40837696335078533</v>
      </c>
      <c r="I1825" s="2"/>
      <c r="J1825" s="2">
        <f t="shared" si="755"/>
        <v>0.29581151832460734</v>
      </c>
      <c r="K1825" s="2">
        <f t="shared" si="756"/>
        <v>0.70418848167539272</v>
      </c>
      <c r="L1825" s="2">
        <f t="shared" si="757"/>
        <v>0</v>
      </c>
      <c r="M1825" s="2">
        <f t="shared" si="758"/>
        <v>0</v>
      </c>
      <c r="N1825" s="112">
        <v>339</v>
      </c>
      <c r="O1825" s="112">
        <v>807</v>
      </c>
      <c r="P1825" s="112"/>
      <c r="Q1825" s="112"/>
      <c r="R1825" s="112"/>
      <c r="S1825" s="112"/>
      <c r="AP1825" s="7">
        <f>IF(Q1825&gt;0,RANK(Q1825,(N1825:P1825,Q1825:AF1825)),0)</f>
        <v>0</v>
      </c>
      <c r="AQ1825" s="7">
        <f>IF(R1825&gt;0,RANK(R1825,(N1825:P1825,Q1825:AF1825)),0)</f>
        <v>0</v>
      </c>
      <c r="AR1825" s="7">
        <f>IF(T1825&gt;0,RANK(T1825,(N1825:P1825,Q1825:AF1825)),0)</f>
        <v>0</v>
      </c>
      <c r="AS1825" s="7">
        <f>IF(S1825&gt;0,RANK(S1825,(N1825:P1825,Q1825:AF1825)),0)</f>
        <v>0</v>
      </c>
      <c r="AT1825" s="2">
        <f t="shared" si="759"/>
        <v>0</v>
      </c>
      <c r="AU1825" s="2">
        <f t="shared" si="760"/>
        <v>0</v>
      </c>
      <c r="AV1825" s="2">
        <f t="shared" si="761"/>
        <v>0</v>
      </c>
      <c r="AW1825" s="2">
        <f t="shared" si="762"/>
        <v>0</v>
      </c>
      <c r="AY1825" t="s">
        <v>918</v>
      </c>
      <c r="AZ1825" t="s">
        <v>1221</v>
      </c>
      <c r="BA1825">
        <v>1</v>
      </c>
      <c r="BC1825">
        <v>2</v>
      </c>
      <c r="BD1825" s="91">
        <v>46</v>
      </c>
      <c r="BE1825" s="93">
        <v>97</v>
      </c>
      <c r="BF1825" s="96">
        <f t="shared" si="752"/>
        <v>46097</v>
      </c>
      <c r="BG1825" s="96">
        <f t="shared" si="753"/>
        <v>46097</v>
      </c>
      <c r="BI1825" s="7" t="s">
        <v>1447</v>
      </c>
      <c r="BP1825" t="s">
        <v>2000</v>
      </c>
    </row>
    <row r="1826" spans="1:68" ht="14" hidden="1" customHeight="1" outlineLevel="1" x14ac:dyDescent="0.2">
      <c r="A1826" t="s">
        <v>1951</v>
      </c>
      <c r="B1826" t="s">
        <v>1221</v>
      </c>
      <c r="C1826" s="1">
        <f t="shared" si="754"/>
        <v>91572</v>
      </c>
      <c r="D1826" s="7">
        <f>IF(N1826&gt;0, RANK(N1826,(N1826:P1826,Q1826:AF1826)),0)</f>
        <v>2</v>
      </c>
      <c r="E1826" s="7">
        <f>IF(O1826&gt;0,RANK(O1826,(N1826:P1826,Q1826:AF1826)),0)</f>
        <v>1</v>
      </c>
      <c r="F1826" s="7">
        <f>IF(P1826&gt;0,RANK(P1826,(N1826:P1826,Q1826:AF1826)),0)</f>
        <v>0</v>
      </c>
      <c r="G1826" s="1">
        <f t="shared" si="763"/>
        <v>13974</v>
      </c>
      <c r="H1826" s="2">
        <f t="shared" si="764"/>
        <v>0.15260123181758617</v>
      </c>
      <c r="I1826" s="2"/>
      <c r="J1826" s="2">
        <f t="shared" si="755"/>
        <v>0.42369938409120694</v>
      </c>
      <c r="K1826" s="2">
        <f t="shared" si="756"/>
        <v>0.57630061590879311</v>
      </c>
      <c r="L1826" s="2">
        <f t="shared" si="757"/>
        <v>0</v>
      </c>
      <c r="M1826" s="2">
        <f t="shared" si="758"/>
        <v>0</v>
      </c>
      <c r="N1826" s="112">
        <v>38799</v>
      </c>
      <c r="O1826" s="112">
        <v>52773</v>
      </c>
      <c r="P1826" s="112"/>
      <c r="Q1826" s="112"/>
      <c r="R1826" s="112"/>
      <c r="S1826" s="112"/>
      <c r="AP1826" s="7">
        <f>IF(Q1826&gt;0,RANK(Q1826,(N1826:P1826,Q1826:AF1826)),0)</f>
        <v>0</v>
      </c>
      <c r="AQ1826" s="7">
        <f>IF(R1826&gt;0,RANK(R1826,(N1826:P1826,Q1826:AF1826)),0)</f>
        <v>0</v>
      </c>
      <c r="AR1826" s="7">
        <f>IF(T1826&gt;0,RANK(T1826,(N1826:P1826,Q1826:AF1826)),0)</f>
        <v>0</v>
      </c>
      <c r="AS1826" s="7">
        <f>IF(S1826&gt;0,RANK(S1826,(N1826:P1826,Q1826:AF1826)),0)</f>
        <v>0</v>
      </c>
      <c r="AT1826" s="2">
        <f t="shared" si="759"/>
        <v>0</v>
      </c>
      <c r="AU1826" s="2">
        <f t="shared" si="760"/>
        <v>0</v>
      </c>
      <c r="AV1826" s="2">
        <f t="shared" si="761"/>
        <v>0</v>
      </c>
      <c r="AW1826" s="2">
        <f t="shared" si="762"/>
        <v>0</v>
      </c>
      <c r="AY1826" t="s">
        <v>1951</v>
      </c>
      <c r="AZ1826" t="s">
        <v>1221</v>
      </c>
      <c r="BA1826">
        <v>1</v>
      </c>
      <c r="BC1826">
        <v>2</v>
      </c>
      <c r="BD1826" s="91">
        <v>46</v>
      </c>
      <c r="BE1826" s="93">
        <v>99</v>
      </c>
      <c r="BF1826" s="96">
        <f t="shared" si="752"/>
        <v>46099</v>
      </c>
      <c r="BG1826" s="96">
        <f t="shared" si="753"/>
        <v>46099</v>
      </c>
      <c r="BI1826" s="7" t="s">
        <v>1447</v>
      </c>
      <c r="BP1826" t="s">
        <v>2000</v>
      </c>
    </row>
    <row r="1827" spans="1:68" ht="14" hidden="1" customHeight="1" outlineLevel="1" x14ac:dyDescent="0.2">
      <c r="A1827" t="s">
        <v>496</v>
      </c>
      <c r="B1827" t="s">
        <v>1221</v>
      </c>
      <c r="C1827" s="1">
        <f t="shared" si="754"/>
        <v>3220</v>
      </c>
      <c r="D1827" s="7">
        <f>IF(N1827&gt;0, RANK(N1827,(N1827:P1827,Q1827:AF1827)),0)</f>
        <v>2</v>
      </c>
      <c r="E1827" s="7">
        <f>IF(O1827&gt;0,RANK(O1827,(N1827:P1827,Q1827:AF1827)),0)</f>
        <v>1</v>
      </c>
      <c r="F1827" s="7">
        <f>IF(P1827&gt;0,RANK(P1827,(N1827:P1827,Q1827:AF1827)),0)</f>
        <v>0</v>
      </c>
      <c r="G1827" s="1">
        <f t="shared" si="763"/>
        <v>534</v>
      </c>
      <c r="H1827" s="2">
        <f t="shared" si="764"/>
        <v>0.16583850931677019</v>
      </c>
      <c r="I1827" s="2"/>
      <c r="J1827" s="2">
        <f t="shared" si="755"/>
        <v>0.41708074534161493</v>
      </c>
      <c r="K1827" s="2">
        <f t="shared" si="756"/>
        <v>0.58291925465838512</v>
      </c>
      <c r="L1827" s="2">
        <f t="shared" si="757"/>
        <v>0</v>
      </c>
      <c r="M1827" s="2">
        <f t="shared" si="758"/>
        <v>-1.1102230246251565E-16</v>
      </c>
      <c r="N1827" s="112">
        <v>1343</v>
      </c>
      <c r="O1827" s="112">
        <v>1877</v>
      </c>
      <c r="P1827" s="112"/>
      <c r="Q1827" s="112"/>
      <c r="R1827" s="112"/>
      <c r="S1827" s="112"/>
      <c r="AP1827" s="7">
        <f>IF(Q1827&gt;0,RANK(Q1827,(N1827:P1827,Q1827:AF1827)),0)</f>
        <v>0</v>
      </c>
      <c r="AQ1827" s="7">
        <f>IF(R1827&gt;0,RANK(R1827,(N1827:P1827,Q1827:AF1827)),0)</f>
        <v>0</v>
      </c>
      <c r="AR1827" s="7">
        <f>IF(T1827&gt;0,RANK(T1827,(N1827:P1827,Q1827:AF1827)),0)</f>
        <v>0</v>
      </c>
      <c r="AS1827" s="7">
        <f>IF(S1827&gt;0,RANK(S1827,(N1827:P1827,Q1827:AF1827)),0)</f>
        <v>0</v>
      </c>
      <c r="AT1827" s="2">
        <f t="shared" si="759"/>
        <v>0</v>
      </c>
      <c r="AU1827" s="2">
        <f t="shared" si="760"/>
        <v>0</v>
      </c>
      <c r="AV1827" s="2">
        <f t="shared" si="761"/>
        <v>0</v>
      </c>
      <c r="AW1827" s="2">
        <f t="shared" si="762"/>
        <v>0</v>
      </c>
      <c r="AY1827" t="s">
        <v>496</v>
      </c>
      <c r="AZ1827" t="s">
        <v>1221</v>
      </c>
      <c r="BA1827">
        <v>1</v>
      </c>
      <c r="BC1827">
        <v>2</v>
      </c>
      <c r="BD1827" s="91">
        <v>46</v>
      </c>
      <c r="BE1827" s="93">
        <v>101</v>
      </c>
      <c r="BF1827" s="96">
        <f t="shared" si="752"/>
        <v>46101</v>
      </c>
      <c r="BG1827" s="96">
        <f t="shared" si="753"/>
        <v>46101</v>
      </c>
      <c r="BI1827" s="7" t="s">
        <v>1447</v>
      </c>
      <c r="BP1827" t="s">
        <v>2177</v>
      </c>
    </row>
    <row r="1828" spans="1:68" ht="14" hidden="1" customHeight="1" outlineLevel="1" x14ac:dyDescent="0.2">
      <c r="A1828" t="s">
        <v>2902</v>
      </c>
      <c r="B1828" t="s">
        <v>1221</v>
      </c>
      <c r="C1828" s="1">
        <f>SUM(N1828:AN1828)</f>
        <v>3201</v>
      </c>
      <c r="D1828" s="7">
        <f>IF(N1828&gt;0, RANK(N1828,(N1828:P1828,Q1828:AF1828)),0)</f>
        <v>1</v>
      </c>
      <c r="E1828" s="7">
        <f>IF(O1828&gt;0,RANK(O1828,(N1828:P1828,Q1828:AF1828)),0)</f>
        <v>2</v>
      </c>
      <c r="F1828" s="7">
        <f>IF(P1828&gt;0,RANK(P1828,(N1828:P1828,Q1828:AF1828)),0)</f>
        <v>0</v>
      </c>
      <c r="G1828" s="1">
        <f>IF(C1828&gt;0,MAX(N1828:P1828)-LARGE(N1828:P1828,2),0)</f>
        <v>2181</v>
      </c>
      <c r="H1828" s="2">
        <f>IF(C1828&gt;0,G1828/C1828,0)</f>
        <v>0.68134957825679476</v>
      </c>
      <c r="I1828" s="2"/>
      <c r="J1828" s="2">
        <f t="shared" si="755"/>
        <v>0.84067478912839733</v>
      </c>
      <c r="K1828" s="2">
        <f t="shared" si="756"/>
        <v>0.15932521087160262</v>
      </c>
      <c r="L1828" s="2">
        <f>IF($C1828=0,"-",P1828/$C1828)</f>
        <v>0</v>
      </c>
      <c r="M1828" s="2">
        <f>IF(C1828=0,"-",(1-J1828-K1828-L1828))</f>
        <v>5.5511151231257827E-17</v>
      </c>
      <c r="N1828" s="112">
        <v>2691</v>
      </c>
      <c r="O1828" s="112">
        <v>510</v>
      </c>
      <c r="P1828" s="112"/>
      <c r="Q1828" s="112"/>
      <c r="R1828" s="112"/>
      <c r="S1828" s="112"/>
      <c r="AP1828" s="7">
        <f>IF(Q1828&gt;0,RANK(Q1828,(N1828:P1828,Q1828:AF1828)),0)</f>
        <v>0</v>
      </c>
      <c r="AQ1828" s="7">
        <f>IF(R1828&gt;0,RANK(R1828,(N1828:P1828,Q1828:AF1828)),0)</f>
        <v>0</v>
      </c>
      <c r="AR1828" s="7">
        <f>IF(T1828&gt;0,RANK(T1828,(N1828:P1828,Q1828:AF1828)),0)</f>
        <v>0</v>
      </c>
      <c r="AS1828" s="7">
        <f>IF(S1828&gt;0,RANK(S1828,(N1828:P1828,Q1828:AF1828)),0)</f>
        <v>0</v>
      </c>
      <c r="AT1828" s="2">
        <f>IF($C1828=0,"-",Q1828/$C1828)</f>
        <v>0</v>
      </c>
      <c r="AU1828" s="2">
        <f>IF($C1828=0,"-",R1828/$C1828)</f>
        <v>0</v>
      </c>
      <c r="AV1828" s="2">
        <f>IF($C1828=0,"-",T1828/$C1828)</f>
        <v>0</v>
      </c>
      <c r="AW1828" s="2">
        <f>IF($C1828=0,"-",S1828/$C1828)</f>
        <v>0</v>
      </c>
      <c r="AY1828" t="s">
        <v>2902</v>
      </c>
      <c r="AZ1828" t="s">
        <v>1221</v>
      </c>
      <c r="BA1828" t="e">
        <v>#N/A</v>
      </c>
      <c r="BC1828">
        <v>2</v>
      </c>
      <c r="BD1828" s="91">
        <v>46</v>
      </c>
      <c r="BE1828" s="93">
        <v>102</v>
      </c>
      <c r="BF1828" s="96">
        <f>1000*BD1828+BE1828</f>
        <v>46102</v>
      </c>
      <c r="BG1828" s="96">
        <v>46113</v>
      </c>
      <c r="BI1828" s="7" t="s">
        <v>1447</v>
      </c>
      <c r="BP1828" t="s">
        <v>2177</v>
      </c>
    </row>
    <row r="1829" spans="1:68" ht="14" hidden="1" customHeight="1" outlineLevel="1" x14ac:dyDescent="0.2">
      <c r="A1829" t="s">
        <v>1062</v>
      </c>
      <c r="B1829" t="s">
        <v>1221</v>
      </c>
      <c r="C1829" s="1">
        <f t="shared" si="754"/>
        <v>56878</v>
      </c>
      <c r="D1829" s="7">
        <f>IF(N1829&gt;0, RANK(N1829,(N1829:P1829,Q1829:AF1829)),0)</f>
        <v>2</v>
      </c>
      <c r="E1829" s="7">
        <f>IF(O1829&gt;0,RANK(O1829,(N1829:P1829,Q1829:AF1829)),0)</f>
        <v>1</v>
      </c>
      <c r="F1829" s="7">
        <f>IF(P1829&gt;0,RANK(P1829,(N1829:P1829,Q1829:AF1829)),0)</f>
        <v>0</v>
      </c>
      <c r="G1829" s="1">
        <f t="shared" si="763"/>
        <v>18510</v>
      </c>
      <c r="H1829" s="2">
        <f t="shared" si="764"/>
        <v>0.32543338373360525</v>
      </c>
      <c r="I1829" s="2"/>
      <c r="J1829" s="2">
        <f t="shared" si="755"/>
        <v>0.33728330813319735</v>
      </c>
      <c r="K1829" s="2">
        <f t="shared" si="756"/>
        <v>0.6627166918668026</v>
      </c>
      <c r="L1829" s="2">
        <f t="shared" si="757"/>
        <v>0</v>
      </c>
      <c r="M1829" s="2">
        <f t="shared" si="758"/>
        <v>0</v>
      </c>
      <c r="N1829" s="112">
        <v>19184</v>
      </c>
      <c r="O1829" s="112">
        <v>37694</v>
      </c>
      <c r="P1829" s="112"/>
      <c r="Q1829" s="112"/>
      <c r="R1829" s="112"/>
      <c r="S1829" s="112"/>
      <c r="AP1829" s="7">
        <f>IF(Q1829&gt;0,RANK(Q1829,(N1829:P1829,Q1829:AF1829)),0)</f>
        <v>0</v>
      </c>
      <c r="AQ1829" s="7">
        <f>IF(R1829&gt;0,RANK(R1829,(N1829:P1829,Q1829:AF1829)),0)</f>
        <v>0</v>
      </c>
      <c r="AR1829" s="7">
        <f>IF(T1829&gt;0,RANK(T1829,(N1829:P1829,Q1829:AF1829)),0)</f>
        <v>0</v>
      </c>
      <c r="AS1829" s="7">
        <f>IF(S1829&gt;0,RANK(S1829,(N1829:P1829,Q1829:AF1829)),0)</f>
        <v>0</v>
      </c>
      <c r="AT1829" s="2">
        <f t="shared" si="759"/>
        <v>0</v>
      </c>
      <c r="AU1829" s="2">
        <f t="shared" si="760"/>
        <v>0</v>
      </c>
      <c r="AV1829" s="2">
        <f t="shared" si="761"/>
        <v>0</v>
      </c>
      <c r="AW1829" s="2">
        <f t="shared" si="762"/>
        <v>0</v>
      </c>
      <c r="AY1829" t="s">
        <v>1062</v>
      </c>
      <c r="AZ1829" t="s">
        <v>1221</v>
      </c>
      <c r="BA1829">
        <v>1</v>
      </c>
      <c r="BC1829">
        <v>2</v>
      </c>
      <c r="BD1829" s="91">
        <v>46</v>
      </c>
      <c r="BE1829" s="93">
        <v>103</v>
      </c>
      <c r="BF1829" s="96">
        <f t="shared" si="752"/>
        <v>46103</v>
      </c>
      <c r="BG1829" s="96">
        <f t="shared" si="753"/>
        <v>46103</v>
      </c>
      <c r="BI1829" s="7" t="s">
        <v>1447</v>
      </c>
      <c r="BP1829" t="s">
        <v>868</v>
      </c>
    </row>
    <row r="1830" spans="1:68" ht="14" hidden="1" customHeight="1" outlineLevel="1" x14ac:dyDescent="0.2">
      <c r="A1830" t="s">
        <v>744</v>
      </c>
      <c r="B1830" t="s">
        <v>1221</v>
      </c>
      <c r="C1830" s="1">
        <f t="shared" si="754"/>
        <v>1644</v>
      </c>
      <c r="D1830" s="7">
        <f>IF(N1830&gt;0, RANK(N1830,(N1830:P1830,Q1830:AF1830)),0)</f>
        <v>2</v>
      </c>
      <c r="E1830" s="7">
        <f>IF(O1830&gt;0,RANK(O1830,(N1830:P1830,Q1830:AF1830)),0)</f>
        <v>1</v>
      </c>
      <c r="F1830" s="7">
        <f>IF(P1830&gt;0,RANK(P1830,(N1830:P1830,Q1830:AF1830)),0)</f>
        <v>0</v>
      </c>
      <c r="G1830" s="1">
        <f t="shared" si="763"/>
        <v>1146</v>
      </c>
      <c r="H1830" s="2">
        <f t="shared" si="764"/>
        <v>0.6970802919708029</v>
      </c>
      <c r="I1830" s="2"/>
      <c r="J1830" s="2">
        <f t="shared" si="755"/>
        <v>0.15145985401459855</v>
      </c>
      <c r="K1830" s="2">
        <f t="shared" si="756"/>
        <v>0.84854014598540151</v>
      </c>
      <c r="L1830" s="2">
        <f t="shared" si="757"/>
        <v>0</v>
      </c>
      <c r="M1830" s="2">
        <f t="shared" si="758"/>
        <v>-1.1102230246251565E-16</v>
      </c>
      <c r="N1830" s="112">
        <v>249</v>
      </c>
      <c r="O1830" s="112">
        <v>1395</v>
      </c>
      <c r="P1830" s="112"/>
      <c r="Q1830" s="112"/>
      <c r="R1830" s="112"/>
      <c r="S1830" s="112"/>
      <c r="AP1830" s="7">
        <f>IF(Q1830&gt;0,RANK(Q1830,(N1830:P1830,Q1830:AF1830)),0)</f>
        <v>0</v>
      </c>
      <c r="AQ1830" s="7">
        <f>IF(R1830&gt;0,RANK(R1830,(N1830:P1830,Q1830:AF1830)),0)</f>
        <v>0</v>
      </c>
      <c r="AR1830" s="7">
        <f>IF(T1830&gt;0,RANK(T1830,(N1830:P1830,Q1830:AF1830)),0)</f>
        <v>0</v>
      </c>
      <c r="AS1830" s="7">
        <f>IF(S1830&gt;0,RANK(S1830,(N1830:P1830,Q1830:AF1830)),0)</f>
        <v>0</v>
      </c>
      <c r="AT1830" s="2">
        <f t="shared" si="759"/>
        <v>0</v>
      </c>
      <c r="AU1830" s="2">
        <f t="shared" si="760"/>
        <v>0</v>
      </c>
      <c r="AV1830" s="2">
        <f t="shared" si="761"/>
        <v>0</v>
      </c>
      <c r="AW1830" s="2">
        <f t="shared" si="762"/>
        <v>0</v>
      </c>
      <c r="AY1830" t="s">
        <v>744</v>
      </c>
      <c r="AZ1830" t="s">
        <v>1221</v>
      </c>
      <c r="BA1830">
        <v>1</v>
      </c>
      <c r="BC1830">
        <v>2</v>
      </c>
      <c r="BD1830" s="91">
        <v>46</v>
      </c>
      <c r="BE1830" s="93">
        <v>105</v>
      </c>
      <c r="BF1830" s="96">
        <f t="shared" si="752"/>
        <v>46105</v>
      </c>
      <c r="BG1830" s="96">
        <f t="shared" si="753"/>
        <v>46105</v>
      </c>
      <c r="BI1830" s="7" t="s">
        <v>1447</v>
      </c>
      <c r="BP1830" t="s">
        <v>2177</v>
      </c>
    </row>
    <row r="1831" spans="1:68" ht="14" hidden="1" customHeight="1" outlineLevel="1" x14ac:dyDescent="0.2">
      <c r="A1831" t="s">
        <v>627</v>
      </c>
      <c r="B1831" t="s">
        <v>1221</v>
      </c>
      <c r="C1831" s="1">
        <f t="shared" si="754"/>
        <v>1384</v>
      </c>
      <c r="D1831" s="7">
        <f>IF(N1831&gt;0, RANK(N1831,(N1831:P1831,Q1831:AF1831)),0)</f>
        <v>2</v>
      </c>
      <c r="E1831" s="7">
        <f>IF(O1831&gt;0,RANK(O1831,(N1831:P1831,Q1831:AF1831)),0)</f>
        <v>1</v>
      </c>
      <c r="F1831" s="7">
        <f>IF(P1831&gt;0,RANK(P1831,(N1831:P1831,Q1831:AF1831)),0)</f>
        <v>0</v>
      </c>
      <c r="G1831" s="1">
        <f t="shared" si="763"/>
        <v>936</v>
      </c>
      <c r="H1831" s="2">
        <f t="shared" si="764"/>
        <v>0.67630057803468213</v>
      </c>
      <c r="I1831" s="2"/>
      <c r="J1831" s="2">
        <f t="shared" si="755"/>
        <v>0.16184971098265896</v>
      </c>
      <c r="K1831" s="2">
        <f t="shared" si="756"/>
        <v>0.83815028901734101</v>
      </c>
      <c r="L1831" s="2">
        <f t="shared" si="757"/>
        <v>0</v>
      </c>
      <c r="M1831" s="2">
        <f t="shared" si="758"/>
        <v>0</v>
      </c>
      <c r="N1831" s="112">
        <v>224</v>
      </c>
      <c r="O1831" s="112">
        <v>1160</v>
      </c>
      <c r="P1831" s="112"/>
      <c r="Q1831" s="112"/>
      <c r="R1831" s="112"/>
      <c r="S1831" s="112"/>
      <c r="AP1831" s="7">
        <f>IF(Q1831&gt;0,RANK(Q1831,(N1831:P1831,Q1831:AF1831)),0)</f>
        <v>0</v>
      </c>
      <c r="AQ1831" s="7">
        <f>IF(R1831&gt;0,RANK(R1831,(N1831:P1831,Q1831:AF1831)),0)</f>
        <v>0</v>
      </c>
      <c r="AR1831" s="7">
        <f>IF(T1831&gt;0,RANK(T1831,(N1831:P1831,Q1831:AF1831)),0)</f>
        <v>0</v>
      </c>
      <c r="AS1831" s="7">
        <f>IF(S1831&gt;0,RANK(S1831,(N1831:P1831,Q1831:AF1831)),0)</f>
        <v>0</v>
      </c>
      <c r="AT1831" s="2">
        <f t="shared" si="759"/>
        <v>0</v>
      </c>
      <c r="AU1831" s="2">
        <f t="shared" si="760"/>
        <v>0</v>
      </c>
      <c r="AV1831" s="2">
        <f t="shared" si="761"/>
        <v>0</v>
      </c>
      <c r="AW1831" s="2">
        <f t="shared" si="762"/>
        <v>0</v>
      </c>
      <c r="AY1831" t="s">
        <v>627</v>
      </c>
      <c r="AZ1831" t="s">
        <v>1221</v>
      </c>
      <c r="BA1831">
        <v>1</v>
      </c>
      <c r="BC1831">
        <v>2</v>
      </c>
      <c r="BD1831" s="91">
        <v>46</v>
      </c>
      <c r="BE1831" s="93">
        <v>107</v>
      </c>
      <c r="BF1831" s="96">
        <f t="shared" si="752"/>
        <v>46107</v>
      </c>
      <c r="BG1831" s="96">
        <f t="shared" si="753"/>
        <v>46107</v>
      </c>
      <c r="BI1831" s="7" t="s">
        <v>1447</v>
      </c>
      <c r="BP1831" t="s">
        <v>1775</v>
      </c>
    </row>
    <row r="1832" spans="1:68" ht="14" hidden="1" customHeight="1" outlineLevel="1" x14ac:dyDescent="0.2">
      <c r="A1832" t="s">
        <v>35</v>
      </c>
      <c r="B1832" t="s">
        <v>1221</v>
      </c>
      <c r="C1832" s="1">
        <f t="shared" si="754"/>
        <v>4296</v>
      </c>
      <c r="D1832" s="7">
        <f>IF(N1832&gt;0, RANK(N1832,(N1832:P1832,Q1832:AF1832)),0)</f>
        <v>2</v>
      </c>
      <c r="E1832" s="7">
        <f>IF(O1832&gt;0,RANK(O1832,(N1832:P1832,Q1832:AF1832)),0)</f>
        <v>1</v>
      </c>
      <c r="F1832" s="7">
        <f>IF(P1832&gt;0,RANK(P1832,(N1832:P1832,Q1832:AF1832)),0)</f>
        <v>0</v>
      </c>
      <c r="G1832" s="1">
        <f t="shared" si="763"/>
        <v>762</v>
      </c>
      <c r="H1832" s="2">
        <f t="shared" si="764"/>
        <v>0.17737430167597765</v>
      </c>
      <c r="I1832" s="2"/>
      <c r="J1832" s="2">
        <f t="shared" si="755"/>
        <v>0.41131284916201116</v>
      </c>
      <c r="K1832" s="2">
        <f t="shared" si="756"/>
        <v>0.58868715083798884</v>
      </c>
      <c r="L1832" s="2">
        <f t="shared" si="757"/>
        <v>0</v>
      </c>
      <c r="M1832" s="2">
        <f t="shared" si="758"/>
        <v>0</v>
      </c>
      <c r="N1832" s="112">
        <v>1767</v>
      </c>
      <c r="O1832" s="112">
        <v>2529</v>
      </c>
      <c r="P1832" s="112"/>
      <c r="Q1832" s="112"/>
      <c r="R1832" s="112"/>
      <c r="S1832" s="112"/>
      <c r="AP1832" s="7">
        <f>IF(Q1832&gt;0,RANK(Q1832,(N1832:P1832,Q1832:AF1832)),0)</f>
        <v>0</v>
      </c>
      <c r="AQ1832" s="7">
        <f>IF(R1832&gt;0,RANK(R1832,(N1832:P1832,Q1832:AF1832)),0)</f>
        <v>0</v>
      </c>
      <c r="AR1832" s="7">
        <f>IF(T1832&gt;0,RANK(T1832,(N1832:P1832,Q1832:AF1832)),0)</f>
        <v>0</v>
      </c>
      <c r="AS1832" s="7">
        <f>IF(S1832&gt;0,RANK(S1832,(N1832:P1832,Q1832:AF1832)),0)</f>
        <v>0</v>
      </c>
      <c r="AT1832" s="2">
        <f t="shared" si="759"/>
        <v>0</v>
      </c>
      <c r="AU1832" s="2">
        <f t="shared" si="760"/>
        <v>0</v>
      </c>
      <c r="AV1832" s="2">
        <f t="shared" si="761"/>
        <v>0</v>
      </c>
      <c r="AW1832" s="2">
        <f t="shared" si="762"/>
        <v>0</v>
      </c>
      <c r="AY1832" t="s">
        <v>35</v>
      </c>
      <c r="AZ1832" t="s">
        <v>1221</v>
      </c>
      <c r="BA1832">
        <v>1</v>
      </c>
      <c r="BC1832">
        <v>2</v>
      </c>
      <c r="BD1832" s="91">
        <v>46</v>
      </c>
      <c r="BE1832" s="93">
        <v>109</v>
      </c>
      <c r="BF1832" s="96">
        <f t="shared" si="752"/>
        <v>46109</v>
      </c>
      <c r="BG1832" s="96">
        <f t="shared" si="753"/>
        <v>46109</v>
      </c>
      <c r="BI1832" s="7" t="s">
        <v>1447</v>
      </c>
      <c r="BP1832" t="s">
        <v>2000</v>
      </c>
    </row>
    <row r="1833" spans="1:68" ht="14" hidden="1" customHeight="1" outlineLevel="1" x14ac:dyDescent="0.2">
      <c r="A1833" t="s">
        <v>2374</v>
      </c>
      <c r="B1833" t="s">
        <v>1221</v>
      </c>
      <c r="C1833" s="1">
        <f t="shared" si="754"/>
        <v>1179</v>
      </c>
      <c r="D1833" s="7">
        <f>IF(N1833&gt;0, RANK(N1833,(N1833:P1833,Q1833:AF1833)),0)</f>
        <v>2</v>
      </c>
      <c r="E1833" s="7">
        <f>IF(O1833&gt;0,RANK(O1833,(N1833:P1833,Q1833:AF1833)),0)</f>
        <v>1</v>
      </c>
      <c r="F1833" s="7">
        <f>IF(P1833&gt;0,RANK(P1833,(N1833:P1833,Q1833:AF1833)),0)</f>
        <v>0</v>
      </c>
      <c r="G1833" s="1">
        <f t="shared" si="763"/>
        <v>617</v>
      </c>
      <c r="H1833" s="2">
        <f t="shared" si="764"/>
        <v>0.52332485156912634</v>
      </c>
      <c r="I1833" s="2"/>
      <c r="J1833" s="2">
        <f t="shared" si="755"/>
        <v>0.2383375742154368</v>
      </c>
      <c r="K1833" s="2">
        <f t="shared" si="756"/>
        <v>0.76166242578456322</v>
      </c>
      <c r="L1833" s="2">
        <f t="shared" si="757"/>
        <v>0</v>
      </c>
      <c r="M1833" s="2">
        <f t="shared" si="758"/>
        <v>0</v>
      </c>
      <c r="N1833" s="112">
        <v>281</v>
      </c>
      <c r="O1833" s="112">
        <v>898</v>
      </c>
      <c r="P1833" s="112"/>
      <c r="Q1833" s="112"/>
      <c r="R1833" s="112"/>
      <c r="S1833" s="112"/>
      <c r="AP1833" s="7">
        <f>IF(Q1833&gt;0,RANK(Q1833,(N1833:P1833,Q1833:AF1833)),0)</f>
        <v>0</v>
      </c>
      <c r="AQ1833" s="7">
        <f>IF(R1833&gt;0,RANK(R1833,(N1833:P1833,Q1833:AF1833)),0)</f>
        <v>0</v>
      </c>
      <c r="AR1833" s="7">
        <f>IF(T1833&gt;0,RANK(T1833,(N1833:P1833,Q1833:AF1833)),0)</f>
        <v>0</v>
      </c>
      <c r="AS1833" s="7">
        <f>IF(S1833&gt;0,RANK(S1833,(N1833:P1833,Q1833:AF1833)),0)</f>
        <v>0</v>
      </c>
      <c r="AT1833" s="2">
        <f t="shared" si="759"/>
        <v>0</v>
      </c>
      <c r="AU1833" s="2">
        <f t="shared" si="760"/>
        <v>0</v>
      </c>
      <c r="AV1833" s="2">
        <f t="shared" si="761"/>
        <v>0</v>
      </c>
      <c r="AW1833" s="2">
        <f t="shared" si="762"/>
        <v>0</v>
      </c>
      <c r="AY1833" t="s">
        <v>2374</v>
      </c>
      <c r="AZ1833" t="s">
        <v>1221</v>
      </c>
      <c r="BA1833">
        <v>1</v>
      </c>
      <c r="BC1833">
        <v>2</v>
      </c>
      <c r="BD1833" s="91">
        <v>46</v>
      </c>
      <c r="BE1833" s="93">
        <v>111</v>
      </c>
      <c r="BF1833" s="96">
        <f t="shared" si="752"/>
        <v>46111</v>
      </c>
      <c r="BG1833" s="96">
        <f t="shared" si="753"/>
        <v>46111</v>
      </c>
      <c r="BI1833" s="7" t="s">
        <v>1447</v>
      </c>
      <c r="BP1833" t="s">
        <v>2000</v>
      </c>
    </row>
    <row r="1834" spans="1:68" ht="14" hidden="1" customHeight="1" outlineLevel="1" x14ac:dyDescent="0.2">
      <c r="A1834" t="s">
        <v>2375</v>
      </c>
      <c r="B1834" t="s">
        <v>1221</v>
      </c>
      <c r="C1834" s="1">
        <f t="shared" si="754"/>
        <v>3164</v>
      </c>
      <c r="D1834" s="7">
        <f>IF(N1834&gt;0, RANK(N1834,(N1834:P1834,Q1834:AF1834)),0)</f>
        <v>2</v>
      </c>
      <c r="E1834" s="7">
        <f>IF(O1834&gt;0,RANK(O1834,(N1834:P1834,Q1834:AF1834)),0)</f>
        <v>1</v>
      </c>
      <c r="F1834" s="7">
        <f>IF(P1834&gt;0,RANK(P1834,(N1834:P1834,Q1834:AF1834)),0)</f>
        <v>0</v>
      </c>
      <c r="G1834" s="1">
        <f t="shared" si="763"/>
        <v>1192</v>
      </c>
      <c r="H1834" s="2">
        <f t="shared" si="764"/>
        <v>0.37673830594184576</v>
      </c>
      <c r="I1834" s="2"/>
      <c r="J1834" s="2">
        <f t="shared" si="755"/>
        <v>0.31163084702907712</v>
      </c>
      <c r="K1834" s="2">
        <f t="shared" si="756"/>
        <v>0.68836915297092294</v>
      </c>
      <c r="L1834" s="2">
        <f t="shared" si="757"/>
        <v>0</v>
      </c>
      <c r="M1834" s="2">
        <f t="shared" si="758"/>
        <v>-1.1102230246251565E-16</v>
      </c>
      <c r="N1834" s="112">
        <v>986</v>
      </c>
      <c r="O1834" s="112">
        <v>2178</v>
      </c>
      <c r="P1834" s="112"/>
      <c r="Q1834" s="112"/>
      <c r="R1834" s="112"/>
      <c r="S1834" s="112"/>
      <c r="AP1834" s="7">
        <f>IF(Q1834&gt;0,RANK(Q1834,(N1834:P1834,Q1834:AF1834)),0)</f>
        <v>0</v>
      </c>
      <c r="AQ1834" s="7">
        <f>IF(R1834&gt;0,RANK(R1834,(N1834:P1834,Q1834:AF1834)),0)</f>
        <v>0</v>
      </c>
      <c r="AR1834" s="7">
        <f>IF(T1834&gt;0,RANK(T1834,(N1834:P1834,Q1834:AF1834)),0)</f>
        <v>0</v>
      </c>
      <c r="AS1834" s="7">
        <f>IF(S1834&gt;0,RANK(S1834,(N1834:P1834,Q1834:AF1834)),0)</f>
        <v>0</v>
      </c>
      <c r="AT1834" s="2">
        <f t="shared" si="759"/>
        <v>0</v>
      </c>
      <c r="AU1834" s="2">
        <f t="shared" si="760"/>
        <v>0</v>
      </c>
      <c r="AV1834" s="2">
        <f t="shared" si="761"/>
        <v>0</v>
      </c>
      <c r="AW1834" s="2">
        <f t="shared" si="762"/>
        <v>0</v>
      </c>
      <c r="AY1834" t="s">
        <v>2375</v>
      </c>
      <c r="AZ1834" t="s">
        <v>1221</v>
      </c>
      <c r="BA1834">
        <v>1</v>
      </c>
      <c r="BC1834">
        <v>2</v>
      </c>
      <c r="BD1834" s="91">
        <v>46</v>
      </c>
      <c r="BE1834" s="93">
        <v>115</v>
      </c>
      <c r="BF1834" s="96">
        <f t="shared" si="752"/>
        <v>46115</v>
      </c>
      <c r="BG1834" s="96">
        <f t="shared" si="753"/>
        <v>46115</v>
      </c>
      <c r="BI1834" s="7" t="s">
        <v>1447</v>
      </c>
      <c r="BP1834" t="s">
        <v>2000</v>
      </c>
    </row>
    <row r="1835" spans="1:68" ht="14" hidden="1" customHeight="1" outlineLevel="1" x14ac:dyDescent="0.2">
      <c r="A1835" t="s">
        <v>1540</v>
      </c>
      <c r="B1835" t="s">
        <v>1221</v>
      </c>
      <c r="C1835" s="1">
        <f t="shared" si="754"/>
        <v>1652</v>
      </c>
      <c r="D1835" s="7">
        <f>IF(N1835&gt;0, RANK(N1835,(N1835:P1835,Q1835:AF1835)),0)</f>
        <v>2</v>
      </c>
      <c r="E1835" s="7">
        <f>IF(O1835&gt;0,RANK(O1835,(N1835:P1835,Q1835:AF1835)),0)</f>
        <v>1</v>
      </c>
      <c r="F1835" s="7">
        <f>IF(P1835&gt;0,RANK(P1835,(N1835:P1835,Q1835:AF1835)),0)</f>
        <v>0</v>
      </c>
      <c r="G1835" s="1">
        <f t="shared" si="763"/>
        <v>896</v>
      </c>
      <c r="H1835" s="2">
        <f t="shared" si="764"/>
        <v>0.5423728813559322</v>
      </c>
      <c r="I1835" s="2"/>
      <c r="J1835" s="2">
        <f t="shared" si="755"/>
        <v>0.2288135593220339</v>
      </c>
      <c r="K1835" s="2">
        <f t="shared" si="756"/>
        <v>0.77118644067796616</v>
      </c>
      <c r="L1835" s="2">
        <f t="shared" si="757"/>
        <v>0</v>
      </c>
      <c r="M1835" s="2">
        <f t="shared" si="758"/>
        <v>-1.1102230246251565E-16</v>
      </c>
      <c r="N1835" s="112">
        <v>378</v>
      </c>
      <c r="O1835" s="112">
        <v>1274</v>
      </c>
      <c r="P1835" s="112"/>
      <c r="Q1835" s="112"/>
      <c r="R1835" s="112"/>
      <c r="S1835" s="112"/>
      <c r="AP1835" s="7">
        <f>IF(Q1835&gt;0,RANK(Q1835,(N1835:P1835,Q1835:AF1835)),0)</f>
        <v>0</v>
      </c>
      <c r="AQ1835" s="7">
        <f>IF(R1835&gt;0,RANK(R1835,(N1835:P1835,Q1835:AF1835)),0)</f>
        <v>0</v>
      </c>
      <c r="AR1835" s="7">
        <f>IF(T1835&gt;0,RANK(T1835,(N1835:P1835,Q1835:AF1835)),0)</f>
        <v>0</v>
      </c>
      <c r="AS1835" s="7">
        <f>IF(S1835&gt;0,RANK(S1835,(N1835:P1835,Q1835:AF1835)),0)</f>
        <v>0</v>
      </c>
      <c r="AT1835" s="2">
        <f t="shared" si="759"/>
        <v>0</v>
      </c>
      <c r="AU1835" s="2">
        <f t="shared" si="760"/>
        <v>0</v>
      </c>
      <c r="AV1835" s="2">
        <f t="shared" si="761"/>
        <v>0</v>
      </c>
      <c r="AW1835" s="2">
        <f t="shared" si="762"/>
        <v>0</v>
      </c>
      <c r="AY1835" t="s">
        <v>1540</v>
      </c>
      <c r="AZ1835" t="s">
        <v>1221</v>
      </c>
      <c r="BA1835">
        <v>1</v>
      </c>
      <c r="BC1835">
        <v>2</v>
      </c>
      <c r="BD1835" s="91">
        <v>46</v>
      </c>
      <c r="BE1835" s="93">
        <v>117</v>
      </c>
      <c r="BF1835" s="96">
        <f t="shared" si="752"/>
        <v>46117</v>
      </c>
      <c r="BG1835" s="96">
        <f t="shared" si="753"/>
        <v>46117</v>
      </c>
      <c r="BI1835" s="7" t="s">
        <v>1447</v>
      </c>
      <c r="BP1835" t="s">
        <v>2000</v>
      </c>
    </row>
    <row r="1836" spans="1:68" ht="14" hidden="1" customHeight="1" outlineLevel="1" x14ac:dyDescent="0.2">
      <c r="A1836" t="s">
        <v>2103</v>
      </c>
      <c r="B1836" t="s">
        <v>1221</v>
      </c>
      <c r="C1836" s="1">
        <f t="shared" si="754"/>
        <v>927</v>
      </c>
      <c r="D1836" s="7">
        <f>IF(N1836&gt;0, RANK(N1836,(N1836:P1836,Q1836:AF1836)),0)</f>
        <v>2</v>
      </c>
      <c r="E1836" s="7">
        <f>IF(O1836&gt;0,RANK(O1836,(N1836:P1836,Q1836:AF1836)),0)</f>
        <v>1</v>
      </c>
      <c r="F1836" s="7">
        <f>IF(P1836&gt;0,RANK(P1836,(N1836:P1836,Q1836:AF1836)),0)</f>
        <v>0</v>
      </c>
      <c r="G1836" s="1">
        <f t="shared" si="763"/>
        <v>591</v>
      </c>
      <c r="H1836" s="2">
        <f t="shared" si="764"/>
        <v>0.63754045307443363</v>
      </c>
      <c r="I1836" s="2"/>
      <c r="J1836" s="2">
        <f t="shared" si="755"/>
        <v>0.18122977346278318</v>
      </c>
      <c r="K1836" s="2">
        <f t="shared" si="756"/>
        <v>0.81877022653721687</v>
      </c>
      <c r="L1836" s="2">
        <f t="shared" si="757"/>
        <v>0</v>
      </c>
      <c r="M1836" s="2">
        <f t="shared" si="758"/>
        <v>-1.1102230246251565E-16</v>
      </c>
      <c r="N1836" s="112">
        <v>168</v>
      </c>
      <c r="O1836" s="112">
        <v>759</v>
      </c>
      <c r="P1836" s="112"/>
      <c r="Q1836" s="112"/>
      <c r="R1836" s="112"/>
      <c r="S1836" s="112"/>
      <c r="AP1836" s="7">
        <f>IF(Q1836&gt;0,RANK(Q1836,(N1836:P1836,Q1836:AF1836)),0)</f>
        <v>0</v>
      </c>
      <c r="AQ1836" s="7">
        <f>IF(R1836&gt;0,RANK(R1836,(N1836:P1836,Q1836:AF1836)),0)</f>
        <v>0</v>
      </c>
      <c r="AR1836" s="7">
        <f>IF(T1836&gt;0,RANK(T1836,(N1836:P1836,Q1836:AF1836)),0)</f>
        <v>0</v>
      </c>
      <c r="AS1836" s="7">
        <f>IF(S1836&gt;0,RANK(S1836,(N1836:P1836,Q1836:AF1836)),0)</f>
        <v>0</v>
      </c>
      <c r="AT1836" s="2">
        <f t="shared" si="759"/>
        <v>0</v>
      </c>
      <c r="AU1836" s="2">
        <f t="shared" si="760"/>
        <v>0</v>
      </c>
      <c r="AV1836" s="2">
        <f t="shared" si="761"/>
        <v>0</v>
      </c>
      <c r="AW1836" s="2">
        <f t="shared" si="762"/>
        <v>0</v>
      </c>
      <c r="AY1836" t="s">
        <v>2103</v>
      </c>
      <c r="AZ1836" t="s">
        <v>1221</v>
      </c>
      <c r="BA1836">
        <v>1</v>
      </c>
      <c r="BC1836">
        <v>2</v>
      </c>
      <c r="BD1836" s="91">
        <v>46</v>
      </c>
      <c r="BE1836" s="93">
        <v>119</v>
      </c>
      <c r="BF1836" s="96">
        <f t="shared" si="752"/>
        <v>46119</v>
      </c>
      <c r="BG1836" s="96">
        <f t="shared" si="753"/>
        <v>46119</v>
      </c>
      <c r="BI1836" s="7" t="s">
        <v>1447</v>
      </c>
      <c r="BP1836" t="s">
        <v>1775</v>
      </c>
    </row>
    <row r="1837" spans="1:68" ht="14" hidden="1" customHeight="1" outlineLevel="1" x14ac:dyDescent="0.2">
      <c r="A1837" t="s">
        <v>2312</v>
      </c>
      <c r="B1837" t="s">
        <v>1221</v>
      </c>
      <c r="C1837" s="1">
        <f t="shared" si="754"/>
        <v>2502</v>
      </c>
      <c r="D1837" s="7">
        <f>IF(N1837&gt;0, RANK(N1837,(N1837:P1837,Q1837:AF1837)),0)</f>
        <v>1</v>
      </c>
      <c r="E1837" s="7">
        <f>IF(O1837&gt;0,RANK(O1837,(N1837:P1837,Q1837:AF1837)),0)</f>
        <v>2</v>
      </c>
      <c r="F1837" s="7">
        <f>IF(P1837&gt;0,RANK(P1837,(N1837:P1837,Q1837:AF1837)),0)</f>
        <v>0</v>
      </c>
      <c r="G1837" s="1">
        <f t="shared" si="763"/>
        <v>1090</v>
      </c>
      <c r="H1837" s="2">
        <f t="shared" si="764"/>
        <v>0.43565147881694644</v>
      </c>
      <c r="I1837" s="2"/>
      <c r="J1837" s="2">
        <f t="shared" si="755"/>
        <v>0.71782573940847327</v>
      </c>
      <c r="K1837" s="2">
        <f t="shared" si="756"/>
        <v>0.28217426059152678</v>
      </c>
      <c r="L1837" s="2">
        <f t="shared" si="757"/>
        <v>0</v>
      </c>
      <c r="M1837" s="2">
        <f t="shared" si="758"/>
        <v>-5.5511151231257827E-17</v>
      </c>
      <c r="N1837" s="112">
        <v>1796</v>
      </c>
      <c r="O1837" s="112">
        <v>706</v>
      </c>
      <c r="P1837" s="112"/>
      <c r="Q1837" s="112"/>
      <c r="R1837" s="112"/>
      <c r="S1837" s="112"/>
      <c r="AP1837" s="7">
        <f>IF(Q1837&gt;0,RANK(Q1837,(N1837:P1837,Q1837:AF1837)),0)</f>
        <v>0</v>
      </c>
      <c r="AQ1837" s="7">
        <f>IF(R1837&gt;0,RANK(R1837,(N1837:P1837,Q1837:AF1837)),0)</f>
        <v>0</v>
      </c>
      <c r="AR1837" s="7">
        <f>IF(T1837&gt;0,RANK(T1837,(N1837:P1837,Q1837:AF1837)),0)</f>
        <v>0</v>
      </c>
      <c r="AS1837" s="7">
        <f>IF(S1837&gt;0,RANK(S1837,(N1837:P1837,Q1837:AF1837)),0)</f>
        <v>0</v>
      </c>
      <c r="AT1837" s="2">
        <f t="shared" si="759"/>
        <v>0</v>
      </c>
      <c r="AU1837" s="2">
        <f t="shared" si="760"/>
        <v>0</v>
      </c>
      <c r="AV1837" s="2">
        <f t="shared" si="761"/>
        <v>0</v>
      </c>
      <c r="AW1837" s="2">
        <f t="shared" si="762"/>
        <v>0</v>
      </c>
      <c r="AY1837" t="s">
        <v>2312</v>
      </c>
      <c r="AZ1837" t="s">
        <v>1221</v>
      </c>
      <c r="BA1837">
        <v>1</v>
      </c>
      <c r="BC1837">
        <v>2</v>
      </c>
      <c r="BD1837" s="91">
        <v>46</v>
      </c>
      <c r="BE1837" s="93">
        <v>121</v>
      </c>
      <c r="BF1837" s="96">
        <f t="shared" si="752"/>
        <v>46121</v>
      </c>
      <c r="BG1837" s="96">
        <f t="shared" si="753"/>
        <v>46121</v>
      </c>
      <c r="BI1837" s="7" t="s">
        <v>1447</v>
      </c>
      <c r="BP1837" t="s">
        <v>2000</v>
      </c>
    </row>
    <row r="1838" spans="1:68" ht="14" hidden="1" customHeight="1" outlineLevel="1" x14ac:dyDescent="0.2">
      <c r="A1838" t="s">
        <v>2306</v>
      </c>
      <c r="B1838" t="s">
        <v>1221</v>
      </c>
      <c r="C1838" s="1">
        <f t="shared" si="754"/>
        <v>2690</v>
      </c>
      <c r="D1838" s="7">
        <f>IF(N1838&gt;0, RANK(N1838,(N1838:P1838,Q1838:AF1838)),0)</f>
        <v>2</v>
      </c>
      <c r="E1838" s="7">
        <f>IF(O1838&gt;0,RANK(O1838,(N1838:P1838,Q1838:AF1838)),0)</f>
        <v>1</v>
      </c>
      <c r="F1838" s="7">
        <f>IF(P1838&gt;0,RANK(P1838,(N1838:P1838,Q1838:AF1838)),0)</f>
        <v>0</v>
      </c>
      <c r="G1838" s="1">
        <f t="shared" si="763"/>
        <v>1686</v>
      </c>
      <c r="H1838" s="2">
        <f t="shared" si="764"/>
        <v>0.62676579925650555</v>
      </c>
      <c r="I1838" s="2"/>
      <c r="J1838" s="2">
        <f t="shared" si="755"/>
        <v>0.18661710037174722</v>
      </c>
      <c r="K1838" s="2">
        <f t="shared" si="756"/>
        <v>0.81338289962825283</v>
      </c>
      <c r="L1838" s="2">
        <f t="shared" si="757"/>
        <v>0</v>
      </c>
      <c r="M1838" s="2">
        <f t="shared" si="758"/>
        <v>0</v>
      </c>
      <c r="N1838" s="112">
        <v>502</v>
      </c>
      <c r="O1838" s="112">
        <v>2188</v>
      </c>
      <c r="P1838" s="112"/>
      <c r="Q1838" s="112"/>
      <c r="R1838" s="112"/>
      <c r="S1838" s="112"/>
      <c r="AP1838" s="7">
        <f>IF(Q1838&gt;0,RANK(Q1838,(N1838:P1838,Q1838:AF1838)),0)</f>
        <v>0</v>
      </c>
      <c r="AQ1838" s="7">
        <f>IF(R1838&gt;0,RANK(R1838,(N1838:P1838,Q1838:AF1838)),0)</f>
        <v>0</v>
      </c>
      <c r="AR1838" s="7">
        <f>IF(T1838&gt;0,RANK(T1838,(N1838:P1838,Q1838:AF1838)),0)</f>
        <v>0</v>
      </c>
      <c r="AS1838" s="7">
        <f>IF(S1838&gt;0,RANK(S1838,(N1838:P1838,Q1838:AF1838)),0)</f>
        <v>0</v>
      </c>
      <c r="AT1838" s="2">
        <f t="shared" si="759"/>
        <v>0</v>
      </c>
      <c r="AU1838" s="2">
        <f t="shared" si="760"/>
        <v>0</v>
      </c>
      <c r="AV1838" s="2">
        <f t="shared" si="761"/>
        <v>0</v>
      </c>
      <c r="AW1838" s="2">
        <f t="shared" si="762"/>
        <v>0</v>
      </c>
      <c r="AY1838" t="s">
        <v>2306</v>
      </c>
      <c r="AZ1838" t="s">
        <v>1221</v>
      </c>
      <c r="BA1838">
        <v>1</v>
      </c>
      <c r="BC1838">
        <v>2</v>
      </c>
      <c r="BD1838" s="91">
        <v>46</v>
      </c>
      <c r="BE1838" s="93">
        <v>123</v>
      </c>
      <c r="BF1838" s="96">
        <f t="shared" si="752"/>
        <v>46123</v>
      </c>
      <c r="BG1838" s="96">
        <f t="shared" si="753"/>
        <v>46123</v>
      </c>
      <c r="BI1838" s="7" t="s">
        <v>1447</v>
      </c>
      <c r="BP1838" t="s">
        <v>2000</v>
      </c>
    </row>
    <row r="1839" spans="1:68" ht="14" hidden="1" customHeight="1" outlineLevel="1" x14ac:dyDescent="0.2">
      <c r="A1839" t="s">
        <v>1296</v>
      </c>
      <c r="B1839" t="s">
        <v>1221</v>
      </c>
      <c r="C1839" s="1">
        <f t="shared" si="754"/>
        <v>4542</v>
      </c>
      <c r="D1839" s="7">
        <f>IF(N1839&gt;0, RANK(N1839,(N1839:P1839,Q1839:AF1839)),0)</f>
        <v>2</v>
      </c>
      <c r="E1839" s="7">
        <f>IF(O1839&gt;0,RANK(O1839,(N1839:P1839,Q1839:AF1839)),0)</f>
        <v>1</v>
      </c>
      <c r="F1839" s="7">
        <f>IF(P1839&gt;0,RANK(P1839,(N1839:P1839,Q1839:AF1839)),0)</f>
        <v>0</v>
      </c>
      <c r="G1839" s="1">
        <f t="shared" si="763"/>
        <v>2290</v>
      </c>
      <c r="H1839" s="2">
        <f t="shared" si="764"/>
        <v>0.50418317921620437</v>
      </c>
      <c r="I1839" s="2"/>
      <c r="J1839" s="2">
        <f t="shared" si="755"/>
        <v>0.24790841039189784</v>
      </c>
      <c r="K1839" s="2">
        <f t="shared" si="756"/>
        <v>0.75209158960810218</v>
      </c>
      <c r="L1839" s="2">
        <f t="shared" si="757"/>
        <v>0</v>
      </c>
      <c r="M1839" s="2">
        <f t="shared" si="758"/>
        <v>0</v>
      </c>
      <c r="N1839" s="112">
        <v>1126</v>
      </c>
      <c r="O1839" s="112">
        <v>3416</v>
      </c>
      <c r="P1839" s="112"/>
      <c r="Q1839" s="112"/>
      <c r="R1839" s="112"/>
      <c r="S1839" s="112"/>
      <c r="AP1839" s="7">
        <f>IF(Q1839&gt;0,RANK(Q1839,(N1839:P1839,Q1839:AF1839)),0)</f>
        <v>0</v>
      </c>
      <c r="AQ1839" s="7">
        <f>IF(R1839&gt;0,RANK(R1839,(N1839:P1839,Q1839:AF1839)),0)</f>
        <v>0</v>
      </c>
      <c r="AR1839" s="7">
        <f>IF(T1839&gt;0,RANK(T1839,(N1839:P1839,Q1839:AF1839)),0)</f>
        <v>0</v>
      </c>
      <c r="AS1839" s="7">
        <f>IF(S1839&gt;0,RANK(S1839,(N1839:P1839,Q1839:AF1839)),0)</f>
        <v>0</v>
      </c>
      <c r="AT1839" s="2">
        <f t="shared" si="759"/>
        <v>0</v>
      </c>
      <c r="AU1839" s="2">
        <f t="shared" si="760"/>
        <v>0</v>
      </c>
      <c r="AV1839" s="2">
        <f t="shared" si="761"/>
        <v>0</v>
      </c>
      <c r="AW1839" s="2">
        <f t="shared" si="762"/>
        <v>0</v>
      </c>
      <c r="AY1839" t="s">
        <v>1296</v>
      </c>
      <c r="AZ1839" t="s">
        <v>1221</v>
      </c>
      <c r="BA1839">
        <v>1</v>
      </c>
      <c r="BC1839">
        <v>2</v>
      </c>
      <c r="BD1839" s="91">
        <v>46</v>
      </c>
      <c r="BE1839" s="93">
        <v>125</v>
      </c>
      <c r="BF1839" s="96">
        <f t="shared" si="752"/>
        <v>46125</v>
      </c>
      <c r="BG1839" s="96">
        <f t="shared" si="753"/>
        <v>46125</v>
      </c>
      <c r="BI1839" s="7" t="s">
        <v>1447</v>
      </c>
      <c r="BP1839" t="s">
        <v>2000</v>
      </c>
    </row>
    <row r="1840" spans="1:68" ht="14" hidden="1" customHeight="1" outlineLevel="1" x14ac:dyDescent="0.2">
      <c r="A1840" t="s">
        <v>527</v>
      </c>
      <c r="B1840" t="s">
        <v>1221</v>
      </c>
      <c r="C1840" s="1">
        <f t="shared" si="754"/>
        <v>8771</v>
      </c>
      <c r="D1840" s="7">
        <f>IF(N1840&gt;0, RANK(N1840,(N1840:P1840,Q1840:AF1840)),0)</f>
        <v>2</v>
      </c>
      <c r="E1840" s="7">
        <f>IF(O1840&gt;0,RANK(O1840,(N1840:P1840,Q1840:AF1840)),0)</f>
        <v>1</v>
      </c>
      <c r="F1840" s="7">
        <f>IF(P1840&gt;0,RANK(P1840,(N1840:P1840,Q1840:AF1840)),0)</f>
        <v>0</v>
      </c>
      <c r="G1840" s="1">
        <f t="shared" si="763"/>
        <v>3957</v>
      </c>
      <c r="H1840" s="2">
        <f t="shared" si="764"/>
        <v>0.45114582145707444</v>
      </c>
      <c r="I1840" s="2"/>
      <c r="J1840" s="2">
        <f t="shared" si="755"/>
        <v>0.27442708927146275</v>
      </c>
      <c r="K1840" s="2">
        <f t="shared" si="756"/>
        <v>0.72557291072853725</v>
      </c>
      <c r="L1840" s="2">
        <f t="shared" si="757"/>
        <v>0</v>
      </c>
      <c r="M1840" s="2">
        <f t="shared" si="758"/>
        <v>0</v>
      </c>
      <c r="N1840" s="112">
        <v>2407</v>
      </c>
      <c r="O1840" s="112">
        <v>6364</v>
      </c>
      <c r="P1840" s="112"/>
      <c r="Q1840" s="112"/>
      <c r="R1840" s="112"/>
      <c r="S1840" s="112"/>
      <c r="AP1840" s="7">
        <f>IF(Q1840&gt;0,RANK(Q1840,(N1840:P1840,Q1840:AF1840)),0)</f>
        <v>0</v>
      </c>
      <c r="AQ1840" s="7">
        <f>IF(R1840&gt;0,RANK(R1840,(N1840:P1840,Q1840:AF1840)),0)</f>
        <v>0</v>
      </c>
      <c r="AR1840" s="7">
        <f>IF(T1840&gt;0,RANK(T1840,(N1840:P1840,Q1840:AF1840)),0)</f>
        <v>0</v>
      </c>
      <c r="AS1840" s="7">
        <f>IF(S1840&gt;0,RANK(S1840,(N1840:P1840,Q1840:AF1840)),0)</f>
        <v>0</v>
      </c>
      <c r="AT1840" s="2">
        <f t="shared" si="759"/>
        <v>0</v>
      </c>
      <c r="AU1840" s="2">
        <f t="shared" si="760"/>
        <v>0</v>
      </c>
      <c r="AV1840" s="2">
        <f t="shared" si="761"/>
        <v>0</v>
      </c>
      <c r="AW1840" s="2">
        <f t="shared" si="762"/>
        <v>0</v>
      </c>
      <c r="AY1840" t="s">
        <v>527</v>
      </c>
      <c r="AZ1840" t="s">
        <v>1221</v>
      </c>
      <c r="BA1840">
        <v>1</v>
      </c>
      <c r="BC1840">
        <v>2</v>
      </c>
      <c r="BD1840" s="91">
        <v>46</v>
      </c>
      <c r="BE1840" s="93">
        <v>127</v>
      </c>
      <c r="BF1840" s="96">
        <f t="shared" si="752"/>
        <v>46127</v>
      </c>
      <c r="BG1840" s="96">
        <f t="shared" si="753"/>
        <v>46127</v>
      </c>
      <c r="BI1840" s="7" t="s">
        <v>1447</v>
      </c>
      <c r="BP1840" t="s">
        <v>2000</v>
      </c>
    </row>
    <row r="1841" spans="1:68" ht="14" hidden="1" customHeight="1" outlineLevel="1" x14ac:dyDescent="0.2">
      <c r="A1841" t="s">
        <v>2449</v>
      </c>
      <c r="B1841" t="s">
        <v>1221</v>
      </c>
      <c r="C1841" s="1">
        <f t="shared" si="754"/>
        <v>2565</v>
      </c>
      <c r="D1841" s="7">
        <f>IF(N1841&gt;0, RANK(N1841,(N1841:P1841,Q1841:AF1841)),0)</f>
        <v>2</v>
      </c>
      <c r="E1841" s="7">
        <f>IF(O1841&gt;0,RANK(O1841,(N1841:P1841,Q1841:AF1841)),0)</f>
        <v>1</v>
      </c>
      <c r="F1841" s="7">
        <f>IF(P1841&gt;0,RANK(P1841,(N1841:P1841,Q1841:AF1841)),0)</f>
        <v>0</v>
      </c>
      <c r="G1841" s="1">
        <f t="shared" si="763"/>
        <v>1515</v>
      </c>
      <c r="H1841" s="2">
        <f t="shared" si="764"/>
        <v>0.59064327485380119</v>
      </c>
      <c r="I1841" s="2"/>
      <c r="J1841" s="2">
        <f t="shared" si="755"/>
        <v>0.2046783625730994</v>
      </c>
      <c r="K1841" s="2">
        <f t="shared" si="756"/>
        <v>0.79532163742690054</v>
      </c>
      <c r="L1841" s="2">
        <f t="shared" si="757"/>
        <v>0</v>
      </c>
      <c r="M1841" s="2">
        <f t="shared" si="758"/>
        <v>0</v>
      </c>
      <c r="N1841" s="112">
        <v>525</v>
      </c>
      <c r="O1841" s="112">
        <v>2040</v>
      </c>
      <c r="P1841" s="112"/>
      <c r="Q1841" s="112"/>
      <c r="R1841" s="112"/>
      <c r="S1841" s="112"/>
      <c r="AP1841" s="7">
        <f>IF(Q1841&gt;0,RANK(Q1841,(N1841:P1841,Q1841:AF1841)),0)</f>
        <v>0</v>
      </c>
      <c r="AQ1841" s="7">
        <f>IF(R1841&gt;0,RANK(R1841,(N1841:P1841,Q1841:AF1841)),0)</f>
        <v>0</v>
      </c>
      <c r="AR1841" s="7">
        <f>IF(T1841&gt;0,RANK(T1841,(N1841:P1841,Q1841:AF1841)),0)</f>
        <v>0</v>
      </c>
      <c r="AS1841" s="7">
        <f>IF(S1841&gt;0,RANK(S1841,(N1841:P1841,Q1841:AF1841)),0)</f>
        <v>0</v>
      </c>
      <c r="AT1841" s="2">
        <f t="shared" si="759"/>
        <v>0</v>
      </c>
      <c r="AU1841" s="2">
        <f t="shared" si="760"/>
        <v>0</v>
      </c>
      <c r="AV1841" s="2">
        <f t="shared" si="761"/>
        <v>0</v>
      </c>
      <c r="AW1841" s="2">
        <f t="shared" si="762"/>
        <v>0</v>
      </c>
      <c r="AY1841" t="s">
        <v>2449</v>
      </c>
      <c r="AZ1841" t="s">
        <v>1221</v>
      </c>
      <c r="BA1841">
        <v>1</v>
      </c>
      <c r="BC1841">
        <v>2</v>
      </c>
      <c r="BD1841" s="91">
        <v>46</v>
      </c>
      <c r="BE1841" s="93">
        <v>129</v>
      </c>
      <c r="BF1841" s="96">
        <f t="shared" si="752"/>
        <v>46129</v>
      </c>
      <c r="BG1841" s="96">
        <f t="shared" si="753"/>
        <v>46129</v>
      </c>
      <c r="BI1841" s="7" t="s">
        <v>1447</v>
      </c>
      <c r="BP1841" t="s">
        <v>1775</v>
      </c>
    </row>
    <row r="1842" spans="1:68" ht="14" hidden="1" customHeight="1" outlineLevel="1" x14ac:dyDescent="0.2">
      <c r="A1842" t="s">
        <v>730</v>
      </c>
      <c r="B1842" t="s">
        <v>1221</v>
      </c>
      <c r="C1842" s="1">
        <f t="shared" si="754"/>
        <v>10842</v>
      </c>
      <c r="D1842" s="7">
        <f>IF(N1842&gt;0, RANK(N1842,(N1842:P1842,Q1842:AF1842)),0)</f>
        <v>2</v>
      </c>
      <c r="E1842" s="7">
        <f>IF(O1842&gt;0,RANK(O1842,(N1842:P1842,Q1842:AF1842)),0)</f>
        <v>1</v>
      </c>
      <c r="F1842" s="7">
        <f>IF(P1842&gt;0,RANK(P1842,(N1842:P1842,Q1842:AF1842)),0)</f>
        <v>0</v>
      </c>
      <c r="G1842" s="1">
        <f t="shared" si="763"/>
        <v>3146</v>
      </c>
      <c r="H1842" s="2">
        <f t="shared" si="764"/>
        <v>0.29016786570743403</v>
      </c>
      <c r="I1842" s="2"/>
      <c r="J1842" s="2">
        <f t="shared" si="755"/>
        <v>0.35491606714628299</v>
      </c>
      <c r="K1842" s="2">
        <f t="shared" si="756"/>
        <v>0.64508393285371701</v>
      </c>
      <c r="L1842" s="2">
        <f t="shared" si="757"/>
        <v>0</v>
      </c>
      <c r="M1842" s="2">
        <f>IF(C1842=0,"-",(1-J1842-K1842-L1842))</f>
        <v>0</v>
      </c>
      <c r="N1842" s="112">
        <v>3848</v>
      </c>
      <c r="O1842" s="112">
        <v>6994</v>
      </c>
      <c r="P1842" s="112"/>
      <c r="Q1842" s="112"/>
      <c r="R1842" s="112"/>
      <c r="S1842" s="112"/>
      <c r="AP1842" s="7">
        <f>IF(Q1842&gt;0,RANK(Q1842,(N1842:P1842,Q1842:AF1842)),0)</f>
        <v>0</v>
      </c>
      <c r="AQ1842" s="7">
        <f>IF(R1842&gt;0,RANK(R1842,(N1842:P1842,Q1842:AF1842)),0)</f>
        <v>0</v>
      </c>
      <c r="AR1842" s="7">
        <f>IF(T1842&gt;0,RANK(T1842,(N1842:P1842,Q1842:AF1842)),0)</f>
        <v>0</v>
      </c>
      <c r="AS1842" s="7">
        <f>IF(S1842&gt;0,RANK(S1842,(N1842:P1842,Q1842:AF1842)),0)</f>
        <v>0</v>
      </c>
      <c r="AT1842" s="2">
        <f t="shared" si="759"/>
        <v>0</v>
      </c>
      <c r="AU1842" s="2">
        <f t="shared" si="760"/>
        <v>0</v>
      </c>
      <c r="AV1842" s="2">
        <f t="shared" si="761"/>
        <v>0</v>
      </c>
      <c r="AW1842" s="2">
        <f t="shared" si="762"/>
        <v>0</v>
      </c>
      <c r="AY1842" t="s">
        <v>730</v>
      </c>
      <c r="AZ1842" t="s">
        <v>1221</v>
      </c>
      <c r="BA1842">
        <v>1</v>
      </c>
      <c r="BC1842">
        <v>2</v>
      </c>
      <c r="BD1842" s="91">
        <v>46</v>
      </c>
      <c r="BE1842" s="93">
        <v>135</v>
      </c>
      <c r="BF1842" s="96">
        <f t="shared" si="752"/>
        <v>46135</v>
      </c>
      <c r="BG1842" s="96">
        <f t="shared" si="753"/>
        <v>46135</v>
      </c>
      <c r="BI1842" s="7" t="s">
        <v>1447</v>
      </c>
      <c r="BP1842" t="s">
        <v>2000</v>
      </c>
    </row>
    <row r="1843" spans="1:68" ht="14" hidden="1" customHeight="1" outlineLevel="1" x14ac:dyDescent="0.2">
      <c r="A1843" t="s">
        <v>1637</v>
      </c>
      <c r="B1843" t="s">
        <v>1221</v>
      </c>
      <c r="C1843" s="1">
        <f t="shared" si="754"/>
        <v>908</v>
      </c>
      <c r="D1843" s="7">
        <f>IF(N1843&gt;0, RANK(N1843,(N1843:P1843,Q1843:AF1843)),0)</f>
        <v>1</v>
      </c>
      <c r="E1843" s="7">
        <f>IF(O1843&gt;0,RANK(O1843,(N1843:P1843,Q1843:AF1843)),0)</f>
        <v>2</v>
      </c>
      <c r="F1843" s="7">
        <f>IF(P1843&gt;0,RANK(P1843,(N1843:P1843,Q1843:AF1843)),0)</f>
        <v>0</v>
      </c>
      <c r="G1843" s="1">
        <f t="shared" si="763"/>
        <v>8</v>
      </c>
      <c r="H1843" s="2">
        <f t="shared" si="764"/>
        <v>8.8105726872246704E-3</v>
      </c>
      <c r="I1843" s="2"/>
      <c r="J1843" s="2">
        <f t="shared" si="755"/>
        <v>0.50440528634361237</v>
      </c>
      <c r="K1843" s="2">
        <f t="shared" si="756"/>
        <v>0.49559471365638769</v>
      </c>
      <c r="L1843" s="2">
        <f t="shared" si="757"/>
        <v>0</v>
      </c>
      <c r="M1843" s="2">
        <f>IF(C1843=0,"-",(1-J1843-K1843-L1843))</f>
        <v>-5.5511151231257827E-17</v>
      </c>
      <c r="N1843" s="112">
        <v>458</v>
      </c>
      <c r="O1843" s="112">
        <v>450</v>
      </c>
      <c r="P1843" s="112"/>
      <c r="Q1843" s="112"/>
      <c r="R1843" s="112"/>
      <c r="S1843" s="112"/>
      <c r="AP1843" s="7">
        <f>IF(Q1843&gt;0,RANK(Q1843,(N1843:P1843,Q1843:AF1843)),0)</f>
        <v>0</v>
      </c>
      <c r="AQ1843" s="7">
        <f>IF(R1843&gt;0,RANK(R1843,(N1843:P1843,Q1843:AF1843)),0)</f>
        <v>0</v>
      </c>
      <c r="AR1843" s="7">
        <f>IF(T1843&gt;0,RANK(T1843,(N1843:P1843,Q1843:AF1843)),0)</f>
        <v>0</v>
      </c>
      <c r="AS1843" s="7">
        <f>IF(S1843&gt;0,RANK(S1843,(N1843:P1843,Q1843:AF1843)),0)</f>
        <v>0</v>
      </c>
      <c r="AT1843" s="2">
        <f t="shared" si="759"/>
        <v>0</v>
      </c>
      <c r="AU1843" s="2">
        <f t="shared" si="760"/>
        <v>0</v>
      </c>
      <c r="AV1843" s="2">
        <f t="shared" si="761"/>
        <v>0</v>
      </c>
      <c r="AW1843" s="2">
        <f t="shared" si="762"/>
        <v>0</v>
      </c>
      <c r="AY1843" t="s">
        <v>1637</v>
      </c>
      <c r="AZ1843" t="s">
        <v>1221</v>
      </c>
      <c r="BA1843">
        <v>1</v>
      </c>
      <c r="BC1843">
        <v>2</v>
      </c>
      <c r="BD1843" s="91">
        <v>46</v>
      </c>
      <c r="BE1843" s="93">
        <v>137</v>
      </c>
      <c r="BF1843" s="96">
        <f t="shared" si="752"/>
        <v>46137</v>
      </c>
      <c r="BG1843" s="96">
        <f t="shared" si="753"/>
        <v>46137</v>
      </c>
      <c r="BI1843" s="7" t="s">
        <v>1447</v>
      </c>
      <c r="BP1843" t="s">
        <v>1775</v>
      </c>
    </row>
    <row r="1844" spans="1:68" ht="14" customHeight="1" collapsed="1" x14ac:dyDescent="0.2">
      <c r="A1844" t="s">
        <v>517</v>
      </c>
      <c r="B1844" t="s">
        <v>2397</v>
      </c>
      <c r="C1844" s="1">
        <f t="shared" si="754"/>
        <v>420219</v>
      </c>
      <c r="D1844" s="7">
        <f>IF(N1844&gt;0, RANK(N1844,(N1844:P1844,Q1844:AF1844)),0)</f>
        <v>2</v>
      </c>
      <c r="E1844" s="7">
        <f>IF(O1844&gt;0,RANK(O1844,(N1844:P1844,Q1844:AF1844)),0)</f>
        <v>1</v>
      </c>
      <c r="F1844" s="7">
        <f>IF(P1844&gt;0,RANK(P1844,(N1844:P1844,Q1844:AF1844)),0)</f>
        <v>0</v>
      </c>
      <c r="G1844" s="1">
        <f t="shared" si="763"/>
        <v>132245</v>
      </c>
      <c r="H1844" s="2">
        <f t="shared" si="764"/>
        <v>0.31470495146578331</v>
      </c>
      <c r="I1844" s="2"/>
      <c r="J1844" s="2">
        <f t="shared" si="755"/>
        <v>0.34264752426710832</v>
      </c>
      <c r="K1844" s="2">
        <f t="shared" si="756"/>
        <v>0.65735247573289168</v>
      </c>
      <c r="L1844" s="2">
        <f t="shared" si="757"/>
        <v>0</v>
      </c>
      <c r="M1844" s="2">
        <f>IF(C1844=0,"-",(1-J1844-K1844-L1844))</f>
        <v>0</v>
      </c>
      <c r="N1844" s="56">
        <f>SUM(N1778:N1843)</f>
        <v>143987</v>
      </c>
      <c r="O1844" s="56">
        <f>SUM(O1778:O1843)</f>
        <v>276232</v>
      </c>
      <c r="P1844" s="56"/>
      <c r="Q1844" s="56"/>
      <c r="R1844" s="56"/>
      <c r="Y1844" s="56"/>
      <c r="AP1844" s="7">
        <f>IF(Q1844&gt;0,RANK(Q1844,(N1844:P1844,Q1844:AF1844)),0)</f>
        <v>0</v>
      </c>
      <c r="AQ1844" s="7">
        <f>IF(R1844&gt;0,RANK(R1844,(N1844:P1844,Q1844:AF1844)),0)</f>
        <v>0</v>
      </c>
      <c r="AR1844" s="7">
        <f>IF(T1844&gt;0,RANK(T1844,(N1844:P1844,Q1844:AF1844)),0)</f>
        <v>0</v>
      </c>
      <c r="AS1844" s="7">
        <f>IF(S1844&gt;0,RANK(S1844,(N1844:P1844,Q1844:AF1844)),0)</f>
        <v>0</v>
      </c>
      <c r="AT1844" s="2">
        <f t="shared" si="759"/>
        <v>0</v>
      </c>
      <c r="AU1844" s="2">
        <f t="shared" si="760"/>
        <v>0</v>
      </c>
      <c r="AV1844" s="2">
        <f t="shared" si="761"/>
        <v>0</v>
      </c>
      <c r="AW1844" s="2">
        <f t="shared" si="762"/>
        <v>0</v>
      </c>
      <c r="AY1844" t="s">
        <v>517</v>
      </c>
      <c r="AZ1844" t="s">
        <v>2397</v>
      </c>
      <c r="BA1844" t="s">
        <v>2903</v>
      </c>
      <c r="BC1844">
        <v>2</v>
      </c>
      <c r="BD1844" s="91">
        <v>46</v>
      </c>
      <c r="BE1844" s="93"/>
      <c r="BF1844" s="91">
        <v>46</v>
      </c>
      <c r="BG1844" s="91">
        <f t="shared" si="753"/>
        <v>46</v>
      </c>
      <c r="BI1844" s="7" t="s">
        <v>2154</v>
      </c>
    </row>
    <row r="1845" spans="1:68" ht="14" customHeight="1" x14ac:dyDescent="0.2">
      <c r="C1845" s="1"/>
      <c r="E1845" s="7"/>
      <c r="F1845" s="7"/>
      <c r="I1845" s="2"/>
      <c r="AP1845" s="7"/>
      <c r="AQ1845" s="7"/>
      <c r="AR1845" s="7"/>
      <c r="AS1845" s="7"/>
      <c r="BA1845" t="s">
        <v>2903</v>
      </c>
      <c r="BD1845" s="91"/>
      <c r="BE1845" s="93"/>
      <c r="BF1845" s="96"/>
      <c r="BG1845" s="96"/>
    </row>
    <row r="1846" spans="1:68" ht="14" hidden="1" customHeight="1" outlineLevel="1" x14ac:dyDescent="0.2">
      <c r="A1846" t="s">
        <v>22</v>
      </c>
      <c r="B1846" t="s">
        <v>1311</v>
      </c>
      <c r="C1846" s="1">
        <f t="shared" ref="C1846:C1877" si="765">SUM(N1846:AN1846)</f>
        <v>34548</v>
      </c>
      <c r="D1846" s="7">
        <f>IF(N1846&gt;0, RANK(N1846,(N1846:P1846,Q1846:AF1846)),0)</f>
        <v>2</v>
      </c>
      <c r="E1846" s="7">
        <f>IF(O1846&gt;0,RANK(O1846,(N1846:P1846,Q1846:AF1846)),0)</f>
        <v>1</v>
      </c>
      <c r="F1846" s="7">
        <f>IF(P1846&gt;0,RANK(P1846,(N1846:P1846,Q1846:AF1846)),0)</f>
        <v>4</v>
      </c>
      <c r="G1846" s="1">
        <f t="shared" si="763"/>
        <v>12168</v>
      </c>
      <c r="H1846" s="2">
        <f t="shared" si="764"/>
        <v>0.35220562695380342</v>
      </c>
      <c r="I1846" s="2"/>
      <c r="J1846" s="2">
        <f t="shared" ref="J1846:J1877" si="766">IF($C1846=0,"-",N1846/$C1846)</f>
        <v>0.3131874493458377</v>
      </c>
      <c r="K1846" s="2">
        <f t="shared" ref="K1846:K1877" si="767">IF($C1846=0,"-",O1846/$C1846)</f>
        <v>0.66539307629964106</v>
      </c>
      <c r="L1846" s="2">
        <f t="shared" ref="L1846:L1877" si="768">IF($C1846=0,"-",P1846/$C1846)</f>
        <v>2.9813592682644435E-3</v>
      </c>
      <c r="M1846" s="2">
        <f t="shared" ref="M1846:M1877" si="769">IF(C1846=0,"-",(1-J1846-K1846-L1846))</f>
        <v>1.8438115086256739E-2</v>
      </c>
      <c r="N1846" s="53">
        <v>10820</v>
      </c>
      <c r="O1846" s="53">
        <v>22988</v>
      </c>
      <c r="P1846" s="53">
        <v>103</v>
      </c>
      <c r="Y1846" s="53">
        <v>58</v>
      </c>
      <c r="Z1846" s="53">
        <v>75</v>
      </c>
      <c r="AA1846" s="53">
        <v>55</v>
      </c>
      <c r="AB1846" s="53">
        <v>53</v>
      </c>
      <c r="AC1846" s="53">
        <v>54</v>
      </c>
      <c r="AD1846" s="53">
        <v>198</v>
      </c>
      <c r="AE1846" s="53">
        <v>61</v>
      </c>
      <c r="AF1846" s="53">
        <v>82</v>
      </c>
      <c r="AG1846" s="53">
        <v>1</v>
      </c>
      <c r="AP1846" s="7">
        <f>IF(Q1846&gt;0,RANK(Q1846,(N1846:P1846,Q1846:AF1846)),0)</f>
        <v>0</v>
      </c>
      <c r="AQ1846" s="7">
        <f>IF(R1846&gt;0,RANK(R1846,(N1846:P1846,Q1846:AF1846)),0)</f>
        <v>0</v>
      </c>
      <c r="AR1846" s="7">
        <f>IF(T1846&gt;0,RANK(T1846,(N1846:P1846,Q1846:AF1846)),0)</f>
        <v>0</v>
      </c>
      <c r="AS1846" s="7">
        <f>IF(S1846&gt;0,RANK(S1846,(N1846:P1846,Q1846:AF1846)),0)</f>
        <v>0</v>
      </c>
      <c r="AT1846" s="2">
        <f t="shared" ref="AT1846:AT1877" si="770">IF($C1846=0,"-",Q1846/$C1846)</f>
        <v>0</v>
      </c>
      <c r="AU1846" s="2">
        <f t="shared" ref="AU1846:AU1877" si="771">IF($C1846=0,"-",R1846/$C1846)</f>
        <v>0</v>
      </c>
      <c r="AV1846" s="2">
        <f t="shared" ref="AV1846:AV1877" si="772">IF($C1846=0,"-",T1846/$C1846)</f>
        <v>0</v>
      </c>
      <c r="AW1846" s="2">
        <f t="shared" ref="AW1846:AW1877" si="773">IF($C1846=0,"-",S1846/$C1846)</f>
        <v>0</v>
      </c>
      <c r="AY1846" t="s">
        <v>22</v>
      </c>
      <c r="AZ1846" t="s">
        <v>1311</v>
      </c>
      <c r="BA1846">
        <v>3</v>
      </c>
      <c r="BB1846" s="1"/>
      <c r="BC1846">
        <v>2</v>
      </c>
      <c r="BD1846" s="91">
        <v>47</v>
      </c>
      <c r="BE1846" s="93">
        <v>1</v>
      </c>
      <c r="BF1846" s="96">
        <f t="shared" si="752"/>
        <v>47001</v>
      </c>
      <c r="BG1846" s="96">
        <f t="shared" si="753"/>
        <v>47001</v>
      </c>
      <c r="BH1846" s="1"/>
      <c r="BI1846" s="7" t="s">
        <v>1447</v>
      </c>
    </row>
    <row r="1847" spans="1:68" ht="14" hidden="1" customHeight="1" outlineLevel="1" x14ac:dyDescent="0.2">
      <c r="A1847" t="s">
        <v>1819</v>
      </c>
      <c r="B1847" t="s">
        <v>1311</v>
      </c>
      <c r="C1847" s="1">
        <f t="shared" si="765"/>
        <v>18153</v>
      </c>
      <c r="D1847" s="7">
        <f>IF(N1847&gt;0, RANK(N1847,(N1847:P1847,Q1847:AF1847)),0)</f>
        <v>2</v>
      </c>
      <c r="E1847" s="7">
        <f>IF(O1847&gt;0,RANK(O1847,(N1847:P1847,Q1847:AF1847)),0)</f>
        <v>1</v>
      </c>
      <c r="F1847" s="7">
        <f>IF(P1847&gt;0,RANK(P1847,(N1847:P1847,Q1847:AF1847)),0)</f>
        <v>7</v>
      </c>
      <c r="G1847" s="1">
        <f t="shared" si="763"/>
        <v>10112</v>
      </c>
      <c r="H1847" s="2">
        <f t="shared" si="764"/>
        <v>0.55704291301713216</v>
      </c>
      <c r="I1847" s="2"/>
      <c r="J1847" s="2">
        <f t="shared" si="766"/>
        <v>0.20977248939569218</v>
      </c>
      <c r="K1847" s="2">
        <f t="shared" si="767"/>
        <v>0.76681540241282431</v>
      </c>
      <c r="L1847" s="2">
        <f t="shared" si="768"/>
        <v>2.7543656695862943E-3</v>
      </c>
      <c r="M1847" s="2">
        <f t="shared" si="769"/>
        <v>2.0657742521897244E-2</v>
      </c>
      <c r="N1847" s="53">
        <v>3808</v>
      </c>
      <c r="O1847" s="53">
        <v>13920</v>
      </c>
      <c r="P1847" s="53">
        <v>50</v>
      </c>
      <c r="Y1847" s="53">
        <v>26</v>
      </c>
      <c r="Z1847" s="53">
        <v>63</v>
      </c>
      <c r="AA1847" s="53">
        <v>36</v>
      </c>
      <c r="AB1847" s="53">
        <v>55</v>
      </c>
      <c r="AC1847" s="53">
        <v>29</v>
      </c>
      <c r="AD1847" s="53">
        <v>69</v>
      </c>
      <c r="AE1847" s="53">
        <v>32</v>
      </c>
      <c r="AF1847" s="53">
        <v>65</v>
      </c>
      <c r="AG1847" s="53">
        <v>0</v>
      </c>
      <c r="AP1847" s="7">
        <f>IF(Q1847&gt;0,RANK(Q1847,(N1847:P1847,Q1847:AF1847)),0)</f>
        <v>0</v>
      </c>
      <c r="AQ1847" s="7">
        <f>IF(R1847&gt;0,RANK(R1847,(N1847:P1847,Q1847:AF1847)),0)</f>
        <v>0</v>
      </c>
      <c r="AR1847" s="7">
        <f>IF(T1847&gt;0,RANK(T1847,(N1847:P1847,Q1847:AF1847)),0)</f>
        <v>0</v>
      </c>
      <c r="AS1847" s="7">
        <f>IF(S1847&gt;0,RANK(S1847,(N1847:P1847,Q1847:AF1847)),0)</f>
        <v>0</v>
      </c>
      <c r="AT1847" s="2">
        <f t="shared" si="770"/>
        <v>0</v>
      </c>
      <c r="AU1847" s="2">
        <f t="shared" si="771"/>
        <v>0</v>
      </c>
      <c r="AV1847" s="2">
        <f t="shared" si="772"/>
        <v>0</v>
      </c>
      <c r="AW1847" s="2">
        <f t="shared" si="773"/>
        <v>0</v>
      </c>
      <c r="AY1847" t="s">
        <v>1819</v>
      </c>
      <c r="AZ1847" t="s">
        <v>1311</v>
      </c>
      <c r="BA1847">
        <v>4</v>
      </c>
      <c r="BB1847" s="1"/>
      <c r="BC1847">
        <v>2</v>
      </c>
      <c r="BD1847" s="91">
        <v>47</v>
      </c>
      <c r="BE1847" s="93">
        <v>3</v>
      </c>
      <c r="BF1847" s="96">
        <f t="shared" si="752"/>
        <v>47003</v>
      </c>
      <c r="BG1847" s="96">
        <f t="shared" si="753"/>
        <v>47003</v>
      </c>
      <c r="BH1847" s="1"/>
      <c r="BI1847" s="7" t="s">
        <v>1447</v>
      </c>
    </row>
    <row r="1848" spans="1:68" ht="14" hidden="1" customHeight="1" outlineLevel="1" x14ac:dyDescent="0.2">
      <c r="A1848" t="s">
        <v>774</v>
      </c>
      <c r="B1848" t="s">
        <v>1311</v>
      </c>
      <c r="C1848" s="1">
        <f t="shared" si="765"/>
        <v>6983</v>
      </c>
      <c r="D1848" s="7">
        <f>IF(N1848&gt;0, RANK(N1848,(N1848:P1848,Q1848:AF1848)),0)</f>
        <v>2</v>
      </c>
      <c r="E1848" s="7">
        <f>IF(O1848&gt;0,RANK(O1848,(N1848:P1848,Q1848:AF1848)),0)</f>
        <v>1</v>
      </c>
      <c r="F1848" s="7">
        <f>IF(P1848&gt;0,RANK(P1848,(N1848:P1848,Q1848:AF1848)),0)</f>
        <v>9</v>
      </c>
      <c r="G1848" s="1">
        <f t="shared" si="763"/>
        <v>4124</v>
      </c>
      <c r="H1848" s="2">
        <f t="shared" si="764"/>
        <v>0.59057711585278538</v>
      </c>
      <c r="I1848" s="2"/>
      <c r="J1848" s="2">
        <f t="shared" si="766"/>
        <v>0.19160819132178147</v>
      </c>
      <c r="K1848" s="2">
        <f t="shared" si="767"/>
        <v>0.7821853071745668</v>
      </c>
      <c r="L1848" s="2">
        <f t="shared" si="768"/>
        <v>1.8616640412430188E-3</v>
      </c>
      <c r="M1848" s="2">
        <f t="shared" si="769"/>
        <v>2.4344837462408651E-2</v>
      </c>
      <c r="N1848" s="53">
        <v>1338</v>
      </c>
      <c r="O1848" s="53">
        <v>5462</v>
      </c>
      <c r="P1848" s="53">
        <v>13</v>
      </c>
      <c r="Y1848" s="53">
        <v>17</v>
      </c>
      <c r="Z1848" s="53">
        <v>24</v>
      </c>
      <c r="AA1848" s="53">
        <v>17</v>
      </c>
      <c r="AB1848" s="53">
        <v>46</v>
      </c>
      <c r="AC1848" s="53">
        <v>7</v>
      </c>
      <c r="AD1848" s="53">
        <v>32</v>
      </c>
      <c r="AE1848" s="53">
        <v>8</v>
      </c>
      <c r="AF1848" s="53">
        <v>19</v>
      </c>
      <c r="AG1848" s="53">
        <v>0</v>
      </c>
      <c r="AP1848" s="7">
        <f>IF(Q1848&gt;0,RANK(Q1848,(N1848:P1848,Q1848:AF1848)),0)</f>
        <v>0</v>
      </c>
      <c r="AQ1848" s="7">
        <f>IF(R1848&gt;0,RANK(R1848,(N1848:P1848,Q1848:AF1848)),0)</f>
        <v>0</v>
      </c>
      <c r="AR1848" s="7">
        <f>IF(T1848&gt;0,RANK(T1848,(N1848:P1848,Q1848:AF1848)),0)</f>
        <v>0</v>
      </c>
      <c r="AS1848" s="7">
        <f>IF(S1848&gt;0,RANK(S1848,(N1848:P1848,Q1848:AF1848)),0)</f>
        <v>0</v>
      </c>
      <c r="AT1848" s="2">
        <f t="shared" si="770"/>
        <v>0</v>
      </c>
      <c r="AU1848" s="2">
        <f t="shared" si="771"/>
        <v>0</v>
      </c>
      <c r="AV1848" s="2">
        <f t="shared" si="772"/>
        <v>0</v>
      </c>
      <c r="AW1848" s="2">
        <f t="shared" si="773"/>
        <v>0</v>
      </c>
      <c r="AY1848" t="s">
        <v>774</v>
      </c>
      <c r="AZ1848" t="s">
        <v>1311</v>
      </c>
      <c r="BB1848" s="1"/>
      <c r="BC1848">
        <v>2</v>
      </c>
      <c r="BD1848" s="91">
        <v>47</v>
      </c>
      <c r="BE1848" s="93">
        <v>5</v>
      </c>
      <c r="BF1848" s="96">
        <f t="shared" si="752"/>
        <v>47005</v>
      </c>
      <c r="BG1848" s="96">
        <f t="shared" si="753"/>
        <v>47005</v>
      </c>
      <c r="BH1848" s="1"/>
      <c r="BI1848" s="7" t="s">
        <v>1447</v>
      </c>
    </row>
    <row r="1849" spans="1:68" ht="14" hidden="1" customHeight="1" outlineLevel="1" x14ac:dyDescent="0.2">
      <c r="A1849" t="s">
        <v>1648</v>
      </c>
      <c r="B1849" t="s">
        <v>1311</v>
      </c>
      <c r="C1849" s="1">
        <f t="shared" si="765"/>
        <v>5473</v>
      </c>
      <c r="D1849" s="7">
        <f>IF(N1849&gt;0, RANK(N1849,(N1849:P1849,Q1849:AF1849)),0)</f>
        <v>2</v>
      </c>
      <c r="E1849" s="7">
        <f>IF(O1849&gt;0,RANK(O1849,(N1849:P1849,Q1849:AF1849)),0)</f>
        <v>1</v>
      </c>
      <c r="F1849" s="7">
        <f>IF(P1849&gt;0,RANK(P1849,(N1849:P1849,Q1849:AF1849)),0)</f>
        <v>11</v>
      </c>
      <c r="G1849" s="1">
        <f t="shared" si="763"/>
        <v>3562</v>
      </c>
      <c r="H1849" s="2">
        <f t="shared" si="764"/>
        <v>0.65083135391923985</v>
      </c>
      <c r="I1849" s="2"/>
      <c r="J1849" s="2">
        <f t="shared" si="766"/>
        <v>0.16407820208295268</v>
      </c>
      <c r="K1849" s="2">
        <f t="shared" si="767"/>
        <v>0.81490955600219261</v>
      </c>
      <c r="L1849" s="2">
        <f t="shared" si="768"/>
        <v>3.6543029417138682E-4</v>
      </c>
      <c r="M1849" s="2">
        <f t="shared" si="769"/>
        <v>2.0646811620683346E-2</v>
      </c>
      <c r="N1849" s="53">
        <v>898</v>
      </c>
      <c r="O1849" s="53">
        <v>4460</v>
      </c>
      <c r="P1849" s="53">
        <v>2</v>
      </c>
      <c r="Y1849" s="53">
        <v>7</v>
      </c>
      <c r="Z1849" s="53">
        <v>19</v>
      </c>
      <c r="AA1849" s="53">
        <v>6</v>
      </c>
      <c r="AB1849" s="53">
        <v>12</v>
      </c>
      <c r="AC1849" s="53">
        <v>17</v>
      </c>
      <c r="AD1849" s="53">
        <v>22</v>
      </c>
      <c r="AE1849" s="53">
        <v>13</v>
      </c>
      <c r="AF1849" s="53">
        <v>17</v>
      </c>
      <c r="AG1849" s="53">
        <v>0</v>
      </c>
      <c r="AP1849" s="7">
        <f>IF(Q1849&gt;0,RANK(Q1849,(N1849:P1849,Q1849:AF1849)),0)</f>
        <v>0</v>
      </c>
      <c r="AQ1849" s="7">
        <f>IF(R1849&gt;0,RANK(R1849,(N1849:P1849,Q1849:AF1849)),0)</f>
        <v>0</v>
      </c>
      <c r="AR1849" s="7">
        <f>IF(T1849&gt;0,RANK(T1849,(N1849:P1849,Q1849:AF1849)),0)</f>
        <v>0</v>
      </c>
      <c r="AS1849" s="7">
        <f>IF(S1849&gt;0,RANK(S1849,(N1849:P1849,Q1849:AF1849)),0)</f>
        <v>0</v>
      </c>
      <c r="AT1849" s="2">
        <f t="shared" si="770"/>
        <v>0</v>
      </c>
      <c r="AU1849" s="2">
        <f t="shared" si="771"/>
        <v>0</v>
      </c>
      <c r="AV1849" s="2">
        <f t="shared" si="772"/>
        <v>0</v>
      </c>
      <c r="AW1849" s="2">
        <f t="shared" si="773"/>
        <v>0</v>
      </c>
      <c r="AY1849" t="s">
        <v>1648</v>
      </c>
      <c r="AZ1849" t="s">
        <v>1311</v>
      </c>
      <c r="BA1849">
        <v>4</v>
      </c>
      <c r="BB1849" s="1"/>
      <c r="BC1849">
        <v>2</v>
      </c>
      <c r="BD1849" s="91">
        <v>47</v>
      </c>
      <c r="BE1849" s="93">
        <v>7</v>
      </c>
      <c r="BF1849" s="96">
        <f t="shared" si="752"/>
        <v>47007</v>
      </c>
      <c r="BG1849" s="96">
        <f t="shared" si="753"/>
        <v>47007</v>
      </c>
      <c r="BH1849" s="1"/>
      <c r="BI1849" s="7" t="s">
        <v>1447</v>
      </c>
    </row>
    <row r="1850" spans="1:68" ht="14" hidden="1" customHeight="1" outlineLevel="1" x14ac:dyDescent="0.2">
      <c r="A1850" t="s">
        <v>593</v>
      </c>
      <c r="B1850" t="s">
        <v>1311</v>
      </c>
      <c r="C1850" s="1">
        <f t="shared" si="765"/>
        <v>64679</v>
      </c>
      <c r="D1850" s="7">
        <f>IF(N1850&gt;0, RANK(N1850,(N1850:P1850,Q1850:AF1850)),0)</f>
        <v>2</v>
      </c>
      <c r="E1850" s="7">
        <f>IF(O1850&gt;0,RANK(O1850,(N1850:P1850,Q1850:AF1850)),0)</f>
        <v>1</v>
      </c>
      <c r="F1850" s="7">
        <f>IF(P1850&gt;0,RANK(P1850,(N1850:P1850,Q1850:AF1850)),0)</f>
        <v>3</v>
      </c>
      <c r="G1850" s="1">
        <f t="shared" si="763"/>
        <v>31441</v>
      </c>
      <c r="H1850" s="2">
        <f t="shared" si="764"/>
        <v>0.48610831954730283</v>
      </c>
      <c r="I1850" s="2"/>
      <c r="J1850" s="2">
        <f t="shared" si="766"/>
        <v>0.24660245210964918</v>
      </c>
      <c r="K1850" s="2">
        <f t="shared" si="767"/>
        <v>0.73271077165695198</v>
      </c>
      <c r="L1850" s="2">
        <f t="shared" si="768"/>
        <v>4.0662347902719583E-3</v>
      </c>
      <c r="M1850" s="2">
        <f t="shared" si="769"/>
        <v>1.6620541443126916E-2</v>
      </c>
      <c r="N1850" s="53">
        <v>15950</v>
      </c>
      <c r="O1850" s="53">
        <v>47391</v>
      </c>
      <c r="P1850" s="53">
        <v>263</v>
      </c>
      <c r="Y1850" s="53">
        <v>96</v>
      </c>
      <c r="Z1850" s="53">
        <v>221</v>
      </c>
      <c r="AA1850" s="53">
        <v>191</v>
      </c>
      <c r="AB1850" s="53">
        <v>228</v>
      </c>
      <c r="AC1850" s="53">
        <v>60</v>
      </c>
      <c r="AD1850" s="53">
        <v>148</v>
      </c>
      <c r="AE1850" s="53">
        <v>39</v>
      </c>
      <c r="AF1850" s="53">
        <v>91</v>
      </c>
      <c r="AG1850" s="53">
        <v>1</v>
      </c>
      <c r="AP1850" s="7">
        <f>IF(Q1850&gt;0,RANK(Q1850,(N1850:P1850,Q1850:AF1850)),0)</f>
        <v>0</v>
      </c>
      <c r="AQ1850" s="7">
        <f>IF(R1850&gt;0,RANK(R1850,(N1850:P1850,Q1850:AF1850)),0)</f>
        <v>0</v>
      </c>
      <c r="AR1850" s="7">
        <f>IF(T1850&gt;0,RANK(T1850,(N1850:P1850,Q1850:AF1850)),0)</f>
        <v>0</v>
      </c>
      <c r="AS1850" s="7">
        <f>IF(S1850&gt;0,RANK(S1850,(N1850:P1850,Q1850:AF1850)),0)</f>
        <v>0</v>
      </c>
      <c r="AT1850" s="2">
        <f t="shared" si="770"/>
        <v>0</v>
      </c>
      <c r="AU1850" s="2">
        <f t="shared" si="771"/>
        <v>0</v>
      </c>
      <c r="AV1850" s="2">
        <f t="shared" si="772"/>
        <v>0</v>
      </c>
      <c r="AW1850" s="2">
        <f t="shared" si="773"/>
        <v>0</v>
      </c>
      <c r="AY1850" t="s">
        <v>593</v>
      </c>
      <c r="AZ1850" t="s">
        <v>1311</v>
      </c>
      <c r="BA1850">
        <v>2</v>
      </c>
      <c r="BB1850" s="1"/>
      <c r="BC1850">
        <v>2</v>
      </c>
      <c r="BD1850" s="91">
        <v>47</v>
      </c>
      <c r="BE1850" s="93">
        <v>9</v>
      </c>
      <c r="BF1850" s="96">
        <f t="shared" si="752"/>
        <v>47009</v>
      </c>
      <c r="BG1850" s="96">
        <f t="shared" si="753"/>
        <v>47009</v>
      </c>
      <c r="BH1850" s="1"/>
      <c r="BI1850" s="7" t="s">
        <v>1447</v>
      </c>
    </row>
    <row r="1851" spans="1:68" ht="14" hidden="1" customHeight="1" outlineLevel="1" x14ac:dyDescent="0.2">
      <c r="A1851" t="s">
        <v>2088</v>
      </c>
      <c r="B1851" t="s">
        <v>1311</v>
      </c>
      <c r="C1851" s="1">
        <f t="shared" si="765"/>
        <v>44143</v>
      </c>
      <c r="D1851" s="7">
        <f>IF(N1851&gt;0, RANK(N1851,(N1851:P1851,Q1851:AF1851)),0)</f>
        <v>2</v>
      </c>
      <c r="E1851" s="7">
        <f>IF(O1851&gt;0,RANK(O1851,(N1851:P1851,Q1851:AF1851)),0)</f>
        <v>1</v>
      </c>
      <c r="F1851" s="7">
        <f>IF(P1851&gt;0,RANK(P1851,(N1851:P1851,Q1851:AF1851)),0)</f>
        <v>5</v>
      </c>
      <c r="G1851" s="1">
        <f t="shared" si="763"/>
        <v>25546</v>
      </c>
      <c r="H1851" s="2">
        <f t="shared" si="764"/>
        <v>0.57871010126180822</v>
      </c>
      <c r="I1851" s="2"/>
      <c r="J1851" s="2">
        <f t="shared" si="766"/>
        <v>0.19744919919353013</v>
      </c>
      <c r="K1851" s="2">
        <f t="shared" si="767"/>
        <v>0.77615930045533832</v>
      </c>
      <c r="L1851" s="2">
        <f t="shared" si="768"/>
        <v>3.2394717169200102E-3</v>
      </c>
      <c r="M1851" s="2">
        <f t="shared" si="769"/>
        <v>2.315202863421157E-2</v>
      </c>
      <c r="N1851" s="53">
        <v>8716</v>
      </c>
      <c r="O1851" s="53">
        <v>34262</v>
      </c>
      <c r="P1851" s="53">
        <v>143</v>
      </c>
      <c r="Y1851" s="53">
        <v>61</v>
      </c>
      <c r="Z1851" s="53">
        <v>111</v>
      </c>
      <c r="AA1851" s="53">
        <v>57</v>
      </c>
      <c r="AB1851" s="53">
        <v>99</v>
      </c>
      <c r="AC1851" s="53">
        <v>64</v>
      </c>
      <c r="AD1851" s="53">
        <v>229</v>
      </c>
      <c r="AE1851" s="53">
        <v>283</v>
      </c>
      <c r="AF1851" s="53">
        <v>118</v>
      </c>
      <c r="AG1851" s="53">
        <v>0</v>
      </c>
      <c r="AP1851" s="7">
        <f>IF(Q1851&gt;0,RANK(Q1851,(N1851:P1851,Q1851:AF1851)),0)</f>
        <v>0</v>
      </c>
      <c r="AQ1851" s="7">
        <f>IF(R1851&gt;0,RANK(R1851,(N1851:P1851,Q1851:AF1851)),0)</f>
        <v>0</v>
      </c>
      <c r="AR1851" s="7">
        <f>IF(T1851&gt;0,RANK(T1851,(N1851:P1851,Q1851:AF1851)),0)</f>
        <v>0</v>
      </c>
      <c r="AS1851" s="7">
        <f>IF(S1851&gt;0,RANK(S1851,(N1851:P1851,Q1851:AF1851)),0)</f>
        <v>0</v>
      </c>
      <c r="AT1851" s="2">
        <f t="shared" si="770"/>
        <v>0</v>
      </c>
      <c r="AU1851" s="2">
        <f t="shared" si="771"/>
        <v>0</v>
      </c>
      <c r="AV1851" s="2">
        <f t="shared" si="772"/>
        <v>0</v>
      </c>
      <c r="AW1851" s="2">
        <f t="shared" si="773"/>
        <v>0</v>
      </c>
      <c r="AY1851" t="s">
        <v>2088</v>
      </c>
      <c r="AZ1851" t="s">
        <v>1311</v>
      </c>
      <c r="BB1851" s="1"/>
      <c r="BC1851">
        <v>2</v>
      </c>
      <c r="BD1851" s="91">
        <v>47</v>
      </c>
      <c r="BE1851" s="93">
        <v>11</v>
      </c>
      <c r="BF1851" s="96">
        <f t="shared" si="752"/>
        <v>47011</v>
      </c>
      <c r="BG1851" s="96">
        <f t="shared" si="753"/>
        <v>47011</v>
      </c>
      <c r="BH1851" s="1"/>
      <c r="BI1851" s="7" t="s">
        <v>1447</v>
      </c>
    </row>
    <row r="1852" spans="1:68" ht="14" hidden="1" customHeight="1" outlineLevel="1" x14ac:dyDescent="0.2">
      <c r="A1852" t="s">
        <v>1528</v>
      </c>
      <c r="B1852" t="s">
        <v>1311</v>
      </c>
      <c r="C1852" s="1">
        <f t="shared" si="765"/>
        <v>14067</v>
      </c>
      <c r="D1852" s="7">
        <f>IF(N1852&gt;0, RANK(N1852,(N1852:P1852,Q1852:AF1852)),0)</f>
        <v>2</v>
      </c>
      <c r="E1852" s="7">
        <f>IF(O1852&gt;0,RANK(O1852,(N1852:P1852,Q1852:AF1852)),0)</f>
        <v>1</v>
      </c>
      <c r="F1852" s="7">
        <f>IF(P1852&gt;0,RANK(P1852,(N1852:P1852,Q1852:AF1852)),0)</f>
        <v>8</v>
      </c>
      <c r="G1852" s="1">
        <f t="shared" si="763"/>
        <v>9437</v>
      </c>
      <c r="H1852" s="2">
        <f t="shared" si="764"/>
        <v>0.67086088007393185</v>
      </c>
      <c r="I1852" s="2"/>
      <c r="J1852" s="2">
        <f t="shared" si="766"/>
        <v>0.15447501244046349</v>
      </c>
      <c r="K1852" s="2">
        <f t="shared" si="767"/>
        <v>0.82533589251439543</v>
      </c>
      <c r="L1852" s="2">
        <f t="shared" si="768"/>
        <v>1.7061207080400938E-3</v>
      </c>
      <c r="M1852" s="2">
        <f t="shared" si="769"/>
        <v>1.848297433710101E-2</v>
      </c>
      <c r="N1852" s="53">
        <v>2173</v>
      </c>
      <c r="O1852" s="53">
        <v>11610</v>
      </c>
      <c r="P1852" s="53">
        <v>24</v>
      </c>
      <c r="Y1852" s="53">
        <v>29</v>
      </c>
      <c r="Z1852" s="53">
        <v>60</v>
      </c>
      <c r="AA1852" s="53">
        <v>40</v>
      </c>
      <c r="AB1852" s="53">
        <v>58</v>
      </c>
      <c r="AC1852" s="53">
        <v>11</v>
      </c>
      <c r="AD1852" s="53">
        <v>32</v>
      </c>
      <c r="AE1852" s="53">
        <v>12</v>
      </c>
      <c r="AF1852" s="53">
        <v>18</v>
      </c>
      <c r="AG1852" s="53">
        <v>0</v>
      </c>
      <c r="AP1852" s="7">
        <f>IF(Q1852&gt;0,RANK(Q1852,(N1852:P1852,Q1852:AF1852)),0)</f>
        <v>0</v>
      </c>
      <c r="AQ1852" s="7">
        <f>IF(R1852&gt;0,RANK(R1852,(N1852:P1852,Q1852:AF1852)),0)</f>
        <v>0</v>
      </c>
      <c r="AR1852" s="7">
        <f>IF(T1852&gt;0,RANK(T1852,(N1852:P1852,Q1852:AF1852)),0)</f>
        <v>0</v>
      </c>
      <c r="AS1852" s="7">
        <f>IF(S1852&gt;0,RANK(S1852,(N1852:P1852,Q1852:AF1852)),0)</f>
        <v>0</v>
      </c>
      <c r="AT1852" s="2">
        <f t="shared" si="770"/>
        <v>0</v>
      </c>
      <c r="AU1852" s="2">
        <f t="shared" si="771"/>
        <v>0</v>
      </c>
      <c r="AV1852" s="2">
        <f t="shared" si="772"/>
        <v>0</v>
      </c>
      <c r="AW1852" s="2">
        <f t="shared" si="773"/>
        <v>0</v>
      </c>
      <c r="AY1852" t="s">
        <v>1528</v>
      </c>
      <c r="AZ1852" t="s">
        <v>1311</v>
      </c>
      <c r="BB1852" s="1"/>
      <c r="BC1852">
        <v>2</v>
      </c>
      <c r="BD1852" s="91">
        <v>47</v>
      </c>
      <c r="BE1852" s="93">
        <v>13</v>
      </c>
      <c r="BF1852" s="96">
        <f t="shared" si="752"/>
        <v>47013</v>
      </c>
      <c r="BG1852" s="96">
        <f t="shared" si="753"/>
        <v>47013</v>
      </c>
      <c r="BH1852" s="1"/>
      <c r="BI1852" s="7" t="s">
        <v>1447</v>
      </c>
    </row>
    <row r="1853" spans="1:68" ht="14" hidden="1" customHeight="1" outlineLevel="1" x14ac:dyDescent="0.2">
      <c r="A1853" t="s">
        <v>2385</v>
      </c>
      <c r="B1853" t="s">
        <v>1311</v>
      </c>
      <c r="C1853" s="1">
        <f t="shared" si="765"/>
        <v>6160</v>
      </c>
      <c r="D1853" s="7">
        <f>IF(N1853&gt;0, RANK(N1853,(N1853:P1853,Q1853:AF1853)),0)</f>
        <v>2</v>
      </c>
      <c r="E1853" s="7">
        <f>IF(O1853&gt;0,RANK(O1853,(N1853:P1853,Q1853:AF1853)),0)</f>
        <v>1</v>
      </c>
      <c r="F1853" s="7">
        <f>IF(P1853&gt;0,RANK(P1853,(N1853:P1853,Q1853:AF1853)),0)</f>
        <v>6</v>
      </c>
      <c r="G1853" s="1">
        <f t="shared" si="763"/>
        <v>3799</v>
      </c>
      <c r="H1853" s="2">
        <f t="shared" si="764"/>
        <v>0.61672077922077917</v>
      </c>
      <c r="I1853" s="2"/>
      <c r="J1853" s="2">
        <f t="shared" si="766"/>
        <v>0.17938311688311689</v>
      </c>
      <c r="K1853" s="2">
        <f t="shared" si="767"/>
        <v>0.79610389610389609</v>
      </c>
      <c r="L1853" s="2">
        <f t="shared" si="768"/>
        <v>3.0844155844155846E-3</v>
      </c>
      <c r="M1853" s="2">
        <f t="shared" si="769"/>
        <v>2.1428571428571401E-2</v>
      </c>
      <c r="N1853" s="53">
        <v>1105</v>
      </c>
      <c r="O1853" s="53">
        <v>4904</v>
      </c>
      <c r="P1853" s="53">
        <v>19</v>
      </c>
      <c r="Y1853" s="53">
        <v>11</v>
      </c>
      <c r="Z1853" s="53">
        <v>24</v>
      </c>
      <c r="AA1853" s="53">
        <v>6</v>
      </c>
      <c r="AB1853" s="53">
        <v>17</v>
      </c>
      <c r="AC1853" s="53">
        <v>14</v>
      </c>
      <c r="AD1853" s="53">
        <v>25</v>
      </c>
      <c r="AE1853" s="53">
        <v>8</v>
      </c>
      <c r="AF1853" s="53">
        <v>27</v>
      </c>
      <c r="AG1853" s="53">
        <v>0</v>
      </c>
      <c r="AP1853" s="7">
        <f>IF(Q1853&gt;0,RANK(Q1853,(N1853:P1853,Q1853:AF1853)),0)</f>
        <v>0</v>
      </c>
      <c r="AQ1853" s="7">
        <f>IF(R1853&gt;0,RANK(R1853,(N1853:P1853,Q1853:AF1853)),0)</f>
        <v>0</v>
      </c>
      <c r="AR1853" s="7">
        <f>IF(T1853&gt;0,RANK(T1853,(N1853:P1853,Q1853:AF1853)),0)</f>
        <v>0</v>
      </c>
      <c r="AS1853" s="7">
        <f>IF(S1853&gt;0,RANK(S1853,(N1853:P1853,Q1853:AF1853)),0)</f>
        <v>0</v>
      </c>
      <c r="AT1853" s="2">
        <f t="shared" si="770"/>
        <v>0</v>
      </c>
      <c r="AU1853" s="2">
        <f t="shared" si="771"/>
        <v>0</v>
      </c>
      <c r="AV1853" s="2">
        <f t="shared" si="772"/>
        <v>0</v>
      </c>
      <c r="AW1853" s="2">
        <f t="shared" si="773"/>
        <v>0</v>
      </c>
      <c r="AY1853" t="s">
        <v>2385</v>
      </c>
      <c r="AZ1853" t="s">
        <v>1311</v>
      </c>
      <c r="BA1853">
        <v>6</v>
      </c>
      <c r="BB1853" s="1"/>
      <c r="BC1853">
        <v>2</v>
      </c>
      <c r="BD1853" s="91">
        <v>47</v>
      </c>
      <c r="BE1853" s="93">
        <v>15</v>
      </c>
      <c r="BF1853" s="96">
        <f t="shared" si="752"/>
        <v>47015</v>
      </c>
      <c r="BG1853" s="96">
        <f t="shared" si="753"/>
        <v>47015</v>
      </c>
      <c r="BH1853" s="1"/>
      <c r="BI1853" s="7" t="s">
        <v>1447</v>
      </c>
    </row>
    <row r="1854" spans="1:68" ht="14" hidden="1" customHeight="1" outlineLevel="1" x14ac:dyDescent="0.2">
      <c r="A1854" t="s">
        <v>203</v>
      </c>
      <c r="B1854" t="s">
        <v>1311</v>
      </c>
      <c r="C1854" s="1">
        <f t="shared" si="765"/>
        <v>11441</v>
      </c>
      <c r="D1854" s="7">
        <f>IF(N1854&gt;0, RANK(N1854,(N1854:P1854,Q1854:AF1854)),0)</f>
        <v>2</v>
      </c>
      <c r="E1854" s="7">
        <f>IF(O1854&gt;0,RANK(O1854,(N1854:P1854,Q1854:AF1854)),0)</f>
        <v>1</v>
      </c>
      <c r="F1854" s="7">
        <f>IF(P1854&gt;0,RANK(P1854,(N1854:P1854,Q1854:AF1854)),0)</f>
        <v>9</v>
      </c>
      <c r="G1854" s="1">
        <f t="shared" si="763"/>
        <v>6613</v>
      </c>
      <c r="H1854" s="2">
        <f t="shared" si="764"/>
        <v>0.57800891530460619</v>
      </c>
      <c r="I1854" s="2"/>
      <c r="J1854" s="2">
        <f t="shared" si="766"/>
        <v>0.199807709116336</v>
      </c>
      <c r="K1854" s="2">
        <f t="shared" si="767"/>
        <v>0.77781662442094224</v>
      </c>
      <c r="L1854" s="2">
        <f t="shared" si="768"/>
        <v>1.5732890481601259E-3</v>
      </c>
      <c r="M1854" s="2">
        <f t="shared" si="769"/>
        <v>2.0802377414561694E-2</v>
      </c>
      <c r="N1854" s="53">
        <v>2286</v>
      </c>
      <c r="O1854" s="53">
        <v>8899</v>
      </c>
      <c r="P1854" s="53">
        <v>18</v>
      </c>
      <c r="Y1854" s="53">
        <v>23</v>
      </c>
      <c r="Z1854" s="53">
        <v>44</v>
      </c>
      <c r="AA1854" s="53">
        <v>20</v>
      </c>
      <c r="AB1854" s="53">
        <v>33</v>
      </c>
      <c r="AC1854" s="53">
        <v>17</v>
      </c>
      <c r="AD1854" s="53">
        <v>59</v>
      </c>
      <c r="AE1854" s="53">
        <v>15</v>
      </c>
      <c r="AF1854" s="53">
        <v>26</v>
      </c>
      <c r="AG1854" s="53">
        <v>1</v>
      </c>
      <c r="AP1854" s="7">
        <f>IF(Q1854&gt;0,RANK(Q1854,(N1854:P1854,Q1854:AF1854)),0)</f>
        <v>0</v>
      </c>
      <c r="AQ1854" s="7">
        <f>IF(R1854&gt;0,RANK(R1854,(N1854:P1854,Q1854:AF1854)),0)</f>
        <v>0</v>
      </c>
      <c r="AR1854" s="7">
        <f>IF(T1854&gt;0,RANK(T1854,(N1854:P1854,Q1854:AF1854)),0)</f>
        <v>0</v>
      </c>
      <c r="AS1854" s="7">
        <f>IF(S1854&gt;0,RANK(S1854,(N1854:P1854,Q1854:AF1854)),0)</f>
        <v>0</v>
      </c>
      <c r="AT1854" s="2">
        <f t="shared" si="770"/>
        <v>0</v>
      </c>
      <c r="AU1854" s="2">
        <f t="shared" si="771"/>
        <v>0</v>
      </c>
      <c r="AV1854" s="2">
        <f t="shared" si="772"/>
        <v>0</v>
      </c>
      <c r="AW1854" s="2">
        <f t="shared" si="773"/>
        <v>0</v>
      </c>
      <c r="AY1854" t="s">
        <v>203</v>
      </c>
      <c r="AZ1854" t="s">
        <v>1311</v>
      </c>
      <c r="BA1854">
        <v>8</v>
      </c>
      <c r="BB1854" s="1"/>
      <c r="BC1854">
        <v>2</v>
      </c>
      <c r="BD1854" s="91">
        <v>47</v>
      </c>
      <c r="BE1854" s="93">
        <v>17</v>
      </c>
      <c r="BF1854" s="96">
        <f t="shared" si="752"/>
        <v>47017</v>
      </c>
      <c r="BG1854" s="96">
        <f t="shared" si="753"/>
        <v>47017</v>
      </c>
      <c r="BH1854" s="1"/>
      <c r="BI1854" s="7" t="s">
        <v>1447</v>
      </c>
    </row>
    <row r="1855" spans="1:68" ht="14" hidden="1" customHeight="1" outlineLevel="1" x14ac:dyDescent="0.2">
      <c r="A1855" t="s">
        <v>2266</v>
      </c>
      <c r="B1855" t="s">
        <v>1311</v>
      </c>
      <c r="C1855" s="1">
        <f t="shared" si="765"/>
        <v>23234</v>
      </c>
      <c r="D1855" s="7">
        <f>IF(N1855&gt;0, RANK(N1855,(N1855:P1855,Q1855:AF1855)),0)</f>
        <v>2</v>
      </c>
      <c r="E1855" s="7">
        <f>IF(O1855&gt;0,RANK(O1855,(N1855:P1855,Q1855:AF1855)),0)</f>
        <v>1</v>
      </c>
      <c r="F1855" s="7">
        <f>IF(P1855&gt;0,RANK(P1855,(N1855:P1855,Q1855:AF1855)),0)</f>
        <v>4</v>
      </c>
      <c r="G1855" s="1">
        <f t="shared" si="763"/>
        <v>14466</v>
      </c>
      <c r="H1855" s="2">
        <f t="shared" si="764"/>
        <v>0.62262201945424811</v>
      </c>
      <c r="I1855" s="2"/>
      <c r="J1855" s="2">
        <f t="shared" si="766"/>
        <v>0.17762761470259103</v>
      </c>
      <c r="K1855" s="2">
        <f t="shared" si="767"/>
        <v>0.80024963415683914</v>
      </c>
      <c r="L1855" s="2">
        <f t="shared" si="768"/>
        <v>2.9267452870792802E-3</v>
      </c>
      <c r="M1855" s="2">
        <f t="shared" si="769"/>
        <v>1.9196005853490551E-2</v>
      </c>
      <c r="N1855" s="53">
        <v>4127</v>
      </c>
      <c r="O1855" s="53">
        <v>18593</v>
      </c>
      <c r="P1855" s="53">
        <v>68</v>
      </c>
      <c r="Y1855" s="53">
        <v>32</v>
      </c>
      <c r="Z1855" s="53">
        <v>57</v>
      </c>
      <c r="AA1855" s="53">
        <v>48</v>
      </c>
      <c r="AB1855" s="53">
        <v>32</v>
      </c>
      <c r="AC1855" s="53">
        <v>40</v>
      </c>
      <c r="AD1855" s="53">
        <v>133</v>
      </c>
      <c r="AE1855" s="53">
        <v>39</v>
      </c>
      <c r="AF1855" s="53">
        <v>65</v>
      </c>
      <c r="AG1855" s="53">
        <v>0</v>
      </c>
      <c r="AP1855" s="7">
        <f>IF(Q1855&gt;0,RANK(Q1855,(N1855:P1855,Q1855:AF1855)),0)</f>
        <v>0</v>
      </c>
      <c r="AQ1855" s="7">
        <f>IF(R1855&gt;0,RANK(R1855,(N1855:P1855,Q1855:AF1855)),0)</f>
        <v>0</v>
      </c>
      <c r="AR1855" s="7">
        <f>IF(T1855&gt;0,RANK(T1855,(N1855:P1855,Q1855:AF1855)),0)</f>
        <v>0</v>
      </c>
      <c r="AS1855" s="7">
        <f>IF(S1855&gt;0,RANK(S1855,(N1855:P1855,Q1855:AF1855)),0)</f>
        <v>0</v>
      </c>
      <c r="AT1855" s="2">
        <f t="shared" si="770"/>
        <v>0</v>
      </c>
      <c r="AU1855" s="2">
        <f t="shared" si="771"/>
        <v>0</v>
      </c>
      <c r="AV1855" s="2">
        <f t="shared" si="772"/>
        <v>0</v>
      </c>
      <c r="AW1855" s="2">
        <f t="shared" si="773"/>
        <v>0</v>
      </c>
      <c r="AY1855" t="s">
        <v>2266</v>
      </c>
      <c r="AZ1855" t="s">
        <v>1311</v>
      </c>
      <c r="BA1855">
        <v>1</v>
      </c>
      <c r="BB1855" s="1"/>
      <c r="BC1855">
        <v>2</v>
      </c>
      <c r="BD1855" s="91">
        <v>47</v>
      </c>
      <c r="BE1855" s="93">
        <v>19</v>
      </c>
      <c r="BF1855" s="96">
        <f t="shared" si="752"/>
        <v>47019</v>
      </c>
      <c r="BG1855" s="96">
        <f t="shared" si="753"/>
        <v>47019</v>
      </c>
      <c r="BH1855" s="1"/>
      <c r="BI1855" s="7" t="s">
        <v>1447</v>
      </c>
    </row>
    <row r="1856" spans="1:68" ht="14" hidden="1" customHeight="1" outlineLevel="1" x14ac:dyDescent="0.2">
      <c r="A1856" t="s">
        <v>2386</v>
      </c>
      <c r="B1856" t="s">
        <v>1311</v>
      </c>
      <c r="C1856" s="1">
        <f t="shared" si="765"/>
        <v>19523</v>
      </c>
      <c r="D1856" s="7">
        <f>IF(N1856&gt;0, RANK(N1856,(N1856:P1856,Q1856:AF1856)),0)</f>
        <v>2</v>
      </c>
      <c r="E1856" s="7">
        <f>IF(O1856&gt;0,RANK(O1856,(N1856:P1856,Q1856:AF1856)),0)</f>
        <v>1</v>
      </c>
      <c r="F1856" s="7">
        <f>IF(P1856&gt;0,RANK(P1856,(N1856:P1856,Q1856:AF1856)),0)</f>
        <v>5</v>
      </c>
      <c r="G1856" s="1">
        <f t="shared" si="763"/>
        <v>9135</v>
      </c>
      <c r="H1856" s="2">
        <f t="shared" si="764"/>
        <v>0.4679096450340624</v>
      </c>
      <c r="I1856" s="2"/>
      <c r="J1856" s="2">
        <f t="shared" si="766"/>
        <v>0.25400809301849103</v>
      </c>
      <c r="K1856" s="2">
        <f t="shared" si="767"/>
        <v>0.72191773805255344</v>
      </c>
      <c r="L1856" s="2">
        <f t="shared" si="768"/>
        <v>3.3294063412385392E-3</v>
      </c>
      <c r="M1856" s="2">
        <f t="shared" si="769"/>
        <v>2.0744762587716993E-2</v>
      </c>
      <c r="N1856" s="53">
        <v>4959</v>
      </c>
      <c r="O1856" s="53">
        <v>14094</v>
      </c>
      <c r="P1856" s="53">
        <v>65</v>
      </c>
      <c r="Y1856" s="53">
        <v>25</v>
      </c>
      <c r="Z1856" s="53">
        <v>42</v>
      </c>
      <c r="AA1856" s="53">
        <v>28</v>
      </c>
      <c r="AB1856" s="53">
        <v>76</v>
      </c>
      <c r="AC1856" s="53">
        <v>35</v>
      </c>
      <c r="AD1856" s="53">
        <v>129</v>
      </c>
      <c r="AE1856" s="53">
        <v>18</v>
      </c>
      <c r="AF1856" s="53">
        <v>51</v>
      </c>
      <c r="AG1856" s="53">
        <v>1</v>
      </c>
      <c r="AP1856" s="7">
        <f>IF(Q1856&gt;0,RANK(Q1856,(N1856:P1856,Q1856:AF1856)),0)</f>
        <v>0</v>
      </c>
      <c r="AQ1856" s="7">
        <f>IF(R1856&gt;0,RANK(R1856,(N1856:P1856,Q1856:AF1856)),0)</f>
        <v>0</v>
      </c>
      <c r="AR1856" s="7">
        <f>IF(T1856&gt;0,RANK(T1856,(N1856:P1856,Q1856:AF1856)),0)</f>
        <v>0</v>
      </c>
      <c r="AS1856" s="7">
        <f>IF(S1856&gt;0,RANK(S1856,(N1856:P1856,Q1856:AF1856)),0)</f>
        <v>0</v>
      </c>
      <c r="AT1856" s="2">
        <f t="shared" si="770"/>
        <v>0</v>
      </c>
      <c r="AU1856" s="2">
        <f t="shared" si="771"/>
        <v>0</v>
      </c>
      <c r="AV1856" s="2">
        <f t="shared" si="772"/>
        <v>0</v>
      </c>
      <c r="AW1856" s="2">
        <f t="shared" si="773"/>
        <v>0</v>
      </c>
      <c r="AY1856" t="s">
        <v>2386</v>
      </c>
      <c r="AZ1856" t="s">
        <v>1311</v>
      </c>
      <c r="BB1856" s="1"/>
      <c r="BC1856">
        <v>2</v>
      </c>
      <c r="BD1856" s="91">
        <v>47</v>
      </c>
      <c r="BE1856" s="93">
        <v>21</v>
      </c>
      <c r="BF1856" s="96">
        <f t="shared" ref="BF1856:BF1919" si="774">1000*BD1856+BE1856</f>
        <v>47021</v>
      </c>
      <c r="BG1856" s="96">
        <f t="shared" si="753"/>
        <v>47021</v>
      </c>
      <c r="BH1856" s="1"/>
      <c r="BI1856" s="7" t="s">
        <v>1447</v>
      </c>
    </row>
    <row r="1857" spans="1:61" ht="14" hidden="1" customHeight="1" outlineLevel="1" x14ac:dyDescent="0.2">
      <c r="A1857" t="s">
        <v>1982</v>
      </c>
      <c r="B1857" t="s">
        <v>1311</v>
      </c>
      <c r="C1857" s="1">
        <f t="shared" si="765"/>
        <v>7418</v>
      </c>
      <c r="D1857" s="7">
        <f>IF(N1857&gt;0, RANK(N1857,(N1857:P1857,Q1857:AF1857)),0)</f>
        <v>2</v>
      </c>
      <c r="E1857" s="7">
        <f>IF(O1857&gt;0,RANK(O1857,(N1857:P1857,Q1857:AF1857)),0)</f>
        <v>1</v>
      </c>
      <c r="F1857" s="7">
        <f>IF(P1857&gt;0,RANK(P1857,(N1857:P1857,Q1857:AF1857)),0)</f>
        <v>9</v>
      </c>
      <c r="G1857" s="1">
        <f t="shared" si="763"/>
        <v>4646</v>
      </c>
      <c r="H1857" s="2">
        <f t="shared" si="764"/>
        <v>0.62631437045025617</v>
      </c>
      <c r="I1857" s="2"/>
      <c r="J1857" s="2">
        <f t="shared" si="766"/>
        <v>0.17592342949582099</v>
      </c>
      <c r="K1857" s="2">
        <f t="shared" si="767"/>
        <v>0.80223779994607713</v>
      </c>
      <c r="L1857" s="2">
        <f t="shared" si="768"/>
        <v>1.0784578053383662E-3</v>
      </c>
      <c r="M1857" s="2">
        <f t="shared" si="769"/>
        <v>2.0760312752763539E-2</v>
      </c>
      <c r="N1857" s="53">
        <v>1305</v>
      </c>
      <c r="O1857" s="53">
        <v>5951</v>
      </c>
      <c r="P1857" s="53">
        <v>8</v>
      </c>
      <c r="Y1857" s="53">
        <v>5</v>
      </c>
      <c r="Z1857" s="53">
        <v>14</v>
      </c>
      <c r="AA1857" s="53">
        <v>7</v>
      </c>
      <c r="AB1857" s="53">
        <v>21</v>
      </c>
      <c r="AC1857" s="53">
        <v>37</v>
      </c>
      <c r="AD1857" s="53">
        <v>27</v>
      </c>
      <c r="AE1857" s="53">
        <v>15</v>
      </c>
      <c r="AF1857" s="53">
        <v>28</v>
      </c>
      <c r="AG1857" s="53">
        <v>0</v>
      </c>
      <c r="AP1857" s="7">
        <f>IF(Q1857&gt;0,RANK(Q1857,(N1857:P1857,Q1857:AF1857)),0)</f>
        <v>0</v>
      </c>
      <c r="AQ1857" s="7">
        <f>IF(R1857&gt;0,RANK(R1857,(N1857:P1857,Q1857:AF1857)),0)</f>
        <v>0</v>
      </c>
      <c r="AR1857" s="7">
        <f>IF(T1857&gt;0,RANK(T1857,(N1857:P1857,Q1857:AF1857)),0)</f>
        <v>0</v>
      </c>
      <c r="AS1857" s="7">
        <f>IF(S1857&gt;0,RANK(S1857,(N1857:P1857,Q1857:AF1857)),0)</f>
        <v>0</v>
      </c>
      <c r="AT1857" s="2">
        <f t="shared" si="770"/>
        <v>0</v>
      </c>
      <c r="AU1857" s="2">
        <f t="shared" si="771"/>
        <v>0</v>
      </c>
      <c r="AV1857" s="2">
        <f t="shared" si="772"/>
        <v>0</v>
      </c>
      <c r="AW1857" s="2">
        <f t="shared" si="773"/>
        <v>0</v>
      </c>
      <c r="AY1857" t="s">
        <v>1982</v>
      </c>
      <c r="AZ1857" t="s">
        <v>1311</v>
      </c>
      <c r="BA1857">
        <v>7</v>
      </c>
      <c r="BB1857" s="1"/>
      <c r="BC1857">
        <v>2</v>
      </c>
      <c r="BD1857" s="91">
        <v>47</v>
      </c>
      <c r="BE1857" s="93">
        <v>23</v>
      </c>
      <c r="BF1857" s="96">
        <f t="shared" si="774"/>
        <v>47023</v>
      </c>
      <c r="BG1857" s="96">
        <f t="shared" si="753"/>
        <v>47023</v>
      </c>
      <c r="BH1857" s="1"/>
      <c r="BI1857" s="7" t="s">
        <v>1447</v>
      </c>
    </row>
    <row r="1858" spans="1:61" ht="14" hidden="1" customHeight="1" outlineLevel="1" x14ac:dyDescent="0.2">
      <c r="A1858" t="s">
        <v>1902</v>
      </c>
      <c r="B1858" t="s">
        <v>1311</v>
      </c>
      <c r="C1858" s="1">
        <f t="shared" si="765"/>
        <v>12298</v>
      </c>
      <c r="D1858" s="7">
        <f>IF(N1858&gt;0, RANK(N1858,(N1858:P1858,Q1858:AF1858)),0)</f>
        <v>2</v>
      </c>
      <c r="E1858" s="7">
        <f>IF(O1858&gt;0,RANK(O1858,(N1858:P1858,Q1858:AF1858)),0)</f>
        <v>1</v>
      </c>
      <c r="F1858" s="7">
        <f>IF(P1858&gt;0,RANK(P1858,(N1858:P1858,Q1858:AF1858)),0)</f>
        <v>8</v>
      </c>
      <c r="G1858" s="1">
        <f t="shared" si="763"/>
        <v>8154</v>
      </c>
      <c r="H1858" s="2">
        <f t="shared" si="764"/>
        <v>0.66303463977882582</v>
      </c>
      <c r="I1858" s="2"/>
      <c r="J1858" s="2">
        <f t="shared" si="766"/>
        <v>0.15953813628232233</v>
      </c>
      <c r="K1858" s="2">
        <f t="shared" si="767"/>
        <v>0.8225727760611482</v>
      </c>
      <c r="L1858" s="2">
        <f t="shared" si="768"/>
        <v>1.9515368352577655E-3</v>
      </c>
      <c r="M1858" s="2">
        <f t="shared" si="769"/>
        <v>1.5937550821271757E-2</v>
      </c>
      <c r="N1858" s="53">
        <v>1962</v>
      </c>
      <c r="O1858" s="53">
        <v>10116</v>
      </c>
      <c r="P1858" s="53">
        <v>24</v>
      </c>
      <c r="Y1858" s="53">
        <v>9</v>
      </c>
      <c r="Z1858" s="53">
        <v>27</v>
      </c>
      <c r="AA1858" s="53">
        <v>17</v>
      </c>
      <c r="AB1858" s="53">
        <v>28</v>
      </c>
      <c r="AC1858" s="53">
        <v>19</v>
      </c>
      <c r="AD1858" s="53">
        <v>42</v>
      </c>
      <c r="AE1858" s="53">
        <v>25</v>
      </c>
      <c r="AF1858" s="53">
        <v>29</v>
      </c>
      <c r="AG1858" s="53">
        <v>0</v>
      </c>
      <c r="AP1858" s="7">
        <f>IF(Q1858&gt;0,RANK(Q1858,(N1858:P1858,Q1858:AF1858)),0)</f>
        <v>0</v>
      </c>
      <c r="AQ1858" s="7">
        <f>IF(R1858&gt;0,RANK(R1858,(N1858:P1858,Q1858:AF1858)),0)</f>
        <v>0</v>
      </c>
      <c r="AR1858" s="7">
        <f>IF(T1858&gt;0,RANK(T1858,(N1858:P1858,Q1858:AF1858)),0)</f>
        <v>0</v>
      </c>
      <c r="AS1858" s="7">
        <f>IF(S1858&gt;0,RANK(S1858,(N1858:P1858,Q1858:AF1858)),0)</f>
        <v>0</v>
      </c>
      <c r="AT1858" s="2">
        <f t="shared" si="770"/>
        <v>0</v>
      </c>
      <c r="AU1858" s="2">
        <f t="shared" si="771"/>
        <v>0</v>
      </c>
      <c r="AV1858" s="2">
        <f t="shared" si="772"/>
        <v>0</v>
      </c>
      <c r="AW1858" s="2">
        <f t="shared" si="773"/>
        <v>0</v>
      </c>
      <c r="AY1858" t="s">
        <v>1902</v>
      </c>
      <c r="AZ1858" t="s">
        <v>1311</v>
      </c>
      <c r="BA1858">
        <v>2</v>
      </c>
      <c r="BC1858">
        <v>2</v>
      </c>
      <c r="BD1858" s="91">
        <v>47</v>
      </c>
      <c r="BE1858" s="93">
        <v>25</v>
      </c>
      <c r="BF1858" s="96">
        <f t="shared" si="774"/>
        <v>47025</v>
      </c>
      <c r="BG1858" s="96">
        <f t="shared" si="753"/>
        <v>47025</v>
      </c>
      <c r="BI1858" s="7" t="s">
        <v>1447</v>
      </c>
    </row>
    <row r="1859" spans="1:61" ht="14" hidden="1" customHeight="1" outlineLevel="1" x14ac:dyDescent="0.2">
      <c r="A1859" t="s">
        <v>1273</v>
      </c>
      <c r="B1859" t="s">
        <v>1311</v>
      </c>
      <c r="C1859" s="1">
        <f t="shared" si="765"/>
        <v>3225</v>
      </c>
      <c r="D1859" s="7">
        <f>IF(N1859&gt;0, RANK(N1859,(N1859:P1859,Q1859:AF1859)),0)</f>
        <v>2</v>
      </c>
      <c r="E1859" s="7">
        <f>IF(O1859&gt;0,RANK(O1859,(N1859:P1859,Q1859:AF1859)),0)</f>
        <v>1</v>
      </c>
      <c r="F1859" s="7">
        <f>IF(P1859&gt;0,RANK(P1859,(N1859:P1859,Q1859:AF1859)),0)</f>
        <v>9</v>
      </c>
      <c r="G1859" s="1">
        <f t="shared" si="763"/>
        <v>1909</v>
      </c>
      <c r="H1859" s="2">
        <f t="shared" si="764"/>
        <v>0.591937984496124</v>
      </c>
      <c r="I1859" s="2"/>
      <c r="J1859" s="2">
        <f t="shared" si="766"/>
        <v>0.1910077519379845</v>
      </c>
      <c r="K1859" s="2">
        <f t="shared" si="767"/>
        <v>0.78294573643410847</v>
      </c>
      <c r="L1859" s="2">
        <f t="shared" si="768"/>
        <v>1.5503875968992248E-3</v>
      </c>
      <c r="M1859" s="2">
        <f t="shared" si="769"/>
        <v>2.4496124031007829E-2</v>
      </c>
      <c r="N1859" s="53">
        <v>616</v>
      </c>
      <c r="O1859" s="53">
        <v>2525</v>
      </c>
      <c r="P1859" s="53">
        <v>5</v>
      </c>
      <c r="Y1859" s="53">
        <v>6</v>
      </c>
      <c r="Z1859" s="53">
        <v>14</v>
      </c>
      <c r="AA1859" s="53">
        <v>7</v>
      </c>
      <c r="AB1859" s="53">
        <v>16</v>
      </c>
      <c r="AC1859" s="53">
        <v>3</v>
      </c>
      <c r="AD1859" s="53">
        <v>14</v>
      </c>
      <c r="AE1859" s="53">
        <v>5</v>
      </c>
      <c r="AF1859" s="53">
        <v>14</v>
      </c>
      <c r="AG1859" s="53">
        <v>0</v>
      </c>
      <c r="AP1859" s="7">
        <f>IF(Q1859&gt;0,RANK(Q1859,(N1859:P1859,Q1859:AF1859)),0)</f>
        <v>0</v>
      </c>
      <c r="AQ1859" s="7">
        <f>IF(R1859&gt;0,RANK(R1859,(N1859:P1859,Q1859:AF1859)),0)</f>
        <v>0</v>
      </c>
      <c r="AR1859" s="7">
        <f>IF(T1859&gt;0,RANK(T1859,(N1859:P1859,Q1859:AF1859)),0)</f>
        <v>0</v>
      </c>
      <c r="AS1859" s="7">
        <f>IF(S1859&gt;0,RANK(S1859,(N1859:P1859,Q1859:AF1859)),0)</f>
        <v>0</v>
      </c>
      <c r="AT1859" s="2">
        <f t="shared" si="770"/>
        <v>0</v>
      </c>
      <c r="AU1859" s="2">
        <f t="shared" si="771"/>
        <v>0</v>
      </c>
      <c r="AV1859" s="2">
        <f t="shared" si="772"/>
        <v>0</v>
      </c>
      <c r="AW1859" s="2">
        <f t="shared" si="773"/>
        <v>0</v>
      </c>
      <c r="AY1859" t="s">
        <v>1273</v>
      </c>
      <c r="AZ1859" t="s">
        <v>1311</v>
      </c>
      <c r="BA1859">
        <v>6</v>
      </c>
      <c r="BC1859">
        <v>2</v>
      </c>
      <c r="BD1859" s="91">
        <v>47</v>
      </c>
      <c r="BE1859" s="93">
        <v>27</v>
      </c>
      <c r="BF1859" s="96">
        <f t="shared" si="774"/>
        <v>47027</v>
      </c>
      <c r="BG1859" s="96">
        <f t="shared" si="753"/>
        <v>47027</v>
      </c>
      <c r="BI1859" s="7" t="s">
        <v>1447</v>
      </c>
    </row>
    <row r="1860" spans="1:61" ht="14" hidden="1" customHeight="1" outlineLevel="1" x14ac:dyDescent="0.2">
      <c r="A1860" t="s">
        <v>1171</v>
      </c>
      <c r="B1860" t="s">
        <v>1311</v>
      </c>
      <c r="C1860" s="1">
        <f t="shared" si="765"/>
        <v>13908</v>
      </c>
      <c r="D1860" s="7">
        <f>IF(N1860&gt;0, RANK(N1860,(N1860:P1860,Q1860:AF1860)),0)</f>
        <v>2</v>
      </c>
      <c r="E1860" s="7">
        <f>IF(O1860&gt;0,RANK(O1860,(N1860:P1860,Q1860:AF1860)),0)</f>
        <v>1</v>
      </c>
      <c r="F1860" s="7">
        <f>IF(P1860&gt;0,RANK(P1860,(N1860:P1860,Q1860:AF1860)),0)</f>
        <v>8</v>
      </c>
      <c r="G1860" s="1">
        <f t="shared" si="763"/>
        <v>9057</v>
      </c>
      <c r="H1860" s="2">
        <f t="shared" si="764"/>
        <v>0.65120793787748055</v>
      </c>
      <c r="I1860" s="2"/>
      <c r="J1860" s="2">
        <f t="shared" si="766"/>
        <v>0.16012366983031348</v>
      </c>
      <c r="K1860" s="2">
        <f t="shared" si="767"/>
        <v>0.81133160770779411</v>
      </c>
      <c r="L1860" s="2">
        <f t="shared" si="768"/>
        <v>2.3008340523439745E-3</v>
      </c>
      <c r="M1860" s="2">
        <f t="shared" si="769"/>
        <v>2.6243888409548461E-2</v>
      </c>
      <c r="N1860" s="53">
        <v>2227</v>
      </c>
      <c r="O1860" s="53">
        <v>11284</v>
      </c>
      <c r="P1860" s="53">
        <v>32</v>
      </c>
      <c r="Y1860" s="53">
        <v>31</v>
      </c>
      <c r="Z1860" s="53">
        <v>44</v>
      </c>
      <c r="AA1860" s="53">
        <v>30</v>
      </c>
      <c r="AB1860" s="53">
        <v>80</v>
      </c>
      <c r="AC1860" s="53">
        <v>18</v>
      </c>
      <c r="AD1860" s="53">
        <v>73</v>
      </c>
      <c r="AE1860" s="53">
        <v>39</v>
      </c>
      <c r="AF1860" s="53">
        <v>50</v>
      </c>
      <c r="AG1860" s="53">
        <v>0</v>
      </c>
      <c r="AP1860" s="7">
        <f>IF(Q1860&gt;0,RANK(Q1860,(N1860:P1860,Q1860:AF1860)),0)</f>
        <v>0</v>
      </c>
      <c r="AQ1860" s="7">
        <f>IF(R1860&gt;0,RANK(R1860,(N1860:P1860,Q1860:AF1860)),0)</f>
        <v>0</v>
      </c>
      <c r="AR1860" s="7">
        <f>IF(T1860&gt;0,RANK(T1860,(N1860:P1860,Q1860:AF1860)),0)</f>
        <v>0</v>
      </c>
      <c r="AS1860" s="7">
        <f>IF(S1860&gt;0,RANK(S1860,(N1860:P1860,Q1860:AF1860)),0)</f>
        <v>0</v>
      </c>
      <c r="AT1860" s="2">
        <f t="shared" si="770"/>
        <v>0</v>
      </c>
      <c r="AU1860" s="2">
        <f t="shared" si="771"/>
        <v>0</v>
      </c>
      <c r="AV1860" s="2">
        <f t="shared" si="772"/>
        <v>0</v>
      </c>
      <c r="AW1860" s="2">
        <f t="shared" si="773"/>
        <v>0</v>
      </c>
      <c r="AY1860" t="s">
        <v>1171</v>
      </c>
      <c r="AZ1860" t="s">
        <v>1311</v>
      </c>
      <c r="BA1860">
        <v>1</v>
      </c>
      <c r="BC1860">
        <v>2</v>
      </c>
      <c r="BD1860" s="91">
        <v>47</v>
      </c>
      <c r="BE1860" s="93">
        <v>29</v>
      </c>
      <c r="BF1860" s="96">
        <f t="shared" si="774"/>
        <v>47029</v>
      </c>
      <c r="BG1860" s="96">
        <f t="shared" ref="BG1860:BG1923" si="775">BF1860</f>
        <v>47029</v>
      </c>
      <c r="BI1860" s="7" t="s">
        <v>1447</v>
      </c>
    </row>
    <row r="1861" spans="1:61" ht="14" hidden="1" customHeight="1" outlineLevel="1" x14ac:dyDescent="0.2">
      <c r="A1861" t="s">
        <v>987</v>
      </c>
      <c r="B1861" t="s">
        <v>1311</v>
      </c>
      <c r="C1861" s="1">
        <f t="shared" si="765"/>
        <v>23671</v>
      </c>
      <c r="D1861" s="7">
        <f>IF(N1861&gt;0, RANK(N1861,(N1861:P1861,Q1861:AF1861)),0)</f>
        <v>2</v>
      </c>
      <c r="E1861" s="7">
        <f>IF(O1861&gt;0,RANK(O1861,(N1861:P1861,Q1861:AF1861)),0)</f>
        <v>1</v>
      </c>
      <c r="F1861" s="7">
        <f>IF(P1861&gt;0,RANK(P1861,(N1861:P1861,Q1861:AF1861)),0)</f>
        <v>9</v>
      </c>
      <c r="G1861" s="1">
        <f t="shared" si="763"/>
        <v>12392</v>
      </c>
      <c r="H1861" s="2">
        <f t="shared" si="764"/>
        <v>0.52350977989945502</v>
      </c>
      <c r="I1861" s="2"/>
      <c r="J1861" s="2">
        <f t="shared" si="766"/>
        <v>0.22031177390055343</v>
      </c>
      <c r="K1861" s="2">
        <f t="shared" si="767"/>
        <v>0.74382155380000847</v>
      </c>
      <c r="L1861" s="2">
        <f t="shared" si="768"/>
        <v>2.3657640150394998E-3</v>
      </c>
      <c r="M1861" s="2">
        <f t="shared" si="769"/>
        <v>3.3500908284398577E-2</v>
      </c>
      <c r="N1861" s="53">
        <v>5215</v>
      </c>
      <c r="O1861" s="53">
        <v>17607</v>
      </c>
      <c r="P1861" s="53">
        <v>56</v>
      </c>
      <c r="Y1861" s="53">
        <v>31</v>
      </c>
      <c r="Z1861" s="53">
        <v>100</v>
      </c>
      <c r="AA1861" s="53">
        <v>47</v>
      </c>
      <c r="AB1861" s="53">
        <v>89</v>
      </c>
      <c r="AC1861" s="53">
        <v>159</v>
      </c>
      <c r="AD1861" s="53">
        <v>181</v>
      </c>
      <c r="AE1861" s="53">
        <v>58</v>
      </c>
      <c r="AF1861" s="53">
        <v>128</v>
      </c>
      <c r="AG1861" s="53">
        <v>0</v>
      </c>
      <c r="AP1861" s="7">
        <f>IF(Q1861&gt;0,RANK(Q1861,(N1861:P1861,Q1861:AF1861)),0)</f>
        <v>0</v>
      </c>
      <c r="AQ1861" s="7">
        <f>IF(R1861&gt;0,RANK(R1861,(N1861:P1861,Q1861:AF1861)),0)</f>
        <v>0</v>
      </c>
      <c r="AR1861" s="7">
        <f>IF(T1861&gt;0,RANK(T1861,(N1861:P1861,Q1861:AF1861)),0)</f>
        <v>0</v>
      </c>
      <c r="AS1861" s="7">
        <f>IF(S1861&gt;0,RANK(S1861,(N1861:P1861,Q1861:AF1861)),0)</f>
        <v>0</v>
      </c>
      <c r="AT1861" s="2">
        <f t="shared" si="770"/>
        <v>0</v>
      </c>
      <c r="AU1861" s="2">
        <f t="shared" si="771"/>
        <v>0</v>
      </c>
      <c r="AV1861" s="2">
        <f t="shared" si="772"/>
        <v>0</v>
      </c>
      <c r="AW1861" s="2">
        <f t="shared" si="773"/>
        <v>0</v>
      </c>
      <c r="AY1861" t="s">
        <v>987</v>
      </c>
      <c r="AZ1861" t="s">
        <v>1311</v>
      </c>
      <c r="BA1861">
        <v>6</v>
      </c>
      <c r="BC1861">
        <v>2</v>
      </c>
      <c r="BD1861" s="91">
        <v>47</v>
      </c>
      <c r="BE1861" s="93">
        <v>31</v>
      </c>
      <c r="BF1861" s="96">
        <f t="shared" si="774"/>
        <v>47031</v>
      </c>
      <c r="BG1861" s="96">
        <f t="shared" si="775"/>
        <v>47031</v>
      </c>
      <c r="BI1861" s="7" t="s">
        <v>1447</v>
      </c>
    </row>
    <row r="1862" spans="1:61" ht="14" hidden="1" customHeight="1" outlineLevel="1" x14ac:dyDescent="0.2">
      <c r="A1862" t="s">
        <v>1312</v>
      </c>
      <c r="B1862" t="s">
        <v>1311</v>
      </c>
      <c r="C1862" s="1">
        <f t="shared" si="765"/>
        <v>5754</v>
      </c>
      <c r="D1862" s="7">
        <f>IF(N1862&gt;0, RANK(N1862,(N1862:P1862,Q1862:AF1862)),0)</f>
        <v>2</v>
      </c>
      <c r="E1862" s="7">
        <f>IF(O1862&gt;0,RANK(O1862,(N1862:P1862,Q1862:AF1862)),0)</f>
        <v>1</v>
      </c>
      <c r="F1862" s="7">
        <f>IF(P1862&gt;0,RANK(P1862,(N1862:P1862,Q1862:AF1862)),0)</f>
        <v>5</v>
      </c>
      <c r="G1862" s="1">
        <f t="shared" si="763"/>
        <v>3265</v>
      </c>
      <c r="H1862" s="2">
        <f t="shared" si="764"/>
        <v>0.56743135210288498</v>
      </c>
      <c r="I1862" s="2"/>
      <c r="J1862" s="2">
        <f t="shared" si="766"/>
        <v>0.20681265206812652</v>
      </c>
      <c r="K1862" s="2">
        <f t="shared" si="767"/>
        <v>0.77424400417101147</v>
      </c>
      <c r="L1862" s="2">
        <f t="shared" si="768"/>
        <v>2.7806743135210289E-3</v>
      </c>
      <c r="M1862" s="2">
        <f t="shared" si="769"/>
        <v>1.6162669447341012E-2</v>
      </c>
      <c r="N1862" s="53">
        <v>1190</v>
      </c>
      <c r="O1862" s="53">
        <v>4455</v>
      </c>
      <c r="P1862" s="53">
        <v>16</v>
      </c>
      <c r="Y1862" s="53">
        <v>5</v>
      </c>
      <c r="Z1862" s="53">
        <v>12</v>
      </c>
      <c r="AA1862" s="53">
        <v>8</v>
      </c>
      <c r="AB1862" s="53">
        <v>14</v>
      </c>
      <c r="AC1862" s="53">
        <v>2</v>
      </c>
      <c r="AD1862" s="53">
        <v>21</v>
      </c>
      <c r="AE1862" s="53">
        <v>11</v>
      </c>
      <c r="AF1862" s="53">
        <v>20</v>
      </c>
      <c r="AG1862" s="53">
        <v>0</v>
      </c>
      <c r="AP1862" s="7">
        <f>IF(Q1862&gt;0,RANK(Q1862,(N1862:P1862,Q1862:AF1862)),0)</f>
        <v>0</v>
      </c>
      <c r="AQ1862" s="7">
        <f>IF(R1862&gt;0,RANK(R1862,(N1862:P1862,Q1862:AF1862)),0)</f>
        <v>0</v>
      </c>
      <c r="AR1862" s="7">
        <f>IF(T1862&gt;0,RANK(T1862,(N1862:P1862,Q1862:AF1862)),0)</f>
        <v>0</v>
      </c>
      <c r="AS1862" s="7">
        <f>IF(S1862&gt;0,RANK(S1862,(N1862:P1862,Q1862:AF1862)),0)</f>
        <v>0</v>
      </c>
      <c r="AT1862" s="2">
        <f t="shared" si="770"/>
        <v>0</v>
      </c>
      <c r="AU1862" s="2">
        <f t="shared" si="771"/>
        <v>0</v>
      </c>
      <c r="AV1862" s="2">
        <f t="shared" si="772"/>
        <v>0</v>
      </c>
      <c r="AW1862" s="2">
        <f t="shared" si="773"/>
        <v>0</v>
      </c>
      <c r="AY1862" t="s">
        <v>1312</v>
      </c>
      <c r="AZ1862" t="s">
        <v>1311</v>
      </c>
      <c r="BA1862">
        <v>8</v>
      </c>
      <c r="BC1862">
        <v>2</v>
      </c>
      <c r="BD1862" s="91">
        <v>47</v>
      </c>
      <c r="BE1862" s="93">
        <v>33</v>
      </c>
      <c r="BF1862" s="96">
        <f t="shared" si="774"/>
        <v>47033</v>
      </c>
      <c r="BG1862" s="96">
        <f t="shared" si="775"/>
        <v>47033</v>
      </c>
      <c r="BI1862" s="7" t="s">
        <v>1447</v>
      </c>
    </row>
    <row r="1863" spans="1:61" ht="14" hidden="1" customHeight="1" outlineLevel="1" x14ac:dyDescent="0.2">
      <c r="A1863" t="s">
        <v>162</v>
      </c>
      <c r="B1863" t="s">
        <v>1311</v>
      </c>
      <c r="C1863" s="1">
        <f t="shared" si="765"/>
        <v>30913</v>
      </c>
      <c r="D1863" s="7">
        <f>IF(N1863&gt;0, RANK(N1863,(N1863:P1863,Q1863:AF1863)),0)</f>
        <v>2</v>
      </c>
      <c r="E1863" s="7">
        <f>IF(O1863&gt;0,RANK(O1863,(N1863:P1863,Q1863:AF1863)),0)</f>
        <v>1</v>
      </c>
      <c r="F1863" s="7">
        <f>IF(P1863&gt;0,RANK(P1863,(N1863:P1863,Q1863:AF1863)),0)</f>
        <v>6</v>
      </c>
      <c r="G1863" s="1">
        <f t="shared" si="763"/>
        <v>18504</v>
      </c>
      <c r="H1863" s="2">
        <f t="shared" si="764"/>
        <v>0.59858312037007089</v>
      </c>
      <c r="I1863" s="2"/>
      <c r="J1863" s="2">
        <f t="shared" si="766"/>
        <v>0.19111700579044416</v>
      </c>
      <c r="K1863" s="2">
        <f t="shared" si="767"/>
        <v>0.78970012616051499</v>
      </c>
      <c r="L1863" s="2">
        <f t="shared" si="768"/>
        <v>2.1026752498948661E-3</v>
      </c>
      <c r="M1863" s="2">
        <f t="shared" si="769"/>
        <v>1.7080192799146035E-2</v>
      </c>
      <c r="N1863" s="53">
        <v>5908</v>
      </c>
      <c r="O1863" s="53">
        <v>24412</v>
      </c>
      <c r="P1863" s="53">
        <v>65</v>
      </c>
      <c r="Y1863" s="53">
        <v>44</v>
      </c>
      <c r="Z1863" s="53">
        <v>76</v>
      </c>
      <c r="AA1863" s="53">
        <v>50</v>
      </c>
      <c r="AB1863" s="53">
        <v>52</v>
      </c>
      <c r="AC1863" s="53">
        <v>32</v>
      </c>
      <c r="AD1863" s="53">
        <v>140</v>
      </c>
      <c r="AE1863" s="53">
        <v>49</v>
      </c>
      <c r="AF1863" s="53">
        <v>84</v>
      </c>
      <c r="AG1863" s="53">
        <v>1</v>
      </c>
      <c r="AP1863" s="7">
        <f>IF(Q1863&gt;0,RANK(Q1863,(N1863:P1863,Q1863:AF1863)),0)</f>
        <v>0</v>
      </c>
      <c r="AQ1863" s="7">
        <f>IF(R1863&gt;0,RANK(R1863,(N1863:P1863,Q1863:AF1863)),0)</f>
        <v>0</v>
      </c>
      <c r="AR1863" s="7">
        <f>IF(T1863&gt;0,RANK(T1863,(N1863:P1863,Q1863:AF1863)),0)</f>
        <v>0</v>
      </c>
      <c r="AS1863" s="7">
        <f>IF(S1863&gt;0,RANK(S1863,(N1863:P1863,Q1863:AF1863)),0)</f>
        <v>0</v>
      </c>
      <c r="AT1863" s="2">
        <f t="shared" si="770"/>
        <v>0</v>
      </c>
      <c r="AU1863" s="2">
        <f t="shared" si="771"/>
        <v>0</v>
      </c>
      <c r="AV1863" s="2">
        <f t="shared" si="772"/>
        <v>0</v>
      </c>
      <c r="AW1863" s="2">
        <f t="shared" si="773"/>
        <v>0</v>
      </c>
      <c r="AY1863" t="s">
        <v>162</v>
      </c>
      <c r="AZ1863" t="s">
        <v>1311</v>
      </c>
      <c r="BA1863">
        <v>6</v>
      </c>
      <c r="BC1863">
        <v>2</v>
      </c>
      <c r="BD1863" s="91">
        <v>47</v>
      </c>
      <c r="BE1863" s="93">
        <v>35</v>
      </c>
      <c r="BF1863" s="96">
        <f t="shared" si="774"/>
        <v>47035</v>
      </c>
      <c r="BG1863" s="96">
        <f t="shared" si="775"/>
        <v>47035</v>
      </c>
      <c r="BI1863" s="7" t="s">
        <v>1447</v>
      </c>
    </row>
    <row r="1864" spans="1:61" ht="14" hidden="1" customHeight="1" outlineLevel="1" x14ac:dyDescent="0.2">
      <c r="A1864" t="s">
        <v>2167</v>
      </c>
      <c r="B1864" t="s">
        <v>1311</v>
      </c>
      <c r="C1864" s="1">
        <f t="shared" si="765"/>
        <v>303038</v>
      </c>
      <c r="D1864" s="7">
        <f>IF(N1864&gt;0, RANK(N1864,(N1864:P1864,Q1864:AF1864)),0)</f>
        <v>1</v>
      </c>
      <c r="E1864" s="7">
        <f>IF(O1864&gt;0,RANK(O1864,(N1864:P1864,Q1864:AF1864)),0)</f>
        <v>2</v>
      </c>
      <c r="F1864" s="7">
        <f>IF(P1864&gt;0,RANK(P1864,(N1864:P1864,Q1864:AF1864)),0)</f>
        <v>5</v>
      </c>
      <c r="G1864" s="1">
        <f t="shared" si="763"/>
        <v>78308</v>
      </c>
      <c r="H1864" s="2">
        <f t="shared" si="764"/>
        <v>0.25840983639015569</v>
      </c>
      <c r="I1864" s="2"/>
      <c r="J1864" s="2">
        <f t="shared" si="766"/>
        <v>0.61039209604076061</v>
      </c>
      <c r="K1864" s="2">
        <f t="shared" si="767"/>
        <v>0.35198225965060487</v>
      </c>
      <c r="L1864" s="2">
        <f t="shared" si="768"/>
        <v>5.5108600241553863E-3</v>
      </c>
      <c r="M1864" s="2">
        <f t="shared" si="769"/>
        <v>3.2114784284479135E-2</v>
      </c>
      <c r="N1864" s="53">
        <v>184972</v>
      </c>
      <c r="O1864" s="53">
        <v>106664</v>
      </c>
      <c r="P1864" s="53">
        <v>1670</v>
      </c>
      <c r="Y1864" s="53">
        <v>399</v>
      </c>
      <c r="Z1864" s="53">
        <v>688</v>
      </c>
      <c r="AA1864" s="53">
        <v>481</v>
      </c>
      <c r="AB1864" s="53">
        <v>1617</v>
      </c>
      <c r="AC1864" s="53">
        <v>1517</v>
      </c>
      <c r="AD1864" s="53">
        <v>2402</v>
      </c>
      <c r="AE1864" s="53">
        <v>912</v>
      </c>
      <c r="AF1864" s="53">
        <v>1710</v>
      </c>
      <c r="AG1864" s="53">
        <v>6</v>
      </c>
      <c r="AP1864" s="7">
        <f>IF(Q1864&gt;0,RANK(Q1864,(N1864:P1864,Q1864:AF1864)),0)</f>
        <v>0</v>
      </c>
      <c r="AQ1864" s="7">
        <f>IF(R1864&gt;0,RANK(R1864,(N1864:P1864,Q1864:AF1864)),0)</f>
        <v>0</v>
      </c>
      <c r="AR1864" s="7">
        <f>IF(T1864&gt;0,RANK(T1864,(N1864:P1864,Q1864:AF1864)),0)</f>
        <v>0</v>
      </c>
      <c r="AS1864" s="7">
        <f>IF(S1864&gt;0,RANK(S1864,(N1864:P1864,Q1864:AF1864)),0)</f>
        <v>0</v>
      </c>
      <c r="AT1864" s="2">
        <f t="shared" si="770"/>
        <v>0</v>
      </c>
      <c r="AU1864" s="2">
        <f t="shared" si="771"/>
        <v>0</v>
      </c>
      <c r="AV1864" s="2">
        <f t="shared" si="772"/>
        <v>0</v>
      </c>
      <c r="AW1864" s="2">
        <f t="shared" si="773"/>
        <v>0</v>
      </c>
      <c r="AY1864" t="s">
        <v>2167</v>
      </c>
      <c r="AZ1864" t="s">
        <v>1311</v>
      </c>
      <c r="BA1864">
        <v>5</v>
      </c>
      <c r="BC1864">
        <v>2</v>
      </c>
      <c r="BD1864" s="91">
        <v>47</v>
      </c>
      <c r="BE1864" s="93">
        <v>37</v>
      </c>
      <c r="BF1864" s="96">
        <f t="shared" si="774"/>
        <v>47037</v>
      </c>
      <c r="BG1864" s="96">
        <f t="shared" si="775"/>
        <v>47037</v>
      </c>
      <c r="BI1864" s="7" t="s">
        <v>1447</v>
      </c>
    </row>
    <row r="1865" spans="1:61" ht="14" hidden="1" customHeight="1" outlineLevel="1" x14ac:dyDescent="0.2">
      <c r="A1865" t="s">
        <v>1293</v>
      </c>
      <c r="B1865" t="s">
        <v>1311</v>
      </c>
      <c r="C1865" s="1">
        <f t="shared" si="765"/>
        <v>5039</v>
      </c>
      <c r="D1865" s="7">
        <f>IF(N1865&gt;0, RANK(N1865,(N1865:P1865,Q1865:AF1865)),0)</f>
        <v>2</v>
      </c>
      <c r="E1865" s="7">
        <f>IF(O1865&gt;0,RANK(O1865,(N1865:P1865,Q1865:AF1865)),0)</f>
        <v>1</v>
      </c>
      <c r="F1865" s="7">
        <f>IF(P1865&gt;0,RANK(P1865,(N1865:P1865,Q1865:AF1865)),0)</f>
        <v>9</v>
      </c>
      <c r="G1865" s="1">
        <f t="shared" si="763"/>
        <v>3258</v>
      </c>
      <c r="H1865" s="2">
        <f t="shared" si="764"/>
        <v>0.64655685651915062</v>
      </c>
      <c r="I1865" s="2"/>
      <c r="J1865" s="2">
        <f t="shared" si="766"/>
        <v>0.16213534431434809</v>
      </c>
      <c r="K1865" s="2">
        <f t="shared" si="767"/>
        <v>0.80869220083349869</v>
      </c>
      <c r="L1865" s="2">
        <f t="shared" si="768"/>
        <v>1.5876165905933718E-3</v>
      </c>
      <c r="M1865" s="2">
        <f t="shared" si="769"/>
        <v>2.7584838261559878E-2</v>
      </c>
      <c r="N1865" s="53">
        <v>817</v>
      </c>
      <c r="O1865" s="53">
        <v>4075</v>
      </c>
      <c r="P1865" s="53">
        <v>8</v>
      </c>
      <c r="Y1865" s="53">
        <v>7</v>
      </c>
      <c r="Z1865" s="53">
        <v>15</v>
      </c>
      <c r="AA1865" s="53">
        <v>7</v>
      </c>
      <c r="AB1865" s="53">
        <v>18</v>
      </c>
      <c r="AC1865" s="53">
        <v>32</v>
      </c>
      <c r="AD1865" s="53">
        <v>21</v>
      </c>
      <c r="AE1865" s="53">
        <v>17</v>
      </c>
      <c r="AF1865" s="53">
        <v>22</v>
      </c>
      <c r="AG1865" s="53">
        <v>0</v>
      </c>
      <c r="AP1865" s="7">
        <f>IF(Q1865&gt;0,RANK(Q1865,(N1865:P1865,Q1865:AF1865)),0)</f>
        <v>0</v>
      </c>
      <c r="AQ1865" s="7">
        <f>IF(R1865&gt;0,RANK(R1865,(N1865:P1865,Q1865:AF1865)),0)</f>
        <v>0</v>
      </c>
      <c r="AR1865" s="7">
        <f>IF(T1865&gt;0,RANK(T1865,(N1865:P1865,Q1865:AF1865)),0)</f>
        <v>0</v>
      </c>
      <c r="AS1865" s="7">
        <f>IF(S1865&gt;0,RANK(S1865,(N1865:P1865,Q1865:AF1865)),0)</f>
        <v>0</v>
      </c>
      <c r="AT1865" s="2">
        <f t="shared" si="770"/>
        <v>0</v>
      </c>
      <c r="AU1865" s="2">
        <f t="shared" si="771"/>
        <v>0</v>
      </c>
      <c r="AV1865" s="2">
        <f t="shared" si="772"/>
        <v>0</v>
      </c>
      <c r="AW1865" s="2">
        <f t="shared" si="773"/>
        <v>0</v>
      </c>
      <c r="AY1865" t="s">
        <v>1293</v>
      </c>
      <c r="AZ1865" t="s">
        <v>1311</v>
      </c>
      <c r="BA1865">
        <v>7</v>
      </c>
      <c r="BC1865">
        <v>2</v>
      </c>
      <c r="BD1865" s="91">
        <v>47</v>
      </c>
      <c r="BE1865" s="93">
        <v>39</v>
      </c>
      <c r="BF1865" s="96">
        <f t="shared" si="774"/>
        <v>47039</v>
      </c>
      <c r="BG1865" s="96">
        <f t="shared" si="775"/>
        <v>47039</v>
      </c>
      <c r="BI1865" s="7" t="s">
        <v>1447</v>
      </c>
    </row>
    <row r="1866" spans="1:61" ht="14" hidden="1" customHeight="1" outlineLevel="1" x14ac:dyDescent="0.2">
      <c r="A1866" t="s">
        <v>2017</v>
      </c>
      <c r="B1866" t="s">
        <v>1311</v>
      </c>
      <c r="C1866" s="1">
        <f t="shared" si="765"/>
        <v>7899</v>
      </c>
      <c r="D1866" s="7">
        <f>IF(N1866&gt;0, RANK(N1866,(N1866:P1866,Q1866:AF1866)),0)</f>
        <v>2</v>
      </c>
      <c r="E1866" s="7">
        <f>IF(O1866&gt;0,RANK(O1866,(N1866:P1866,Q1866:AF1866)),0)</f>
        <v>1</v>
      </c>
      <c r="F1866" s="7">
        <f>IF(P1866&gt;0,RANK(P1866,(N1866:P1866,Q1866:AF1866)),0)</f>
        <v>4</v>
      </c>
      <c r="G1866" s="1">
        <f t="shared" si="763"/>
        <v>4638</v>
      </c>
      <c r="H1866" s="2">
        <f t="shared" si="764"/>
        <v>0.58716293201671099</v>
      </c>
      <c r="I1866" s="2"/>
      <c r="J1866" s="2">
        <f t="shared" si="766"/>
        <v>0.19293581466008355</v>
      </c>
      <c r="K1866" s="2">
        <f t="shared" si="767"/>
        <v>0.78009874667679457</v>
      </c>
      <c r="L1866" s="2">
        <f t="shared" si="768"/>
        <v>4.1777440182301558E-3</v>
      </c>
      <c r="M1866" s="2">
        <f t="shared" si="769"/>
        <v>2.2787694644891686E-2</v>
      </c>
      <c r="N1866" s="53">
        <v>1524</v>
      </c>
      <c r="O1866" s="53">
        <v>6162</v>
      </c>
      <c r="P1866" s="53">
        <v>33</v>
      </c>
      <c r="Y1866" s="53">
        <v>6</v>
      </c>
      <c r="Z1866" s="53">
        <v>25</v>
      </c>
      <c r="AA1866" s="53">
        <v>7</v>
      </c>
      <c r="AB1866" s="53">
        <v>44</v>
      </c>
      <c r="AC1866" s="53">
        <v>12</v>
      </c>
      <c r="AD1866" s="53">
        <v>30</v>
      </c>
      <c r="AE1866" s="53">
        <v>24</v>
      </c>
      <c r="AF1866" s="53">
        <v>32</v>
      </c>
      <c r="AG1866" s="53">
        <v>0</v>
      </c>
      <c r="AP1866" s="7">
        <f>IF(Q1866&gt;0,RANK(Q1866,(N1866:P1866,Q1866:AF1866)),0)</f>
        <v>0</v>
      </c>
      <c r="AQ1866" s="7">
        <f>IF(R1866&gt;0,RANK(R1866,(N1866:P1866,Q1866:AF1866)),0)</f>
        <v>0</v>
      </c>
      <c r="AR1866" s="7">
        <f>IF(T1866&gt;0,RANK(T1866,(N1866:P1866,Q1866:AF1866)),0)</f>
        <v>0</v>
      </c>
      <c r="AS1866" s="7">
        <f>IF(S1866&gt;0,RANK(S1866,(N1866:P1866,Q1866:AF1866)),0)</f>
        <v>0</v>
      </c>
      <c r="AT1866" s="2">
        <f t="shared" si="770"/>
        <v>0</v>
      </c>
      <c r="AU1866" s="2">
        <f t="shared" si="771"/>
        <v>0</v>
      </c>
      <c r="AV1866" s="2">
        <f t="shared" si="772"/>
        <v>0</v>
      </c>
      <c r="AW1866" s="2">
        <f t="shared" si="773"/>
        <v>0</v>
      </c>
      <c r="AY1866" t="s">
        <v>2017</v>
      </c>
      <c r="AZ1866" t="s">
        <v>1311</v>
      </c>
      <c r="BA1866">
        <v>6</v>
      </c>
      <c r="BC1866">
        <v>2</v>
      </c>
      <c r="BD1866" s="91">
        <v>47</v>
      </c>
      <c r="BE1866" s="93">
        <v>41</v>
      </c>
      <c r="BF1866" s="96">
        <f t="shared" si="774"/>
        <v>47041</v>
      </c>
      <c r="BG1866" s="96">
        <f t="shared" si="775"/>
        <v>47041</v>
      </c>
      <c r="BI1866" s="7" t="s">
        <v>1447</v>
      </c>
    </row>
    <row r="1867" spans="1:61" ht="14" hidden="1" customHeight="1" outlineLevel="1" x14ac:dyDescent="0.2">
      <c r="A1867" t="s">
        <v>1559</v>
      </c>
      <c r="B1867" t="s">
        <v>1311</v>
      </c>
      <c r="C1867" s="1">
        <f t="shared" si="765"/>
        <v>23621</v>
      </c>
      <c r="D1867" s="7">
        <f>IF(N1867&gt;0, RANK(N1867,(N1867:P1867,Q1867:AF1867)),0)</f>
        <v>2</v>
      </c>
      <c r="E1867" s="7">
        <f>IF(O1867&gt;0,RANK(O1867,(N1867:P1867,Q1867:AF1867)),0)</f>
        <v>1</v>
      </c>
      <c r="F1867" s="7">
        <f>IF(P1867&gt;0,RANK(P1867,(N1867:P1867,Q1867:AF1867)),0)</f>
        <v>9</v>
      </c>
      <c r="G1867" s="1">
        <f t="shared" si="763"/>
        <v>11658</v>
      </c>
      <c r="H1867" s="2">
        <f t="shared" si="764"/>
        <v>0.4935438804453664</v>
      </c>
      <c r="I1867" s="2"/>
      <c r="J1867" s="2">
        <f t="shared" si="766"/>
        <v>0.23521442783963423</v>
      </c>
      <c r="K1867" s="2">
        <f t="shared" si="767"/>
        <v>0.72875830828500066</v>
      </c>
      <c r="L1867" s="2">
        <f t="shared" si="768"/>
        <v>2.836459083019347E-3</v>
      </c>
      <c r="M1867" s="2">
        <f t="shared" si="769"/>
        <v>3.3190804792345797E-2</v>
      </c>
      <c r="N1867" s="53">
        <v>5556</v>
      </c>
      <c r="O1867" s="53">
        <v>17214</v>
      </c>
      <c r="P1867" s="53">
        <v>67</v>
      </c>
      <c r="Y1867" s="53">
        <v>32</v>
      </c>
      <c r="Z1867" s="53">
        <v>82</v>
      </c>
      <c r="AA1867" s="53">
        <v>41</v>
      </c>
      <c r="AB1867" s="53">
        <v>172</v>
      </c>
      <c r="AC1867" s="53">
        <v>121</v>
      </c>
      <c r="AD1867" s="53">
        <v>137</v>
      </c>
      <c r="AE1867" s="53">
        <v>70</v>
      </c>
      <c r="AF1867" s="53">
        <v>129</v>
      </c>
      <c r="AG1867" s="53">
        <v>0</v>
      </c>
      <c r="AP1867" s="7">
        <f>IF(Q1867&gt;0,RANK(Q1867,(N1867:P1867,Q1867:AF1867)),0)</f>
        <v>0</v>
      </c>
      <c r="AQ1867" s="7">
        <f>IF(R1867&gt;0,RANK(R1867,(N1867:P1867,Q1867:AF1867)),0)</f>
        <v>0</v>
      </c>
      <c r="AR1867" s="7">
        <f>IF(T1867&gt;0,RANK(T1867,(N1867:P1867,Q1867:AF1867)),0)</f>
        <v>0</v>
      </c>
      <c r="AS1867" s="7">
        <f>IF(S1867&gt;0,RANK(S1867,(N1867:P1867,Q1867:AF1867)),0)</f>
        <v>0</v>
      </c>
      <c r="AT1867" s="2">
        <f t="shared" si="770"/>
        <v>0</v>
      </c>
      <c r="AU1867" s="2">
        <f t="shared" si="771"/>
        <v>0</v>
      </c>
      <c r="AV1867" s="2">
        <f t="shared" si="772"/>
        <v>0</v>
      </c>
      <c r="AW1867" s="2">
        <f t="shared" si="773"/>
        <v>0</v>
      </c>
      <c r="AY1867" t="s">
        <v>1559</v>
      </c>
      <c r="AZ1867" t="s">
        <v>1311</v>
      </c>
      <c r="BA1867">
        <v>5</v>
      </c>
      <c r="BC1867">
        <v>2</v>
      </c>
      <c r="BD1867" s="91">
        <v>47</v>
      </c>
      <c r="BE1867" s="93">
        <v>43</v>
      </c>
      <c r="BF1867" s="96">
        <f t="shared" si="774"/>
        <v>47043</v>
      </c>
      <c r="BG1867" s="96">
        <f t="shared" si="775"/>
        <v>47043</v>
      </c>
      <c r="BI1867" s="7" t="s">
        <v>1447</v>
      </c>
    </row>
    <row r="1868" spans="1:61" ht="14" hidden="1" customHeight="1" outlineLevel="1" x14ac:dyDescent="0.2">
      <c r="A1868" t="s">
        <v>1720</v>
      </c>
      <c r="B1868" t="s">
        <v>1311</v>
      </c>
      <c r="C1868" s="1">
        <f t="shared" si="765"/>
        <v>14343</v>
      </c>
      <c r="D1868" s="7">
        <f>IF(N1868&gt;0, RANK(N1868,(N1868:P1868,Q1868:AF1868)),0)</f>
        <v>2</v>
      </c>
      <c r="E1868" s="7">
        <f>IF(O1868&gt;0,RANK(O1868,(N1868:P1868,Q1868:AF1868)),0)</f>
        <v>1</v>
      </c>
      <c r="F1868" s="7">
        <f>IF(P1868&gt;0,RANK(P1868,(N1868:P1868,Q1868:AF1868)),0)</f>
        <v>8</v>
      </c>
      <c r="G1868" s="1">
        <f t="shared" si="763"/>
        <v>8503</v>
      </c>
      <c r="H1868" s="2">
        <f t="shared" si="764"/>
        <v>0.59283274070975389</v>
      </c>
      <c r="I1868" s="2"/>
      <c r="J1868" s="2">
        <f t="shared" si="766"/>
        <v>0.19061563131841316</v>
      </c>
      <c r="K1868" s="2">
        <f t="shared" si="767"/>
        <v>0.78344837202816708</v>
      </c>
      <c r="L1868" s="2">
        <f t="shared" si="768"/>
        <v>2.5099351600083664E-3</v>
      </c>
      <c r="M1868" s="2">
        <f t="shared" si="769"/>
        <v>2.3426061493411358E-2</v>
      </c>
      <c r="N1868" s="53">
        <v>2734</v>
      </c>
      <c r="O1868" s="53">
        <v>11237</v>
      </c>
      <c r="P1868" s="53">
        <v>36</v>
      </c>
      <c r="Y1868" s="53">
        <v>24</v>
      </c>
      <c r="Z1868" s="53">
        <v>64</v>
      </c>
      <c r="AA1868" s="53">
        <v>22</v>
      </c>
      <c r="AB1868" s="53">
        <v>44</v>
      </c>
      <c r="AC1868" s="53">
        <v>22</v>
      </c>
      <c r="AD1868" s="53">
        <v>78</v>
      </c>
      <c r="AE1868" s="53">
        <v>39</v>
      </c>
      <c r="AF1868" s="53">
        <v>43</v>
      </c>
      <c r="AG1868" s="53">
        <v>0</v>
      </c>
      <c r="AP1868" s="7">
        <f>IF(Q1868&gt;0,RANK(Q1868,(N1868:P1868,Q1868:AF1868)),0)</f>
        <v>0</v>
      </c>
      <c r="AQ1868" s="7">
        <f>IF(R1868&gt;0,RANK(R1868,(N1868:P1868,Q1868:AF1868)),0)</f>
        <v>0</v>
      </c>
      <c r="AR1868" s="7">
        <f>IF(T1868&gt;0,RANK(T1868,(N1868:P1868,Q1868:AF1868)),0)</f>
        <v>0</v>
      </c>
      <c r="AS1868" s="7">
        <f>IF(S1868&gt;0,RANK(S1868,(N1868:P1868,Q1868:AF1868)),0)</f>
        <v>0</v>
      </c>
      <c r="AT1868" s="2">
        <f t="shared" si="770"/>
        <v>0</v>
      </c>
      <c r="AU1868" s="2">
        <f t="shared" si="771"/>
        <v>0</v>
      </c>
      <c r="AV1868" s="2">
        <f t="shared" si="772"/>
        <v>0</v>
      </c>
      <c r="AW1868" s="2">
        <f t="shared" si="773"/>
        <v>0</v>
      </c>
      <c r="AY1868" t="s">
        <v>1720</v>
      </c>
      <c r="AZ1868" t="s">
        <v>1311</v>
      </c>
      <c r="BA1868">
        <v>8</v>
      </c>
      <c r="BC1868">
        <v>2</v>
      </c>
      <c r="BD1868" s="91">
        <v>47</v>
      </c>
      <c r="BE1868" s="93">
        <v>45</v>
      </c>
      <c r="BF1868" s="96">
        <f t="shared" si="774"/>
        <v>47045</v>
      </c>
      <c r="BG1868" s="96">
        <f t="shared" si="775"/>
        <v>47045</v>
      </c>
      <c r="BI1868" s="7" t="s">
        <v>1447</v>
      </c>
    </row>
    <row r="1869" spans="1:61" ht="14" hidden="1" customHeight="1" outlineLevel="1" x14ac:dyDescent="0.2">
      <c r="A1869" t="s">
        <v>1909</v>
      </c>
      <c r="B1869" t="s">
        <v>1311</v>
      </c>
      <c r="C1869" s="1">
        <f t="shared" si="765"/>
        <v>21811</v>
      </c>
      <c r="D1869" s="7">
        <f>IF(N1869&gt;0, RANK(N1869,(N1869:P1869,Q1869:AF1869)),0)</f>
        <v>2</v>
      </c>
      <c r="E1869" s="7">
        <f>IF(O1869&gt;0,RANK(O1869,(N1869:P1869,Q1869:AF1869)),0)</f>
        <v>1</v>
      </c>
      <c r="F1869" s="7">
        <f>IF(P1869&gt;0,RANK(P1869,(N1869:P1869,Q1869:AF1869)),0)</f>
        <v>8</v>
      </c>
      <c r="G1869" s="1">
        <f t="shared" si="763"/>
        <v>9596</v>
      </c>
      <c r="H1869" s="2">
        <f t="shared" si="764"/>
        <v>0.43996148732291046</v>
      </c>
      <c r="I1869" s="2"/>
      <c r="J1869" s="2">
        <f t="shared" si="766"/>
        <v>0.26674613727018476</v>
      </c>
      <c r="K1869" s="2">
        <f t="shared" si="767"/>
        <v>0.70670762459309522</v>
      </c>
      <c r="L1869" s="2">
        <f t="shared" si="768"/>
        <v>2.567511805969465E-3</v>
      </c>
      <c r="M1869" s="2">
        <f t="shared" si="769"/>
        <v>2.3978726330750613E-2</v>
      </c>
      <c r="N1869" s="53">
        <v>5818</v>
      </c>
      <c r="O1869" s="53">
        <v>15414</v>
      </c>
      <c r="P1869" s="53">
        <v>56</v>
      </c>
      <c r="Y1869" s="53">
        <v>53</v>
      </c>
      <c r="Z1869" s="53">
        <v>80</v>
      </c>
      <c r="AA1869" s="53">
        <v>34</v>
      </c>
      <c r="AB1869" s="53">
        <v>73</v>
      </c>
      <c r="AC1869" s="53">
        <v>47</v>
      </c>
      <c r="AD1869" s="53">
        <v>116</v>
      </c>
      <c r="AE1869" s="53">
        <v>58</v>
      </c>
      <c r="AF1869" s="53">
        <v>61</v>
      </c>
      <c r="AG1869" s="53">
        <v>1</v>
      </c>
      <c r="AP1869" s="7">
        <f>IF(Q1869&gt;0,RANK(Q1869,(N1869:P1869,Q1869:AF1869)),0)</f>
        <v>0</v>
      </c>
      <c r="AQ1869" s="7">
        <f>IF(R1869&gt;0,RANK(R1869,(N1869:P1869,Q1869:AF1869)),0)</f>
        <v>0</v>
      </c>
      <c r="AR1869" s="7">
        <f>IF(T1869&gt;0,RANK(T1869,(N1869:P1869,Q1869:AF1869)),0)</f>
        <v>0</v>
      </c>
      <c r="AS1869" s="7">
        <f>IF(S1869&gt;0,RANK(S1869,(N1869:P1869,Q1869:AF1869)),0)</f>
        <v>0</v>
      </c>
      <c r="AT1869" s="2">
        <f t="shared" si="770"/>
        <v>0</v>
      </c>
      <c r="AU1869" s="2">
        <f t="shared" si="771"/>
        <v>0</v>
      </c>
      <c r="AV1869" s="2">
        <f t="shared" si="772"/>
        <v>0</v>
      </c>
      <c r="AW1869" s="2">
        <f t="shared" si="773"/>
        <v>0</v>
      </c>
      <c r="AY1869" t="s">
        <v>1909</v>
      </c>
      <c r="AZ1869" t="s">
        <v>1311</v>
      </c>
      <c r="BA1869">
        <v>8</v>
      </c>
      <c r="BC1869">
        <v>2</v>
      </c>
      <c r="BD1869" s="91">
        <v>47</v>
      </c>
      <c r="BE1869" s="93">
        <v>47</v>
      </c>
      <c r="BF1869" s="96">
        <f t="shared" si="774"/>
        <v>47047</v>
      </c>
      <c r="BG1869" s="96">
        <f t="shared" si="775"/>
        <v>47047</v>
      </c>
      <c r="BI1869" s="7" t="s">
        <v>1447</v>
      </c>
    </row>
    <row r="1870" spans="1:61" ht="14" hidden="1" customHeight="1" outlineLevel="1" x14ac:dyDescent="0.2">
      <c r="A1870" t="s">
        <v>734</v>
      </c>
      <c r="B1870" t="s">
        <v>1311</v>
      </c>
      <c r="C1870" s="1">
        <f t="shared" si="765"/>
        <v>8277</v>
      </c>
      <c r="D1870" s="7">
        <f>IF(N1870&gt;0, RANK(N1870,(N1870:P1870,Q1870:AF1870)),0)</f>
        <v>2</v>
      </c>
      <c r="E1870" s="7">
        <f>IF(O1870&gt;0,RANK(O1870,(N1870:P1870,Q1870:AF1870)),0)</f>
        <v>1</v>
      </c>
      <c r="F1870" s="7">
        <f>IF(P1870&gt;0,RANK(P1870,(N1870:P1870,Q1870:AF1870)),0)</f>
        <v>7</v>
      </c>
      <c r="G1870" s="1">
        <f t="shared" si="763"/>
        <v>6010</v>
      </c>
      <c r="H1870" s="2">
        <f t="shared" si="764"/>
        <v>0.72610849341548866</v>
      </c>
      <c r="I1870" s="2"/>
      <c r="J1870" s="2">
        <f t="shared" si="766"/>
        <v>0.12758245741210583</v>
      </c>
      <c r="K1870" s="2">
        <f t="shared" si="767"/>
        <v>0.8536909508275945</v>
      </c>
      <c r="L1870" s="2">
        <f t="shared" si="768"/>
        <v>1.6914340944786759E-3</v>
      </c>
      <c r="M1870" s="2">
        <f t="shared" si="769"/>
        <v>1.7035157665820994E-2</v>
      </c>
      <c r="N1870" s="53">
        <v>1056</v>
      </c>
      <c r="O1870" s="53">
        <v>7066</v>
      </c>
      <c r="P1870" s="53">
        <v>14</v>
      </c>
      <c r="Y1870" s="53">
        <v>14</v>
      </c>
      <c r="Z1870" s="53">
        <v>14</v>
      </c>
      <c r="AA1870" s="53">
        <v>16</v>
      </c>
      <c r="AB1870" s="53">
        <v>11</v>
      </c>
      <c r="AC1870" s="53">
        <v>14</v>
      </c>
      <c r="AD1870" s="53">
        <v>33</v>
      </c>
      <c r="AE1870" s="53">
        <v>15</v>
      </c>
      <c r="AF1870" s="53">
        <v>24</v>
      </c>
      <c r="AG1870" s="53">
        <v>0</v>
      </c>
      <c r="AP1870" s="7">
        <f>IF(Q1870&gt;0,RANK(Q1870,(N1870:P1870,Q1870:AF1870)),0)</f>
        <v>0</v>
      </c>
      <c r="AQ1870" s="7">
        <f>IF(R1870&gt;0,RANK(R1870,(N1870:P1870,Q1870:AF1870)),0)</f>
        <v>0</v>
      </c>
      <c r="AR1870" s="7">
        <f>IF(T1870&gt;0,RANK(T1870,(N1870:P1870,Q1870:AF1870)),0)</f>
        <v>0</v>
      </c>
      <c r="AS1870" s="7">
        <f>IF(S1870&gt;0,RANK(S1870,(N1870:P1870,Q1870:AF1870)),0)</f>
        <v>0</v>
      </c>
      <c r="AT1870" s="2">
        <f t="shared" si="770"/>
        <v>0</v>
      </c>
      <c r="AU1870" s="2">
        <f t="shared" si="771"/>
        <v>0</v>
      </c>
      <c r="AV1870" s="2">
        <f t="shared" si="772"/>
        <v>0</v>
      </c>
      <c r="AW1870" s="2">
        <f t="shared" si="773"/>
        <v>0</v>
      </c>
      <c r="AY1870" t="s">
        <v>734</v>
      </c>
      <c r="AZ1870" t="s">
        <v>1311</v>
      </c>
      <c r="BA1870">
        <v>6</v>
      </c>
      <c r="BC1870">
        <v>2</v>
      </c>
      <c r="BD1870" s="91">
        <v>47</v>
      </c>
      <c r="BE1870" s="93">
        <v>49</v>
      </c>
      <c r="BF1870" s="96">
        <f t="shared" si="774"/>
        <v>47049</v>
      </c>
      <c r="BG1870" s="96">
        <f t="shared" si="775"/>
        <v>47049</v>
      </c>
      <c r="BI1870" s="7" t="s">
        <v>1447</v>
      </c>
    </row>
    <row r="1871" spans="1:61" ht="14" hidden="1" customHeight="1" outlineLevel="1" x14ac:dyDescent="0.2">
      <c r="A1871" t="s">
        <v>2356</v>
      </c>
      <c r="B1871" t="s">
        <v>1311</v>
      </c>
      <c r="C1871" s="1">
        <f t="shared" si="765"/>
        <v>18224</v>
      </c>
      <c r="D1871" s="7">
        <f>IF(N1871&gt;0, RANK(N1871,(N1871:P1871,Q1871:AF1871)),0)</f>
        <v>2</v>
      </c>
      <c r="E1871" s="7">
        <f>IF(O1871&gt;0,RANK(O1871,(N1871:P1871,Q1871:AF1871)),0)</f>
        <v>1</v>
      </c>
      <c r="F1871" s="7">
        <f>IF(P1871&gt;0,RANK(P1871,(N1871:P1871,Q1871:AF1871)),0)</f>
        <v>5</v>
      </c>
      <c r="G1871" s="1">
        <f t="shared" si="763"/>
        <v>9106</v>
      </c>
      <c r="H1871" s="2">
        <f t="shared" si="764"/>
        <v>0.49967076382791925</v>
      </c>
      <c r="I1871" s="2"/>
      <c r="J1871" s="2">
        <f t="shared" si="766"/>
        <v>0.24056189640035119</v>
      </c>
      <c r="K1871" s="2">
        <f t="shared" si="767"/>
        <v>0.74023266022827039</v>
      </c>
      <c r="L1871" s="2">
        <f t="shared" si="768"/>
        <v>2.4143985952589991E-3</v>
      </c>
      <c r="M1871" s="2">
        <f t="shared" si="769"/>
        <v>1.6791044776119417E-2</v>
      </c>
      <c r="N1871" s="53">
        <v>4384</v>
      </c>
      <c r="O1871" s="53">
        <v>13490</v>
      </c>
      <c r="P1871" s="53">
        <v>44</v>
      </c>
      <c r="Y1871" s="53">
        <v>18</v>
      </c>
      <c r="Z1871" s="53">
        <v>60</v>
      </c>
      <c r="AA1871" s="53">
        <v>22</v>
      </c>
      <c r="AB1871" s="53">
        <v>36</v>
      </c>
      <c r="AC1871" s="53">
        <v>21</v>
      </c>
      <c r="AD1871" s="53">
        <v>83</v>
      </c>
      <c r="AE1871" s="53">
        <v>27</v>
      </c>
      <c r="AF1871" s="53">
        <v>38</v>
      </c>
      <c r="AG1871" s="53">
        <v>1</v>
      </c>
      <c r="AP1871" s="7">
        <f>IF(Q1871&gt;0,RANK(Q1871,(N1871:P1871,Q1871:AF1871)),0)</f>
        <v>0</v>
      </c>
      <c r="AQ1871" s="7">
        <f>IF(R1871&gt;0,RANK(R1871,(N1871:P1871,Q1871:AF1871)),0)</f>
        <v>0</v>
      </c>
      <c r="AR1871" s="7">
        <f>IF(T1871&gt;0,RANK(T1871,(N1871:P1871,Q1871:AF1871)),0)</f>
        <v>0</v>
      </c>
      <c r="AS1871" s="7">
        <f>IF(S1871&gt;0,RANK(S1871,(N1871:P1871,Q1871:AF1871)),0)</f>
        <v>0</v>
      </c>
      <c r="AT1871" s="2">
        <f t="shared" si="770"/>
        <v>0</v>
      </c>
      <c r="AU1871" s="2">
        <f t="shared" si="771"/>
        <v>0</v>
      </c>
      <c r="AV1871" s="2">
        <f t="shared" si="772"/>
        <v>0</v>
      </c>
      <c r="AW1871" s="2">
        <f t="shared" si="773"/>
        <v>0</v>
      </c>
      <c r="AY1871" t="s">
        <v>2356</v>
      </c>
      <c r="AZ1871" t="s">
        <v>1311</v>
      </c>
      <c r="BA1871">
        <v>4</v>
      </c>
      <c r="BC1871">
        <v>2</v>
      </c>
      <c r="BD1871" s="91">
        <v>47</v>
      </c>
      <c r="BE1871" s="93">
        <v>51</v>
      </c>
      <c r="BF1871" s="96">
        <f t="shared" si="774"/>
        <v>47051</v>
      </c>
      <c r="BG1871" s="96">
        <f t="shared" si="775"/>
        <v>47051</v>
      </c>
      <c r="BI1871" s="7" t="s">
        <v>1447</v>
      </c>
    </row>
    <row r="1872" spans="1:61" ht="14" hidden="1" customHeight="1" outlineLevel="1" x14ac:dyDescent="0.2">
      <c r="A1872" t="s">
        <v>1868</v>
      </c>
      <c r="B1872" t="s">
        <v>1311</v>
      </c>
      <c r="C1872" s="1">
        <f t="shared" si="765"/>
        <v>21192</v>
      </c>
      <c r="D1872" s="7">
        <f>IF(N1872&gt;0, RANK(N1872,(N1872:P1872,Q1872:AF1872)),0)</f>
        <v>2</v>
      </c>
      <c r="E1872" s="7">
        <f>IF(O1872&gt;0,RANK(O1872,(N1872:P1872,Q1872:AF1872)),0)</f>
        <v>1</v>
      </c>
      <c r="F1872" s="7">
        <f>IF(P1872&gt;0,RANK(P1872,(N1872:P1872,Q1872:AF1872)),0)</f>
        <v>7</v>
      </c>
      <c r="G1872" s="1">
        <f t="shared" si="763"/>
        <v>10716</v>
      </c>
      <c r="H1872" s="2">
        <f t="shared" si="764"/>
        <v>0.50566251415628538</v>
      </c>
      <c r="I1872" s="2"/>
      <c r="J1872" s="2">
        <f t="shared" si="766"/>
        <v>0.22966213665534163</v>
      </c>
      <c r="K1872" s="2">
        <f t="shared" si="767"/>
        <v>0.73532465081162701</v>
      </c>
      <c r="L1872" s="2">
        <f t="shared" si="768"/>
        <v>3.4918837297093241E-3</v>
      </c>
      <c r="M1872" s="2">
        <f t="shared" si="769"/>
        <v>3.1521328803322035E-2</v>
      </c>
      <c r="N1872" s="53">
        <v>4867</v>
      </c>
      <c r="O1872" s="53">
        <v>15583</v>
      </c>
      <c r="P1872" s="53">
        <v>74</v>
      </c>
      <c r="Y1872" s="53">
        <v>43</v>
      </c>
      <c r="Z1872" s="53">
        <v>101</v>
      </c>
      <c r="AA1872" s="53">
        <v>30</v>
      </c>
      <c r="AB1872" s="53">
        <v>81</v>
      </c>
      <c r="AC1872" s="53">
        <v>27</v>
      </c>
      <c r="AD1872" s="53">
        <v>90</v>
      </c>
      <c r="AE1872" s="53">
        <v>232</v>
      </c>
      <c r="AF1872" s="53">
        <v>64</v>
      </c>
      <c r="AG1872" s="53">
        <v>0</v>
      </c>
      <c r="AP1872" s="7">
        <f>IF(Q1872&gt;0,RANK(Q1872,(N1872:P1872,Q1872:AF1872)),0)</f>
        <v>0</v>
      </c>
      <c r="AQ1872" s="7">
        <f>IF(R1872&gt;0,RANK(R1872,(N1872:P1872,Q1872:AF1872)),0)</f>
        <v>0</v>
      </c>
      <c r="AR1872" s="7">
        <f>IF(T1872&gt;0,RANK(T1872,(N1872:P1872,Q1872:AF1872)),0)</f>
        <v>0</v>
      </c>
      <c r="AS1872" s="7">
        <f>IF(S1872&gt;0,RANK(S1872,(N1872:P1872,Q1872:AF1872)),0)</f>
        <v>0</v>
      </c>
      <c r="AT1872" s="2">
        <f t="shared" si="770"/>
        <v>0</v>
      </c>
      <c r="AU1872" s="2">
        <f t="shared" si="771"/>
        <v>0</v>
      </c>
      <c r="AV1872" s="2">
        <f t="shared" si="772"/>
        <v>0</v>
      </c>
      <c r="AW1872" s="2">
        <f t="shared" si="773"/>
        <v>0</v>
      </c>
      <c r="AY1872" t="s">
        <v>1868</v>
      </c>
      <c r="AZ1872" t="s">
        <v>1311</v>
      </c>
      <c r="BA1872">
        <v>8</v>
      </c>
      <c r="BC1872">
        <v>2</v>
      </c>
      <c r="BD1872" s="91">
        <v>47</v>
      </c>
      <c r="BE1872" s="93">
        <v>53</v>
      </c>
      <c r="BF1872" s="96">
        <f t="shared" si="774"/>
        <v>47053</v>
      </c>
      <c r="BG1872" s="96">
        <f t="shared" si="775"/>
        <v>47053</v>
      </c>
      <c r="BI1872" s="7" t="s">
        <v>1447</v>
      </c>
    </row>
    <row r="1873" spans="1:61" ht="14" hidden="1" customHeight="1" outlineLevel="1" x14ac:dyDescent="0.2">
      <c r="A1873" t="s">
        <v>581</v>
      </c>
      <c r="B1873" t="s">
        <v>1311</v>
      </c>
      <c r="C1873" s="1">
        <f t="shared" si="765"/>
        <v>12467</v>
      </c>
      <c r="D1873" s="7">
        <f>IF(N1873&gt;0, RANK(N1873,(N1873:P1873,Q1873:AF1873)),0)</f>
        <v>2</v>
      </c>
      <c r="E1873" s="7">
        <f>IF(O1873&gt;0,RANK(O1873,(N1873:P1873,Q1873:AF1873)),0)</f>
        <v>1</v>
      </c>
      <c r="F1873" s="7">
        <f>IF(P1873&gt;0,RANK(P1873,(N1873:P1873,Q1873:AF1873)),0)</f>
        <v>9</v>
      </c>
      <c r="G1873" s="1">
        <f t="shared" si="763"/>
        <v>6485</v>
      </c>
      <c r="H1873" s="2">
        <f t="shared" si="764"/>
        <v>0.52017325739953479</v>
      </c>
      <c r="I1873" s="2"/>
      <c r="J1873" s="2">
        <f t="shared" si="766"/>
        <v>0.22683885457608086</v>
      </c>
      <c r="K1873" s="2">
        <f t="shared" si="767"/>
        <v>0.74701211197561568</v>
      </c>
      <c r="L1873" s="2">
        <f t="shared" si="768"/>
        <v>1.9250822170530199E-3</v>
      </c>
      <c r="M1873" s="2">
        <f t="shared" si="769"/>
        <v>2.4223951231250419E-2</v>
      </c>
      <c r="N1873" s="53">
        <v>2828</v>
      </c>
      <c r="O1873" s="53">
        <v>9313</v>
      </c>
      <c r="P1873" s="53">
        <v>24</v>
      </c>
      <c r="Y1873" s="53">
        <v>13</v>
      </c>
      <c r="Z1873" s="53">
        <v>73</v>
      </c>
      <c r="AA1873" s="53">
        <v>34</v>
      </c>
      <c r="AB1873" s="53">
        <v>31</v>
      </c>
      <c r="AC1873" s="53">
        <v>29</v>
      </c>
      <c r="AD1873" s="53">
        <v>59</v>
      </c>
      <c r="AE1873" s="53">
        <v>19</v>
      </c>
      <c r="AF1873" s="53">
        <v>41</v>
      </c>
      <c r="AG1873" s="53">
        <v>3</v>
      </c>
      <c r="AP1873" s="7">
        <f>IF(Q1873&gt;0,RANK(Q1873,(N1873:P1873,Q1873:AF1873)),0)</f>
        <v>0</v>
      </c>
      <c r="AQ1873" s="7">
        <f>IF(R1873&gt;0,RANK(R1873,(N1873:P1873,Q1873:AF1873)),0)</f>
        <v>0</v>
      </c>
      <c r="AR1873" s="7">
        <f>IF(T1873&gt;0,RANK(T1873,(N1873:P1873,Q1873:AF1873)),0)</f>
        <v>0</v>
      </c>
      <c r="AS1873" s="7">
        <f>IF(S1873&gt;0,RANK(S1873,(N1873:P1873,Q1873:AF1873)),0)</f>
        <v>0</v>
      </c>
      <c r="AT1873" s="2">
        <f t="shared" si="770"/>
        <v>0</v>
      </c>
      <c r="AU1873" s="2">
        <f t="shared" si="771"/>
        <v>0</v>
      </c>
      <c r="AV1873" s="2">
        <f t="shared" si="772"/>
        <v>0</v>
      </c>
      <c r="AW1873" s="2">
        <f t="shared" si="773"/>
        <v>0</v>
      </c>
      <c r="AY1873" t="s">
        <v>581</v>
      </c>
      <c r="AZ1873" t="s">
        <v>1311</v>
      </c>
      <c r="BA1873">
        <v>7</v>
      </c>
      <c r="BC1873">
        <v>2</v>
      </c>
      <c r="BD1873" s="91">
        <v>47</v>
      </c>
      <c r="BE1873" s="93">
        <v>55</v>
      </c>
      <c r="BF1873" s="96">
        <f t="shared" si="774"/>
        <v>47055</v>
      </c>
      <c r="BG1873" s="96">
        <f t="shared" si="775"/>
        <v>47055</v>
      </c>
      <c r="BI1873" s="7" t="s">
        <v>1447</v>
      </c>
    </row>
    <row r="1874" spans="1:61" ht="14" hidden="1" customHeight="1" outlineLevel="1" x14ac:dyDescent="0.2">
      <c r="A1874" t="s">
        <v>1940</v>
      </c>
      <c r="B1874" t="s">
        <v>1311</v>
      </c>
      <c r="C1874" s="1">
        <f t="shared" si="765"/>
        <v>9577</v>
      </c>
      <c r="D1874" s="7">
        <f>IF(N1874&gt;0, RANK(N1874,(N1874:P1874,Q1874:AF1874)),0)</f>
        <v>2</v>
      </c>
      <c r="E1874" s="7">
        <f>IF(O1874&gt;0,RANK(O1874,(N1874:P1874,Q1874:AF1874)),0)</f>
        <v>1</v>
      </c>
      <c r="F1874" s="7">
        <f>IF(P1874&gt;0,RANK(P1874,(N1874:P1874,Q1874:AF1874)),0)</f>
        <v>8</v>
      </c>
      <c r="G1874" s="1">
        <f t="shared" si="763"/>
        <v>6860</v>
      </c>
      <c r="H1874" s="2">
        <f t="shared" si="764"/>
        <v>0.71629946747415685</v>
      </c>
      <c r="I1874" s="2"/>
      <c r="J1874" s="2">
        <f t="shared" si="766"/>
        <v>0.13271379346350631</v>
      </c>
      <c r="K1874" s="2">
        <f t="shared" si="767"/>
        <v>0.84901326093766316</v>
      </c>
      <c r="L1874" s="2">
        <f t="shared" si="768"/>
        <v>1.9839198078730291E-3</v>
      </c>
      <c r="M1874" s="2">
        <f t="shared" si="769"/>
        <v>1.6289025790957496E-2</v>
      </c>
      <c r="N1874" s="53">
        <v>1271</v>
      </c>
      <c r="O1874" s="53">
        <v>8131</v>
      </c>
      <c r="P1874" s="53">
        <v>19</v>
      </c>
      <c r="Y1874" s="53">
        <v>11</v>
      </c>
      <c r="Z1874" s="53">
        <v>24</v>
      </c>
      <c r="AA1874" s="53">
        <v>17</v>
      </c>
      <c r="AB1874" s="53">
        <v>23</v>
      </c>
      <c r="AC1874" s="53">
        <v>6</v>
      </c>
      <c r="AD1874" s="53">
        <v>29</v>
      </c>
      <c r="AE1874" s="53">
        <v>20</v>
      </c>
      <c r="AF1874" s="53">
        <v>26</v>
      </c>
      <c r="AG1874" s="53">
        <v>0</v>
      </c>
      <c r="AP1874" s="7">
        <f>IF(Q1874&gt;0,RANK(Q1874,(N1874:P1874,Q1874:AF1874)),0)</f>
        <v>0</v>
      </c>
      <c r="AQ1874" s="7">
        <f>IF(R1874&gt;0,RANK(R1874,(N1874:P1874,Q1874:AF1874)),0)</f>
        <v>0</v>
      </c>
      <c r="AR1874" s="7">
        <f>IF(T1874&gt;0,RANK(T1874,(N1874:P1874,Q1874:AF1874)),0)</f>
        <v>0</v>
      </c>
      <c r="AS1874" s="7">
        <f>IF(S1874&gt;0,RANK(S1874,(N1874:P1874,Q1874:AF1874)),0)</f>
        <v>0</v>
      </c>
      <c r="AT1874" s="2">
        <f t="shared" si="770"/>
        <v>0</v>
      </c>
      <c r="AU1874" s="2">
        <f t="shared" si="771"/>
        <v>0</v>
      </c>
      <c r="AV1874" s="2">
        <f t="shared" si="772"/>
        <v>0</v>
      </c>
      <c r="AW1874" s="2">
        <f t="shared" si="773"/>
        <v>0</v>
      </c>
      <c r="AY1874" t="s">
        <v>1940</v>
      </c>
      <c r="AZ1874" t="s">
        <v>1311</v>
      </c>
      <c r="BA1874">
        <v>2</v>
      </c>
      <c r="BC1874">
        <v>2</v>
      </c>
      <c r="BD1874" s="91">
        <v>47</v>
      </c>
      <c r="BE1874" s="93">
        <v>57</v>
      </c>
      <c r="BF1874" s="96">
        <f t="shared" si="774"/>
        <v>47057</v>
      </c>
      <c r="BG1874" s="96">
        <f t="shared" si="775"/>
        <v>47057</v>
      </c>
      <c r="BI1874" s="7" t="s">
        <v>1447</v>
      </c>
    </row>
    <row r="1875" spans="1:61" ht="14" hidden="1" customHeight="1" outlineLevel="1" x14ac:dyDescent="0.2">
      <c r="A1875" t="s">
        <v>2168</v>
      </c>
      <c r="B1875" t="s">
        <v>1311</v>
      </c>
      <c r="C1875" s="1">
        <f t="shared" si="765"/>
        <v>27442</v>
      </c>
      <c r="D1875" s="7">
        <f>IF(N1875&gt;0, RANK(N1875,(N1875:P1875,Q1875:AF1875)),0)</f>
        <v>2</v>
      </c>
      <c r="E1875" s="7">
        <f>IF(O1875&gt;0,RANK(O1875,(N1875:P1875,Q1875:AF1875)),0)</f>
        <v>1</v>
      </c>
      <c r="F1875" s="7">
        <f>IF(P1875&gt;0,RANK(P1875,(N1875:P1875,Q1875:AF1875)),0)</f>
        <v>9</v>
      </c>
      <c r="G1875" s="1">
        <f t="shared" si="763"/>
        <v>17100</v>
      </c>
      <c r="H1875" s="2">
        <f t="shared" si="764"/>
        <v>0.62313242475038266</v>
      </c>
      <c r="I1875" s="2"/>
      <c r="J1875" s="2">
        <f t="shared" si="766"/>
        <v>0.17506012681291452</v>
      </c>
      <c r="K1875" s="2">
        <f t="shared" si="767"/>
        <v>0.79819255156329716</v>
      </c>
      <c r="L1875" s="2">
        <f t="shared" si="768"/>
        <v>1.7491436484221266E-3</v>
      </c>
      <c r="M1875" s="2">
        <f t="shared" si="769"/>
        <v>2.4998177975366218E-2</v>
      </c>
      <c r="N1875" s="53">
        <v>4804</v>
      </c>
      <c r="O1875" s="53">
        <v>21904</v>
      </c>
      <c r="P1875" s="53">
        <v>48</v>
      </c>
      <c r="Y1875" s="53">
        <v>20</v>
      </c>
      <c r="Z1875" s="53">
        <v>83</v>
      </c>
      <c r="AA1875" s="53">
        <v>39</v>
      </c>
      <c r="AB1875" s="53">
        <v>82</v>
      </c>
      <c r="AC1875" s="53">
        <v>138</v>
      </c>
      <c r="AD1875" s="53">
        <v>146</v>
      </c>
      <c r="AE1875" s="53">
        <v>79</v>
      </c>
      <c r="AF1875" s="53">
        <v>98</v>
      </c>
      <c r="AG1875" s="53">
        <v>1</v>
      </c>
      <c r="AP1875" s="7">
        <f>IF(Q1875&gt;0,RANK(Q1875,(N1875:P1875,Q1875:AF1875)),0)</f>
        <v>0</v>
      </c>
      <c r="AQ1875" s="7">
        <f>IF(R1875&gt;0,RANK(R1875,(N1875:P1875,Q1875:AF1875)),0)</f>
        <v>0</v>
      </c>
      <c r="AR1875" s="7">
        <f>IF(T1875&gt;0,RANK(T1875,(N1875:P1875,Q1875:AF1875)),0)</f>
        <v>0</v>
      </c>
      <c r="AS1875" s="7">
        <f>IF(S1875&gt;0,RANK(S1875,(N1875:P1875,Q1875:AF1875)),0)</f>
        <v>0</v>
      </c>
      <c r="AT1875" s="2">
        <f t="shared" si="770"/>
        <v>0</v>
      </c>
      <c r="AU1875" s="2">
        <f t="shared" si="771"/>
        <v>0</v>
      </c>
      <c r="AV1875" s="2">
        <f t="shared" si="772"/>
        <v>0</v>
      </c>
      <c r="AW1875" s="2">
        <f t="shared" si="773"/>
        <v>0</v>
      </c>
      <c r="AY1875" t="s">
        <v>2168</v>
      </c>
      <c r="AZ1875" t="s">
        <v>1311</v>
      </c>
      <c r="BA1875">
        <v>1</v>
      </c>
      <c r="BC1875">
        <v>2</v>
      </c>
      <c r="BD1875" s="91">
        <v>47</v>
      </c>
      <c r="BE1875" s="93">
        <v>59</v>
      </c>
      <c r="BF1875" s="96">
        <f t="shared" si="774"/>
        <v>47059</v>
      </c>
      <c r="BG1875" s="96">
        <f t="shared" si="775"/>
        <v>47059</v>
      </c>
      <c r="BI1875" s="7" t="s">
        <v>1447</v>
      </c>
    </row>
    <row r="1876" spans="1:61" ht="14" hidden="1" customHeight="1" outlineLevel="1" x14ac:dyDescent="0.2">
      <c r="A1876" t="s">
        <v>1498</v>
      </c>
      <c r="B1876" t="s">
        <v>1311</v>
      </c>
      <c r="C1876" s="1">
        <f t="shared" si="765"/>
        <v>5395</v>
      </c>
      <c r="D1876" s="7">
        <f>IF(N1876&gt;0, RANK(N1876,(N1876:P1876,Q1876:AF1876)),0)</f>
        <v>2</v>
      </c>
      <c r="E1876" s="7">
        <f>IF(O1876&gt;0,RANK(O1876,(N1876:P1876,Q1876:AF1876)),0)</f>
        <v>1</v>
      </c>
      <c r="F1876" s="7">
        <f>IF(P1876&gt;0,RANK(P1876,(N1876:P1876,Q1876:AF1876)),0)</f>
        <v>10</v>
      </c>
      <c r="G1876" s="1">
        <f t="shared" si="763"/>
        <v>3485</v>
      </c>
      <c r="H1876" s="2">
        <f t="shared" si="764"/>
        <v>0.64596848934198337</v>
      </c>
      <c r="I1876" s="2"/>
      <c r="J1876" s="2">
        <f t="shared" si="766"/>
        <v>0.16459684893419832</v>
      </c>
      <c r="K1876" s="2">
        <f t="shared" si="767"/>
        <v>0.8105653382761816</v>
      </c>
      <c r="L1876" s="2">
        <f t="shared" si="768"/>
        <v>1.4828544949026877E-3</v>
      </c>
      <c r="M1876" s="2">
        <f t="shared" si="769"/>
        <v>2.3354958294717364E-2</v>
      </c>
      <c r="N1876" s="53">
        <v>888</v>
      </c>
      <c r="O1876" s="53">
        <v>4373</v>
      </c>
      <c r="P1876" s="53">
        <v>8</v>
      </c>
      <c r="Y1876" s="53">
        <v>9</v>
      </c>
      <c r="Z1876" s="53">
        <v>19</v>
      </c>
      <c r="AA1876" s="53">
        <v>5</v>
      </c>
      <c r="AB1876" s="53">
        <v>17</v>
      </c>
      <c r="AC1876" s="53">
        <v>19</v>
      </c>
      <c r="AD1876" s="53">
        <v>18</v>
      </c>
      <c r="AE1876" s="53">
        <v>17</v>
      </c>
      <c r="AF1876" s="53">
        <v>22</v>
      </c>
      <c r="AG1876" s="53">
        <v>0</v>
      </c>
      <c r="AP1876" s="7">
        <f>IF(Q1876&gt;0,RANK(Q1876,(N1876:P1876,Q1876:AF1876)),0)</f>
        <v>0</v>
      </c>
      <c r="AQ1876" s="7">
        <f>IF(R1876&gt;0,RANK(R1876,(N1876:P1876,Q1876:AF1876)),0)</f>
        <v>0</v>
      </c>
      <c r="AR1876" s="7">
        <f>IF(T1876&gt;0,RANK(T1876,(N1876:P1876,Q1876:AF1876)),0)</f>
        <v>0</v>
      </c>
      <c r="AS1876" s="7">
        <f>IF(S1876&gt;0,RANK(S1876,(N1876:P1876,Q1876:AF1876)),0)</f>
        <v>0</v>
      </c>
      <c r="AT1876" s="2">
        <f t="shared" si="770"/>
        <v>0</v>
      </c>
      <c r="AU1876" s="2">
        <f t="shared" si="771"/>
        <v>0</v>
      </c>
      <c r="AV1876" s="2">
        <f t="shared" si="772"/>
        <v>0</v>
      </c>
      <c r="AW1876" s="2">
        <f t="shared" si="773"/>
        <v>0</v>
      </c>
      <c r="AY1876" t="s">
        <v>1498</v>
      </c>
      <c r="AZ1876" t="s">
        <v>1311</v>
      </c>
      <c r="BA1876">
        <v>4</v>
      </c>
      <c r="BC1876">
        <v>2</v>
      </c>
      <c r="BD1876" s="91">
        <v>47</v>
      </c>
      <c r="BE1876" s="93">
        <v>61</v>
      </c>
      <c r="BF1876" s="96">
        <f t="shared" si="774"/>
        <v>47061</v>
      </c>
      <c r="BG1876" s="96">
        <f t="shared" si="775"/>
        <v>47061</v>
      </c>
      <c r="BI1876" s="7" t="s">
        <v>1447</v>
      </c>
    </row>
    <row r="1877" spans="1:61" ht="14" hidden="1" customHeight="1" outlineLevel="1" x14ac:dyDescent="0.2">
      <c r="A1877" t="s">
        <v>2307</v>
      </c>
      <c r="B1877" t="s">
        <v>1311</v>
      </c>
      <c r="C1877" s="1">
        <f t="shared" si="765"/>
        <v>23524</v>
      </c>
      <c r="D1877" s="7">
        <f>IF(N1877&gt;0, RANK(N1877,(N1877:P1877,Q1877:AF1877)),0)</f>
        <v>2</v>
      </c>
      <c r="E1877" s="7">
        <f>IF(O1877&gt;0,RANK(O1877,(N1877:P1877,Q1877:AF1877)),0)</f>
        <v>1</v>
      </c>
      <c r="F1877" s="7">
        <f>IF(P1877&gt;0,RANK(P1877,(N1877:P1877,Q1877:AF1877)),0)</f>
        <v>4</v>
      </c>
      <c r="G1877" s="1">
        <f t="shared" si="763"/>
        <v>13370</v>
      </c>
      <c r="H1877" s="2">
        <f t="shared" si="764"/>
        <v>0.56835572181601768</v>
      </c>
      <c r="I1877" s="2"/>
      <c r="J1877" s="2">
        <f t="shared" si="766"/>
        <v>0.2045995578983166</v>
      </c>
      <c r="K1877" s="2">
        <f t="shared" si="767"/>
        <v>0.77295527971433431</v>
      </c>
      <c r="L1877" s="2">
        <f t="shared" si="768"/>
        <v>3.1882332936575414E-3</v>
      </c>
      <c r="M1877" s="2">
        <f t="shared" si="769"/>
        <v>1.9256929093691519E-2</v>
      </c>
      <c r="N1877" s="53">
        <v>4813</v>
      </c>
      <c r="O1877" s="53">
        <v>18183</v>
      </c>
      <c r="P1877" s="53">
        <v>75</v>
      </c>
      <c r="Y1877" s="53">
        <v>31</v>
      </c>
      <c r="Z1877" s="53">
        <v>51</v>
      </c>
      <c r="AA1877" s="53">
        <v>30</v>
      </c>
      <c r="AB1877" s="53">
        <v>57</v>
      </c>
      <c r="AC1877" s="53">
        <v>31</v>
      </c>
      <c r="AD1877" s="53">
        <v>115</v>
      </c>
      <c r="AE1877" s="53">
        <v>70</v>
      </c>
      <c r="AF1877" s="53">
        <v>68</v>
      </c>
      <c r="AG1877" s="53">
        <v>0</v>
      </c>
      <c r="AP1877" s="7">
        <f>IF(Q1877&gt;0,RANK(Q1877,(N1877:P1877,Q1877:AF1877)),0)</f>
        <v>0</v>
      </c>
      <c r="AQ1877" s="7">
        <f>IF(R1877&gt;0,RANK(R1877,(N1877:P1877,Q1877:AF1877)),0)</f>
        <v>0</v>
      </c>
      <c r="AR1877" s="7">
        <f>IF(T1877&gt;0,RANK(T1877,(N1877:P1877,Q1877:AF1877)),0)</f>
        <v>0</v>
      </c>
      <c r="AS1877" s="7">
        <f>IF(S1877&gt;0,RANK(S1877,(N1877:P1877,Q1877:AF1877)),0)</f>
        <v>0</v>
      </c>
      <c r="AT1877" s="2">
        <f t="shared" si="770"/>
        <v>0</v>
      </c>
      <c r="AU1877" s="2">
        <f t="shared" si="771"/>
        <v>0</v>
      </c>
      <c r="AV1877" s="2">
        <f t="shared" si="772"/>
        <v>0</v>
      </c>
      <c r="AW1877" s="2">
        <f t="shared" si="773"/>
        <v>0</v>
      </c>
      <c r="AY1877" t="s">
        <v>2307</v>
      </c>
      <c r="AZ1877" t="s">
        <v>1311</v>
      </c>
      <c r="BA1877">
        <v>1</v>
      </c>
      <c r="BC1877">
        <v>2</v>
      </c>
      <c r="BD1877" s="91">
        <v>47</v>
      </c>
      <c r="BE1877" s="93">
        <v>63</v>
      </c>
      <c r="BF1877" s="96">
        <f t="shared" si="774"/>
        <v>47063</v>
      </c>
      <c r="BG1877" s="96">
        <f t="shared" si="775"/>
        <v>47063</v>
      </c>
      <c r="BI1877" s="7" t="s">
        <v>1447</v>
      </c>
    </row>
    <row r="1878" spans="1:61" ht="14" hidden="1" customHeight="1" outlineLevel="1" x14ac:dyDescent="0.2">
      <c r="A1878" t="s">
        <v>2255</v>
      </c>
      <c r="B1878" t="s">
        <v>1311</v>
      </c>
      <c r="C1878" s="1">
        <f t="shared" ref="C1878:C1909" si="776">SUM(N1878:AN1878)</f>
        <v>168965</v>
      </c>
      <c r="D1878" s="7">
        <f>IF(N1878&gt;0, RANK(N1878,(N1878:P1878,Q1878:AF1878)),0)</f>
        <v>2</v>
      </c>
      <c r="E1878" s="7">
        <f>IF(O1878&gt;0,RANK(O1878,(N1878:P1878,Q1878:AF1878)),0)</f>
        <v>1</v>
      </c>
      <c r="F1878" s="7">
        <f>IF(P1878&gt;0,RANK(P1878,(N1878:P1878,Q1878:AF1878)),0)</f>
        <v>4</v>
      </c>
      <c r="G1878" s="1">
        <f t="shared" si="763"/>
        <v>24497</v>
      </c>
      <c r="H1878" s="2">
        <f t="shared" si="764"/>
        <v>0.14498268872251649</v>
      </c>
      <c r="I1878" s="2"/>
      <c r="J1878" s="2">
        <f t="shared" ref="J1878:J1909" si="777">IF($C1878=0,"-",N1878/$C1878)</f>
        <v>0.41788536087355371</v>
      </c>
      <c r="K1878" s="2">
        <f t="shared" ref="K1878:K1909" si="778">IF($C1878=0,"-",O1878/$C1878)</f>
        <v>0.56286804959607017</v>
      </c>
      <c r="L1878" s="2">
        <f t="shared" ref="L1878:L1909" si="779">IF($C1878=0,"-",P1878/$C1878)</f>
        <v>4.7287899860917939E-3</v>
      </c>
      <c r="M1878" s="2">
        <f t="shared" ref="M1878:M1909" si="780">IF(C1878=0,"-",(1-J1878-K1878-L1878))</f>
        <v>1.4517799544284263E-2</v>
      </c>
      <c r="N1878" s="53">
        <v>70608</v>
      </c>
      <c r="O1878" s="53">
        <v>95105</v>
      </c>
      <c r="P1878" s="53">
        <v>799</v>
      </c>
      <c r="Y1878" s="53">
        <v>191</v>
      </c>
      <c r="Z1878" s="53">
        <v>313</v>
      </c>
      <c r="AA1878" s="53">
        <v>211</v>
      </c>
      <c r="AB1878" s="53">
        <v>194</v>
      </c>
      <c r="AC1878" s="53">
        <v>264</v>
      </c>
      <c r="AD1878" s="53">
        <v>811</v>
      </c>
      <c r="AE1878" s="53">
        <v>127</v>
      </c>
      <c r="AF1878" s="53">
        <v>339</v>
      </c>
      <c r="AG1878" s="53">
        <v>3</v>
      </c>
      <c r="AP1878" s="7">
        <f>IF(Q1878&gt;0,RANK(Q1878,(N1878:P1878,Q1878:AF1878)),0)</f>
        <v>0</v>
      </c>
      <c r="AQ1878" s="7">
        <f>IF(R1878&gt;0,RANK(R1878,(N1878:P1878,Q1878:AF1878)),0)</f>
        <v>0</v>
      </c>
      <c r="AR1878" s="7">
        <f>IF(T1878&gt;0,RANK(T1878,(N1878:P1878,Q1878:AF1878)),0)</f>
        <v>0</v>
      </c>
      <c r="AS1878" s="7">
        <f>IF(S1878&gt;0,RANK(S1878,(N1878:P1878,Q1878:AF1878)),0)</f>
        <v>0</v>
      </c>
      <c r="AT1878" s="2">
        <f t="shared" ref="AT1878:AT1909" si="781">IF($C1878=0,"-",Q1878/$C1878)</f>
        <v>0</v>
      </c>
      <c r="AU1878" s="2">
        <f t="shared" ref="AU1878:AU1909" si="782">IF($C1878=0,"-",R1878/$C1878)</f>
        <v>0</v>
      </c>
      <c r="AV1878" s="2">
        <f t="shared" ref="AV1878:AV1909" si="783">IF($C1878=0,"-",T1878/$C1878)</f>
        <v>0</v>
      </c>
      <c r="AW1878" s="2">
        <f t="shared" ref="AW1878:AW1909" si="784">IF($C1878=0,"-",S1878/$C1878)</f>
        <v>0</v>
      </c>
      <c r="AY1878" t="s">
        <v>2255</v>
      </c>
      <c r="AZ1878" t="s">
        <v>1311</v>
      </c>
      <c r="BA1878">
        <v>3</v>
      </c>
      <c r="BC1878">
        <v>2</v>
      </c>
      <c r="BD1878" s="91">
        <v>47</v>
      </c>
      <c r="BE1878" s="93">
        <v>65</v>
      </c>
      <c r="BF1878" s="96">
        <f t="shared" si="774"/>
        <v>47065</v>
      </c>
      <c r="BG1878" s="96">
        <f t="shared" si="775"/>
        <v>47065</v>
      </c>
      <c r="BI1878" s="7" t="s">
        <v>1447</v>
      </c>
    </row>
    <row r="1879" spans="1:61" ht="14" hidden="1" customHeight="1" outlineLevel="1" x14ac:dyDescent="0.2">
      <c r="A1879" t="s">
        <v>12</v>
      </c>
      <c r="B1879" t="s">
        <v>1311</v>
      </c>
      <c r="C1879" s="1">
        <f t="shared" si="776"/>
        <v>2499</v>
      </c>
      <c r="D1879" s="7">
        <f>IF(N1879&gt;0, RANK(N1879,(N1879:P1879,Q1879:AF1879)),0)</f>
        <v>2</v>
      </c>
      <c r="E1879" s="7">
        <f>IF(O1879&gt;0,RANK(O1879,(N1879:P1879,Q1879:AF1879)),0)</f>
        <v>1</v>
      </c>
      <c r="F1879" s="7">
        <f>IF(P1879&gt;0,RANK(P1879,(N1879:P1879,Q1879:AF1879)),0)</f>
        <v>6</v>
      </c>
      <c r="G1879" s="1">
        <f t="shared" si="763"/>
        <v>1858</v>
      </c>
      <c r="H1879" s="2">
        <f t="shared" si="764"/>
        <v>0.74349739895958389</v>
      </c>
      <c r="I1879" s="2"/>
      <c r="J1879" s="2">
        <f t="shared" si="777"/>
        <v>0.12044817927170869</v>
      </c>
      <c r="K1879" s="2">
        <f t="shared" si="778"/>
        <v>0.86394557823129248</v>
      </c>
      <c r="L1879" s="2">
        <f t="shared" si="779"/>
        <v>1.6006402561024411E-3</v>
      </c>
      <c r="M1879" s="2">
        <f t="shared" si="780"/>
        <v>1.4005602240896382E-2</v>
      </c>
      <c r="N1879" s="53">
        <v>301</v>
      </c>
      <c r="O1879" s="53">
        <v>2159</v>
      </c>
      <c r="P1879" s="53">
        <v>4</v>
      </c>
      <c r="Y1879" s="53">
        <v>1</v>
      </c>
      <c r="Z1879" s="53">
        <v>4</v>
      </c>
      <c r="AA1879" s="53">
        <v>2</v>
      </c>
      <c r="AB1879" s="53">
        <v>4</v>
      </c>
      <c r="AC1879" s="53">
        <v>2</v>
      </c>
      <c r="AD1879" s="53">
        <v>9</v>
      </c>
      <c r="AE1879" s="53">
        <v>8</v>
      </c>
      <c r="AF1879" s="53">
        <v>5</v>
      </c>
      <c r="AG1879" s="53">
        <v>0</v>
      </c>
      <c r="AP1879" s="7">
        <f>IF(Q1879&gt;0,RANK(Q1879,(N1879:P1879,Q1879:AF1879)),0)</f>
        <v>0</v>
      </c>
      <c r="AQ1879" s="7">
        <f>IF(R1879&gt;0,RANK(R1879,(N1879:P1879,Q1879:AF1879)),0)</f>
        <v>0</v>
      </c>
      <c r="AR1879" s="7">
        <f>IF(T1879&gt;0,RANK(T1879,(N1879:P1879,Q1879:AF1879)),0)</f>
        <v>0</v>
      </c>
      <c r="AS1879" s="7">
        <f>IF(S1879&gt;0,RANK(S1879,(N1879:P1879,Q1879:AF1879)),0)</f>
        <v>0</v>
      </c>
      <c r="AT1879" s="2">
        <f t="shared" si="781"/>
        <v>0</v>
      </c>
      <c r="AU1879" s="2">
        <f t="shared" si="782"/>
        <v>0</v>
      </c>
      <c r="AV1879" s="2">
        <f t="shared" si="783"/>
        <v>0</v>
      </c>
      <c r="AW1879" s="2">
        <f t="shared" si="784"/>
        <v>0</v>
      </c>
      <c r="AY1879" t="s">
        <v>12</v>
      </c>
      <c r="AZ1879" t="s">
        <v>1311</v>
      </c>
      <c r="BA1879">
        <v>1</v>
      </c>
      <c r="BC1879">
        <v>2</v>
      </c>
      <c r="BD1879" s="91">
        <v>47</v>
      </c>
      <c r="BE1879" s="93">
        <v>67</v>
      </c>
      <c r="BF1879" s="96">
        <f t="shared" si="774"/>
        <v>47067</v>
      </c>
      <c r="BG1879" s="96">
        <f t="shared" si="775"/>
        <v>47067</v>
      </c>
      <c r="BI1879" s="7" t="s">
        <v>1447</v>
      </c>
    </row>
    <row r="1880" spans="1:61" ht="14" hidden="1" customHeight="1" outlineLevel="1" x14ac:dyDescent="0.2">
      <c r="A1880" t="s">
        <v>2194</v>
      </c>
      <c r="B1880" t="s">
        <v>1311</v>
      </c>
      <c r="C1880" s="1">
        <f t="shared" si="776"/>
        <v>9163</v>
      </c>
      <c r="D1880" s="7">
        <f>IF(N1880&gt;0, RANK(N1880,(N1880:P1880,Q1880:AF1880)),0)</f>
        <v>2</v>
      </c>
      <c r="E1880" s="7">
        <f>IF(O1880&gt;0,RANK(O1880,(N1880:P1880,Q1880:AF1880)),0)</f>
        <v>1</v>
      </c>
      <c r="F1880" s="7">
        <f>IF(P1880&gt;0,RANK(P1880,(N1880:P1880,Q1880:AF1880)),0)</f>
        <v>10</v>
      </c>
      <c r="G1880" s="1">
        <f t="shared" si="763"/>
        <v>1925</v>
      </c>
      <c r="H1880" s="2">
        <f t="shared" si="764"/>
        <v>0.21008403361344538</v>
      </c>
      <c r="I1880" s="2"/>
      <c r="J1880" s="2">
        <f t="shared" si="777"/>
        <v>0.3767325111862927</v>
      </c>
      <c r="K1880" s="2">
        <f t="shared" si="778"/>
        <v>0.5868165447997381</v>
      </c>
      <c r="L1880" s="2">
        <f t="shared" si="779"/>
        <v>2.2918258212375861E-3</v>
      </c>
      <c r="M1880" s="2">
        <f t="shared" si="780"/>
        <v>3.4159118192731611E-2</v>
      </c>
      <c r="N1880" s="53">
        <v>3452</v>
      </c>
      <c r="O1880" s="53">
        <v>5377</v>
      </c>
      <c r="P1880" s="53">
        <v>21</v>
      </c>
      <c r="Y1880" s="53">
        <v>34</v>
      </c>
      <c r="Z1880" s="53">
        <v>73</v>
      </c>
      <c r="AA1880" s="53">
        <v>34</v>
      </c>
      <c r="AB1880" s="53">
        <v>43</v>
      </c>
      <c r="AC1880" s="53">
        <v>20</v>
      </c>
      <c r="AD1880" s="53">
        <v>41</v>
      </c>
      <c r="AE1880" s="53">
        <v>27</v>
      </c>
      <c r="AF1880" s="53">
        <v>41</v>
      </c>
      <c r="AG1880" s="53">
        <v>0</v>
      </c>
      <c r="AP1880" s="7">
        <f>IF(Q1880&gt;0,RANK(Q1880,(N1880:P1880,Q1880:AF1880)),0)</f>
        <v>0</v>
      </c>
      <c r="AQ1880" s="7">
        <f>IF(R1880&gt;0,RANK(R1880,(N1880:P1880,Q1880:AF1880)),0)</f>
        <v>0</v>
      </c>
      <c r="AR1880" s="7">
        <f>IF(T1880&gt;0,RANK(T1880,(N1880:P1880,Q1880:AF1880)),0)</f>
        <v>0</v>
      </c>
      <c r="AS1880" s="7">
        <f>IF(S1880&gt;0,RANK(S1880,(N1880:P1880,Q1880:AF1880)),0)</f>
        <v>0</v>
      </c>
      <c r="AT1880" s="2">
        <f t="shared" si="781"/>
        <v>0</v>
      </c>
      <c r="AU1880" s="2">
        <f t="shared" si="782"/>
        <v>0</v>
      </c>
      <c r="AV1880" s="2">
        <f t="shared" si="783"/>
        <v>0</v>
      </c>
      <c r="AW1880" s="2">
        <f t="shared" si="784"/>
        <v>0</v>
      </c>
      <c r="AY1880" t="s">
        <v>2194</v>
      </c>
      <c r="AZ1880" t="s">
        <v>1311</v>
      </c>
      <c r="BA1880">
        <v>7</v>
      </c>
      <c r="BC1880">
        <v>2</v>
      </c>
      <c r="BD1880" s="91">
        <v>47</v>
      </c>
      <c r="BE1880" s="93">
        <v>69</v>
      </c>
      <c r="BF1880" s="96">
        <f t="shared" si="774"/>
        <v>47069</v>
      </c>
      <c r="BG1880" s="96">
        <f t="shared" si="775"/>
        <v>47069</v>
      </c>
      <c r="BI1880" s="7" t="s">
        <v>1447</v>
      </c>
    </row>
    <row r="1881" spans="1:61" ht="14" hidden="1" customHeight="1" outlineLevel="1" x14ac:dyDescent="0.2">
      <c r="A1881" t="s">
        <v>823</v>
      </c>
      <c r="B1881" t="s">
        <v>1311</v>
      </c>
      <c r="C1881" s="1">
        <f t="shared" si="776"/>
        <v>11116</v>
      </c>
      <c r="D1881" s="7">
        <f>IF(N1881&gt;0, RANK(N1881,(N1881:P1881,Q1881:AF1881)),0)</f>
        <v>2</v>
      </c>
      <c r="E1881" s="7">
        <f>IF(O1881&gt;0,RANK(O1881,(N1881:P1881,Q1881:AF1881)),0)</f>
        <v>1</v>
      </c>
      <c r="F1881" s="7">
        <f>IF(P1881&gt;0,RANK(P1881,(N1881:P1881,Q1881:AF1881)),0)</f>
        <v>9</v>
      </c>
      <c r="G1881" s="1">
        <f t="shared" si="763"/>
        <v>7622</v>
      </c>
      <c r="H1881" s="2">
        <f t="shared" si="764"/>
        <v>0.68567830154731912</v>
      </c>
      <c r="I1881" s="2"/>
      <c r="J1881" s="2">
        <f t="shared" si="777"/>
        <v>0.14384670744872255</v>
      </c>
      <c r="K1881" s="2">
        <f t="shared" si="778"/>
        <v>0.82952500899604176</v>
      </c>
      <c r="L1881" s="2">
        <f t="shared" si="779"/>
        <v>2.1590500179920835E-3</v>
      </c>
      <c r="M1881" s="2">
        <f t="shared" si="780"/>
        <v>2.4469233537243638E-2</v>
      </c>
      <c r="N1881" s="53">
        <v>1599</v>
      </c>
      <c r="O1881" s="53">
        <v>9221</v>
      </c>
      <c r="P1881" s="53">
        <v>24</v>
      </c>
      <c r="Y1881" s="53">
        <v>7</v>
      </c>
      <c r="Z1881" s="53">
        <v>28</v>
      </c>
      <c r="AA1881" s="53">
        <v>16</v>
      </c>
      <c r="AB1881" s="53">
        <v>36</v>
      </c>
      <c r="AC1881" s="53">
        <v>63</v>
      </c>
      <c r="AD1881" s="53">
        <v>54</v>
      </c>
      <c r="AE1881" s="53">
        <v>28</v>
      </c>
      <c r="AF1881" s="53">
        <v>40</v>
      </c>
      <c r="AG1881" s="53">
        <v>0</v>
      </c>
      <c r="AP1881" s="7">
        <f>IF(Q1881&gt;0,RANK(Q1881,(N1881:P1881,Q1881:AF1881)),0)</f>
        <v>0</v>
      </c>
      <c r="AQ1881" s="7">
        <f>IF(R1881&gt;0,RANK(R1881,(N1881:P1881,Q1881:AF1881)),0)</f>
        <v>0</v>
      </c>
      <c r="AR1881" s="7">
        <f>IF(T1881&gt;0,RANK(T1881,(N1881:P1881,Q1881:AF1881)),0)</f>
        <v>0</v>
      </c>
      <c r="AS1881" s="7">
        <f>IF(S1881&gt;0,RANK(S1881,(N1881:P1881,Q1881:AF1881)),0)</f>
        <v>0</v>
      </c>
      <c r="AT1881" s="2">
        <f t="shared" si="781"/>
        <v>0</v>
      </c>
      <c r="AU1881" s="2">
        <f t="shared" si="782"/>
        <v>0</v>
      </c>
      <c r="AV1881" s="2">
        <f t="shared" si="783"/>
        <v>0</v>
      </c>
      <c r="AW1881" s="2">
        <f t="shared" si="784"/>
        <v>0</v>
      </c>
      <c r="AY1881" t="s">
        <v>823</v>
      </c>
      <c r="AZ1881" t="s">
        <v>1311</v>
      </c>
      <c r="BA1881">
        <v>7</v>
      </c>
      <c r="BC1881">
        <v>2</v>
      </c>
      <c r="BD1881" s="91">
        <v>47</v>
      </c>
      <c r="BE1881" s="93">
        <v>71</v>
      </c>
      <c r="BF1881" s="96">
        <f t="shared" si="774"/>
        <v>47071</v>
      </c>
      <c r="BG1881" s="96">
        <f t="shared" si="775"/>
        <v>47071</v>
      </c>
      <c r="BI1881" s="7" t="s">
        <v>1447</v>
      </c>
    </row>
    <row r="1882" spans="1:61" ht="14" hidden="1" customHeight="1" outlineLevel="1" x14ac:dyDescent="0.2">
      <c r="A1882" t="s">
        <v>1995</v>
      </c>
      <c r="B1882" t="s">
        <v>1311</v>
      </c>
      <c r="C1882" s="1">
        <f t="shared" si="776"/>
        <v>23305</v>
      </c>
      <c r="D1882" s="7">
        <f>IF(N1882&gt;0, RANK(N1882,(N1882:P1882,Q1882:AF1882)),0)</f>
        <v>2</v>
      </c>
      <c r="E1882" s="7">
        <f>IF(O1882&gt;0,RANK(O1882,(N1882:P1882,Q1882:AF1882)),0)</f>
        <v>1</v>
      </c>
      <c r="F1882" s="7">
        <f>IF(P1882&gt;0,RANK(P1882,(N1882:P1882,Q1882:AF1882)),0)</f>
        <v>7</v>
      </c>
      <c r="G1882" s="1">
        <f t="shared" si="763"/>
        <v>15474</v>
      </c>
      <c r="H1882" s="2">
        <f t="shared" si="764"/>
        <v>0.66397768719158978</v>
      </c>
      <c r="I1882" s="2"/>
      <c r="J1882" s="2">
        <f t="shared" si="777"/>
        <v>0.15657584209397124</v>
      </c>
      <c r="K1882" s="2">
        <f t="shared" si="778"/>
        <v>0.82055352928556102</v>
      </c>
      <c r="L1882" s="2">
        <f t="shared" si="779"/>
        <v>1.9309161124222271E-3</v>
      </c>
      <c r="M1882" s="2">
        <f t="shared" si="780"/>
        <v>2.0939712508045511E-2</v>
      </c>
      <c r="N1882" s="53">
        <v>3649</v>
      </c>
      <c r="O1882" s="53">
        <v>19123</v>
      </c>
      <c r="P1882" s="53">
        <v>45</v>
      </c>
      <c r="Y1882" s="53">
        <v>35</v>
      </c>
      <c r="Z1882" s="53">
        <v>91</v>
      </c>
      <c r="AA1882" s="53">
        <v>39</v>
      </c>
      <c r="AB1882" s="53">
        <v>35</v>
      </c>
      <c r="AC1882" s="53">
        <v>37</v>
      </c>
      <c r="AD1882" s="53">
        <v>110</v>
      </c>
      <c r="AE1882" s="53">
        <v>52</v>
      </c>
      <c r="AF1882" s="53">
        <v>89</v>
      </c>
      <c r="AG1882" s="53">
        <v>0</v>
      </c>
      <c r="AP1882" s="7">
        <f>IF(Q1882&gt;0,RANK(Q1882,(N1882:P1882,Q1882:AF1882)),0)</f>
        <v>0</v>
      </c>
      <c r="AQ1882" s="7">
        <f>IF(R1882&gt;0,RANK(R1882,(N1882:P1882,Q1882:AF1882)),0)</f>
        <v>0</v>
      </c>
      <c r="AR1882" s="7">
        <f>IF(T1882&gt;0,RANK(T1882,(N1882:P1882,Q1882:AF1882)),0)</f>
        <v>0</v>
      </c>
      <c r="AS1882" s="7">
        <f>IF(S1882&gt;0,RANK(S1882,(N1882:P1882,Q1882:AF1882)),0)</f>
        <v>0</v>
      </c>
      <c r="AT1882" s="2">
        <f t="shared" si="781"/>
        <v>0</v>
      </c>
      <c r="AU1882" s="2">
        <f t="shared" si="782"/>
        <v>0</v>
      </c>
      <c r="AV1882" s="2">
        <f t="shared" si="783"/>
        <v>0</v>
      </c>
      <c r="AW1882" s="2">
        <f t="shared" si="784"/>
        <v>0</v>
      </c>
      <c r="AY1882" t="s">
        <v>1995</v>
      </c>
      <c r="AZ1882" t="s">
        <v>1311</v>
      </c>
      <c r="BA1882">
        <v>1</v>
      </c>
      <c r="BC1882">
        <v>2</v>
      </c>
      <c r="BD1882" s="91">
        <v>47</v>
      </c>
      <c r="BE1882" s="93">
        <v>73</v>
      </c>
      <c r="BF1882" s="96">
        <f t="shared" si="774"/>
        <v>47073</v>
      </c>
      <c r="BG1882" s="96">
        <f t="shared" si="775"/>
        <v>47073</v>
      </c>
      <c r="BI1882" s="7" t="s">
        <v>1447</v>
      </c>
    </row>
    <row r="1883" spans="1:61" ht="14" hidden="1" customHeight="1" outlineLevel="1" x14ac:dyDescent="0.2">
      <c r="A1883" t="s">
        <v>2069</v>
      </c>
      <c r="B1883" t="s">
        <v>1311</v>
      </c>
      <c r="C1883" s="1">
        <f t="shared" si="776"/>
        <v>7146</v>
      </c>
      <c r="D1883" s="7">
        <f>IF(N1883&gt;0, RANK(N1883,(N1883:P1883,Q1883:AF1883)),0)</f>
        <v>1</v>
      </c>
      <c r="E1883" s="7">
        <f>IF(O1883&gt;0,RANK(O1883,(N1883:P1883,Q1883:AF1883)),0)</f>
        <v>2</v>
      </c>
      <c r="F1883" s="7">
        <f>IF(P1883&gt;0,RANK(P1883,(N1883:P1883,Q1883:AF1883)),0)</f>
        <v>9</v>
      </c>
      <c r="G1883" s="1">
        <f t="shared" si="763"/>
        <v>400</v>
      </c>
      <c r="H1883" s="2">
        <f t="shared" si="764"/>
        <v>5.5975370836831795E-2</v>
      </c>
      <c r="I1883" s="2"/>
      <c r="J1883" s="2">
        <f t="shared" si="777"/>
        <v>0.51735236495941783</v>
      </c>
      <c r="K1883" s="2">
        <f t="shared" si="778"/>
        <v>0.46137699412258604</v>
      </c>
      <c r="L1883" s="2">
        <f t="shared" si="779"/>
        <v>1.399384270920795E-3</v>
      </c>
      <c r="M1883" s="2">
        <f t="shared" si="780"/>
        <v>1.9871256647075335E-2</v>
      </c>
      <c r="N1883" s="53">
        <v>3697</v>
      </c>
      <c r="O1883" s="53">
        <v>3297</v>
      </c>
      <c r="P1883" s="53">
        <v>10</v>
      </c>
      <c r="Y1883" s="53">
        <v>8</v>
      </c>
      <c r="Z1883" s="53">
        <v>28</v>
      </c>
      <c r="AA1883" s="53">
        <v>14</v>
      </c>
      <c r="AB1883" s="53">
        <v>31</v>
      </c>
      <c r="AC1883" s="53">
        <v>17</v>
      </c>
      <c r="AD1883" s="53">
        <v>24</v>
      </c>
      <c r="AE1883" s="53">
        <v>11</v>
      </c>
      <c r="AF1883" s="53">
        <v>9</v>
      </c>
      <c r="AG1883" s="53">
        <v>0</v>
      </c>
      <c r="AP1883" s="7">
        <f>IF(Q1883&gt;0,RANK(Q1883,(N1883:P1883,Q1883:AF1883)),0)</f>
        <v>0</v>
      </c>
      <c r="AQ1883" s="7">
        <f>IF(R1883&gt;0,RANK(R1883,(N1883:P1883,Q1883:AF1883)),0)</f>
        <v>0</v>
      </c>
      <c r="AR1883" s="7">
        <f>IF(T1883&gt;0,RANK(T1883,(N1883:P1883,Q1883:AF1883)),0)</f>
        <v>0</v>
      </c>
      <c r="AS1883" s="7">
        <f>IF(S1883&gt;0,RANK(S1883,(N1883:P1883,Q1883:AF1883)),0)</f>
        <v>0</v>
      </c>
      <c r="AT1883" s="2">
        <f t="shared" si="781"/>
        <v>0</v>
      </c>
      <c r="AU1883" s="2">
        <f t="shared" si="782"/>
        <v>0</v>
      </c>
      <c r="AV1883" s="2">
        <f t="shared" si="783"/>
        <v>0</v>
      </c>
      <c r="AW1883" s="2">
        <f t="shared" si="784"/>
        <v>0</v>
      </c>
      <c r="AY1883" t="s">
        <v>2069</v>
      </c>
      <c r="AZ1883" t="s">
        <v>1311</v>
      </c>
      <c r="BA1883">
        <v>8</v>
      </c>
      <c r="BC1883">
        <v>2</v>
      </c>
      <c r="BD1883" s="91">
        <v>47</v>
      </c>
      <c r="BE1883" s="93">
        <v>75</v>
      </c>
      <c r="BF1883" s="96">
        <f t="shared" si="774"/>
        <v>47075</v>
      </c>
      <c r="BG1883" s="96">
        <f t="shared" si="775"/>
        <v>47075</v>
      </c>
      <c r="BI1883" s="7" t="s">
        <v>1447</v>
      </c>
    </row>
    <row r="1884" spans="1:61" ht="14" hidden="1" customHeight="1" outlineLevel="1" x14ac:dyDescent="0.2">
      <c r="A1884" t="s">
        <v>2326</v>
      </c>
      <c r="B1884" t="s">
        <v>1311</v>
      </c>
      <c r="C1884" s="1">
        <f t="shared" si="776"/>
        <v>11586</v>
      </c>
      <c r="D1884" s="7">
        <f>IF(N1884&gt;0, RANK(N1884,(N1884:P1884,Q1884:AF1884)),0)</f>
        <v>2</v>
      </c>
      <c r="E1884" s="7">
        <f>IF(O1884&gt;0,RANK(O1884,(N1884:P1884,Q1884:AF1884)),0)</f>
        <v>1</v>
      </c>
      <c r="F1884" s="7">
        <f>IF(P1884&gt;0,RANK(P1884,(N1884:P1884,Q1884:AF1884)),0)</f>
        <v>8</v>
      </c>
      <c r="G1884" s="1">
        <f t="shared" si="763"/>
        <v>7792</v>
      </c>
      <c r="H1884" s="2">
        <f t="shared" si="764"/>
        <v>0.67253581909200755</v>
      </c>
      <c r="I1884" s="2"/>
      <c r="J1884" s="2">
        <f t="shared" si="777"/>
        <v>0.15475573968582773</v>
      </c>
      <c r="K1884" s="2">
        <f t="shared" si="778"/>
        <v>0.82729155877783533</v>
      </c>
      <c r="L1884" s="2">
        <f t="shared" si="779"/>
        <v>1.4672881063352323E-3</v>
      </c>
      <c r="M1884" s="2">
        <f t="shared" si="780"/>
        <v>1.6485413430001757E-2</v>
      </c>
      <c r="N1884" s="53">
        <v>1793</v>
      </c>
      <c r="O1884" s="53">
        <v>9585</v>
      </c>
      <c r="P1884" s="53">
        <v>17</v>
      </c>
      <c r="Y1884" s="53">
        <v>18</v>
      </c>
      <c r="Z1884" s="53">
        <v>28</v>
      </c>
      <c r="AA1884" s="53">
        <v>14</v>
      </c>
      <c r="AB1884" s="53">
        <v>30</v>
      </c>
      <c r="AC1884" s="53">
        <v>13</v>
      </c>
      <c r="AD1884" s="53">
        <v>49</v>
      </c>
      <c r="AE1884" s="53">
        <v>13</v>
      </c>
      <c r="AF1884" s="53">
        <v>26</v>
      </c>
      <c r="AG1884" s="53">
        <v>0</v>
      </c>
      <c r="AP1884" s="7">
        <f>IF(Q1884&gt;0,RANK(Q1884,(N1884:P1884,Q1884:AF1884)),0)</f>
        <v>0</v>
      </c>
      <c r="AQ1884" s="7">
        <f>IF(R1884&gt;0,RANK(R1884,(N1884:P1884,Q1884:AF1884)),0)</f>
        <v>0</v>
      </c>
      <c r="AR1884" s="7">
        <f>IF(T1884&gt;0,RANK(T1884,(N1884:P1884,Q1884:AF1884)),0)</f>
        <v>0</v>
      </c>
      <c r="AS1884" s="7">
        <f>IF(S1884&gt;0,RANK(S1884,(N1884:P1884,Q1884:AF1884)),0)</f>
        <v>0</v>
      </c>
      <c r="AT1884" s="2">
        <f t="shared" si="781"/>
        <v>0</v>
      </c>
      <c r="AU1884" s="2">
        <f t="shared" si="782"/>
        <v>0</v>
      </c>
      <c r="AV1884" s="2">
        <f t="shared" si="783"/>
        <v>0</v>
      </c>
      <c r="AW1884" s="2">
        <f t="shared" si="784"/>
        <v>0</v>
      </c>
      <c r="AY1884" t="s">
        <v>2326</v>
      </c>
      <c r="AZ1884" t="s">
        <v>1311</v>
      </c>
      <c r="BA1884">
        <v>7</v>
      </c>
      <c r="BC1884">
        <v>2</v>
      </c>
      <c r="BD1884" s="91">
        <v>47</v>
      </c>
      <c r="BE1884" s="93">
        <v>77</v>
      </c>
      <c r="BF1884" s="96">
        <f t="shared" si="774"/>
        <v>47077</v>
      </c>
      <c r="BG1884" s="96">
        <f t="shared" si="775"/>
        <v>47077</v>
      </c>
      <c r="BI1884" s="7" t="s">
        <v>1447</v>
      </c>
    </row>
    <row r="1885" spans="1:61" ht="14" hidden="1" customHeight="1" outlineLevel="1" x14ac:dyDescent="0.2">
      <c r="A1885" t="s">
        <v>641</v>
      </c>
      <c r="B1885" t="s">
        <v>1311</v>
      </c>
      <c r="C1885" s="1">
        <f t="shared" si="776"/>
        <v>14052</v>
      </c>
      <c r="D1885" s="7">
        <f>IF(N1885&gt;0, RANK(N1885,(N1885:P1885,Q1885:AF1885)),0)</f>
        <v>2</v>
      </c>
      <c r="E1885" s="7">
        <f>IF(O1885&gt;0,RANK(O1885,(N1885:P1885,Q1885:AF1885)),0)</f>
        <v>1</v>
      </c>
      <c r="F1885" s="7">
        <f>IF(P1885&gt;0,RANK(P1885,(N1885:P1885,Q1885:AF1885)),0)</f>
        <v>9</v>
      </c>
      <c r="G1885" s="1">
        <f t="shared" si="763"/>
        <v>7622</v>
      </c>
      <c r="H1885" s="2">
        <f t="shared" si="764"/>
        <v>0.54241389126103046</v>
      </c>
      <c r="I1885" s="2"/>
      <c r="J1885" s="2">
        <f t="shared" si="777"/>
        <v>0.21157130657557643</v>
      </c>
      <c r="K1885" s="2">
        <f t="shared" si="778"/>
        <v>0.75398519783660689</v>
      </c>
      <c r="L1885" s="2">
        <f t="shared" si="779"/>
        <v>2.9177341303729008E-3</v>
      </c>
      <c r="M1885" s="2">
        <f t="shared" si="780"/>
        <v>3.1525761457443777E-2</v>
      </c>
      <c r="N1885" s="53">
        <v>2973</v>
      </c>
      <c r="O1885" s="53">
        <v>10595</v>
      </c>
      <c r="P1885" s="53">
        <v>41</v>
      </c>
      <c r="Y1885" s="53">
        <v>50</v>
      </c>
      <c r="Z1885" s="53">
        <v>61</v>
      </c>
      <c r="AA1885" s="53">
        <v>37</v>
      </c>
      <c r="AB1885" s="53">
        <v>86</v>
      </c>
      <c r="AC1885" s="53">
        <v>31</v>
      </c>
      <c r="AD1885" s="53">
        <v>88</v>
      </c>
      <c r="AE1885" s="53">
        <v>44</v>
      </c>
      <c r="AF1885" s="53">
        <v>46</v>
      </c>
      <c r="AG1885" s="53">
        <v>0</v>
      </c>
      <c r="AP1885" s="7">
        <f>IF(Q1885&gt;0,RANK(Q1885,(N1885:P1885,Q1885:AF1885)),0)</f>
        <v>0</v>
      </c>
      <c r="AQ1885" s="7">
        <f>IF(R1885&gt;0,RANK(R1885,(N1885:P1885,Q1885:AF1885)),0)</f>
        <v>0</v>
      </c>
      <c r="AR1885" s="7">
        <f>IF(T1885&gt;0,RANK(T1885,(N1885:P1885,Q1885:AF1885)),0)</f>
        <v>0</v>
      </c>
      <c r="AS1885" s="7">
        <f>IF(S1885&gt;0,RANK(S1885,(N1885:P1885,Q1885:AF1885)),0)</f>
        <v>0</v>
      </c>
      <c r="AT1885" s="2">
        <f t="shared" si="781"/>
        <v>0</v>
      </c>
      <c r="AU1885" s="2">
        <f t="shared" si="782"/>
        <v>0</v>
      </c>
      <c r="AV1885" s="2">
        <f t="shared" si="783"/>
        <v>0</v>
      </c>
      <c r="AW1885" s="2">
        <f t="shared" si="784"/>
        <v>0</v>
      </c>
      <c r="AY1885" t="s">
        <v>641</v>
      </c>
      <c r="AZ1885" t="s">
        <v>1311</v>
      </c>
      <c r="BA1885">
        <v>8</v>
      </c>
      <c r="BC1885">
        <v>2</v>
      </c>
      <c r="BD1885" s="91">
        <v>47</v>
      </c>
      <c r="BE1885" s="93">
        <v>79</v>
      </c>
      <c r="BF1885" s="96">
        <f t="shared" si="774"/>
        <v>47079</v>
      </c>
      <c r="BG1885" s="96">
        <f t="shared" si="775"/>
        <v>47079</v>
      </c>
      <c r="BI1885" s="7" t="s">
        <v>1447</v>
      </c>
    </row>
    <row r="1886" spans="1:61" ht="14" hidden="1" customHeight="1" outlineLevel="1" x14ac:dyDescent="0.2">
      <c r="A1886" t="s">
        <v>2227</v>
      </c>
      <c r="B1886" t="s">
        <v>1311</v>
      </c>
      <c r="C1886" s="1">
        <f t="shared" si="776"/>
        <v>9472</v>
      </c>
      <c r="D1886" s="7">
        <f>IF(N1886&gt;0, RANK(N1886,(N1886:P1886,Q1886:AF1886)),0)</f>
        <v>2</v>
      </c>
      <c r="E1886" s="7">
        <f>IF(O1886&gt;0,RANK(O1886,(N1886:P1886,Q1886:AF1886)),0)</f>
        <v>1</v>
      </c>
      <c r="F1886" s="7">
        <f>IF(P1886&gt;0,RANK(P1886,(N1886:P1886,Q1886:AF1886)),0)</f>
        <v>6</v>
      </c>
      <c r="G1886" s="1">
        <f t="shared" si="763"/>
        <v>5360</v>
      </c>
      <c r="H1886" s="2">
        <f t="shared" si="764"/>
        <v>0.5658783783783784</v>
      </c>
      <c r="I1886" s="2"/>
      <c r="J1886" s="2">
        <f t="shared" si="777"/>
        <v>0.203125</v>
      </c>
      <c r="K1886" s="2">
        <f t="shared" si="778"/>
        <v>0.7690033783783784</v>
      </c>
      <c r="L1886" s="2">
        <f t="shared" si="779"/>
        <v>3.1672297297297299E-3</v>
      </c>
      <c r="M1886" s="2">
        <f t="shared" si="780"/>
        <v>2.4704391891891872E-2</v>
      </c>
      <c r="N1886" s="53">
        <v>1924</v>
      </c>
      <c r="O1886" s="53">
        <v>7284</v>
      </c>
      <c r="P1886" s="53">
        <v>30</v>
      </c>
      <c r="Y1886" s="53">
        <v>12</v>
      </c>
      <c r="Z1886" s="53">
        <v>51</v>
      </c>
      <c r="AA1886" s="53">
        <v>16</v>
      </c>
      <c r="AB1886" s="53">
        <v>50</v>
      </c>
      <c r="AC1886" s="53">
        <v>19</v>
      </c>
      <c r="AD1886" s="53">
        <v>43</v>
      </c>
      <c r="AE1886" s="53">
        <v>13</v>
      </c>
      <c r="AF1886" s="53">
        <v>30</v>
      </c>
      <c r="AG1886" s="53">
        <v>0</v>
      </c>
      <c r="AP1886" s="7">
        <f>IF(Q1886&gt;0,RANK(Q1886,(N1886:P1886,Q1886:AF1886)),0)</f>
        <v>0</v>
      </c>
      <c r="AQ1886" s="7">
        <f>IF(R1886&gt;0,RANK(R1886,(N1886:P1886,Q1886:AF1886)),0)</f>
        <v>0</v>
      </c>
      <c r="AR1886" s="7">
        <f>IF(T1886&gt;0,RANK(T1886,(N1886:P1886,Q1886:AF1886)),0)</f>
        <v>0</v>
      </c>
      <c r="AS1886" s="7">
        <f>IF(S1886&gt;0,RANK(S1886,(N1886:P1886,Q1886:AF1886)),0)</f>
        <v>0</v>
      </c>
      <c r="AT1886" s="2">
        <f t="shared" si="781"/>
        <v>0</v>
      </c>
      <c r="AU1886" s="2">
        <f t="shared" si="782"/>
        <v>0</v>
      </c>
      <c r="AV1886" s="2">
        <f t="shared" si="783"/>
        <v>0</v>
      </c>
      <c r="AW1886" s="2">
        <f t="shared" si="784"/>
        <v>0</v>
      </c>
      <c r="AY1886" t="s">
        <v>2227</v>
      </c>
      <c r="AZ1886" t="s">
        <v>1311</v>
      </c>
      <c r="BA1886">
        <v>7</v>
      </c>
      <c r="BC1886">
        <v>2</v>
      </c>
      <c r="BD1886" s="91">
        <v>47</v>
      </c>
      <c r="BE1886" s="93">
        <v>81</v>
      </c>
      <c r="BF1886" s="96">
        <f t="shared" si="774"/>
        <v>47081</v>
      </c>
      <c r="BG1886" s="96">
        <f t="shared" si="775"/>
        <v>47081</v>
      </c>
      <c r="BI1886" s="7" t="s">
        <v>1447</v>
      </c>
    </row>
    <row r="1887" spans="1:61" ht="14" hidden="1" customHeight="1" outlineLevel="1" x14ac:dyDescent="0.2">
      <c r="A1887" t="s">
        <v>1526</v>
      </c>
      <c r="B1887" t="s">
        <v>1311</v>
      </c>
      <c r="C1887" s="1">
        <f t="shared" si="776"/>
        <v>3550</v>
      </c>
      <c r="D1887" s="7">
        <f>IF(N1887&gt;0, RANK(N1887,(N1887:P1887,Q1887:AF1887)),0)</f>
        <v>2</v>
      </c>
      <c r="E1887" s="7">
        <f>IF(O1887&gt;0,RANK(O1887,(N1887:P1887,Q1887:AF1887)),0)</f>
        <v>1</v>
      </c>
      <c r="F1887" s="7">
        <f>IF(P1887&gt;0,RANK(P1887,(N1887:P1887,Q1887:AF1887)),0)</f>
        <v>10</v>
      </c>
      <c r="G1887" s="1">
        <f t="shared" ref="G1887:G1950" si="785">IF(C1887&gt;0,MAX(N1887:P1887)-LARGE(N1887:P1887,2),0)</f>
        <v>1776</v>
      </c>
      <c r="H1887" s="2">
        <f t="shared" ref="H1887:H1950" si="786">IF(C1887&gt;0,G1887/C1887,0)</f>
        <v>0.50028169014084511</v>
      </c>
      <c r="I1887" s="2"/>
      <c r="J1887" s="2">
        <f t="shared" si="777"/>
        <v>0.22816901408450704</v>
      </c>
      <c r="K1887" s="2">
        <f t="shared" si="778"/>
        <v>0.72845070422535207</v>
      </c>
      <c r="L1887" s="2">
        <f t="shared" si="779"/>
        <v>1.6901408450704226E-3</v>
      </c>
      <c r="M1887" s="2">
        <f t="shared" si="780"/>
        <v>4.1690140845070431E-2</v>
      </c>
      <c r="N1887" s="53">
        <v>810</v>
      </c>
      <c r="O1887" s="53">
        <v>2586</v>
      </c>
      <c r="P1887" s="53">
        <v>6</v>
      </c>
      <c r="Y1887" s="53">
        <v>3</v>
      </c>
      <c r="Z1887" s="53">
        <v>11</v>
      </c>
      <c r="AA1887" s="53">
        <v>7</v>
      </c>
      <c r="AB1887" s="53">
        <v>33</v>
      </c>
      <c r="AC1887" s="53">
        <v>31</v>
      </c>
      <c r="AD1887" s="53">
        <v>28</v>
      </c>
      <c r="AE1887" s="53">
        <v>14</v>
      </c>
      <c r="AF1887" s="53">
        <v>21</v>
      </c>
      <c r="AG1887" s="53">
        <v>0</v>
      </c>
      <c r="AP1887" s="7">
        <f>IF(Q1887&gt;0,RANK(Q1887,(N1887:P1887,Q1887:AF1887)),0)</f>
        <v>0</v>
      </c>
      <c r="AQ1887" s="7">
        <f>IF(R1887&gt;0,RANK(R1887,(N1887:P1887,Q1887:AF1887)),0)</f>
        <v>0</v>
      </c>
      <c r="AR1887" s="7">
        <f>IF(T1887&gt;0,RANK(T1887,(N1887:P1887,Q1887:AF1887)),0)</f>
        <v>0</v>
      </c>
      <c r="AS1887" s="7">
        <f>IF(S1887&gt;0,RANK(S1887,(N1887:P1887,Q1887:AF1887)),0)</f>
        <v>0</v>
      </c>
      <c r="AT1887" s="2">
        <f t="shared" si="781"/>
        <v>0</v>
      </c>
      <c r="AU1887" s="2">
        <f t="shared" si="782"/>
        <v>0</v>
      </c>
      <c r="AV1887" s="2">
        <f t="shared" si="783"/>
        <v>0</v>
      </c>
      <c r="AW1887" s="2">
        <f t="shared" si="784"/>
        <v>0</v>
      </c>
      <c r="AY1887" t="s">
        <v>1526</v>
      </c>
      <c r="AZ1887" t="s">
        <v>1311</v>
      </c>
      <c r="BA1887">
        <v>7</v>
      </c>
      <c r="BC1887">
        <v>2</v>
      </c>
      <c r="BD1887" s="91">
        <v>47</v>
      </c>
      <c r="BE1887" s="93">
        <v>83</v>
      </c>
      <c r="BF1887" s="96">
        <f t="shared" si="774"/>
        <v>47083</v>
      </c>
      <c r="BG1887" s="96">
        <f t="shared" si="775"/>
        <v>47083</v>
      </c>
      <c r="BI1887" s="7" t="s">
        <v>1447</v>
      </c>
    </row>
    <row r="1888" spans="1:61" ht="14" hidden="1" customHeight="1" outlineLevel="1" x14ac:dyDescent="0.2">
      <c r="A1888" t="s">
        <v>1804</v>
      </c>
      <c r="B1888" t="s">
        <v>1311</v>
      </c>
      <c r="C1888" s="1">
        <f t="shared" si="776"/>
        <v>7838</v>
      </c>
      <c r="D1888" s="7">
        <f>IF(N1888&gt;0, RANK(N1888,(N1888:P1888,Q1888:AF1888)),0)</f>
        <v>2</v>
      </c>
      <c r="E1888" s="7">
        <f>IF(O1888&gt;0,RANK(O1888,(N1888:P1888,Q1888:AF1888)),0)</f>
        <v>1</v>
      </c>
      <c r="F1888" s="7">
        <f>IF(P1888&gt;0,RANK(P1888,(N1888:P1888,Q1888:AF1888)),0)</f>
        <v>8</v>
      </c>
      <c r="G1888" s="1">
        <f t="shared" si="785"/>
        <v>3967</v>
      </c>
      <c r="H1888" s="2">
        <f t="shared" si="786"/>
        <v>0.50612401122735395</v>
      </c>
      <c r="I1888" s="2"/>
      <c r="J1888" s="2">
        <f t="shared" si="777"/>
        <v>0.2277366675172238</v>
      </c>
      <c r="K1888" s="2">
        <f t="shared" si="778"/>
        <v>0.73386067874457772</v>
      </c>
      <c r="L1888" s="2">
        <f t="shared" si="779"/>
        <v>1.5310028068384791E-3</v>
      </c>
      <c r="M1888" s="2">
        <f t="shared" si="780"/>
        <v>3.687165093136003E-2</v>
      </c>
      <c r="N1888" s="53">
        <v>1785</v>
      </c>
      <c r="O1888" s="53">
        <v>5752</v>
      </c>
      <c r="P1888" s="53">
        <v>12</v>
      </c>
      <c r="Y1888" s="53">
        <v>13</v>
      </c>
      <c r="Z1888" s="53">
        <v>31</v>
      </c>
      <c r="AA1888" s="53">
        <v>22</v>
      </c>
      <c r="AB1888" s="53">
        <v>192</v>
      </c>
      <c r="AC1888" s="53">
        <v>2</v>
      </c>
      <c r="AD1888" s="53">
        <v>19</v>
      </c>
      <c r="AE1888" s="53">
        <v>1</v>
      </c>
      <c r="AF1888" s="53">
        <v>9</v>
      </c>
      <c r="AG1888" s="53">
        <v>0</v>
      </c>
      <c r="AP1888" s="7">
        <f>IF(Q1888&gt;0,RANK(Q1888,(N1888:P1888,Q1888:AF1888)),0)</f>
        <v>0</v>
      </c>
      <c r="AQ1888" s="7">
        <f>IF(R1888&gt;0,RANK(R1888,(N1888:P1888,Q1888:AF1888)),0)</f>
        <v>0</v>
      </c>
      <c r="AR1888" s="7">
        <f>IF(T1888&gt;0,RANK(T1888,(N1888:P1888,Q1888:AF1888)),0)</f>
        <v>0</v>
      </c>
      <c r="AS1888" s="7">
        <f>IF(S1888&gt;0,RANK(S1888,(N1888:P1888,Q1888:AF1888)),0)</f>
        <v>0</v>
      </c>
      <c r="AT1888" s="2">
        <f t="shared" si="781"/>
        <v>0</v>
      </c>
      <c r="AU1888" s="2">
        <f t="shared" si="782"/>
        <v>0</v>
      </c>
      <c r="AV1888" s="2">
        <f t="shared" si="783"/>
        <v>0</v>
      </c>
      <c r="AW1888" s="2">
        <f t="shared" si="784"/>
        <v>0</v>
      </c>
      <c r="AY1888" t="s">
        <v>1804</v>
      </c>
      <c r="AZ1888" t="s">
        <v>1311</v>
      </c>
      <c r="BA1888">
        <v>7</v>
      </c>
      <c r="BC1888">
        <v>2</v>
      </c>
      <c r="BD1888" s="91">
        <v>47</v>
      </c>
      <c r="BE1888" s="93">
        <v>85</v>
      </c>
      <c r="BF1888" s="96">
        <f t="shared" si="774"/>
        <v>47085</v>
      </c>
      <c r="BG1888" s="96">
        <f t="shared" si="775"/>
        <v>47085</v>
      </c>
      <c r="BI1888" s="7" t="s">
        <v>1447</v>
      </c>
    </row>
    <row r="1889" spans="1:61" ht="14" hidden="1" customHeight="1" outlineLevel="1" x14ac:dyDescent="0.2">
      <c r="A1889" t="s">
        <v>2169</v>
      </c>
      <c r="B1889" t="s">
        <v>1311</v>
      </c>
      <c r="C1889" s="1">
        <f t="shared" si="776"/>
        <v>4953</v>
      </c>
      <c r="D1889" s="7">
        <f>IF(N1889&gt;0, RANK(N1889,(N1889:P1889,Q1889:AF1889)),0)</f>
        <v>2</v>
      </c>
      <c r="E1889" s="7">
        <f>IF(O1889&gt;0,RANK(O1889,(N1889:P1889,Q1889:AF1889)),0)</f>
        <v>1</v>
      </c>
      <c r="F1889" s="7">
        <f>IF(P1889&gt;0,RANK(P1889,(N1889:P1889,Q1889:AF1889)),0)</f>
        <v>5</v>
      </c>
      <c r="G1889" s="1">
        <f t="shared" si="785"/>
        <v>2849</v>
      </c>
      <c r="H1889" s="2">
        <f t="shared" si="786"/>
        <v>0.57520694528568539</v>
      </c>
      <c r="I1889" s="2"/>
      <c r="J1889" s="2">
        <f t="shared" si="777"/>
        <v>0.1994750656167979</v>
      </c>
      <c r="K1889" s="2">
        <f t="shared" si="778"/>
        <v>0.77468201090248334</v>
      </c>
      <c r="L1889" s="2">
        <f t="shared" si="779"/>
        <v>3.8360589541691905E-3</v>
      </c>
      <c r="M1889" s="2">
        <f t="shared" si="780"/>
        <v>2.2006864526549624E-2</v>
      </c>
      <c r="N1889" s="53">
        <v>988</v>
      </c>
      <c r="O1889" s="53">
        <v>3837</v>
      </c>
      <c r="P1889" s="53">
        <v>19</v>
      </c>
      <c r="Y1889" s="53">
        <v>7</v>
      </c>
      <c r="Z1889" s="53">
        <v>17</v>
      </c>
      <c r="AA1889" s="53">
        <v>8</v>
      </c>
      <c r="AB1889" s="53">
        <v>20</v>
      </c>
      <c r="AC1889" s="53">
        <v>11</v>
      </c>
      <c r="AD1889" s="53">
        <v>22</v>
      </c>
      <c r="AE1889" s="53">
        <v>12</v>
      </c>
      <c r="AF1889" s="53">
        <v>12</v>
      </c>
      <c r="AG1889" s="53">
        <v>0</v>
      </c>
      <c r="AP1889" s="7">
        <f>IF(Q1889&gt;0,RANK(Q1889,(N1889:P1889,Q1889:AF1889)),0)</f>
        <v>0</v>
      </c>
      <c r="AQ1889" s="7">
        <f>IF(R1889&gt;0,RANK(R1889,(N1889:P1889,Q1889:AF1889)),0)</f>
        <v>0</v>
      </c>
      <c r="AR1889" s="7">
        <f>IF(T1889&gt;0,RANK(T1889,(N1889:P1889,Q1889:AF1889)),0)</f>
        <v>0</v>
      </c>
      <c r="AS1889" s="7">
        <f>IF(S1889&gt;0,RANK(S1889,(N1889:P1889,Q1889:AF1889)),0)</f>
        <v>0</v>
      </c>
      <c r="AT1889" s="2">
        <f t="shared" si="781"/>
        <v>0</v>
      </c>
      <c r="AU1889" s="2">
        <f t="shared" si="782"/>
        <v>0</v>
      </c>
      <c r="AV1889" s="2">
        <f t="shared" si="783"/>
        <v>0</v>
      </c>
      <c r="AW1889" s="2">
        <f t="shared" si="784"/>
        <v>0</v>
      </c>
      <c r="AY1889" t="s">
        <v>2169</v>
      </c>
      <c r="AZ1889" t="s">
        <v>1311</v>
      </c>
      <c r="BA1889">
        <v>6</v>
      </c>
      <c r="BC1889">
        <v>2</v>
      </c>
      <c r="BD1889" s="91">
        <v>47</v>
      </c>
      <c r="BE1889" s="93">
        <v>87</v>
      </c>
      <c r="BF1889" s="96">
        <f t="shared" si="774"/>
        <v>47087</v>
      </c>
      <c r="BG1889" s="96">
        <f t="shared" si="775"/>
        <v>47087</v>
      </c>
      <c r="BI1889" s="7" t="s">
        <v>1447</v>
      </c>
    </row>
    <row r="1890" spans="1:61" ht="14" hidden="1" customHeight="1" outlineLevel="1" x14ac:dyDescent="0.2">
      <c r="A1890" t="s">
        <v>1259</v>
      </c>
      <c r="B1890" t="s">
        <v>1311</v>
      </c>
      <c r="C1890" s="1">
        <f t="shared" si="776"/>
        <v>22586</v>
      </c>
      <c r="D1890" s="7">
        <f>IF(N1890&gt;0, RANK(N1890,(N1890:P1890,Q1890:AF1890)),0)</f>
        <v>2</v>
      </c>
      <c r="E1890" s="7">
        <f>IF(O1890&gt;0,RANK(O1890,(N1890:P1890,Q1890:AF1890)),0)</f>
        <v>1</v>
      </c>
      <c r="F1890" s="7">
        <f>IF(P1890&gt;0,RANK(P1890,(N1890:P1890,Q1890:AF1890)),0)</f>
        <v>8</v>
      </c>
      <c r="G1890" s="1">
        <f t="shared" si="785"/>
        <v>13989</v>
      </c>
      <c r="H1890" s="2">
        <f t="shared" si="786"/>
        <v>0.61936597892499778</v>
      </c>
      <c r="I1890" s="2"/>
      <c r="J1890" s="2">
        <f t="shared" si="777"/>
        <v>0.17865049145488357</v>
      </c>
      <c r="K1890" s="2">
        <f t="shared" si="778"/>
        <v>0.79801647037988133</v>
      </c>
      <c r="L1890" s="2">
        <f t="shared" si="779"/>
        <v>2.3465863809439477E-3</v>
      </c>
      <c r="M1890" s="2">
        <f t="shared" si="780"/>
        <v>2.0986451784291184E-2</v>
      </c>
      <c r="N1890" s="53">
        <v>4035</v>
      </c>
      <c r="O1890" s="53">
        <v>18024</v>
      </c>
      <c r="P1890" s="53">
        <v>53</v>
      </c>
      <c r="Y1890" s="53">
        <v>28</v>
      </c>
      <c r="Z1890" s="53">
        <v>63</v>
      </c>
      <c r="AA1890" s="53">
        <v>31</v>
      </c>
      <c r="AB1890" s="53">
        <v>56</v>
      </c>
      <c r="AC1890" s="53">
        <v>36</v>
      </c>
      <c r="AD1890" s="53">
        <v>125</v>
      </c>
      <c r="AE1890" s="53">
        <v>77</v>
      </c>
      <c r="AF1890" s="53">
        <v>58</v>
      </c>
      <c r="AG1890" s="53">
        <v>0</v>
      </c>
      <c r="AP1890" s="7">
        <f>IF(Q1890&gt;0,RANK(Q1890,(N1890:P1890,Q1890:AF1890)),0)</f>
        <v>0</v>
      </c>
      <c r="AQ1890" s="7">
        <f>IF(R1890&gt;0,RANK(R1890,(N1890:P1890,Q1890:AF1890)),0)</f>
        <v>0</v>
      </c>
      <c r="AR1890" s="7">
        <f>IF(T1890&gt;0,RANK(T1890,(N1890:P1890,Q1890:AF1890)),0)</f>
        <v>0</v>
      </c>
      <c r="AS1890" s="7">
        <f>IF(S1890&gt;0,RANK(S1890,(N1890:P1890,Q1890:AF1890)),0)</f>
        <v>0</v>
      </c>
      <c r="AT1890" s="2">
        <f t="shared" si="781"/>
        <v>0</v>
      </c>
      <c r="AU1890" s="2">
        <f t="shared" si="782"/>
        <v>0</v>
      </c>
      <c r="AV1890" s="2">
        <f t="shared" si="783"/>
        <v>0</v>
      </c>
      <c r="AW1890" s="2">
        <f t="shared" si="784"/>
        <v>0</v>
      </c>
      <c r="AY1890" t="s">
        <v>1259</v>
      </c>
      <c r="AZ1890" t="s">
        <v>1311</v>
      </c>
      <c r="BC1890">
        <v>2</v>
      </c>
      <c r="BD1890" s="91">
        <v>47</v>
      </c>
      <c r="BE1890" s="93">
        <v>89</v>
      </c>
      <c r="BF1890" s="96">
        <f t="shared" si="774"/>
        <v>47089</v>
      </c>
      <c r="BG1890" s="96">
        <f t="shared" si="775"/>
        <v>47089</v>
      </c>
      <c r="BI1890" s="7" t="s">
        <v>1447</v>
      </c>
    </row>
    <row r="1891" spans="1:61" ht="14" hidden="1" customHeight="1" outlineLevel="1" x14ac:dyDescent="0.2">
      <c r="A1891" t="s">
        <v>2393</v>
      </c>
      <c r="B1891" t="s">
        <v>1311</v>
      </c>
      <c r="C1891" s="1">
        <f t="shared" si="776"/>
        <v>7351</v>
      </c>
      <c r="D1891" s="7">
        <f>IF(N1891&gt;0, RANK(N1891,(N1891:P1891,Q1891:AF1891)),0)</f>
        <v>2</v>
      </c>
      <c r="E1891" s="7">
        <f>IF(O1891&gt;0,RANK(O1891,(N1891:P1891,Q1891:AF1891)),0)</f>
        <v>1</v>
      </c>
      <c r="F1891" s="7">
        <f>IF(P1891&gt;0,RANK(P1891,(N1891:P1891,Q1891:AF1891)),0)</f>
        <v>7</v>
      </c>
      <c r="G1891" s="1">
        <f t="shared" si="785"/>
        <v>4943</v>
      </c>
      <c r="H1891" s="2">
        <f t="shared" si="786"/>
        <v>0.67242552033736902</v>
      </c>
      <c r="I1891" s="2"/>
      <c r="J1891" s="2">
        <f t="shared" si="777"/>
        <v>0.15168004353149231</v>
      </c>
      <c r="K1891" s="2">
        <f t="shared" si="778"/>
        <v>0.82410556386886136</v>
      </c>
      <c r="L1891" s="2">
        <f t="shared" si="779"/>
        <v>2.8567541831043394E-3</v>
      </c>
      <c r="M1891" s="2">
        <f t="shared" si="780"/>
        <v>2.1357638416541966E-2</v>
      </c>
      <c r="N1891" s="53">
        <v>1115</v>
      </c>
      <c r="O1891" s="53">
        <v>6058</v>
      </c>
      <c r="P1891" s="53">
        <v>21</v>
      </c>
      <c r="Y1891" s="53">
        <v>8</v>
      </c>
      <c r="Z1891" s="53">
        <v>33</v>
      </c>
      <c r="AA1891" s="53">
        <v>23</v>
      </c>
      <c r="AB1891" s="53">
        <v>12</v>
      </c>
      <c r="AC1891" s="53">
        <v>5</v>
      </c>
      <c r="AD1891" s="53">
        <v>34</v>
      </c>
      <c r="AE1891" s="53">
        <v>20</v>
      </c>
      <c r="AF1891" s="53">
        <v>22</v>
      </c>
      <c r="AG1891" s="53">
        <v>0</v>
      </c>
      <c r="AP1891" s="7">
        <f>IF(Q1891&gt;0,RANK(Q1891,(N1891:P1891,Q1891:AF1891)),0)</f>
        <v>0</v>
      </c>
      <c r="AQ1891" s="7">
        <f>IF(R1891&gt;0,RANK(R1891,(N1891:P1891,Q1891:AF1891)),0)</f>
        <v>0</v>
      </c>
      <c r="AR1891" s="7">
        <f>IF(T1891&gt;0,RANK(T1891,(N1891:P1891,Q1891:AF1891)),0)</f>
        <v>0</v>
      </c>
      <c r="AS1891" s="7">
        <f>IF(S1891&gt;0,RANK(S1891,(N1891:P1891,Q1891:AF1891)),0)</f>
        <v>0</v>
      </c>
      <c r="AT1891" s="2">
        <f t="shared" si="781"/>
        <v>0</v>
      </c>
      <c r="AU1891" s="2">
        <f t="shared" si="782"/>
        <v>0</v>
      </c>
      <c r="AV1891" s="2">
        <f t="shared" si="783"/>
        <v>0</v>
      </c>
      <c r="AW1891" s="2">
        <f t="shared" si="784"/>
        <v>0</v>
      </c>
      <c r="AY1891" t="s">
        <v>2393</v>
      </c>
      <c r="AZ1891" t="s">
        <v>1311</v>
      </c>
      <c r="BA1891">
        <v>1</v>
      </c>
      <c r="BC1891">
        <v>2</v>
      </c>
      <c r="BD1891" s="91">
        <v>47</v>
      </c>
      <c r="BE1891" s="93">
        <v>91</v>
      </c>
      <c r="BF1891" s="96">
        <f t="shared" si="774"/>
        <v>47091</v>
      </c>
      <c r="BG1891" s="96">
        <f t="shared" si="775"/>
        <v>47091</v>
      </c>
      <c r="BI1891" s="7" t="s">
        <v>1447</v>
      </c>
    </row>
    <row r="1892" spans="1:61" ht="14" hidden="1" customHeight="1" outlineLevel="1" x14ac:dyDescent="0.2">
      <c r="A1892" t="s">
        <v>2487</v>
      </c>
      <c r="B1892" t="s">
        <v>1311</v>
      </c>
      <c r="C1892" s="1">
        <f t="shared" si="776"/>
        <v>217079</v>
      </c>
      <c r="D1892" s="7">
        <f>IF(N1892&gt;0, RANK(N1892,(N1892:P1892,Q1892:AF1892)),0)</f>
        <v>2</v>
      </c>
      <c r="E1892" s="7">
        <f>IF(O1892&gt;0,RANK(O1892,(N1892:P1892,Q1892:AF1892)),0)</f>
        <v>1</v>
      </c>
      <c r="F1892" s="7">
        <f>IF(P1892&gt;0,RANK(P1892,(N1892:P1892,Q1892:AF1892)),0)</f>
        <v>4</v>
      </c>
      <c r="G1892" s="1">
        <f t="shared" si="785"/>
        <v>43815</v>
      </c>
      <c r="H1892" s="2">
        <f t="shared" si="786"/>
        <v>0.20183896185259745</v>
      </c>
      <c r="I1892" s="2"/>
      <c r="J1892" s="2">
        <f t="shared" si="777"/>
        <v>0.3908577061806992</v>
      </c>
      <c r="K1892" s="2">
        <f t="shared" si="778"/>
        <v>0.59269666803329668</v>
      </c>
      <c r="L1892" s="2">
        <f t="shared" si="779"/>
        <v>3.9709046015505879E-3</v>
      </c>
      <c r="M1892" s="2">
        <f t="shared" si="780"/>
        <v>1.2474721184453471E-2</v>
      </c>
      <c r="N1892" s="53">
        <v>84847</v>
      </c>
      <c r="O1892" s="53">
        <v>128662</v>
      </c>
      <c r="P1892" s="53">
        <v>862</v>
      </c>
      <c r="Y1892" s="53">
        <v>155</v>
      </c>
      <c r="Z1892" s="53">
        <v>228</v>
      </c>
      <c r="AA1892" s="53">
        <v>296</v>
      </c>
      <c r="AB1892" s="53">
        <v>178</v>
      </c>
      <c r="AC1892" s="53">
        <v>224</v>
      </c>
      <c r="AD1892" s="53">
        <v>1014</v>
      </c>
      <c r="AE1892" s="53">
        <v>212</v>
      </c>
      <c r="AF1892" s="53">
        <v>399</v>
      </c>
      <c r="AG1892" s="53">
        <v>2</v>
      </c>
      <c r="AP1892" s="7">
        <f>IF(Q1892&gt;0,RANK(Q1892,(N1892:P1892,Q1892:AF1892)),0)</f>
        <v>0</v>
      </c>
      <c r="AQ1892" s="7">
        <f>IF(R1892&gt;0,RANK(R1892,(N1892:P1892,Q1892:AF1892)),0)</f>
        <v>0</v>
      </c>
      <c r="AR1892" s="7">
        <f>IF(T1892&gt;0,RANK(T1892,(N1892:P1892,Q1892:AF1892)),0)</f>
        <v>0</v>
      </c>
      <c r="AS1892" s="7">
        <f>IF(S1892&gt;0,RANK(S1892,(N1892:P1892,Q1892:AF1892)),0)</f>
        <v>0</v>
      </c>
      <c r="AT1892" s="2">
        <f t="shared" si="781"/>
        <v>0</v>
      </c>
      <c r="AU1892" s="2">
        <f t="shared" si="782"/>
        <v>0</v>
      </c>
      <c r="AV1892" s="2">
        <f t="shared" si="783"/>
        <v>0</v>
      </c>
      <c r="AW1892" s="2">
        <f t="shared" si="784"/>
        <v>0</v>
      </c>
      <c r="AY1892" t="s">
        <v>2487</v>
      </c>
      <c r="AZ1892" t="s">
        <v>1311</v>
      </c>
      <c r="BA1892">
        <v>2</v>
      </c>
      <c r="BC1892">
        <v>2</v>
      </c>
      <c r="BD1892" s="91">
        <v>47</v>
      </c>
      <c r="BE1892" s="93">
        <v>93</v>
      </c>
      <c r="BF1892" s="96">
        <f t="shared" si="774"/>
        <v>47093</v>
      </c>
      <c r="BG1892" s="96">
        <f t="shared" si="775"/>
        <v>47093</v>
      </c>
      <c r="BI1892" s="7" t="s">
        <v>1447</v>
      </c>
    </row>
    <row r="1893" spans="1:61" ht="14" hidden="1" customHeight="1" outlineLevel="1" x14ac:dyDescent="0.2">
      <c r="A1893" t="s">
        <v>30</v>
      </c>
      <c r="B1893" t="s">
        <v>1311</v>
      </c>
      <c r="C1893" s="1">
        <f t="shared" si="776"/>
        <v>1930</v>
      </c>
      <c r="D1893" s="7">
        <f>IF(N1893&gt;0, RANK(N1893,(N1893:P1893,Q1893:AF1893)),0)</f>
        <v>2</v>
      </c>
      <c r="E1893" s="7">
        <f>IF(O1893&gt;0,RANK(O1893,(N1893:P1893,Q1893:AF1893)),0)</f>
        <v>1</v>
      </c>
      <c r="F1893" s="7">
        <f>IF(P1893&gt;0,RANK(P1893,(N1893:P1893,Q1893:AF1893)),0)</f>
        <v>9</v>
      </c>
      <c r="G1893" s="1">
        <f t="shared" si="785"/>
        <v>868</v>
      </c>
      <c r="H1893" s="2">
        <f t="shared" si="786"/>
        <v>0.44974093264248705</v>
      </c>
      <c r="I1893" s="2"/>
      <c r="J1893" s="2">
        <f t="shared" si="777"/>
        <v>0.255440414507772</v>
      </c>
      <c r="K1893" s="2">
        <f t="shared" si="778"/>
        <v>0.70518134715025904</v>
      </c>
      <c r="L1893" s="2">
        <f t="shared" si="779"/>
        <v>2.0725388601036268E-3</v>
      </c>
      <c r="M1893" s="2">
        <f t="shared" si="780"/>
        <v>3.7305699481865337E-2</v>
      </c>
      <c r="N1893" s="53">
        <v>493</v>
      </c>
      <c r="O1893" s="53">
        <v>1361</v>
      </c>
      <c r="P1893" s="53">
        <v>4</v>
      </c>
      <c r="Y1893" s="53">
        <v>9</v>
      </c>
      <c r="Z1893" s="53">
        <v>15</v>
      </c>
      <c r="AA1893" s="53">
        <v>4</v>
      </c>
      <c r="AB1893" s="53">
        <v>19</v>
      </c>
      <c r="AC1893" s="53">
        <v>2</v>
      </c>
      <c r="AD1893" s="53">
        <v>8</v>
      </c>
      <c r="AE1893" s="53">
        <v>5</v>
      </c>
      <c r="AF1893" s="53">
        <v>10</v>
      </c>
      <c r="AG1893" s="53">
        <v>0</v>
      </c>
      <c r="AP1893" s="7">
        <f>IF(Q1893&gt;0,RANK(Q1893,(N1893:P1893,Q1893:AF1893)),0)</f>
        <v>0</v>
      </c>
      <c r="AQ1893" s="7">
        <f>IF(R1893&gt;0,RANK(R1893,(N1893:P1893,Q1893:AF1893)),0)</f>
        <v>0</v>
      </c>
      <c r="AR1893" s="7">
        <f>IF(T1893&gt;0,RANK(T1893,(N1893:P1893,Q1893:AF1893)),0)</f>
        <v>0</v>
      </c>
      <c r="AS1893" s="7">
        <f>IF(S1893&gt;0,RANK(S1893,(N1893:P1893,Q1893:AF1893)),0)</f>
        <v>0</v>
      </c>
      <c r="AT1893" s="2">
        <f t="shared" si="781"/>
        <v>0</v>
      </c>
      <c r="AU1893" s="2">
        <f t="shared" si="782"/>
        <v>0</v>
      </c>
      <c r="AV1893" s="2">
        <f t="shared" si="783"/>
        <v>0</v>
      </c>
      <c r="AW1893" s="2">
        <f t="shared" si="784"/>
        <v>0</v>
      </c>
      <c r="AY1893" t="s">
        <v>30</v>
      </c>
      <c r="AZ1893" t="s">
        <v>1311</v>
      </c>
      <c r="BA1893">
        <v>8</v>
      </c>
      <c r="BC1893">
        <v>2</v>
      </c>
      <c r="BD1893" s="91">
        <v>47</v>
      </c>
      <c r="BE1893" s="93">
        <v>95</v>
      </c>
      <c r="BF1893" s="96">
        <f t="shared" si="774"/>
        <v>47095</v>
      </c>
      <c r="BG1893" s="96">
        <f t="shared" si="775"/>
        <v>47095</v>
      </c>
      <c r="BI1893" s="7" t="s">
        <v>1447</v>
      </c>
    </row>
    <row r="1894" spans="1:61" ht="14" hidden="1" customHeight="1" outlineLevel="1" x14ac:dyDescent="0.2">
      <c r="A1894" t="s">
        <v>418</v>
      </c>
      <c r="B1894" t="s">
        <v>1311</v>
      </c>
      <c r="C1894" s="1">
        <f t="shared" si="776"/>
        <v>8486</v>
      </c>
      <c r="D1894" s="7">
        <f>IF(N1894&gt;0, RANK(N1894,(N1894:P1894,Q1894:AF1894)),0)</f>
        <v>2</v>
      </c>
      <c r="E1894" s="7">
        <f>IF(O1894&gt;0,RANK(O1894,(N1894:P1894,Q1894:AF1894)),0)</f>
        <v>1</v>
      </c>
      <c r="F1894" s="7">
        <f>IF(P1894&gt;0,RANK(P1894,(N1894:P1894,Q1894:AF1894)),0)</f>
        <v>7</v>
      </c>
      <c r="G1894" s="1">
        <f t="shared" si="785"/>
        <v>2880</v>
      </c>
      <c r="H1894" s="2">
        <f t="shared" si="786"/>
        <v>0.33938251237332079</v>
      </c>
      <c r="I1894" s="2"/>
      <c r="J1894" s="2">
        <f t="shared" si="777"/>
        <v>0.31498939429648831</v>
      </c>
      <c r="K1894" s="2">
        <f t="shared" si="778"/>
        <v>0.65437190666980904</v>
      </c>
      <c r="L1894" s="2">
        <f t="shared" si="779"/>
        <v>2.9460287532406316E-3</v>
      </c>
      <c r="M1894" s="2">
        <f t="shared" si="780"/>
        <v>2.769267028046201E-2</v>
      </c>
      <c r="N1894" s="53">
        <v>2673</v>
      </c>
      <c r="O1894" s="53">
        <v>5553</v>
      </c>
      <c r="P1894" s="53">
        <v>25</v>
      </c>
      <c r="Y1894" s="53">
        <v>23</v>
      </c>
      <c r="Z1894" s="53">
        <v>48</v>
      </c>
      <c r="AA1894" s="53">
        <v>23</v>
      </c>
      <c r="AB1894" s="53">
        <v>35</v>
      </c>
      <c r="AC1894" s="53">
        <v>19</v>
      </c>
      <c r="AD1894" s="53">
        <v>33</v>
      </c>
      <c r="AE1894" s="53">
        <v>16</v>
      </c>
      <c r="AF1894" s="53">
        <v>38</v>
      </c>
      <c r="AG1894" s="53">
        <v>0</v>
      </c>
      <c r="AP1894" s="7">
        <f>IF(Q1894&gt;0,RANK(Q1894,(N1894:P1894,Q1894:AF1894)),0)</f>
        <v>0</v>
      </c>
      <c r="AQ1894" s="7">
        <f>IF(R1894&gt;0,RANK(R1894,(N1894:P1894,Q1894:AF1894)),0)</f>
        <v>0</v>
      </c>
      <c r="AR1894" s="7">
        <f>IF(T1894&gt;0,RANK(T1894,(N1894:P1894,Q1894:AF1894)),0)</f>
        <v>0</v>
      </c>
      <c r="AS1894" s="7">
        <f>IF(S1894&gt;0,RANK(S1894,(N1894:P1894,Q1894:AF1894)),0)</f>
        <v>0</v>
      </c>
      <c r="AT1894" s="2">
        <f t="shared" si="781"/>
        <v>0</v>
      </c>
      <c r="AU1894" s="2">
        <f t="shared" si="782"/>
        <v>0</v>
      </c>
      <c r="AV1894" s="2">
        <f t="shared" si="783"/>
        <v>0</v>
      </c>
      <c r="AW1894" s="2">
        <f t="shared" si="784"/>
        <v>0</v>
      </c>
      <c r="AY1894" t="s">
        <v>418</v>
      </c>
      <c r="AZ1894" t="s">
        <v>1311</v>
      </c>
      <c r="BA1894">
        <v>8</v>
      </c>
      <c r="BC1894">
        <v>2</v>
      </c>
      <c r="BD1894" s="91">
        <v>47</v>
      </c>
      <c r="BE1894" s="93">
        <v>97</v>
      </c>
      <c r="BF1894" s="96">
        <f t="shared" si="774"/>
        <v>47097</v>
      </c>
      <c r="BG1894" s="96">
        <f t="shared" si="775"/>
        <v>47097</v>
      </c>
      <c r="BI1894" s="7" t="s">
        <v>1447</v>
      </c>
    </row>
    <row r="1895" spans="1:61" ht="14" hidden="1" customHeight="1" outlineLevel="1" x14ac:dyDescent="0.2">
      <c r="A1895" t="s">
        <v>512</v>
      </c>
      <c r="B1895" t="s">
        <v>1311</v>
      </c>
      <c r="C1895" s="1">
        <f t="shared" si="776"/>
        <v>17469</v>
      </c>
      <c r="D1895" s="7">
        <f>IF(N1895&gt;0, RANK(N1895,(N1895:P1895,Q1895:AF1895)),0)</f>
        <v>2</v>
      </c>
      <c r="E1895" s="7">
        <f>IF(O1895&gt;0,RANK(O1895,(N1895:P1895,Q1895:AF1895)),0)</f>
        <v>1</v>
      </c>
      <c r="F1895" s="7">
        <f>IF(P1895&gt;0,RANK(P1895,(N1895:P1895,Q1895:AF1895)),0)</f>
        <v>7</v>
      </c>
      <c r="G1895" s="1">
        <f t="shared" si="785"/>
        <v>11502</v>
      </c>
      <c r="H1895" s="2">
        <f t="shared" si="786"/>
        <v>0.65842349304482228</v>
      </c>
      <c r="I1895" s="2"/>
      <c r="J1895" s="2">
        <f t="shared" si="777"/>
        <v>0.15845211517545366</v>
      </c>
      <c r="K1895" s="2">
        <f t="shared" si="778"/>
        <v>0.81687560822027594</v>
      </c>
      <c r="L1895" s="2">
        <f t="shared" si="779"/>
        <v>2.2897704505123362E-3</v>
      </c>
      <c r="M1895" s="2">
        <f t="shared" si="780"/>
        <v>2.2382506153758069E-2</v>
      </c>
      <c r="N1895" s="53">
        <v>2768</v>
      </c>
      <c r="O1895" s="53">
        <v>14270</v>
      </c>
      <c r="P1895" s="53">
        <v>40</v>
      </c>
      <c r="Y1895" s="53">
        <v>21</v>
      </c>
      <c r="Z1895" s="53">
        <v>121</v>
      </c>
      <c r="AA1895" s="53">
        <v>18</v>
      </c>
      <c r="AB1895" s="53">
        <v>66</v>
      </c>
      <c r="AC1895" s="53">
        <v>32</v>
      </c>
      <c r="AD1895" s="53">
        <v>57</v>
      </c>
      <c r="AE1895" s="53">
        <v>28</v>
      </c>
      <c r="AF1895" s="53">
        <v>48</v>
      </c>
      <c r="AG1895" s="53">
        <v>0</v>
      </c>
      <c r="AP1895" s="7">
        <f>IF(Q1895&gt;0,RANK(Q1895,(N1895:P1895,Q1895:AF1895)),0)</f>
        <v>0</v>
      </c>
      <c r="AQ1895" s="7">
        <f>IF(R1895&gt;0,RANK(R1895,(N1895:P1895,Q1895:AF1895)),0)</f>
        <v>0</v>
      </c>
      <c r="AR1895" s="7">
        <f>IF(T1895&gt;0,RANK(T1895,(N1895:P1895,Q1895:AF1895)),0)</f>
        <v>0</v>
      </c>
      <c r="AS1895" s="7">
        <f>IF(S1895&gt;0,RANK(S1895,(N1895:P1895,Q1895:AF1895)),0)</f>
        <v>0</v>
      </c>
      <c r="AT1895" s="2">
        <f t="shared" si="781"/>
        <v>0</v>
      </c>
      <c r="AU1895" s="2">
        <f t="shared" si="782"/>
        <v>0</v>
      </c>
      <c r="AV1895" s="2">
        <f t="shared" si="783"/>
        <v>0</v>
      </c>
      <c r="AW1895" s="2">
        <f t="shared" si="784"/>
        <v>0</v>
      </c>
      <c r="AY1895" t="s">
        <v>512</v>
      </c>
      <c r="AZ1895" t="s">
        <v>1311</v>
      </c>
      <c r="BA1895">
        <v>7</v>
      </c>
      <c r="BC1895">
        <v>2</v>
      </c>
      <c r="BD1895" s="91">
        <v>47</v>
      </c>
      <c r="BE1895" s="93">
        <v>99</v>
      </c>
      <c r="BF1895" s="96">
        <f t="shared" si="774"/>
        <v>47099</v>
      </c>
      <c r="BG1895" s="96">
        <f t="shared" si="775"/>
        <v>47099</v>
      </c>
      <c r="BI1895" s="7" t="s">
        <v>1447</v>
      </c>
    </row>
    <row r="1896" spans="1:61" ht="14" hidden="1" customHeight="1" outlineLevel="1" x14ac:dyDescent="0.2">
      <c r="A1896" t="s">
        <v>50</v>
      </c>
      <c r="B1896" t="s">
        <v>1311</v>
      </c>
      <c r="C1896" s="1">
        <f t="shared" si="776"/>
        <v>5341</v>
      </c>
      <c r="D1896" s="7">
        <f>IF(N1896&gt;0, RANK(N1896,(N1896:P1896,Q1896:AF1896)),0)</f>
        <v>2</v>
      </c>
      <c r="E1896" s="7">
        <f>IF(O1896&gt;0,RANK(O1896,(N1896:P1896,Q1896:AF1896)),0)</f>
        <v>1</v>
      </c>
      <c r="F1896" s="7">
        <f>IF(P1896&gt;0,RANK(P1896,(N1896:P1896,Q1896:AF1896)),0)</f>
        <v>5</v>
      </c>
      <c r="G1896" s="1">
        <f t="shared" si="785"/>
        <v>3245</v>
      </c>
      <c r="H1896" s="2">
        <f t="shared" si="786"/>
        <v>0.60756412656805847</v>
      </c>
      <c r="I1896" s="2"/>
      <c r="J1896" s="2">
        <f t="shared" si="777"/>
        <v>0.18517131623291519</v>
      </c>
      <c r="K1896" s="2">
        <f t="shared" si="778"/>
        <v>0.79273544280097363</v>
      </c>
      <c r="L1896" s="2">
        <f t="shared" si="779"/>
        <v>2.6212319790301442E-3</v>
      </c>
      <c r="M1896" s="2">
        <f t="shared" si="780"/>
        <v>1.9472008987081062E-2</v>
      </c>
      <c r="N1896" s="53">
        <v>989</v>
      </c>
      <c r="O1896" s="53">
        <v>4234</v>
      </c>
      <c r="P1896" s="53">
        <v>14</v>
      </c>
      <c r="Y1896" s="53">
        <v>14</v>
      </c>
      <c r="Z1896" s="53">
        <v>28</v>
      </c>
      <c r="AA1896" s="53">
        <v>10</v>
      </c>
      <c r="AB1896" s="53">
        <v>6</v>
      </c>
      <c r="AC1896" s="53">
        <v>7</v>
      </c>
      <c r="AD1896" s="53">
        <v>24</v>
      </c>
      <c r="AE1896" s="53">
        <v>8</v>
      </c>
      <c r="AF1896" s="53">
        <v>7</v>
      </c>
      <c r="AG1896" s="53">
        <v>0</v>
      </c>
      <c r="AP1896" s="7">
        <f>IF(Q1896&gt;0,RANK(Q1896,(N1896:P1896,Q1896:AF1896)),0)</f>
        <v>0</v>
      </c>
      <c r="AQ1896" s="7">
        <f>IF(R1896&gt;0,RANK(R1896,(N1896:P1896,Q1896:AF1896)),0)</f>
        <v>0</v>
      </c>
      <c r="AR1896" s="7">
        <f>IF(T1896&gt;0,RANK(T1896,(N1896:P1896,Q1896:AF1896)),0)</f>
        <v>0</v>
      </c>
      <c r="AS1896" s="7">
        <f>IF(S1896&gt;0,RANK(S1896,(N1896:P1896,Q1896:AF1896)),0)</f>
        <v>0</v>
      </c>
      <c r="AT1896" s="2">
        <f t="shared" si="781"/>
        <v>0</v>
      </c>
      <c r="AU1896" s="2">
        <f t="shared" si="782"/>
        <v>0</v>
      </c>
      <c r="AV1896" s="2">
        <f t="shared" si="783"/>
        <v>0</v>
      </c>
      <c r="AW1896" s="2">
        <f t="shared" si="784"/>
        <v>0</v>
      </c>
      <c r="AY1896" t="s">
        <v>50</v>
      </c>
      <c r="AZ1896" t="s">
        <v>1311</v>
      </c>
      <c r="BA1896">
        <v>7</v>
      </c>
      <c r="BC1896">
        <v>2</v>
      </c>
      <c r="BD1896" s="91">
        <v>47</v>
      </c>
      <c r="BE1896" s="93">
        <v>101</v>
      </c>
      <c r="BF1896" s="96">
        <f t="shared" si="774"/>
        <v>47101</v>
      </c>
      <c r="BG1896" s="96">
        <f t="shared" si="775"/>
        <v>47101</v>
      </c>
      <c r="BI1896" s="7" t="s">
        <v>1447</v>
      </c>
    </row>
    <row r="1897" spans="1:61" ht="14" hidden="1" customHeight="1" outlineLevel="1" x14ac:dyDescent="0.2">
      <c r="A1897" t="s">
        <v>181</v>
      </c>
      <c r="B1897" t="s">
        <v>1311</v>
      </c>
      <c r="C1897" s="1">
        <f t="shared" si="776"/>
        <v>15109</v>
      </c>
      <c r="D1897" s="7">
        <f>IF(N1897&gt;0, RANK(N1897,(N1897:P1897,Q1897:AF1897)),0)</f>
        <v>2</v>
      </c>
      <c r="E1897" s="7">
        <f>IF(O1897&gt;0,RANK(O1897,(N1897:P1897,Q1897:AF1897)),0)</f>
        <v>1</v>
      </c>
      <c r="F1897" s="7">
        <f>IF(P1897&gt;0,RANK(P1897,(N1897:P1897,Q1897:AF1897)),0)</f>
        <v>10</v>
      </c>
      <c r="G1897" s="1">
        <f t="shared" si="785"/>
        <v>9375</v>
      </c>
      <c r="H1897" s="2">
        <f t="shared" si="786"/>
        <v>0.62049109802104707</v>
      </c>
      <c r="I1897" s="2"/>
      <c r="J1897" s="2">
        <f t="shared" si="777"/>
        <v>0.17499503607121583</v>
      </c>
      <c r="K1897" s="2">
        <f t="shared" si="778"/>
        <v>0.79548613409226288</v>
      </c>
      <c r="L1897" s="2">
        <f t="shared" si="779"/>
        <v>1.7208286451783706E-3</v>
      </c>
      <c r="M1897" s="2">
        <f t="shared" si="780"/>
        <v>2.7798001191342951E-2</v>
      </c>
      <c r="N1897" s="53">
        <v>2644</v>
      </c>
      <c r="O1897" s="53">
        <v>12019</v>
      </c>
      <c r="P1897" s="53">
        <v>26</v>
      </c>
      <c r="Y1897" s="53">
        <v>22</v>
      </c>
      <c r="Z1897" s="53">
        <v>38</v>
      </c>
      <c r="AA1897" s="53">
        <v>36</v>
      </c>
      <c r="AB1897" s="53">
        <v>45</v>
      </c>
      <c r="AC1897" s="53">
        <v>97</v>
      </c>
      <c r="AD1897" s="53">
        <v>79</v>
      </c>
      <c r="AE1897" s="53">
        <v>32</v>
      </c>
      <c r="AF1897" s="53">
        <v>70</v>
      </c>
      <c r="AG1897" s="53">
        <v>1</v>
      </c>
      <c r="AP1897" s="7">
        <f>IF(Q1897&gt;0,RANK(Q1897,(N1897:P1897,Q1897:AF1897)),0)</f>
        <v>0</v>
      </c>
      <c r="AQ1897" s="7">
        <f>IF(R1897&gt;0,RANK(R1897,(N1897:P1897,Q1897:AF1897)),0)</f>
        <v>0</v>
      </c>
      <c r="AR1897" s="7">
        <f>IF(T1897&gt;0,RANK(T1897,(N1897:P1897,Q1897:AF1897)),0)</f>
        <v>0</v>
      </c>
      <c r="AS1897" s="7">
        <f>IF(S1897&gt;0,RANK(S1897,(N1897:P1897,Q1897:AF1897)),0)</f>
        <v>0</v>
      </c>
      <c r="AT1897" s="2">
        <f t="shared" si="781"/>
        <v>0</v>
      </c>
      <c r="AU1897" s="2">
        <f t="shared" si="782"/>
        <v>0</v>
      </c>
      <c r="AV1897" s="2">
        <f t="shared" si="783"/>
        <v>0</v>
      </c>
      <c r="AW1897" s="2">
        <f t="shared" si="784"/>
        <v>0</v>
      </c>
      <c r="AY1897" t="s">
        <v>181</v>
      </c>
      <c r="AZ1897" t="s">
        <v>1311</v>
      </c>
      <c r="BA1897">
        <v>4</v>
      </c>
      <c r="BC1897">
        <v>2</v>
      </c>
      <c r="BD1897" s="91">
        <v>47</v>
      </c>
      <c r="BE1897" s="93">
        <v>103</v>
      </c>
      <c r="BF1897" s="96">
        <f t="shared" si="774"/>
        <v>47103</v>
      </c>
      <c r="BG1897" s="96">
        <f t="shared" si="775"/>
        <v>47103</v>
      </c>
      <c r="BI1897" s="7" t="s">
        <v>1447</v>
      </c>
    </row>
    <row r="1898" spans="1:61" ht="14" hidden="1" customHeight="1" outlineLevel="1" x14ac:dyDescent="0.2">
      <c r="A1898" t="s">
        <v>2155</v>
      </c>
      <c r="B1898" t="s">
        <v>1311</v>
      </c>
      <c r="C1898" s="1">
        <f t="shared" si="776"/>
        <v>28653</v>
      </c>
      <c r="D1898" s="7">
        <f>IF(N1898&gt;0, RANK(N1898,(N1898:P1898,Q1898:AF1898)),0)</f>
        <v>2</v>
      </c>
      <c r="E1898" s="7">
        <f>IF(O1898&gt;0,RANK(O1898,(N1898:P1898,Q1898:AF1898)),0)</f>
        <v>1</v>
      </c>
      <c r="F1898" s="7">
        <f>IF(P1898&gt;0,RANK(P1898,(N1898:P1898,Q1898:AF1898)),0)</f>
        <v>6</v>
      </c>
      <c r="G1898" s="1">
        <f t="shared" si="785"/>
        <v>15829</v>
      </c>
      <c r="H1898" s="2">
        <f t="shared" si="786"/>
        <v>0.5524377901092381</v>
      </c>
      <c r="I1898" s="2"/>
      <c r="J1898" s="2">
        <f t="shared" si="777"/>
        <v>0.21153107877011132</v>
      </c>
      <c r="K1898" s="2">
        <f t="shared" si="778"/>
        <v>0.76396886887934945</v>
      </c>
      <c r="L1898" s="2">
        <f t="shared" si="779"/>
        <v>2.5826266010539911E-3</v>
      </c>
      <c r="M1898" s="2">
        <f t="shared" si="780"/>
        <v>2.1917425749485211E-2</v>
      </c>
      <c r="N1898" s="53">
        <v>6061</v>
      </c>
      <c r="O1898" s="53">
        <v>21890</v>
      </c>
      <c r="P1898" s="53">
        <v>74</v>
      </c>
      <c r="Y1898" s="53">
        <v>24</v>
      </c>
      <c r="Z1898" s="53">
        <v>73</v>
      </c>
      <c r="AA1898" s="53">
        <v>33</v>
      </c>
      <c r="AB1898" s="53">
        <v>45</v>
      </c>
      <c r="AC1898" s="53">
        <v>121</v>
      </c>
      <c r="AD1898" s="53">
        <v>165</v>
      </c>
      <c r="AE1898" s="53">
        <v>69</v>
      </c>
      <c r="AF1898" s="53">
        <v>97</v>
      </c>
      <c r="AG1898" s="53">
        <v>1</v>
      </c>
      <c r="AP1898" s="7">
        <f>IF(Q1898&gt;0,RANK(Q1898,(N1898:P1898,Q1898:AF1898)),0)</f>
        <v>0</v>
      </c>
      <c r="AQ1898" s="7">
        <f>IF(R1898&gt;0,RANK(R1898,(N1898:P1898,Q1898:AF1898)),0)</f>
        <v>0</v>
      </c>
      <c r="AR1898" s="7">
        <f>IF(T1898&gt;0,RANK(T1898,(N1898:P1898,Q1898:AF1898)),0)</f>
        <v>0</v>
      </c>
      <c r="AS1898" s="7">
        <f>IF(S1898&gt;0,RANK(S1898,(N1898:P1898,Q1898:AF1898)),0)</f>
        <v>0</v>
      </c>
      <c r="AT1898" s="2">
        <f t="shared" si="781"/>
        <v>0</v>
      </c>
      <c r="AU1898" s="2">
        <f t="shared" si="782"/>
        <v>0</v>
      </c>
      <c r="AV1898" s="2">
        <f t="shared" si="783"/>
        <v>0</v>
      </c>
      <c r="AW1898" s="2">
        <f t="shared" si="784"/>
        <v>0</v>
      </c>
      <c r="AY1898" t="s">
        <v>2155</v>
      </c>
      <c r="AZ1898" t="s">
        <v>1311</v>
      </c>
      <c r="BA1898">
        <v>2</v>
      </c>
      <c r="BC1898">
        <v>2</v>
      </c>
      <c r="BD1898" s="91">
        <v>47</v>
      </c>
      <c r="BE1898" s="93">
        <v>105</v>
      </c>
      <c r="BF1898" s="96">
        <f t="shared" si="774"/>
        <v>47105</v>
      </c>
      <c r="BG1898" s="96">
        <f t="shared" si="775"/>
        <v>47105</v>
      </c>
      <c r="BI1898" s="7" t="s">
        <v>1447</v>
      </c>
    </row>
    <row r="1899" spans="1:61" ht="14" hidden="1" customHeight="1" outlineLevel="1" x14ac:dyDescent="0.2">
      <c r="A1899" t="s">
        <v>1619</v>
      </c>
      <c r="B1899" t="s">
        <v>1311</v>
      </c>
      <c r="C1899" s="1">
        <f t="shared" si="776"/>
        <v>22143</v>
      </c>
      <c r="D1899" s="7">
        <f>IF(N1899&gt;0, RANK(N1899,(N1899:P1899,Q1899:AF1899)),0)</f>
        <v>2</v>
      </c>
      <c r="E1899" s="7">
        <f>IF(O1899&gt;0,RANK(O1899,(N1899:P1899,Q1899:AF1899)),0)</f>
        <v>1</v>
      </c>
      <c r="F1899" s="7">
        <f>IF(P1899&gt;0,RANK(P1899,(N1899:P1899,Q1899:AF1899)),0)</f>
        <v>6</v>
      </c>
      <c r="G1899" s="1">
        <f t="shared" si="785"/>
        <v>13869</v>
      </c>
      <c r="H1899" s="2">
        <f t="shared" si="786"/>
        <v>0.62633789459422839</v>
      </c>
      <c r="I1899" s="2"/>
      <c r="J1899" s="2">
        <f t="shared" si="777"/>
        <v>0.17648918394074878</v>
      </c>
      <c r="K1899" s="2">
        <f t="shared" si="778"/>
        <v>0.80282707853497715</v>
      </c>
      <c r="L1899" s="2">
        <f t="shared" si="779"/>
        <v>2.4838549428713363E-3</v>
      </c>
      <c r="M1899" s="2">
        <f t="shared" si="780"/>
        <v>1.8199882581402767E-2</v>
      </c>
      <c r="N1899" s="53">
        <v>3908</v>
      </c>
      <c r="O1899" s="53">
        <v>17777</v>
      </c>
      <c r="P1899" s="53">
        <v>55</v>
      </c>
      <c r="Y1899" s="53">
        <v>43</v>
      </c>
      <c r="Z1899" s="53">
        <v>78</v>
      </c>
      <c r="AA1899" s="53">
        <v>57</v>
      </c>
      <c r="AB1899" s="53">
        <v>101</v>
      </c>
      <c r="AC1899" s="53">
        <v>12</v>
      </c>
      <c r="AD1899" s="53">
        <v>49</v>
      </c>
      <c r="AE1899" s="53">
        <v>22</v>
      </c>
      <c r="AF1899" s="53">
        <v>38</v>
      </c>
      <c r="AG1899" s="53">
        <v>3</v>
      </c>
      <c r="AP1899" s="7">
        <f>IF(Q1899&gt;0,RANK(Q1899,(N1899:P1899,Q1899:AF1899)),0)</f>
        <v>0</v>
      </c>
      <c r="AQ1899" s="7">
        <f>IF(R1899&gt;0,RANK(R1899,(N1899:P1899,Q1899:AF1899)),0)</f>
        <v>0</v>
      </c>
      <c r="AR1899" s="7">
        <f>IF(T1899&gt;0,RANK(T1899,(N1899:P1899,Q1899:AF1899)),0)</f>
        <v>0</v>
      </c>
      <c r="AS1899" s="7">
        <f>IF(S1899&gt;0,RANK(S1899,(N1899:P1899,Q1899:AF1899)),0)</f>
        <v>0</v>
      </c>
      <c r="AT1899" s="2">
        <f t="shared" si="781"/>
        <v>0</v>
      </c>
      <c r="AU1899" s="2">
        <f t="shared" si="782"/>
        <v>0</v>
      </c>
      <c r="AV1899" s="2">
        <f t="shared" si="783"/>
        <v>0</v>
      </c>
      <c r="AW1899" s="2">
        <f t="shared" si="784"/>
        <v>0</v>
      </c>
      <c r="AY1899" t="s">
        <v>1619</v>
      </c>
      <c r="AZ1899" t="s">
        <v>1311</v>
      </c>
      <c r="BA1899">
        <v>3</v>
      </c>
      <c r="BC1899">
        <v>2</v>
      </c>
      <c r="BD1899" s="91">
        <v>47</v>
      </c>
      <c r="BE1899" s="93">
        <v>107</v>
      </c>
      <c r="BF1899" s="96">
        <f t="shared" si="774"/>
        <v>47107</v>
      </c>
      <c r="BG1899" s="96">
        <f t="shared" si="775"/>
        <v>47107</v>
      </c>
      <c r="BI1899" s="7" t="s">
        <v>1447</v>
      </c>
    </row>
    <row r="1900" spans="1:61" ht="14" hidden="1" customHeight="1" outlineLevel="1" x14ac:dyDescent="0.2">
      <c r="A1900" t="s">
        <v>1040</v>
      </c>
      <c r="B1900" t="s">
        <v>1311</v>
      </c>
      <c r="C1900" s="1">
        <f t="shared" si="776"/>
        <v>10944</v>
      </c>
      <c r="D1900" s="7">
        <f>IF(N1900&gt;0, RANK(N1900,(N1900:P1900,Q1900:AF1900)),0)</f>
        <v>2</v>
      </c>
      <c r="E1900" s="7">
        <f>IF(O1900&gt;0,RANK(O1900,(N1900:P1900,Q1900:AF1900)),0)</f>
        <v>1</v>
      </c>
      <c r="F1900" s="7">
        <f>IF(P1900&gt;0,RANK(P1900,(N1900:P1900,Q1900:AF1900)),0)</f>
        <v>6</v>
      </c>
      <c r="G1900" s="1">
        <f t="shared" si="785"/>
        <v>7075</v>
      </c>
      <c r="H1900" s="2">
        <f t="shared" si="786"/>
        <v>0.64647295321637432</v>
      </c>
      <c r="I1900" s="2"/>
      <c r="J1900" s="2">
        <f t="shared" si="777"/>
        <v>0.16118421052631579</v>
      </c>
      <c r="K1900" s="2">
        <f t="shared" si="778"/>
        <v>0.80765716374269003</v>
      </c>
      <c r="L1900" s="2">
        <f t="shared" si="779"/>
        <v>3.2894736842105261E-3</v>
      </c>
      <c r="M1900" s="2">
        <f t="shared" si="780"/>
        <v>2.7869152046783623E-2</v>
      </c>
      <c r="N1900" s="53">
        <v>1764</v>
      </c>
      <c r="O1900" s="53">
        <v>8839</v>
      </c>
      <c r="P1900" s="53">
        <v>36</v>
      </c>
      <c r="Y1900" s="53">
        <v>10</v>
      </c>
      <c r="Z1900" s="53">
        <v>34</v>
      </c>
      <c r="AA1900" s="53">
        <v>10</v>
      </c>
      <c r="AB1900" s="53">
        <v>36</v>
      </c>
      <c r="AC1900" s="53">
        <v>89</v>
      </c>
      <c r="AD1900" s="53">
        <v>57</v>
      </c>
      <c r="AE1900" s="53">
        <v>20</v>
      </c>
      <c r="AF1900" s="53">
        <v>49</v>
      </c>
      <c r="AG1900" s="53">
        <v>0</v>
      </c>
      <c r="AP1900" s="7">
        <f>IF(Q1900&gt;0,RANK(Q1900,(N1900:P1900,Q1900:AF1900)),0)</f>
        <v>0</v>
      </c>
      <c r="AQ1900" s="7">
        <f>IF(R1900&gt;0,RANK(R1900,(N1900:P1900,Q1900:AF1900)),0)</f>
        <v>0</v>
      </c>
      <c r="AR1900" s="7">
        <f>IF(T1900&gt;0,RANK(T1900,(N1900:P1900,Q1900:AF1900)),0)</f>
        <v>0</v>
      </c>
      <c r="AS1900" s="7">
        <f>IF(S1900&gt;0,RANK(S1900,(N1900:P1900,Q1900:AF1900)),0)</f>
        <v>0</v>
      </c>
      <c r="AT1900" s="2">
        <f t="shared" si="781"/>
        <v>0</v>
      </c>
      <c r="AU1900" s="2">
        <f t="shared" si="782"/>
        <v>0</v>
      </c>
      <c r="AV1900" s="2">
        <f t="shared" si="783"/>
        <v>0</v>
      </c>
      <c r="AW1900" s="2">
        <f t="shared" si="784"/>
        <v>0</v>
      </c>
      <c r="AY1900" t="s">
        <v>1040</v>
      </c>
      <c r="AZ1900" t="s">
        <v>1311</v>
      </c>
      <c r="BA1900">
        <v>7</v>
      </c>
      <c r="BC1900">
        <v>2</v>
      </c>
      <c r="BD1900" s="91">
        <v>47</v>
      </c>
      <c r="BE1900" s="93">
        <v>109</v>
      </c>
      <c r="BF1900" s="96">
        <f t="shared" si="774"/>
        <v>47109</v>
      </c>
      <c r="BG1900" s="96">
        <f t="shared" si="775"/>
        <v>47109</v>
      </c>
      <c r="BI1900" s="7" t="s">
        <v>1447</v>
      </c>
    </row>
    <row r="1901" spans="1:61" ht="14" hidden="1" customHeight="1" outlineLevel="1" x14ac:dyDescent="0.2">
      <c r="A1901" t="s">
        <v>824</v>
      </c>
      <c r="B1901" t="s">
        <v>1311</v>
      </c>
      <c r="C1901" s="1">
        <f t="shared" si="776"/>
        <v>8834</v>
      </c>
      <c r="D1901" s="7">
        <f>IF(N1901&gt;0, RANK(N1901,(N1901:P1901,Q1901:AF1901)),0)</f>
        <v>2</v>
      </c>
      <c r="E1901" s="7">
        <f>IF(O1901&gt;0,RANK(O1901,(N1901:P1901,Q1901:AF1901)),0)</f>
        <v>1</v>
      </c>
      <c r="F1901" s="7">
        <f>IF(P1901&gt;0,RANK(P1901,(N1901:P1901,Q1901:AF1901)),0)</f>
        <v>7</v>
      </c>
      <c r="G1901" s="1">
        <f t="shared" si="785"/>
        <v>6418</v>
      </c>
      <c r="H1901" s="2">
        <f t="shared" si="786"/>
        <v>0.72651120670138103</v>
      </c>
      <c r="I1901" s="2"/>
      <c r="J1901" s="2">
        <f t="shared" si="777"/>
        <v>0.12497170024903781</v>
      </c>
      <c r="K1901" s="2">
        <f t="shared" si="778"/>
        <v>0.85148290695041884</v>
      </c>
      <c r="L1901" s="2">
        <f t="shared" si="779"/>
        <v>1.811184061580258E-3</v>
      </c>
      <c r="M1901" s="2">
        <f t="shared" si="780"/>
        <v>2.1734208738963093E-2</v>
      </c>
      <c r="N1901" s="53">
        <v>1104</v>
      </c>
      <c r="O1901" s="53">
        <v>7522</v>
      </c>
      <c r="P1901" s="53">
        <v>16</v>
      </c>
      <c r="Y1901" s="53">
        <v>15</v>
      </c>
      <c r="Z1901" s="53">
        <v>26</v>
      </c>
      <c r="AA1901" s="53">
        <v>13</v>
      </c>
      <c r="AB1901" s="53">
        <v>38</v>
      </c>
      <c r="AC1901" s="53">
        <v>15</v>
      </c>
      <c r="AD1901" s="53">
        <v>30</v>
      </c>
      <c r="AE1901" s="53">
        <v>13</v>
      </c>
      <c r="AF1901" s="53">
        <v>40</v>
      </c>
      <c r="AG1901" s="53">
        <v>2</v>
      </c>
      <c r="AP1901" s="7">
        <f>IF(Q1901&gt;0,RANK(Q1901,(N1901:P1901,Q1901:AF1901)),0)</f>
        <v>0</v>
      </c>
      <c r="AQ1901" s="7">
        <f>IF(R1901&gt;0,RANK(R1901,(N1901:P1901,Q1901:AF1901)),0)</f>
        <v>0</v>
      </c>
      <c r="AR1901" s="7">
        <f>IF(T1901&gt;0,RANK(T1901,(N1901:P1901,Q1901:AF1901)),0)</f>
        <v>0</v>
      </c>
      <c r="AS1901" s="7">
        <f>IF(S1901&gt;0,RANK(S1901,(N1901:P1901,Q1901:AF1901)),0)</f>
        <v>0</v>
      </c>
      <c r="AT1901" s="2">
        <f t="shared" si="781"/>
        <v>0</v>
      </c>
      <c r="AU1901" s="2">
        <f t="shared" si="782"/>
        <v>0</v>
      </c>
      <c r="AV1901" s="2">
        <f t="shared" si="783"/>
        <v>0</v>
      </c>
      <c r="AW1901" s="2">
        <f t="shared" si="784"/>
        <v>0</v>
      </c>
      <c r="AY1901" t="s">
        <v>824</v>
      </c>
      <c r="AZ1901" t="s">
        <v>1311</v>
      </c>
      <c r="BA1901">
        <v>6</v>
      </c>
      <c r="BC1901">
        <v>2</v>
      </c>
      <c r="BD1901" s="91">
        <v>47</v>
      </c>
      <c r="BE1901" s="93">
        <v>111</v>
      </c>
      <c r="BF1901" s="96">
        <f t="shared" si="774"/>
        <v>47111</v>
      </c>
      <c r="BG1901" s="96">
        <f t="shared" si="775"/>
        <v>47111</v>
      </c>
      <c r="BI1901" s="7" t="s">
        <v>1447</v>
      </c>
    </row>
    <row r="1902" spans="1:61" ht="14" hidden="1" customHeight="1" outlineLevel="1" x14ac:dyDescent="0.2">
      <c r="A1902" t="s">
        <v>579</v>
      </c>
      <c r="B1902" t="s">
        <v>1311</v>
      </c>
      <c r="C1902" s="1">
        <f t="shared" si="776"/>
        <v>41706</v>
      </c>
      <c r="D1902" s="7">
        <f>IF(N1902&gt;0, RANK(N1902,(N1902:P1902,Q1902:AF1902)),0)</f>
        <v>2</v>
      </c>
      <c r="E1902" s="7">
        <f>IF(O1902&gt;0,RANK(O1902,(N1902:P1902,Q1902:AF1902)),0)</f>
        <v>1</v>
      </c>
      <c r="F1902" s="7">
        <f>IF(P1902&gt;0,RANK(P1902,(N1902:P1902,Q1902:AF1902)),0)</f>
        <v>4</v>
      </c>
      <c r="G1902" s="1">
        <f t="shared" si="785"/>
        <v>7284</v>
      </c>
      <c r="H1902" s="2">
        <f t="shared" si="786"/>
        <v>0.17465112933390878</v>
      </c>
      <c r="I1902" s="2"/>
      <c r="J1902" s="2">
        <f t="shared" si="777"/>
        <v>0.40236416822519544</v>
      </c>
      <c r="K1902" s="2">
        <f t="shared" si="778"/>
        <v>0.57701529755910419</v>
      </c>
      <c r="L1902" s="2">
        <f t="shared" si="779"/>
        <v>2.8293291133170287E-3</v>
      </c>
      <c r="M1902" s="2">
        <f t="shared" si="780"/>
        <v>1.7791205102383287E-2</v>
      </c>
      <c r="N1902" s="53">
        <v>16781</v>
      </c>
      <c r="O1902" s="53">
        <v>24065</v>
      </c>
      <c r="P1902" s="53">
        <v>118</v>
      </c>
      <c r="Y1902" s="53">
        <v>47</v>
      </c>
      <c r="Z1902" s="53">
        <v>107</v>
      </c>
      <c r="AA1902" s="53">
        <v>62</v>
      </c>
      <c r="AB1902" s="53">
        <v>106</v>
      </c>
      <c r="AC1902" s="53">
        <v>78</v>
      </c>
      <c r="AD1902" s="53">
        <v>181</v>
      </c>
      <c r="AE1902" s="53">
        <v>44</v>
      </c>
      <c r="AF1902" s="53">
        <v>117</v>
      </c>
      <c r="AG1902" s="53">
        <v>0</v>
      </c>
      <c r="AP1902" s="7">
        <f>IF(Q1902&gt;0,RANK(Q1902,(N1902:P1902,Q1902:AF1902)),0)</f>
        <v>0</v>
      </c>
      <c r="AQ1902" s="7">
        <f>IF(R1902&gt;0,RANK(R1902,(N1902:P1902,Q1902:AF1902)),0)</f>
        <v>0</v>
      </c>
      <c r="AR1902" s="7">
        <f>IF(T1902&gt;0,RANK(T1902,(N1902:P1902,Q1902:AF1902)),0)</f>
        <v>0</v>
      </c>
      <c r="AS1902" s="7">
        <f>IF(S1902&gt;0,RANK(S1902,(N1902:P1902,Q1902:AF1902)),0)</f>
        <v>0</v>
      </c>
      <c r="AT1902" s="2">
        <f t="shared" si="781"/>
        <v>0</v>
      </c>
      <c r="AU1902" s="2">
        <f t="shared" si="782"/>
        <v>0</v>
      </c>
      <c r="AV1902" s="2">
        <f t="shared" si="783"/>
        <v>0</v>
      </c>
      <c r="AW1902" s="2">
        <f t="shared" si="784"/>
        <v>0</v>
      </c>
      <c r="AY1902" t="s">
        <v>579</v>
      </c>
      <c r="AZ1902" t="s">
        <v>1311</v>
      </c>
      <c r="BA1902">
        <v>8</v>
      </c>
      <c r="BC1902">
        <v>2</v>
      </c>
      <c r="BD1902" s="91">
        <v>47</v>
      </c>
      <c r="BE1902" s="93">
        <v>113</v>
      </c>
      <c r="BF1902" s="96">
        <f t="shared" si="774"/>
        <v>47113</v>
      </c>
      <c r="BG1902" s="96">
        <f t="shared" si="775"/>
        <v>47113</v>
      </c>
      <c r="BI1902" s="7" t="s">
        <v>1447</v>
      </c>
    </row>
    <row r="1903" spans="1:61" ht="14" hidden="1" customHeight="1" outlineLevel="1" x14ac:dyDescent="0.2">
      <c r="A1903" t="s">
        <v>2269</v>
      </c>
      <c r="B1903" t="s">
        <v>1311</v>
      </c>
      <c r="C1903" s="1">
        <f t="shared" si="776"/>
        <v>12768</v>
      </c>
      <c r="D1903" s="7">
        <f>IF(N1903&gt;0, RANK(N1903,(N1903:P1903,Q1903:AF1903)),0)</f>
        <v>2</v>
      </c>
      <c r="E1903" s="7">
        <f>IF(O1903&gt;0,RANK(O1903,(N1903:P1903,Q1903:AF1903)),0)</f>
        <v>1</v>
      </c>
      <c r="F1903" s="7">
        <f>IF(P1903&gt;0,RANK(P1903,(N1903:P1903,Q1903:AF1903)),0)</f>
        <v>6</v>
      </c>
      <c r="G1903" s="1">
        <f t="shared" si="785"/>
        <v>6561</v>
      </c>
      <c r="H1903" s="2">
        <f t="shared" si="786"/>
        <v>0.51386278195488722</v>
      </c>
      <c r="I1903" s="2"/>
      <c r="J1903" s="2">
        <f t="shared" si="777"/>
        <v>0.23151629072681704</v>
      </c>
      <c r="K1903" s="2">
        <f t="shared" si="778"/>
        <v>0.74537907268170422</v>
      </c>
      <c r="L1903" s="2">
        <f t="shared" si="779"/>
        <v>2.4279448621553883E-3</v>
      </c>
      <c r="M1903" s="2">
        <f t="shared" si="780"/>
        <v>2.0676691729323377E-2</v>
      </c>
      <c r="N1903" s="53">
        <v>2956</v>
      </c>
      <c r="O1903" s="53">
        <v>9517</v>
      </c>
      <c r="P1903" s="53">
        <v>31</v>
      </c>
      <c r="Y1903" s="53">
        <v>19</v>
      </c>
      <c r="Z1903" s="53">
        <v>65</v>
      </c>
      <c r="AA1903" s="53">
        <v>42</v>
      </c>
      <c r="AB1903" s="53">
        <v>77</v>
      </c>
      <c r="AC1903" s="53">
        <v>6</v>
      </c>
      <c r="AD1903" s="53">
        <v>26</v>
      </c>
      <c r="AE1903" s="53">
        <v>11</v>
      </c>
      <c r="AF1903" s="53">
        <v>18</v>
      </c>
      <c r="AG1903" s="53">
        <v>0</v>
      </c>
      <c r="AP1903" s="7">
        <f>IF(Q1903&gt;0,RANK(Q1903,(N1903:P1903,Q1903:AF1903)),0)</f>
        <v>0</v>
      </c>
      <c r="AQ1903" s="7">
        <f>IF(R1903&gt;0,RANK(R1903,(N1903:P1903,Q1903:AF1903)),0)</f>
        <v>0</v>
      </c>
      <c r="AR1903" s="7">
        <f>IF(T1903&gt;0,RANK(T1903,(N1903:P1903,Q1903:AF1903)),0)</f>
        <v>0</v>
      </c>
      <c r="AS1903" s="7">
        <f>IF(S1903&gt;0,RANK(S1903,(N1903:P1903,Q1903:AF1903)),0)</f>
        <v>0</v>
      </c>
      <c r="AT1903" s="2">
        <f t="shared" si="781"/>
        <v>0</v>
      </c>
      <c r="AU1903" s="2">
        <f t="shared" si="782"/>
        <v>0</v>
      </c>
      <c r="AV1903" s="2">
        <f t="shared" si="783"/>
        <v>0</v>
      </c>
      <c r="AW1903" s="2">
        <f t="shared" si="784"/>
        <v>0</v>
      </c>
      <c r="AY1903" t="s">
        <v>2269</v>
      </c>
      <c r="AZ1903" t="s">
        <v>1311</v>
      </c>
      <c r="BA1903">
        <v>4</v>
      </c>
      <c r="BC1903">
        <v>2</v>
      </c>
      <c r="BD1903" s="91">
        <v>47</v>
      </c>
      <c r="BE1903" s="93">
        <v>115</v>
      </c>
      <c r="BF1903" s="96">
        <f t="shared" si="774"/>
        <v>47115</v>
      </c>
      <c r="BG1903" s="96">
        <f t="shared" si="775"/>
        <v>47115</v>
      </c>
      <c r="BI1903" s="7" t="s">
        <v>1447</v>
      </c>
    </row>
    <row r="1904" spans="1:61" ht="14" hidden="1" customHeight="1" outlineLevel="1" x14ac:dyDescent="0.2">
      <c r="A1904" t="s">
        <v>957</v>
      </c>
      <c r="B1904" t="s">
        <v>1311</v>
      </c>
      <c r="C1904" s="1">
        <f t="shared" si="776"/>
        <v>14168</v>
      </c>
      <c r="D1904" s="7">
        <f>IF(N1904&gt;0, RANK(N1904,(N1904:P1904,Q1904:AF1904)),0)</f>
        <v>2</v>
      </c>
      <c r="E1904" s="7">
        <f>IF(O1904&gt;0,RANK(O1904,(N1904:P1904,Q1904:AF1904)),0)</f>
        <v>1</v>
      </c>
      <c r="F1904" s="7">
        <f>IF(P1904&gt;0,RANK(P1904,(N1904:P1904,Q1904:AF1904)),0)</f>
        <v>9</v>
      </c>
      <c r="G1904" s="1">
        <f t="shared" si="785"/>
        <v>7496</v>
      </c>
      <c r="H1904" s="2">
        <f t="shared" si="786"/>
        <v>0.52907961603613773</v>
      </c>
      <c r="I1904" s="2"/>
      <c r="J1904" s="2">
        <f t="shared" si="777"/>
        <v>0.22261434217955958</v>
      </c>
      <c r="K1904" s="2">
        <f t="shared" si="778"/>
        <v>0.7516939582156974</v>
      </c>
      <c r="L1904" s="2">
        <f t="shared" si="779"/>
        <v>1.976284584980237E-3</v>
      </c>
      <c r="M1904" s="2">
        <f t="shared" si="780"/>
        <v>2.371541501976281E-2</v>
      </c>
      <c r="N1904" s="53">
        <v>3154</v>
      </c>
      <c r="O1904" s="53">
        <v>10650</v>
      </c>
      <c r="P1904" s="53">
        <v>28</v>
      </c>
      <c r="Y1904" s="53">
        <v>27</v>
      </c>
      <c r="Z1904" s="53">
        <v>45</v>
      </c>
      <c r="AA1904" s="53">
        <v>32</v>
      </c>
      <c r="AB1904" s="53">
        <v>49</v>
      </c>
      <c r="AC1904" s="53">
        <v>23</v>
      </c>
      <c r="AD1904" s="53">
        <v>70</v>
      </c>
      <c r="AE1904" s="53">
        <v>32</v>
      </c>
      <c r="AF1904" s="53">
        <v>54</v>
      </c>
      <c r="AG1904" s="53">
        <v>4</v>
      </c>
      <c r="AP1904" s="7">
        <f>IF(Q1904&gt;0,RANK(Q1904,(N1904:P1904,Q1904:AF1904)),0)</f>
        <v>0</v>
      </c>
      <c r="AQ1904" s="7">
        <f>IF(R1904&gt;0,RANK(R1904,(N1904:P1904,Q1904:AF1904)),0)</f>
        <v>0</v>
      </c>
      <c r="AR1904" s="7">
        <f>IF(T1904&gt;0,RANK(T1904,(N1904:P1904,Q1904:AF1904)),0)</f>
        <v>0</v>
      </c>
      <c r="AS1904" s="7">
        <f>IF(S1904&gt;0,RANK(S1904,(N1904:P1904,Q1904:AF1904)),0)</f>
        <v>0</v>
      </c>
      <c r="AT1904" s="2">
        <f t="shared" si="781"/>
        <v>0</v>
      </c>
      <c r="AU1904" s="2">
        <f t="shared" si="782"/>
        <v>0</v>
      </c>
      <c r="AV1904" s="2">
        <f t="shared" si="783"/>
        <v>0</v>
      </c>
      <c r="AW1904" s="2">
        <f t="shared" si="784"/>
        <v>0</v>
      </c>
      <c r="AY1904" t="s">
        <v>957</v>
      </c>
      <c r="AZ1904" t="s">
        <v>1311</v>
      </c>
      <c r="BA1904">
        <v>4</v>
      </c>
      <c r="BC1904">
        <v>2</v>
      </c>
      <c r="BD1904" s="91">
        <v>47</v>
      </c>
      <c r="BE1904" s="93">
        <v>117</v>
      </c>
      <c r="BF1904" s="96">
        <f t="shared" si="774"/>
        <v>47117</v>
      </c>
      <c r="BG1904" s="96">
        <f t="shared" si="775"/>
        <v>47117</v>
      </c>
      <c r="BI1904" s="7" t="s">
        <v>1447</v>
      </c>
    </row>
    <row r="1905" spans="1:61" ht="14" hidden="1" customHeight="1" outlineLevel="1" x14ac:dyDescent="0.2">
      <c r="A1905" t="s">
        <v>2447</v>
      </c>
      <c r="B1905" t="s">
        <v>1311</v>
      </c>
      <c r="C1905" s="1">
        <f t="shared" si="776"/>
        <v>46018</v>
      </c>
      <c r="D1905" s="7">
        <f>IF(N1905&gt;0, RANK(N1905,(N1905:P1905,Q1905:AF1905)),0)</f>
        <v>2</v>
      </c>
      <c r="E1905" s="7">
        <f>IF(O1905&gt;0,RANK(O1905,(N1905:P1905,Q1905:AF1905)),0)</f>
        <v>1</v>
      </c>
      <c r="F1905" s="7">
        <f>IF(P1905&gt;0,RANK(P1905,(N1905:P1905,Q1905:AF1905)),0)</f>
        <v>4</v>
      </c>
      <c r="G1905" s="1">
        <f t="shared" si="785"/>
        <v>17959</v>
      </c>
      <c r="H1905" s="2">
        <f t="shared" si="786"/>
        <v>0.39026033291320789</v>
      </c>
      <c r="I1905" s="2"/>
      <c r="J1905" s="2">
        <f t="shared" si="777"/>
        <v>0.29460211221695859</v>
      </c>
      <c r="K1905" s="2">
        <f t="shared" si="778"/>
        <v>0.68486244513016648</v>
      </c>
      <c r="L1905" s="2">
        <f t="shared" si="779"/>
        <v>3.6942066148029033E-3</v>
      </c>
      <c r="M1905" s="2">
        <f t="shared" si="780"/>
        <v>1.6841236038071979E-2</v>
      </c>
      <c r="N1905" s="53">
        <v>13557</v>
      </c>
      <c r="O1905" s="53">
        <v>31516</v>
      </c>
      <c r="P1905" s="53">
        <v>170</v>
      </c>
      <c r="Y1905" s="53">
        <v>43</v>
      </c>
      <c r="Z1905" s="53">
        <v>163</v>
      </c>
      <c r="AA1905" s="53">
        <v>70</v>
      </c>
      <c r="AB1905" s="53">
        <v>114</v>
      </c>
      <c r="AC1905" s="53">
        <v>53</v>
      </c>
      <c r="AD1905" s="53">
        <v>176</v>
      </c>
      <c r="AE1905" s="53">
        <v>63</v>
      </c>
      <c r="AF1905" s="53">
        <v>93</v>
      </c>
      <c r="AG1905" s="53">
        <v>0</v>
      </c>
      <c r="AP1905" s="7">
        <f>IF(Q1905&gt;0,RANK(Q1905,(N1905:P1905,Q1905:AF1905)),0)</f>
        <v>0</v>
      </c>
      <c r="AQ1905" s="7">
        <f>IF(R1905&gt;0,RANK(R1905,(N1905:P1905,Q1905:AF1905)),0)</f>
        <v>0</v>
      </c>
      <c r="AR1905" s="7">
        <f>IF(T1905&gt;0,RANK(T1905,(N1905:P1905,Q1905:AF1905)),0)</f>
        <v>0</v>
      </c>
      <c r="AS1905" s="7">
        <f>IF(S1905&gt;0,RANK(S1905,(N1905:P1905,Q1905:AF1905)),0)</f>
        <v>0</v>
      </c>
      <c r="AT1905" s="2">
        <f t="shared" si="781"/>
        <v>0</v>
      </c>
      <c r="AU1905" s="2">
        <f t="shared" si="782"/>
        <v>0</v>
      </c>
      <c r="AV1905" s="2">
        <f t="shared" si="783"/>
        <v>0</v>
      </c>
      <c r="AW1905" s="2">
        <f t="shared" si="784"/>
        <v>0</v>
      </c>
      <c r="AY1905" t="s">
        <v>2447</v>
      </c>
      <c r="AZ1905" t="s">
        <v>1311</v>
      </c>
      <c r="BC1905">
        <v>2</v>
      </c>
      <c r="BD1905" s="91">
        <v>47</v>
      </c>
      <c r="BE1905" s="93">
        <v>119</v>
      </c>
      <c r="BF1905" s="96">
        <f t="shared" si="774"/>
        <v>47119</v>
      </c>
      <c r="BG1905" s="96">
        <f t="shared" si="775"/>
        <v>47119</v>
      </c>
      <c r="BI1905" s="7" t="s">
        <v>1447</v>
      </c>
    </row>
    <row r="1906" spans="1:61" ht="14" hidden="1" customHeight="1" outlineLevel="1" x14ac:dyDescent="0.2">
      <c r="A1906" t="s">
        <v>649</v>
      </c>
      <c r="B1906" t="s">
        <v>1311</v>
      </c>
      <c r="C1906" s="1">
        <f t="shared" si="776"/>
        <v>5207</v>
      </c>
      <c r="D1906" s="7">
        <f>IF(N1906&gt;0, RANK(N1906,(N1906:P1906,Q1906:AF1906)),0)</f>
        <v>2</v>
      </c>
      <c r="E1906" s="7">
        <f>IF(O1906&gt;0,RANK(O1906,(N1906:P1906,Q1906:AF1906)),0)</f>
        <v>1</v>
      </c>
      <c r="F1906" s="7">
        <f>IF(P1906&gt;0,RANK(P1906,(N1906:P1906,Q1906:AF1906)),0)</f>
        <v>8</v>
      </c>
      <c r="G1906" s="1">
        <f t="shared" si="785"/>
        <v>3316</v>
      </c>
      <c r="H1906" s="2">
        <f t="shared" si="786"/>
        <v>0.63683502976762052</v>
      </c>
      <c r="I1906" s="2"/>
      <c r="J1906" s="2">
        <f t="shared" si="777"/>
        <v>0.16938736316497024</v>
      </c>
      <c r="K1906" s="2">
        <f t="shared" si="778"/>
        <v>0.80622239293259079</v>
      </c>
      <c r="L1906" s="2">
        <f t="shared" si="779"/>
        <v>2.3045899750336087E-3</v>
      </c>
      <c r="M1906" s="2">
        <f t="shared" si="780"/>
        <v>2.2085653927405326E-2</v>
      </c>
      <c r="N1906" s="53">
        <v>882</v>
      </c>
      <c r="O1906" s="53">
        <v>4198</v>
      </c>
      <c r="P1906" s="53">
        <v>12</v>
      </c>
      <c r="Y1906" s="53">
        <v>6</v>
      </c>
      <c r="Z1906" s="53">
        <v>17</v>
      </c>
      <c r="AA1906" s="53">
        <v>4</v>
      </c>
      <c r="AB1906" s="53">
        <v>13</v>
      </c>
      <c r="AC1906" s="53">
        <v>5</v>
      </c>
      <c r="AD1906" s="53">
        <v>28</v>
      </c>
      <c r="AE1906" s="53">
        <v>18</v>
      </c>
      <c r="AF1906" s="53">
        <v>24</v>
      </c>
      <c r="AG1906" s="53">
        <v>0</v>
      </c>
      <c r="AP1906" s="7">
        <f>IF(Q1906&gt;0,RANK(Q1906,(N1906:P1906,Q1906:AF1906)),0)</f>
        <v>0</v>
      </c>
      <c r="AQ1906" s="7">
        <f>IF(R1906&gt;0,RANK(R1906,(N1906:P1906,Q1906:AF1906)),0)</f>
        <v>0</v>
      </c>
      <c r="AR1906" s="7">
        <f>IF(T1906&gt;0,RANK(T1906,(N1906:P1906,Q1906:AF1906)),0)</f>
        <v>0</v>
      </c>
      <c r="AS1906" s="7">
        <f>IF(S1906&gt;0,RANK(S1906,(N1906:P1906,Q1906:AF1906)),0)</f>
        <v>0</v>
      </c>
      <c r="AT1906" s="2">
        <f t="shared" si="781"/>
        <v>0</v>
      </c>
      <c r="AU1906" s="2">
        <f t="shared" si="782"/>
        <v>0</v>
      </c>
      <c r="AV1906" s="2">
        <f t="shared" si="783"/>
        <v>0</v>
      </c>
      <c r="AW1906" s="2">
        <f t="shared" si="784"/>
        <v>0</v>
      </c>
      <c r="AY1906" t="s">
        <v>649</v>
      </c>
      <c r="AZ1906" t="s">
        <v>1311</v>
      </c>
      <c r="BA1906">
        <v>4</v>
      </c>
      <c r="BC1906">
        <v>2</v>
      </c>
      <c r="BD1906" s="91">
        <v>47</v>
      </c>
      <c r="BE1906" s="93">
        <v>121</v>
      </c>
      <c r="BF1906" s="96">
        <f t="shared" si="774"/>
        <v>47121</v>
      </c>
      <c r="BG1906" s="96">
        <f t="shared" si="775"/>
        <v>47121</v>
      </c>
      <c r="BI1906" s="7" t="s">
        <v>1447</v>
      </c>
    </row>
    <row r="1907" spans="1:61" ht="14" hidden="1" customHeight="1" outlineLevel="1" x14ac:dyDescent="0.2">
      <c r="A1907" t="s">
        <v>2525</v>
      </c>
      <c r="B1907" t="s">
        <v>1311</v>
      </c>
      <c r="C1907" s="1">
        <f t="shared" si="776"/>
        <v>20197</v>
      </c>
      <c r="D1907" s="7">
        <f>IF(N1907&gt;0, RANK(N1907,(N1907:P1907,Q1907:AF1907)),0)</f>
        <v>2</v>
      </c>
      <c r="E1907" s="7">
        <f>IF(O1907&gt;0,RANK(O1907,(N1907:P1907,Q1907:AF1907)),0)</f>
        <v>1</v>
      </c>
      <c r="F1907" s="7">
        <f>IF(P1907&gt;0,RANK(P1907,(N1907:P1907,Q1907:AF1907)),0)</f>
        <v>7</v>
      </c>
      <c r="G1907" s="1">
        <f t="shared" si="785"/>
        <v>12887</v>
      </c>
      <c r="H1907" s="2">
        <f t="shared" si="786"/>
        <v>0.63806505916720302</v>
      </c>
      <c r="I1907" s="2"/>
      <c r="J1907" s="2">
        <f t="shared" si="777"/>
        <v>0.17052037431301678</v>
      </c>
      <c r="K1907" s="2">
        <f t="shared" si="778"/>
        <v>0.80858543348021983</v>
      </c>
      <c r="L1907" s="2">
        <f t="shared" si="779"/>
        <v>2.1290290637223349E-3</v>
      </c>
      <c r="M1907" s="2">
        <f t="shared" si="780"/>
        <v>1.8765163143041028E-2</v>
      </c>
      <c r="N1907" s="53">
        <v>3444</v>
      </c>
      <c r="O1907" s="53">
        <v>16331</v>
      </c>
      <c r="P1907" s="53">
        <v>43</v>
      </c>
      <c r="Y1907" s="53">
        <v>37</v>
      </c>
      <c r="Z1907" s="53">
        <v>82</v>
      </c>
      <c r="AA1907" s="53">
        <v>58</v>
      </c>
      <c r="AB1907" s="53">
        <v>99</v>
      </c>
      <c r="AC1907" s="53">
        <v>13</v>
      </c>
      <c r="AD1907" s="53">
        <v>46</v>
      </c>
      <c r="AE1907" s="53">
        <v>12</v>
      </c>
      <c r="AF1907" s="53">
        <v>30</v>
      </c>
      <c r="AG1907" s="53">
        <v>2</v>
      </c>
      <c r="AP1907" s="7">
        <f>IF(Q1907&gt;0,RANK(Q1907,(N1907:P1907,Q1907:AF1907)),0)</f>
        <v>0</v>
      </c>
      <c r="AQ1907" s="7">
        <f>IF(R1907&gt;0,RANK(R1907,(N1907:P1907,Q1907:AF1907)),0)</f>
        <v>0</v>
      </c>
      <c r="AR1907" s="7">
        <f>IF(T1907&gt;0,RANK(T1907,(N1907:P1907,Q1907:AF1907)),0)</f>
        <v>0</v>
      </c>
      <c r="AS1907" s="7">
        <f>IF(S1907&gt;0,RANK(S1907,(N1907:P1907,Q1907:AF1907)),0)</f>
        <v>0</v>
      </c>
      <c r="AT1907" s="2">
        <f t="shared" si="781"/>
        <v>0</v>
      </c>
      <c r="AU1907" s="2">
        <f t="shared" si="782"/>
        <v>0</v>
      </c>
      <c r="AV1907" s="2">
        <f t="shared" si="783"/>
        <v>0</v>
      </c>
      <c r="AW1907" s="2">
        <f t="shared" si="784"/>
        <v>0</v>
      </c>
      <c r="AY1907" t="s">
        <v>2525</v>
      </c>
      <c r="AZ1907" t="s">
        <v>1311</v>
      </c>
      <c r="BA1907">
        <v>3</v>
      </c>
      <c r="BC1907">
        <v>2</v>
      </c>
      <c r="BD1907" s="91">
        <v>47</v>
      </c>
      <c r="BE1907" s="93">
        <v>123</v>
      </c>
      <c r="BF1907" s="96">
        <f t="shared" si="774"/>
        <v>47123</v>
      </c>
      <c r="BG1907" s="96">
        <f t="shared" si="775"/>
        <v>47123</v>
      </c>
      <c r="BI1907" s="7" t="s">
        <v>1447</v>
      </c>
    </row>
    <row r="1908" spans="1:61" ht="14" hidden="1" customHeight="1" outlineLevel="1" x14ac:dyDescent="0.2">
      <c r="A1908" t="s">
        <v>727</v>
      </c>
      <c r="B1908" t="s">
        <v>1311</v>
      </c>
      <c r="C1908" s="1">
        <f t="shared" si="776"/>
        <v>73121</v>
      </c>
      <c r="D1908" s="7">
        <f>IF(N1908&gt;0, RANK(N1908,(N1908:P1908,Q1908:AF1908)),0)</f>
        <v>2</v>
      </c>
      <c r="E1908" s="7">
        <f>IF(O1908&gt;0,RANK(O1908,(N1908:P1908,Q1908:AF1908)),0)</f>
        <v>1</v>
      </c>
      <c r="F1908" s="7">
        <f>IF(P1908&gt;0,RANK(P1908,(N1908:P1908,Q1908:AF1908)),0)</f>
        <v>6</v>
      </c>
      <c r="G1908" s="1">
        <f t="shared" si="785"/>
        <v>12668</v>
      </c>
      <c r="H1908" s="2">
        <f t="shared" si="786"/>
        <v>0.17324708360115426</v>
      </c>
      <c r="I1908" s="2"/>
      <c r="J1908" s="2">
        <f t="shared" si="777"/>
        <v>0.39214452756390095</v>
      </c>
      <c r="K1908" s="2">
        <f t="shared" si="778"/>
        <v>0.56539161116505521</v>
      </c>
      <c r="L1908" s="2">
        <f t="shared" si="779"/>
        <v>5.8943395194267041E-3</v>
      </c>
      <c r="M1908" s="2">
        <f t="shared" si="780"/>
        <v>3.6569521751617144E-2</v>
      </c>
      <c r="N1908" s="53">
        <v>28674</v>
      </c>
      <c r="O1908" s="53">
        <v>41342</v>
      </c>
      <c r="P1908" s="53">
        <v>431</v>
      </c>
      <c r="Y1908" s="53">
        <v>185</v>
      </c>
      <c r="Z1908" s="53">
        <v>478</v>
      </c>
      <c r="AA1908" s="53">
        <v>162</v>
      </c>
      <c r="AB1908" s="53">
        <v>301</v>
      </c>
      <c r="AC1908" s="53">
        <v>200</v>
      </c>
      <c r="AD1908" s="53">
        <v>688</v>
      </c>
      <c r="AE1908" s="53">
        <v>195</v>
      </c>
      <c r="AF1908" s="53">
        <v>463</v>
      </c>
      <c r="AG1908" s="53">
        <v>2</v>
      </c>
      <c r="AP1908" s="7">
        <f>IF(Q1908&gt;0,RANK(Q1908,(N1908:P1908,Q1908:AF1908)),0)</f>
        <v>0</v>
      </c>
      <c r="AQ1908" s="7">
        <f>IF(R1908&gt;0,RANK(R1908,(N1908:P1908,Q1908:AF1908)),0)</f>
        <v>0</v>
      </c>
      <c r="AR1908" s="7">
        <f>IF(T1908&gt;0,RANK(T1908,(N1908:P1908,Q1908:AF1908)),0)</f>
        <v>0</v>
      </c>
      <c r="AS1908" s="7">
        <f>IF(S1908&gt;0,RANK(S1908,(N1908:P1908,Q1908:AF1908)),0)</f>
        <v>0</v>
      </c>
      <c r="AT1908" s="2">
        <f t="shared" si="781"/>
        <v>0</v>
      </c>
      <c r="AU1908" s="2">
        <f t="shared" si="782"/>
        <v>0</v>
      </c>
      <c r="AV1908" s="2">
        <f t="shared" si="783"/>
        <v>0</v>
      </c>
      <c r="AW1908" s="2">
        <f t="shared" si="784"/>
        <v>0</v>
      </c>
      <c r="AY1908" t="s">
        <v>727</v>
      </c>
      <c r="AZ1908" t="s">
        <v>1311</v>
      </c>
      <c r="BA1908">
        <v>7</v>
      </c>
      <c r="BC1908">
        <v>2</v>
      </c>
      <c r="BD1908" s="91">
        <v>47</v>
      </c>
      <c r="BE1908" s="93">
        <v>125</v>
      </c>
      <c r="BF1908" s="96">
        <f t="shared" si="774"/>
        <v>47125</v>
      </c>
      <c r="BG1908" s="96">
        <f t="shared" si="775"/>
        <v>47125</v>
      </c>
      <c r="BI1908" s="7" t="s">
        <v>1447</v>
      </c>
    </row>
    <row r="1909" spans="1:61" ht="14" hidden="1" customHeight="1" outlineLevel="1" x14ac:dyDescent="0.2">
      <c r="A1909" t="s">
        <v>1041</v>
      </c>
      <c r="B1909" t="s">
        <v>1311</v>
      </c>
      <c r="C1909" s="1">
        <f t="shared" si="776"/>
        <v>3446</v>
      </c>
      <c r="D1909" s="7">
        <f>IF(N1909&gt;0, RANK(N1909,(N1909:P1909,Q1909:AF1909)),0)</f>
        <v>2</v>
      </c>
      <c r="E1909" s="7">
        <f>IF(O1909&gt;0,RANK(O1909,(N1909:P1909,Q1909:AF1909)),0)</f>
        <v>1</v>
      </c>
      <c r="F1909" s="7">
        <f>IF(P1909&gt;0,RANK(P1909,(N1909:P1909,Q1909:AF1909)),0)</f>
        <v>7</v>
      </c>
      <c r="G1909" s="1">
        <f t="shared" si="785"/>
        <v>2304</v>
      </c>
      <c r="H1909" s="2">
        <f t="shared" si="786"/>
        <v>0.6686012768427162</v>
      </c>
      <c r="I1909" s="2"/>
      <c r="J1909" s="2">
        <f t="shared" si="777"/>
        <v>0.15177016831108531</v>
      </c>
      <c r="K1909" s="2">
        <f t="shared" si="778"/>
        <v>0.82037144515380156</v>
      </c>
      <c r="L1909" s="2">
        <f t="shared" si="779"/>
        <v>2.901915264074289E-3</v>
      </c>
      <c r="M1909" s="2">
        <f t="shared" si="780"/>
        <v>2.4956471271038901E-2</v>
      </c>
      <c r="N1909" s="53">
        <v>523</v>
      </c>
      <c r="O1909" s="53">
        <v>2827</v>
      </c>
      <c r="P1909" s="53">
        <v>10</v>
      </c>
      <c r="Y1909" s="53">
        <v>2</v>
      </c>
      <c r="Z1909" s="53">
        <v>9</v>
      </c>
      <c r="AA1909" s="53">
        <v>9</v>
      </c>
      <c r="AB1909" s="53">
        <v>11</v>
      </c>
      <c r="AC1909" s="53">
        <v>17</v>
      </c>
      <c r="AD1909" s="53">
        <v>19</v>
      </c>
      <c r="AE1909" s="53">
        <v>6</v>
      </c>
      <c r="AF1909" s="53">
        <v>13</v>
      </c>
      <c r="AG1909" s="53">
        <v>0</v>
      </c>
      <c r="AP1909" s="7">
        <f>IF(Q1909&gt;0,RANK(Q1909,(N1909:P1909,Q1909:AF1909)),0)</f>
        <v>0</v>
      </c>
      <c r="AQ1909" s="7">
        <f>IF(R1909&gt;0,RANK(R1909,(N1909:P1909,Q1909:AF1909)),0)</f>
        <v>0</v>
      </c>
      <c r="AR1909" s="7">
        <f>IF(T1909&gt;0,RANK(T1909,(N1909:P1909,Q1909:AF1909)),0)</f>
        <v>0</v>
      </c>
      <c r="AS1909" s="7">
        <f>IF(S1909&gt;0,RANK(S1909,(N1909:P1909,Q1909:AF1909)),0)</f>
        <v>0</v>
      </c>
      <c r="AT1909" s="2">
        <f t="shared" si="781"/>
        <v>0</v>
      </c>
      <c r="AU1909" s="2">
        <f t="shared" si="782"/>
        <v>0</v>
      </c>
      <c r="AV1909" s="2">
        <f t="shared" si="783"/>
        <v>0</v>
      </c>
      <c r="AW1909" s="2">
        <f t="shared" si="784"/>
        <v>0</v>
      </c>
      <c r="AY1909" t="s">
        <v>1041</v>
      </c>
      <c r="AZ1909" t="s">
        <v>1311</v>
      </c>
      <c r="BA1909">
        <v>4</v>
      </c>
      <c r="BC1909">
        <v>2</v>
      </c>
      <c r="BD1909" s="91">
        <v>47</v>
      </c>
      <c r="BE1909" s="93">
        <v>127</v>
      </c>
      <c r="BF1909" s="96">
        <f t="shared" si="774"/>
        <v>47127</v>
      </c>
      <c r="BG1909" s="96">
        <f t="shared" si="775"/>
        <v>47127</v>
      </c>
      <c r="BI1909" s="7" t="s">
        <v>1447</v>
      </c>
    </row>
    <row r="1910" spans="1:61" ht="14" hidden="1" customHeight="1" outlineLevel="1" x14ac:dyDescent="0.2">
      <c r="A1910" t="s">
        <v>2166</v>
      </c>
      <c r="B1910" t="s">
        <v>1311</v>
      </c>
      <c r="C1910" s="1">
        <f t="shared" ref="C1910:C1941" si="787">SUM(N1910:AN1910)</f>
        <v>7946</v>
      </c>
      <c r="D1910" s="7">
        <f>IF(N1910&gt;0, RANK(N1910,(N1910:P1910,Q1910:AF1910)),0)</f>
        <v>2</v>
      </c>
      <c r="E1910" s="7">
        <f>IF(O1910&gt;0,RANK(O1910,(N1910:P1910,Q1910:AF1910)),0)</f>
        <v>1</v>
      </c>
      <c r="F1910" s="7">
        <f>IF(P1910&gt;0,RANK(P1910,(N1910:P1910,Q1910:AF1910)),0)</f>
        <v>6</v>
      </c>
      <c r="G1910" s="1">
        <f t="shared" si="785"/>
        <v>5629</v>
      </c>
      <c r="H1910" s="2">
        <f t="shared" si="786"/>
        <v>0.70840674553234328</v>
      </c>
      <c r="I1910" s="2"/>
      <c r="J1910" s="2">
        <f t="shared" ref="J1910:J1941" si="788">IF($C1910=0,"-",N1910/$C1910)</f>
        <v>0.13667253964258747</v>
      </c>
      <c r="K1910" s="2">
        <f t="shared" ref="K1910:K1941" si="789">IF($C1910=0,"-",O1910/$C1910)</f>
        <v>0.84507928517493081</v>
      </c>
      <c r="L1910" s="2">
        <f t="shared" ref="L1910:L1941" si="790">IF($C1910=0,"-",P1910/$C1910)</f>
        <v>1.7618927762396174E-3</v>
      </c>
      <c r="M1910" s="2">
        <f t="shared" ref="M1910:M1941" si="791">IF(C1910=0,"-",(1-J1910-K1910-L1910))</f>
        <v>1.6486282406242166E-2</v>
      </c>
      <c r="N1910" s="53">
        <v>1086</v>
      </c>
      <c r="O1910" s="53">
        <v>6715</v>
      </c>
      <c r="P1910" s="53">
        <v>14</v>
      </c>
      <c r="Y1910" s="53">
        <v>12</v>
      </c>
      <c r="Z1910" s="53">
        <v>22</v>
      </c>
      <c r="AA1910" s="53">
        <v>13</v>
      </c>
      <c r="AB1910" s="53">
        <v>13</v>
      </c>
      <c r="AC1910" s="53">
        <v>13</v>
      </c>
      <c r="AD1910" s="53">
        <v>29</v>
      </c>
      <c r="AE1910" s="53">
        <v>13</v>
      </c>
      <c r="AF1910" s="53">
        <v>16</v>
      </c>
      <c r="AG1910" s="53">
        <v>0</v>
      </c>
      <c r="AP1910" s="7">
        <f>IF(Q1910&gt;0,RANK(Q1910,(N1910:P1910,Q1910:AF1910)),0)</f>
        <v>0</v>
      </c>
      <c r="AQ1910" s="7">
        <f>IF(R1910&gt;0,RANK(R1910,(N1910:P1910,Q1910:AF1910)),0)</f>
        <v>0</v>
      </c>
      <c r="AR1910" s="7">
        <f>IF(T1910&gt;0,RANK(T1910,(N1910:P1910,Q1910:AF1910)),0)</f>
        <v>0</v>
      </c>
      <c r="AS1910" s="7">
        <f>IF(S1910&gt;0,RANK(S1910,(N1910:P1910,Q1910:AF1910)),0)</f>
        <v>0</v>
      </c>
      <c r="AT1910" s="2">
        <f t="shared" ref="AT1910:AT1941" si="792">IF($C1910=0,"-",Q1910/$C1910)</f>
        <v>0</v>
      </c>
      <c r="AU1910" s="2">
        <f t="shared" ref="AU1910:AU1941" si="793">IF($C1910=0,"-",R1910/$C1910)</f>
        <v>0</v>
      </c>
      <c r="AV1910" s="2">
        <f t="shared" ref="AV1910:AV1941" si="794">IF($C1910=0,"-",T1910/$C1910)</f>
        <v>0</v>
      </c>
      <c r="AW1910" s="2">
        <f t="shared" ref="AW1910:AW1941" si="795">IF($C1910=0,"-",S1910/$C1910)</f>
        <v>0</v>
      </c>
      <c r="AY1910" t="s">
        <v>2166</v>
      </c>
      <c r="AZ1910" t="s">
        <v>1311</v>
      </c>
      <c r="BA1910">
        <v>3</v>
      </c>
      <c r="BC1910">
        <v>2</v>
      </c>
      <c r="BD1910" s="91">
        <v>47</v>
      </c>
      <c r="BE1910" s="93">
        <v>129</v>
      </c>
      <c r="BF1910" s="96">
        <f t="shared" si="774"/>
        <v>47129</v>
      </c>
      <c r="BG1910" s="96">
        <f t="shared" si="775"/>
        <v>47129</v>
      </c>
      <c r="BI1910" s="7" t="s">
        <v>1447</v>
      </c>
    </row>
    <row r="1911" spans="1:61" ht="14" hidden="1" customHeight="1" outlineLevel="1" x14ac:dyDescent="0.2">
      <c r="A1911" t="s">
        <v>837</v>
      </c>
      <c r="B1911" t="s">
        <v>1311</v>
      </c>
      <c r="C1911" s="1">
        <f t="shared" si="787"/>
        <v>12863</v>
      </c>
      <c r="D1911" s="7">
        <f>IF(N1911&gt;0, RANK(N1911,(N1911:P1911,Q1911:AF1911)),0)</f>
        <v>2</v>
      </c>
      <c r="E1911" s="7">
        <f>IF(O1911&gt;0,RANK(O1911,(N1911:P1911,Q1911:AF1911)),0)</f>
        <v>1</v>
      </c>
      <c r="F1911" s="7">
        <f>IF(P1911&gt;0,RANK(P1911,(N1911:P1911,Q1911:AF1911)),0)</f>
        <v>8</v>
      </c>
      <c r="G1911" s="1">
        <f t="shared" si="785"/>
        <v>7989</v>
      </c>
      <c r="H1911" s="2">
        <f t="shared" si="786"/>
        <v>0.62108372852367255</v>
      </c>
      <c r="I1911" s="2"/>
      <c r="J1911" s="2">
        <f t="shared" si="788"/>
        <v>0.17468708699370286</v>
      </c>
      <c r="K1911" s="2">
        <f t="shared" si="789"/>
        <v>0.79577081551737539</v>
      </c>
      <c r="L1911" s="2">
        <f t="shared" si="790"/>
        <v>2.0990437689497009E-3</v>
      </c>
      <c r="M1911" s="2">
        <f t="shared" si="791"/>
        <v>2.744305371997208E-2</v>
      </c>
      <c r="N1911" s="53">
        <v>2247</v>
      </c>
      <c r="O1911" s="53">
        <v>10236</v>
      </c>
      <c r="P1911" s="53">
        <v>27</v>
      </c>
      <c r="Y1911" s="53">
        <v>28</v>
      </c>
      <c r="Z1911" s="53">
        <v>49</v>
      </c>
      <c r="AA1911" s="53">
        <v>34</v>
      </c>
      <c r="AB1911" s="53">
        <v>90</v>
      </c>
      <c r="AC1911" s="53">
        <v>8</v>
      </c>
      <c r="AD1911" s="53">
        <v>24</v>
      </c>
      <c r="AE1911" s="53">
        <v>108</v>
      </c>
      <c r="AF1911" s="53">
        <v>12</v>
      </c>
      <c r="AG1911" s="53">
        <v>0</v>
      </c>
      <c r="AP1911" s="7">
        <f>IF(Q1911&gt;0,RANK(Q1911,(N1911:P1911,Q1911:AF1911)),0)</f>
        <v>0</v>
      </c>
      <c r="AQ1911" s="7">
        <f>IF(R1911&gt;0,RANK(R1911,(N1911:P1911,Q1911:AF1911)),0)</f>
        <v>0</v>
      </c>
      <c r="AR1911" s="7">
        <f>IF(T1911&gt;0,RANK(T1911,(N1911:P1911,Q1911:AF1911)),0)</f>
        <v>0</v>
      </c>
      <c r="AS1911" s="7">
        <f>IF(S1911&gt;0,RANK(S1911,(N1911:P1911,Q1911:AF1911)),0)</f>
        <v>0</v>
      </c>
      <c r="AT1911" s="2">
        <f t="shared" si="792"/>
        <v>0</v>
      </c>
      <c r="AU1911" s="2">
        <f t="shared" si="793"/>
        <v>0</v>
      </c>
      <c r="AV1911" s="2">
        <f t="shared" si="794"/>
        <v>0</v>
      </c>
      <c r="AW1911" s="2">
        <f t="shared" si="795"/>
        <v>0</v>
      </c>
      <c r="AY1911" t="s">
        <v>837</v>
      </c>
      <c r="AZ1911" t="s">
        <v>1311</v>
      </c>
      <c r="BA1911">
        <v>8</v>
      </c>
      <c r="BC1911">
        <v>2</v>
      </c>
      <c r="BD1911" s="91">
        <v>47</v>
      </c>
      <c r="BE1911" s="93">
        <v>131</v>
      </c>
      <c r="BF1911" s="96">
        <f t="shared" si="774"/>
        <v>47131</v>
      </c>
      <c r="BG1911" s="96">
        <f t="shared" si="775"/>
        <v>47131</v>
      </c>
      <c r="BI1911" s="7" t="s">
        <v>1447</v>
      </c>
    </row>
    <row r="1912" spans="1:61" ht="14" hidden="1" customHeight="1" outlineLevel="1" x14ac:dyDescent="0.2">
      <c r="A1912" t="s">
        <v>2214</v>
      </c>
      <c r="B1912" t="s">
        <v>1311</v>
      </c>
      <c r="C1912" s="1">
        <f t="shared" si="787"/>
        <v>9264</v>
      </c>
      <c r="D1912" s="7">
        <f>IF(N1912&gt;0, RANK(N1912,(N1912:P1912,Q1912:AF1912)),0)</f>
        <v>2</v>
      </c>
      <c r="E1912" s="7">
        <f>IF(O1912&gt;0,RANK(O1912,(N1912:P1912,Q1912:AF1912)),0)</f>
        <v>1</v>
      </c>
      <c r="F1912" s="7">
        <f>IF(P1912&gt;0,RANK(P1912,(N1912:P1912,Q1912:AF1912)),0)</f>
        <v>7</v>
      </c>
      <c r="G1912" s="1">
        <f t="shared" si="785"/>
        <v>5647</v>
      </c>
      <c r="H1912" s="2">
        <f t="shared" si="786"/>
        <v>0.60956390328151988</v>
      </c>
      <c r="I1912" s="2"/>
      <c r="J1912" s="2">
        <f t="shared" si="788"/>
        <v>0.18393782383419688</v>
      </c>
      <c r="K1912" s="2">
        <f t="shared" si="789"/>
        <v>0.79350172711571676</v>
      </c>
      <c r="L1912" s="2">
        <f t="shared" si="790"/>
        <v>2.2668393782383418E-3</v>
      </c>
      <c r="M1912" s="2">
        <f t="shared" si="791"/>
        <v>2.0293609671848019E-2</v>
      </c>
      <c r="N1912" s="53">
        <v>1704</v>
      </c>
      <c r="O1912" s="53">
        <v>7351</v>
      </c>
      <c r="P1912" s="53">
        <v>21</v>
      </c>
      <c r="Y1912" s="53">
        <v>12</v>
      </c>
      <c r="Z1912" s="53">
        <v>36</v>
      </c>
      <c r="AA1912" s="53">
        <v>15</v>
      </c>
      <c r="AB1912" s="53">
        <v>30</v>
      </c>
      <c r="AC1912" s="53">
        <v>13</v>
      </c>
      <c r="AD1912" s="53">
        <v>39</v>
      </c>
      <c r="AE1912" s="53">
        <v>18</v>
      </c>
      <c r="AF1912" s="53">
        <v>25</v>
      </c>
      <c r="AG1912" s="53">
        <v>0</v>
      </c>
      <c r="AP1912" s="7">
        <f>IF(Q1912&gt;0,RANK(Q1912,(N1912:P1912,Q1912:AF1912)),0)</f>
        <v>0</v>
      </c>
      <c r="AQ1912" s="7">
        <f>IF(R1912&gt;0,RANK(R1912,(N1912:P1912,Q1912:AF1912)),0)</f>
        <v>0</v>
      </c>
      <c r="AR1912" s="7">
        <f>IF(T1912&gt;0,RANK(T1912,(N1912:P1912,Q1912:AF1912)),0)</f>
        <v>0</v>
      </c>
      <c r="AS1912" s="7">
        <f>IF(S1912&gt;0,RANK(S1912,(N1912:P1912,Q1912:AF1912)),0)</f>
        <v>0</v>
      </c>
      <c r="AT1912" s="2">
        <f t="shared" si="792"/>
        <v>0</v>
      </c>
      <c r="AU1912" s="2">
        <f t="shared" si="793"/>
        <v>0</v>
      </c>
      <c r="AV1912" s="2">
        <f t="shared" si="794"/>
        <v>0</v>
      </c>
      <c r="AW1912" s="2">
        <f t="shared" si="795"/>
        <v>0</v>
      </c>
      <c r="AY1912" t="s">
        <v>2214</v>
      </c>
      <c r="AZ1912" t="s">
        <v>1311</v>
      </c>
      <c r="BA1912">
        <v>6</v>
      </c>
      <c r="BC1912">
        <v>2</v>
      </c>
      <c r="BD1912" s="91">
        <v>47</v>
      </c>
      <c r="BE1912" s="93">
        <v>133</v>
      </c>
      <c r="BF1912" s="96">
        <f t="shared" si="774"/>
        <v>47133</v>
      </c>
      <c r="BG1912" s="96">
        <f t="shared" si="775"/>
        <v>47133</v>
      </c>
      <c r="BI1912" s="7" t="s">
        <v>1447</v>
      </c>
    </row>
    <row r="1913" spans="1:61" ht="14" hidden="1" customHeight="1" outlineLevel="1" x14ac:dyDescent="0.2">
      <c r="A1913" t="s">
        <v>943</v>
      </c>
      <c r="B1913" t="s">
        <v>1311</v>
      </c>
      <c r="C1913" s="1">
        <f t="shared" si="787"/>
        <v>3204</v>
      </c>
      <c r="D1913" s="7">
        <f>IF(N1913&gt;0, RANK(N1913,(N1913:P1913,Q1913:AF1913)),0)</f>
        <v>2</v>
      </c>
      <c r="E1913" s="7">
        <f>IF(O1913&gt;0,RANK(O1913,(N1913:P1913,Q1913:AF1913)),0)</f>
        <v>1</v>
      </c>
      <c r="F1913" s="7">
        <f>IF(P1913&gt;0,RANK(P1913,(N1913:P1913,Q1913:AF1913)),0)</f>
        <v>10</v>
      </c>
      <c r="G1913" s="1">
        <f t="shared" si="785"/>
        <v>2100</v>
      </c>
      <c r="H1913" s="2">
        <f t="shared" si="786"/>
        <v>0.65543071161048694</v>
      </c>
      <c r="I1913" s="2"/>
      <c r="J1913" s="2">
        <f t="shared" si="788"/>
        <v>0.16136079900124844</v>
      </c>
      <c r="K1913" s="2">
        <f t="shared" si="789"/>
        <v>0.81679151061173538</v>
      </c>
      <c r="L1913" s="2">
        <f t="shared" si="790"/>
        <v>9.3632958801498128E-4</v>
      </c>
      <c r="M1913" s="2">
        <f t="shared" si="791"/>
        <v>2.0911360799001192E-2</v>
      </c>
      <c r="N1913" s="53">
        <v>517</v>
      </c>
      <c r="O1913" s="53">
        <v>2617</v>
      </c>
      <c r="P1913" s="53">
        <v>3</v>
      </c>
      <c r="Y1913" s="53">
        <v>6</v>
      </c>
      <c r="Z1913" s="53">
        <v>17</v>
      </c>
      <c r="AA1913" s="53">
        <v>2</v>
      </c>
      <c r="AB1913" s="53">
        <v>12</v>
      </c>
      <c r="AC1913" s="53">
        <v>4</v>
      </c>
      <c r="AD1913" s="53">
        <v>8</v>
      </c>
      <c r="AE1913" s="53">
        <v>9</v>
      </c>
      <c r="AF1913" s="53">
        <v>9</v>
      </c>
      <c r="AG1913" s="53">
        <v>0</v>
      </c>
      <c r="AP1913" s="7">
        <f>IF(Q1913&gt;0,RANK(Q1913,(N1913:P1913,Q1913:AF1913)),0)</f>
        <v>0</v>
      </c>
      <c r="AQ1913" s="7">
        <f>IF(R1913&gt;0,RANK(R1913,(N1913:P1913,Q1913:AF1913)),0)</f>
        <v>0</v>
      </c>
      <c r="AR1913" s="7">
        <f>IF(T1913&gt;0,RANK(T1913,(N1913:P1913,Q1913:AF1913)),0)</f>
        <v>0</v>
      </c>
      <c r="AS1913" s="7">
        <f>IF(S1913&gt;0,RANK(S1913,(N1913:P1913,Q1913:AF1913)),0)</f>
        <v>0</v>
      </c>
      <c r="AT1913" s="2">
        <f t="shared" si="792"/>
        <v>0</v>
      </c>
      <c r="AU1913" s="2">
        <f t="shared" si="793"/>
        <v>0</v>
      </c>
      <c r="AV1913" s="2">
        <f t="shared" si="794"/>
        <v>0</v>
      </c>
      <c r="AW1913" s="2">
        <f t="shared" si="795"/>
        <v>0</v>
      </c>
      <c r="AY1913" t="s">
        <v>943</v>
      </c>
      <c r="AZ1913" t="s">
        <v>1311</v>
      </c>
      <c r="BA1913">
        <v>7</v>
      </c>
      <c r="BC1913">
        <v>2</v>
      </c>
      <c r="BD1913" s="91">
        <v>47</v>
      </c>
      <c r="BE1913" s="93">
        <v>135</v>
      </c>
      <c r="BF1913" s="96">
        <f t="shared" si="774"/>
        <v>47135</v>
      </c>
      <c r="BG1913" s="96">
        <f t="shared" si="775"/>
        <v>47135</v>
      </c>
      <c r="BI1913" s="7" t="s">
        <v>1447</v>
      </c>
    </row>
    <row r="1914" spans="1:61" ht="14" hidden="1" customHeight="1" outlineLevel="1" x14ac:dyDescent="0.2">
      <c r="A1914" t="s">
        <v>375</v>
      </c>
      <c r="B1914" t="s">
        <v>1311</v>
      </c>
      <c r="C1914" s="1">
        <f t="shared" si="787"/>
        <v>2790</v>
      </c>
      <c r="D1914" s="7">
        <f>IF(N1914&gt;0, RANK(N1914,(N1914:P1914,Q1914:AF1914)),0)</f>
        <v>2</v>
      </c>
      <c r="E1914" s="7">
        <f>IF(O1914&gt;0,RANK(O1914,(N1914:P1914,Q1914:AF1914)),0)</f>
        <v>1</v>
      </c>
      <c r="F1914" s="7">
        <f>IF(P1914&gt;0,RANK(P1914,(N1914:P1914,Q1914:AF1914)),0)</f>
        <v>7</v>
      </c>
      <c r="G1914" s="1">
        <f t="shared" si="785"/>
        <v>1789</v>
      </c>
      <c r="H1914" s="2">
        <f t="shared" si="786"/>
        <v>0.64121863799283152</v>
      </c>
      <c r="I1914" s="2"/>
      <c r="J1914" s="2">
        <f t="shared" si="788"/>
        <v>0.17025089605734767</v>
      </c>
      <c r="K1914" s="2">
        <f t="shared" si="789"/>
        <v>0.81146953405017919</v>
      </c>
      <c r="L1914" s="2">
        <f t="shared" si="790"/>
        <v>1.7921146953405018E-3</v>
      </c>
      <c r="M1914" s="2">
        <f t="shared" si="791"/>
        <v>1.6487455197132645E-2</v>
      </c>
      <c r="N1914" s="53">
        <v>475</v>
      </c>
      <c r="O1914" s="53">
        <v>2264</v>
      </c>
      <c r="P1914" s="53">
        <v>5</v>
      </c>
      <c r="Y1914" s="53">
        <v>7</v>
      </c>
      <c r="Z1914" s="53">
        <v>9</v>
      </c>
      <c r="AA1914" s="53">
        <v>3</v>
      </c>
      <c r="AB1914" s="53">
        <v>2</v>
      </c>
      <c r="AC1914" s="53">
        <v>5</v>
      </c>
      <c r="AD1914" s="53">
        <v>9</v>
      </c>
      <c r="AE1914" s="53">
        <v>4</v>
      </c>
      <c r="AF1914" s="53">
        <v>7</v>
      </c>
      <c r="AG1914" s="53">
        <v>0</v>
      </c>
      <c r="AP1914" s="7">
        <f>IF(Q1914&gt;0,RANK(Q1914,(N1914:P1914,Q1914:AF1914)),0)</f>
        <v>0</v>
      </c>
      <c r="AQ1914" s="7">
        <f>IF(R1914&gt;0,RANK(R1914,(N1914:P1914,Q1914:AF1914)),0)</f>
        <v>0</v>
      </c>
      <c r="AR1914" s="7">
        <f>IF(T1914&gt;0,RANK(T1914,(N1914:P1914,Q1914:AF1914)),0)</f>
        <v>0</v>
      </c>
      <c r="AS1914" s="7">
        <f>IF(S1914&gt;0,RANK(S1914,(N1914:P1914,Q1914:AF1914)),0)</f>
        <v>0</v>
      </c>
      <c r="AT1914" s="2">
        <f t="shared" si="792"/>
        <v>0</v>
      </c>
      <c r="AU1914" s="2">
        <f t="shared" si="793"/>
        <v>0</v>
      </c>
      <c r="AV1914" s="2">
        <f t="shared" si="794"/>
        <v>0</v>
      </c>
      <c r="AW1914" s="2">
        <f t="shared" si="795"/>
        <v>0</v>
      </c>
      <c r="AY1914" t="s">
        <v>375</v>
      </c>
      <c r="AZ1914" t="s">
        <v>1311</v>
      </c>
      <c r="BA1914">
        <v>6</v>
      </c>
      <c r="BC1914">
        <v>2</v>
      </c>
      <c r="BD1914" s="91">
        <v>47</v>
      </c>
      <c r="BE1914" s="93">
        <v>137</v>
      </c>
      <c r="BF1914" s="96">
        <f t="shared" si="774"/>
        <v>47137</v>
      </c>
      <c r="BG1914" s="96">
        <f t="shared" si="775"/>
        <v>47137</v>
      </c>
      <c r="BI1914" s="7" t="s">
        <v>1447</v>
      </c>
    </row>
    <row r="1915" spans="1:61" ht="14" hidden="1" customHeight="1" outlineLevel="1" x14ac:dyDescent="0.2">
      <c r="A1915" t="s">
        <v>1383</v>
      </c>
      <c r="B1915" t="s">
        <v>1311</v>
      </c>
      <c r="C1915" s="1">
        <f t="shared" si="787"/>
        <v>8148</v>
      </c>
      <c r="D1915" s="7">
        <f>IF(N1915&gt;0, RANK(N1915,(N1915:P1915,Q1915:AF1915)),0)</f>
        <v>2</v>
      </c>
      <c r="E1915" s="7">
        <f>IF(O1915&gt;0,RANK(O1915,(N1915:P1915,Q1915:AF1915)),0)</f>
        <v>1</v>
      </c>
      <c r="F1915" s="7">
        <f>IF(P1915&gt;0,RANK(P1915,(N1915:P1915,Q1915:AF1915)),0)</f>
        <v>5</v>
      </c>
      <c r="G1915" s="1">
        <f t="shared" si="785"/>
        <v>5219</v>
      </c>
      <c r="H1915" s="2">
        <f t="shared" si="786"/>
        <v>0.64052528227785954</v>
      </c>
      <c r="I1915" s="2"/>
      <c r="J1915" s="2">
        <f t="shared" si="788"/>
        <v>0.1719440353460972</v>
      </c>
      <c r="K1915" s="2">
        <f t="shared" si="789"/>
        <v>0.8124693176239568</v>
      </c>
      <c r="L1915" s="2">
        <f t="shared" si="790"/>
        <v>2.2091310751104565E-3</v>
      </c>
      <c r="M1915" s="2">
        <f t="shared" si="791"/>
        <v>1.3377515954835488E-2</v>
      </c>
      <c r="N1915" s="53">
        <v>1401</v>
      </c>
      <c r="O1915" s="53">
        <v>6620</v>
      </c>
      <c r="P1915" s="53">
        <v>18</v>
      </c>
      <c r="Y1915" s="53">
        <v>2</v>
      </c>
      <c r="Z1915" s="53">
        <v>16</v>
      </c>
      <c r="AA1915" s="53">
        <v>10</v>
      </c>
      <c r="AB1915" s="53">
        <v>8</v>
      </c>
      <c r="AC1915" s="53">
        <v>6</v>
      </c>
      <c r="AD1915" s="53">
        <v>36</v>
      </c>
      <c r="AE1915" s="53">
        <v>19</v>
      </c>
      <c r="AF1915" s="53">
        <v>12</v>
      </c>
      <c r="AG1915" s="53">
        <v>0</v>
      </c>
      <c r="AP1915" s="7">
        <f>IF(Q1915&gt;0,RANK(Q1915,(N1915:P1915,Q1915:AF1915)),0)</f>
        <v>0</v>
      </c>
      <c r="AQ1915" s="7">
        <f>IF(R1915&gt;0,RANK(R1915,(N1915:P1915,Q1915:AF1915)),0)</f>
        <v>0</v>
      </c>
      <c r="AR1915" s="7">
        <f>IF(T1915&gt;0,RANK(T1915,(N1915:P1915,Q1915:AF1915)),0)</f>
        <v>0</v>
      </c>
      <c r="AS1915" s="7">
        <f>IF(S1915&gt;0,RANK(S1915,(N1915:P1915,Q1915:AF1915)),0)</f>
        <v>0</v>
      </c>
      <c r="AT1915" s="2">
        <f t="shared" si="792"/>
        <v>0</v>
      </c>
      <c r="AU1915" s="2">
        <f t="shared" si="793"/>
        <v>0</v>
      </c>
      <c r="AV1915" s="2">
        <f t="shared" si="794"/>
        <v>0</v>
      </c>
      <c r="AW1915" s="2">
        <f t="shared" si="795"/>
        <v>0</v>
      </c>
      <c r="AY1915" t="s">
        <v>1383</v>
      </c>
      <c r="AZ1915" t="s">
        <v>1311</v>
      </c>
      <c r="BA1915">
        <v>3</v>
      </c>
      <c r="BC1915">
        <v>2</v>
      </c>
      <c r="BD1915" s="91">
        <v>47</v>
      </c>
      <c r="BE1915" s="93">
        <v>139</v>
      </c>
      <c r="BF1915" s="96">
        <f t="shared" si="774"/>
        <v>47139</v>
      </c>
      <c r="BG1915" s="96">
        <f t="shared" si="775"/>
        <v>47139</v>
      </c>
      <c r="BI1915" s="7" t="s">
        <v>1447</v>
      </c>
    </row>
    <row r="1916" spans="1:61" ht="14" hidden="1" customHeight="1" outlineLevel="1" x14ac:dyDescent="0.2">
      <c r="A1916" t="s">
        <v>2484</v>
      </c>
      <c r="B1916" t="s">
        <v>1311</v>
      </c>
      <c r="C1916" s="1">
        <f t="shared" si="787"/>
        <v>32091</v>
      </c>
      <c r="D1916" s="7">
        <f>IF(N1916&gt;0, RANK(N1916,(N1916:P1916,Q1916:AF1916)),0)</f>
        <v>2</v>
      </c>
      <c r="E1916" s="7">
        <f>IF(O1916&gt;0,RANK(O1916,(N1916:P1916,Q1916:AF1916)),0)</f>
        <v>1</v>
      </c>
      <c r="F1916" s="7">
        <f>IF(P1916&gt;0,RANK(P1916,(N1916:P1916,Q1916:AF1916)),0)</f>
        <v>4</v>
      </c>
      <c r="G1916" s="1">
        <f t="shared" si="785"/>
        <v>14763</v>
      </c>
      <c r="H1916" s="2">
        <f t="shared" si="786"/>
        <v>0.46003552397868563</v>
      </c>
      <c r="I1916" s="2"/>
      <c r="J1916" s="2">
        <f t="shared" si="788"/>
        <v>0.25764232962512856</v>
      </c>
      <c r="K1916" s="2">
        <f t="shared" si="789"/>
        <v>0.7176778536038142</v>
      </c>
      <c r="L1916" s="2">
        <f t="shared" si="790"/>
        <v>4.2691097192359227E-3</v>
      </c>
      <c r="M1916" s="2">
        <f t="shared" si="791"/>
        <v>2.0410707051821318E-2</v>
      </c>
      <c r="N1916" s="53">
        <v>8268</v>
      </c>
      <c r="O1916" s="53">
        <v>23031</v>
      </c>
      <c r="P1916" s="53">
        <v>137</v>
      </c>
      <c r="Y1916" s="53">
        <v>41</v>
      </c>
      <c r="Z1916" s="53">
        <v>124</v>
      </c>
      <c r="AA1916" s="53">
        <v>43</v>
      </c>
      <c r="AB1916" s="53">
        <v>88</v>
      </c>
      <c r="AC1916" s="53">
        <v>47</v>
      </c>
      <c r="AD1916" s="53">
        <v>154</v>
      </c>
      <c r="AE1916" s="53">
        <v>43</v>
      </c>
      <c r="AF1916" s="53">
        <v>114</v>
      </c>
      <c r="AG1916" s="53">
        <v>1</v>
      </c>
      <c r="AP1916" s="7">
        <f>IF(Q1916&gt;0,RANK(Q1916,(N1916:P1916,Q1916:AF1916)),0)</f>
        <v>0</v>
      </c>
      <c r="AQ1916" s="7">
        <f>IF(R1916&gt;0,RANK(R1916,(N1916:P1916,Q1916:AF1916)),0)</f>
        <v>0</v>
      </c>
      <c r="AR1916" s="7">
        <f>IF(T1916&gt;0,RANK(T1916,(N1916:P1916,Q1916:AF1916)),0)</f>
        <v>0</v>
      </c>
      <c r="AS1916" s="7">
        <f>IF(S1916&gt;0,RANK(S1916,(N1916:P1916,Q1916:AF1916)),0)</f>
        <v>0</v>
      </c>
      <c r="AT1916" s="2">
        <f t="shared" si="792"/>
        <v>0</v>
      </c>
      <c r="AU1916" s="2">
        <f t="shared" si="793"/>
        <v>0</v>
      </c>
      <c r="AV1916" s="2">
        <f t="shared" si="794"/>
        <v>0</v>
      </c>
      <c r="AW1916" s="2">
        <f t="shared" si="795"/>
        <v>0</v>
      </c>
      <c r="AY1916" t="s">
        <v>2484</v>
      </c>
      <c r="AZ1916" t="s">
        <v>1311</v>
      </c>
      <c r="BA1916">
        <v>6</v>
      </c>
      <c r="BC1916">
        <v>2</v>
      </c>
      <c r="BD1916" s="91">
        <v>47</v>
      </c>
      <c r="BE1916" s="93">
        <v>141</v>
      </c>
      <c r="BF1916" s="96">
        <f t="shared" si="774"/>
        <v>47141</v>
      </c>
      <c r="BG1916" s="96">
        <f t="shared" si="775"/>
        <v>47141</v>
      </c>
      <c r="BI1916" s="7" t="s">
        <v>1447</v>
      </c>
    </row>
    <row r="1917" spans="1:61" ht="14" hidden="1" customHeight="1" outlineLevel="1" x14ac:dyDescent="0.2">
      <c r="A1917" t="s">
        <v>751</v>
      </c>
      <c r="B1917" t="s">
        <v>1311</v>
      </c>
      <c r="C1917" s="1">
        <f t="shared" si="787"/>
        <v>13012</v>
      </c>
      <c r="D1917" s="7">
        <f>IF(N1917&gt;0, RANK(N1917,(N1917:P1917,Q1917:AF1917)),0)</f>
        <v>2</v>
      </c>
      <c r="E1917" s="7">
        <f>IF(O1917&gt;0,RANK(O1917,(N1917:P1917,Q1917:AF1917)),0)</f>
        <v>1</v>
      </c>
      <c r="F1917" s="7">
        <f>IF(P1917&gt;0,RANK(P1917,(N1917:P1917,Q1917:AF1917)),0)</f>
        <v>8</v>
      </c>
      <c r="G1917" s="1">
        <f t="shared" si="785"/>
        <v>8521</v>
      </c>
      <c r="H1917" s="2">
        <f t="shared" si="786"/>
        <v>0.65485705502612968</v>
      </c>
      <c r="I1917" s="2"/>
      <c r="J1917" s="2">
        <f t="shared" si="788"/>
        <v>0.16138948662772826</v>
      </c>
      <c r="K1917" s="2">
        <f t="shared" si="789"/>
        <v>0.81624654165385802</v>
      </c>
      <c r="L1917" s="2">
        <f t="shared" si="790"/>
        <v>1.9981555487242546E-3</v>
      </c>
      <c r="M1917" s="2">
        <f t="shared" si="791"/>
        <v>2.03658161696895E-2</v>
      </c>
      <c r="N1917" s="53">
        <v>2100</v>
      </c>
      <c r="O1917" s="53">
        <v>10621</v>
      </c>
      <c r="P1917" s="53">
        <v>26</v>
      </c>
      <c r="Y1917" s="53">
        <v>18</v>
      </c>
      <c r="Z1917" s="53">
        <v>50</v>
      </c>
      <c r="AA1917" s="53">
        <v>32</v>
      </c>
      <c r="AB1917" s="53">
        <v>22</v>
      </c>
      <c r="AC1917" s="53">
        <v>18</v>
      </c>
      <c r="AD1917" s="53">
        <v>55</v>
      </c>
      <c r="AE1917" s="53">
        <v>27</v>
      </c>
      <c r="AF1917" s="53">
        <v>43</v>
      </c>
      <c r="AG1917" s="53">
        <v>0</v>
      </c>
      <c r="AP1917" s="7">
        <f>IF(Q1917&gt;0,RANK(Q1917,(N1917:P1917,Q1917:AF1917)),0)</f>
        <v>0</v>
      </c>
      <c r="AQ1917" s="7">
        <f>IF(R1917&gt;0,RANK(R1917,(N1917:P1917,Q1917:AF1917)),0)</f>
        <v>0</v>
      </c>
      <c r="AR1917" s="7">
        <f>IF(T1917&gt;0,RANK(T1917,(N1917:P1917,Q1917:AF1917)),0)</f>
        <v>0</v>
      </c>
      <c r="AS1917" s="7">
        <f>IF(S1917&gt;0,RANK(S1917,(N1917:P1917,Q1917:AF1917)),0)</f>
        <v>0</v>
      </c>
      <c r="AT1917" s="2">
        <f t="shared" si="792"/>
        <v>0</v>
      </c>
      <c r="AU1917" s="2">
        <f t="shared" si="793"/>
        <v>0</v>
      </c>
      <c r="AV1917" s="2">
        <f t="shared" si="794"/>
        <v>0</v>
      </c>
      <c r="AW1917" s="2">
        <f t="shared" si="795"/>
        <v>0</v>
      </c>
      <c r="AY1917" t="s">
        <v>751</v>
      </c>
      <c r="AZ1917" t="s">
        <v>1311</v>
      </c>
      <c r="BA1917">
        <v>4</v>
      </c>
      <c r="BC1917">
        <v>2</v>
      </c>
      <c r="BD1917" s="91">
        <v>47</v>
      </c>
      <c r="BE1917" s="93">
        <v>143</v>
      </c>
      <c r="BF1917" s="96">
        <f t="shared" si="774"/>
        <v>47143</v>
      </c>
      <c r="BG1917" s="96">
        <f t="shared" si="775"/>
        <v>47143</v>
      </c>
      <c r="BI1917" s="7" t="s">
        <v>1447</v>
      </c>
    </row>
    <row r="1918" spans="1:61" ht="14" hidden="1" customHeight="1" outlineLevel="1" x14ac:dyDescent="0.2">
      <c r="A1918" t="s">
        <v>2281</v>
      </c>
      <c r="B1918" t="s">
        <v>1311</v>
      </c>
      <c r="C1918" s="1">
        <f t="shared" si="787"/>
        <v>25313</v>
      </c>
      <c r="D1918" s="7">
        <f>IF(N1918&gt;0, RANK(N1918,(N1918:P1918,Q1918:AF1918)),0)</f>
        <v>2</v>
      </c>
      <c r="E1918" s="7">
        <f>IF(O1918&gt;0,RANK(O1918,(N1918:P1918,Q1918:AF1918)),0)</f>
        <v>1</v>
      </c>
      <c r="F1918" s="7">
        <f>IF(P1918&gt;0,RANK(P1918,(N1918:P1918,Q1918:AF1918)),0)</f>
        <v>8</v>
      </c>
      <c r="G1918" s="1">
        <f t="shared" si="785"/>
        <v>13580</v>
      </c>
      <c r="H1918" s="2">
        <f t="shared" si="786"/>
        <v>0.53648322996088971</v>
      </c>
      <c r="I1918" s="2"/>
      <c r="J1918" s="2">
        <f t="shared" si="788"/>
        <v>0.21562043218899379</v>
      </c>
      <c r="K1918" s="2">
        <f t="shared" si="789"/>
        <v>0.75210366214988345</v>
      </c>
      <c r="L1918" s="2">
        <f t="shared" si="790"/>
        <v>3.0419152214277248E-3</v>
      </c>
      <c r="M1918" s="2">
        <f t="shared" si="791"/>
        <v>2.923399043969498E-2</v>
      </c>
      <c r="N1918" s="53">
        <v>5458</v>
      </c>
      <c r="O1918" s="53">
        <v>19038</v>
      </c>
      <c r="P1918" s="53">
        <v>77</v>
      </c>
      <c r="Y1918" s="53">
        <v>34</v>
      </c>
      <c r="Z1918" s="53">
        <v>100</v>
      </c>
      <c r="AA1918" s="53">
        <v>53</v>
      </c>
      <c r="AB1918" s="53">
        <v>52</v>
      </c>
      <c r="AC1918" s="53">
        <v>133</v>
      </c>
      <c r="AD1918" s="53">
        <v>169</v>
      </c>
      <c r="AE1918" s="53">
        <v>81</v>
      </c>
      <c r="AF1918" s="53">
        <v>116</v>
      </c>
      <c r="AG1918" s="53">
        <v>2</v>
      </c>
      <c r="AP1918" s="7">
        <f>IF(Q1918&gt;0,RANK(Q1918,(N1918:P1918,Q1918:AF1918)),0)</f>
        <v>0</v>
      </c>
      <c r="AQ1918" s="7">
        <f>IF(R1918&gt;0,RANK(R1918,(N1918:P1918,Q1918:AF1918)),0)</f>
        <v>0</v>
      </c>
      <c r="AR1918" s="7">
        <f>IF(T1918&gt;0,RANK(T1918,(N1918:P1918,Q1918:AF1918)),0)</f>
        <v>0</v>
      </c>
      <c r="AS1918" s="7">
        <f>IF(S1918&gt;0,RANK(S1918,(N1918:P1918,Q1918:AF1918)),0)</f>
        <v>0</v>
      </c>
      <c r="AT1918" s="2">
        <f t="shared" si="792"/>
        <v>0</v>
      </c>
      <c r="AU1918" s="2">
        <f t="shared" si="793"/>
        <v>0</v>
      </c>
      <c r="AV1918" s="2">
        <f t="shared" si="794"/>
        <v>0</v>
      </c>
      <c r="AW1918" s="2">
        <f t="shared" si="795"/>
        <v>0</v>
      </c>
      <c r="AY1918" t="s">
        <v>2281</v>
      </c>
      <c r="AZ1918" t="s">
        <v>1311</v>
      </c>
      <c r="BA1918">
        <v>3</v>
      </c>
      <c r="BC1918">
        <v>2</v>
      </c>
      <c r="BD1918" s="91">
        <v>47</v>
      </c>
      <c r="BE1918" s="93">
        <v>145</v>
      </c>
      <c r="BF1918" s="96">
        <f t="shared" si="774"/>
        <v>47145</v>
      </c>
      <c r="BG1918" s="96">
        <f t="shared" si="775"/>
        <v>47145</v>
      </c>
      <c r="BI1918" s="7" t="s">
        <v>1447</v>
      </c>
    </row>
    <row r="1919" spans="1:61" ht="14" hidden="1" customHeight="1" outlineLevel="1" x14ac:dyDescent="0.2">
      <c r="A1919" t="s">
        <v>1941</v>
      </c>
      <c r="B1919" t="s">
        <v>1311</v>
      </c>
      <c r="C1919" s="1">
        <f t="shared" si="787"/>
        <v>32293</v>
      </c>
      <c r="D1919" s="7">
        <f>IF(N1919&gt;0, RANK(N1919,(N1919:P1919,Q1919:AF1919)),0)</f>
        <v>2</v>
      </c>
      <c r="E1919" s="7">
        <f>IF(O1919&gt;0,RANK(O1919,(N1919:P1919,Q1919:AF1919)),0)</f>
        <v>1</v>
      </c>
      <c r="F1919" s="7">
        <f>IF(P1919&gt;0,RANK(P1919,(N1919:P1919,Q1919:AF1919)),0)</f>
        <v>7</v>
      </c>
      <c r="G1919" s="1">
        <f t="shared" si="785"/>
        <v>16347</v>
      </c>
      <c r="H1919" s="2">
        <f t="shared" si="786"/>
        <v>0.5062087758957049</v>
      </c>
      <c r="I1919" s="2"/>
      <c r="J1919" s="2">
        <f t="shared" si="788"/>
        <v>0.2331774688012882</v>
      </c>
      <c r="K1919" s="2">
        <f t="shared" si="789"/>
        <v>0.73938624469699321</v>
      </c>
      <c r="L1919" s="2">
        <f t="shared" si="790"/>
        <v>3.1895457219830925E-3</v>
      </c>
      <c r="M1919" s="2">
        <f t="shared" si="791"/>
        <v>2.4246740779735494E-2</v>
      </c>
      <c r="N1919" s="53">
        <v>7530</v>
      </c>
      <c r="O1919" s="53">
        <v>23877</v>
      </c>
      <c r="P1919" s="53">
        <v>103</v>
      </c>
      <c r="Y1919" s="53">
        <v>58</v>
      </c>
      <c r="Z1919" s="53">
        <v>108</v>
      </c>
      <c r="AA1919" s="53">
        <v>49</v>
      </c>
      <c r="AB1919" s="53">
        <v>144</v>
      </c>
      <c r="AC1919" s="53">
        <v>50</v>
      </c>
      <c r="AD1919" s="53">
        <v>195</v>
      </c>
      <c r="AE1919" s="53">
        <v>58</v>
      </c>
      <c r="AF1919" s="53">
        <v>121</v>
      </c>
      <c r="AG1919" s="53">
        <v>0</v>
      </c>
      <c r="AP1919" s="7">
        <f>IF(Q1919&gt;0,RANK(Q1919,(N1919:P1919,Q1919:AF1919)),0)</f>
        <v>0</v>
      </c>
      <c r="AQ1919" s="7">
        <f>IF(R1919&gt;0,RANK(R1919,(N1919:P1919,Q1919:AF1919)),0)</f>
        <v>0</v>
      </c>
      <c r="AR1919" s="7">
        <f>IF(T1919&gt;0,RANK(T1919,(N1919:P1919,Q1919:AF1919)),0)</f>
        <v>0</v>
      </c>
      <c r="AS1919" s="7">
        <f>IF(S1919&gt;0,RANK(S1919,(N1919:P1919,Q1919:AF1919)),0)</f>
        <v>0</v>
      </c>
      <c r="AT1919" s="2">
        <f t="shared" si="792"/>
        <v>0</v>
      </c>
      <c r="AU1919" s="2">
        <f t="shared" si="793"/>
        <v>0</v>
      </c>
      <c r="AV1919" s="2">
        <f t="shared" si="794"/>
        <v>0</v>
      </c>
      <c r="AW1919" s="2">
        <f t="shared" si="795"/>
        <v>0</v>
      </c>
      <c r="AY1919" t="s">
        <v>1941</v>
      </c>
      <c r="AZ1919" t="s">
        <v>1311</v>
      </c>
      <c r="BA1919">
        <v>6</v>
      </c>
      <c r="BC1919">
        <v>2</v>
      </c>
      <c r="BD1919" s="91">
        <v>47</v>
      </c>
      <c r="BE1919" s="93">
        <v>147</v>
      </c>
      <c r="BF1919" s="96">
        <f t="shared" si="774"/>
        <v>47147</v>
      </c>
      <c r="BG1919" s="96">
        <f t="shared" si="775"/>
        <v>47147</v>
      </c>
      <c r="BI1919" s="7" t="s">
        <v>1447</v>
      </c>
    </row>
    <row r="1920" spans="1:61" ht="14" hidden="1" customHeight="1" outlineLevel="1" x14ac:dyDescent="0.2">
      <c r="A1920" t="s">
        <v>953</v>
      </c>
      <c r="B1920" t="s">
        <v>1311</v>
      </c>
      <c r="C1920" s="1">
        <f t="shared" si="787"/>
        <v>138715</v>
      </c>
      <c r="D1920" s="7">
        <f>IF(N1920&gt;0, RANK(N1920,(N1920:P1920,Q1920:AF1920)),0)</f>
        <v>2</v>
      </c>
      <c r="E1920" s="7">
        <f>IF(O1920&gt;0,RANK(O1920,(N1920:P1920,Q1920:AF1920)),0)</f>
        <v>1</v>
      </c>
      <c r="F1920" s="7">
        <f>IF(P1920&gt;0,RANK(P1920,(N1920:P1920,Q1920:AF1920)),0)</f>
        <v>4</v>
      </c>
      <c r="G1920" s="1">
        <f t="shared" si="785"/>
        <v>26828</v>
      </c>
      <c r="H1920" s="2">
        <f t="shared" si="786"/>
        <v>0.19340374148433839</v>
      </c>
      <c r="I1920" s="2"/>
      <c r="J1920" s="2">
        <f t="shared" si="788"/>
        <v>0.38771582020689904</v>
      </c>
      <c r="K1920" s="2">
        <f t="shared" si="789"/>
        <v>0.58111956169123746</v>
      </c>
      <c r="L1920" s="2">
        <f t="shared" si="790"/>
        <v>4.9093465018202791E-3</v>
      </c>
      <c r="M1920" s="2">
        <f t="shared" si="791"/>
        <v>2.6255271600043161E-2</v>
      </c>
      <c r="N1920" s="53">
        <v>53782</v>
      </c>
      <c r="O1920" s="53">
        <v>80610</v>
      </c>
      <c r="P1920" s="53">
        <v>681</v>
      </c>
      <c r="Y1920" s="53">
        <v>225</v>
      </c>
      <c r="Z1920" s="53">
        <v>440</v>
      </c>
      <c r="AA1920" s="53">
        <v>235</v>
      </c>
      <c r="AB1920" s="53">
        <v>560</v>
      </c>
      <c r="AC1920" s="53">
        <v>304</v>
      </c>
      <c r="AD1920" s="53">
        <v>1058</v>
      </c>
      <c r="AE1920" s="53">
        <v>244</v>
      </c>
      <c r="AF1920" s="53">
        <v>576</v>
      </c>
      <c r="AG1920" s="53">
        <v>0</v>
      </c>
      <c r="AP1920" s="7">
        <f>IF(Q1920&gt;0,RANK(Q1920,(N1920:P1920,Q1920:AF1920)),0)</f>
        <v>0</v>
      </c>
      <c r="AQ1920" s="7">
        <f>IF(R1920&gt;0,RANK(R1920,(N1920:P1920,Q1920:AF1920)),0)</f>
        <v>0</v>
      </c>
      <c r="AR1920" s="7">
        <f>IF(T1920&gt;0,RANK(T1920,(N1920:P1920,Q1920:AF1920)),0)</f>
        <v>0</v>
      </c>
      <c r="AS1920" s="7">
        <f>IF(S1920&gt;0,RANK(S1920,(N1920:P1920,Q1920:AF1920)),0)</f>
        <v>0</v>
      </c>
      <c r="AT1920" s="2">
        <f t="shared" si="792"/>
        <v>0</v>
      </c>
      <c r="AU1920" s="2">
        <f t="shared" si="793"/>
        <v>0</v>
      </c>
      <c r="AV1920" s="2">
        <f t="shared" si="794"/>
        <v>0</v>
      </c>
      <c r="AW1920" s="2">
        <f t="shared" si="795"/>
        <v>0</v>
      </c>
      <c r="AY1920" t="s">
        <v>953</v>
      </c>
      <c r="AZ1920" t="s">
        <v>1311</v>
      </c>
      <c r="BA1920">
        <v>4</v>
      </c>
      <c r="BC1920">
        <v>2</v>
      </c>
      <c r="BD1920" s="91">
        <v>47</v>
      </c>
      <c r="BE1920" s="93">
        <v>149</v>
      </c>
      <c r="BF1920" s="96">
        <f t="shared" ref="BF1920:BF1983" si="796">1000*BD1920+BE1920</f>
        <v>47149</v>
      </c>
      <c r="BG1920" s="96">
        <f t="shared" si="775"/>
        <v>47149</v>
      </c>
      <c r="BI1920" s="7" t="s">
        <v>1447</v>
      </c>
    </row>
    <row r="1921" spans="1:61" ht="14" hidden="1" customHeight="1" outlineLevel="1" x14ac:dyDescent="0.2">
      <c r="A1921" t="s">
        <v>1917</v>
      </c>
      <c r="B1921" t="s">
        <v>1311</v>
      </c>
      <c r="C1921" s="1">
        <f t="shared" si="787"/>
        <v>8352</v>
      </c>
      <c r="D1921" s="7">
        <f>IF(N1921&gt;0, RANK(N1921,(N1921:P1921,Q1921:AF1921)),0)</f>
        <v>2</v>
      </c>
      <c r="E1921" s="7">
        <f>IF(O1921&gt;0,RANK(O1921,(N1921:P1921,Q1921:AF1921)),0)</f>
        <v>1</v>
      </c>
      <c r="F1921" s="7">
        <f>IF(P1921&gt;0,RANK(P1921,(N1921:P1921,Q1921:AF1921)),0)</f>
        <v>8</v>
      </c>
      <c r="G1921" s="1">
        <f t="shared" si="785"/>
        <v>6464</v>
      </c>
      <c r="H1921" s="2">
        <f t="shared" si="786"/>
        <v>0.77394636015325668</v>
      </c>
      <c r="I1921" s="2"/>
      <c r="J1921" s="2">
        <f t="shared" si="788"/>
        <v>0.10093390804597702</v>
      </c>
      <c r="K1921" s="2">
        <f t="shared" si="789"/>
        <v>0.8748802681992337</v>
      </c>
      <c r="L1921" s="2">
        <f t="shared" si="790"/>
        <v>1.9157088122605363E-3</v>
      </c>
      <c r="M1921" s="2">
        <f t="shared" si="791"/>
        <v>2.2270114942528747E-2</v>
      </c>
      <c r="N1921" s="53">
        <v>843</v>
      </c>
      <c r="O1921" s="53">
        <v>7307</v>
      </c>
      <c r="P1921" s="53">
        <v>16</v>
      </c>
      <c r="Y1921" s="53">
        <v>7</v>
      </c>
      <c r="Z1921" s="53">
        <v>22</v>
      </c>
      <c r="AA1921" s="53">
        <v>19</v>
      </c>
      <c r="AB1921" s="53">
        <v>13</v>
      </c>
      <c r="AC1921" s="53">
        <v>7</v>
      </c>
      <c r="AD1921" s="53">
        <v>41</v>
      </c>
      <c r="AE1921" s="53">
        <v>51</v>
      </c>
      <c r="AF1921" s="53">
        <v>26</v>
      </c>
      <c r="AG1921" s="53">
        <v>0</v>
      </c>
      <c r="AP1921" s="7">
        <f>IF(Q1921&gt;0,RANK(Q1921,(N1921:P1921,Q1921:AF1921)),0)</f>
        <v>0</v>
      </c>
      <c r="AQ1921" s="7">
        <f>IF(R1921&gt;0,RANK(R1921,(N1921:P1921,Q1921:AF1921)),0)</f>
        <v>0</v>
      </c>
      <c r="AR1921" s="7">
        <f>IF(T1921&gt;0,RANK(T1921,(N1921:P1921,Q1921:AF1921)),0)</f>
        <v>0</v>
      </c>
      <c r="AS1921" s="7">
        <f>IF(S1921&gt;0,RANK(S1921,(N1921:P1921,Q1921:AF1921)),0)</f>
        <v>0</v>
      </c>
      <c r="AT1921" s="2">
        <f t="shared" si="792"/>
        <v>0</v>
      </c>
      <c r="AU1921" s="2">
        <f t="shared" si="793"/>
        <v>0</v>
      </c>
      <c r="AV1921" s="2">
        <f t="shared" si="794"/>
        <v>0</v>
      </c>
      <c r="AW1921" s="2">
        <f t="shared" si="795"/>
        <v>0</v>
      </c>
      <c r="AY1921" t="s">
        <v>1917</v>
      </c>
      <c r="AZ1921" t="s">
        <v>1311</v>
      </c>
      <c r="BA1921">
        <v>3</v>
      </c>
      <c r="BC1921">
        <v>2</v>
      </c>
      <c r="BD1921" s="91">
        <v>47</v>
      </c>
      <c r="BE1921" s="93">
        <v>151</v>
      </c>
      <c r="BF1921" s="96">
        <f t="shared" si="796"/>
        <v>47151</v>
      </c>
      <c r="BG1921" s="96">
        <f t="shared" si="775"/>
        <v>47151</v>
      </c>
      <c r="BI1921" s="7" t="s">
        <v>1447</v>
      </c>
    </row>
    <row r="1922" spans="1:61" ht="14" hidden="1" customHeight="1" outlineLevel="1" x14ac:dyDescent="0.2">
      <c r="A1922" t="s">
        <v>1479</v>
      </c>
      <c r="B1922" t="s">
        <v>1311</v>
      </c>
      <c r="C1922" s="1">
        <f t="shared" si="787"/>
        <v>6915</v>
      </c>
      <c r="D1922" s="7">
        <f>IF(N1922&gt;0, RANK(N1922,(N1922:P1922,Q1922:AF1922)),0)</f>
        <v>2</v>
      </c>
      <c r="E1922" s="7">
        <f>IF(O1922&gt;0,RANK(O1922,(N1922:P1922,Q1922:AF1922)),0)</f>
        <v>1</v>
      </c>
      <c r="F1922" s="7">
        <f>IF(P1922&gt;0,RANK(P1922,(N1922:P1922,Q1922:AF1922)),0)</f>
        <v>4</v>
      </c>
      <c r="G1922" s="1">
        <f t="shared" si="785"/>
        <v>4445</v>
      </c>
      <c r="H1922" s="2">
        <f t="shared" si="786"/>
        <v>0.64280549530007236</v>
      </c>
      <c r="I1922" s="2"/>
      <c r="J1922" s="2">
        <f t="shared" si="788"/>
        <v>0.16673897324656545</v>
      </c>
      <c r="K1922" s="2">
        <f t="shared" si="789"/>
        <v>0.80954446854663775</v>
      </c>
      <c r="L1922" s="2">
        <f t="shared" si="790"/>
        <v>3.036876355748373E-3</v>
      </c>
      <c r="M1922" s="2">
        <f t="shared" si="791"/>
        <v>2.0679681851048484E-2</v>
      </c>
      <c r="N1922" s="53">
        <v>1153</v>
      </c>
      <c r="O1922" s="53">
        <v>5598</v>
      </c>
      <c r="P1922" s="53">
        <v>21</v>
      </c>
      <c r="Y1922" s="53">
        <v>8</v>
      </c>
      <c r="Z1922" s="53">
        <v>19</v>
      </c>
      <c r="AA1922" s="53">
        <v>9</v>
      </c>
      <c r="AB1922" s="53">
        <v>9</v>
      </c>
      <c r="AC1922" s="53">
        <v>14</v>
      </c>
      <c r="AD1922" s="53">
        <v>50</v>
      </c>
      <c r="AE1922" s="53">
        <v>15</v>
      </c>
      <c r="AF1922" s="53">
        <v>19</v>
      </c>
      <c r="AG1922" s="53">
        <v>0</v>
      </c>
      <c r="AP1922" s="7">
        <f>IF(Q1922&gt;0,RANK(Q1922,(N1922:P1922,Q1922:AF1922)),0)</f>
        <v>0</v>
      </c>
      <c r="AQ1922" s="7">
        <f>IF(R1922&gt;0,RANK(R1922,(N1922:P1922,Q1922:AF1922)),0)</f>
        <v>0</v>
      </c>
      <c r="AR1922" s="7">
        <f>IF(T1922&gt;0,RANK(T1922,(N1922:P1922,Q1922:AF1922)),0)</f>
        <v>0</v>
      </c>
      <c r="AS1922" s="7">
        <f>IF(S1922&gt;0,RANK(S1922,(N1922:P1922,Q1922:AF1922)),0)</f>
        <v>0</v>
      </c>
      <c r="AT1922" s="2">
        <f t="shared" si="792"/>
        <v>0</v>
      </c>
      <c r="AU1922" s="2">
        <f t="shared" si="793"/>
        <v>0</v>
      </c>
      <c r="AV1922" s="2">
        <f t="shared" si="794"/>
        <v>0</v>
      </c>
      <c r="AW1922" s="2">
        <f t="shared" si="795"/>
        <v>0</v>
      </c>
      <c r="AY1922" t="s">
        <v>1479</v>
      </c>
      <c r="AZ1922" t="s">
        <v>1311</v>
      </c>
      <c r="BA1922">
        <v>4</v>
      </c>
      <c r="BC1922">
        <v>2</v>
      </c>
      <c r="BD1922" s="91">
        <v>47</v>
      </c>
      <c r="BE1922" s="93">
        <v>153</v>
      </c>
      <c r="BF1922" s="96">
        <f t="shared" si="796"/>
        <v>47153</v>
      </c>
      <c r="BG1922" s="96">
        <f t="shared" si="775"/>
        <v>47153</v>
      </c>
      <c r="BI1922" s="7" t="s">
        <v>1447</v>
      </c>
    </row>
    <row r="1923" spans="1:61" ht="14" hidden="1" customHeight="1" outlineLevel="1" x14ac:dyDescent="0.2">
      <c r="A1923" t="s">
        <v>1745</v>
      </c>
      <c r="B1923" t="s">
        <v>1311</v>
      </c>
      <c r="C1923" s="1">
        <f t="shared" si="787"/>
        <v>42703</v>
      </c>
      <c r="D1923" s="7">
        <f>IF(N1923&gt;0, RANK(N1923,(N1923:P1923,Q1923:AF1923)),0)</f>
        <v>2</v>
      </c>
      <c r="E1923" s="7">
        <f>IF(O1923&gt;0,RANK(O1923,(N1923:P1923,Q1923:AF1923)),0)</f>
        <v>1</v>
      </c>
      <c r="F1923" s="7">
        <f>IF(P1923&gt;0,RANK(P1923,(N1923:P1923,Q1923:AF1923)),0)</f>
        <v>6</v>
      </c>
      <c r="G1923" s="1">
        <f t="shared" si="785"/>
        <v>25597</v>
      </c>
      <c r="H1923" s="2">
        <f t="shared" si="786"/>
        <v>0.5994192445495633</v>
      </c>
      <c r="I1923" s="2"/>
      <c r="J1923" s="2">
        <f t="shared" si="788"/>
        <v>0.18579490902278528</v>
      </c>
      <c r="K1923" s="2">
        <f t="shared" si="789"/>
        <v>0.78521415357234858</v>
      </c>
      <c r="L1923" s="2">
        <f t="shared" si="790"/>
        <v>2.9271948106690399E-3</v>
      </c>
      <c r="M1923" s="2">
        <f t="shared" si="791"/>
        <v>2.6063742594197095E-2</v>
      </c>
      <c r="N1923" s="53">
        <v>7934</v>
      </c>
      <c r="O1923" s="53">
        <v>33531</v>
      </c>
      <c r="P1923" s="53">
        <v>125</v>
      </c>
      <c r="Y1923" s="53">
        <v>50</v>
      </c>
      <c r="Z1923" s="53">
        <v>112</v>
      </c>
      <c r="AA1923" s="53">
        <v>81</v>
      </c>
      <c r="AB1923" s="53">
        <v>97</v>
      </c>
      <c r="AC1923" s="53">
        <v>219</v>
      </c>
      <c r="AD1923" s="53">
        <v>286</v>
      </c>
      <c r="AE1923" s="53">
        <v>104</v>
      </c>
      <c r="AF1923" s="53">
        <v>164</v>
      </c>
      <c r="AG1923" s="53">
        <v>0</v>
      </c>
      <c r="AP1923" s="7">
        <f>IF(Q1923&gt;0,RANK(Q1923,(N1923:P1923,Q1923:AF1923)),0)</f>
        <v>0</v>
      </c>
      <c r="AQ1923" s="7">
        <f>IF(R1923&gt;0,RANK(R1923,(N1923:P1923,Q1923:AF1923)),0)</f>
        <v>0</v>
      </c>
      <c r="AR1923" s="7">
        <f>IF(T1923&gt;0,RANK(T1923,(N1923:P1923,Q1923:AF1923)),0)</f>
        <v>0</v>
      </c>
      <c r="AS1923" s="7">
        <f>IF(S1923&gt;0,RANK(S1923,(N1923:P1923,Q1923:AF1923)),0)</f>
        <v>0</v>
      </c>
      <c r="AT1923" s="2">
        <f t="shared" si="792"/>
        <v>0</v>
      </c>
      <c r="AU1923" s="2">
        <f t="shared" si="793"/>
        <v>0</v>
      </c>
      <c r="AV1923" s="2">
        <f t="shared" si="794"/>
        <v>0</v>
      </c>
      <c r="AW1923" s="2">
        <f t="shared" si="795"/>
        <v>0</v>
      </c>
      <c r="AY1923" t="s">
        <v>1745</v>
      </c>
      <c r="AZ1923" t="s">
        <v>1311</v>
      </c>
      <c r="BA1923">
        <v>1</v>
      </c>
      <c r="BC1923">
        <v>2</v>
      </c>
      <c r="BD1923" s="91">
        <v>47</v>
      </c>
      <c r="BE1923" s="93">
        <v>155</v>
      </c>
      <c r="BF1923" s="96">
        <f t="shared" si="796"/>
        <v>47155</v>
      </c>
      <c r="BG1923" s="96">
        <f t="shared" si="775"/>
        <v>47155</v>
      </c>
      <c r="BI1923" s="7" t="s">
        <v>1447</v>
      </c>
    </row>
    <row r="1924" spans="1:61" ht="14" hidden="1" customHeight="1" outlineLevel="1" x14ac:dyDescent="0.2">
      <c r="A1924" t="s">
        <v>413</v>
      </c>
      <c r="B1924" t="s">
        <v>1311</v>
      </c>
      <c r="C1924" s="1">
        <f t="shared" si="787"/>
        <v>373923</v>
      </c>
      <c r="D1924" s="7">
        <f>IF(N1924&gt;0, RANK(N1924,(N1924:P1924,Q1924:AF1924)),0)</f>
        <v>1</v>
      </c>
      <c r="E1924" s="7">
        <f>IF(O1924&gt;0,RANK(O1924,(N1924:P1924,Q1924:AF1924)),0)</f>
        <v>2</v>
      </c>
      <c r="F1924" s="7">
        <f>IF(P1924&gt;0,RANK(P1924,(N1924:P1924,Q1924:AF1924)),0)</f>
        <v>6</v>
      </c>
      <c r="G1924" s="1">
        <f t="shared" si="785"/>
        <v>93237</v>
      </c>
      <c r="H1924" s="2">
        <f t="shared" si="786"/>
        <v>0.24934812782310797</v>
      </c>
      <c r="I1924" s="2"/>
      <c r="J1924" s="2">
        <f t="shared" si="788"/>
        <v>0.61050002273195281</v>
      </c>
      <c r="K1924" s="2">
        <f t="shared" si="789"/>
        <v>0.36115189490884486</v>
      </c>
      <c r="L1924" s="2">
        <f t="shared" si="790"/>
        <v>3.4552568309518272E-3</v>
      </c>
      <c r="M1924" s="2">
        <f t="shared" si="791"/>
        <v>2.4892825528250503E-2</v>
      </c>
      <c r="N1924" s="53">
        <v>228280</v>
      </c>
      <c r="O1924" s="53">
        <v>135043</v>
      </c>
      <c r="P1924" s="53">
        <v>1292</v>
      </c>
      <c r="Y1924" s="53">
        <v>645</v>
      </c>
      <c r="Z1924" s="53">
        <v>1018</v>
      </c>
      <c r="AA1924" s="53">
        <v>591</v>
      </c>
      <c r="AB1924" s="53">
        <v>1358</v>
      </c>
      <c r="AC1924" s="53">
        <v>1029</v>
      </c>
      <c r="AD1924" s="53">
        <v>1867</v>
      </c>
      <c r="AE1924" s="53">
        <v>1636</v>
      </c>
      <c r="AF1924" s="53">
        <v>1161</v>
      </c>
      <c r="AG1924" s="53">
        <v>3</v>
      </c>
      <c r="AP1924" s="7">
        <f>IF(Q1924&gt;0,RANK(Q1924,(N1924:P1924,Q1924:AF1924)),0)</f>
        <v>0</v>
      </c>
      <c r="AQ1924" s="7">
        <f>IF(R1924&gt;0,RANK(R1924,(N1924:P1924,Q1924:AF1924)),0)</f>
        <v>0</v>
      </c>
      <c r="AR1924" s="7">
        <f>IF(T1924&gt;0,RANK(T1924,(N1924:P1924,Q1924:AF1924)),0)</f>
        <v>0</v>
      </c>
      <c r="AS1924" s="7">
        <f>IF(S1924&gt;0,RANK(S1924,(N1924:P1924,Q1924:AF1924)),0)</f>
        <v>0</v>
      </c>
      <c r="AT1924" s="2">
        <f t="shared" si="792"/>
        <v>0</v>
      </c>
      <c r="AU1924" s="2">
        <f t="shared" si="793"/>
        <v>0</v>
      </c>
      <c r="AV1924" s="2">
        <f t="shared" si="794"/>
        <v>0</v>
      </c>
      <c r="AW1924" s="2">
        <f t="shared" si="795"/>
        <v>0</v>
      </c>
      <c r="AY1924" t="s">
        <v>413</v>
      </c>
      <c r="AZ1924" t="s">
        <v>1311</v>
      </c>
      <c r="BC1924">
        <v>2</v>
      </c>
      <c r="BD1924" s="91">
        <v>47</v>
      </c>
      <c r="BE1924" s="93">
        <v>157</v>
      </c>
      <c r="BF1924" s="96">
        <f t="shared" si="796"/>
        <v>47157</v>
      </c>
      <c r="BG1924" s="96">
        <f t="shared" ref="BG1924:BG1987" si="797">BF1924</f>
        <v>47157</v>
      </c>
      <c r="BI1924" s="7" t="s">
        <v>1447</v>
      </c>
    </row>
    <row r="1925" spans="1:61" ht="14" hidden="1" customHeight="1" outlineLevel="1" x14ac:dyDescent="0.2">
      <c r="A1925" t="s">
        <v>801</v>
      </c>
      <c r="B1925" t="s">
        <v>1311</v>
      </c>
      <c r="C1925" s="1">
        <f t="shared" si="787"/>
        <v>8391</v>
      </c>
      <c r="D1925" s="7">
        <f>IF(N1925&gt;0, RANK(N1925,(N1925:P1925,Q1925:AF1925)),0)</f>
        <v>2</v>
      </c>
      <c r="E1925" s="7">
        <f>IF(O1925&gt;0,RANK(O1925,(N1925:P1925,Q1925:AF1925)),0)</f>
        <v>1</v>
      </c>
      <c r="F1925" s="7">
        <f>IF(P1925&gt;0,RANK(P1925,(N1925:P1925,Q1925:AF1925)),0)</f>
        <v>7</v>
      </c>
      <c r="G1925" s="1">
        <f t="shared" si="785"/>
        <v>5117</v>
      </c>
      <c r="H1925" s="2">
        <f t="shared" si="786"/>
        <v>0.6098200452866166</v>
      </c>
      <c r="I1925" s="2"/>
      <c r="J1925" s="2">
        <f t="shared" si="788"/>
        <v>0.17792873316648791</v>
      </c>
      <c r="K1925" s="2">
        <f t="shared" si="789"/>
        <v>0.78774877845310454</v>
      </c>
      <c r="L1925" s="2">
        <f t="shared" si="790"/>
        <v>2.3835061375283039E-3</v>
      </c>
      <c r="M1925" s="2">
        <f t="shared" si="791"/>
        <v>3.1938982242879221E-2</v>
      </c>
      <c r="N1925" s="53">
        <v>1493</v>
      </c>
      <c r="O1925" s="53">
        <v>6610</v>
      </c>
      <c r="P1925" s="53">
        <v>20</v>
      </c>
      <c r="Y1925" s="53">
        <v>15</v>
      </c>
      <c r="Z1925" s="53">
        <v>30</v>
      </c>
      <c r="AA1925" s="53">
        <v>14</v>
      </c>
      <c r="AB1925" s="53">
        <v>116</v>
      </c>
      <c r="AC1925" s="53">
        <v>20</v>
      </c>
      <c r="AD1925" s="53">
        <v>34</v>
      </c>
      <c r="AE1925" s="53">
        <v>14</v>
      </c>
      <c r="AF1925" s="53">
        <v>24</v>
      </c>
      <c r="AG1925" s="53">
        <v>1</v>
      </c>
      <c r="AP1925" s="7">
        <f>IF(Q1925&gt;0,RANK(Q1925,(N1925:P1925,Q1925:AF1925)),0)</f>
        <v>0</v>
      </c>
      <c r="AQ1925" s="7">
        <f>IF(R1925&gt;0,RANK(R1925,(N1925:P1925,Q1925:AF1925)),0)</f>
        <v>0</v>
      </c>
      <c r="AR1925" s="7">
        <f>IF(T1925&gt;0,RANK(T1925,(N1925:P1925,Q1925:AF1925)),0)</f>
        <v>0</v>
      </c>
      <c r="AS1925" s="7">
        <f>IF(S1925&gt;0,RANK(S1925,(N1925:P1925,Q1925:AF1925)),0)</f>
        <v>0</v>
      </c>
      <c r="AT1925" s="2">
        <f t="shared" si="792"/>
        <v>0</v>
      </c>
      <c r="AU1925" s="2">
        <f t="shared" si="793"/>
        <v>0</v>
      </c>
      <c r="AV1925" s="2">
        <f t="shared" si="794"/>
        <v>0</v>
      </c>
      <c r="AW1925" s="2">
        <f t="shared" si="795"/>
        <v>0</v>
      </c>
      <c r="AY1925" t="s">
        <v>801</v>
      </c>
      <c r="AZ1925" t="s">
        <v>1311</v>
      </c>
      <c r="BA1925">
        <v>6</v>
      </c>
      <c r="BC1925">
        <v>2</v>
      </c>
      <c r="BD1925" s="91">
        <v>47</v>
      </c>
      <c r="BE1925" s="93">
        <v>159</v>
      </c>
      <c r="BF1925" s="96">
        <f t="shared" si="796"/>
        <v>47159</v>
      </c>
      <c r="BG1925" s="96">
        <f t="shared" si="797"/>
        <v>47159</v>
      </c>
      <c r="BI1925" s="7" t="s">
        <v>1447</v>
      </c>
    </row>
    <row r="1926" spans="1:61" ht="14" hidden="1" customHeight="1" outlineLevel="1" x14ac:dyDescent="0.2">
      <c r="A1926" t="s">
        <v>2051</v>
      </c>
      <c r="B1926" t="s">
        <v>1311</v>
      </c>
      <c r="C1926" s="1">
        <f t="shared" si="787"/>
        <v>5940</v>
      </c>
      <c r="D1926" s="7">
        <f>IF(N1926&gt;0, RANK(N1926,(N1926:P1926,Q1926:AF1926)),0)</f>
        <v>2</v>
      </c>
      <c r="E1926" s="7">
        <f>IF(O1926&gt;0,RANK(O1926,(N1926:P1926,Q1926:AF1926)),0)</f>
        <v>1</v>
      </c>
      <c r="F1926" s="7">
        <f>IF(P1926&gt;0,RANK(P1926,(N1926:P1926,Q1926:AF1926)),0)</f>
        <v>9</v>
      </c>
      <c r="G1926" s="1">
        <f t="shared" si="785"/>
        <v>3622</v>
      </c>
      <c r="H1926" s="2">
        <f t="shared" si="786"/>
        <v>0.60976430976430973</v>
      </c>
      <c r="I1926" s="2"/>
      <c r="J1926" s="2">
        <f t="shared" si="788"/>
        <v>0.18097643097643099</v>
      </c>
      <c r="K1926" s="2">
        <f t="shared" si="789"/>
        <v>0.79074074074074074</v>
      </c>
      <c r="L1926" s="2">
        <f t="shared" si="790"/>
        <v>2.5252525252525255E-3</v>
      </c>
      <c r="M1926" s="2">
        <f t="shared" si="791"/>
        <v>2.5757575757575719E-2</v>
      </c>
      <c r="N1926" s="53">
        <v>1075</v>
      </c>
      <c r="O1926" s="53">
        <v>4697</v>
      </c>
      <c r="P1926" s="53">
        <v>15</v>
      </c>
      <c r="Y1926" s="53">
        <v>18</v>
      </c>
      <c r="Z1926" s="53">
        <v>23</v>
      </c>
      <c r="AA1926" s="53">
        <v>13</v>
      </c>
      <c r="AB1926" s="53">
        <v>22</v>
      </c>
      <c r="AC1926" s="53">
        <v>11</v>
      </c>
      <c r="AD1926" s="53">
        <v>30</v>
      </c>
      <c r="AE1926" s="53">
        <v>16</v>
      </c>
      <c r="AF1926" s="53">
        <v>20</v>
      </c>
      <c r="AG1926" s="53">
        <v>0</v>
      </c>
      <c r="AP1926" s="7">
        <f>IF(Q1926&gt;0,RANK(Q1926,(N1926:P1926,Q1926:AF1926)),0)</f>
        <v>0</v>
      </c>
      <c r="AQ1926" s="7">
        <f>IF(R1926&gt;0,RANK(R1926,(N1926:P1926,Q1926:AF1926)),0)</f>
        <v>0</v>
      </c>
      <c r="AR1926" s="7">
        <f>IF(T1926&gt;0,RANK(T1926,(N1926:P1926,Q1926:AF1926)),0)</f>
        <v>0</v>
      </c>
      <c r="AS1926" s="7">
        <f>IF(S1926&gt;0,RANK(S1926,(N1926:P1926,Q1926:AF1926)),0)</f>
        <v>0</v>
      </c>
      <c r="AT1926" s="2">
        <f t="shared" si="792"/>
        <v>0</v>
      </c>
      <c r="AU1926" s="2">
        <f t="shared" si="793"/>
        <v>0</v>
      </c>
      <c r="AV1926" s="2">
        <f t="shared" si="794"/>
        <v>0</v>
      </c>
      <c r="AW1926" s="2">
        <f t="shared" si="795"/>
        <v>0</v>
      </c>
      <c r="AY1926" t="s">
        <v>2051</v>
      </c>
      <c r="AZ1926" t="s">
        <v>1311</v>
      </c>
      <c r="BA1926">
        <v>7</v>
      </c>
      <c r="BC1926">
        <v>2</v>
      </c>
      <c r="BD1926" s="91">
        <v>47</v>
      </c>
      <c r="BE1926" s="93">
        <v>161</v>
      </c>
      <c r="BF1926" s="96">
        <f t="shared" si="796"/>
        <v>47161</v>
      </c>
      <c r="BG1926" s="96">
        <f t="shared" si="797"/>
        <v>47161</v>
      </c>
      <c r="BI1926" s="7" t="s">
        <v>1447</v>
      </c>
    </row>
    <row r="1927" spans="1:61" ht="14" hidden="1" customHeight="1" outlineLevel="1" x14ac:dyDescent="0.2">
      <c r="A1927" t="s">
        <v>267</v>
      </c>
      <c r="B1927" t="s">
        <v>1311</v>
      </c>
      <c r="C1927" s="1">
        <f t="shared" si="787"/>
        <v>72591</v>
      </c>
      <c r="D1927" s="7">
        <f>IF(N1927&gt;0, RANK(N1927,(N1927:P1927,Q1927:AF1927)),0)</f>
        <v>2</v>
      </c>
      <c r="E1927" s="7">
        <f>IF(O1927&gt;0,RANK(O1927,(N1927:P1927,Q1927:AF1927)),0)</f>
        <v>1</v>
      </c>
      <c r="F1927" s="7">
        <f>IF(P1927&gt;0,RANK(P1927,(N1927:P1927,Q1927:AF1927)),0)</f>
        <v>4</v>
      </c>
      <c r="G1927" s="1">
        <f t="shared" si="785"/>
        <v>39796</v>
      </c>
      <c r="H1927" s="2">
        <f t="shared" si="786"/>
        <v>0.54822223140609716</v>
      </c>
      <c r="I1927" s="2"/>
      <c r="J1927" s="2">
        <f t="shared" si="788"/>
        <v>0.21641801325233156</v>
      </c>
      <c r="K1927" s="2">
        <f t="shared" si="789"/>
        <v>0.76464024465842872</v>
      </c>
      <c r="L1927" s="2">
        <f t="shared" si="790"/>
        <v>2.8240415478502845E-3</v>
      </c>
      <c r="M1927" s="2">
        <f t="shared" si="791"/>
        <v>1.6117700541389425E-2</v>
      </c>
      <c r="N1927" s="53">
        <v>15710</v>
      </c>
      <c r="O1927" s="53">
        <v>55506</v>
      </c>
      <c r="P1927" s="53">
        <v>205</v>
      </c>
      <c r="Y1927" s="53">
        <v>95</v>
      </c>
      <c r="Z1927" s="53">
        <v>169</v>
      </c>
      <c r="AA1927" s="53">
        <v>122</v>
      </c>
      <c r="AB1927" s="53">
        <v>87</v>
      </c>
      <c r="AC1927" s="53">
        <v>101</v>
      </c>
      <c r="AD1927" s="53">
        <v>334</v>
      </c>
      <c r="AE1927" s="53">
        <v>74</v>
      </c>
      <c r="AF1927" s="53">
        <v>186</v>
      </c>
      <c r="AG1927" s="53">
        <v>2</v>
      </c>
      <c r="AP1927" s="7">
        <f>IF(Q1927&gt;0,RANK(Q1927,(N1927:P1927,Q1927:AF1927)),0)</f>
        <v>0</v>
      </c>
      <c r="AQ1927" s="7">
        <f>IF(R1927&gt;0,RANK(R1927,(N1927:P1927,Q1927:AF1927)),0)</f>
        <v>0</v>
      </c>
      <c r="AR1927" s="7">
        <f>IF(T1927&gt;0,RANK(T1927,(N1927:P1927,Q1927:AF1927)),0)</f>
        <v>0</v>
      </c>
      <c r="AS1927" s="7">
        <f>IF(S1927&gt;0,RANK(S1927,(N1927:P1927,Q1927:AF1927)),0)</f>
        <v>0</v>
      </c>
      <c r="AT1927" s="2">
        <f t="shared" si="792"/>
        <v>0</v>
      </c>
      <c r="AU1927" s="2">
        <f t="shared" si="793"/>
        <v>0</v>
      </c>
      <c r="AV1927" s="2">
        <f t="shared" si="794"/>
        <v>0</v>
      </c>
      <c r="AW1927" s="2">
        <f t="shared" si="795"/>
        <v>0</v>
      </c>
      <c r="AY1927" t="s">
        <v>267</v>
      </c>
      <c r="AZ1927" t="s">
        <v>1311</v>
      </c>
      <c r="BA1927">
        <v>1</v>
      </c>
      <c r="BC1927">
        <v>2</v>
      </c>
      <c r="BD1927" s="91">
        <v>47</v>
      </c>
      <c r="BE1927" s="93">
        <v>163</v>
      </c>
      <c r="BF1927" s="96">
        <f t="shared" si="796"/>
        <v>47163</v>
      </c>
      <c r="BG1927" s="96">
        <f t="shared" si="797"/>
        <v>47163</v>
      </c>
      <c r="BI1927" s="7" t="s">
        <v>1447</v>
      </c>
    </row>
    <row r="1928" spans="1:61" ht="14" hidden="1" customHeight="1" outlineLevel="1" x14ac:dyDescent="0.2">
      <c r="A1928" t="s">
        <v>1415</v>
      </c>
      <c r="B1928" t="s">
        <v>1311</v>
      </c>
      <c r="C1928" s="1">
        <f t="shared" si="787"/>
        <v>89151</v>
      </c>
      <c r="D1928" s="7">
        <f>IF(N1928&gt;0, RANK(N1928,(N1928:P1928,Q1928:AF1928)),0)</f>
        <v>2</v>
      </c>
      <c r="E1928" s="7">
        <f>IF(O1928&gt;0,RANK(O1928,(N1928:P1928,Q1928:AF1928)),0)</f>
        <v>1</v>
      </c>
      <c r="F1928" s="7">
        <f>IF(P1928&gt;0,RANK(P1928,(N1928:P1928,Q1928:AF1928)),0)</f>
        <v>5</v>
      </c>
      <c r="G1928" s="1">
        <f t="shared" si="785"/>
        <v>39153</v>
      </c>
      <c r="H1928" s="2">
        <f t="shared" si="786"/>
        <v>0.43917622909445769</v>
      </c>
      <c r="I1928" s="2"/>
      <c r="J1928" s="2">
        <f t="shared" si="788"/>
        <v>0.26783771354219243</v>
      </c>
      <c r="K1928" s="2">
        <f t="shared" si="789"/>
        <v>0.70701394263665018</v>
      </c>
      <c r="L1928" s="2">
        <f t="shared" si="790"/>
        <v>3.8137541923253804E-3</v>
      </c>
      <c r="M1928" s="2">
        <f t="shared" si="791"/>
        <v>2.1334589628832001E-2</v>
      </c>
      <c r="N1928" s="53">
        <v>23878</v>
      </c>
      <c r="O1928" s="53">
        <v>63031</v>
      </c>
      <c r="P1928" s="53">
        <v>340</v>
      </c>
      <c r="Y1928" s="53">
        <v>118</v>
      </c>
      <c r="Z1928" s="53">
        <v>236</v>
      </c>
      <c r="AA1928" s="53">
        <v>115</v>
      </c>
      <c r="AB1928" s="53">
        <v>296</v>
      </c>
      <c r="AC1928" s="53">
        <v>157</v>
      </c>
      <c r="AD1928" s="53">
        <v>479</v>
      </c>
      <c r="AE1928" s="53">
        <v>135</v>
      </c>
      <c r="AF1928" s="53">
        <v>356</v>
      </c>
      <c r="AG1928" s="53">
        <v>10</v>
      </c>
      <c r="AP1928" s="7">
        <f>IF(Q1928&gt;0,RANK(Q1928,(N1928:P1928,Q1928:AF1928)),0)</f>
        <v>0</v>
      </c>
      <c r="AQ1928" s="7">
        <f>IF(R1928&gt;0,RANK(R1928,(N1928:P1928,Q1928:AF1928)),0)</f>
        <v>0</v>
      </c>
      <c r="AR1928" s="7">
        <f>IF(T1928&gt;0,RANK(T1928,(N1928:P1928,Q1928:AF1928)),0)</f>
        <v>0</v>
      </c>
      <c r="AS1928" s="7">
        <f>IF(S1928&gt;0,RANK(S1928,(N1928:P1928,Q1928:AF1928)),0)</f>
        <v>0</v>
      </c>
      <c r="AT1928" s="2">
        <f t="shared" si="792"/>
        <v>0</v>
      </c>
      <c r="AU1928" s="2">
        <f t="shared" si="793"/>
        <v>0</v>
      </c>
      <c r="AV1928" s="2">
        <f t="shared" si="794"/>
        <v>0</v>
      </c>
      <c r="AW1928" s="2">
        <f t="shared" si="795"/>
        <v>0</v>
      </c>
      <c r="AY1928" t="s">
        <v>1415</v>
      </c>
      <c r="AZ1928" t="s">
        <v>1311</v>
      </c>
      <c r="BA1928">
        <v>6</v>
      </c>
      <c r="BC1928">
        <v>2</v>
      </c>
      <c r="BD1928" s="91">
        <v>47</v>
      </c>
      <c r="BE1928" s="93">
        <v>165</v>
      </c>
      <c r="BF1928" s="96">
        <f t="shared" si="796"/>
        <v>47165</v>
      </c>
      <c r="BG1928" s="96">
        <f t="shared" si="797"/>
        <v>47165</v>
      </c>
      <c r="BI1928" s="7" t="s">
        <v>1447</v>
      </c>
    </row>
    <row r="1929" spans="1:61" ht="14" hidden="1" customHeight="1" outlineLevel="1" x14ac:dyDescent="0.2">
      <c r="A1929" t="s">
        <v>2179</v>
      </c>
      <c r="B1929" t="s">
        <v>1311</v>
      </c>
      <c r="C1929" s="1">
        <f t="shared" si="787"/>
        <v>26047</v>
      </c>
      <c r="D1929" s="7">
        <f>IF(N1929&gt;0, RANK(N1929,(N1929:P1929,Q1929:AF1929)),0)</f>
        <v>2</v>
      </c>
      <c r="E1929" s="7">
        <f>IF(O1929&gt;0,RANK(O1929,(N1929:P1929,Q1929:AF1929)),0)</f>
        <v>1</v>
      </c>
      <c r="F1929" s="7">
        <f>IF(P1929&gt;0,RANK(P1929,(N1929:P1929,Q1929:AF1929)),0)</f>
        <v>6</v>
      </c>
      <c r="G1929" s="1">
        <f t="shared" si="785"/>
        <v>13770</v>
      </c>
      <c r="H1929" s="2">
        <f t="shared" si="786"/>
        <v>0.52865973048719628</v>
      </c>
      <c r="I1929" s="2"/>
      <c r="J1929" s="2">
        <f t="shared" si="788"/>
        <v>0.22206012208699658</v>
      </c>
      <c r="K1929" s="2">
        <f t="shared" si="789"/>
        <v>0.75071985257419283</v>
      </c>
      <c r="L1929" s="2">
        <f t="shared" si="790"/>
        <v>2.9561945713517872E-3</v>
      </c>
      <c r="M1929" s="2">
        <f t="shared" si="791"/>
        <v>2.426383076745884E-2</v>
      </c>
      <c r="N1929" s="53">
        <v>5784</v>
      </c>
      <c r="O1929" s="53">
        <v>19554</v>
      </c>
      <c r="P1929" s="53">
        <v>77</v>
      </c>
      <c r="Y1929" s="53">
        <v>53</v>
      </c>
      <c r="Z1929" s="53">
        <v>98</v>
      </c>
      <c r="AA1929" s="53">
        <v>57</v>
      </c>
      <c r="AB1929" s="53">
        <v>67</v>
      </c>
      <c r="AC1929" s="53">
        <v>48</v>
      </c>
      <c r="AD1929" s="53">
        <v>164</v>
      </c>
      <c r="AE1929" s="53">
        <v>53</v>
      </c>
      <c r="AF1929" s="53">
        <v>92</v>
      </c>
      <c r="AG1929" s="53">
        <v>0</v>
      </c>
      <c r="AP1929" s="7">
        <f>IF(Q1929&gt;0,RANK(Q1929,(N1929:P1929,Q1929:AF1929)),0)</f>
        <v>0</v>
      </c>
      <c r="AQ1929" s="7">
        <f>IF(R1929&gt;0,RANK(R1929,(N1929:P1929,Q1929:AF1929)),0)</f>
        <v>0</v>
      </c>
      <c r="AR1929" s="7">
        <f>IF(T1929&gt;0,RANK(T1929,(N1929:P1929,Q1929:AF1929)),0)</f>
        <v>0</v>
      </c>
      <c r="AS1929" s="7">
        <f>IF(S1929&gt;0,RANK(S1929,(N1929:P1929,Q1929:AF1929)),0)</f>
        <v>0</v>
      </c>
      <c r="AT1929" s="2">
        <f t="shared" si="792"/>
        <v>0</v>
      </c>
      <c r="AU1929" s="2">
        <f t="shared" si="793"/>
        <v>0</v>
      </c>
      <c r="AV1929" s="2">
        <f t="shared" si="794"/>
        <v>0</v>
      </c>
      <c r="AW1929" s="2">
        <f t="shared" si="795"/>
        <v>0</v>
      </c>
      <c r="AY1929" t="s">
        <v>2179</v>
      </c>
      <c r="AZ1929" t="s">
        <v>1311</v>
      </c>
      <c r="BA1929">
        <v>8</v>
      </c>
      <c r="BC1929">
        <v>2</v>
      </c>
      <c r="BD1929" s="91">
        <v>47</v>
      </c>
      <c r="BE1929" s="93">
        <v>167</v>
      </c>
      <c r="BF1929" s="96">
        <f t="shared" si="796"/>
        <v>47167</v>
      </c>
      <c r="BG1929" s="96">
        <f t="shared" si="797"/>
        <v>47167</v>
      </c>
      <c r="BI1929" s="7" t="s">
        <v>1447</v>
      </c>
    </row>
    <row r="1930" spans="1:61" ht="14" hidden="1" customHeight="1" outlineLevel="1" x14ac:dyDescent="0.2">
      <c r="A1930" t="s">
        <v>2296</v>
      </c>
      <c r="B1930" t="s">
        <v>1311</v>
      </c>
      <c r="C1930" s="1">
        <f t="shared" si="787"/>
        <v>3641</v>
      </c>
      <c r="D1930" s="7">
        <f>IF(N1930&gt;0, RANK(N1930,(N1930:P1930,Q1930:AF1930)),0)</f>
        <v>2</v>
      </c>
      <c r="E1930" s="7">
        <f>IF(O1930&gt;0,RANK(O1930,(N1930:P1930,Q1930:AF1930)),0)</f>
        <v>1</v>
      </c>
      <c r="F1930" s="7">
        <f>IF(P1930&gt;0,RANK(P1930,(N1930:P1930,Q1930:AF1930)),0)</f>
        <v>6</v>
      </c>
      <c r="G1930" s="1">
        <f t="shared" si="785"/>
        <v>1931</v>
      </c>
      <c r="H1930" s="2">
        <f t="shared" si="786"/>
        <v>0.53034880527327655</v>
      </c>
      <c r="I1930" s="2"/>
      <c r="J1930" s="2">
        <f t="shared" si="788"/>
        <v>0.22246635539686899</v>
      </c>
      <c r="K1930" s="2">
        <f t="shared" si="789"/>
        <v>0.75281516067014553</v>
      </c>
      <c r="L1930" s="2">
        <f t="shared" si="790"/>
        <v>2.4718483932985444E-3</v>
      </c>
      <c r="M1930" s="2">
        <f t="shared" si="791"/>
        <v>2.2246635539686935E-2</v>
      </c>
      <c r="N1930" s="53">
        <v>810</v>
      </c>
      <c r="O1930" s="53">
        <v>2741</v>
      </c>
      <c r="P1930" s="53">
        <v>9</v>
      </c>
      <c r="Y1930" s="53">
        <v>5</v>
      </c>
      <c r="Z1930" s="53">
        <v>17</v>
      </c>
      <c r="AA1930" s="53">
        <v>8</v>
      </c>
      <c r="AB1930" s="53">
        <v>17</v>
      </c>
      <c r="AC1930" s="53">
        <v>8</v>
      </c>
      <c r="AD1930" s="53">
        <v>13</v>
      </c>
      <c r="AE1930" s="53">
        <v>5</v>
      </c>
      <c r="AF1930" s="53">
        <v>8</v>
      </c>
      <c r="AG1930" s="53">
        <v>0</v>
      </c>
      <c r="AP1930" s="7">
        <f>IF(Q1930&gt;0,RANK(Q1930,(N1930:P1930,Q1930:AF1930)),0)</f>
        <v>0</v>
      </c>
      <c r="AQ1930" s="7">
        <f>IF(R1930&gt;0,RANK(R1930,(N1930:P1930,Q1930:AF1930)),0)</f>
        <v>0</v>
      </c>
      <c r="AR1930" s="7">
        <f>IF(T1930&gt;0,RANK(T1930,(N1930:P1930,Q1930:AF1930)),0)</f>
        <v>0</v>
      </c>
      <c r="AS1930" s="7">
        <f>IF(S1930&gt;0,RANK(S1930,(N1930:P1930,Q1930:AF1930)),0)</f>
        <v>0</v>
      </c>
      <c r="AT1930" s="2">
        <f t="shared" si="792"/>
        <v>0</v>
      </c>
      <c r="AU1930" s="2">
        <f t="shared" si="793"/>
        <v>0</v>
      </c>
      <c r="AV1930" s="2">
        <f t="shared" si="794"/>
        <v>0</v>
      </c>
      <c r="AW1930" s="2">
        <f t="shared" si="795"/>
        <v>0</v>
      </c>
      <c r="AY1930" t="s">
        <v>2296</v>
      </c>
      <c r="AZ1930" t="s">
        <v>1311</v>
      </c>
      <c r="BA1930">
        <v>6</v>
      </c>
      <c r="BC1930">
        <v>2</v>
      </c>
      <c r="BD1930" s="91">
        <v>47</v>
      </c>
      <c r="BE1930" s="93">
        <v>169</v>
      </c>
      <c r="BF1930" s="96">
        <f t="shared" si="796"/>
        <v>47169</v>
      </c>
      <c r="BG1930" s="96">
        <f t="shared" si="797"/>
        <v>47169</v>
      </c>
      <c r="BI1930" s="7" t="s">
        <v>1447</v>
      </c>
    </row>
    <row r="1931" spans="1:61" ht="14" hidden="1" customHeight="1" outlineLevel="1" x14ac:dyDescent="0.2">
      <c r="A1931" t="s">
        <v>2297</v>
      </c>
      <c r="B1931" t="s">
        <v>1311</v>
      </c>
      <c r="C1931" s="1">
        <f t="shared" si="787"/>
        <v>7901</v>
      </c>
      <c r="D1931" s="7">
        <f>IF(N1931&gt;0, RANK(N1931,(N1931:P1931,Q1931:AF1931)),0)</f>
        <v>2</v>
      </c>
      <c r="E1931" s="7">
        <f>IF(O1931&gt;0,RANK(O1931,(N1931:P1931,Q1931:AF1931)),0)</f>
        <v>1</v>
      </c>
      <c r="F1931" s="7">
        <f>IF(P1931&gt;0,RANK(P1931,(N1931:P1931,Q1931:AF1931)),0)</f>
        <v>6</v>
      </c>
      <c r="G1931" s="1">
        <f t="shared" si="785"/>
        <v>4818</v>
      </c>
      <c r="H1931" s="2">
        <f t="shared" si="786"/>
        <v>0.60979622832552838</v>
      </c>
      <c r="I1931" s="2"/>
      <c r="J1931" s="2">
        <f t="shared" si="788"/>
        <v>0.18339450702442728</v>
      </c>
      <c r="K1931" s="2">
        <f t="shared" si="789"/>
        <v>0.79319073534995566</v>
      </c>
      <c r="L1931" s="2">
        <f t="shared" si="790"/>
        <v>2.1516263764080495E-3</v>
      </c>
      <c r="M1931" s="2">
        <f t="shared" si="791"/>
        <v>2.1263131249209016E-2</v>
      </c>
      <c r="N1931" s="53">
        <v>1449</v>
      </c>
      <c r="O1931" s="53">
        <v>6267</v>
      </c>
      <c r="P1931" s="53">
        <v>17</v>
      </c>
      <c r="Y1931" s="53">
        <v>11</v>
      </c>
      <c r="Z1931" s="53">
        <v>28</v>
      </c>
      <c r="AA1931" s="53">
        <v>16</v>
      </c>
      <c r="AB1931" s="53">
        <v>10</v>
      </c>
      <c r="AC1931" s="53">
        <v>13</v>
      </c>
      <c r="AD1931" s="53">
        <v>44</v>
      </c>
      <c r="AE1931" s="53">
        <v>17</v>
      </c>
      <c r="AF1931" s="53">
        <v>29</v>
      </c>
      <c r="AG1931" s="53">
        <v>0</v>
      </c>
      <c r="AP1931" s="7">
        <f>IF(Q1931&gt;0,RANK(Q1931,(N1931:P1931,Q1931:AF1931)),0)</f>
        <v>0</v>
      </c>
      <c r="AQ1931" s="7">
        <f>IF(R1931&gt;0,RANK(R1931,(N1931:P1931,Q1931:AF1931)),0)</f>
        <v>0</v>
      </c>
      <c r="AR1931" s="7">
        <f>IF(T1931&gt;0,RANK(T1931,(N1931:P1931,Q1931:AF1931)),0)</f>
        <v>0</v>
      </c>
      <c r="AS1931" s="7">
        <f>IF(S1931&gt;0,RANK(S1931,(N1931:P1931,Q1931:AF1931)),0)</f>
        <v>0</v>
      </c>
      <c r="AT1931" s="2">
        <f t="shared" si="792"/>
        <v>0</v>
      </c>
      <c r="AU1931" s="2">
        <f t="shared" si="793"/>
        <v>0</v>
      </c>
      <c r="AV1931" s="2">
        <f t="shared" si="794"/>
        <v>0</v>
      </c>
      <c r="AW1931" s="2">
        <f t="shared" si="795"/>
        <v>0</v>
      </c>
      <c r="AY1931" t="s">
        <v>2297</v>
      </c>
      <c r="AZ1931" t="s">
        <v>1311</v>
      </c>
      <c r="BA1931">
        <v>1</v>
      </c>
      <c r="BC1931">
        <v>2</v>
      </c>
      <c r="BD1931" s="91">
        <v>47</v>
      </c>
      <c r="BE1931" s="93">
        <v>171</v>
      </c>
      <c r="BF1931" s="96">
        <f t="shared" si="796"/>
        <v>47171</v>
      </c>
      <c r="BG1931" s="96">
        <f t="shared" si="797"/>
        <v>47171</v>
      </c>
      <c r="BI1931" s="7" t="s">
        <v>1447</v>
      </c>
    </row>
    <row r="1932" spans="1:61" ht="14" hidden="1" customHeight="1" outlineLevel="1" x14ac:dyDescent="0.2">
      <c r="A1932" t="s">
        <v>527</v>
      </c>
      <c r="B1932" t="s">
        <v>1311</v>
      </c>
      <c r="C1932" s="1">
        <f t="shared" si="787"/>
        <v>7607</v>
      </c>
      <c r="D1932" s="7">
        <f>IF(N1932&gt;0, RANK(N1932,(N1932:P1932,Q1932:AF1932)),0)</f>
        <v>2</v>
      </c>
      <c r="E1932" s="7">
        <f>IF(O1932&gt;0,RANK(O1932,(N1932:P1932,Q1932:AF1932)),0)</f>
        <v>1</v>
      </c>
      <c r="F1932" s="7">
        <f>IF(P1932&gt;0,RANK(P1932,(N1932:P1932,Q1932:AF1932)),0)</f>
        <v>7</v>
      </c>
      <c r="G1932" s="1">
        <f t="shared" si="785"/>
        <v>5278</v>
      </c>
      <c r="H1932" s="2">
        <f t="shared" si="786"/>
        <v>0.69383462600236623</v>
      </c>
      <c r="I1932" s="2"/>
      <c r="J1932" s="2">
        <f t="shared" si="788"/>
        <v>0.14289470224792955</v>
      </c>
      <c r="K1932" s="2">
        <f t="shared" si="789"/>
        <v>0.83672932825029578</v>
      </c>
      <c r="L1932" s="2">
        <f t="shared" si="790"/>
        <v>2.1033258840541607E-3</v>
      </c>
      <c r="M1932" s="2">
        <f t="shared" si="791"/>
        <v>1.8272643617720512E-2</v>
      </c>
      <c r="N1932" s="53">
        <v>1087</v>
      </c>
      <c r="O1932" s="53">
        <v>6365</v>
      </c>
      <c r="P1932" s="53">
        <v>16</v>
      </c>
      <c r="Y1932" s="53">
        <v>9</v>
      </c>
      <c r="Z1932" s="53">
        <v>23</v>
      </c>
      <c r="AA1932" s="53">
        <v>12</v>
      </c>
      <c r="AB1932" s="53">
        <v>8</v>
      </c>
      <c r="AC1932" s="53">
        <v>12</v>
      </c>
      <c r="AD1932" s="53">
        <v>32</v>
      </c>
      <c r="AE1932" s="53">
        <v>18</v>
      </c>
      <c r="AF1932" s="53">
        <v>24</v>
      </c>
      <c r="AG1932" s="53">
        <v>1</v>
      </c>
      <c r="AP1932" s="7">
        <f>IF(Q1932&gt;0,RANK(Q1932,(N1932:P1932,Q1932:AF1932)),0)</f>
        <v>0</v>
      </c>
      <c r="AQ1932" s="7">
        <f>IF(R1932&gt;0,RANK(R1932,(N1932:P1932,Q1932:AF1932)),0)</f>
        <v>0</v>
      </c>
      <c r="AR1932" s="7">
        <f>IF(T1932&gt;0,RANK(T1932,(N1932:P1932,Q1932:AF1932)),0)</f>
        <v>0</v>
      </c>
      <c r="AS1932" s="7">
        <f>IF(S1932&gt;0,RANK(S1932,(N1932:P1932,Q1932:AF1932)),0)</f>
        <v>0</v>
      </c>
      <c r="AT1932" s="2">
        <f t="shared" si="792"/>
        <v>0</v>
      </c>
      <c r="AU1932" s="2">
        <f t="shared" si="793"/>
        <v>0</v>
      </c>
      <c r="AV1932" s="2">
        <f t="shared" si="794"/>
        <v>0</v>
      </c>
      <c r="AW1932" s="2">
        <f t="shared" si="795"/>
        <v>0</v>
      </c>
      <c r="AY1932" t="s">
        <v>527</v>
      </c>
      <c r="AZ1932" t="s">
        <v>1311</v>
      </c>
      <c r="BA1932">
        <v>3</v>
      </c>
      <c r="BC1932">
        <v>2</v>
      </c>
      <c r="BD1932" s="91">
        <v>47</v>
      </c>
      <c r="BE1932" s="93">
        <v>173</v>
      </c>
      <c r="BF1932" s="96">
        <f t="shared" si="796"/>
        <v>47173</v>
      </c>
      <c r="BG1932" s="96">
        <f t="shared" si="797"/>
        <v>47173</v>
      </c>
      <c r="BI1932" s="7" t="s">
        <v>1447</v>
      </c>
    </row>
    <row r="1933" spans="1:61" ht="14" hidden="1" customHeight="1" outlineLevel="1" x14ac:dyDescent="0.2">
      <c r="A1933" t="s">
        <v>1130</v>
      </c>
      <c r="B1933" t="s">
        <v>1311</v>
      </c>
      <c r="C1933" s="1">
        <f t="shared" si="787"/>
        <v>2696</v>
      </c>
      <c r="D1933" s="7">
        <f>IF(N1933&gt;0, RANK(N1933,(N1933:P1933,Q1933:AF1933)),0)</f>
        <v>2</v>
      </c>
      <c r="E1933" s="7">
        <f>IF(O1933&gt;0,RANK(O1933,(N1933:P1933,Q1933:AF1933)),0)</f>
        <v>1</v>
      </c>
      <c r="F1933" s="7">
        <f>IF(P1933&gt;0,RANK(P1933,(N1933:P1933,Q1933:AF1933)),0)</f>
        <v>5</v>
      </c>
      <c r="G1933" s="1">
        <f t="shared" si="785"/>
        <v>1687</v>
      </c>
      <c r="H1933" s="2">
        <f t="shared" si="786"/>
        <v>0.62574183976261133</v>
      </c>
      <c r="I1933" s="2"/>
      <c r="J1933" s="2">
        <f t="shared" si="788"/>
        <v>0.17359050445103857</v>
      </c>
      <c r="K1933" s="2">
        <f t="shared" si="789"/>
        <v>0.79933234421364985</v>
      </c>
      <c r="L1933" s="2">
        <f t="shared" si="790"/>
        <v>3.3382789317507417E-3</v>
      </c>
      <c r="M1933" s="2">
        <f t="shared" si="791"/>
        <v>2.373887240356078E-2</v>
      </c>
      <c r="N1933" s="53">
        <v>468</v>
      </c>
      <c r="O1933" s="53">
        <v>2155</v>
      </c>
      <c r="P1933" s="53">
        <v>9</v>
      </c>
      <c r="Y1933" s="53">
        <v>2</v>
      </c>
      <c r="Z1933" s="53">
        <v>11</v>
      </c>
      <c r="AA1933" s="53">
        <v>6</v>
      </c>
      <c r="AB1933" s="53">
        <v>9</v>
      </c>
      <c r="AC1933" s="53">
        <v>5</v>
      </c>
      <c r="AD1933" s="53">
        <v>17</v>
      </c>
      <c r="AE1933" s="53">
        <v>7</v>
      </c>
      <c r="AF1933" s="53">
        <v>7</v>
      </c>
      <c r="AG1933" s="53">
        <v>0</v>
      </c>
      <c r="AP1933" s="7">
        <f>IF(Q1933&gt;0,RANK(Q1933,(N1933:P1933,Q1933:AF1933)),0)</f>
        <v>0</v>
      </c>
      <c r="AQ1933" s="7">
        <f>IF(R1933&gt;0,RANK(R1933,(N1933:P1933,Q1933:AF1933)),0)</f>
        <v>0</v>
      </c>
      <c r="AR1933" s="7">
        <f>IF(T1933&gt;0,RANK(T1933,(N1933:P1933,Q1933:AF1933)),0)</f>
        <v>0</v>
      </c>
      <c r="AS1933" s="7">
        <f>IF(S1933&gt;0,RANK(S1933,(N1933:P1933,Q1933:AF1933)),0)</f>
        <v>0</v>
      </c>
      <c r="AT1933" s="2">
        <f t="shared" si="792"/>
        <v>0</v>
      </c>
      <c r="AU1933" s="2">
        <f t="shared" si="793"/>
        <v>0</v>
      </c>
      <c r="AV1933" s="2">
        <f t="shared" si="794"/>
        <v>0</v>
      </c>
      <c r="AW1933" s="2">
        <f t="shared" si="795"/>
        <v>0</v>
      </c>
      <c r="AY1933" t="s">
        <v>1130</v>
      </c>
      <c r="AZ1933" t="s">
        <v>1311</v>
      </c>
      <c r="BC1933">
        <v>2</v>
      </c>
      <c r="BD1933" s="91">
        <v>47</v>
      </c>
      <c r="BE1933" s="93">
        <v>175</v>
      </c>
      <c r="BF1933" s="96">
        <f t="shared" si="796"/>
        <v>47175</v>
      </c>
      <c r="BG1933" s="96">
        <f t="shared" si="797"/>
        <v>47175</v>
      </c>
      <c r="BI1933" s="7" t="s">
        <v>1447</v>
      </c>
    </row>
    <row r="1934" spans="1:61" ht="14" hidden="1" customHeight="1" outlineLevel="1" x14ac:dyDescent="0.2">
      <c r="A1934" t="s">
        <v>1665</v>
      </c>
      <c r="B1934" t="s">
        <v>1311</v>
      </c>
      <c r="C1934" s="1">
        <f t="shared" si="787"/>
        <v>14926</v>
      </c>
      <c r="D1934" s="7">
        <f>IF(N1934&gt;0, RANK(N1934,(N1934:P1934,Q1934:AF1934)),0)</f>
        <v>2</v>
      </c>
      <c r="E1934" s="7">
        <f>IF(O1934&gt;0,RANK(O1934,(N1934:P1934,Q1934:AF1934)),0)</f>
        <v>1</v>
      </c>
      <c r="F1934" s="7">
        <f>IF(P1934&gt;0,RANK(P1934,(N1934:P1934,Q1934:AF1934)),0)</f>
        <v>7</v>
      </c>
      <c r="G1934" s="1">
        <f t="shared" si="785"/>
        <v>7588</v>
      </c>
      <c r="H1934" s="2">
        <f t="shared" si="786"/>
        <v>0.50837464826477285</v>
      </c>
      <c r="I1934" s="2"/>
      <c r="J1934" s="2">
        <f t="shared" si="788"/>
        <v>0.22846040466300416</v>
      </c>
      <c r="K1934" s="2">
        <f t="shared" si="789"/>
        <v>0.73683505292777707</v>
      </c>
      <c r="L1934" s="2">
        <f t="shared" si="790"/>
        <v>3.8188396087364329E-3</v>
      </c>
      <c r="M1934" s="2">
        <f t="shared" si="791"/>
        <v>3.0885702800482397E-2</v>
      </c>
      <c r="N1934" s="53">
        <v>3410</v>
      </c>
      <c r="O1934" s="53">
        <v>10998</v>
      </c>
      <c r="P1934" s="53">
        <v>57</v>
      </c>
      <c r="Y1934" s="53">
        <v>36</v>
      </c>
      <c r="Z1934" s="53">
        <v>90</v>
      </c>
      <c r="AA1934" s="53">
        <v>33</v>
      </c>
      <c r="AB1934" s="53">
        <v>72</v>
      </c>
      <c r="AC1934" s="53">
        <v>23</v>
      </c>
      <c r="AD1934" s="53">
        <v>82</v>
      </c>
      <c r="AE1934" s="53">
        <v>33</v>
      </c>
      <c r="AF1934" s="53">
        <v>92</v>
      </c>
      <c r="AG1934" s="53">
        <v>0</v>
      </c>
      <c r="AP1934" s="7">
        <f>IF(Q1934&gt;0,RANK(Q1934,(N1934:P1934,Q1934:AF1934)),0)</f>
        <v>0</v>
      </c>
      <c r="AQ1934" s="7">
        <f>IF(R1934&gt;0,RANK(R1934,(N1934:P1934,Q1934:AF1934)),0)</f>
        <v>0</v>
      </c>
      <c r="AR1934" s="7">
        <f>IF(T1934&gt;0,RANK(T1934,(N1934:P1934,Q1934:AF1934)),0)</f>
        <v>0</v>
      </c>
      <c r="AS1934" s="7">
        <f>IF(S1934&gt;0,RANK(S1934,(N1934:P1934,Q1934:AF1934)),0)</f>
        <v>0</v>
      </c>
      <c r="AT1934" s="2">
        <f t="shared" si="792"/>
        <v>0</v>
      </c>
      <c r="AU1934" s="2">
        <f t="shared" si="793"/>
        <v>0</v>
      </c>
      <c r="AV1934" s="2">
        <f t="shared" si="794"/>
        <v>0</v>
      </c>
      <c r="AW1934" s="2">
        <f t="shared" si="795"/>
        <v>0</v>
      </c>
      <c r="AY1934" t="s">
        <v>1665</v>
      </c>
      <c r="AZ1934" t="s">
        <v>1311</v>
      </c>
      <c r="BA1934">
        <v>4</v>
      </c>
      <c r="BC1934">
        <v>2</v>
      </c>
      <c r="BD1934" s="91">
        <v>47</v>
      </c>
      <c r="BE1934" s="93">
        <v>177</v>
      </c>
      <c r="BF1934" s="96">
        <f t="shared" si="796"/>
        <v>47177</v>
      </c>
      <c r="BG1934" s="96">
        <f t="shared" si="797"/>
        <v>47177</v>
      </c>
      <c r="BI1934" s="7" t="s">
        <v>1447</v>
      </c>
    </row>
    <row r="1935" spans="1:61" ht="14" hidden="1" customHeight="1" outlineLevel="1" x14ac:dyDescent="0.2">
      <c r="A1935" t="s">
        <v>1845</v>
      </c>
      <c r="B1935" t="s">
        <v>1311</v>
      </c>
      <c r="C1935" s="1">
        <f t="shared" si="787"/>
        <v>57945</v>
      </c>
      <c r="D1935" s="7">
        <f>IF(N1935&gt;0, RANK(N1935,(N1935:P1935,Q1935:AF1935)),0)</f>
        <v>2</v>
      </c>
      <c r="E1935" s="7">
        <f>IF(O1935&gt;0,RANK(O1935,(N1935:P1935,Q1935:AF1935)),0)</f>
        <v>1</v>
      </c>
      <c r="F1935" s="7">
        <f>IF(P1935&gt;0,RANK(P1935,(N1935:P1935,Q1935:AF1935)),0)</f>
        <v>4</v>
      </c>
      <c r="G1935" s="1">
        <f t="shared" si="785"/>
        <v>22495</v>
      </c>
      <c r="H1935" s="2">
        <f t="shared" si="786"/>
        <v>0.38821296056605403</v>
      </c>
      <c r="I1935" s="2"/>
      <c r="J1935" s="2">
        <f t="shared" si="788"/>
        <v>0.2937440676503581</v>
      </c>
      <c r="K1935" s="2">
        <f t="shared" si="789"/>
        <v>0.68195702821641213</v>
      </c>
      <c r="L1935" s="2">
        <f t="shared" si="790"/>
        <v>3.4515488825610494E-3</v>
      </c>
      <c r="M1935" s="2">
        <f t="shared" si="791"/>
        <v>2.084735525066872E-2</v>
      </c>
      <c r="N1935" s="53">
        <v>17021</v>
      </c>
      <c r="O1935" s="53">
        <v>39516</v>
      </c>
      <c r="P1935" s="53">
        <v>200</v>
      </c>
      <c r="Y1935" s="53">
        <v>69</v>
      </c>
      <c r="Z1935" s="53">
        <v>139</v>
      </c>
      <c r="AA1935" s="53">
        <v>121</v>
      </c>
      <c r="AB1935" s="53">
        <v>98</v>
      </c>
      <c r="AC1935" s="53">
        <v>156</v>
      </c>
      <c r="AD1935" s="53">
        <v>346</v>
      </c>
      <c r="AE1935" s="53">
        <v>119</v>
      </c>
      <c r="AF1935" s="53">
        <v>159</v>
      </c>
      <c r="AG1935" s="53">
        <v>1</v>
      </c>
      <c r="AP1935" s="7">
        <f>IF(Q1935&gt;0,RANK(Q1935,(N1935:P1935,Q1935:AF1935)),0)</f>
        <v>0</v>
      </c>
      <c r="AQ1935" s="7">
        <f>IF(R1935&gt;0,RANK(R1935,(N1935:P1935,Q1935:AF1935)),0)</f>
        <v>0</v>
      </c>
      <c r="AR1935" s="7">
        <f>IF(T1935&gt;0,RANK(T1935,(N1935:P1935,Q1935:AF1935)),0)</f>
        <v>0</v>
      </c>
      <c r="AS1935" s="7">
        <f>IF(S1935&gt;0,RANK(S1935,(N1935:P1935,Q1935:AF1935)),0)</f>
        <v>0</v>
      </c>
      <c r="AT1935" s="2">
        <f t="shared" si="792"/>
        <v>0</v>
      </c>
      <c r="AU1935" s="2">
        <f t="shared" si="793"/>
        <v>0</v>
      </c>
      <c r="AV1935" s="2">
        <f t="shared" si="794"/>
        <v>0</v>
      </c>
      <c r="AW1935" s="2">
        <f t="shared" si="795"/>
        <v>0</v>
      </c>
      <c r="AY1935" t="s">
        <v>1845</v>
      </c>
      <c r="AZ1935" t="s">
        <v>1311</v>
      </c>
      <c r="BA1935">
        <v>1</v>
      </c>
      <c r="BC1935">
        <v>2</v>
      </c>
      <c r="BD1935" s="91">
        <v>47</v>
      </c>
      <c r="BE1935" s="93">
        <v>179</v>
      </c>
      <c r="BF1935" s="96">
        <f t="shared" si="796"/>
        <v>47179</v>
      </c>
      <c r="BG1935" s="96">
        <f t="shared" si="797"/>
        <v>47179</v>
      </c>
      <c r="BI1935" s="7" t="s">
        <v>1447</v>
      </c>
    </row>
    <row r="1936" spans="1:61" ht="14" hidden="1" customHeight="1" outlineLevel="1" x14ac:dyDescent="0.2">
      <c r="A1936" t="s">
        <v>1199</v>
      </c>
      <c r="B1936" t="s">
        <v>1311</v>
      </c>
      <c r="C1936" s="1">
        <f t="shared" si="787"/>
        <v>6168</v>
      </c>
      <c r="D1936" s="7">
        <f>IF(N1936&gt;0, RANK(N1936,(N1936:P1936,Q1936:AF1936)),0)</f>
        <v>2</v>
      </c>
      <c r="E1936" s="7">
        <f>IF(O1936&gt;0,RANK(O1936,(N1936:P1936,Q1936:AF1936)),0)</f>
        <v>1</v>
      </c>
      <c r="F1936" s="7">
        <f>IF(P1936&gt;0,RANK(P1936,(N1936:P1936,Q1936:AF1936)),0)</f>
        <v>5</v>
      </c>
      <c r="G1936" s="1">
        <f t="shared" si="785"/>
        <v>4678</v>
      </c>
      <c r="H1936" s="2">
        <f t="shared" si="786"/>
        <v>0.75843060959792474</v>
      </c>
      <c r="I1936" s="2"/>
      <c r="J1936" s="2">
        <f t="shared" si="788"/>
        <v>0.10911154345006485</v>
      </c>
      <c r="K1936" s="2">
        <f t="shared" si="789"/>
        <v>0.86754215304798965</v>
      </c>
      <c r="L1936" s="2">
        <f t="shared" si="790"/>
        <v>2.5940337224383916E-3</v>
      </c>
      <c r="M1936" s="2">
        <f t="shared" si="791"/>
        <v>2.0752269779507049E-2</v>
      </c>
      <c r="N1936" s="53">
        <v>673</v>
      </c>
      <c r="O1936" s="53">
        <v>5351</v>
      </c>
      <c r="P1936" s="53">
        <v>16</v>
      </c>
      <c r="Y1936" s="53">
        <v>5</v>
      </c>
      <c r="Z1936" s="53">
        <v>39</v>
      </c>
      <c r="AA1936" s="53">
        <v>10</v>
      </c>
      <c r="AB1936" s="53">
        <v>15</v>
      </c>
      <c r="AC1936" s="53">
        <v>11</v>
      </c>
      <c r="AD1936" s="53">
        <v>18</v>
      </c>
      <c r="AE1936" s="53">
        <v>14</v>
      </c>
      <c r="AF1936" s="53">
        <v>14</v>
      </c>
      <c r="AG1936" s="53">
        <v>2</v>
      </c>
      <c r="AP1936" s="7">
        <f>IF(Q1936&gt;0,RANK(Q1936,(N1936:P1936,Q1936:AF1936)),0)</f>
        <v>0</v>
      </c>
      <c r="AQ1936" s="7">
        <f>IF(R1936&gt;0,RANK(R1936,(N1936:P1936,Q1936:AF1936)),0)</f>
        <v>0</v>
      </c>
      <c r="AR1936" s="7">
        <f>IF(T1936&gt;0,RANK(T1936,(N1936:P1936,Q1936:AF1936)),0)</f>
        <v>0</v>
      </c>
      <c r="AS1936" s="7">
        <f>IF(S1936&gt;0,RANK(S1936,(N1936:P1936,Q1936:AF1936)),0)</f>
        <v>0</v>
      </c>
      <c r="AT1936" s="2">
        <f t="shared" si="792"/>
        <v>0</v>
      </c>
      <c r="AU1936" s="2">
        <f t="shared" si="793"/>
        <v>0</v>
      </c>
      <c r="AV1936" s="2">
        <f t="shared" si="794"/>
        <v>0</v>
      </c>
      <c r="AW1936" s="2">
        <f t="shared" si="795"/>
        <v>0</v>
      </c>
      <c r="AY1936" t="s">
        <v>1199</v>
      </c>
      <c r="AZ1936" t="s">
        <v>1311</v>
      </c>
      <c r="BA1936">
        <v>7</v>
      </c>
      <c r="BC1936">
        <v>2</v>
      </c>
      <c r="BD1936" s="91">
        <v>47</v>
      </c>
      <c r="BE1936" s="93">
        <v>181</v>
      </c>
      <c r="BF1936" s="96">
        <f t="shared" si="796"/>
        <v>47181</v>
      </c>
      <c r="BG1936" s="96">
        <f t="shared" si="797"/>
        <v>47181</v>
      </c>
      <c r="BI1936" s="7" t="s">
        <v>1447</v>
      </c>
    </row>
    <row r="1937" spans="1:61" ht="14" hidden="1" customHeight="1" outlineLevel="1" x14ac:dyDescent="0.2">
      <c r="A1937" t="s">
        <v>1007</v>
      </c>
      <c r="B1937" t="s">
        <v>1311</v>
      </c>
      <c r="C1937" s="1">
        <f t="shared" si="787"/>
        <v>13348</v>
      </c>
      <c r="D1937" s="7">
        <f>IF(N1937&gt;0, RANK(N1937,(N1937:P1937,Q1937:AF1937)),0)</f>
        <v>2</v>
      </c>
      <c r="E1937" s="7">
        <f>IF(O1937&gt;0,RANK(O1937,(N1937:P1937,Q1937:AF1937)),0)</f>
        <v>1</v>
      </c>
      <c r="F1937" s="7">
        <f>IF(P1937&gt;0,RANK(P1937,(N1937:P1937,Q1937:AF1937)),0)</f>
        <v>9</v>
      </c>
      <c r="G1937" s="1">
        <f t="shared" si="785"/>
        <v>7445</v>
      </c>
      <c r="H1937" s="2">
        <f t="shared" si="786"/>
        <v>0.55776146239136948</v>
      </c>
      <c r="I1937" s="2"/>
      <c r="J1937" s="2">
        <f t="shared" si="788"/>
        <v>0.20122864848666466</v>
      </c>
      <c r="K1937" s="2">
        <f t="shared" si="789"/>
        <v>0.75899011087803414</v>
      </c>
      <c r="L1937" s="2">
        <f t="shared" si="790"/>
        <v>1.947857356907402E-3</v>
      </c>
      <c r="M1937" s="2">
        <f t="shared" si="791"/>
        <v>3.7833383278393792E-2</v>
      </c>
      <c r="N1937" s="53">
        <v>2686</v>
      </c>
      <c r="O1937" s="53">
        <v>10131</v>
      </c>
      <c r="P1937" s="53">
        <v>26</v>
      </c>
      <c r="Y1937" s="53">
        <v>17</v>
      </c>
      <c r="Z1937" s="53">
        <v>58</v>
      </c>
      <c r="AA1937" s="53">
        <v>26</v>
      </c>
      <c r="AB1937" s="53">
        <v>173</v>
      </c>
      <c r="AC1937" s="53">
        <v>49</v>
      </c>
      <c r="AD1937" s="53">
        <v>76</v>
      </c>
      <c r="AE1937" s="53">
        <v>51</v>
      </c>
      <c r="AF1937" s="53">
        <v>53</v>
      </c>
      <c r="AG1937" s="53">
        <v>2</v>
      </c>
      <c r="AP1937" s="7">
        <f>IF(Q1937&gt;0,RANK(Q1937,(N1937:P1937,Q1937:AF1937)),0)</f>
        <v>0</v>
      </c>
      <c r="AQ1937" s="7">
        <f>IF(R1937&gt;0,RANK(R1937,(N1937:P1937,Q1937:AF1937)),0)</f>
        <v>0</v>
      </c>
      <c r="AR1937" s="7">
        <f>IF(T1937&gt;0,RANK(T1937,(N1937:P1937,Q1937:AF1937)),0)</f>
        <v>0</v>
      </c>
      <c r="AS1937" s="7">
        <f>IF(S1937&gt;0,RANK(S1937,(N1937:P1937,Q1937:AF1937)),0)</f>
        <v>0</v>
      </c>
      <c r="AT1937" s="2">
        <f t="shared" si="792"/>
        <v>0</v>
      </c>
      <c r="AU1937" s="2">
        <f t="shared" si="793"/>
        <v>0</v>
      </c>
      <c r="AV1937" s="2">
        <f t="shared" si="794"/>
        <v>0</v>
      </c>
      <c r="AW1937" s="2">
        <f t="shared" si="795"/>
        <v>0</v>
      </c>
      <c r="AY1937" t="s">
        <v>1007</v>
      </c>
      <c r="AZ1937" t="s">
        <v>1311</v>
      </c>
      <c r="BA1937">
        <v>8</v>
      </c>
      <c r="BC1937">
        <v>2</v>
      </c>
      <c r="BD1937" s="91">
        <v>47</v>
      </c>
      <c r="BE1937" s="93">
        <v>183</v>
      </c>
      <c r="BF1937" s="96">
        <f t="shared" si="796"/>
        <v>47183</v>
      </c>
      <c r="BG1937" s="96">
        <f t="shared" si="797"/>
        <v>47183</v>
      </c>
      <c r="BI1937" s="7" t="s">
        <v>1447</v>
      </c>
    </row>
    <row r="1938" spans="1:61" ht="14" hidden="1" customHeight="1" outlineLevel="1" x14ac:dyDescent="0.2">
      <c r="A1938" t="s">
        <v>792</v>
      </c>
      <c r="B1938" t="s">
        <v>1311</v>
      </c>
      <c r="C1938" s="1">
        <f t="shared" si="787"/>
        <v>11704</v>
      </c>
      <c r="D1938" s="7">
        <f>IF(N1938&gt;0, RANK(N1938,(N1938:P1938,Q1938:AF1938)),0)</f>
        <v>2</v>
      </c>
      <c r="E1938" s="7">
        <f>IF(O1938&gt;0,RANK(O1938,(N1938:P1938,Q1938:AF1938)),0)</f>
        <v>1</v>
      </c>
      <c r="F1938" s="7">
        <f>IF(P1938&gt;0,RANK(P1938,(N1938:P1938,Q1938:AF1938)),0)</f>
        <v>7</v>
      </c>
      <c r="G1938" s="1">
        <f t="shared" si="785"/>
        <v>7483</v>
      </c>
      <c r="H1938" s="2">
        <f t="shared" si="786"/>
        <v>0.6393540669856459</v>
      </c>
      <c r="I1938" s="2"/>
      <c r="J1938" s="2">
        <f t="shared" si="788"/>
        <v>0.17019822282980177</v>
      </c>
      <c r="K1938" s="2">
        <f t="shared" si="789"/>
        <v>0.80955228981544769</v>
      </c>
      <c r="L1938" s="2">
        <f t="shared" si="790"/>
        <v>1.8796992481203006E-3</v>
      </c>
      <c r="M1938" s="2">
        <f t="shared" si="791"/>
        <v>1.8369788106630217E-2</v>
      </c>
      <c r="N1938" s="53">
        <v>1992</v>
      </c>
      <c r="O1938" s="53">
        <v>9475</v>
      </c>
      <c r="P1938" s="53">
        <v>22</v>
      </c>
      <c r="Y1938" s="53">
        <v>9</v>
      </c>
      <c r="Z1938" s="53">
        <v>31</v>
      </c>
      <c r="AA1938" s="53">
        <v>20</v>
      </c>
      <c r="AB1938" s="53">
        <v>27</v>
      </c>
      <c r="AC1938" s="53">
        <v>18</v>
      </c>
      <c r="AD1938" s="53">
        <v>56</v>
      </c>
      <c r="AE1938" s="53">
        <v>17</v>
      </c>
      <c r="AF1938" s="53">
        <v>36</v>
      </c>
      <c r="AG1938" s="53">
        <v>1</v>
      </c>
      <c r="AP1938" s="7">
        <f>IF(Q1938&gt;0,RANK(Q1938,(N1938:P1938,Q1938:AF1938)),0)</f>
        <v>0</v>
      </c>
      <c r="AQ1938" s="7">
        <f>IF(R1938&gt;0,RANK(R1938,(N1938:P1938,Q1938:AF1938)),0)</f>
        <v>0</v>
      </c>
      <c r="AR1938" s="7">
        <f>IF(T1938&gt;0,RANK(T1938,(N1938:P1938,Q1938:AF1938)),0)</f>
        <v>0</v>
      </c>
      <c r="AS1938" s="7">
        <f>IF(S1938&gt;0,RANK(S1938,(N1938:P1938,Q1938:AF1938)),0)</f>
        <v>0</v>
      </c>
      <c r="AT1938" s="2">
        <f t="shared" si="792"/>
        <v>0</v>
      </c>
      <c r="AU1938" s="2">
        <f t="shared" si="793"/>
        <v>0</v>
      </c>
      <c r="AV1938" s="2">
        <f t="shared" si="794"/>
        <v>0</v>
      </c>
      <c r="AW1938" s="2">
        <f t="shared" si="795"/>
        <v>0</v>
      </c>
      <c r="AY1938" t="s">
        <v>792</v>
      </c>
      <c r="AZ1938" t="s">
        <v>1311</v>
      </c>
      <c r="BA1938">
        <v>6</v>
      </c>
      <c r="BC1938">
        <v>2</v>
      </c>
      <c r="BD1938" s="91">
        <v>47</v>
      </c>
      <c r="BE1938" s="93">
        <v>185</v>
      </c>
      <c r="BF1938" s="96">
        <f t="shared" si="796"/>
        <v>47185</v>
      </c>
      <c r="BG1938" s="96">
        <f t="shared" si="797"/>
        <v>47185</v>
      </c>
      <c r="BI1938" s="7" t="s">
        <v>1447</v>
      </c>
    </row>
    <row r="1939" spans="1:61" ht="14" hidden="1" customHeight="1" outlineLevel="1" x14ac:dyDescent="0.2">
      <c r="A1939" t="s">
        <v>750</v>
      </c>
      <c r="B1939" t="s">
        <v>1311</v>
      </c>
      <c r="C1939" s="1">
        <f t="shared" si="787"/>
        <v>137667</v>
      </c>
      <c r="D1939" s="7">
        <f>IF(N1939&gt;0, RANK(N1939,(N1939:P1939,Q1939:AF1939)),0)</f>
        <v>2</v>
      </c>
      <c r="E1939" s="7">
        <f>IF(O1939&gt;0,RANK(O1939,(N1939:P1939,Q1939:AF1939)),0)</f>
        <v>1</v>
      </c>
      <c r="F1939" s="7">
        <f>IF(P1939&gt;0,RANK(P1939,(N1939:P1939,Q1939:AF1939)),0)</f>
        <v>4</v>
      </c>
      <c r="G1939" s="1">
        <f t="shared" si="785"/>
        <v>47723</v>
      </c>
      <c r="H1939" s="2">
        <f t="shared" si="786"/>
        <v>0.34665533497497586</v>
      </c>
      <c r="I1939" s="2"/>
      <c r="J1939" s="2">
        <f t="shared" si="788"/>
        <v>0.31548591892029315</v>
      </c>
      <c r="K1939" s="2">
        <f t="shared" si="789"/>
        <v>0.66214125389526901</v>
      </c>
      <c r="L1939" s="2">
        <f t="shared" si="790"/>
        <v>4.7578577291580411E-3</v>
      </c>
      <c r="M1939" s="2">
        <f t="shared" si="791"/>
        <v>1.7614969455279742E-2</v>
      </c>
      <c r="N1939" s="53">
        <v>43432</v>
      </c>
      <c r="O1939" s="53">
        <v>91155</v>
      </c>
      <c r="P1939" s="53">
        <v>655</v>
      </c>
      <c r="Y1939" s="53">
        <v>139</v>
      </c>
      <c r="Z1939" s="53">
        <v>240</v>
      </c>
      <c r="AA1939" s="53">
        <v>133</v>
      </c>
      <c r="AB1939" s="53">
        <v>295</v>
      </c>
      <c r="AC1939" s="53">
        <v>168</v>
      </c>
      <c r="AD1939" s="53">
        <v>1315</v>
      </c>
      <c r="AE1939" s="53">
        <v>30</v>
      </c>
      <c r="AF1939" s="53">
        <v>104</v>
      </c>
      <c r="AG1939" s="53">
        <v>1</v>
      </c>
      <c r="AP1939" s="7">
        <f>IF(Q1939&gt;0,RANK(Q1939,(N1939:P1939,Q1939:AF1939)),0)</f>
        <v>0</v>
      </c>
      <c r="AQ1939" s="7">
        <f>IF(R1939&gt;0,RANK(R1939,(N1939:P1939,Q1939:AF1939)),0)</f>
        <v>0</v>
      </c>
      <c r="AR1939" s="7">
        <f>IF(T1939&gt;0,RANK(T1939,(N1939:P1939,Q1939:AF1939)),0)</f>
        <v>0</v>
      </c>
      <c r="AS1939" s="7">
        <f>IF(S1939&gt;0,RANK(S1939,(N1939:P1939,Q1939:AF1939)),0)</f>
        <v>0</v>
      </c>
      <c r="AT1939" s="2">
        <f t="shared" si="792"/>
        <v>0</v>
      </c>
      <c r="AU1939" s="2">
        <f t="shared" si="793"/>
        <v>0</v>
      </c>
      <c r="AV1939" s="2">
        <f t="shared" si="794"/>
        <v>0</v>
      </c>
      <c r="AW1939" s="2">
        <f t="shared" si="795"/>
        <v>0</v>
      </c>
      <c r="AY1939" t="s">
        <v>750</v>
      </c>
      <c r="AZ1939" t="s">
        <v>1311</v>
      </c>
      <c r="BA1939">
        <v>7</v>
      </c>
      <c r="BC1939">
        <v>2</v>
      </c>
      <c r="BD1939" s="91">
        <v>47</v>
      </c>
      <c r="BE1939" s="93">
        <v>187</v>
      </c>
      <c r="BF1939" s="96">
        <f t="shared" si="796"/>
        <v>47187</v>
      </c>
      <c r="BG1939" s="96">
        <f t="shared" si="797"/>
        <v>47187</v>
      </c>
      <c r="BI1939" s="7" t="s">
        <v>1447</v>
      </c>
    </row>
    <row r="1940" spans="1:61" ht="14" hidden="1" customHeight="1" outlineLevel="1" x14ac:dyDescent="0.2">
      <c r="A1940" t="s">
        <v>1057</v>
      </c>
      <c r="B1940" t="s">
        <v>1311</v>
      </c>
      <c r="C1940" s="1">
        <f t="shared" si="787"/>
        <v>72865</v>
      </c>
      <c r="D1940" s="7">
        <f>IF(N1940&gt;0, RANK(N1940,(N1940:P1940,Q1940:AF1940)),0)</f>
        <v>2</v>
      </c>
      <c r="E1940" s="7">
        <f>IF(O1940&gt;0,RANK(O1940,(N1940:P1940,Q1940:AF1940)),0)</f>
        <v>1</v>
      </c>
      <c r="F1940" s="7">
        <f>IF(P1940&gt;0,RANK(P1940,(N1940:P1940,Q1940:AF1940)),0)</f>
        <v>7</v>
      </c>
      <c r="G1940" s="1">
        <f t="shared" si="785"/>
        <v>30538</v>
      </c>
      <c r="H1940" s="2">
        <f t="shared" si="786"/>
        <v>0.4191038221368284</v>
      </c>
      <c r="I1940" s="2"/>
      <c r="J1940" s="2">
        <f t="shared" si="788"/>
        <v>0.27528991971454059</v>
      </c>
      <c r="K1940" s="2">
        <f t="shared" si="789"/>
        <v>0.69439374185136893</v>
      </c>
      <c r="L1940" s="2">
        <f t="shared" si="790"/>
        <v>3.1565223358265286E-3</v>
      </c>
      <c r="M1940" s="2">
        <f t="shared" si="791"/>
        <v>2.71598160982639E-2</v>
      </c>
      <c r="N1940" s="53">
        <v>20059</v>
      </c>
      <c r="O1940" s="53">
        <v>50597</v>
      </c>
      <c r="P1940" s="53">
        <v>230</v>
      </c>
      <c r="Y1940" s="53">
        <v>93</v>
      </c>
      <c r="Z1940" s="53">
        <v>211</v>
      </c>
      <c r="AA1940" s="53">
        <v>109</v>
      </c>
      <c r="AB1940" s="53">
        <v>323</v>
      </c>
      <c r="AC1940" s="53">
        <v>315</v>
      </c>
      <c r="AD1940" s="53">
        <v>454</v>
      </c>
      <c r="AE1940" s="53">
        <v>166</v>
      </c>
      <c r="AF1940" s="53">
        <v>308</v>
      </c>
      <c r="AG1940" s="53">
        <v>0</v>
      </c>
      <c r="AP1940" s="7">
        <f>IF(Q1940&gt;0,RANK(Q1940,(N1940:P1940,Q1940:AF1940)),0)</f>
        <v>0</v>
      </c>
      <c r="AQ1940" s="7">
        <f>IF(R1940&gt;0,RANK(R1940,(N1940:P1940,Q1940:AF1940)),0)</f>
        <v>0</v>
      </c>
      <c r="AR1940" s="7">
        <f>IF(T1940&gt;0,RANK(T1940,(N1940:P1940,Q1940:AF1940)),0)</f>
        <v>0</v>
      </c>
      <c r="AS1940" s="7">
        <f>IF(S1940&gt;0,RANK(S1940,(N1940:P1940,Q1940:AF1940)),0)</f>
        <v>0</v>
      </c>
      <c r="AT1940" s="2">
        <f t="shared" si="792"/>
        <v>0</v>
      </c>
      <c r="AU1940" s="2">
        <f t="shared" si="793"/>
        <v>0</v>
      </c>
      <c r="AV1940" s="2">
        <f t="shared" si="794"/>
        <v>0</v>
      </c>
      <c r="AW1940" s="2">
        <f t="shared" si="795"/>
        <v>0</v>
      </c>
      <c r="AY1940" t="s">
        <v>1057</v>
      </c>
      <c r="AZ1940" t="s">
        <v>1311</v>
      </c>
      <c r="BA1940">
        <v>6</v>
      </c>
      <c r="BC1940">
        <v>2</v>
      </c>
      <c r="BD1940" s="91">
        <v>47</v>
      </c>
      <c r="BE1940" s="93">
        <v>189</v>
      </c>
      <c r="BF1940" s="96">
        <f t="shared" si="796"/>
        <v>47189</v>
      </c>
      <c r="BG1940" s="96">
        <f t="shared" si="797"/>
        <v>47189</v>
      </c>
      <c r="BI1940" s="7" t="s">
        <v>1447</v>
      </c>
    </row>
    <row r="1941" spans="1:61" ht="14" customHeight="1" collapsed="1" x14ac:dyDescent="0.2">
      <c r="A1941" t="s">
        <v>635</v>
      </c>
      <c r="B1941" t="s">
        <v>2397</v>
      </c>
      <c r="C1941" s="1">
        <f t="shared" si="787"/>
        <v>2959761</v>
      </c>
      <c r="D1941" s="7">
        <f>IF(N1941&gt;0, RANK(N1941,(N1941:P1941,Q1941:AF1941)),0)</f>
        <v>2</v>
      </c>
      <c r="E1941" s="7">
        <f>IF(O1941&gt;0,RANK(O1941,(N1941:P1941,Q1941:AF1941)),0)</f>
        <v>1</v>
      </c>
      <c r="F1941" s="7">
        <f>IF(P1941&gt;0,RANK(P1941,(N1941:P1941,Q1941:AF1941)),0)</f>
        <v>4</v>
      </c>
      <c r="G1941" s="1">
        <f t="shared" si="785"/>
        <v>800235</v>
      </c>
      <c r="H1941" s="2">
        <f t="shared" si="786"/>
        <v>0.27037149283337403</v>
      </c>
      <c r="I1941" s="2"/>
      <c r="J1941" s="2">
        <f t="shared" si="788"/>
        <v>0.35161318768643818</v>
      </c>
      <c r="K1941" s="2">
        <f t="shared" si="789"/>
        <v>0.62198468051981226</v>
      </c>
      <c r="L1941" s="2">
        <f t="shared" si="790"/>
        <v>3.6242791225372588E-3</v>
      </c>
      <c r="M1941" s="2">
        <f t="shared" si="791"/>
        <v>2.2777852671212358E-2</v>
      </c>
      <c r="N1941" s="56">
        <f t="shared" ref="N1941:P1941" si="798">SUM(N1846:N1940)</f>
        <v>1040691</v>
      </c>
      <c r="O1941" s="56">
        <f t="shared" si="798"/>
        <v>1840926</v>
      </c>
      <c r="P1941" s="56">
        <f t="shared" si="798"/>
        <v>10727</v>
      </c>
      <c r="Q1941" s="56"/>
      <c r="R1941" s="56"/>
      <c r="S1941" s="56"/>
      <c r="X1941" s="56"/>
      <c r="Y1941" s="56">
        <f t="shared" ref="Y1941:AC1941" si="799">SUM(Y1846:Y1940)</f>
        <v>4160</v>
      </c>
      <c r="Z1941" s="56">
        <f t="shared" si="799"/>
        <v>8478</v>
      </c>
      <c r="AA1941" s="56">
        <f t="shared" si="799"/>
        <v>4872</v>
      </c>
      <c r="AB1941" s="56">
        <f t="shared" si="799"/>
        <v>9609</v>
      </c>
      <c r="AC1941" s="56">
        <f t="shared" si="799"/>
        <v>7203</v>
      </c>
      <c r="AD1941" s="56">
        <f>SUM(AD1846:AD1940)</f>
        <v>16652</v>
      </c>
      <c r="AE1941" s="56">
        <f>SUM(AE1846:AE1940)</f>
        <v>6781</v>
      </c>
      <c r="AF1941" s="56">
        <f>SUM(AF1846:AF1940)</f>
        <v>9598</v>
      </c>
      <c r="AG1941" s="56">
        <f>SUM(AG1846:AG1940)</f>
        <v>64</v>
      </c>
      <c r="AH1941" s="56"/>
      <c r="AI1941" s="56"/>
      <c r="AJ1941" s="56"/>
      <c r="AK1941" s="56"/>
      <c r="AL1941" s="56"/>
      <c r="AM1941" s="56"/>
      <c r="AN1941" s="56"/>
      <c r="AO1941" s="56"/>
      <c r="AP1941" s="7">
        <f>IF(Q1941&gt;0,RANK(Q1941,(N1941:P1941,Q1941:AF1941)),0)</f>
        <v>0</v>
      </c>
      <c r="AQ1941" s="7">
        <f>IF(R1941&gt;0,RANK(R1941,(N1941:P1941,Q1941:AF1941)),0)</f>
        <v>0</v>
      </c>
      <c r="AR1941" s="7">
        <f>IF(T1941&gt;0,RANK(T1941,(N1941:P1941,Q1941:AF1941)),0)</f>
        <v>0</v>
      </c>
      <c r="AS1941" s="7">
        <f>IF(S1941&gt;0,RANK(S1941,(N1941:P1941,Q1941:AF1941)),0)</f>
        <v>0</v>
      </c>
      <c r="AT1941" s="2">
        <f t="shared" si="792"/>
        <v>0</v>
      </c>
      <c r="AU1941" s="2">
        <f t="shared" si="793"/>
        <v>0</v>
      </c>
      <c r="AV1941" s="2">
        <f t="shared" si="794"/>
        <v>0</v>
      </c>
      <c r="AW1941" s="2">
        <f t="shared" si="795"/>
        <v>0</v>
      </c>
      <c r="AY1941" t="s">
        <v>635</v>
      </c>
      <c r="AZ1941" t="s">
        <v>2397</v>
      </c>
      <c r="BA1941" t="s">
        <v>2903</v>
      </c>
      <c r="BC1941">
        <v>2</v>
      </c>
      <c r="BD1941" s="91">
        <v>47</v>
      </c>
      <c r="BE1941" s="93"/>
      <c r="BF1941" s="91">
        <v>47</v>
      </c>
      <c r="BG1941" s="91">
        <f t="shared" si="797"/>
        <v>47</v>
      </c>
      <c r="BI1941" s="7" t="s">
        <v>2154</v>
      </c>
    </row>
    <row r="1942" spans="1:61" ht="14" customHeight="1" x14ac:dyDescent="0.2">
      <c r="C1942" s="1"/>
      <c r="E1942" s="7"/>
      <c r="F1942" s="7"/>
      <c r="I1942" s="2"/>
      <c r="AP1942" s="7"/>
      <c r="AQ1942" s="7"/>
      <c r="AR1942" s="7"/>
      <c r="AS1942" s="7"/>
      <c r="BA1942" t="s">
        <v>2903</v>
      </c>
      <c r="BD1942" s="91"/>
      <c r="BE1942" s="93"/>
      <c r="BF1942" s="96"/>
      <c r="BG1942" s="96"/>
    </row>
    <row r="1943" spans="1:61" ht="14" hidden="1" customHeight="1" outlineLevel="1" x14ac:dyDescent="0.2">
      <c r="A1943" t="s">
        <v>22</v>
      </c>
      <c r="B1943" t="s">
        <v>2058</v>
      </c>
      <c r="C1943" s="1">
        <f t="shared" ref="C1943:C2006" si="800">SUM(N1943:AN1943)</f>
        <v>19072</v>
      </c>
      <c r="D1943" s="7">
        <f>IF(N1943&gt;0, RANK(N1943,(N1943:P1943,Q1943:AF1943)),0)</f>
        <v>2</v>
      </c>
      <c r="E1943" s="7">
        <f>IF(O1943&gt;0,RANK(O1943,(N1943:P1943,Q1943:AF1943)),0)</f>
        <v>1</v>
      </c>
      <c r="F1943" s="7">
        <f>IF(P1943&gt;0,RANK(P1943,(N1943:P1943,Q1943:AF1943)),0)</f>
        <v>0</v>
      </c>
      <c r="G1943" s="1">
        <f t="shared" si="785"/>
        <v>11151</v>
      </c>
      <c r="H1943" s="2">
        <f t="shared" si="786"/>
        <v>0.58467911073825507</v>
      </c>
      <c r="I1943" s="2"/>
      <c r="J1943" s="2">
        <f t="shared" ref="J1943:J2006" si="801">IF($C1943=0,"-",N1943/$C1943)</f>
        <v>0.1988255033557047</v>
      </c>
      <c r="K1943" s="2">
        <f t="shared" ref="K1943:K2006" si="802">IF($C1943=0,"-",O1943/$C1943)</f>
        <v>0.78350461409395977</v>
      </c>
      <c r="L1943" s="2">
        <f t="shared" ref="L1943:L2006" si="803">IF($C1943=0,"-",P1943/$C1943)</f>
        <v>0</v>
      </c>
      <c r="M1943" s="2">
        <f t="shared" ref="M1943:M2006" si="804">IF(C1943=0,"-",(1-J1943-K1943-L1943))</f>
        <v>1.7669882550335525E-2</v>
      </c>
      <c r="N1943" s="53">
        <v>3792</v>
      </c>
      <c r="O1943" s="53">
        <v>14943</v>
      </c>
      <c r="Q1943" s="53">
        <v>249</v>
      </c>
      <c r="R1943" s="53">
        <v>88</v>
      </c>
      <c r="Y1943" s="53">
        <v>0</v>
      </c>
      <c r="AP1943" s="7">
        <f>IF(Q1943&gt;0,RANK(Q1943,(N1943:P1943,Q1943:AF1943)),0)</f>
        <v>3</v>
      </c>
      <c r="AQ1943" s="7">
        <f>IF(R1943&gt;0,RANK(R1943,(N1943:P1943,Q1943:AF1943)),0)</f>
        <v>4</v>
      </c>
      <c r="AR1943" s="7">
        <f>IF(T1943&gt;0,RANK(T1943,(N1943:P1943,Q1943:AF1943)),0)</f>
        <v>0</v>
      </c>
      <c r="AS1943" s="7">
        <f>IF(S1943&gt;0,RANK(S1943,(N1943:P1943,Q1943:AF1943)),0)</f>
        <v>0</v>
      </c>
      <c r="AT1943" s="2">
        <f t="shared" ref="AT1943:AT2006" si="805">IF($C1943=0,"-",Q1943/$C1943)</f>
        <v>1.3055788590604026E-2</v>
      </c>
      <c r="AU1943" s="2">
        <f t="shared" ref="AU1943:AU2006" si="806">IF($C1943=0,"-",R1943/$C1943)</f>
        <v>4.6140939597315439E-3</v>
      </c>
      <c r="AV1943" s="2">
        <f t="shared" ref="AV1943:AV2006" si="807">IF($C1943=0,"-",T1943/$C1943)</f>
        <v>0</v>
      </c>
      <c r="AW1943" s="2">
        <f t="shared" ref="AW1943:AW2006" si="808">IF($C1943=0,"-",S1943/$C1943)</f>
        <v>0</v>
      </c>
      <c r="AY1943" t="s">
        <v>22</v>
      </c>
      <c r="AZ1943" t="s">
        <v>2058</v>
      </c>
      <c r="BA1943">
        <v>5</v>
      </c>
      <c r="BC1943">
        <v>2</v>
      </c>
      <c r="BD1943" s="91">
        <v>48</v>
      </c>
      <c r="BE1943" s="93">
        <v>1</v>
      </c>
      <c r="BF1943" s="96">
        <f t="shared" si="796"/>
        <v>48001</v>
      </c>
      <c r="BG1943" s="96">
        <f t="shared" si="797"/>
        <v>48001</v>
      </c>
      <c r="BI1943" s="7" t="s">
        <v>1447</v>
      </c>
    </row>
    <row r="1944" spans="1:61" ht="14" hidden="1" customHeight="1" outlineLevel="1" x14ac:dyDescent="0.2">
      <c r="A1944" t="s">
        <v>2360</v>
      </c>
      <c r="B1944" t="s">
        <v>2058</v>
      </c>
      <c r="C1944" s="1">
        <f t="shared" si="800"/>
        <v>5800</v>
      </c>
      <c r="D1944" s="7">
        <f>IF(N1944&gt;0, RANK(N1944,(N1944:P1944,Q1944:AF1944)),0)</f>
        <v>2</v>
      </c>
      <c r="E1944" s="7">
        <f>IF(O1944&gt;0,RANK(O1944,(N1944:P1944,Q1944:AF1944)),0)</f>
        <v>1</v>
      </c>
      <c r="F1944" s="7">
        <f>IF(P1944&gt;0,RANK(P1944,(N1944:P1944,Q1944:AF1944)),0)</f>
        <v>0</v>
      </c>
      <c r="G1944" s="1">
        <f t="shared" si="785"/>
        <v>4115</v>
      </c>
      <c r="H1944" s="2">
        <f t="shared" si="786"/>
        <v>0.70948275862068966</v>
      </c>
      <c r="I1944" s="2"/>
      <c r="J1944" s="2">
        <f t="shared" si="801"/>
        <v>0.13431034482758622</v>
      </c>
      <c r="K1944" s="2">
        <f t="shared" si="802"/>
        <v>0.84379310344827585</v>
      </c>
      <c r="L1944" s="2">
        <f t="shared" si="803"/>
        <v>0</v>
      </c>
      <c r="M1944" s="2">
        <f t="shared" si="804"/>
        <v>2.1896551724137958E-2</v>
      </c>
      <c r="N1944" s="53">
        <v>779</v>
      </c>
      <c r="O1944" s="53">
        <v>4894</v>
      </c>
      <c r="Q1944" s="53">
        <v>107</v>
      </c>
      <c r="R1944" s="53">
        <v>20</v>
      </c>
      <c r="Y1944" s="53">
        <v>0</v>
      </c>
      <c r="AP1944" s="7">
        <f>IF(Q1944&gt;0,RANK(Q1944,(N1944:P1944,Q1944:AF1944)),0)</f>
        <v>3</v>
      </c>
      <c r="AQ1944" s="7">
        <f>IF(R1944&gt;0,RANK(R1944,(N1944:P1944,Q1944:AF1944)),0)</f>
        <v>4</v>
      </c>
      <c r="AR1944" s="7">
        <f>IF(T1944&gt;0,RANK(T1944,(N1944:P1944,Q1944:AF1944)),0)</f>
        <v>0</v>
      </c>
      <c r="AS1944" s="7">
        <f>IF(S1944&gt;0,RANK(S1944,(N1944:P1944,Q1944:AF1944)),0)</f>
        <v>0</v>
      </c>
      <c r="AT1944" s="2">
        <f t="shared" si="805"/>
        <v>1.8448275862068965E-2</v>
      </c>
      <c r="AU1944" s="2">
        <f t="shared" si="806"/>
        <v>3.4482758620689655E-3</v>
      </c>
      <c r="AV1944" s="2">
        <f t="shared" si="807"/>
        <v>0</v>
      </c>
      <c r="AW1944" s="2">
        <f t="shared" si="808"/>
        <v>0</v>
      </c>
      <c r="AY1944" t="s">
        <v>2360</v>
      </c>
      <c r="AZ1944" t="s">
        <v>2058</v>
      </c>
      <c r="BA1944">
        <v>11</v>
      </c>
      <c r="BC1944">
        <v>2</v>
      </c>
      <c r="BD1944" s="91">
        <v>48</v>
      </c>
      <c r="BE1944" s="93">
        <v>3</v>
      </c>
      <c r="BF1944" s="96">
        <f t="shared" si="796"/>
        <v>48003</v>
      </c>
      <c r="BG1944" s="96">
        <f t="shared" si="797"/>
        <v>48003</v>
      </c>
      <c r="BI1944" s="7" t="s">
        <v>1447</v>
      </c>
    </row>
    <row r="1945" spans="1:61" ht="14" hidden="1" customHeight="1" outlineLevel="1" x14ac:dyDescent="0.2">
      <c r="A1945" t="s">
        <v>2215</v>
      </c>
      <c r="B1945" t="s">
        <v>2058</v>
      </c>
      <c r="C1945" s="1">
        <f t="shared" si="800"/>
        <v>34355</v>
      </c>
      <c r="D1945" s="7">
        <f>IF(N1945&gt;0, RANK(N1945,(N1945:P1945,Q1945:AF1945)),0)</f>
        <v>2</v>
      </c>
      <c r="E1945" s="7">
        <f>IF(O1945&gt;0,RANK(O1945,(N1945:P1945,Q1945:AF1945)),0)</f>
        <v>1</v>
      </c>
      <c r="F1945" s="7">
        <f>IF(P1945&gt;0,RANK(P1945,(N1945:P1945,Q1945:AF1945)),0)</f>
        <v>0</v>
      </c>
      <c r="G1945" s="1">
        <f t="shared" si="785"/>
        <v>16191</v>
      </c>
      <c r="H1945" s="2">
        <f t="shared" si="786"/>
        <v>0.47128511133750545</v>
      </c>
      <c r="I1945" s="2"/>
      <c r="J1945" s="2">
        <f t="shared" si="801"/>
        <v>0.25530490467180905</v>
      </c>
      <c r="K1945" s="2">
        <f t="shared" si="802"/>
        <v>0.7265900160093145</v>
      </c>
      <c r="L1945" s="2">
        <f t="shared" si="803"/>
        <v>0</v>
      </c>
      <c r="M1945" s="2">
        <f t="shared" si="804"/>
        <v>1.8105079318876505E-2</v>
      </c>
      <c r="N1945" s="53">
        <v>8771</v>
      </c>
      <c r="O1945" s="53">
        <v>24962</v>
      </c>
      <c r="Q1945" s="53">
        <v>461</v>
      </c>
      <c r="R1945" s="53">
        <v>161</v>
      </c>
      <c r="Y1945" s="53">
        <v>0</v>
      </c>
      <c r="AP1945" s="7">
        <f>IF(Q1945&gt;0,RANK(Q1945,(N1945:P1945,Q1945:AF1945)),0)</f>
        <v>3</v>
      </c>
      <c r="AQ1945" s="7">
        <f>IF(R1945&gt;0,RANK(R1945,(N1945:P1945,Q1945:AF1945)),0)</f>
        <v>4</v>
      </c>
      <c r="AR1945" s="7">
        <f>IF(T1945&gt;0,RANK(T1945,(N1945:P1945,Q1945:AF1945)),0)</f>
        <v>0</v>
      </c>
      <c r="AS1945" s="7">
        <f>IF(S1945&gt;0,RANK(S1945,(N1945:P1945,Q1945:AF1945)),0)</f>
        <v>0</v>
      </c>
      <c r="AT1945" s="2">
        <f t="shared" si="805"/>
        <v>1.3418716344054723E-2</v>
      </c>
      <c r="AU1945" s="2">
        <f t="shared" si="806"/>
        <v>4.6863629748217141E-3</v>
      </c>
      <c r="AV1945" s="2">
        <f t="shared" si="807"/>
        <v>0</v>
      </c>
      <c r="AW1945" s="2">
        <f t="shared" si="808"/>
        <v>0</v>
      </c>
      <c r="AY1945" t="s">
        <v>2215</v>
      </c>
      <c r="AZ1945" t="s">
        <v>2058</v>
      </c>
      <c r="BA1945">
        <v>1</v>
      </c>
      <c r="BC1945">
        <v>2</v>
      </c>
      <c r="BD1945" s="91">
        <v>48</v>
      </c>
      <c r="BE1945" s="93">
        <v>5</v>
      </c>
      <c r="BF1945" s="96">
        <f t="shared" si="796"/>
        <v>48005</v>
      </c>
      <c r="BG1945" s="96">
        <f t="shared" si="797"/>
        <v>48005</v>
      </c>
      <c r="BI1945" s="7" t="s">
        <v>1447</v>
      </c>
    </row>
    <row r="1946" spans="1:61" ht="14" hidden="1" customHeight="1" outlineLevel="1" x14ac:dyDescent="0.2">
      <c r="A1946" t="s">
        <v>1177</v>
      </c>
      <c r="B1946" t="s">
        <v>2058</v>
      </c>
      <c r="C1946" s="1">
        <f t="shared" si="800"/>
        <v>12164</v>
      </c>
      <c r="D1946" s="7">
        <f>IF(N1946&gt;0, RANK(N1946,(N1946:P1946,Q1946:AF1946)),0)</f>
        <v>2</v>
      </c>
      <c r="E1946" s="7">
        <f>IF(O1946&gt;0,RANK(O1946,(N1946:P1946,Q1946:AF1946)),0)</f>
        <v>1</v>
      </c>
      <c r="F1946" s="7">
        <f>IF(P1946&gt;0,RANK(P1946,(N1946:P1946,Q1946:AF1946)),0)</f>
        <v>0</v>
      </c>
      <c r="G1946" s="1">
        <f t="shared" si="785"/>
        <v>6460</v>
      </c>
      <c r="H1946" s="2">
        <f t="shared" si="786"/>
        <v>0.53107530417625781</v>
      </c>
      <c r="I1946" s="2"/>
      <c r="J1946" s="2">
        <f t="shared" si="801"/>
        <v>0.2243505425846761</v>
      </c>
      <c r="K1946" s="2">
        <f t="shared" si="802"/>
        <v>0.75542584676093394</v>
      </c>
      <c r="L1946" s="2">
        <f t="shared" si="803"/>
        <v>0</v>
      </c>
      <c r="M1946" s="2">
        <f t="shared" si="804"/>
        <v>2.0223610654389934E-2</v>
      </c>
      <c r="N1946" s="53">
        <v>2729</v>
      </c>
      <c r="O1946" s="53">
        <v>9189</v>
      </c>
      <c r="Q1946" s="53">
        <v>178</v>
      </c>
      <c r="R1946" s="53">
        <v>68</v>
      </c>
      <c r="Y1946" s="53">
        <v>0</v>
      </c>
      <c r="AP1946" s="7">
        <f>IF(Q1946&gt;0,RANK(Q1946,(N1946:P1946,Q1946:AF1946)),0)</f>
        <v>3</v>
      </c>
      <c r="AQ1946" s="7">
        <f>IF(R1946&gt;0,RANK(R1946,(N1946:P1946,Q1946:AF1946)),0)</f>
        <v>4</v>
      </c>
      <c r="AR1946" s="7">
        <f>IF(T1946&gt;0,RANK(T1946,(N1946:P1946,Q1946:AF1946)),0)</f>
        <v>0</v>
      </c>
      <c r="AS1946" s="7">
        <f>IF(S1946&gt;0,RANK(S1946,(N1946:P1946,Q1946:AF1946)),0)</f>
        <v>0</v>
      </c>
      <c r="AT1946" s="2">
        <f t="shared" si="805"/>
        <v>1.4633344294639921E-2</v>
      </c>
      <c r="AU1946" s="2">
        <f t="shared" si="806"/>
        <v>5.5902663597500821E-3</v>
      </c>
      <c r="AV1946" s="2">
        <f t="shared" si="807"/>
        <v>0</v>
      </c>
      <c r="AW1946" s="2">
        <f t="shared" si="808"/>
        <v>0</v>
      </c>
      <c r="AY1946" t="s">
        <v>1177</v>
      </c>
      <c r="AZ1946" t="s">
        <v>2058</v>
      </c>
      <c r="BA1946">
        <v>27</v>
      </c>
      <c r="BC1946">
        <v>2</v>
      </c>
      <c r="BD1946" s="91">
        <v>48</v>
      </c>
      <c r="BE1946" s="93">
        <v>7</v>
      </c>
      <c r="BF1946" s="96">
        <f t="shared" si="796"/>
        <v>48007</v>
      </c>
      <c r="BG1946" s="96">
        <f t="shared" si="797"/>
        <v>48007</v>
      </c>
      <c r="BI1946" s="7" t="s">
        <v>1447</v>
      </c>
    </row>
    <row r="1947" spans="1:61" ht="14" hidden="1" customHeight="1" outlineLevel="1" x14ac:dyDescent="0.2">
      <c r="A1947" t="s">
        <v>640</v>
      </c>
      <c r="B1947" t="s">
        <v>2058</v>
      </c>
      <c r="C1947" s="1">
        <f t="shared" si="800"/>
        <v>4724</v>
      </c>
      <c r="D1947" s="7">
        <f>IF(N1947&gt;0, RANK(N1947,(N1947:P1947,Q1947:AF1947)),0)</f>
        <v>2</v>
      </c>
      <c r="E1947" s="7">
        <f>IF(O1947&gt;0,RANK(O1947,(N1947:P1947,Q1947:AF1947)),0)</f>
        <v>1</v>
      </c>
      <c r="F1947" s="7">
        <f>IF(P1947&gt;0,RANK(P1947,(N1947:P1947,Q1947:AF1947)),0)</f>
        <v>0</v>
      </c>
      <c r="G1947" s="1">
        <f t="shared" si="785"/>
        <v>3711</v>
      </c>
      <c r="H1947" s="2">
        <f t="shared" si="786"/>
        <v>0.7855630821337849</v>
      </c>
      <c r="I1947" s="2"/>
      <c r="J1947" s="2">
        <f t="shared" si="801"/>
        <v>9.8856900931414055E-2</v>
      </c>
      <c r="K1947" s="2">
        <f t="shared" si="802"/>
        <v>0.88441998306519898</v>
      </c>
      <c r="L1947" s="2">
        <f t="shared" si="803"/>
        <v>0</v>
      </c>
      <c r="M1947" s="2">
        <f t="shared" si="804"/>
        <v>1.672311600338694E-2</v>
      </c>
      <c r="N1947" s="53">
        <v>467</v>
      </c>
      <c r="O1947" s="53">
        <v>4178</v>
      </c>
      <c r="Q1947" s="53">
        <v>65</v>
      </c>
      <c r="R1947" s="53">
        <v>14</v>
      </c>
      <c r="Y1947" s="53">
        <v>0</v>
      </c>
      <c r="AP1947" s="7">
        <f>IF(Q1947&gt;0,RANK(Q1947,(N1947:P1947,Q1947:AF1947)),0)</f>
        <v>3</v>
      </c>
      <c r="AQ1947" s="7">
        <f>IF(R1947&gt;0,RANK(R1947,(N1947:P1947,Q1947:AF1947)),0)</f>
        <v>4</v>
      </c>
      <c r="AR1947" s="7">
        <f>IF(T1947&gt;0,RANK(T1947,(N1947:P1947,Q1947:AF1947)),0)</f>
        <v>0</v>
      </c>
      <c r="AS1947" s="7">
        <f>IF(S1947&gt;0,RANK(S1947,(N1947:P1947,Q1947:AF1947)),0)</f>
        <v>0</v>
      </c>
      <c r="AT1947" s="2">
        <f t="shared" si="805"/>
        <v>1.375952582557155E-2</v>
      </c>
      <c r="AU1947" s="2">
        <f t="shared" si="806"/>
        <v>2.9635901778154107E-3</v>
      </c>
      <c r="AV1947" s="2">
        <f t="shared" si="807"/>
        <v>0</v>
      </c>
      <c r="AW1947" s="2">
        <f t="shared" si="808"/>
        <v>0</v>
      </c>
      <c r="AY1947" t="s">
        <v>640</v>
      </c>
      <c r="AZ1947" t="s">
        <v>2058</v>
      </c>
      <c r="BA1947">
        <v>13</v>
      </c>
      <c r="BC1947">
        <v>2</v>
      </c>
      <c r="BD1947" s="91">
        <v>48</v>
      </c>
      <c r="BE1947" s="93">
        <v>9</v>
      </c>
      <c r="BF1947" s="96">
        <f t="shared" si="796"/>
        <v>48009</v>
      </c>
      <c r="BG1947" s="96">
        <f t="shared" si="797"/>
        <v>48009</v>
      </c>
      <c r="BI1947" s="7" t="s">
        <v>1447</v>
      </c>
    </row>
    <row r="1948" spans="1:61" ht="14" hidden="1" customHeight="1" outlineLevel="1" x14ac:dyDescent="0.2">
      <c r="A1948" t="s">
        <v>378</v>
      </c>
      <c r="B1948" t="s">
        <v>2058</v>
      </c>
      <c r="C1948" s="1">
        <f t="shared" si="800"/>
        <v>1099</v>
      </c>
      <c r="D1948" s="7">
        <f>IF(N1948&gt;0, RANK(N1948,(N1948:P1948,Q1948:AF1948)),0)</f>
        <v>2</v>
      </c>
      <c r="E1948" s="7">
        <f>IF(O1948&gt;0,RANK(O1948,(N1948:P1948,Q1948:AF1948)),0)</f>
        <v>1</v>
      </c>
      <c r="F1948" s="7">
        <f>IF(P1948&gt;0,RANK(P1948,(N1948:P1948,Q1948:AF1948)),0)</f>
        <v>0</v>
      </c>
      <c r="G1948" s="1">
        <f t="shared" si="785"/>
        <v>961</v>
      </c>
      <c r="H1948" s="2">
        <f t="shared" si="786"/>
        <v>0.87443130118289358</v>
      </c>
      <c r="I1948" s="2"/>
      <c r="J1948" s="2">
        <f t="shared" si="801"/>
        <v>5.8234758871701549E-2</v>
      </c>
      <c r="K1948" s="2">
        <f t="shared" si="802"/>
        <v>0.93266606005459507</v>
      </c>
      <c r="L1948" s="2">
        <f t="shared" si="803"/>
        <v>0</v>
      </c>
      <c r="M1948" s="2">
        <f t="shared" si="804"/>
        <v>9.099181073703333E-3</v>
      </c>
      <c r="N1948" s="53">
        <v>64</v>
      </c>
      <c r="O1948" s="53">
        <v>1025</v>
      </c>
      <c r="Q1948" s="53">
        <v>5</v>
      </c>
      <c r="R1948" s="53">
        <v>5</v>
      </c>
      <c r="Y1948" s="53">
        <v>0</v>
      </c>
      <c r="AP1948" s="7">
        <f>IF(Q1948&gt;0,RANK(Q1948,(N1948:P1948,Q1948:AF1948)),0)</f>
        <v>3</v>
      </c>
      <c r="AQ1948" s="7">
        <f>IF(R1948&gt;0,RANK(R1948,(N1948:P1948,Q1948:AF1948)),0)</f>
        <v>3</v>
      </c>
      <c r="AR1948" s="7">
        <f>IF(T1948&gt;0,RANK(T1948,(N1948:P1948,Q1948:AF1948)),0)</f>
        <v>0</v>
      </c>
      <c r="AS1948" s="7">
        <f>IF(S1948&gt;0,RANK(S1948,(N1948:P1948,Q1948:AF1948)),0)</f>
        <v>0</v>
      </c>
      <c r="AT1948" s="2">
        <f t="shared" si="805"/>
        <v>4.549590536851683E-3</v>
      </c>
      <c r="AU1948" s="2">
        <f t="shared" si="806"/>
        <v>4.549590536851683E-3</v>
      </c>
      <c r="AV1948" s="2">
        <f t="shared" si="807"/>
        <v>0</v>
      </c>
      <c r="AW1948" s="2">
        <f t="shared" si="808"/>
        <v>0</v>
      </c>
      <c r="AY1948" t="s">
        <v>378</v>
      </c>
      <c r="AZ1948" t="s">
        <v>2058</v>
      </c>
      <c r="BA1948">
        <v>13</v>
      </c>
      <c r="BC1948">
        <v>2</v>
      </c>
      <c r="BD1948" s="91">
        <v>48</v>
      </c>
      <c r="BE1948" s="93">
        <v>11</v>
      </c>
      <c r="BF1948" s="96">
        <f t="shared" si="796"/>
        <v>48011</v>
      </c>
      <c r="BG1948" s="96">
        <f t="shared" si="797"/>
        <v>48011</v>
      </c>
      <c r="BI1948" s="7" t="s">
        <v>1447</v>
      </c>
    </row>
    <row r="1949" spans="1:61" ht="14" hidden="1" customHeight="1" outlineLevel="1" x14ac:dyDescent="0.2">
      <c r="A1949" t="s">
        <v>1588</v>
      </c>
      <c r="B1949" t="s">
        <v>2058</v>
      </c>
      <c r="C1949" s="1">
        <f t="shared" si="800"/>
        <v>17896</v>
      </c>
      <c r="D1949" s="7">
        <f>IF(N1949&gt;0, RANK(N1949,(N1949:P1949,Q1949:AF1949)),0)</f>
        <v>2</v>
      </c>
      <c r="E1949" s="7">
        <f>IF(O1949&gt;0,RANK(O1949,(N1949:P1949,Q1949:AF1949)),0)</f>
        <v>1</v>
      </c>
      <c r="F1949" s="7">
        <f>IF(P1949&gt;0,RANK(P1949,(N1949:P1949,Q1949:AF1949)),0)</f>
        <v>0</v>
      </c>
      <c r="G1949" s="1">
        <f t="shared" si="785"/>
        <v>6318</v>
      </c>
      <c r="H1949" s="2">
        <f t="shared" si="786"/>
        <v>0.35303978542691106</v>
      </c>
      <c r="I1949" s="2"/>
      <c r="J1949" s="2">
        <f t="shared" si="801"/>
        <v>0.31224854716137684</v>
      </c>
      <c r="K1949" s="2">
        <f t="shared" si="802"/>
        <v>0.6652883325882879</v>
      </c>
      <c r="L1949" s="2">
        <f t="shared" si="803"/>
        <v>0</v>
      </c>
      <c r="M1949" s="2">
        <f t="shared" si="804"/>
        <v>2.2463120250335256E-2</v>
      </c>
      <c r="N1949" s="53">
        <v>5588</v>
      </c>
      <c r="O1949" s="53">
        <v>11906</v>
      </c>
      <c r="Q1949" s="53">
        <v>258</v>
      </c>
      <c r="R1949" s="53">
        <v>142</v>
      </c>
      <c r="Y1949" s="53">
        <v>2</v>
      </c>
      <c r="AP1949" s="7">
        <f>IF(Q1949&gt;0,RANK(Q1949,(N1949:P1949,Q1949:AF1949)),0)</f>
        <v>3</v>
      </c>
      <c r="AQ1949" s="7">
        <f>IF(R1949&gt;0,RANK(R1949,(N1949:P1949,Q1949:AF1949)),0)</f>
        <v>4</v>
      </c>
      <c r="AR1949" s="7">
        <f>IF(T1949&gt;0,RANK(T1949,(N1949:P1949,Q1949:AF1949)),0)</f>
        <v>0</v>
      </c>
      <c r="AS1949" s="7">
        <f>IF(S1949&gt;0,RANK(S1949,(N1949:P1949,Q1949:AF1949)),0)</f>
        <v>0</v>
      </c>
      <c r="AT1949" s="2">
        <f t="shared" si="805"/>
        <v>1.4416629414394278E-2</v>
      </c>
      <c r="AU1949" s="2">
        <f t="shared" si="806"/>
        <v>7.9347340187751452E-3</v>
      </c>
      <c r="AV1949" s="2">
        <f t="shared" si="807"/>
        <v>0</v>
      </c>
      <c r="AW1949" s="2">
        <f t="shared" si="808"/>
        <v>0</v>
      </c>
      <c r="AY1949" t="s">
        <v>1588</v>
      </c>
      <c r="AZ1949" t="s">
        <v>2058</v>
      </c>
      <c r="BA1949">
        <v>28</v>
      </c>
      <c r="BC1949">
        <v>2</v>
      </c>
      <c r="BD1949" s="91">
        <v>48</v>
      </c>
      <c r="BE1949" s="93">
        <v>13</v>
      </c>
      <c r="BF1949" s="96">
        <f t="shared" si="796"/>
        <v>48013</v>
      </c>
      <c r="BG1949" s="96">
        <f t="shared" si="797"/>
        <v>48013</v>
      </c>
      <c r="BI1949" s="7" t="s">
        <v>1447</v>
      </c>
    </row>
    <row r="1950" spans="1:61" ht="14" hidden="1" customHeight="1" outlineLevel="1" x14ac:dyDescent="0.2">
      <c r="A1950" t="s">
        <v>1518</v>
      </c>
      <c r="B1950" t="s">
        <v>2058</v>
      </c>
      <c r="C1950" s="1">
        <f t="shared" si="800"/>
        <v>14481</v>
      </c>
      <c r="D1950" s="7">
        <f>IF(N1950&gt;0, RANK(N1950,(N1950:P1950,Q1950:AF1950)),0)</f>
        <v>2</v>
      </c>
      <c r="E1950" s="7">
        <f>IF(O1950&gt;0,RANK(O1950,(N1950:P1950,Q1950:AF1950)),0)</f>
        <v>1</v>
      </c>
      <c r="F1950" s="7">
        <f>IF(P1950&gt;0,RANK(P1950,(N1950:P1950,Q1950:AF1950)),0)</f>
        <v>0</v>
      </c>
      <c r="G1950" s="1">
        <f t="shared" si="785"/>
        <v>8702</v>
      </c>
      <c r="H1950" s="2">
        <f t="shared" si="786"/>
        <v>0.60092535045922246</v>
      </c>
      <c r="I1950" s="2"/>
      <c r="J1950" s="2">
        <f t="shared" si="801"/>
        <v>0.19004212416269595</v>
      </c>
      <c r="K1950" s="2">
        <f t="shared" si="802"/>
        <v>0.79096747462191841</v>
      </c>
      <c r="L1950" s="2">
        <f t="shared" si="803"/>
        <v>0</v>
      </c>
      <c r="M1950" s="2">
        <f t="shared" si="804"/>
        <v>1.8990401215385644E-2</v>
      </c>
      <c r="N1950" s="53">
        <v>2752</v>
      </c>
      <c r="O1950" s="53">
        <v>11454</v>
      </c>
      <c r="Q1950" s="53">
        <v>215</v>
      </c>
      <c r="R1950" s="53">
        <v>57</v>
      </c>
      <c r="Y1950" s="53">
        <v>3</v>
      </c>
      <c r="AP1950" s="7">
        <f>IF(Q1950&gt;0,RANK(Q1950,(N1950:P1950,Q1950:AF1950)),0)</f>
        <v>3</v>
      </c>
      <c r="AQ1950" s="7">
        <f>IF(R1950&gt;0,RANK(R1950,(N1950:P1950,Q1950:AF1950)),0)</f>
        <v>4</v>
      </c>
      <c r="AR1950" s="7">
        <f>IF(T1950&gt;0,RANK(T1950,(N1950:P1950,Q1950:AF1950)),0)</f>
        <v>0</v>
      </c>
      <c r="AS1950" s="7">
        <f>IF(S1950&gt;0,RANK(S1950,(N1950:P1950,Q1950:AF1950)),0)</f>
        <v>0</v>
      </c>
      <c r="AT1950" s="2">
        <f t="shared" si="805"/>
        <v>1.4847040950210621E-2</v>
      </c>
      <c r="AU1950" s="2">
        <f t="shared" si="806"/>
        <v>3.9361922519163045E-3</v>
      </c>
      <c r="AV1950" s="2">
        <f t="shared" si="807"/>
        <v>0</v>
      </c>
      <c r="AW1950" s="2">
        <f t="shared" si="808"/>
        <v>0</v>
      </c>
      <c r="AY1950" t="s">
        <v>1518</v>
      </c>
      <c r="AZ1950" t="s">
        <v>2058</v>
      </c>
      <c r="BA1950">
        <v>10</v>
      </c>
      <c r="BC1950">
        <v>2</v>
      </c>
      <c r="BD1950" s="91">
        <v>48</v>
      </c>
      <c r="BE1950" s="93">
        <v>15</v>
      </c>
      <c r="BF1950" s="96">
        <f t="shared" si="796"/>
        <v>48015</v>
      </c>
      <c r="BG1950" s="96">
        <f t="shared" si="797"/>
        <v>48015</v>
      </c>
      <c r="BI1950" s="7" t="s">
        <v>1447</v>
      </c>
    </row>
    <row r="1951" spans="1:61" ht="14" hidden="1" customHeight="1" outlineLevel="1" x14ac:dyDescent="0.2">
      <c r="A1951" t="s">
        <v>806</v>
      </c>
      <c r="B1951" t="s">
        <v>2058</v>
      </c>
      <c r="C1951" s="1">
        <f t="shared" si="800"/>
        <v>1822</v>
      </c>
      <c r="D1951" s="7">
        <f>IF(N1951&gt;0, RANK(N1951,(N1951:P1951,Q1951:AF1951)),0)</f>
        <v>2</v>
      </c>
      <c r="E1951" s="7">
        <f>IF(O1951&gt;0,RANK(O1951,(N1951:P1951,Q1951:AF1951)),0)</f>
        <v>1</v>
      </c>
      <c r="F1951" s="7">
        <f>IF(P1951&gt;0,RANK(P1951,(N1951:P1951,Q1951:AF1951)),0)</f>
        <v>0</v>
      </c>
      <c r="G1951" s="1">
        <f t="shared" ref="G1951:G2014" si="809">IF(C1951&gt;0,MAX(N1951:P1951)-LARGE(N1951:P1951,2),0)</f>
        <v>1017</v>
      </c>
      <c r="H1951" s="2">
        <f t="shared" ref="H1951:H2014" si="810">IF(C1951&gt;0,G1951/C1951,0)</f>
        <v>0.55817782656421511</v>
      </c>
      <c r="I1951" s="2"/>
      <c r="J1951" s="2">
        <f t="shared" si="801"/>
        <v>0.21020856201975852</v>
      </c>
      <c r="K1951" s="2">
        <f t="shared" si="802"/>
        <v>0.76838638858397368</v>
      </c>
      <c r="L1951" s="2">
        <f t="shared" si="803"/>
        <v>0</v>
      </c>
      <c r="M1951" s="2">
        <f t="shared" si="804"/>
        <v>2.1405049396267861E-2</v>
      </c>
      <c r="N1951" s="53">
        <v>383</v>
      </c>
      <c r="O1951" s="53">
        <v>1400</v>
      </c>
      <c r="Q1951" s="53">
        <v>28</v>
      </c>
      <c r="R1951" s="53">
        <v>11</v>
      </c>
      <c r="Y1951" s="53">
        <v>0</v>
      </c>
      <c r="AP1951" s="7">
        <f>IF(Q1951&gt;0,RANK(Q1951,(N1951:P1951,Q1951:AF1951)),0)</f>
        <v>3</v>
      </c>
      <c r="AQ1951" s="7">
        <f>IF(R1951&gt;0,RANK(R1951,(N1951:P1951,Q1951:AF1951)),0)</f>
        <v>4</v>
      </c>
      <c r="AR1951" s="7">
        <f>IF(T1951&gt;0,RANK(T1951,(N1951:P1951,Q1951:AF1951)),0)</f>
        <v>0</v>
      </c>
      <c r="AS1951" s="7">
        <f>IF(S1951&gt;0,RANK(S1951,(N1951:P1951,Q1951:AF1951)),0)</f>
        <v>0</v>
      </c>
      <c r="AT1951" s="2">
        <f t="shared" si="805"/>
        <v>1.5367727771679473E-2</v>
      </c>
      <c r="AU1951" s="2">
        <f t="shared" si="806"/>
        <v>6.0373216245883645E-3</v>
      </c>
      <c r="AV1951" s="2">
        <f t="shared" si="807"/>
        <v>0</v>
      </c>
      <c r="AW1951" s="2">
        <f t="shared" si="808"/>
        <v>0</v>
      </c>
      <c r="AY1951" t="s">
        <v>806</v>
      </c>
      <c r="AZ1951" t="s">
        <v>2058</v>
      </c>
      <c r="BA1951">
        <v>19</v>
      </c>
      <c r="BC1951">
        <v>2</v>
      </c>
      <c r="BD1951" s="91">
        <v>48</v>
      </c>
      <c r="BE1951" s="93">
        <v>17</v>
      </c>
      <c r="BF1951" s="96">
        <f t="shared" si="796"/>
        <v>48017</v>
      </c>
      <c r="BG1951" s="96">
        <f t="shared" si="797"/>
        <v>48017</v>
      </c>
      <c r="BI1951" s="7" t="s">
        <v>1447</v>
      </c>
    </row>
    <row r="1952" spans="1:61" ht="14" hidden="1" customHeight="1" outlineLevel="1" x14ac:dyDescent="0.2">
      <c r="A1952" t="s">
        <v>1481</v>
      </c>
      <c r="B1952" t="s">
        <v>2058</v>
      </c>
      <c r="C1952" s="1">
        <f t="shared" si="800"/>
        <v>12537</v>
      </c>
      <c r="D1952" s="7">
        <f>IF(N1952&gt;0, RANK(N1952,(N1952:P1952,Q1952:AF1952)),0)</f>
        <v>2</v>
      </c>
      <c r="E1952" s="7">
        <f>IF(O1952&gt;0,RANK(O1952,(N1952:P1952,Q1952:AF1952)),0)</f>
        <v>1</v>
      </c>
      <c r="F1952" s="7">
        <f>IF(P1952&gt;0,RANK(P1952,(N1952:P1952,Q1952:AF1952)),0)</f>
        <v>0</v>
      </c>
      <c r="G1952" s="1">
        <f t="shared" si="809"/>
        <v>7666</v>
      </c>
      <c r="H1952" s="2">
        <f t="shared" si="810"/>
        <v>0.61147004865597832</v>
      </c>
      <c r="I1952" s="2"/>
      <c r="J1952" s="2">
        <f t="shared" si="801"/>
        <v>0.18273909228683097</v>
      </c>
      <c r="K1952" s="2">
        <f t="shared" si="802"/>
        <v>0.79420914094280926</v>
      </c>
      <c r="L1952" s="2">
        <f t="shared" si="803"/>
        <v>0</v>
      </c>
      <c r="M1952" s="2">
        <f t="shared" si="804"/>
        <v>2.3051766770359805E-2</v>
      </c>
      <c r="N1952" s="53">
        <v>2291</v>
      </c>
      <c r="O1952" s="53">
        <v>9957</v>
      </c>
      <c r="Q1952" s="53">
        <v>234</v>
      </c>
      <c r="R1952" s="53">
        <v>55</v>
      </c>
      <c r="Y1952" s="53">
        <v>0</v>
      </c>
      <c r="AP1952" s="7">
        <f>IF(Q1952&gt;0,RANK(Q1952,(N1952:P1952,Q1952:AF1952)),0)</f>
        <v>3</v>
      </c>
      <c r="AQ1952" s="7">
        <f>IF(R1952&gt;0,RANK(R1952,(N1952:P1952,Q1952:AF1952)),0)</f>
        <v>4</v>
      </c>
      <c r="AR1952" s="7">
        <f>IF(T1952&gt;0,RANK(T1952,(N1952:P1952,Q1952:AF1952)),0)</f>
        <v>0</v>
      </c>
      <c r="AS1952" s="7">
        <f>IF(S1952&gt;0,RANK(S1952,(N1952:P1952,Q1952:AF1952)),0)</f>
        <v>0</v>
      </c>
      <c r="AT1952" s="2">
        <f t="shared" si="805"/>
        <v>1.8664752333094042E-2</v>
      </c>
      <c r="AU1952" s="2">
        <f t="shared" si="806"/>
        <v>4.3870144372656931E-3</v>
      </c>
      <c r="AV1952" s="2">
        <f t="shared" si="807"/>
        <v>0</v>
      </c>
      <c r="AW1952" s="2">
        <f t="shared" si="808"/>
        <v>0</v>
      </c>
      <c r="AY1952" t="s">
        <v>1481</v>
      </c>
      <c r="AZ1952" t="s">
        <v>2058</v>
      </c>
      <c r="BA1952">
        <v>21</v>
      </c>
      <c r="BC1952">
        <v>2</v>
      </c>
      <c r="BD1952" s="91">
        <v>48</v>
      </c>
      <c r="BE1952" s="93">
        <v>19</v>
      </c>
      <c r="BF1952" s="96">
        <f t="shared" si="796"/>
        <v>48019</v>
      </c>
      <c r="BG1952" s="96">
        <f t="shared" si="797"/>
        <v>48019</v>
      </c>
      <c r="BI1952" s="7" t="s">
        <v>1447</v>
      </c>
    </row>
    <row r="1953" spans="1:61" ht="14" hidden="1" customHeight="1" outlineLevel="1" x14ac:dyDescent="0.2">
      <c r="A1953" t="s">
        <v>311</v>
      </c>
      <c r="B1953" t="s">
        <v>2058</v>
      </c>
      <c r="C1953" s="1">
        <f t="shared" si="800"/>
        <v>36506</v>
      </c>
      <c r="D1953" s="7">
        <f>IF(N1953&gt;0, RANK(N1953,(N1953:P1953,Q1953:AF1953)),0)</f>
        <v>2</v>
      </c>
      <c r="E1953" s="7">
        <f>IF(O1953&gt;0,RANK(O1953,(N1953:P1953,Q1953:AF1953)),0)</f>
        <v>1</v>
      </c>
      <c r="F1953" s="7">
        <f>IF(P1953&gt;0,RANK(P1953,(N1953:P1953,Q1953:AF1953)),0)</f>
        <v>0</v>
      </c>
      <c r="G1953" s="1">
        <f t="shared" si="809"/>
        <v>5397</v>
      </c>
      <c r="H1953" s="2">
        <f t="shared" si="810"/>
        <v>0.14783871144469402</v>
      </c>
      <c r="I1953" s="2"/>
      <c r="J1953" s="2">
        <f t="shared" si="801"/>
        <v>0.41283624609653208</v>
      </c>
      <c r="K1953" s="2">
        <f t="shared" si="802"/>
        <v>0.56067495754122609</v>
      </c>
      <c r="L1953" s="2">
        <f t="shared" si="803"/>
        <v>0</v>
      </c>
      <c r="M1953" s="2">
        <f t="shared" si="804"/>
        <v>2.6488796362241884E-2</v>
      </c>
      <c r="N1953" s="53">
        <v>15071</v>
      </c>
      <c r="O1953" s="53">
        <v>20468</v>
      </c>
      <c r="Q1953" s="53">
        <v>757</v>
      </c>
      <c r="R1953" s="53">
        <v>208</v>
      </c>
      <c r="Y1953" s="53">
        <v>2</v>
      </c>
      <c r="AP1953" s="7">
        <f>IF(Q1953&gt;0,RANK(Q1953,(N1953:P1953,Q1953:AF1953)),0)</f>
        <v>3</v>
      </c>
      <c r="AQ1953" s="7">
        <f>IF(R1953&gt;0,RANK(R1953,(N1953:P1953,Q1953:AF1953)),0)</f>
        <v>4</v>
      </c>
      <c r="AR1953" s="7">
        <f>IF(T1953&gt;0,RANK(T1953,(N1953:P1953,Q1953:AF1953)),0)</f>
        <v>0</v>
      </c>
      <c r="AS1953" s="7">
        <f>IF(S1953&gt;0,RANK(S1953,(N1953:P1953,Q1953:AF1953)),0)</f>
        <v>0</v>
      </c>
      <c r="AT1953" s="2">
        <f t="shared" si="805"/>
        <v>2.0736317317701199E-2</v>
      </c>
      <c r="AU1953" s="2">
        <f t="shared" si="806"/>
        <v>5.6976935298307125E-3</v>
      </c>
      <c r="AV1953" s="2">
        <f t="shared" si="807"/>
        <v>0</v>
      </c>
      <c r="AW1953" s="2">
        <f t="shared" si="808"/>
        <v>0</v>
      </c>
      <c r="AY1953" t="s">
        <v>311</v>
      </c>
      <c r="AZ1953" t="s">
        <v>2058</v>
      </c>
      <c r="BC1953">
        <v>2</v>
      </c>
      <c r="BD1953" s="91">
        <v>48</v>
      </c>
      <c r="BE1953" s="93">
        <v>21</v>
      </c>
      <c r="BF1953" s="96">
        <f t="shared" si="796"/>
        <v>48021</v>
      </c>
      <c r="BG1953" s="96">
        <f t="shared" si="797"/>
        <v>48021</v>
      </c>
      <c r="BI1953" s="7" t="s">
        <v>1447</v>
      </c>
    </row>
    <row r="1954" spans="1:61" ht="14" hidden="1" customHeight="1" outlineLevel="1" x14ac:dyDescent="0.2">
      <c r="A1954" t="s">
        <v>312</v>
      </c>
      <c r="B1954" t="s">
        <v>2058</v>
      </c>
      <c r="C1954" s="1">
        <f t="shared" si="800"/>
        <v>1678</v>
      </c>
      <c r="D1954" s="7">
        <f>IF(N1954&gt;0, RANK(N1954,(N1954:P1954,Q1954:AF1954)),0)</f>
        <v>2</v>
      </c>
      <c r="E1954" s="7">
        <f>IF(O1954&gt;0,RANK(O1954,(N1954:P1954,Q1954:AF1954)),0)</f>
        <v>1</v>
      </c>
      <c r="F1954" s="7">
        <f>IF(P1954&gt;0,RANK(P1954,(N1954:P1954,Q1954:AF1954)),0)</f>
        <v>0</v>
      </c>
      <c r="G1954" s="1">
        <f t="shared" si="809"/>
        <v>1285</v>
      </c>
      <c r="H1954" s="2">
        <f t="shared" si="810"/>
        <v>0.76579261025029799</v>
      </c>
      <c r="I1954" s="2"/>
      <c r="J1954" s="2">
        <f t="shared" si="801"/>
        <v>0.10548271752085817</v>
      </c>
      <c r="K1954" s="2">
        <f t="shared" si="802"/>
        <v>0.87127532777115613</v>
      </c>
      <c r="L1954" s="2">
        <f t="shared" si="803"/>
        <v>0</v>
      </c>
      <c r="M1954" s="2">
        <f t="shared" si="804"/>
        <v>2.3241954707985735E-2</v>
      </c>
      <c r="N1954" s="53">
        <v>177</v>
      </c>
      <c r="O1954" s="53">
        <v>1462</v>
      </c>
      <c r="Q1954" s="53">
        <v>30</v>
      </c>
      <c r="R1954" s="53">
        <v>9</v>
      </c>
      <c r="Y1954" s="53">
        <v>0</v>
      </c>
      <c r="AP1954" s="7">
        <f>IF(Q1954&gt;0,RANK(Q1954,(N1954:P1954,Q1954:AF1954)),0)</f>
        <v>3</v>
      </c>
      <c r="AQ1954" s="7">
        <f>IF(R1954&gt;0,RANK(R1954,(N1954:P1954,Q1954:AF1954)),0)</f>
        <v>4</v>
      </c>
      <c r="AR1954" s="7">
        <f>IF(T1954&gt;0,RANK(T1954,(N1954:P1954,Q1954:AF1954)),0)</f>
        <v>0</v>
      </c>
      <c r="AS1954" s="7">
        <f>IF(S1954&gt;0,RANK(S1954,(N1954:P1954,Q1954:AF1954)),0)</f>
        <v>0</v>
      </c>
      <c r="AT1954" s="2">
        <f t="shared" si="805"/>
        <v>1.7878426698450536E-2</v>
      </c>
      <c r="AU1954" s="2">
        <f t="shared" si="806"/>
        <v>5.3635280095351611E-3</v>
      </c>
      <c r="AV1954" s="2">
        <f t="shared" si="807"/>
        <v>0</v>
      </c>
      <c r="AW1954" s="2">
        <f t="shared" si="808"/>
        <v>0</v>
      </c>
      <c r="AY1954" t="s">
        <v>312</v>
      </c>
      <c r="AZ1954" t="s">
        <v>2058</v>
      </c>
      <c r="BA1954">
        <v>13</v>
      </c>
      <c r="BC1954">
        <v>2</v>
      </c>
      <c r="BD1954" s="91">
        <v>48</v>
      </c>
      <c r="BE1954" s="93">
        <v>23</v>
      </c>
      <c r="BF1954" s="96">
        <f t="shared" si="796"/>
        <v>48023</v>
      </c>
      <c r="BG1954" s="96">
        <f t="shared" si="797"/>
        <v>48023</v>
      </c>
      <c r="BI1954" s="7" t="s">
        <v>1447</v>
      </c>
    </row>
    <row r="1955" spans="1:61" ht="14" hidden="1" customHeight="1" outlineLevel="1" x14ac:dyDescent="0.2">
      <c r="A1955" t="s">
        <v>689</v>
      </c>
      <c r="B1955" t="s">
        <v>2058</v>
      </c>
      <c r="C1955" s="1">
        <f t="shared" si="800"/>
        <v>9055</v>
      </c>
      <c r="D1955" s="7">
        <f>IF(N1955&gt;0, RANK(N1955,(N1955:P1955,Q1955:AF1955)),0)</f>
        <v>2</v>
      </c>
      <c r="E1955" s="7">
        <f>IF(O1955&gt;0,RANK(O1955,(N1955:P1955,Q1955:AF1955)),0)</f>
        <v>1</v>
      </c>
      <c r="F1955" s="7">
        <f>IF(P1955&gt;0,RANK(P1955,(N1955:P1955,Q1955:AF1955)),0)</f>
        <v>0</v>
      </c>
      <c r="G1955" s="1">
        <f t="shared" si="809"/>
        <v>2610</v>
      </c>
      <c r="H1955" s="2">
        <f t="shared" si="810"/>
        <v>0.28823854224185536</v>
      </c>
      <c r="I1955" s="2"/>
      <c r="J1955" s="2">
        <f t="shared" si="801"/>
        <v>0.34268360022087246</v>
      </c>
      <c r="K1955" s="2">
        <f t="shared" si="802"/>
        <v>0.63092214246272782</v>
      </c>
      <c r="L1955" s="2">
        <f t="shared" si="803"/>
        <v>0</v>
      </c>
      <c r="M1955" s="2">
        <f t="shared" si="804"/>
        <v>2.6394257316399772E-2</v>
      </c>
      <c r="N1955" s="53">
        <v>3103</v>
      </c>
      <c r="O1955" s="53">
        <v>5713</v>
      </c>
      <c r="Q1955" s="53">
        <v>171</v>
      </c>
      <c r="R1955" s="53">
        <v>58</v>
      </c>
      <c r="Y1955" s="53">
        <v>10</v>
      </c>
      <c r="AP1955" s="7">
        <f>IF(Q1955&gt;0,RANK(Q1955,(N1955:P1955,Q1955:AF1955)),0)</f>
        <v>3</v>
      </c>
      <c r="AQ1955" s="7">
        <f>IF(R1955&gt;0,RANK(R1955,(N1955:P1955,Q1955:AF1955)),0)</f>
        <v>4</v>
      </c>
      <c r="AR1955" s="7">
        <f>IF(T1955&gt;0,RANK(T1955,(N1955:P1955,Q1955:AF1955)),0)</f>
        <v>0</v>
      </c>
      <c r="AS1955" s="7">
        <f>IF(S1955&gt;0,RANK(S1955,(N1955:P1955,Q1955:AF1955)),0)</f>
        <v>0</v>
      </c>
      <c r="AT1955" s="2">
        <f t="shared" si="805"/>
        <v>1.8884594146880176E-2</v>
      </c>
      <c r="AU1955" s="2">
        <f t="shared" si="806"/>
        <v>6.4053009387078962E-3</v>
      </c>
      <c r="AV1955" s="2">
        <f t="shared" si="807"/>
        <v>0</v>
      </c>
      <c r="AW1955" s="2">
        <f t="shared" si="808"/>
        <v>0</v>
      </c>
      <c r="AY1955" t="s">
        <v>689</v>
      </c>
      <c r="AZ1955" t="s">
        <v>2058</v>
      </c>
      <c r="BA1955">
        <v>34</v>
      </c>
      <c r="BC1955">
        <v>2</v>
      </c>
      <c r="BD1955" s="91">
        <v>48</v>
      </c>
      <c r="BE1955" s="93">
        <v>25</v>
      </c>
      <c r="BF1955" s="96">
        <f t="shared" si="796"/>
        <v>48025</v>
      </c>
      <c r="BG1955" s="96">
        <f t="shared" si="797"/>
        <v>48025</v>
      </c>
      <c r="BI1955" s="7" t="s">
        <v>1447</v>
      </c>
    </row>
    <row r="1956" spans="1:61" ht="14" hidden="1" customHeight="1" outlineLevel="1" x14ac:dyDescent="0.2">
      <c r="A1956" t="s">
        <v>393</v>
      </c>
      <c r="B1956" t="s">
        <v>2058</v>
      </c>
      <c r="C1956" s="1">
        <f t="shared" si="800"/>
        <v>126804</v>
      </c>
      <c r="D1956" s="7">
        <f>IF(N1956&gt;0, RANK(N1956,(N1956:P1956,Q1956:AF1956)),0)</f>
        <v>2</v>
      </c>
      <c r="E1956" s="7">
        <f>IF(O1956&gt;0,RANK(O1956,(N1956:P1956,Q1956:AF1956)),0)</f>
        <v>1</v>
      </c>
      <c r="F1956" s="7">
        <f>IF(P1956&gt;0,RANK(P1956,(N1956:P1956,Q1956:AF1956)),0)</f>
        <v>0</v>
      </c>
      <c r="G1956" s="1">
        <f t="shared" si="809"/>
        <v>14521</v>
      </c>
      <c r="H1956" s="2">
        <f t="shared" si="810"/>
        <v>0.11451531497429103</v>
      </c>
      <c r="I1956" s="2"/>
      <c r="J1956" s="2">
        <f t="shared" si="801"/>
        <v>0.42911106905144947</v>
      </c>
      <c r="K1956" s="2">
        <f t="shared" si="802"/>
        <v>0.54362638402574048</v>
      </c>
      <c r="L1956" s="2">
        <f t="shared" si="803"/>
        <v>0</v>
      </c>
      <c r="M1956" s="2">
        <f t="shared" si="804"/>
        <v>2.7262546922810049E-2</v>
      </c>
      <c r="N1956" s="53">
        <v>54413</v>
      </c>
      <c r="O1956" s="53">
        <v>68934</v>
      </c>
      <c r="Q1956" s="53">
        <v>2725</v>
      </c>
      <c r="R1956" s="53">
        <v>727</v>
      </c>
      <c r="Y1956" s="53">
        <v>5</v>
      </c>
      <c r="AP1956" s="7">
        <f>IF(Q1956&gt;0,RANK(Q1956,(N1956:P1956,Q1956:AF1956)),0)</f>
        <v>3</v>
      </c>
      <c r="AQ1956" s="7">
        <f>IF(R1956&gt;0,RANK(R1956,(N1956:P1956,Q1956:AF1956)),0)</f>
        <v>4</v>
      </c>
      <c r="AR1956" s="7">
        <f>IF(T1956&gt;0,RANK(T1956,(N1956:P1956,Q1956:AF1956)),0)</f>
        <v>0</v>
      </c>
      <c r="AS1956" s="7">
        <f>IF(S1956&gt;0,RANK(S1956,(N1956:P1956,Q1956:AF1956)),0)</f>
        <v>0</v>
      </c>
      <c r="AT1956" s="2">
        <f t="shared" si="805"/>
        <v>2.1489858364089461E-2</v>
      </c>
      <c r="AU1956" s="2">
        <f t="shared" si="806"/>
        <v>5.7332576259423989E-3</v>
      </c>
      <c r="AV1956" s="2">
        <f t="shared" si="807"/>
        <v>0</v>
      </c>
      <c r="AW1956" s="2">
        <f t="shared" si="808"/>
        <v>0</v>
      </c>
      <c r="AY1956" t="s">
        <v>393</v>
      </c>
      <c r="AZ1956" t="s">
        <v>2058</v>
      </c>
      <c r="BC1956">
        <v>2</v>
      </c>
      <c r="BD1956" s="91">
        <v>48</v>
      </c>
      <c r="BE1956" s="93">
        <v>27</v>
      </c>
      <c r="BF1956" s="96">
        <f t="shared" si="796"/>
        <v>48027</v>
      </c>
      <c r="BG1956" s="96">
        <f t="shared" si="797"/>
        <v>48027</v>
      </c>
      <c r="BI1956" s="7" t="s">
        <v>1447</v>
      </c>
    </row>
    <row r="1957" spans="1:61" ht="14" hidden="1" customHeight="1" outlineLevel="1" x14ac:dyDescent="0.2">
      <c r="A1957" t="s">
        <v>103</v>
      </c>
      <c r="B1957" t="s">
        <v>2058</v>
      </c>
      <c r="C1957" s="1">
        <f t="shared" si="800"/>
        <v>752987</v>
      </c>
      <c r="D1957" s="7">
        <f>IF(N1957&gt;0, RANK(N1957,(N1957:P1957,Q1957:AF1957)),0)</f>
        <v>1</v>
      </c>
      <c r="E1957" s="7">
        <f>IF(O1957&gt;0,RANK(O1957,(N1957:P1957,Q1957:AF1957)),0)</f>
        <v>2</v>
      </c>
      <c r="F1957" s="7">
        <f>IF(P1957&gt;0,RANK(P1957,(N1957:P1957,Q1957:AF1957)),0)</f>
        <v>0</v>
      </c>
      <c r="G1957" s="1">
        <f t="shared" si="809"/>
        <v>91233</v>
      </c>
      <c r="H1957" s="2">
        <f t="shared" si="810"/>
        <v>0.12116145431461632</v>
      </c>
      <c r="I1957" s="2"/>
      <c r="J1957" s="2">
        <f t="shared" si="801"/>
        <v>0.54626175485101336</v>
      </c>
      <c r="K1957" s="2">
        <f t="shared" si="802"/>
        <v>0.42510030053639702</v>
      </c>
      <c r="L1957" s="2">
        <f t="shared" si="803"/>
        <v>0</v>
      </c>
      <c r="M1957" s="2">
        <f t="shared" si="804"/>
        <v>2.8637944612589616E-2</v>
      </c>
      <c r="N1957" s="53">
        <v>411328</v>
      </c>
      <c r="O1957" s="53">
        <v>320095</v>
      </c>
      <c r="Q1957" s="53">
        <v>15205</v>
      </c>
      <c r="R1957" s="53">
        <v>6307</v>
      </c>
      <c r="Y1957" s="53">
        <v>52</v>
      </c>
      <c r="AP1957" s="7">
        <f>IF(Q1957&gt;0,RANK(Q1957,(N1957:P1957,Q1957:AF1957)),0)</f>
        <v>3</v>
      </c>
      <c r="AQ1957" s="7">
        <f>IF(R1957&gt;0,RANK(R1957,(N1957:P1957,Q1957:AF1957)),0)</f>
        <v>4</v>
      </c>
      <c r="AR1957" s="7">
        <f>IF(T1957&gt;0,RANK(T1957,(N1957:P1957,Q1957:AF1957)),0)</f>
        <v>0</v>
      </c>
      <c r="AS1957" s="7">
        <f>IF(S1957&gt;0,RANK(S1957,(N1957:P1957,Q1957:AF1957)),0)</f>
        <v>0</v>
      </c>
      <c r="AT1957" s="2">
        <f t="shared" si="805"/>
        <v>2.019291169701469E-2</v>
      </c>
      <c r="AU1957" s="2">
        <f t="shared" si="806"/>
        <v>8.3759746184197074E-3</v>
      </c>
      <c r="AV1957" s="2">
        <f t="shared" si="807"/>
        <v>0</v>
      </c>
      <c r="AW1957" s="2">
        <f t="shared" si="808"/>
        <v>0</v>
      </c>
      <c r="AY1957" t="s">
        <v>103</v>
      </c>
      <c r="AZ1957" t="s">
        <v>2058</v>
      </c>
      <c r="BC1957">
        <v>2</v>
      </c>
      <c r="BD1957" s="91">
        <v>48</v>
      </c>
      <c r="BE1957" s="93">
        <v>29</v>
      </c>
      <c r="BF1957" s="96">
        <f t="shared" si="796"/>
        <v>48029</v>
      </c>
      <c r="BG1957" s="96">
        <f t="shared" si="797"/>
        <v>48029</v>
      </c>
      <c r="BI1957" s="7" t="s">
        <v>1447</v>
      </c>
    </row>
    <row r="1958" spans="1:61" ht="14" hidden="1" customHeight="1" outlineLevel="1" x14ac:dyDescent="0.2">
      <c r="A1958" t="s">
        <v>1602</v>
      </c>
      <c r="B1958" t="s">
        <v>2058</v>
      </c>
      <c r="C1958" s="1">
        <f t="shared" si="800"/>
        <v>7408</v>
      </c>
      <c r="D1958" s="7">
        <f>IF(N1958&gt;0, RANK(N1958,(N1958:P1958,Q1958:AF1958)),0)</f>
        <v>2</v>
      </c>
      <c r="E1958" s="7">
        <f>IF(O1958&gt;0,RANK(O1958,(N1958:P1958,Q1958:AF1958)),0)</f>
        <v>1</v>
      </c>
      <c r="F1958" s="7">
        <f>IF(P1958&gt;0,RANK(P1958,(N1958:P1958,Q1958:AF1958)),0)</f>
        <v>0</v>
      </c>
      <c r="G1958" s="1">
        <f t="shared" si="809"/>
        <v>3641</v>
      </c>
      <c r="H1958" s="2">
        <f t="shared" si="810"/>
        <v>0.49149568034557234</v>
      </c>
      <c r="I1958" s="2"/>
      <c r="J1958" s="2">
        <f t="shared" si="801"/>
        <v>0.24514038876889849</v>
      </c>
      <c r="K1958" s="2">
        <f t="shared" si="802"/>
        <v>0.73663606911447088</v>
      </c>
      <c r="L1958" s="2">
        <f t="shared" si="803"/>
        <v>0</v>
      </c>
      <c r="M1958" s="2">
        <f t="shared" si="804"/>
        <v>1.8223542116630576E-2</v>
      </c>
      <c r="N1958" s="53">
        <v>1816</v>
      </c>
      <c r="O1958" s="53">
        <v>5457</v>
      </c>
      <c r="Q1958" s="53">
        <v>105</v>
      </c>
      <c r="R1958" s="53">
        <v>30</v>
      </c>
      <c r="Y1958" s="53">
        <v>0</v>
      </c>
      <c r="AP1958" s="7">
        <f>IF(Q1958&gt;0,RANK(Q1958,(N1958:P1958,Q1958:AF1958)),0)</f>
        <v>3</v>
      </c>
      <c r="AQ1958" s="7">
        <f>IF(R1958&gt;0,RANK(R1958,(N1958:P1958,Q1958:AF1958)),0)</f>
        <v>4</v>
      </c>
      <c r="AR1958" s="7">
        <f>IF(T1958&gt;0,RANK(T1958,(N1958:P1958,Q1958:AF1958)),0)</f>
        <v>0</v>
      </c>
      <c r="AS1958" s="7">
        <f>IF(S1958&gt;0,RANK(S1958,(N1958:P1958,Q1958:AF1958)),0)</f>
        <v>0</v>
      </c>
      <c r="AT1958" s="2">
        <f t="shared" si="805"/>
        <v>1.4173866090712743E-2</v>
      </c>
      <c r="AU1958" s="2">
        <f t="shared" si="806"/>
        <v>4.049676025917927E-3</v>
      </c>
      <c r="AV1958" s="2">
        <f t="shared" si="807"/>
        <v>0</v>
      </c>
      <c r="AW1958" s="2">
        <f t="shared" si="808"/>
        <v>0</v>
      </c>
      <c r="AY1958" t="s">
        <v>1602</v>
      </c>
      <c r="AZ1958" t="s">
        <v>2058</v>
      </c>
      <c r="BA1958">
        <v>21</v>
      </c>
      <c r="BC1958">
        <v>2</v>
      </c>
      <c r="BD1958" s="91">
        <v>48</v>
      </c>
      <c r="BE1958" s="93">
        <v>31</v>
      </c>
      <c r="BF1958" s="96">
        <f t="shared" si="796"/>
        <v>48031</v>
      </c>
      <c r="BG1958" s="96">
        <f t="shared" si="797"/>
        <v>48031</v>
      </c>
      <c r="BI1958" s="7" t="s">
        <v>1447</v>
      </c>
    </row>
    <row r="1959" spans="1:61" ht="14" hidden="1" customHeight="1" outlineLevel="1" x14ac:dyDescent="0.2">
      <c r="A1959" t="s">
        <v>1512</v>
      </c>
      <c r="B1959" t="s">
        <v>2058</v>
      </c>
      <c r="C1959" s="1">
        <f t="shared" si="800"/>
        <v>411</v>
      </c>
      <c r="D1959" s="7">
        <f>IF(N1959&gt;0, RANK(N1959,(N1959:P1959,Q1959:AF1959)),0)</f>
        <v>2</v>
      </c>
      <c r="E1959" s="7">
        <f>IF(O1959&gt;0,RANK(O1959,(N1959:P1959,Q1959:AF1959)),0)</f>
        <v>1</v>
      </c>
      <c r="F1959" s="7">
        <f>IF(P1959&gt;0,RANK(P1959,(N1959:P1959,Q1959:AF1959)),0)</f>
        <v>0</v>
      </c>
      <c r="G1959" s="1">
        <f t="shared" si="809"/>
        <v>372</v>
      </c>
      <c r="H1959" s="2">
        <f t="shared" si="810"/>
        <v>0.9051094890510949</v>
      </c>
      <c r="I1959" s="2"/>
      <c r="J1959" s="2">
        <f t="shared" si="801"/>
        <v>4.3795620437956206E-2</v>
      </c>
      <c r="K1959" s="2">
        <f t="shared" si="802"/>
        <v>0.94890510948905105</v>
      </c>
      <c r="L1959" s="2">
        <f t="shared" si="803"/>
        <v>0</v>
      </c>
      <c r="M1959" s="2">
        <f t="shared" si="804"/>
        <v>7.2992700729928028E-3</v>
      </c>
      <c r="N1959" s="53">
        <v>18</v>
      </c>
      <c r="O1959" s="53">
        <v>390</v>
      </c>
      <c r="Q1959" s="53">
        <v>1</v>
      </c>
      <c r="R1959" s="53">
        <v>2</v>
      </c>
      <c r="Y1959" s="53">
        <v>0</v>
      </c>
      <c r="AP1959" s="7">
        <f>IF(Q1959&gt;0,RANK(Q1959,(N1959:P1959,Q1959:AF1959)),0)</f>
        <v>4</v>
      </c>
      <c r="AQ1959" s="7">
        <f>IF(R1959&gt;0,RANK(R1959,(N1959:P1959,Q1959:AF1959)),0)</f>
        <v>3</v>
      </c>
      <c r="AR1959" s="7">
        <f>IF(T1959&gt;0,RANK(T1959,(N1959:P1959,Q1959:AF1959)),0)</f>
        <v>0</v>
      </c>
      <c r="AS1959" s="7">
        <f>IF(S1959&gt;0,RANK(S1959,(N1959:P1959,Q1959:AF1959)),0)</f>
        <v>0</v>
      </c>
      <c r="AT1959" s="2">
        <f t="shared" si="805"/>
        <v>2.4330900243309003E-3</v>
      </c>
      <c r="AU1959" s="2">
        <f t="shared" si="806"/>
        <v>4.8661800486618006E-3</v>
      </c>
      <c r="AV1959" s="2">
        <f t="shared" si="807"/>
        <v>0</v>
      </c>
      <c r="AW1959" s="2">
        <f t="shared" si="808"/>
        <v>0</v>
      </c>
      <c r="AY1959" t="s">
        <v>1512</v>
      </c>
      <c r="AZ1959" t="s">
        <v>2058</v>
      </c>
      <c r="BA1959">
        <v>19</v>
      </c>
      <c r="BC1959">
        <v>2</v>
      </c>
      <c r="BD1959" s="91">
        <v>48</v>
      </c>
      <c r="BE1959" s="93">
        <v>33</v>
      </c>
      <c r="BF1959" s="96">
        <f t="shared" si="796"/>
        <v>48033</v>
      </c>
      <c r="BG1959" s="96">
        <f t="shared" si="797"/>
        <v>48033</v>
      </c>
      <c r="BI1959" s="7" t="s">
        <v>1447</v>
      </c>
    </row>
    <row r="1960" spans="1:61" ht="14" hidden="1" customHeight="1" outlineLevel="1" x14ac:dyDescent="0.2">
      <c r="A1960" t="s">
        <v>1593</v>
      </c>
      <c r="B1960" t="s">
        <v>2058</v>
      </c>
      <c r="C1960" s="1">
        <f t="shared" si="800"/>
        <v>9039</v>
      </c>
      <c r="D1960" s="7">
        <f>IF(N1960&gt;0, RANK(N1960,(N1960:P1960,Q1960:AF1960)),0)</f>
        <v>2</v>
      </c>
      <c r="E1960" s="7">
        <f>IF(O1960&gt;0,RANK(O1960,(N1960:P1960,Q1960:AF1960)),0)</f>
        <v>1</v>
      </c>
      <c r="F1960" s="7">
        <f>IF(P1960&gt;0,RANK(P1960,(N1960:P1960,Q1960:AF1960)),0)</f>
        <v>0</v>
      </c>
      <c r="G1960" s="1">
        <f t="shared" si="809"/>
        <v>5877</v>
      </c>
      <c r="H1960" s="2">
        <f t="shared" si="810"/>
        <v>0.65018254231662798</v>
      </c>
      <c r="I1960" s="2"/>
      <c r="J1960" s="2">
        <f t="shared" si="801"/>
        <v>0.1648412435003872</v>
      </c>
      <c r="K1960" s="2">
        <f t="shared" si="802"/>
        <v>0.81502378581701518</v>
      </c>
      <c r="L1960" s="2">
        <f t="shared" si="803"/>
        <v>0</v>
      </c>
      <c r="M1960" s="2">
        <f t="shared" si="804"/>
        <v>2.0134970682597619E-2</v>
      </c>
      <c r="N1960" s="53">
        <v>1490</v>
      </c>
      <c r="O1960" s="53">
        <v>7367</v>
      </c>
      <c r="Q1960" s="53">
        <v>121</v>
      </c>
      <c r="R1960" s="53">
        <v>60</v>
      </c>
      <c r="Y1960" s="53">
        <v>1</v>
      </c>
      <c r="AP1960" s="7">
        <f>IF(Q1960&gt;0,RANK(Q1960,(N1960:P1960,Q1960:AF1960)),0)</f>
        <v>3</v>
      </c>
      <c r="AQ1960" s="7">
        <f>IF(R1960&gt;0,RANK(R1960,(N1960:P1960,Q1960:AF1960)),0)</f>
        <v>4</v>
      </c>
      <c r="AR1960" s="7">
        <f>IF(T1960&gt;0,RANK(T1960,(N1960:P1960,Q1960:AF1960)),0)</f>
        <v>0</v>
      </c>
      <c r="AS1960" s="7">
        <f>IF(S1960&gt;0,RANK(S1960,(N1960:P1960,Q1960:AF1960)),0)</f>
        <v>0</v>
      </c>
      <c r="AT1960" s="2">
        <f t="shared" si="805"/>
        <v>1.3386436552716008E-2</v>
      </c>
      <c r="AU1960" s="2">
        <f t="shared" si="806"/>
        <v>6.637902422834384E-3</v>
      </c>
      <c r="AV1960" s="2">
        <f t="shared" si="807"/>
        <v>0</v>
      </c>
      <c r="AW1960" s="2">
        <f t="shared" si="808"/>
        <v>0</v>
      </c>
      <c r="AY1960" t="s">
        <v>1593</v>
      </c>
      <c r="AZ1960" t="s">
        <v>2058</v>
      </c>
      <c r="BA1960">
        <v>25</v>
      </c>
      <c r="BC1960">
        <v>2</v>
      </c>
      <c r="BD1960" s="91">
        <v>48</v>
      </c>
      <c r="BE1960" s="93">
        <v>35</v>
      </c>
      <c r="BF1960" s="96">
        <f t="shared" si="796"/>
        <v>48035</v>
      </c>
      <c r="BG1960" s="96">
        <f t="shared" si="797"/>
        <v>48035</v>
      </c>
      <c r="BI1960" s="7" t="s">
        <v>1447</v>
      </c>
    </row>
    <row r="1961" spans="1:61" ht="14" hidden="1" customHeight="1" outlineLevel="1" x14ac:dyDescent="0.2">
      <c r="A1961" t="s">
        <v>629</v>
      </c>
      <c r="B1961" t="s">
        <v>2058</v>
      </c>
      <c r="C1961" s="1">
        <f t="shared" si="800"/>
        <v>37931</v>
      </c>
      <c r="D1961" s="7">
        <f>IF(N1961&gt;0, RANK(N1961,(N1961:P1961,Q1961:AF1961)),0)</f>
        <v>2</v>
      </c>
      <c r="E1961" s="7">
        <f>IF(O1961&gt;0,RANK(O1961,(N1961:P1961,Q1961:AF1961)),0)</f>
        <v>1</v>
      </c>
      <c r="F1961" s="7">
        <f>IF(P1961&gt;0,RANK(P1961,(N1961:P1961,Q1961:AF1961)),0)</f>
        <v>0</v>
      </c>
      <c r="G1961" s="1">
        <f t="shared" si="809"/>
        <v>16502</v>
      </c>
      <c r="H1961" s="2">
        <f t="shared" si="810"/>
        <v>0.43505312277556618</v>
      </c>
      <c r="I1961" s="2"/>
      <c r="J1961" s="2">
        <f t="shared" si="801"/>
        <v>0.27434024940022672</v>
      </c>
      <c r="K1961" s="2">
        <f t="shared" si="802"/>
        <v>0.7093933721757929</v>
      </c>
      <c r="L1961" s="2">
        <f t="shared" si="803"/>
        <v>0</v>
      </c>
      <c r="M1961" s="2">
        <f t="shared" si="804"/>
        <v>1.6266378423980377E-2</v>
      </c>
      <c r="N1961" s="53">
        <v>10406</v>
      </c>
      <c r="O1961" s="53">
        <v>26908</v>
      </c>
      <c r="Q1961" s="53">
        <v>474</v>
      </c>
      <c r="R1961" s="53">
        <v>143</v>
      </c>
      <c r="Y1961" s="53">
        <v>0</v>
      </c>
      <c r="AP1961" s="7">
        <f>IF(Q1961&gt;0,RANK(Q1961,(N1961:P1961,Q1961:AF1961)),0)</f>
        <v>3</v>
      </c>
      <c r="AQ1961" s="7">
        <f>IF(R1961&gt;0,RANK(R1961,(N1961:P1961,Q1961:AF1961)),0)</f>
        <v>4</v>
      </c>
      <c r="AR1961" s="7">
        <f>IF(T1961&gt;0,RANK(T1961,(N1961:P1961,Q1961:AF1961)),0)</f>
        <v>0</v>
      </c>
      <c r="AS1961" s="7">
        <f>IF(S1961&gt;0,RANK(S1961,(N1961:P1961,Q1961:AF1961)),0)</f>
        <v>0</v>
      </c>
      <c r="AT1961" s="2">
        <f t="shared" si="805"/>
        <v>1.2496374996704543E-2</v>
      </c>
      <c r="AU1961" s="2">
        <f t="shared" si="806"/>
        <v>3.7700034272758428E-3</v>
      </c>
      <c r="AV1961" s="2">
        <f t="shared" si="807"/>
        <v>0</v>
      </c>
      <c r="AW1961" s="2">
        <f t="shared" si="808"/>
        <v>0</v>
      </c>
      <c r="AY1961" t="s">
        <v>629</v>
      </c>
      <c r="AZ1961" t="s">
        <v>2058</v>
      </c>
      <c r="BA1961">
        <v>4</v>
      </c>
      <c r="BC1961">
        <v>2</v>
      </c>
      <c r="BD1961" s="91">
        <v>48</v>
      </c>
      <c r="BE1961" s="93">
        <v>37</v>
      </c>
      <c r="BF1961" s="96">
        <f t="shared" si="796"/>
        <v>48037</v>
      </c>
      <c r="BG1961" s="96">
        <f t="shared" si="797"/>
        <v>48037</v>
      </c>
      <c r="BI1961" s="7" t="s">
        <v>1447</v>
      </c>
    </row>
    <row r="1962" spans="1:61" ht="14" hidden="1" customHeight="1" outlineLevel="1" x14ac:dyDescent="0.2">
      <c r="A1962" t="s">
        <v>2494</v>
      </c>
      <c r="B1962" t="s">
        <v>2058</v>
      </c>
      <c r="C1962" s="1">
        <f t="shared" si="800"/>
        <v>153367</v>
      </c>
      <c r="D1962" s="7">
        <f>IF(N1962&gt;0, RANK(N1962,(N1962:P1962,Q1962:AF1962)),0)</f>
        <v>2</v>
      </c>
      <c r="E1962" s="7">
        <f>IF(O1962&gt;0,RANK(O1962,(N1962:P1962,Q1962:AF1962)),0)</f>
        <v>1</v>
      </c>
      <c r="F1962" s="7">
        <f>IF(P1962&gt;0,RANK(P1962,(N1962:P1962,Q1962:AF1962)),0)</f>
        <v>0</v>
      </c>
      <c r="G1962" s="1">
        <f t="shared" si="809"/>
        <v>31946</v>
      </c>
      <c r="H1962" s="2">
        <f t="shared" si="810"/>
        <v>0.20829774332157505</v>
      </c>
      <c r="I1962" s="2"/>
      <c r="J1962" s="2">
        <f t="shared" si="801"/>
        <v>0.3831267482574478</v>
      </c>
      <c r="K1962" s="2">
        <f t="shared" si="802"/>
        <v>0.59142449157902288</v>
      </c>
      <c r="L1962" s="2">
        <f t="shared" si="803"/>
        <v>0</v>
      </c>
      <c r="M1962" s="2">
        <f t="shared" si="804"/>
        <v>2.544876016352926E-2</v>
      </c>
      <c r="N1962" s="53">
        <v>58759</v>
      </c>
      <c r="O1962" s="53">
        <v>90705</v>
      </c>
      <c r="Q1962" s="53">
        <v>3019</v>
      </c>
      <c r="R1962" s="53">
        <v>879</v>
      </c>
      <c r="Y1962" s="53">
        <v>5</v>
      </c>
      <c r="AP1962" s="7">
        <f>IF(Q1962&gt;0,RANK(Q1962,(N1962:P1962,Q1962:AF1962)),0)</f>
        <v>3</v>
      </c>
      <c r="AQ1962" s="7">
        <f>IF(R1962&gt;0,RANK(R1962,(N1962:P1962,Q1962:AF1962)),0)</f>
        <v>4</v>
      </c>
      <c r="AR1962" s="7">
        <f>IF(T1962&gt;0,RANK(T1962,(N1962:P1962,Q1962:AF1962)),0)</f>
        <v>0</v>
      </c>
      <c r="AS1962" s="7">
        <f>IF(S1962&gt;0,RANK(S1962,(N1962:P1962,Q1962:AF1962)),0)</f>
        <v>0</v>
      </c>
      <c r="AT1962" s="2">
        <f t="shared" si="805"/>
        <v>1.9684808335561105E-2</v>
      </c>
      <c r="AU1962" s="2">
        <f t="shared" si="806"/>
        <v>5.731350290479699E-3</v>
      </c>
      <c r="AV1962" s="2">
        <f t="shared" si="807"/>
        <v>0</v>
      </c>
      <c r="AW1962" s="2">
        <f t="shared" si="808"/>
        <v>0</v>
      </c>
      <c r="AY1962" t="s">
        <v>2494</v>
      </c>
      <c r="AZ1962" t="s">
        <v>2058</v>
      </c>
      <c r="BC1962">
        <v>2</v>
      </c>
      <c r="BD1962" s="91">
        <v>48</v>
      </c>
      <c r="BE1962" s="93">
        <v>39</v>
      </c>
      <c r="BF1962" s="96">
        <f t="shared" si="796"/>
        <v>48039</v>
      </c>
      <c r="BG1962" s="96">
        <f t="shared" si="797"/>
        <v>48039</v>
      </c>
      <c r="BI1962" s="7" t="s">
        <v>1447</v>
      </c>
    </row>
    <row r="1963" spans="1:61" ht="14" hidden="1" customHeight="1" outlineLevel="1" x14ac:dyDescent="0.2">
      <c r="A1963" t="s">
        <v>969</v>
      </c>
      <c r="B1963" t="s">
        <v>2058</v>
      </c>
      <c r="C1963" s="1">
        <f t="shared" si="800"/>
        <v>84161</v>
      </c>
      <c r="D1963" s="7">
        <f>IF(N1963&gt;0, RANK(N1963,(N1963:P1963,Q1963:AF1963)),0)</f>
        <v>2</v>
      </c>
      <c r="E1963" s="7">
        <f>IF(O1963&gt;0,RANK(O1963,(N1963:P1963,Q1963:AF1963)),0)</f>
        <v>1</v>
      </c>
      <c r="F1963" s="7">
        <f>IF(P1963&gt;0,RANK(P1963,(N1963:P1963,Q1963:AF1963)),0)</f>
        <v>0</v>
      </c>
      <c r="G1963" s="1">
        <f t="shared" si="809"/>
        <v>17248</v>
      </c>
      <c r="H1963" s="2">
        <f t="shared" si="810"/>
        <v>0.20494053064958828</v>
      </c>
      <c r="I1963" s="2"/>
      <c r="J1963" s="2">
        <f t="shared" si="801"/>
        <v>0.38138805384917002</v>
      </c>
      <c r="K1963" s="2">
        <f t="shared" si="802"/>
        <v>0.58632858449875835</v>
      </c>
      <c r="L1963" s="2">
        <f t="shared" si="803"/>
        <v>0</v>
      </c>
      <c r="M1963" s="2">
        <f t="shared" si="804"/>
        <v>3.2283361652071574E-2</v>
      </c>
      <c r="N1963" s="53">
        <v>32098</v>
      </c>
      <c r="O1963" s="53">
        <v>49346</v>
      </c>
      <c r="Q1963" s="53">
        <v>2243</v>
      </c>
      <c r="R1963" s="53">
        <v>462</v>
      </c>
      <c r="Y1963" s="53">
        <v>12</v>
      </c>
      <c r="AP1963" s="7">
        <f>IF(Q1963&gt;0,RANK(Q1963,(N1963:P1963,Q1963:AF1963)),0)</f>
        <v>3</v>
      </c>
      <c r="AQ1963" s="7">
        <f>IF(R1963&gt;0,RANK(R1963,(N1963:P1963,Q1963:AF1963)),0)</f>
        <v>4</v>
      </c>
      <c r="AR1963" s="7">
        <f>IF(T1963&gt;0,RANK(T1963,(N1963:P1963,Q1963:AF1963)),0)</f>
        <v>0</v>
      </c>
      <c r="AS1963" s="7">
        <f>IF(S1963&gt;0,RANK(S1963,(N1963:P1963,Q1963:AF1963)),0)</f>
        <v>0</v>
      </c>
      <c r="AT1963" s="2">
        <f t="shared" si="805"/>
        <v>2.6651299295398105E-2</v>
      </c>
      <c r="AU1963" s="2">
        <f t="shared" si="806"/>
        <v>5.4894784995425435E-3</v>
      </c>
      <c r="AV1963" s="2">
        <f t="shared" si="807"/>
        <v>0</v>
      </c>
      <c r="AW1963" s="2">
        <f t="shared" si="808"/>
        <v>0</v>
      </c>
      <c r="AY1963" t="s">
        <v>969</v>
      </c>
      <c r="AZ1963" t="s">
        <v>2058</v>
      </c>
      <c r="BA1963">
        <v>17</v>
      </c>
      <c r="BC1963">
        <v>2</v>
      </c>
      <c r="BD1963" s="91">
        <v>48</v>
      </c>
      <c r="BE1963" s="93">
        <v>41</v>
      </c>
      <c r="BF1963" s="96">
        <f t="shared" si="796"/>
        <v>48041</v>
      </c>
      <c r="BG1963" s="96">
        <f t="shared" si="797"/>
        <v>48041</v>
      </c>
      <c r="BI1963" s="7" t="s">
        <v>1447</v>
      </c>
    </row>
    <row r="1964" spans="1:61" ht="14" hidden="1" customHeight="1" outlineLevel="1" x14ac:dyDescent="0.2">
      <c r="A1964" t="s">
        <v>1948</v>
      </c>
      <c r="B1964" t="s">
        <v>2058</v>
      </c>
      <c r="C1964" s="1">
        <f t="shared" si="800"/>
        <v>4772</v>
      </c>
      <c r="D1964" s="7">
        <f>IF(N1964&gt;0, RANK(N1964,(N1964:P1964,Q1964:AF1964)),0)</f>
        <v>2</v>
      </c>
      <c r="E1964" s="7">
        <f>IF(O1964&gt;0,RANK(O1964,(N1964:P1964,Q1964:AF1964)),0)</f>
        <v>1</v>
      </c>
      <c r="F1964" s="7">
        <f>IF(P1964&gt;0,RANK(P1964,(N1964:P1964,Q1964:AF1964)),0)</f>
        <v>0</v>
      </c>
      <c r="G1964" s="1">
        <f t="shared" si="809"/>
        <v>286</v>
      </c>
      <c r="H1964" s="2">
        <f t="shared" si="810"/>
        <v>5.9932942162615258E-2</v>
      </c>
      <c r="I1964" s="2"/>
      <c r="J1964" s="2">
        <f t="shared" si="801"/>
        <v>0.45410729253981558</v>
      </c>
      <c r="K1964" s="2">
        <f t="shared" si="802"/>
        <v>0.51404023470243088</v>
      </c>
      <c r="L1964" s="2">
        <f t="shared" si="803"/>
        <v>0</v>
      </c>
      <c r="M1964" s="2">
        <f t="shared" si="804"/>
        <v>3.1852472757753603E-2</v>
      </c>
      <c r="N1964" s="53">
        <v>2167</v>
      </c>
      <c r="O1964" s="53">
        <v>2453</v>
      </c>
      <c r="Q1964" s="53">
        <v>113</v>
      </c>
      <c r="R1964" s="53">
        <v>35</v>
      </c>
      <c r="Y1964" s="53">
        <v>4</v>
      </c>
      <c r="AP1964" s="7">
        <f>IF(Q1964&gt;0,RANK(Q1964,(N1964:P1964,Q1964:AF1964)),0)</f>
        <v>3</v>
      </c>
      <c r="AQ1964" s="7">
        <f>IF(R1964&gt;0,RANK(R1964,(N1964:P1964,Q1964:AF1964)),0)</f>
        <v>4</v>
      </c>
      <c r="AR1964" s="7">
        <f>IF(T1964&gt;0,RANK(T1964,(N1964:P1964,Q1964:AF1964)),0)</f>
        <v>0</v>
      </c>
      <c r="AS1964" s="7">
        <f>IF(S1964&gt;0,RANK(S1964,(N1964:P1964,Q1964:AF1964)),0)</f>
        <v>0</v>
      </c>
      <c r="AT1964" s="2">
        <f t="shared" si="805"/>
        <v>2.3679798826487845E-2</v>
      </c>
      <c r="AU1964" s="2">
        <f t="shared" si="806"/>
        <v>7.3344509639564123E-3</v>
      </c>
      <c r="AV1964" s="2">
        <f t="shared" si="807"/>
        <v>0</v>
      </c>
      <c r="AW1964" s="2">
        <f t="shared" si="808"/>
        <v>0</v>
      </c>
      <c r="AY1964" t="s">
        <v>1948</v>
      </c>
      <c r="AZ1964" t="s">
        <v>2058</v>
      </c>
      <c r="BA1964">
        <v>23</v>
      </c>
      <c r="BC1964">
        <v>2</v>
      </c>
      <c r="BD1964" s="91">
        <v>48</v>
      </c>
      <c r="BE1964" s="93">
        <v>43</v>
      </c>
      <c r="BF1964" s="96">
        <f t="shared" si="796"/>
        <v>48043</v>
      </c>
      <c r="BG1964" s="96">
        <f t="shared" si="797"/>
        <v>48043</v>
      </c>
      <c r="BI1964" s="7" t="s">
        <v>1447</v>
      </c>
    </row>
    <row r="1965" spans="1:61" ht="14" hidden="1" customHeight="1" outlineLevel="1" x14ac:dyDescent="0.2">
      <c r="A1965" t="s">
        <v>639</v>
      </c>
      <c r="B1965" t="s">
        <v>2058</v>
      </c>
      <c r="C1965" s="1">
        <f t="shared" si="800"/>
        <v>715</v>
      </c>
      <c r="D1965" s="7">
        <f>IF(N1965&gt;0, RANK(N1965,(N1965:P1965,Q1965:AF1965)),0)</f>
        <v>2</v>
      </c>
      <c r="E1965" s="7">
        <f>IF(O1965&gt;0,RANK(O1965,(N1965:P1965,Q1965:AF1965)),0)</f>
        <v>1</v>
      </c>
      <c r="F1965" s="7">
        <f>IF(P1965&gt;0,RANK(P1965,(N1965:P1965,Q1965:AF1965)),0)</f>
        <v>0</v>
      </c>
      <c r="G1965" s="1">
        <f t="shared" si="809"/>
        <v>546</v>
      </c>
      <c r="H1965" s="2">
        <f t="shared" si="810"/>
        <v>0.76363636363636367</v>
      </c>
      <c r="I1965" s="2"/>
      <c r="J1965" s="2">
        <f t="shared" si="801"/>
        <v>0.11048951048951049</v>
      </c>
      <c r="K1965" s="2">
        <f t="shared" si="802"/>
        <v>0.87412587412587417</v>
      </c>
      <c r="L1965" s="2">
        <f t="shared" si="803"/>
        <v>0</v>
      </c>
      <c r="M1965" s="2">
        <f t="shared" si="804"/>
        <v>1.538461538461533E-2</v>
      </c>
      <c r="N1965" s="53">
        <v>79</v>
      </c>
      <c r="O1965" s="53">
        <v>625</v>
      </c>
      <c r="Q1965" s="53">
        <v>6</v>
      </c>
      <c r="R1965" s="53">
        <v>5</v>
      </c>
      <c r="Y1965" s="53">
        <v>0</v>
      </c>
      <c r="AP1965" s="7">
        <f>IF(Q1965&gt;0,RANK(Q1965,(N1965:P1965,Q1965:AF1965)),0)</f>
        <v>3</v>
      </c>
      <c r="AQ1965" s="7">
        <f>IF(R1965&gt;0,RANK(R1965,(N1965:P1965,Q1965:AF1965)),0)</f>
        <v>4</v>
      </c>
      <c r="AR1965" s="7">
        <f>IF(T1965&gt;0,RANK(T1965,(N1965:P1965,Q1965:AF1965)),0)</f>
        <v>0</v>
      </c>
      <c r="AS1965" s="7">
        <f>IF(S1965&gt;0,RANK(S1965,(N1965:P1965,Q1965:AF1965)),0)</f>
        <v>0</v>
      </c>
      <c r="AT1965" s="2">
        <f t="shared" si="805"/>
        <v>8.3916083916083916E-3</v>
      </c>
      <c r="AU1965" s="2">
        <f t="shared" si="806"/>
        <v>6.993006993006993E-3</v>
      </c>
      <c r="AV1965" s="2">
        <f t="shared" si="807"/>
        <v>0</v>
      </c>
      <c r="AW1965" s="2">
        <f t="shared" si="808"/>
        <v>0</v>
      </c>
      <c r="AY1965" t="s">
        <v>639</v>
      </c>
      <c r="AZ1965" t="s">
        <v>2058</v>
      </c>
      <c r="BA1965">
        <v>13</v>
      </c>
      <c r="BC1965">
        <v>2</v>
      </c>
      <c r="BD1965" s="91">
        <v>48</v>
      </c>
      <c r="BE1965" s="93">
        <v>45</v>
      </c>
      <c r="BF1965" s="96">
        <f t="shared" si="796"/>
        <v>48045</v>
      </c>
      <c r="BG1965" s="96">
        <f t="shared" si="797"/>
        <v>48045</v>
      </c>
      <c r="BI1965" s="7" t="s">
        <v>1447</v>
      </c>
    </row>
    <row r="1966" spans="1:61" ht="14" hidden="1" customHeight="1" outlineLevel="1" x14ac:dyDescent="0.2">
      <c r="A1966" t="s">
        <v>654</v>
      </c>
      <c r="B1966" t="s">
        <v>2058</v>
      </c>
      <c r="C1966" s="1">
        <f t="shared" si="800"/>
        <v>2356</v>
      </c>
      <c r="D1966" s="7">
        <f>IF(N1966&gt;0, RANK(N1966,(N1966:P1966,Q1966:AF1966)),0)</f>
        <v>1</v>
      </c>
      <c r="E1966" s="7">
        <f>IF(O1966&gt;0,RANK(O1966,(N1966:P1966,Q1966:AF1966)),0)</f>
        <v>2</v>
      </c>
      <c r="F1966" s="7">
        <f>IF(P1966&gt;0,RANK(P1966,(N1966:P1966,Q1966:AF1966)),0)</f>
        <v>0</v>
      </c>
      <c r="G1966" s="1">
        <f t="shared" si="809"/>
        <v>566</v>
      </c>
      <c r="H1966" s="2">
        <f t="shared" si="810"/>
        <v>0.24023769100169778</v>
      </c>
      <c r="I1966" s="2"/>
      <c r="J1966" s="2">
        <f t="shared" si="801"/>
        <v>0.60483870967741937</v>
      </c>
      <c r="K1966" s="2">
        <f t="shared" si="802"/>
        <v>0.36460101867572159</v>
      </c>
      <c r="L1966" s="2">
        <f t="shared" si="803"/>
        <v>0</v>
      </c>
      <c r="M1966" s="2">
        <f t="shared" si="804"/>
        <v>3.0560271646859039E-2</v>
      </c>
      <c r="N1966" s="53">
        <v>1425</v>
      </c>
      <c r="O1966" s="53">
        <v>859</v>
      </c>
      <c r="Q1966" s="53">
        <v>39</v>
      </c>
      <c r="R1966" s="53">
        <v>33</v>
      </c>
      <c r="Y1966" s="53">
        <v>0</v>
      </c>
      <c r="AP1966" s="7">
        <f>IF(Q1966&gt;0,RANK(Q1966,(N1966:P1966,Q1966:AF1966)),0)</f>
        <v>3</v>
      </c>
      <c r="AQ1966" s="7">
        <f>IF(R1966&gt;0,RANK(R1966,(N1966:P1966,Q1966:AF1966)),0)</f>
        <v>4</v>
      </c>
      <c r="AR1966" s="7">
        <f>IF(T1966&gt;0,RANK(T1966,(N1966:P1966,Q1966:AF1966)),0)</f>
        <v>0</v>
      </c>
      <c r="AS1966" s="7">
        <f>IF(S1966&gt;0,RANK(S1966,(N1966:P1966,Q1966:AF1966)),0)</f>
        <v>0</v>
      </c>
      <c r="AT1966" s="2">
        <f t="shared" si="805"/>
        <v>1.6553480475382003E-2</v>
      </c>
      <c r="AU1966" s="2">
        <f t="shared" si="806"/>
        <v>1.400679117147708E-2</v>
      </c>
      <c r="AV1966" s="2">
        <f t="shared" si="807"/>
        <v>0</v>
      </c>
      <c r="AW1966" s="2">
        <f t="shared" si="808"/>
        <v>0</v>
      </c>
      <c r="AY1966" t="s">
        <v>654</v>
      </c>
      <c r="AZ1966" t="s">
        <v>2058</v>
      </c>
      <c r="BA1966">
        <v>15</v>
      </c>
      <c r="BC1966">
        <v>2</v>
      </c>
      <c r="BD1966" s="91">
        <v>48</v>
      </c>
      <c r="BE1966" s="93">
        <v>47</v>
      </c>
      <c r="BF1966" s="96">
        <f t="shared" si="796"/>
        <v>48047</v>
      </c>
      <c r="BG1966" s="96">
        <f t="shared" si="797"/>
        <v>48047</v>
      </c>
      <c r="BI1966" s="7" t="s">
        <v>1447</v>
      </c>
    </row>
    <row r="1967" spans="1:61" ht="14" hidden="1" customHeight="1" outlineLevel="1" x14ac:dyDescent="0.2">
      <c r="A1967" t="s">
        <v>1795</v>
      </c>
      <c r="B1967" t="s">
        <v>2058</v>
      </c>
      <c r="C1967" s="1">
        <f t="shared" si="800"/>
        <v>15755</v>
      </c>
      <c r="D1967" s="7">
        <f>IF(N1967&gt;0, RANK(N1967,(N1967:P1967,Q1967:AF1967)),0)</f>
        <v>2</v>
      </c>
      <c r="E1967" s="7">
        <f>IF(O1967&gt;0,RANK(O1967,(N1967:P1967,Q1967:AF1967)),0)</f>
        <v>1</v>
      </c>
      <c r="F1967" s="7">
        <f>IF(P1967&gt;0,RANK(P1967,(N1967:P1967,Q1967:AF1967)),0)</f>
        <v>0</v>
      </c>
      <c r="G1967" s="1">
        <f t="shared" si="809"/>
        <v>11517</v>
      </c>
      <c r="H1967" s="2">
        <f t="shared" si="810"/>
        <v>0.73100602983179941</v>
      </c>
      <c r="I1967" s="2"/>
      <c r="J1967" s="2">
        <f t="shared" si="801"/>
        <v>0.12472231037765788</v>
      </c>
      <c r="K1967" s="2">
        <f t="shared" si="802"/>
        <v>0.85572834020945732</v>
      </c>
      <c r="L1967" s="2">
        <f t="shared" si="803"/>
        <v>0</v>
      </c>
      <c r="M1967" s="2">
        <f t="shared" si="804"/>
        <v>1.9549349412884776E-2</v>
      </c>
      <c r="N1967" s="53">
        <v>1965</v>
      </c>
      <c r="O1967" s="53">
        <v>13482</v>
      </c>
      <c r="Q1967" s="53">
        <v>250</v>
      </c>
      <c r="R1967" s="53">
        <v>58</v>
      </c>
      <c r="Y1967" s="53">
        <v>0</v>
      </c>
      <c r="AP1967" s="7">
        <f>IF(Q1967&gt;0,RANK(Q1967,(N1967:P1967,Q1967:AF1967)),0)</f>
        <v>3</v>
      </c>
      <c r="AQ1967" s="7">
        <f>IF(R1967&gt;0,RANK(R1967,(N1967:P1967,Q1967:AF1967)),0)</f>
        <v>4</v>
      </c>
      <c r="AR1967" s="7">
        <f>IF(T1967&gt;0,RANK(T1967,(N1967:P1967,Q1967:AF1967)),0)</f>
        <v>0</v>
      </c>
      <c r="AS1967" s="7">
        <f>IF(S1967&gt;0,RANK(S1967,(N1967:P1967,Q1967:AF1967)),0)</f>
        <v>0</v>
      </c>
      <c r="AT1967" s="2">
        <f t="shared" si="805"/>
        <v>1.5867978419549348E-2</v>
      </c>
      <c r="AU1967" s="2">
        <f t="shared" si="806"/>
        <v>3.6813709933354493E-3</v>
      </c>
      <c r="AV1967" s="2">
        <f t="shared" si="807"/>
        <v>0</v>
      </c>
      <c r="AW1967" s="2">
        <f t="shared" si="808"/>
        <v>0</v>
      </c>
      <c r="AY1967" t="s">
        <v>1795</v>
      </c>
      <c r="AZ1967" t="s">
        <v>2058</v>
      </c>
      <c r="BA1967">
        <v>11</v>
      </c>
      <c r="BC1967">
        <v>2</v>
      </c>
      <c r="BD1967" s="91">
        <v>48</v>
      </c>
      <c r="BE1967" s="93">
        <v>49</v>
      </c>
      <c r="BF1967" s="96">
        <f t="shared" si="796"/>
        <v>48049</v>
      </c>
      <c r="BG1967" s="96">
        <f t="shared" si="797"/>
        <v>48049</v>
      </c>
      <c r="BI1967" s="7" t="s">
        <v>1447</v>
      </c>
    </row>
    <row r="1968" spans="1:61" ht="14" hidden="1" customHeight="1" outlineLevel="1" x14ac:dyDescent="0.2">
      <c r="A1968" t="s">
        <v>1407</v>
      </c>
      <c r="B1968" t="s">
        <v>2058</v>
      </c>
      <c r="C1968" s="1">
        <f t="shared" si="800"/>
        <v>8489</v>
      </c>
      <c r="D1968" s="7">
        <f>IF(N1968&gt;0, RANK(N1968,(N1968:P1968,Q1968:AF1968)),0)</f>
        <v>2</v>
      </c>
      <c r="E1968" s="7">
        <f>IF(O1968&gt;0,RANK(O1968,(N1968:P1968,Q1968:AF1968)),0)</f>
        <v>1</v>
      </c>
      <c r="F1968" s="7">
        <f>IF(P1968&gt;0,RANK(P1968,(N1968:P1968,Q1968:AF1968)),0)</f>
        <v>0</v>
      </c>
      <c r="G1968" s="1">
        <f t="shared" si="809"/>
        <v>4887</v>
      </c>
      <c r="H1968" s="2">
        <f t="shared" si="810"/>
        <v>0.57568618211803513</v>
      </c>
      <c r="I1968" s="2"/>
      <c r="J1968" s="2">
        <f t="shared" si="801"/>
        <v>0.20131935445871127</v>
      </c>
      <c r="K1968" s="2">
        <f t="shared" si="802"/>
        <v>0.77700553657674643</v>
      </c>
      <c r="L1968" s="2">
        <f t="shared" si="803"/>
        <v>0</v>
      </c>
      <c r="M1968" s="2">
        <f t="shared" si="804"/>
        <v>2.1675108964542278E-2</v>
      </c>
      <c r="N1968" s="53">
        <v>1709</v>
      </c>
      <c r="O1968" s="53">
        <v>6596</v>
      </c>
      <c r="Q1968" s="53">
        <v>142</v>
      </c>
      <c r="R1968" s="53">
        <v>42</v>
      </c>
      <c r="Y1968" s="53">
        <v>0</v>
      </c>
      <c r="AP1968" s="7">
        <f>IF(Q1968&gt;0,RANK(Q1968,(N1968:P1968,Q1968:AF1968)),0)</f>
        <v>3</v>
      </c>
      <c r="AQ1968" s="7">
        <f>IF(R1968&gt;0,RANK(R1968,(N1968:P1968,Q1968:AF1968)),0)</f>
        <v>4</v>
      </c>
      <c r="AR1968" s="7">
        <f>IF(T1968&gt;0,RANK(T1968,(N1968:P1968,Q1968:AF1968)),0)</f>
        <v>0</v>
      </c>
      <c r="AS1968" s="7">
        <f>IF(S1968&gt;0,RANK(S1968,(N1968:P1968,Q1968:AF1968)),0)</f>
        <v>0</v>
      </c>
      <c r="AT1968" s="2">
        <f t="shared" si="805"/>
        <v>1.6727529744375073E-2</v>
      </c>
      <c r="AU1968" s="2">
        <f t="shared" si="806"/>
        <v>4.9475792201672756E-3</v>
      </c>
      <c r="AV1968" s="2">
        <f t="shared" si="807"/>
        <v>0</v>
      </c>
      <c r="AW1968" s="2">
        <f t="shared" si="808"/>
        <v>0</v>
      </c>
      <c r="AY1968" t="s">
        <v>1407</v>
      </c>
      <c r="AZ1968" t="s">
        <v>2058</v>
      </c>
      <c r="BA1968">
        <v>17</v>
      </c>
      <c r="BC1968">
        <v>2</v>
      </c>
      <c r="BD1968" s="91">
        <v>48</v>
      </c>
      <c r="BE1968" s="93">
        <v>51</v>
      </c>
      <c r="BF1968" s="96">
        <f t="shared" si="796"/>
        <v>48051</v>
      </c>
      <c r="BG1968" s="96">
        <f t="shared" si="797"/>
        <v>48051</v>
      </c>
      <c r="BI1968" s="7" t="s">
        <v>1447</v>
      </c>
    </row>
    <row r="1969" spans="1:61" ht="14" hidden="1" customHeight="1" outlineLevel="1" x14ac:dyDescent="0.2">
      <c r="A1969" t="s">
        <v>1365</v>
      </c>
      <c r="B1969" t="s">
        <v>2058</v>
      </c>
      <c r="C1969" s="1">
        <f t="shared" si="800"/>
        <v>24540</v>
      </c>
      <c r="D1969" s="7">
        <f>IF(N1969&gt;0, RANK(N1969,(N1969:P1969,Q1969:AF1969)),0)</f>
        <v>2</v>
      </c>
      <c r="E1969" s="7">
        <f>IF(O1969&gt;0,RANK(O1969,(N1969:P1969,Q1969:AF1969)),0)</f>
        <v>1</v>
      </c>
      <c r="F1969" s="7">
        <f>IF(P1969&gt;0,RANK(P1969,(N1969:P1969,Q1969:AF1969)),0)</f>
        <v>0</v>
      </c>
      <c r="G1969" s="1">
        <f t="shared" si="809"/>
        <v>13364</v>
      </c>
      <c r="H1969" s="2">
        <f t="shared" si="810"/>
        <v>0.54458027709861456</v>
      </c>
      <c r="I1969" s="2"/>
      <c r="J1969" s="2">
        <f t="shared" si="801"/>
        <v>0.21691116544417277</v>
      </c>
      <c r="K1969" s="2">
        <f t="shared" si="802"/>
        <v>0.76149144254278733</v>
      </c>
      <c r="L1969" s="2">
        <f t="shared" si="803"/>
        <v>0</v>
      </c>
      <c r="M1969" s="2">
        <f t="shared" si="804"/>
        <v>2.1597392013039896E-2</v>
      </c>
      <c r="N1969" s="53">
        <v>5323</v>
      </c>
      <c r="O1969" s="53">
        <v>18687</v>
      </c>
      <c r="Q1969" s="53">
        <v>438</v>
      </c>
      <c r="R1969" s="53">
        <v>92</v>
      </c>
      <c r="Y1969" s="53">
        <v>0</v>
      </c>
      <c r="AP1969" s="7">
        <f>IF(Q1969&gt;0,RANK(Q1969,(N1969:P1969,Q1969:AF1969)),0)</f>
        <v>3</v>
      </c>
      <c r="AQ1969" s="7">
        <f>IF(R1969&gt;0,RANK(R1969,(N1969:P1969,Q1969:AF1969)),0)</f>
        <v>4</v>
      </c>
      <c r="AR1969" s="7">
        <f>IF(T1969&gt;0,RANK(T1969,(N1969:P1969,Q1969:AF1969)),0)</f>
        <v>0</v>
      </c>
      <c r="AS1969" s="7">
        <f>IF(S1969&gt;0,RANK(S1969,(N1969:P1969,Q1969:AF1969)),0)</f>
        <v>0</v>
      </c>
      <c r="AT1969" s="2">
        <f t="shared" si="805"/>
        <v>1.7848410757946211E-2</v>
      </c>
      <c r="AU1969" s="2">
        <f t="shared" si="806"/>
        <v>3.7489812550937245E-3</v>
      </c>
      <c r="AV1969" s="2">
        <f t="shared" si="807"/>
        <v>0</v>
      </c>
      <c r="AW1969" s="2">
        <f t="shared" si="808"/>
        <v>0</v>
      </c>
      <c r="AY1969" t="s">
        <v>1365</v>
      </c>
      <c r="AZ1969" t="s">
        <v>2058</v>
      </c>
      <c r="BA1969">
        <v>25</v>
      </c>
      <c r="BC1969">
        <v>2</v>
      </c>
      <c r="BD1969" s="91">
        <v>48</v>
      </c>
      <c r="BE1969" s="93">
        <v>53</v>
      </c>
      <c r="BF1969" s="96">
        <f t="shared" si="796"/>
        <v>48053</v>
      </c>
      <c r="BG1969" s="96">
        <f t="shared" si="797"/>
        <v>48053</v>
      </c>
      <c r="BI1969" s="7" t="s">
        <v>1447</v>
      </c>
    </row>
    <row r="1970" spans="1:61" ht="14" hidden="1" customHeight="1" outlineLevel="1" x14ac:dyDescent="0.2">
      <c r="A1970" t="s">
        <v>1738</v>
      </c>
      <c r="B1970" t="s">
        <v>2058</v>
      </c>
      <c r="C1970" s="1">
        <f t="shared" si="800"/>
        <v>14880</v>
      </c>
      <c r="D1970" s="7">
        <f>IF(N1970&gt;0, RANK(N1970,(N1970:P1970,Q1970:AF1970)),0)</f>
        <v>2</v>
      </c>
      <c r="E1970" s="7">
        <f>IF(O1970&gt;0,RANK(O1970,(N1970:P1970,Q1970:AF1970)),0)</f>
        <v>1</v>
      </c>
      <c r="F1970" s="7">
        <f>IF(P1970&gt;0,RANK(P1970,(N1970:P1970,Q1970:AF1970)),0)</f>
        <v>0</v>
      </c>
      <c r="G1970" s="1">
        <f t="shared" si="809"/>
        <v>1595</v>
      </c>
      <c r="H1970" s="2">
        <f t="shared" si="810"/>
        <v>0.10719086021505377</v>
      </c>
      <c r="I1970" s="2"/>
      <c r="J1970" s="2">
        <f t="shared" si="801"/>
        <v>0.43340053763440861</v>
      </c>
      <c r="K1970" s="2">
        <f t="shared" si="802"/>
        <v>0.54059139784946242</v>
      </c>
      <c r="L1970" s="2">
        <f t="shared" si="803"/>
        <v>0</v>
      </c>
      <c r="M1970" s="2">
        <f t="shared" si="804"/>
        <v>2.6008064516129026E-2</v>
      </c>
      <c r="N1970" s="53">
        <v>6449</v>
      </c>
      <c r="O1970" s="53">
        <v>8044</v>
      </c>
      <c r="Q1970" s="53">
        <v>272</v>
      </c>
      <c r="R1970" s="53">
        <v>103</v>
      </c>
      <c r="Y1970" s="53">
        <v>12</v>
      </c>
      <c r="AP1970" s="7">
        <f>IF(Q1970&gt;0,RANK(Q1970,(N1970:P1970,Q1970:AF1970)),0)</f>
        <v>3</v>
      </c>
      <c r="AQ1970" s="7">
        <f>IF(R1970&gt;0,RANK(R1970,(N1970:P1970,Q1970:AF1970)),0)</f>
        <v>4</v>
      </c>
      <c r="AR1970" s="7">
        <f>IF(T1970&gt;0,RANK(T1970,(N1970:P1970,Q1970:AF1970)),0)</f>
        <v>0</v>
      </c>
      <c r="AS1970" s="7">
        <f>IF(S1970&gt;0,RANK(S1970,(N1970:P1970,Q1970:AF1970)),0)</f>
        <v>0</v>
      </c>
      <c r="AT1970" s="2">
        <f t="shared" si="805"/>
        <v>1.8279569892473119E-2</v>
      </c>
      <c r="AU1970" s="2">
        <f t="shared" si="806"/>
        <v>6.9220430107526879E-3</v>
      </c>
      <c r="AV1970" s="2">
        <f t="shared" si="807"/>
        <v>0</v>
      </c>
      <c r="AW1970" s="2">
        <f t="shared" si="808"/>
        <v>0</v>
      </c>
      <c r="AY1970" t="s">
        <v>1738</v>
      </c>
      <c r="AZ1970" t="s">
        <v>2058</v>
      </c>
      <c r="BC1970">
        <v>2</v>
      </c>
      <c r="BD1970" s="91">
        <v>48</v>
      </c>
      <c r="BE1970" s="93">
        <v>55</v>
      </c>
      <c r="BF1970" s="96">
        <f t="shared" si="796"/>
        <v>48055</v>
      </c>
      <c r="BG1970" s="96">
        <f t="shared" si="797"/>
        <v>48055</v>
      </c>
      <c r="BI1970" s="7" t="s">
        <v>1447</v>
      </c>
    </row>
    <row r="1971" spans="1:61" ht="14" hidden="1" customHeight="1" outlineLevel="1" x14ac:dyDescent="0.2">
      <c r="A1971" t="s">
        <v>1139</v>
      </c>
      <c r="B1971" t="s">
        <v>2058</v>
      </c>
      <c r="C1971" s="1">
        <f t="shared" si="800"/>
        <v>7745</v>
      </c>
      <c r="D1971" s="7">
        <f>IF(N1971&gt;0, RANK(N1971,(N1971:P1971,Q1971:AF1971)),0)</f>
        <v>2</v>
      </c>
      <c r="E1971" s="7">
        <f>IF(O1971&gt;0,RANK(O1971,(N1971:P1971,Q1971:AF1971)),0)</f>
        <v>1</v>
      </c>
      <c r="F1971" s="7">
        <f>IF(P1971&gt;0,RANK(P1971,(N1971:P1971,Q1971:AF1971)),0)</f>
        <v>0</v>
      </c>
      <c r="G1971" s="1">
        <f t="shared" si="809"/>
        <v>3439</v>
      </c>
      <c r="H1971" s="2">
        <f t="shared" si="810"/>
        <v>0.44402840542285343</v>
      </c>
      <c r="I1971" s="2"/>
      <c r="J1971" s="2">
        <f t="shared" si="801"/>
        <v>0.27010974822466105</v>
      </c>
      <c r="K1971" s="2">
        <f t="shared" si="802"/>
        <v>0.71413815364751454</v>
      </c>
      <c r="L1971" s="2">
        <f t="shared" si="803"/>
        <v>0</v>
      </c>
      <c r="M1971" s="2">
        <f t="shared" si="804"/>
        <v>1.575209812782441E-2</v>
      </c>
      <c r="N1971" s="53">
        <v>2092</v>
      </c>
      <c r="O1971" s="53">
        <v>5531</v>
      </c>
      <c r="Q1971" s="53">
        <v>100</v>
      </c>
      <c r="R1971" s="53">
        <v>22</v>
      </c>
      <c r="Y1971" s="53">
        <v>0</v>
      </c>
      <c r="AP1971" s="7">
        <f>IF(Q1971&gt;0,RANK(Q1971,(N1971:P1971,Q1971:AF1971)),0)</f>
        <v>3</v>
      </c>
      <c r="AQ1971" s="7">
        <f>IF(R1971&gt;0,RANK(R1971,(N1971:P1971,Q1971:AF1971)),0)</f>
        <v>4</v>
      </c>
      <c r="AR1971" s="7">
        <f>IF(T1971&gt;0,RANK(T1971,(N1971:P1971,Q1971:AF1971)),0)</f>
        <v>0</v>
      </c>
      <c r="AS1971" s="7">
        <f>IF(S1971&gt;0,RANK(S1971,(N1971:P1971,Q1971:AF1971)),0)</f>
        <v>0</v>
      </c>
      <c r="AT1971" s="2">
        <f t="shared" si="805"/>
        <v>1.2911555842479019E-2</v>
      </c>
      <c r="AU1971" s="2">
        <f t="shared" si="806"/>
        <v>2.8405422853453842E-3</v>
      </c>
      <c r="AV1971" s="2">
        <f t="shared" si="807"/>
        <v>0</v>
      </c>
      <c r="AW1971" s="2">
        <f t="shared" si="808"/>
        <v>0</v>
      </c>
      <c r="AY1971" t="s">
        <v>1139</v>
      </c>
      <c r="AZ1971" t="s">
        <v>2058</v>
      </c>
      <c r="BA1971">
        <v>27</v>
      </c>
      <c r="BC1971">
        <v>2</v>
      </c>
      <c r="BD1971" s="91">
        <v>48</v>
      </c>
      <c r="BE1971" s="93">
        <v>57</v>
      </c>
      <c r="BF1971" s="96">
        <f t="shared" si="796"/>
        <v>48057</v>
      </c>
      <c r="BG1971" s="96">
        <f t="shared" si="797"/>
        <v>48057</v>
      </c>
      <c r="BI1971" s="7" t="s">
        <v>1447</v>
      </c>
    </row>
    <row r="1972" spans="1:61" ht="14" hidden="1" customHeight="1" outlineLevel="1" x14ac:dyDescent="0.2">
      <c r="A1972" t="s">
        <v>1067</v>
      </c>
      <c r="B1972" t="s">
        <v>2058</v>
      </c>
      <c r="C1972" s="1">
        <f t="shared" si="800"/>
        <v>6719</v>
      </c>
      <c r="D1972" s="7">
        <f>IF(N1972&gt;0, RANK(N1972,(N1972:P1972,Q1972:AF1972)),0)</f>
        <v>2</v>
      </c>
      <c r="E1972" s="7">
        <f>IF(O1972&gt;0,RANK(O1972,(N1972:P1972,Q1972:AF1972)),0)</f>
        <v>1</v>
      </c>
      <c r="F1972" s="7">
        <f>IF(P1972&gt;0,RANK(P1972,(N1972:P1972,Q1972:AF1972)),0)</f>
        <v>0</v>
      </c>
      <c r="G1972" s="1">
        <f t="shared" si="809"/>
        <v>5212</v>
      </c>
      <c r="H1972" s="2">
        <f t="shared" si="810"/>
        <v>0.77571067123083792</v>
      </c>
      <c r="I1972" s="2"/>
      <c r="J1972" s="2">
        <f t="shared" si="801"/>
        <v>0.10120553653817532</v>
      </c>
      <c r="K1972" s="2">
        <f t="shared" si="802"/>
        <v>0.87691620776901325</v>
      </c>
      <c r="L1972" s="2">
        <f t="shared" si="803"/>
        <v>0</v>
      </c>
      <c r="M1972" s="2">
        <f t="shared" si="804"/>
        <v>2.1878255692811432E-2</v>
      </c>
      <c r="N1972" s="53">
        <v>680</v>
      </c>
      <c r="O1972" s="53">
        <v>5892</v>
      </c>
      <c r="Q1972" s="53">
        <v>106</v>
      </c>
      <c r="R1972" s="53">
        <v>41</v>
      </c>
      <c r="Y1972" s="53">
        <v>0</v>
      </c>
      <c r="AP1972" s="7">
        <f>IF(Q1972&gt;0,RANK(Q1972,(N1972:P1972,Q1972:AF1972)),0)</f>
        <v>3</v>
      </c>
      <c r="AQ1972" s="7">
        <f>IF(R1972&gt;0,RANK(R1972,(N1972:P1972,Q1972:AF1972)),0)</f>
        <v>4</v>
      </c>
      <c r="AR1972" s="7">
        <f>IF(T1972&gt;0,RANK(T1972,(N1972:P1972,Q1972:AF1972)),0)</f>
        <v>0</v>
      </c>
      <c r="AS1972" s="7">
        <f>IF(S1972&gt;0,RANK(S1972,(N1972:P1972,Q1972:AF1972)),0)</f>
        <v>0</v>
      </c>
      <c r="AT1972" s="2">
        <f t="shared" si="805"/>
        <v>1.5776157166244979E-2</v>
      </c>
      <c r="AU1972" s="2">
        <f t="shared" si="806"/>
        <v>6.102098526566453E-3</v>
      </c>
      <c r="AV1972" s="2">
        <f t="shared" si="807"/>
        <v>0</v>
      </c>
      <c r="AW1972" s="2">
        <f t="shared" si="808"/>
        <v>0</v>
      </c>
      <c r="AY1972" t="s">
        <v>1067</v>
      </c>
      <c r="AZ1972" t="s">
        <v>2058</v>
      </c>
      <c r="BA1972">
        <v>11</v>
      </c>
      <c r="BC1972">
        <v>2</v>
      </c>
      <c r="BD1972" s="91">
        <v>48</v>
      </c>
      <c r="BE1972" s="93">
        <v>59</v>
      </c>
      <c r="BF1972" s="96">
        <f t="shared" si="796"/>
        <v>48059</v>
      </c>
      <c r="BG1972" s="96">
        <f t="shared" si="797"/>
        <v>48059</v>
      </c>
      <c r="BI1972" s="7" t="s">
        <v>1447</v>
      </c>
    </row>
    <row r="1973" spans="1:61" ht="14" hidden="1" customHeight="1" outlineLevel="1" x14ac:dyDescent="0.2">
      <c r="A1973" t="s">
        <v>624</v>
      </c>
      <c r="B1973" t="s">
        <v>2058</v>
      </c>
      <c r="C1973" s="1">
        <f t="shared" si="800"/>
        <v>111223</v>
      </c>
      <c r="D1973" s="7">
        <f>IF(N1973&gt;0, RANK(N1973,(N1973:P1973,Q1973:AF1973)),0)</f>
        <v>1</v>
      </c>
      <c r="E1973" s="7">
        <f>IF(O1973&gt;0,RANK(O1973,(N1973:P1973,Q1973:AF1973)),0)</f>
        <v>2</v>
      </c>
      <c r="F1973" s="7">
        <f>IF(P1973&gt;0,RANK(P1973,(N1973:P1973,Q1973:AF1973)),0)</f>
        <v>0</v>
      </c>
      <c r="G1973" s="1">
        <f t="shared" si="809"/>
        <v>15026</v>
      </c>
      <c r="H1973" s="2">
        <f t="shared" si="810"/>
        <v>0.13509795635794755</v>
      </c>
      <c r="I1973" s="2"/>
      <c r="J1973" s="2">
        <f t="shared" si="801"/>
        <v>0.55301511378042312</v>
      </c>
      <c r="K1973" s="2">
        <f t="shared" si="802"/>
        <v>0.41791715742247559</v>
      </c>
      <c r="L1973" s="2">
        <f t="shared" si="803"/>
        <v>0</v>
      </c>
      <c r="M1973" s="2">
        <f t="shared" si="804"/>
        <v>2.9067728797101289E-2</v>
      </c>
      <c r="N1973" s="53">
        <v>61508</v>
      </c>
      <c r="O1973" s="53">
        <v>46482</v>
      </c>
      <c r="Q1973" s="53">
        <v>1797</v>
      </c>
      <c r="R1973" s="53">
        <v>1433</v>
      </c>
      <c r="Y1973" s="53">
        <v>3</v>
      </c>
      <c r="AP1973" s="7">
        <f>IF(Q1973&gt;0,RANK(Q1973,(N1973:P1973,Q1973:AF1973)),0)</f>
        <v>3</v>
      </c>
      <c r="AQ1973" s="7">
        <f>IF(R1973&gt;0,RANK(R1973,(N1973:P1973,Q1973:AF1973)),0)</f>
        <v>4</v>
      </c>
      <c r="AR1973" s="7">
        <f>IF(T1973&gt;0,RANK(T1973,(N1973:P1973,Q1973:AF1973)),0)</f>
        <v>0</v>
      </c>
      <c r="AS1973" s="7">
        <f>IF(S1973&gt;0,RANK(S1973,(N1973:P1973,Q1973:AF1973)),0)</f>
        <v>0</v>
      </c>
      <c r="AT1973" s="2">
        <f t="shared" si="805"/>
        <v>1.6156730172716075E-2</v>
      </c>
      <c r="AU1973" s="2">
        <f t="shared" si="806"/>
        <v>1.2884025786033464E-2</v>
      </c>
      <c r="AV1973" s="2">
        <f t="shared" si="807"/>
        <v>0</v>
      </c>
      <c r="AW1973" s="2">
        <f t="shared" si="808"/>
        <v>0</v>
      </c>
      <c r="AY1973" t="s">
        <v>624</v>
      </c>
      <c r="AZ1973" t="s">
        <v>2058</v>
      </c>
      <c r="BA1973">
        <v>34</v>
      </c>
      <c r="BC1973">
        <v>2</v>
      </c>
      <c r="BD1973" s="91">
        <v>48</v>
      </c>
      <c r="BE1973" s="93">
        <v>61</v>
      </c>
      <c r="BF1973" s="96">
        <f t="shared" si="796"/>
        <v>48061</v>
      </c>
      <c r="BG1973" s="96">
        <f t="shared" si="797"/>
        <v>48061</v>
      </c>
      <c r="BI1973" s="7" t="s">
        <v>1447</v>
      </c>
    </row>
    <row r="1974" spans="1:61" ht="14" hidden="1" customHeight="1" outlineLevel="1" x14ac:dyDescent="0.2">
      <c r="A1974" t="s">
        <v>1818</v>
      </c>
      <c r="B1974" t="s">
        <v>2058</v>
      </c>
      <c r="C1974" s="1">
        <f t="shared" si="800"/>
        <v>5036</v>
      </c>
      <c r="D1974" s="7">
        <f>IF(N1974&gt;0, RANK(N1974,(N1974:P1974,Q1974:AF1974)),0)</f>
        <v>2</v>
      </c>
      <c r="E1974" s="7">
        <f>IF(O1974&gt;0,RANK(O1974,(N1974:P1974,Q1974:AF1974)),0)</f>
        <v>1</v>
      </c>
      <c r="F1974" s="7">
        <f>IF(P1974&gt;0,RANK(P1974,(N1974:P1974,Q1974:AF1974)),0)</f>
        <v>0</v>
      </c>
      <c r="G1974" s="1">
        <f t="shared" si="809"/>
        <v>2238</v>
      </c>
      <c r="H1974" s="2">
        <f t="shared" si="810"/>
        <v>0.44440031771247024</v>
      </c>
      <c r="I1974" s="2"/>
      <c r="J1974" s="2">
        <f t="shared" si="801"/>
        <v>0.2698570293884035</v>
      </c>
      <c r="K1974" s="2">
        <f t="shared" si="802"/>
        <v>0.71425734710087374</v>
      </c>
      <c r="L1974" s="2">
        <f t="shared" si="803"/>
        <v>0</v>
      </c>
      <c r="M1974" s="2">
        <f t="shared" si="804"/>
        <v>1.5885623510722757E-2</v>
      </c>
      <c r="N1974" s="53">
        <v>1359</v>
      </c>
      <c r="O1974" s="53">
        <v>3597</v>
      </c>
      <c r="Q1974" s="53">
        <v>57</v>
      </c>
      <c r="R1974" s="53">
        <v>22</v>
      </c>
      <c r="Y1974" s="53">
        <v>1</v>
      </c>
      <c r="AP1974" s="7">
        <f>IF(Q1974&gt;0,RANK(Q1974,(N1974:P1974,Q1974:AF1974)),0)</f>
        <v>3</v>
      </c>
      <c r="AQ1974" s="7">
        <f>IF(R1974&gt;0,RANK(R1974,(N1974:P1974,Q1974:AF1974)),0)</f>
        <v>4</v>
      </c>
      <c r="AR1974" s="7">
        <f>IF(T1974&gt;0,RANK(T1974,(N1974:P1974,Q1974:AF1974)),0)</f>
        <v>0</v>
      </c>
      <c r="AS1974" s="7">
        <f>IF(S1974&gt;0,RANK(S1974,(N1974:P1974,Q1974:AF1974)),0)</f>
        <v>0</v>
      </c>
      <c r="AT1974" s="2">
        <f t="shared" si="805"/>
        <v>1.1318506751389993E-2</v>
      </c>
      <c r="AU1974" s="2">
        <f t="shared" si="806"/>
        <v>4.368546465448769E-3</v>
      </c>
      <c r="AV1974" s="2">
        <f t="shared" si="807"/>
        <v>0</v>
      </c>
      <c r="AW1974" s="2">
        <f t="shared" si="808"/>
        <v>0</v>
      </c>
      <c r="AY1974" t="s">
        <v>1818</v>
      </c>
      <c r="AZ1974" t="s">
        <v>2058</v>
      </c>
      <c r="BA1974">
        <v>4</v>
      </c>
      <c r="BC1974">
        <v>2</v>
      </c>
      <c r="BD1974" s="91">
        <v>48</v>
      </c>
      <c r="BE1974" s="93">
        <v>63</v>
      </c>
      <c r="BF1974" s="96">
        <f t="shared" si="796"/>
        <v>48063</v>
      </c>
      <c r="BG1974" s="96">
        <f t="shared" si="797"/>
        <v>48063</v>
      </c>
      <c r="BI1974" s="7" t="s">
        <v>1447</v>
      </c>
    </row>
    <row r="1975" spans="1:61" ht="14" hidden="1" customHeight="1" outlineLevel="1" x14ac:dyDescent="0.2">
      <c r="A1975" t="s">
        <v>2001</v>
      </c>
      <c r="B1975" t="s">
        <v>2058</v>
      </c>
      <c r="C1975" s="1">
        <f t="shared" si="800"/>
        <v>3113</v>
      </c>
      <c r="D1975" s="7">
        <f>IF(N1975&gt;0, RANK(N1975,(N1975:P1975,Q1975:AF1975)),0)</f>
        <v>2</v>
      </c>
      <c r="E1975" s="7">
        <f>IF(O1975&gt;0,RANK(O1975,(N1975:P1975,Q1975:AF1975)),0)</f>
        <v>1</v>
      </c>
      <c r="F1975" s="7">
        <f>IF(P1975&gt;0,RANK(P1975,(N1975:P1975,Q1975:AF1975)),0)</f>
        <v>0</v>
      </c>
      <c r="G1975" s="1">
        <f t="shared" si="809"/>
        <v>2470</v>
      </c>
      <c r="H1975" s="2">
        <f t="shared" si="810"/>
        <v>0.79344683584966269</v>
      </c>
      <c r="I1975" s="2"/>
      <c r="J1975" s="2">
        <f t="shared" si="801"/>
        <v>9.187279151943463E-2</v>
      </c>
      <c r="K1975" s="2">
        <f t="shared" si="802"/>
        <v>0.88531962736909731</v>
      </c>
      <c r="L1975" s="2">
        <f t="shared" si="803"/>
        <v>0</v>
      </c>
      <c r="M1975" s="2">
        <f t="shared" si="804"/>
        <v>2.2807581111468078E-2</v>
      </c>
      <c r="N1975" s="53">
        <v>286</v>
      </c>
      <c r="O1975" s="53">
        <v>2756</v>
      </c>
      <c r="Q1975" s="53">
        <v>63</v>
      </c>
      <c r="R1975" s="53">
        <v>5</v>
      </c>
      <c r="Y1975" s="53">
        <v>3</v>
      </c>
      <c r="AP1975" s="7">
        <f>IF(Q1975&gt;0,RANK(Q1975,(N1975:P1975,Q1975:AF1975)),0)</f>
        <v>3</v>
      </c>
      <c r="AQ1975" s="7">
        <f>IF(R1975&gt;0,RANK(R1975,(N1975:P1975,Q1975:AF1975)),0)</f>
        <v>4</v>
      </c>
      <c r="AR1975" s="7">
        <f>IF(T1975&gt;0,RANK(T1975,(N1975:P1975,Q1975:AF1975)),0)</f>
        <v>0</v>
      </c>
      <c r="AS1975" s="7">
        <f>IF(S1975&gt;0,RANK(S1975,(N1975:P1975,Q1975:AF1975)),0)</f>
        <v>0</v>
      </c>
      <c r="AT1975" s="2">
        <f t="shared" si="805"/>
        <v>2.0237712817218118E-2</v>
      </c>
      <c r="AU1975" s="2">
        <f t="shared" si="806"/>
        <v>1.6061676839061998E-3</v>
      </c>
      <c r="AV1975" s="2">
        <f t="shared" si="807"/>
        <v>0</v>
      </c>
      <c r="AW1975" s="2">
        <f t="shared" si="808"/>
        <v>0</v>
      </c>
      <c r="AY1975" t="s">
        <v>2001</v>
      </c>
      <c r="AZ1975" t="s">
        <v>2058</v>
      </c>
      <c r="BA1975">
        <v>13</v>
      </c>
      <c r="BC1975">
        <v>2</v>
      </c>
      <c r="BD1975" s="91">
        <v>48</v>
      </c>
      <c r="BE1975" s="93">
        <v>65</v>
      </c>
      <c r="BF1975" s="96">
        <f t="shared" si="796"/>
        <v>48065</v>
      </c>
      <c r="BG1975" s="96">
        <f t="shared" si="797"/>
        <v>48065</v>
      </c>
      <c r="BI1975" s="7" t="s">
        <v>1447</v>
      </c>
    </row>
    <row r="1976" spans="1:61" ht="14" hidden="1" customHeight="1" outlineLevel="1" x14ac:dyDescent="0.2">
      <c r="A1976" t="s">
        <v>1200</v>
      </c>
      <c r="B1976" t="s">
        <v>2058</v>
      </c>
      <c r="C1976" s="1">
        <f t="shared" si="800"/>
        <v>13813</v>
      </c>
      <c r="D1976" s="7">
        <f>IF(N1976&gt;0, RANK(N1976,(N1976:P1976,Q1976:AF1976)),0)</f>
        <v>2</v>
      </c>
      <c r="E1976" s="7">
        <f>IF(O1976&gt;0,RANK(O1976,(N1976:P1976,Q1976:AF1976)),0)</f>
        <v>1</v>
      </c>
      <c r="F1976" s="7">
        <f>IF(P1976&gt;0,RANK(P1976,(N1976:P1976,Q1976:AF1976)),0)</f>
        <v>0</v>
      </c>
      <c r="G1976" s="1">
        <f t="shared" si="809"/>
        <v>8124</v>
      </c>
      <c r="H1976" s="2">
        <f t="shared" si="810"/>
        <v>0.58814160573372909</v>
      </c>
      <c r="I1976" s="2"/>
      <c r="J1976" s="2">
        <f t="shared" si="801"/>
        <v>0.19344096141316153</v>
      </c>
      <c r="K1976" s="2">
        <f t="shared" si="802"/>
        <v>0.78158256714689056</v>
      </c>
      <c r="L1976" s="2">
        <f t="shared" si="803"/>
        <v>0</v>
      </c>
      <c r="M1976" s="2">
        <f t="shared" si="804"/>
        <v>2.4976471439947856E-2</v>
      </c>
      <c r="N1976" s="53">
        <v>2672</v>
      </c>
      <c r="O1976" s="53">
        <v>10796</v>
      </c>
      <c r="Q1976" s="53">
        <v>153</v>
      </c>
      <c r="R1976" s="53">
        <v>192</v>
      </c>
      <c r="Y1976" s="53">
        <v>0</v>
      </c>
      <c r="AP1976" s="7">
        <f>IF(Q1976&gt;0,RANK(Q1976,(N1976:P1976,Q1976:AF1976)),0)</f>
        <v>4</v>
      </c>
      <c r="AQ1976" s="7">
        <f>IF(R1976&gt;0,RANK(R1976,(N1976:P1976,Q1976:AF1976)),0)</f>
        <v>3</v>
      </c>
      <c r="AR1976" s="7">
        <f>IF(T1976&gt;0,RANK(T1976,(N1976:P1976,Q1976:AF1976)),0)</f>
        <v>0</v>
      </c>
      <c r="AS1976" s="7">
        <f>IF(S1976&gt;0,RANK(S1976,(N1976:P1976,Q1976:AF1976)),0)</f>
        <v>0</v>
      </c>
      <c r="AT1976" s="2">
        <f t="shared" si="805"/>
        <v>1.1076522116846449E-2</v>
      </c>
      <c r="AU1976" s="2">
        <f t="shared" si="806"/>
        <v>1.3899949323101426E-2</v>
      </c>
      <c r="AV1976" s="2">
        <f t="shared" si="807"/>
        <v>0</v>
      </c>
      <c r="AW1976" s="2">
        <f t="shared" si="808"/>
        <v>0</v>
      </c>
      <c r="AY1976" t="s">
        <v>1200</v>
      </c>
      <c r="AZ1976" t="s">
        <v>2058</v>
      </c>
      <c r="BA1976">
        <v>4</v>
      </c>
      <c r="BC1976">
        <v>2</v>
      </c>
      <c r="BD1976" s="91">
        <v>48</v>
      </c>
      <c r="BE1976" s="93">
        <v>67</v>
      </c>
      <c r="BF1976" s="96">
        <f t="shared" si="796"/>
        <v>48067</v>
      </c>
      <c r="BG1976" s="96">
        <f t="shared" si="797"/>
        <v>48067</v>
      </c>
      <c r="BI1976" s="7" t="s">
        <v>1447</v>
      </c>
    </row>
    <row r="1977" spans="1:61" ht="14" hidden="1" customHeight="1" outlineLevel="1" x14ac:dyDescent="0.2">
      <c r="A1977" t="s">
        <v>710</v>
      </c>
      <c r="B1977" t="s">
        <v>2058</v>
      </c>
      <c r="C1977" s="1">
        <f t="shared" si="800"/>
        <v>2041</v>
      </c>
      <c r="D1977" s="7">
        <f>IF(N1977&gt;0, RANK(N1977,(N1977:P1977,Q1977:AF1977)),0)</f>
        <v>2</v>
      </c>
      <c r="E1977" s="7">
        <f>IF(O1977&gt;0,RANK(O1977,(N1977:P1977,Q1977:AF1977)),0)</f>
        <v>1</v>
      </c>
      <c r="F1977" s="7">
        <f>IF(P1977&gt;0,RANK(P1977,(N1977:P1977,Q1977:AF1977)),0)</f>
        <v>0</v>
      </c>
      <c r="G1977" s="1">
        <f t="shared" si="809"/>
        <v>1140</v>
      </c>
      <c r="H1977" s="2">
        <f t="shared" si="810"/>
        <v>0.55854973052425283</v>
      </c>
      <c r="I1977" s="2"/>
      <c r="J1977" s="2">
        <f t="shared" si="801"/>
        <v>0.21166095051445369</v>
      </c>
      <c r="K1977" s="2">
        <f t="shared" si="802"/>
        <v>0.77021068103870649</v>
      </c>
      <c r="L1977" s="2">
        <f t="shared" si="803"/>
        <v>0</v>
      </c>
      <c r="M1977" s="2">
        <f t="shared" si="804"/>
        <v>1.8128368446839849E-2</v>
      </c>
      <c r="N1977" s="53">
        <v>432</v>
      </c>
      <c r="O1977" s="53">
        <v>1572</v>
      </c>
      <c r="Q1977" s="53">
        <v>24</v>
      </c>
      <c r="R1977" s="53">
        <v>13</v>
      </c>
      <c r="Y1977" s="53">
        <v>0</v>
      </c>
      <c r="AP1977" s="7">
        <f>IF(Q1977&gt;0,RANK(Q1977,(N1977:P1977,Q1977:AF1977)),0)</f>
        <v>3</v>
      </c>
      <c r="AQ1977" s="7">
        <f>IF(R1977&gt;0,RANK(R1977,(N1977:P1977,Q1977:AF1977)),0)</f>
        <v>4</v>
      </c>
      <c r="AR1977" s="7">
        <f>IF(T1977&gt;0,RANK(T1977,(N1977:P1977,Q1977:AF1977)),0)</f>
        <v>0</v>
      </c>
      <c r="AS1977" s="7">
        <f>IF(S1977&gt;0,RANK(S1977,(N1977:P1977,Q1977:AF1977)),0)</f>
        <v>0</v>
      </c>
      <c r="AT1977" s="2">
        <f t="shared" si="805"/>
        <v>1.1758941695247428E-2</v>
      </c>
      <c r="AU1977" s="2">
        <f t="shared" si="806"/>
        <v>6.369426751592357E-3</v>
      </c>
      <c r="AV1977" s="2">
        <f t="shared" si="807"/>
        <v>0</v>
      </c>
      <c r="AW1977" s="2">
        <f t="shared" si="808"/>
        <v>0</v>
      </c>
      <c r="AY1977" t="s">
        <v>710</v>
      </c>
      <c r="AZ1977" t="s">
        <v>2058</v>
      </c>
      <c r="BA1977">
        <v>19</v>
      </c>
      <c r="BC1977">
        <v>2</v>
      </c>
      <c r="BD1977" s="91">
        <v>48</v>
      </c>
      <c r="BE1977" s="93">
        <v>69</v>
      </c>
      <c r="BF1977" s="96">
        <f t="shared" si="796"/>
        <v>48069</v>
      </c>
      <c r="BG1977" s="96">
        <f t="shared" si="797"/>
        <v>48069</v>
      </c>
      <c r="BI1977" s="7" t="s">
        <v>1447</v>
      </c>
    </row>
    <row r="1978" spans="1:61" ht="14" hidden="1" customHeight="1" outlineLevel="1" x14ac:dyDescent="0.2">
      <c r="A1978" t="s">
        <v>548</v>
      </c>
      <c r="B1978" t="s">
        <v>2058</v>
      </c>
      <c r="C1978" s="1">
        <f t="shared" si="800"/>
        <v>21353</v>
      </c>
      <c r="D1978" s="7">
        <f>IF(N1978&gt;0, RANK(N1978,(N1978:P1978,Q1978:AF1978)),0)</f>
        <v>2</v>
      </c>
      <c r="E1978" s="7">
        <f>IF(O1978&gt;0,RANK(O1978,(N1978:P1978,Q1978:AF1978)),0)</f>
        <v>1</v>
      </c>
      <c r="F1978" s="7">
        <f>IF(P1978&gt;0,RANK(P1978,(N1978:P1978,Q1978:AF1978)),0)</f>
        <v>0</v>
      </c>
      <c r="G1978" s="1">
        <f t="shared" si="809"/>
        <v>13251</v>
      </c>
      <c r="H1978" s="2">
        <f t="shared" si="810"/>
        <v>0.6205685383786822</v>
      </c>
      <c r="I1978" s="2"/>
      <c r="J1978" s="2">
        <f t="shared" si="801"/>
        <v>0.17730529667962347</v>
      </c>
      <c r="K1978" s="2">
        <f t="shared" si="802"/>
        <v>0.79787383505830567</v>
      </c>
      <c r="L1978" s="2">
        <f t="shared" si="803"/>
        <v>0</v>
      </c>
      <c r="M1978" s="2">
        <f t="shared" si="804"/>
        <v>2.4820868262070861E-2</v>
      </c>
      <c r="N1978" s="53">
        <v>3786</v>
      </c>
      <c r="O1978" s="53">
        <v>17037</v>
      </c>
      <c r="Q1978" s="53">
        <v>419</v>
      </c>
      <c r="R1978" s="53">
        <v>111</v>
      </c>
      <c r="Y1978" s="53">
        <v>0</v>
      </c>
      <c r="AP1978" s="7">
        <f>IF(Q1978&gt;0,RANK(Q1978,(N1978:P1978,Q1978:AF1978)),0)</f>
        <v>3</v>
      </c>
      <c r="AQ1978" s="7">
        <f>IF(R1978&gt;0,RANK(R1978,(N1978:P1978,Q1978:AF1978)),0)</f>
        <v>4</v>
      </c>
      <c r="AR1978" s="7">
        <f>IF(T1978&gt;0,RANK(T1978,(N1978:P1978,Q1978:AF1978)),0)</f>
        <v>0</v>
      </c>
      <c r="AS1978" s="7">
        <f>IF(S1978&gt;0,RANK(S1978,(N1978:P1978,Q1978:AF1978)),0)</f>
        <v>0</v>
      </c>
      <c r="AT1978" s="2">
        <f t="shared" si="805"/>
        <v>1.9622535475108883E-2</v>
      </c>
      <c r="AU1978" s="2">
        <f t="shared" si="806"/>
        <v>5.1983327869620198E-3</v>
      </c>
      <c r="AV1978" s="2">
        <f t="shared" si="807"/>
        <v>0</v>
      </c>
      <c r="AW1978" s="2">
        <f t="shared" si="808"/>
        <v>0</v>
      </c>
      <c r="AY1978" t="s">
        <v>548</v>
      </c>
      <c r="AZ1978" t="s">
        <v>2058</v>
      </c>
      <c r="BA1978">
        <v>36</v>
      </c>
      <c r="BC1978">
        <v>2</v>
      </c>
      <c r="BD1978" s="91">
        <v>48</v>
      </c>
      <c r="BE1978" s="93">
        <v>71</v>
      </c>
      <c r="BF1978" s="96">
        <f t="shared" si="796"/>
        <v>48071</v>
      </c>
      <c r="BG1978" s="96">
        <f t="shared" si="797"/>
        <v>48071</v>
      </c>
      <c r="BI1978" s="7" t="s">
        <v>1447</v>
      </c>
    </row>
    <row r="1979" spans="1:61" ht="14" hidden="1" customHeight="1" outlineLevel="1" x14ac:dyDescent="0.2">
      <c r="A1979" t="s">
        <v>1172</v>
      </c>
      <c r="B1979" t="s">
        <v>2058</v>
      </c>
      <c r="C1979" s="1">
        <f t="shared" si="800"/>
        <v>19331</v>
      </c>
      <c r="D1979" s="7">
        <f>IF(N1979&gt;0, RANK(N1979,(N1979:P1979,Q1979:AF1979)),0)</f>
        <v>2</v>
      </c>
      <c r="E1979" s="7">
        <f>IF(O1979&gt;0,RANK(O1979,(N1979:P1979,Q1979:AF1979)),0)</f>
        <v>1</v>
      </c>
      <c r="F1979" s="7">
        <f>IF(P1979&gt;0,RANK(P1979,(N1979:P1979,Q1979:AF1979)),0)</f>
        <v>0</v>
      </c>
      <c r="G1979" s="1">
        <f t="shared" si="809"/>
        <v>10887</v>
      </c>
      <c r="H1979" s="2">
        <f t="shared" si="810"/>
        <v>0.56318866070042939</v>
      </c>
      <c r="I1979" s="2"/>
      <c r="J1979" s="2">
        <f t="shared" si="801"/>
        <v>0.20992188712430809</v>
      </c>
      <c r="K1979" s="2">
        <f t="shared" si="802"/>
        <v>0.77311054782473743</v>
      </c>
      <c r="L1979" s="2">
        <f t="shared" si="803"/>
        <v>0</v>
      </c>
      <c r="M1979" s="2">
        <f t="shared" si="804"/>
        <v>1.6967565050954536E-2</v>
      </c>
      <c r="N1979" s="53">
        <v>4058</v>
      </c>
      <c r="O1979" s="53">
        <v>14945</v>
      </c>
      <c r="Q1979" s="53">
        <v>269</v>
      </c>
      <c r="R1979" s="53">
        <v>59</v>
      </c>
      <c r="Y1979" s="53">
        <v>0</v>
      </c>
      <c r="AP1979" s="7">
        <f>IF(Q1979&gt;0,RANK(Q1979,(N1979:P1979,Q1979:AF1979)),0)</f>
        <v>3</v>
      </c>
      <c r="AQ1979" s="7">
        <f>IF(R1979&gt;0,RANK(R1979,(N1979:P1979,Q1979:AF1979)),0)</f>
        <v>4</v>
      </c>
      <c r="AR1979" s="7">
        <f>IF(T1979&gt;0,RANK(T1979,(N1979:P1979,Q1979:AF1979)),0)</f>
        <v>0</v>
      </c>
      <c r="AS1979" s="7">
        <f>IF(S1979&gt;0,RANK(S1979,(N1979:P1979,Q1979:AF1979)),0)</f>
        <v>0</v>
      </c>
      <c r="AT1979" s="2">
        <f t="shared" si="805"/>
        <v>1.3915472557032744E-2</v>
      </c>
      <c r="AU1979" s="2">
        <f t="shared" si="806"/>
        <v>3.0520924939216802E-3</v>
      </c>
      <c r="AV1979" s="2">
        <f t="shared" si="807"/>
        <v>0</v>
      </c>
      <c r="AW1979" s="2">
        <f t="shared" si="808"/>
        <v>0</v>
      </c>
      <c r="AY1979" t="s">
        <v>1172</v>
      </c>
      <c r="AZ1979" t="s">
        <v>2058</v>
      </c>
      <c r="BA1979">
        <v>5</v>
      </c>
      <c r="BC1979">
        <v>2</v>
      </c>
      <c r="BD1979" s="91">
        <v>48</v>
      </c>
      <c r="BE1979" s="93">
        <v>73</v>
      </c>
      <c r="BF1979" s="96">
        <f t="shared" si="796"/>
        <v>48073</v>
      </c>
      <c r="BG1979" s="96">
        <f t="shared" si="797"/>
        <v>48073</v>
      </c>
      <c r="BI1979" s="7" t="s">
        <v>1447</v>
      </c>
    </row>
    <row r="1980" spans="1:61" ht="14" hidden="1" customHeight="1" outlineLevel="1" x14ac:dyDescent="0.2">
      <c r="A1980" t="s">
        <v>38</v>
      </c>
      <c r="B1980" t="s">
        <v>2058</v>
      </c>
      <c r="C1980" s="1">
        <f t="shared" si="800"/>
        <v>2259</v>
      </c>
      <c r="D1980" s="7">
        <f>IF(N1980&gt;0, RANK(N1980,(N1980:P1980,Q1980:AF1980)),0)</f>
        <v>2</v>
      </c>
      <c r="E1980" s="7">
        <f>IF(O1980&gt;0,RANK(O1980,(N1980:P1980,Q1980:AF1980)),0)</f>
        <v>1</v>
      </c>
      <c r="F1980" s="7">
        <f>IF(P1980&gt;0,RANK(P1980,(N1980:P1980,Q1980:AF1980)),0)</f>
        <v>0</v>
      </c>
      <c r="G1980" s="1">
        <f t="shared" si="809"/>
        <v>1653</v>
      </c>
      <c r="H1980" s="2">
        <f t="shared" si="810"/>
        <v>0.73173970783532538</v>
      </c>
      <c r="I1980" s="2"/>
      <c r="J1980" s="2">
        <f t="shared" si="801"/>
        <v>0.12527667109340415</v>
      </c>
      <c r="K1980" s="2">
        <f t="shared" si="802"/>
        <v>0.85701637892872951</v>
      </c>
      <c r="L1980" s="2">
        <f t="shared" si="803"/>
        <v>0</v>
      </c>
      <c r="M1980" s="2">
        <f t="shared" si="804"/>
        <v>1.7706949977866371E-2</v>
      </c>
      <c r="N1980" s="53">
        <v>283</v>
      </c>
      <c r="O1980" s="53">
        <v>1936</v>
      </c>
      <c r="Q1980" s="53">
        <v>29</v>
      </c>
      <c r="R1980" s="53">
        <v>11</v>
      </c>
      <c r="Y1980" s="53">
        <v>0</v>
      </c>
      <c r="AP1980" s="7">
        <f>IF(Q1980&gt;0,RANK(Q1980,(N1980:P1980,Q1980:AF1980)),0)</f>
        <v>3</v>
      </c>
      <c r="AQ1980" s="7">
        <f>IF(R1980&gt;0,RANK(R1980,(N1980:P1980,Q1980:AF1980)),0)</f>
        <v>4</v>
      </c>
      <c r="AR1980" s="7">
        <f>IF(T1980&gt;0,RANK(T1980,(N1980:P1980,Q1980:AF1980)),0)</f>
        <v>0</v>
      </c>
      <c r="AS1980" s="7">
        <f>IF(S1980&gt;0,RANK(S1980,(N1980:P1980,Q1980:AF1980)),0)</f>
        <v>0</v>
      </c>
      <c r="AT1980" s="2">
        <f t="shared" si="805"/>
        <v>1.2837538733953076E-2</v>
      </c>
      <c r="AU1980" s="2">
        <f t="shared" si="806"/>
        <v>4.8694112439132357E-3</v>
      </c>
      <c r="AV1980" s="2">
        <f t="shared" si="807"/>
        <v>0</v>
      </c>
      <c r="AW1980" s="2">
        <f t="shared" si="808"/>
        <v>0</v>
      </c>
      <c r="AY1980" t="s">
        <v>38</v>
      </c>
      <c r="AZ1980" t="s">
        <v>2058</v>
      </c>
      <c r="BA1980">
        <v>13</v>
      </c>
      <c r="BC1980">
        <v>2</v>
      </c>
      <c r="BD1980" s="91">
        <v>48</v>
      </c>
      <c r="BE1980" s="93">
        <v>75</v>
      </c>
      <c r="BF1980" s="96">
        <f t="shared" si="796"/>
        <v>48075</v>
      </c>
      <c r="BG1980" s="96">
        <f t="shared" si="797"/>
        <v>48075</v>
      </c>
      <c r="BI1980" s="7" t="s">
        <v>1447</v>
      </c>
    </row>
    <row r="1981" spans="1:61" ht="14" hidden="1" customHeight="1" outlineLevel="1" x14ac:dyDescent="0.2">
      <c r="A1981" t="s">
        <v>1273</v>
      </c>
      <c r="B1981" t="s">
        <v>2058</v>
      </c>
      <c r="C1981" s="1">
        <f t="shared" si="800"/>
        <v>5698</v>
      </c>
      <c r="D1981" s="7">
        <f>IF(N1981&gt;0, RANK(N1981,(N1981:P1981,Q1981:AF1981)),0)</f>
        <v>2</v>
      </c>
      <c r="E1981" s="7">
        <f>IF(O1981&gt;0,RANK(O1981,(N1981:P1981,Q1981:AF1981)),0)</f>
        <v>1</v>
      </c>
      <c r="F1981" s="7">
        <f>IF(P1981&gt;0,RANK(P1981,(N1981:P1981,Q1981:AF1981)),0)</f>
        <v>0</v>
      </c>
      <c r="G1981" s="1">
        <f t="shared" si="809"/>
        <v>4326</v>
      </c>
      <c r="H1981" s="2">
        <f t="shared" si="810"/>
        <v>0.75921375921375922</v>
      </c>
      <c r="I1981" s="2"/>
      <c r="J1981" s="2">
        <f t="shared" si="801"/>
        <v>0.11091611091611092</v>
      </c>
      <c r="K1981" s="2">
        <f t="shared" si="802"/>
        <v>0.87012987012987009</v>
      </c>
      <c r="L1981" s="2">
        <f t="shared" si="803"/>
        <v>0</v>
      </c>
      <c r="M1981" s="2">
        <f t="shared" si="804"/>
        <v>1.8954018954018936E-2</v>
      </c>
      <c r="N1981" s="53">
        <v>632</v>
      </c>
      <c r="O1981" s="53">
        <v>4958</v>
      </c>
      <c r="Q1981" s="53">
        <v>69</v>
      </c>
      <c r="R1981" s="53">
        <v>27</v>
      </c>
      <c r="Y1981" s="53">
        <v>12</v>
      </c>
      <c r="AP1981" s="7">
        <f>IF(Q1981&gt;0,RANK(Q1981,(N1981:P1981,Q1981:AF1981)),0)</f>
        <v>3</v>
      </c>
      <c r="AQ1981" s="7">
        <f>IF(R1981&gt;0,RANK(R1981,(N1981:P1981,Q1981:AF1981)),0)</f>
        <v>4</v>
      </c>
      <c r="AR1981" s="7">
        <f>IF(T1981&gt;0,RANK(T1981,(N1981:P1981,Q1981:AF1981)),0)</f>
        <v>0</v>
      </c>
      <c r="AS1981" s="7">
        <f>IF(S1981&gt;0,RANK(S1981,(N1981:P1981,Q1981:AF1981)),0)</f>
        <v>0</v>
      </c>
      <c r="AT1981" s="2">
        <f t="shared" si="805"/>
        <v>1.2109512109512109E-2</v>
      </c>
      <c r="AU1981" s="2">
        <f t="shared" si="806"/>
        <v>4.7385047385047384E-3</v>
      </c>
      <c r="AV1981" s="2">
        <f t="shared" si="807"/>
        <v>0</v>
      </c>
      <c r="AW1981" s="2">
        <f t="shared" si="808"/>
        <v>0</v>
      </c>
      <c r="AY1981" t="s">
        <v>1273</v>
      </c>
      <c r="AZ1981" t="s">
        <v>2058</v>
      </c>
      <c r="BA1981">
        <v>13</v>
      </c>
      <c r="BC1981">
        <v>2</v>
      </c>
      <c r="BD1981" s="91">
        <v>48</v>
      </c>
      <c r="BE1981" s="93">
        <v>77</v>
      </c>
      <c r="BF1981" s="96">
        <f t="shared" si="796"/>
        <v>48077</v>
      </c>
      <c r="BG1981" s="96">
        <f t="shared" si="797"/>
        <v>48077</v>
      </c>
      <c r="BI1981" s="7" t="s">
        <v>1447</v>
      </c>
    </row>
    <row r="1982" spans="1:61" ht="14" hidden="1" customHeight="1" outlineLevel="1" x14ac:dyDescent="0.2">
      <c r="A1982" t="s">
        <v>2276</v>
      </c>
      <c r="B1982" t="s">
        <v>2058</v>
      </c>
      <c r="C1982" s="1">
        <f t="shared" si="800"/>
        <v>978</v>
      </c>
      <c r="D1982" s="7">
        <f>IF(N1982&gt;0, RANK(N1982,(N1982:P1982,Q1982:AF1982)),0)</f>
        <v>2</v>
      </c>
      <c r="E1982" s="7">
        <f>IF(O1982&gt;0,RANK(O1982,(N1982:P1982,Q1982:AF1982)),0)</f>
        <v>1</v>
      </c>
      <c r="F1982" s="7">
        <f>IF(P1982&gt;0,RANK(P1982,(N1982:P1982,Q1982:AF1982)),0)</f>
        <v>0</v>
      </c>
      <c r="G1982" s="1">
        <f t="shared" si="809"/>
        <v>582</v>
      </c>
      <c r="H1982" s="2">
        <f t="shared" si="810"/>
        <v>0.59509202453987731</v>
      </c>
      <c r="I1982" s="2"/>
      <c r="J1982" s="2">
        <f t="shared" si="801"/>
        <v>0.18711656441717792</v>
      </c>
      <c r="K1982" s="2">
        <f t="shared" si="802"/>
        <v>0.78220858895705525</v>
      </c>
      <c r="L1982" s="2">
        <f t="shared" si="803"/>
        <v>0</v>
      </c>
      <c r="M1982" s="2">
        <f t="shared" si="804"/>
        <v>3.0674846625766805E-2</v>
      </c>
      <c r="N1982" s="53">
        <v>183</v>
      </c>
      <c r="O1982" s="53">
        <v>765</v>
      </c>
      <c r="Q1982" s="53">
        <v>22</v>
      </c>
      <c r="R1982" s="53">
        <v>8</v>
      </c>
      <c r="Y1982" s="53">
        <v>0</v>
      </c>
      <c r="AP1982" s="7">
        <f>IF(Q1982&gt;0,RANK(Q1982,(N1982:P1982,Q1982:AF1982)),0)</f>
        <v>3</v>
      </c>
      <c r="AQ1982" s="7">
        <f>IF(R1982&gt;0,RANK(R1982,(N1982:P1982,Q1982:AF1982)),0)</f>
        <v>4</v>
      </c>
      <c r="AR1982" s="7">
        <f>IF(T1982&gt;0,RANK(T1982,(N1982:P1982,Q1982:AF1982)),0)</f>
        <v>0</v>
      </c>
      <c r="AS1982" s="7">
        <f>IF(S1982&gt;0,RANK(S1982,(N1982:P1982,Q1982:AF1982)),0)</f>
        <v>0</v>
      </c>
      <c r="AT1982" s="2">
        <f t="shared" si="805"/>
        <v>2.2494887525562373E-2</v>
      </c>
      <c r="AU1982" s="2">
        <f t="shared" si="806"/>
        <v>8.1799591002044997E-3</v>
      </c>
      <c r="AV1982" s="2">
        <f t="shared" si="807"/>
        <v>0</v>
      </c>
      <c r="AW1982" s="2">
        <f t="shared" si="808"/>
        <v>0</v>
      </c>
      <c r="AY1982" t="s">
        <v>2276</v>
      </c>
      <c r="AZ1982" t="s">
        <v>2058</v>
      </c>
      <c r="BA1982">
        <v>19</v>
      </c>
      <c r="BC1982">
        <v>2</v>
      </c>
      <c r="BD1982" s="91">
        <v>48</v>
      </c>
      <c r="BE1982" s="93">
        <v>79</v>
      </c>
      <c r="BF1982" s="96">
        <f t="shared" si="796"/>
        <v>48079</v>
      </c>
      <c r="BG1982" s="96">
        <f t="shared" si="797"/>
        <v>48079</v>
      </c>
      <c r="BI1982" s="7" t="s">
        <v>1447</v>
      </c>
    </row>
    <row r="1983" spans="1:61" ht="14" hidden="1" customHeight="1" outlineLevel="1" x14ac:dyDescent="0.2">
      <c r="A1983" t="s">
        <v>2192</v>
      </c>
      <c r="B1983" t="s">
        <v>2058</v>
      </c>
      <c r="C1983" s="1">
        <f t="shared" si="800"/>
        <v>1754</v>
      </c>
      <c r="D1983" s="7">
        <f>IF(N1983&gt;0, RANK(N1983,(N1983:P1983,Q1983:AF1983)),0)</f>
        <v>2</v>
      </c>
      <c r="E1983" s="7">
        <f>IF(O1983&gt;0,RANK(O1983,(N1983:P1983,Q1983:AF1983)),0)</f>
        <v>1</v>
      </c>
      <c r="F1983" s="7">
        <f>IF(P1983&gt;0,RANK(P1983,(N1983:P1983,Q1983:AF1983)),0)</f>
        <v>0</v>
      </c>
      <c r="G1983" s="1">
        <f t="shared" si="809"/>
        <v>1386</v>
      </c>
      <c r="H1983" s="2">
        <f t="shared" si="810"/>
        <v>0.79019384264538195</v>
      </c>
      <c r="I1983" s="2"/>
      <c r="J1983" s="2">
        <f t="shared" si="801"/>
        <v>9.7491448118586094E-2</v>
      </c>
      <c r="K1983" s="2">
        <f t="shared" si="802"/>
        <v>0.88768529076396807</v>
      </c>
      <c r="L1983" s="2">
        <f t="shared" si="803"/>
        <v>0</v>
      </c>
      <c r="M1983" s="2">
        <f t="shared" si="804"/>
        <v>1.4823261117445807E-2</v>
      </c>
      <c r="N1983" s="53">
        <v>171</v>
      </c>
      <c r="O1983" s="53">
        <v>1557</v>
      </c>
      <c r="Q1983" s="53">
        <v>23</v>
      </c>
      <c r="R1983" s="53">
        <v>3</v>
      </c>
      <c r="Y1983" s="53">
        <v>0</v>
      </c>
      <c r="AP1983" s="7">
        <f>IF(Q1983&gt;0,RANK(Q1983,(N1983:P1983,Q1983:AF1983)),0)</f>
        <v>3</v>
      </c>
      <c r="AQ1983" s="7">
        <f>IF(R1983&gt;0,RANK(R1983,(N1983:P1983,Q1983:AF1983)),0)</f>
        <v>4</v>
      </c>
      <c r="AR1983" s="7">
        <f>IF(T1983&gt;0,RANK(T1983,(N1983:P1983,Q1983:AF1983)),0)</f>
        <v>0</v>
      </c>
      <c r="AS1983" s="7">
        <f>IF(S1983&gt;0,RANK(S1983,(N1983:P1983,Q1983:AF1983)),0)</f>
        <v>0</v>
      </c>
      <c r="AT1983" s="2">
        <f t="shared" si="805"/>
        <v>1.3112884834663626E-2</v>
      </c>
      <c r="AU1983" s="2">
        <f t="shared" si="806"/>
        <v>1.7103762827822121E-3</v>
      </c>
      <c r="AV1983" s="2">
        <f t="shared" si="807"/>
        <v>0</v>
      </c>
      <c r="AW1983" s="2">
        <f t="shared" si="808"/>
        <v>0</v>
      </c>
      <c r="AY1983" t="s">
        <v>2192</v>
      </c>
      <c r="AZ1983" t="s">
        <v>2058</v>
      </c>
      <c r="BA1983">
        <v>11</v>
      </c>
      <c r="BC1983">
        <v>2</v>
      </c>
      <c r="BD1983" s="91">
        <v>48</v>
      </c>
      <c r="BE1983" s="93">
        <v>81</v>
      </c>
      <c r="BF1983" s="96">
        <f t="shared" si="796"/>
        <v>48081</v>
      </c>
      <c r="BG1983" s="96">
        <f t="shared" si="797"/>
        <v>48081</v>
      </c>
      <c r="BI1983" s="7" t="s">
        <v>1447</v>
      </c>
    </row>
    <row r="1984" spans="1:61" ht="14" hidden="1" customHeight="1" outlineLevel="1" x14ac:dyDescent="0.2">
      <c r="A1984" t="s">
        <v>1740</v>
      </c>
      <c r="B1984" t="s">
        <v>2058</v>
      </c>
      <c r="C1984" s="1">
        <f t="shared" si="800"/>
        <v>4065</v>
      </c>
      <c r="D1984" s="7">
        <f>IF(N1984&gt;0, RANK(N1984,(N1984:P1984,Q1984:AF1984)),0)</f>
        <v>2</v>
      </c>
      <c r="E1984" s="7">
        <f>IF(O1984&gt;0,RANK(O1984,(N1984:P1984,Q1984:AF1984)),0)</f>
        <v>1</v>
      </c>
      <c r="F1984" s="7">
        <f>IF(P1984&gt;0,RANK(P1984,(N1984:P1984,Q1984:AF1984)),0)</f>
        <v>0</v>
      </c>
      <c r="G1984" s="1">
        <f t="shared" si="809"/>
        <v>3160</v>
      </c>
      <c r="H1984" s="2">
        <f t="shared" si="810"/>
        <v>0.7773677736777368</v>
      </c>
      <c r="I1984" s="2"/>
      <c r="J1984" s="2">
        <f t="shared" si="801"/>
        <v>0.1047970479704797</v>
      </c>
      <c r="K1984" s="2">
        <f t="shared" si="802"/>
        <v>0.88216482164821652</v>
      </c>
      <c r="L1984" s="2">
        <f t="shared" si="803"/>
        <v>0</v>
      </c>
      <c r="M1984" s="2">
        <f t="shared" si="804"/>
        <v>1.3038130381303747E-2</v>
      </c>
      <c r="N1984" s="53">
        <v>426</v>
      </c>
      <c r="O1984" s="53">
        <v>3586</v>
      </c>
      <c r="Q1984" s="53">
        <v>37</v>
      </c>
      <c r="R1984" s="53">
        <v>16</v>
      </c>
      <c r="Y1984" s="53">
        <v>0</v>
      </c>
      <c r="AP1984" s="7">
        <f>IF(Q1984&gt;0,RANK(Q1984,(N1984:P1984,Q1984:AF1984)),0)</f>
        <v>3</v>
      </c>
      <c r="AQ1984" s="7">
        <f>IF(R1984&gt;0,RANK(R1984,(N1984:P1984,Q1984:AF1984)),0)</f>
        <v>4</v>
      </c>
      <c r="AR1984" s="7">
        <f>IF(T1984&gt;0,RANK(T1984,(N1984:P1984,Q1984:AF1984)),0)</f>
        <v>0</v>
      </c>
      <c r="AS1984" s="7">
        <f>IF(S1984&gt;0,RANK(S1984,(N1984:P1984,Q1984:AF1984)),0)</f>
        <v>0</v>
      </c>
      <c r="AT1984" s="2">
        <f t="shared" si="805"/>
        <v>9.102091020910209E-3</v>
      </c>
      <c r="AU1984" s="2">
        <f t="shared" si="806"/>
        <v>3.9360393603936035E-3</v>
      </c>
      <c r="AV1984" s="2">
        <f t="shared" si="807"/>
        <v>0</v>
      </c>
      <c r="AW1984" s="2">
        <f t="shared" si="808"/>
        <v>0</v>
      </c>
      <c r="AY1984" t="s">
        <v>1740</v>
      </c>
      <c r="AZ1984" t="s">
        <v>2058</v>
      </c>
      <c r="BA1984">
        <v>11</v>
      </c>
      <c r="BC1984">
        <v>2</v>
      </c>
      <c r="BD1984" s="91">
        <v>48</v>
      </c>
      <c r="BE1984" s="93">
        <v>83</v>
      </c>
      <c r="BF1984" s="96">
        <f t="shared" ref="BF1984:BF2047" si="811">1000*BD1984+BE1984</f>
        <v>48083</v>
      </c>
      <c r="BG1984" s="96">
        <f t="shared" si="797"/>
        <v>48083</v>
      </c>
      <c r="BI1984" s="7" t="s">
        <v>1447</v>
      </c>
    </row>
    <row r="1985" spans="1:61" ht="14" hidden="1" customHeight="1" outlineLevel="1" x14ac:dyDescent="0.2">
      <c r="A1985" t="s">
        <v>2216</v>
      </c>
      <c r="B1985" t="s">
        <v>2058</v>
      </c>
      <c r="C1985" s="1">
        <f t="shared" si="800"/>
        <v>481306</v>
      </c>
      <c r="D1985" s="7">
        <f>IF(N1985&gt;0, RANK(N1985,(N1985:P1985,Q1985:AF1985)),0)</f>
        <v>2</v>
      </c>
      <c r="E1985" s="7">
        <f>IF(O1985&gt;0,RANK(O1985,(N1985:P1985,Q1985:AF1985)),0)</f>
        <v>1</v>
      </c>
      <c r="F1985" s="7">
        <f>IF(P1985&gt;0,RANK(P1985,(N1985:P1985,Q1985:AF1985)),0)</f>
        <v>0</v>
      </c>
      <c r="G1985" s="1">
        <f t="shared" si="809"/>
        <v>56069</v>
      </c>
      <c r="H1985" s="2">
        <f t="shared" si="810"/>
        <v>0.11649345738469913</v>
      </c>
      <c r="I1985" s="2"/>
      <c r="J1985" s="2">
        <f t="shared" si="801"/>
        <v>0.43009021287912469</v>
      </c>
      <c r="K1985" s="2">
        <f t="shared" si="802"/>
        <v>0.54658367026382382</v>
      </c>
      <c r="L1985" s="2">
        <f t="shared" si="803"/>
        <v>0</v>
      </c>
      <c r="M1985" s="2">
        <f t="shared" si="804"/>
        <v>2.3326116857051549E-2</v>
      </c>
      <c r="N1985" s="53">
        <v>207005</v>
      </c>
      <c r="O1985" s="53">
        <v>263074</v>
      </c>
      <c r="Q1985" s="53">
        <v>8495</v>
      </c>
      <c r="R1985" s="53">
        <v>2721</v>
      </c>
      <c r="Y1985" s="53">
        <v>11</v>
      </c>
      <c r="AP1985" s="7">
        <f>IF(Q1985&gt;0,RANK(Q1985,(N1985:P1985,Q1985:AF1985)),0)</f>
        <v>3</v>
      </c>
      <c r="AQ1985" s="7">
        <f>IF(R1985&gt;0,RANK(R1985,(N1985:P1985,Q1985:AF1985)),0)</f>
        <v>4</v>
      </c>
      <c r="AR1985" s="7">
        <f>IF(T1985&gt;0,RANK(T1985,(N1985:P1985,Q1985:AF1985)),0)</f>
        <v>0</v>
      </c>
      <c r="AS1985" s="7">
        <f>IF(S1985&gt;0,RANK(S1985,(N1985:P1985,Q1985:AF1985)),0)</f>
        <v>0</v>
      </c>
      <c r="AT1985" s="2">
        <f t="shared" si="805"/>
        <v>1.7649894246072145E-2</v>
      </c>
      <c r="AU1985" s="2">
        <f t="shared" si="806"/>
        <v>5.6533681275529497E-3</v>
      </c>
      <c r="AV1985" s="2">
        <f t="shared" si="807"/>
        <v>0</v>
      </c>
      <c r="AW1985" s="2">
        <f t="shared" si="808"/>
        <v>0</v>
      </c>
      <c r="AY1985" t="s">
        <v>2216</v>
      </c>
      <c r="AZ1985" t="s">
        <v>2058</v>
      </c>
      <c r="BC1985">
        <v>2</v>
      </c>
      <c r="BD1985" s="91">
        <v>48</v>
      </c>
      <c r="BE1985" s="93">
        <v>85</v>
      </c>
      <c r="BF1985" s="96">
        <f t="shared" si="811"/>
        <v>48085</v>
      </c>
      <c r="BG1985" s="96">
        <f t="shared" si="797"/>
        <v>48085</v>
      </c>
      <c r="BI1985" s="7" t="s">
        <v>1447</v>
      </c>
    </row>
    <row r="1986" spans="1:61" ht="14" hidden="1" customHeight="1" outlineLevel="1" x14ac:dyDescent="0.2">
      <c r="A1986" t="s">
        <v>1935</v>
      </c>
      <c r="B1986" t="s">
        <v>2058</v>
      </c>
      <c r="C1986" s="1">
        <f t="shared" si="800"/>
        <v>1192</v>
      </c>
      <c r="D1986" s="7">
        <f>IF(N1986&gt;0, RANK(N1986,(N1986:P1986,Q1986:AF1986)),0)</f>
        <v>2</v>
      </c>
      <c r="E1986" s="7">
        <f>IF(O1986&gt;0,RANK(O1986,(N1986:P1986,Q1986:AF1986)),0)</f>
        <v>1</v>
      </c>
      <c r="F1986" s="7">
        <f>IF(P1986&gt;0,RANK(P1986,(N1986:P1986,Q1986:AF1986)),0)</f>
        <v>0</v>
      </c>
      <c r="G1986" s="1">
        <f t="shared" si="809"/>
        <v>887</v>
      </c>
      <c r="H1986" s="2">
        <f t="shared" si="810"/>
        <v>0.74412751677852351</v>
      </c>
      <c r="I1986" s="2"/>
      <c r="J1986" s="2">
        <f t="shared" si="801"/>
        <v>0.12164429530201343</v>
      </c>
      <c r="K1986" s="2">
        <f t="shared" si="802"/>
        <v>0.86577181208053688</v>
      </c>
      <c r="L1986" s="2">
        <f t="shared" si="803"/>
        <v>0</v>
      </c>
      <c r="M1986" s="2">
        <f t="shared" si="804"/>
        <v>1.2583892617449743E-2</v>
      </c>
      <c r="N1986" s="53">
        <v>145</v>
      </c>
      <c r="O1986" s="53">
        <v>1032</v>
      </c>
      <c r="Q1986" s="53">
        <v>10</v>
      </c>
      <c r="R1986" s="53">
        <v>4</v>
      </c>
      <c r="Y1986" s="53">
        <v>1</v>
      </c>
      <c r="AP1986" s="7">
        <f>IF(Q1986&gt;0,RANK(Q1986,(N1986:P1986,Q1986:AF1986)),0)</f>
        <v>3</v>
      </c>
      <c r="AQ1986" s="7">
        <f>IF(R1986&gt;0,RANK(R1986,(N1986:P1986,Q1986:AF1986)),0)</f>
        <v>4</v>
      </c>
      <c r="AR1986" s="7">
        <f>IF(T1986&gt;0,RANK(T1986,(N1986:P1986,Q1986:AF1986)),0)</f>
        <v>0</v>
      </c>
      <c r="AS1986" s="7">
        <f>IF(S1986&gt;0,RANK(S1986,(N1986:P1986,Q1986:AF1986)),0)</f>
        <v>0</v>
      </c>
      <c r="AT1986" s="2">
        <f t="shared" si="805"/>
        <v>8.389261744966443E-3</v>
      </c>
      <c r="AU1986" s="2">
        <f t="shared" si="806"/>
        <v>3.3557046979865771E-3</v>
      </c>
      <c r="AV1986" s="2">
        <f t="shared" si="807"/>
        <v>0</v>
      </c>
      <c r="AW1986" s="2">
        <f t="shared" si="808"/>
        <v>0</v>
      </c>
      <c r="AY1986" t="s">
        <v>1935</v>
      </c>
      <c r="AZ1986" t="s">
        <v>2058</v>
      </c>
      <c r="BA1986">
        <v>13</v>
      </c>
      <c r="BC1986">
        <v>2</v>
      </c>
      <c r="BD1986" s="91">
        <v>48</v>
      </c>
      <c r="BE1986" s="93">
        <v>87</v>
      </c>
      <c r="BF1986" s="96">
        <f t="shared" si="811"/>
        <v>48087</v>
      </c>
      <c r="BG1986" s="96">
        <f t="shared" si="797"/>
        <v>48087</v>
      </c>
      <c r="BI1986" s="7" t="s">
        <v>1447</v>
      </c>
    </row>
    <row r="1987" spans="1:61" ht="14" hidden="1" customHeight="1" outlineLevel="1" x14ac:dyDescent="0.2">
      <c r="A1987" t="s">
        <v>2094</v>
      </c>
      <c r="B1987" t="s">
        <v>2058</v>
      </c>
      <c r="C1987" s="1">
        <f t="shared" si="800"/>
        <v>9890</v>
      </c>
      <c r="D1987" s="7">
        <f>IF(N1987&gt;0, RANK(N1987,(N1987:P1987,Q1987:AF1987)),0)</f>
        <v>2</v>
      </c>
      <c r="E1987" s="7">
        <f>IF(O1987&gt;0,RANK(O1987,(N1987:P1987,Q1987:AF1987)),0)</f>
        <v>1</v>
      </c>
      <c r="F1987" s="7">
        <f>IF(P1987&gt;0,RANK(P1987,(N1987:P1987,Q1987:AF1987)),0)</f>
        <v>0</v>
      </c>
      <c r="G1987" s="1">
        <f t="shared" si="809"/>
        <v>5005</v>
      </c>
      <c r="H1987" s="2">
        <f t="shared" si="810"/>
        <v>0.50606673407482305</v>
      </c>
      <c r="I1987" s="2"/>
      <c r="J1987" s="2">
        <f t="shared" si="801"/>
        <v>0.23882709807886754</v>
      </c>
      <c r="K1987" s="2">
        <f t="shared" si="802"/>
        <v>0.74489383215369065</v>
      </c>
      <c r="L1987" s="2">
        <f t="shared" si="803"/>
        <v>0</v>
      </c>
      <c r="M1987" s="2">
        <f t="shared" si="804"/>
        <v>1.6279069767441756E-2</v>
      </c>
      <c r="N1987" s="53">
        <v>2362</v>
      </c>
      <c r="O1987" s="53">
        <v>7367</v>
      </c>
      <c r="Q1987" s="53">
        <v>116</v>
      </c>
      <c r="R1987" s="53">
        <v>43</v>
      </c>
      <c r="Y1987" s="53">
        <v>2</v>
      </c>
      <c r="AP1987" s="7">
        <f>IF(Q1987&gt;0,RANK(Q1987,(N1987:P1987,Q1987:AF1987)),0)</f>
        <v>3</v>
      </c>
      <c r="AQ1987" s="7">
        <f>IF(R1987&gt;0,RANK(R1987,(N1987:P1987,Q1987:AF1987)),0)</f>
        <v>4</v>
      </c>
      <c r="AR1987" s="7">
        <f>IF(T1987&gt;0,RANK(T1987,(N1987:P1987,Q1987:AF1987)),0)</f>
        <v>0</v>
      </c>
      <c r="AS1987" s="7">
        <f>IF(S1987&gt;0,RANK(S1987,(N1987:P1987,Q1987:AF1987)),0)</f>
        <v>0</v>
      </c>
      <c r="AT1987" s="2">
        <f t="shared" si="805"/>
        <v>1.1729019211324571E-2</v>
      </c>
      <c r="AU1987" s="2">
        <f t="shared" si="806"/>
        <v>4.3478260869565218E-3</v>
      </c>
      <c r="AV1987" s="2">
        <f t="shared" si="807"/>
        <v>0</v>
      </c>
      <c r="AW1987" s="2">
        <f t="shared" si="808"/>
        <v>0</v>
      </c>
      <c r="AY1987" t="s">
        <v>2094</v>
      </c>
      <c r="AZ1987" t="s">
        <v>2058</v>
      </c>
      <c r="BA1987">
        <v>10</v>
      </c>
      <c r="BC1987">
        <v>2</v>
      </c>
      <c r="BD1987" s="91">
        <v>48</v>
      </c>
      <c r="BE1987" s="93">
        <v>89</v>
      </c>
      <c r="BF1987" s="96">
        <f t="shared" si="811"/>
        <v>48089</v>
      </c>
      <c r="BG1987" s="96">
        <f t="shared" si="797"/>
        <v>48089</v>
      </c>
      <c r="BI1987" s="7" t="s">
        <v>1447</v>
      </c>
    </row>
    <row r="1988" spans="1:61" ht="14" hidden="1" customHeight="1" outlineLevel="1" x14ac:dyDescent="0.2">
      <c r="A1988" t="s">
        <v>2407</v>
      </c>
      <c r="B1988" t="s">
        <v>2058</v>
      </c>
      <c r="C1988" s="1">
        <f t="shared" si="800"/>
        <v>88270</v>
      </c>
      <c r="D1988" s="7">
        <f>IF(N1988&gt;0, RANK(N1988,(N1988:P1988,Q1988:AF1988)),0)</f>
        <v>2</v>
      </c>
      <c r="E1988" s="7">
        <f>IF(O1988&gt;0,RANK(O1988,(N1988:P1988,Q1988:AF1988)),0)</f>
        <v>1</v>
      </c>
      <c r="F1988" s="7">
        <f>IF(P1988&gt;0,RANK(P1988,(N1988:P1988,Q1988:AF1988)),0)</f>
        <v>0</v>
      </c>
      <c r="G1988" s="1">
        <f t="shared" si="809"/>
        <v>40993</v>
      </c>
      <c r="H1988" s="2">
        <f t="shared" si="810"/>
        <v>0.46440466749745102</v>
      </c>
      <c r="I1988" s="2"/>
      <c r="J1988" s="2">
        <f t="shared" si="801"/>
        <v>0.25548884105585135</v>
      </c>
      <c r="K1988" s="2">
        <f t="shared" si="802"/>
        <v>0.71989350855330236</v>
      </c>
      <c r="L1988" s="2">
        <f t="shared" si="803"/>
        <v>0</v>
      </c>
      <c r="M1988" s="2">
        <f t="shared" si="804"/>
        <v>2.4617650390846291E-2</v>
      </c>
      <c r="N1988" s="53">
        <v>22552</v>
      </c>
      <c r="O1988" s="53">
        <v>63545</v>
      </c>
      <c r="Q1988" s="53">
        <v>1753</v>
      </c>
      <c r="R1988" s="53">
        <v>418</v>
      </c>
      <c r="Y1988" s="53">
        <v>2</v>
      </c>
      <c r="AP1988" s="7">
        <f>IF(Q1988&gt;0,RANK(Q1988,(N1988:P1988,Q1988:AF1988)),0)</f>
        <v>3</v>
      </c>
      <c r="AQ1988" s="7">
        <f>IF(R1988&gt;0,RANK(R1988,(N1988:P1988,Q1988:AF1988)),0)</f>
        <v>4</v>
      </c>
      <c r="AR1988" s="7">
        <f>IF(T1988&gt;0,RANK(T1988,(N1988:P1988,Q1988:AF1988)),0)</f>
        <v>0</v>
      </c>
      <c r="AS1988" s="7">
        <f>IF(S1988&gt;0,RANK(S1988,(N1988:P1988,Q1988:AF1988)),0)</f>
        <v>0</v>
      </c>
      <c r="AT1988" s="2">
        <f t="shared" si="805"/>
        <v>1.985952192137759E-2</v>
      </c>
      <c r="AU1988" s="2">
        <f t="shared" si="806"/>
        <v>4.7354707148521578E-3</v>
      </c>
      <c r="AV1988" s="2">
        <f t="shared" si="807"/>
        <v>0</v>
      </c>
      <c r="AW1988" s="2">
        <f t="shared" si="808"/>
        <v>0</v>
      </c>
      <c r="AY1988" t="s">
        <v>2407</v>
      </c>
      <c r="AZ1988" t="s">
        <v>2058</v>
      </c>
      <c r="BC1988">
        <v>2</v>
      </c>
      <c r="BD1988" s="91">
        <v>48</v>
      </c>
      <c r="BE1988" s="93">
        <v>91</v>
      </c>
      <c r="BF1988" s="96">
        <f t="shared" si="811"/>
        <v>48091</v>
      </c>
      <c r="BG1988" s="96">
        <f t="shared" ref="BG1988:BG2051" si="812">BF1988</f>
        <v>48091</v>
      </c>
      <c r="BI1988" s="7" t="s">
        <v>1447</v>
      </c>
    </row>
    <row r="1989" spans="1:61" ht="14" hidden="1" customHeight="1" outlineLevel="1" x14ac:dyDescent="0.2">
      <c r="A1989" t="s">
        <v>2252</v>
      </c>
      <c r="B1989" t="s">
        <v>2058</v>
      </c>
      <c r="C1989" s="1">
        <f t="shared" si="800"/>
        <v>6004</v>
      </c>
      <c r="D1989" s="7">
        <f>IF(N1989&gt;0, RANK(N1989,(N1989:P1989,Q1989:AF1989)),0)</f>
        <v>2</v>
      </c>
      <c r="E1989" s="7">
        <f>IF(O1989&gt;0,RANK(O1989,(N1989:P1989,Q1989:AF1989)),0)</f>
        <v>1</v>
      </c>
      <c r="F1989" s="7">
        <f>IF(P1989&gt;0,RANK(P1989,(N1989:P1989,Q1989:AF1989)),0)</f>
        <v>0</v>
      </c>
      <c r="G1989" s="1">
        <f t="shared" si="809"/>
        <v>4222</v>
      </c>
      <c r="H1989" s="2">
        <f t="shared" si="810"/>
        <v>0.70319786808794138</v>
      </c>
      <c r="I1989" s="2"/>
      <c r="J1989" s="2">
        <f t="shared" si="801"/>
        <v>0.13840772818121252</v>
      </c>
      <c r="K1989" s="2">
        <f t="shared" si="802"/>
        <v>0.84160559626915388</v>
      </c>
      <c r="L1989" s="2">
        <f t="shared" si="803"/>
        <v>0</v>
      </c>
      <c r="M1989" s="2">
        <f t="shared" si="804"/>
        <v>1.9986675549633626E-2</v>
      </c>
      <c r="N1989" s="53">
        <v>831</v>
      </c>
      <c r="O1989" s="53">
        <v>5053</v>
      </c>
      <c r="Q1989" s="53">
        <v>90</v>
      </c>
      <c r="R1989" s="53">
        <v>30</v>
      </c>
      <c r="Y1989" s="53">
        <v>0</v>
      </c>
      <c r="AP1989" s="7">
        <f>IF(Q1989&gt;0,RANK(Q1989,(N1989:P1989,Q1989:AF1989)),0)</f>
        <v>3</v>
      </c>
      <c r="AQ1989" s="7">
        <f>IF(R1989&gt;0,RANK(R1989,(N1989:P1989,Q1989:AF1989)),0)</f>
        <v>4</v>
      </c>
      <c r="AR1989" s="7">
        <f>IF(T1989&gt;0,RANK(T1989,(N1989:P1989,Q1989:AF1989)),0)</f>
        <v>0</v>
      </c>
      <c r="AS1989" s="7">
        <f>IF(S1989&gt;0,RANK(S1989,(N1989:P1989,Q1989:AF1989)),0)</f>
        <v>0</v>
      </c>
      <c r="AT1989" s="2">
        <f t="shared" si="805"/>
        <v>1.4990006662225183E-2</v>
      </c>
      <c r="AU1989" s="2">
        <f t="shared" si="806"/>
        <v>4.9966688874083943E-3</v>
      </c>
      <c r="AV1989" s="2">
        <f t="shared" si="807"/>
        <v>0</v>
      </c>
      <c r="AW1989" s="2">
        <f t="shared" si="808"/>
        <v>0</v>
      </c>
      <c r="AY1989" t="s">
        <v>2252</v>
      </c>
      <c r="AZ1989" t="s">
        <v>2058</v>
      </c>
      <c r="BA1989">
        <v>11</v>
      </c>
      <c r="BC1989">
        <v>2</v>
      </c>
      <c r="BD1989" s="91">
        <v>48</v>
      </c>
      <c r="BE1989" s="93">
        <v>93</v>
      </c>
      <c r="BF1989" s="96">
        <f t="shared" si="811"/>
        <v>48093</v>
      </c>
      <c r="BG1989" s="96">
        <f t="shared" si="812"/>
        <v>48093</v>
      </c>
      <c r="BI1989" s="7" t="s">
        <v>1447</v>
      </c>
    </row>
    <row r="1990" spans="1:61" ht="14" hidden="1" customHeight="1" outlineLevel="1" x14ac:dyDescent="0.2">
      <c r="A1990" t="s">
        <v>1202</v>
      </c>
      <c r="B1990" t="s">
        <v>2058</v>
      </c>
      <c r="C1990" s="1">
        <f t="shared" si="800"/>
        <v>1247</v>
      </c>
      <c r="D1990" s="7">
        <f>IF(N1990&gt;0, RANK(N1990,(N1990:P1990,Q1990:AF1990)),0)</f>
        <v>2</v>
      </c>
      <c r="E1990" s="7">
        <f>IF(O1990&gt;0,RANK(O1990,(N1990:P1990,Q1990:AF1990)),0)</f>
        <v>1</v>
      </c>
      <c r="F1990" s="7">
        <f>IF(P1990&gt;0,RANK(P1990,(N1990:P1990,Q1990:AF1990)),0)</f>
        <v>0</v>
      </c>
      <c r="G1990" s="1">
        <f t="shared" si="809"/>
        <v>836</v>
      </c>
      <c r="H1990" s="2">
        <f t="shared" si="810"/>
        <v>0.67040898155573381</v>
      </c>
      <c r="I1990" s="2"/>
      <c r="J1990" s="2">
        <f t="shared" si="801"/>
        <v>0.15477145148356056</v>
      </c>
      <c r="K1990" s="2">
        <f t="shared" si="802"/>
        <v>0.82518043303929434</v>
      </c>
      <c r="L1990" s="2">
        <f t="shared" si="803"/>
        <v>0</v>
      </c>
      <c r="M1990" s="2">
        <f t="shared" si="804"/>
        <v>2.0048115477145134E-2</v>
      </c>
      <c r="N1990" s="53">
        <v>193</v>
      </c>
      <c r="O1990" s="53">
        <v>1029</v>
      </c>
      <c r="Q1990" s="53">
        <v>20</v>
      </c>
      <c r="R1990" s="53">
        <v>5</v>
      </c>
      <c r="Y1990" s="53">
        <v>0</v>
      </c>
      <c r="AP1990" s="7">
        <f>IF(Q1990&gt;0,RANK(Q1990,(N1990:P1990,Q1990:AF1990)),0)</f>
        <v>3</v>
      </c>
      <c r="AQ1990" s="7">
        <f>IF(R1990&gt;0,RANK(R1990,(N1990:P1990,Q1990:AF1990)),0)</f>
        <v>4</v>
      </c>
      <c r="AR1990" s="7">
        <f>IF(T1990&gt;0,RANK(T1990,(N1990:P1990,Q1990:AF1990)),0)</f>
        <v>0</v>
      </c>
      <c r="AS1990" s="7">
        <f>IF(S1990&gt;0,RANK(S1990,(N1990:P1990,Q1990:AF1990)),0)</f>
        <v>0</v>
      </c>
      <c r="AT1990" s="2">
        <f t="shared" si="805"/>
        <v>1.6038492381716118E-2</v>
      </c>
      <c r="AU1990" s="2">
        <f t="shared" si="806"/>
        <v>4.0096230954290296E-3</v>
      </c>
      <c r="AV1990" s="2">
        <f t="shared" si="807"/>
        <v>0</v>
      </c>
      <c r="AW1990" s="2">
        <f t="shared" si="808"/>
        <v>0</v>
      </c>
      <c r="AY1990" t="s">
        <v>1202</v>
      </c>
      <c r="AZ1990" t="s">
        <v>2058</v>
      </c>
      <c r="BA1990">
        <v>11</v>
      </c>
      <c r="BC1990">
        <v>2</v>
      </c>
      <c r="BD1990" s="91">
        <v>48</v>
      </c>
      <c r="BE1990" s="93">
        <v>95</v>
      </c>
      <c r="BF1990" s="96">
        <f t="shared" si="811"/>
        <v>48095</v>
      </c>
      <c r="BG1990" s="96">
        <f t="shared" si="812"/>
        <v>48095</v>
      </c>
      <c r="BI1990" s="7" t="s">
        <v>1447</v>
      </c>
    </row>
    <row r="1991" spans="1:61" ht="14" hidden="1" customHeight="1" outlineLevel="1" x14ac:dyDescent="0.2">
      <c r="A1991" t="s">
        <v>126</v>
      </c>
      <c r="B1991" t="s">
        <v>2058</v>
      </c>
      <c r="C1991" s="1">
        <f t="shared" si="800"/>
        <v>18877</v>
      </c>
      <c r="D1991" s="7">
        <f>IF(N1991&gt;0, RANK(N1991,(N1991:P1991,Q1991:AF1991)),0)</f>
        <v>2</v>
      </c>
      <c r="E1991" s="7">
        <f>IF(O1991&gt;0,RANK(O1991,(N1991:P1991,Q1991:AF1991)),0)</f>
        <v>1</v>
      </c>
      <c r="F1991" s="7">
        <f>IF(P1991&gt;0,RANK(P1991,(N1991:P1991,Q1991:AF1991)),0)</f>
        <v>0</v>
      </c>
      <c r="G1991" s="1">
        <f t="shared" si="809"/>
        <v>12517</v>
      </c>
      <c r="H1991" s="2">
        <f t="shared" si="810"/>
        <v>0.6630820575303279</v>
      </c>
      <c r="I1991" s="2"/>
      <c r="J1991" s="2">
        <f t="shared" si="801"/>
        <v>0.15887058324945702</v>
      </c>
      <c r="K1991" s="2">
        <f t="shared" si="802"/>
        <v>0.82195264077978492</v>
      </c>
      <c r="L1991" s="2">
        <f t="shared" si="803"/>
        <v>0</v>
      </c>
      <c r="M1991" s="2">
        <f t="shared" si="804"/>
        <v>1.9176775970758064E-2</v>
      </c>
      <c r="N1991" s="53">
        <v>2999</v>
      </c>
      <c r="O1991" s="53">
        <v>15516</v>
      </c>
      <c r="Q1991" s="53">
        <v>277</v>
      </c>
      <c r="R1991" s="53">
        <v>85</v>
      </c>
      <c r="Y1991" s="53">
        <v>0</v>
      </c>
      <c r="AP1991" s="7">
        <f>IF(Q1991&gt;0,RANK(Q1991,(N1991:P1991,Q1991:AF1991)),0)</f>
        <v>3</v>
      </c>
      <c r="AQ1991" s="7">
        <f>IF(R1991&gt;0,RANK(R1991,(N1991:P1991,Q1991:AF1991)),0)</f>
        <v>4</v>
      </c>
      <c r="AR1991" s="7">
        <f>IF(T1991&gt;0,RANK(T1991,(N1991:P1991,Q1991:AF1991)),0)</f>
        <v>0</v>
      </c>
      <c r="AS1991" s="7">
        <f>IF(S1991&gt;0,RANK(S1991,(N1991:P1991,Q1991:AF1991)),0)</f>
        <v>0</v>
      </c>
      <c r="AT1991" s="2">
        <f t="shared" si="805"/>
        <v>1.4673941833977857E-2</v>
      </c>
      <c r="AU1991" s="2">
        <f t="shared" si="806"/>
        <v>4.5028341367802085E-3</v>
      </c>
      <c r="AV1991" s="2">
        <f t="shared" si="807"/>
        <v>0</v>
      </c>
      <c r="AW1991" s="2">
        <f t="shared" si="808"/>
        <v>0</v>
      </c>
      <c r="AY1991" t="s">
        <v>126</v>
      </c>
      <c r="AZ1991" t="s">
        <v>2058</v>
      </c>
      <c r="BA1991">
        <v>13</v>
      </c>
      <c r="BC1991">
        <v>2</v>
      </c>
      <c r="BD1991" s="91">
        <v>48</v>
      </c>
      <c r="BE1991" s="93">
        <v>97</v>
      </c>
      <c r="BF1991" s="96">
        <f t="shared" si="811"/>
        <v>48097</v>
      </c>
      <c r="BG1991" s="96">
        <f t="shared" si="812"/>
        <v>48097</v>
      </c>
      <c r="BI1991" s="7" t="s">
        <v>1447</v>
      </c>
    </row>
    <row r="1992" spans="1:61" ht="14" hidden="1" customHeight="1" outlineLevel="1" x14ac:dyDescent="0.2">
      <c r="A1992" t="s">
        <v>698</v>
      </c>
      <c r="B1992" t="s">
        <v>2058</v>
      </c>
      <c r="C1992" s="1">
        <f t="shared" si="800"/>
        <v>23249</v>
      </c>
      <c r="D1992" s="7">
        <f>IF(N1992&gt;0, RANK(N1992,(N1992:P1992,Q1992:AF1992)),0)</f>
        <v>2</v>
      </c>
      <c r="E1992" s="7">
        <f>IF(O1992&gt;0,RANK(O1992,(N1992:P1992,Q1992:AF1992)),0)</f>
        <v>1</v>
      </c>
      <c r="F1992" s="7">
        <f>IF(P1992&gt;0,RANK(P1992,(N1992:P1992,Q1992:AF1992)),0)</f>
        <v>0</v>
      </c>
      <c r="G1992" s="1">
        <f t="shared" si="809"/>
        <v>8254</v>
      </c>
      <c r="H1992" s="2">
        <f t="shared" si="810"/>
        <v>0.35502602262462901</v>
      </c>
      <c r="I1992" s="2"/>
      <c r="J1992" s="2">
        <f t="shared" si="801"/>
        <v>0.30616370596584802</v>
      </c>
      <c r="K1992" s="2">
        <f t="shared" si="802"/>
        <v>0.66118972859047698</v>
      </c>
      <c r="L1992" s="2">
        <f t="shared" si="803"/>
        <v>0</v>
      </c>
      <c r="M1992" s="2">
        <f t="shared" si="804"/>
        <v>3.2646565443675057E-2</v>
      </c>
      <c r="N1992" s="53">
        <v>7118</v>
      </c>
      <c r="O1992" s="53">
        <v>15372</v>
      </c>
      <c r="Q1992" s="53">
        <v>609</v>
      </c>
      <c r="R1992" s="53">
        <v>149</v>
      </c>
      <c r="Y1992" s="53">
        <v>1</v>
      </c>
      <c r="AP1992" s="7">
        <f>IF(Q1992&gt;0,RANK(Q1992,(N1992:P1992,Q1992:AF1992)),0)</f>
        <v>3</v>
      </c>
      <c r="AQ1992" s="7">
        <f>IF(R1992&gt;0,RANK(R1992,(N1992:P1992,Q1992:AF1992)),0)</f>
        <v>4</v>
      </c>
      <c r="AR1992" s="7">
        <f>IF(T1992&gt;0,RANK(T1992,(N1992:P1992,Q1992:AF1992)),0)</f>
        <v>0</v>
      </c>
      <c r="AS1992" s="7">
        <f>IF(S1992&gt;0,RANK(S1992,(N1992:P1992,Q1992:AF1992)),0)</f>
        <v>0</v>
      </c>
      <c r="AT1992" s="2">
        <f t="shared" si="805"/>
        <v>2.6194675039786657E-2</v>
      </c>
      <c r="AU1992" s="2">
        <f t="shared" si="806"/>
        <v>6.4088778011957507E-3</v>
      </c>
      <c r="AV1992" s="2">
        <f t="shared" si="807"/>
        <v>0</v>
      </c>
      <c r="AW1992" s="2">
        <f t="shared" si="808"/>
        <v>0</v>
      </c>
      <c r="AY1992" t="s">
        <v>698</v>
      </c>
      <c r="AZ1992" t="s">
        <v>2058</v>
      </c>
      <c r="BA1992">
        <v>25</v>
      </c>
      <c r="BC1992">
        <v>2</v>
      </c>
      <c r="BD1992" s="91">
        <v>48</v>
      </c>
      <c r="BE1992" s="93">
        <v>99</v>
      </c>
      <c r="BF1992" s="96">
        <f t="shared" si="811"/>
        <v>48099</v>
      </c>
      <c r="BG1992" s="96">
        <f t="shared" si="812"/>
        <v>48099</v>
      </c>
      <c r="BI1992" s="7" t="s">
        <v>1447</v>
      </c>
    </row>
    <row r="1993" spans="1:61" ht="14" hidden="1" customHeight="1" outlineLevel="1" x14ac:dyDescent="0.2">
      <c r="A1993" t="s">
        <v>1363</v>
      </c>
      <c r="B1993" t="s">
        <v>2058</v>
      </c>
      <c r="C1993" s="1">
        <f t="shared" si="800"/>
        <v>656</v>
      </c>
      <c r="D1993" s="7">
        <f>IF(N1993&gt;0, RANK(N1993,(N1993:P1993,Q1993:AF1993)),0)</f>
        <v>2</v>
      </c>
      <c r="E1993" s="7">
        <f>IF(O1993&gt;0,RANK(O1993,(N1993:P1993,Q1993:AF1993)),0)</f>
        <v>1</v>
      </c>
      <c r="F1993" s="7">
        <f>IF(P1993&gt;0,RANK(P1993,(N1993:P1993,Q1993:AF1993)),0)</f>
        <v>0</v>
      </c>
      <c r="G1993" s="1">
        <f t="shared" si="809"/>
        <v>424</v>
      </c>
      <c r="H1993" s="2">
        <f t="shared" si="810"/>
        <v>0.64634146341463417</v>
      </c>
      <c r="I1993" s="2"/>
      <c r="J1993" s="2">
        <f t="shared" si="801"/>
        <v>0.1676829268292683</v>
      </c>
      <c r="K1993" s="2">
        <f t="shared" si="802"/>
        <v>0.81402439024390238</v>
      </c>
      <c r="L1993" s="2">
        <f t="shared" si="803"/>
        <v>0</v>
      </c>
      <c r="M1993" s="2">
        <f t="shared" si="804"/>
        <v>1.8292682926829285E-2</v>
      </c>
      <c r="N1993" s="53">
        <v>110</v>
      </c>
      <c r="O1993" s="53">
        <v>534</v>
      </c>
      <c r="Q1993" s="53">
        <v>7</v>
      </c>
      <c r="R1993" s="53">
        <v>5</v>
      </c>
      <c r="Y1993" s="53">
        <v>0</v>
      </c>
      <c r="AP1993" s="7">
        <f>IF(Q1993&gt;0,RANK(Q1993,(N1993:P1993,Q1993:AF1993)),0)</f>
        <v>3</v>
      </c>
      <c r="AQ1993" s="7">
        <f>IF(R1993&gt;0,RANK(R1993,(N1993:P1993,Q1993:AF1993)),0)</f>
        <v>4</v>
      </c>
      <c r="AR1993" s="7">
        <f>IF(T1993&gt;0,RANK(T1993,(N1993:P1993,Q1993:AF1993)),0)</f>
        <v>0</v>
      </c>
      <c r="AS1993" s="7">
        <f>IF(S1993&gt;0,RANK(S1993,(N1993:P1993,Q1993:AF1993)),0)</f>
        <v>0</v>
      </c>
      <c r="AT1993" s="2">
        <f t="shared" si="805"/>
        <v>1.0670731707317074E-2</v>
      </c>
      <c r="AU1993" s="2">
        <f t="shared" si="806"/>
        <v>7.621951219512195E-3</v>
      </c>
      <c r="AV1993" s="2">
        <f t="shared" si="807"/>
        <v>0</v>
      </c>
      <c r="AW1993" s="2">
        <f t="shared" si="808"/>
        <v>0</v>
      </c>
      <c r="AY1993" t="s">
        <v>1363</v>
      </c>
      <c r="AZ1993" t="s">
        <v>2058</v>
      </c>
      <c r="BA1993">
        <v>13</v>
      </c>
      <c r="BC1993">
        <v>2</v>
      </c>
      <c r="BD1993" s="91">
        <v>48</v>
      </c>
      <c r="BE1993" s="93">
        <v>101</v>
      </c>
      <c r="BF1993" s="96">
        <f t="shared" si="811"/>
        <v>48101</v>
      </c>
      <c r="BG1993" s="96">
        <f t="shared" si="812"/>
        <v>48101</v>
      </c>
      <c r="BI1993" s="7" t="s">
        <v>1447</v>
      </c>
    </row>
    <row r="1994" spans="1:61" ht="14" hidden="1" customHeight="1" outlineLevel="1" x14ac:dyDescent="0.2">
      <c r="A1994" t="s">
        <v>114</v>
      </c>
      <c r="B1994" t="s">
        <v>2058</v>
      </c>
      <c r="C1994" s="1">
        <f t="shared" si="800"/>
        <v>1479</v>
      </c>
      <c r="D1994" s="7">
        <f>IF(N1994&gt;0, RANK(N1994,(N1994:P1994,Q1994:AF1994)),0)</f>
        <v>2</v>
      </c>
      <c r="E1994" s="7">
        <f>IF(O1994&gt;0,RANK(O1994,(N1994:P1994,Q1994:AF1994)),0)</f>
        <v>1</v>
      </c>
      <c r="F1994" s="7">
        <f>IF(P1994&gt;0,RANK(P1994,(N1994:P1994,Q1994:AF1994)),0)</f>
        <v>0</v>
      </c>
      <c r="G1994" s="1">
        <f t="shared" si="809"/>
        <v>984</v>
      </c>
      <c r="H1994" s="2">
        <f t="shared" si="810"/>
        <v>0.66531440162271804</v>
      </c>
      <c r="I1994" s="2"/>
      <c r="J1994" s="2">
        <f t="shared" si="801"/>
        <v>0.15483434753211631</v>
      </c>
      <c r="K1994" s="2">
        <f t="shared" si="802"/>
        <v>0.82014874915483438</v>
      </c>
      <c r="L1994" s="2">
        <f t="shared" si="803"/>
        <v>0</v>
      </c>
      <c r="M1994" s="2">
        <f t="shared" si="804"/>
        <v>2.5016903313049288E-2</v>
      </c>
      <c r="N1994" s="53">
        <v>229</v>
      </c>
      <c r="O1994" s="53">
        <v>1213</v>
      </c>
      <c r="Q1994" s="53">
        <v>24</v>
      </c>
      <c r="R1994" s="53">
        <v>13</v>
      </c>
      <c r="Y1994" s="53">
        <v>0</v>
      </c>
      <c r="AP1994" s="7">
        <f>IF(Q1994&gt;0,RANK(Q1994,(N1994:P1994,Q1994:AF1994)),0)</f>
        <v>3</v>
      </c>
      <c r="AQ1994" s="7">
        <f>IF(R1994&gt;0,RANK(R1994,(N1994:P1994,Q1994:AF1994)),0)</f>
        <v>4</v>
      </c>
      <c r="AR1994" s="7">
        <f>IF(T1994&gt;0,RANK(T1994,(N1994:P1994,Q1994:AF1994)),0)</f>
        <v>0</v>
      </c>
      <c r="AS1994" s="7">
        <f>IF(S1994&gt;0,RANK(S1994,(N1994:P1994,Q1994:AF1994)),0)</f>
        <v>0</v>
      </c>
      <c r="AT1994" s="2">
        <f t="shared" si="805"/>
        <v>1.6227180527383367E-2</v>
      </c>
      <c r="AU1994" s="2">
        <f t="shared" si="806"/>
        <v>8.7897227856659904E-3</v>
      </c>
      <c r="AV1994" s="2">
        <f t="shared" si="807"/>
        <v>0</v>
      </c>
      <c r="AW1994" s="2">
        <f t="shared" si="808"/>
        <v>0</v>
      </c>
      <c r="AY1994" t="s">
        <v>114</v>
      </c>
      <c r="AZ1994" t="s">
        <v>2058</v>
      </c>
      <c r="BA1994">
        <v>23</v>
      </c>
      <c r="BC1994">
        <v>2</v>
      </c>
      <c r="BD1994" s="91">
        <v>48</v>
      </c>
      <c r="BE1994" s="93">
        <v>103</v>
      </c>
      <c r="BF1994" s="96">
        <f t="shared" si="811"/>
        <v>48103</v>
      </c>
      <c r="BG1994" s="96">
        <f t="shared" si="812"/>
        <v>48103</v>
      </c>
      <c r="BI1994" s="7" t="s">
        <v>1447</v>
      </c>
    </row>
    <row r="1995" spans="1:61" ht="14" hidden="1" customHeight="1" outlineLevel="1" x14ac:dyDescent="0.2">
      <c r="A1995" t="s">
        <v>1312</v>
      </c>
      <c r="B1995" t="s">
        <v>2058</v>
      </c>
      <c r="C1995" s="1">
        <f t="shared" si="800"/>
        <v>1493</v>
      </c>
      <c r="D1995" s="7">
        <f>IF(N1995&gt;0, RANK(N1995,(N1995:P1995,Q1995:AF1995)),0)</f>
        <v>2</v>
      </c>
      <c r="E1995" s="7">
        <f>IF(O1995&gt;0,RANK(O1995,(N1995:P1995,Q1995:AF1995)),0)</f>
        <v>1</v>
      </c>
      <c r="F1995" s="7">
        <f>IF(P1995&gt;0,RANK(P1995,(N1995:P1995,Q1995:AF1995)),0)</f>
        <v>0</v>
      </c>
      <c r="G1995" s="1">
        <f t="shared" si="809"/>
        <v>832</v>
      </c>
      <c r="H1995" s="2">
        <f t="shared" si="810"/>
        <v>0.55726724715338249</v>
      </c>
      <c r="I1995" s="2"/>
      <c r="J1995" s="2">
        <f t="shared" si="801"/>
        <v>0.2103148024112525</v>
      </c>
      <c r="K1995" s="2">
        <f t="shared" si="802"/>
        <v>0.76758204956463494</v>
      </c>
      <c r="L1995" s="2">
        <f t="shared" si="803"/>
        <v>0</v>
      </c>
      <c r="M1995" s="2">
        <f t="shared" si="804"/>
        <v>2.2103148024112618E-2</v>
      </c>
      <c r="N1995" s="53">
        <v>314</v>
      </c>
      <c r="O1995" s="53">
        <v>1146</v>
      </c>
      <c r="Q1995" s="53">
        <v>21</v>
      </c>
      <c r="R1995" s="53">
        <v>12</v>
      </c>
      <c r="Y1995" s="53">
        <v>0</v>
      </c>
      <c r="AP1995" s="7">
        <f>IF(Q1995&gt;0,RANK(Q1995,(N1995:P1995,Q1995:AF1995)),0)</f>
        <v>3</v>
      </c>
      <c r="AQ1995" s="7">
        <f>IF(R1995&gt;0,RANK(R1995,(N1995:P1995,Q1995:AF1995)),0)</f>
        <v>4</v>
      </c>
      <c r="AR1995" s="7">
        <f>IF(T1995&gt;0,RANK(T1995,(N1995:P1995,Q1995:AF1995)),0)</f>
        <v>0</v>
      </c>
      <c r="AS1995" s="7">
        <f>IF(S1995&gt;0,RANK(S1995,(N1995:P1995,Q1995:AF1995)),0)</f>
        <v>0</v>
      </c>
      <c r="AT1995" s="2">
        <f t="shared" si="805"/>
        <v>1.406563965170797E-2</v>
      </c>
      <c r="AU1995" s="2">
        <f t="shared" si="806"/>
        <v>8.0375083724045539E-3</v>
      </c>
      <c r="AV1995" s="2">
        <f t="shared" si="807"/>
        <v>0</v>
      </c>
      <c r="AW1995" s="2">
        <f t="shared" si="808"/>
        <v>0</v>
      </c>
      <c r="AY1995" t="s">
        <v>1312</v>
      </c>
      <c r="AZ1995" t="s">
        <v>2058</v>
      </c>
      <c r="BA1995">
        <v>23</v>
      </c>
      <c r="BC1995">
        <v>2</v>
      </c>
      <c r="BD1995" s="91">
        <v>48</v>
      </c>
      <c r="BE1995" s="93">
        <v>105</v>
      </c>
      <c r="BF1995" s="96">
        <f t="shared" si="811"/>
        <v>48105</v>
      </c>
      <c r="BG1995" s="96">
        <f t="shared" si="812"/>
        <v>48105</v>
      </c>
      <c r="BI1995" s="7" t="s">
        <v>1447</v>
      </c>
    </row>
    <row r="1996" spans="1:61" ht="14" hidden="1" customHeight="1" outlineLevel="1" x14ac:dyDescent="0.2">
      <c r="A1996" t="s">
        <v>599</v>
      </c>
      <c r="B1996" t="s">
        <v>2058</v>
      </c>
      <c r="C1996" s="1">
        <f t="shared" si="800"/>
        <v>1881</v>
      </c>
      <c r="D1996" s="7">
        <f>IF(N1996&gt;0, RANK(N1996,(N1996:P1996,Q1996:AF1996)),0)</f>
        <v>2</v>
      </c>
      <c r="E1996" s="7">
        <f>IF(O1996&gt;0,RANK(O1996,(N1996:P1996,Q1996:AF1996)),0)</f>
        <v>1</v>
      </c>
      <c r="F1996" s="7">
        <f>IF(P1996&gt;0,RANK(P1996,(N1996:P1996,Q1996:AF1996)),0)</f>
        <v>0</v>
      </c>
      <c r="G1996" s="1">
        <f t="shared" si="809"/>
        <v>870</v>
      </c>
      <c r="H1996" s="2">
        <f t="shared" si="810"/>
        <v>0.46251993620414672</v>
      </c>
      <c r="I1996" s="2"/>
      <c r="J1996" s="2">
        <f t="shared" si="801"/>
        <v>0.25837320574162681</v>
      </c>
      <c r="K1996" s="2">
        <f t="shared" si="802"/>
        <v>0.72089314194577347</v>
      </c>
      <c r="L1996" s="2">
        <f t="shared" si="803"/>
        <v>0</v>
      </c>
      <c r="M1996" s="2">
        <f t="shared" si="804"/>
        <v>2.0733652312599715E-2</v>
      </c>
      <c r="N1996" s="53">
        <v>486</v>
      </c>
      <c r="O1996" s="53">
        <v>1356</v>
      </c>
      <c r="Q1996" s="53">
        <v>25</v>
      </c>
      <c r="R1996" s="53">
        <v>14</v>
      </c>
      <c r="Y1996" s="53">
        <v>0</v>
      </c>
      <c r="AP1996" s="7">
        <f>IF(Q1996&gt;0,RANK(Q1996,(N1996:P1996,Q1996:AF1996)),0)</f>
        <v>3</v>
      </c>
      <c r="AQ1996" s="7">
        <f>IF(R1996&gt;0,RANK(R1996,(N1996:P1996,Q1996:AF1996)),0)</f>
        <v>4</v>
      </c>
      <c r="AR1996" s="7">
        <f>IF(T1996&gt;0,RANK(T1996,(N1996:P1996,Q1996:AF1996)),0)</f>
        <v>0</v>
      </c>
      <c r="AS1996" s="7">
        <f>IF(S1996&gt;0,RANK(S1996,(N1996:P1996,Q1996:AF1996)),0)</f>
        <v>0</v>
      </c>
      <c r="AT1996" s="2">
        <f t="shared" si="805"/>
        <v>1.3290802764486975E-2</v>
      </c>
      <c r="AU1996" s="2">
        <f t="shared" si="806"/>
        <v>7.4428495481127059E-3</v>
      </c>
      <c r="AV1996" s="2">
        <f t="shared" si="807"/>
        <v>0</v>
      </c>
      <c r="AW1996" s="2">
        <f t="shared" si="808"/>
        <v>0</v>
      </c>
      <c r="AY1996" t="s">
        <v>599</v>
      </c>
      <c r="AZ1996" t="s">
        <v>2058</v>
      </c>
      <c r="BA1996">
        <v>19</v>
      </c>
      <c r="BC1996">
        <v>2</v>
      </c>
      <c r="BD1996" s="91">
        <v>48</v>
      </c>
      <c r="BE1996" s="93">
        <v>107</v>
      </c>
      <c r="BF1996" s="96">
        <f t="shared" si="811"/>
        <v>48107</v>
      </c>
      <c r="BG1996" s="96">
        <f t="shared" si="812"/>
        <v>48107</v>
      </c>
      <c r="BI1996" s="7" t="s">
        <v>1447</v>
      </c>
    </row>
    <row r="1997" spans="1:61" ht="14" hidden="1" customHeight="1" outlineLevel="1" x14ac:dyDescent="0.2">
      <c r="A1997" t="s">
        <v>1773</v>
      </c>
      <c r="B1997" t="s">
        <v>2058</v>
      </c>
      <c r="C1997" s="1">
        <f t="shared" si="800"/>
        <v>778</v>
      </c>
      <c r="D1997" s="7">
        <f>IF(N1997&gt;0, RANK(N1997,(N1997:P1997,Q1997:AF1997)),0)</f>
        <v>1</v>
      </c>
      <c r="E1997" s="7">
        <f>IF(O1997&gt;0,RANK(O1997,(N1997:P1997,Q1997:AF1997)),0)</f>
        <v>2</v>
      </c>
      <c r="F1997" s="7">
        <f>IF(P1997&gt;0,RANK(P1997,(N1997:P1997,Q1997:AF1997)),0)</f>
        <v>0</v>
      </c>
      <c r="G1997" s="1">
        <f t="shared" si="809"/>
        <v>18</v>
      </c>
      <c r="H1997" s="2">
        <f t="shared" si="810"/>
        <v>2.313624678663239E-2</v>
      </c>
      <c r="I1997" s="2"/>
      <c r="J1997" s="2">
        <f t="shared" si="801"/>
        <v>0.49485861182519281</v>
      </c>
      <c r="K1997" s="2">
        <f t="shared" si="802"/>
        <v>0.47172236503856041</v>
      </c>
      <c r="L1997" s="2">
        <f t="shared" si="803"/>
        <v>0</v>
      </c>
      <c r="M1997" s="2">
        <f t="shared" si="804"/>
        <v>3.3419023136246839E-2</v>
      </c>
      <c r="N1997" s="53">
        <v>385</v>
      </c>
      <c r="O1997" s="53">
        <v>367</v>
      </c>
      <c r="Q1997" s="53">
        <v>19</v>
      </c>
      <c r="R1997" s="53">
        <v>6</v>
      </c>
      <c r="Y1997" s="53">
        <v>1</v>
      </c>
      <c r="AP1997" s="7">
        <f>IF(Q1997&gt;0,RANK(Q1997,(N1997:P1997,Q1997:AF1997)),0)</f>
        <v>3</v>
      </c>
      <c r="AQ1997" s="7">
        <f>IF(R1997&gt;0,RANK(R1997,(N1997:P1997,Q1997:AF1997)),0)</f>
        <v>4</v>
      </c>
      <c r="AR1997" s="7">
        <f>IF(T1997&gt;0,RANK(T1997,(N1997:P1997,Q1997:AF1997)),0)</f>
        <v>0</v>
      </c>
      <c r="AS1997" s="7">
        <f>IF(S1997&gt;0,RANK(S1997,(N1997:P1997,Q1997:AF1997)),0)</f>
        <v>0</v>
      </c>
      <c r="AT1997" s="2">
        <f t="shared" si="805"/>
        <v>2.4421593830334189E-2</v>
      </c>
      <c r="AU1997" s="2">
        <f t="shared" si="806"/>
        <v>7.7120822622107968E-3</v>
      </c>
      <c r="AV1997" s="2">
        <f t="shared" si="807"/>
        <v>0</v>
      </c>
      <c r="AW1997" s="2">
        <f t="shared" si="808"/>
        <v>0</v>
      </c>
      <c r="AY1997" t="s">
        <v>1773</v>
      </c>
      <c r="AZ1997" t="s">
        <v>2058</v>
      </c>
      <c r="BA1997">
        <v>23</v>
      </c>
      <c r="BC1997">
        <v>2</v>
      </c>
      <c r="BD1997" s="91">
        <v>48</v>
      </c>
      <c r="BE1997" s="93">
        <v>109</v>
      </c>
      <c r="BF1997" s="96">
        <f t="shared" si="811"/>
        <v>48109</v>
      </c>
      <c r="BG1997" s="96">
        <f t="shared" si="812"/>
        <v>48109</v>
      </c>
      <c r="BI1997" s="7" t="s">
        <v>1447</v>
      </c>
    </row>
    <row r="1998" spans="1:61" ht="14" hidden="1" customHeight="1" outlineLevel="1" x14ac:dyDescent="0.2">
      <c r="A1998" t="s">
        <v>717</v>
      </c>
      <c r="B1998" t="s">
        <v>2058</v>
      </c>
      <c r="C1998" s="1">
        <f t="shared" si="800"/>
        <v>1595</v>
      </c>
      <c r="D1998" s="7">
        <f>IF(N1998&gt;0, RANK(N1998,(N1998:P1998,Q1998:AF1998)),0)</f>
        <v>2</v>
      </c>
      <c r="E1998" s="7">
        <f>IF(O1998&gt;0,RANK(O1998,(N1998:P1998,Q1998:AF1998)),0)</f>
        <v>1</v>
      </c>
      <c r="F1998" s="7">
        <f>IF(P1998&gt;0,RANK(P1998,(N1998:P1998,Q1998:AF1998)),0)</f>
        <v>0</v>
      </c>
      <c r="G1998" s="1">
        <f t="shared" si="809"/>
        <v>1169</v>
      </c>
      <c r="H1998" s="2">
        <f t="shared" si="810"/>
        <v>0.73291536050156736</v>
      </c>
      <c r="I1998" s="2"/>
      <c r="J1998" s="2">
        <f t="shared" si="801"/>
        <v>0.12539184952978055</v>
      </c>
      <c r="K1998" s="2">
        <f t="shared" si="802"/>
        <v>0.85830721003134791</v>
      </c>
      <c r="L1998" s="2">
        <f t="shared" si="803"/>
        <v>0</v>
      </c>
      <c r="M1998" s="2">
        <f t="shared" si="804"/>
        <v>1.6300940438871536E-2</v>
      </c>
      <c r="N1998" s="53">
        <v>200</v>
      </c>
      <c r="O1998" s="53">
        <v>1369</v>
      </c>
      <c r="Q1998" s="53">
        <v>21</v>
      </c>
      <c r="R1998" s="53">
        <v>5</v>
      </c>
      <c r="Y1998" s="53">
        <v>0</v>
      </c>
      <c r="AP1998" s="7">
        <f>IF(Q1998&gt;0,RANK(Q1998,(N1998:P1998,Q1998:AF1998)),0)</f>
        <v>3</v>
      </c>
      <c r="AQ1998" s="7">
        <f>IF(R1998&gt;0,RANK(R1998,(N1998:P1998,Q1998:AF1998)),0)</f>
        <v>4</v>
      </c>
      <c r="AR1998" s="7">
        <f>IF(T1998&gt;0,RANK(T1998,(N1998:P1998,Q1998:AF1998)),0)</f>
        <v>0</v>
      </c>
      <c r="AS1998" s="7">
        <f>IF(S1998&gt;0,RANK(S1998,(N1998:P1998,Q1998:AF1998)),0)</f>
        <v>0</v>
      </c>
      <c r="AT1998" s="2">
        <f t="shared" si="805"/>
        <v>1.3166144200626959E-2</v>
      </c>
      <c r="AU1998" s="2">
        <f t="shared" si="806"/>
        <v>3.134796238244514E-3</v>
      </c>
      <c r="AV1998" s="2">
        <f t="shared" si="807"/>
        <v>0</v>
      </c>
      <c r="AW1998" s="2">
        <f t="shared" si="808"/>
        <v>0</v>
      </c>
      <c r="AY1998" t="s">
        <v>717</v>
      </c>
      <c r="AZ1998" t="s">
        <v>2058</v>
      </c>
      <c r="BA1998">
        <v>13</v>
      </c>
      <c r="BC1998">
        <v>2</v>
      </c>
      <c r="BD1998" s="91">
        <v>48</v>
      </c>
      <c r="BE1998" s="93">
        <v>111</v>
      </c>
      <c r="BF1998" s="96">
        <f t="shared" si="811"/>
        <v>48111</v>
      </c>
      <c r="BG1998" s="96">
        <f t="shared" si="812"/>
        <v>48111</v>
      </c>
      <c r="BI1998" s="7" t="s">
        <v>1447</v>
      </c>
    </row>
    <row r="1999" spans="1:61" ht="14" hidden="1" customHeight="1" outlineLevel="1" x14ac:dyDescent="0.2">
      <c r="A1999" t="s">
        <v>2016</v>
      </c>
      <c r="B1999" t="s">
        <v>2058</v>
      </c>
      <c r="C1999" s="1">
        <f t="shared" si="800"/>
        <v>915661</v>
      </c>
      <c r="D1999" s="7">
        <f>IF(N1999&gt;0, RANK(N1999,(N1999:P1999,Q1999:AF1999)),0)</f>
        <v>1</v>
      </c>
      <c r="E1999" s="7">
        <f>IF(O1999&gt;0,RANK(O1999,(N1999:P1999,Q1999:AF1999)),0)</f>
        <v>2</v>
      </c>
      <c r="F1999" s="7">
        <f>IF(P1999&gt;0,RANK(P1999,(N1999:P1999,Q1999:AF1999)),0)</f>
        <v>0</v>
      </c>
      <c r="G1999" s="1">
        <f t="shared" si="809"/>
        <v>229752</v>
      </c>
      <c r="H1999" s="2">
        <f t="shared" si="810"/>
        <v>0.25091382072622948</v>
      </c>
      <c r="I1999" s="2"/>
      <c r="J1999" s="2">
        <f t="shared" si="801"/>
        <v>0.61223859048272233</v>
      </c>
      <c r="K1999" s="2">
        <f t="shared" si="802"/>
        <v>0.36132476975649286</v>
      </c>
      <c r="L1999" s="2">
        <f t="shared" si="803"/>
        <v>0</v>
      </c>
      <c r="M1999" s="2">
        <f t="shared" si="804"/>
        <v>2.6436639760784808E-2</v>
      </c>
      <c r="N1999" s="53">
        <v>560603</v>
      </c>
      <c r="O1999" s="53">
        <v>330851</v>
      </c>
      <c r="Q1999" s="53">
        <v>15905</v>
      </c>
      <c r="R1999" s="53">
        <v>8282</v>
      </c>
      <c r="Y1999" s="53">
        <v>20</v>
      </c>
      <c r="AP1999" s="7">
        <f>IF(Q1999&gt;0,RANK(Q1999,(N1999:P1999,Q1999:AF1999)),0)</f>
        <v>3</v>
      </c>
      <c r="AQ1999" s="7">
        <f>IF(R1999&gt;0,RANK(R1999,(N1999:P1999,Q1999:AF1999)),0)</f>
        <v>4</v>
      </c>
      <c r="AR1999" s="7">
        <f>IF(T1999&gt;0,RANK(T1999,(N1999:P1999,Q1999:AF1999)),0)</f>
        <v>0</v>
      </c>
      <c r="AS1999" s="7">
        <f>IF(S1999&gt;0,RANK(S1999,(N1999:P1999,Q1999:AF1999)),0)</f>
        <v>0</v>
      </c>
      <c r="AT1999" s="2">
        <f t="shared" si="805"/>
        <v>1.736996552217469E-2</v>
      </c>
      <c r="AU1999" s="2">
        <f t="shared" si="806"/>
        <v>9.0448320939736423E-3</v>
      </c>
      <c r="AV1999" s="2">
        <f t="shared" si="807"/>
        <v>0</v>
      </c>
      <c r="AW1999" s="2">
        <f t="shared" si="808"/>
        <v>0</v>
      </c>
      <c r="AY1999" t="s">
        <v>2016</v>
      </c>
      <c r="AZ1999" t="s">
        <v>2058</v>
      </c>
      <c r="BC1999">
        <v>2</v>
      </c>
      <c r="BD1999" s="91">
        <v>48</v>
      </c>
      <c r="BE1999" s="93">
        <v>113</v>
      </c>
      <c r="BF1999" s="96">
        <f t="shared" si="811"/>
        <v>48113</v>
      </c>
      <c r="BG1999" s="96">
        <f t="shared" si="812"/>
        <v>48113</v>
      </c>
      <c r="BI1999" s="7" t="s">
        <v>1447</v>
      </c>
    </row>
    <row r="2000" spans="1:61" ht="14" hidden="1" customHeight="1" outlineLevel="1" x14ac:dyDescent="0.2">
      <c r="A2000" t="s">
        <v>879</v>
      </c>
      <c r="B2000" t="s">
        <v>2058</v>
      </c>
      <c r="C2000" s="1">
        <f t="shared" si="800"/>
        <v>3641</v>
      </c>
      <c r="D2000" s="7">
        <f>IF(N2000&gt;0, RANK(N2000,(N2000:P2000,Q2000:AF2000)),0)</f>
        <v>2</v>
      </c>
      <c r="E2000" s="7">
        <f>IF(O2000&gt;0,RANK(O2000,(N2000:P2000,Q2000:AF2000)),0)</f>
        <v>1</v>
      </c>
      <c r="F2000" s="7">
        <f>IF(P2000&gt;0,RANK(P2000,(N2000:P2000,Q2000:AF2000)),0)</f>
        <v>0</v>
      </c>
      <c r="G2000" s="1">
        <f t="shared" si="809"/>
        <v>2089</v>
      </c>
      <c r="H2000" s="2">
        <f t="shared" si="810"/>
        <v>0.57374347706673989</v>
      </c>
      <c r="I2000" s="2"/>
      <c r="J2000" s="2">
        <f t="shared" si="801"/>
        <v>0.20269156825048062</v>
      </c>
      <c r="K2000" s="2">
        <f t="shared" si="802"/>
        <v>0.77643504531722052</v>
      </c>
      <c r="L2000" s="2">
        <f t="shared" si="803"/>
        <v>0</v>
      </c>
      <c r="M2000" s="2">
        <f t="shared" si="804"/>
        <v>2.0873386432298857E-2</v>
      </c>
      <c r="N2000" s="53">
        <v>738</v>
      </c>
      <c r="O2000" s="53">
        <v>2827</v>
      </c>
      <c r="Q2000" s="53">
        <v>60</v>
      </c>
      <c r="R2000" s="53">
        <v>14</v>
      </c>
      <c r="Y2000" s="53">
        <v>2</v>
      </c>
      <c r="AP2000" s="7">
        <f>IF(Q2000&gt;0,RANK(Q2000,(N2000:P2000,Q2000:AF2000)),0)</f>
        <v>3</v>
      </c>
      <c r="AQ2000" s="7">
        <f>IF(R2000&gt;0,RANK(R2000,(N2000:P2000,Q2000:AF2000)),0)</f>
        <v>4</v>
      </c>
      <c r="AR2000" s="7">
        <f>IF(T2000&gt;0,RANK(T2000,(N2000:P2000,Q2000:AF2000)),0)</f>
        <v>0</v>
      </c>
      <c r="AS2000" s="7">
        <f>IF(S2000&gt;0,RANK(S2000,(N2000:P2000,Q2000:AF2000)),0)</f>
        <v>0</v>
      </c>
      <c r="AT2000" s="2">
        <f t="shared" si="805"/>
        <v>1.6478989288656962E-2</v>
      </c>
      <c r="AU2000" s="2">
        <f t="shared" si="806"/>
        <v>3.8450975006866246E-3</v>
      </c>
      <c r="AV2000" s="2">
        <f t="shared" si="807"/>
        <v>0</v>
      </c>
      <c r="AW2000" s="2">
        <f t="shared" si="808"/>
        <v>0</v>
      </c>
      <c r="AY2000" t="s">
        <v>879</v>
      </c>
      <c r="AZ2000" t="s">
        <v>2058</v>
      </c>
      <c r="BA2000">
        <v>11</v>
      </c>
      <c r="BC2000">
        <v>2</v>
      </c>
      <c r="BD2000" s="91">
        <v>48</v>
      </c>
      <c r="BE2000" s="93">
        <v>115</v>
      </c>
      <c r="BF2000" s="96">
        <f t="shared" si="811"/>
        <v>48115</v>
      </c>
      <c r="BG2000" s="96">
        <f t="shared" si="812"/>
        <v>48115</v>
      </c>
      <c r="BI2000" s="7" t="s">
        <v>1447</v>
      </c>
    </row>
    <row r="2001" spans="1:61" ht="14" hidden="1" customHeight="1" outlineLevel="1" x14ac:dyDescent="0.2">
      <c r="A2001" t="s">
        <v>1595</v>
      </c>
      <c r="B2001" t="s">
        <v>2058</v>
      </c>
      <c r="C2001" s="1">
        <f t="shared" si="800"/>
        <v>4533</v>
      </c>
      <c r="D2001" s="7">
        <f>IF(N2001&gt;0, RANK(N2001,(N2001:P2001,Q2001:AF2001)),0)</f>
        <v>2</v>
      </c>
      <c r="E2001" s="7">
        <f>IF(O2001&gt;0,RANK(O2001,(N2001:P2001,Q2001:AF2001)),0)</f>
        <v>1</v>
      </c>
      <c r="F2001" s="7">
        <f>IF(P2001&gt;0,RANK(P2001,(N2001:P2001,Q2001:AF2001)),0)</f>
        <v>0</v>
      </c>
      <c r="G2001" s="1">
        <f t="shared" si="809"/>
        <v>2122</v>
      </c>
      <c r="H2001" s="2">
        <f t="shared" si="810"/>
        <v>0.46812265607765274</v>
      </c>
      <c r="I2001" s="2"/>
      <c r="J2001" s="2">
        <f t="shared" si="801"/>
        <v>0.25391572909772775</v>
      </c>
      <c r="K2001" s="2">
        <f t="shared" si="802"/>
        <v>0.72203838517538055</v>
      </c>
      <c r="L2001" s="2">
        <f t="shared" si="803"/>
        <v>0</v>
      </c>
      <c r="M2001" s="2">
        <f t="shared" si="804"/>
        <v>2.4045885726891703E-2</v>
      </c>
      <c r="N2001" s="53">
        <v>1151</v>
      </c>
      <c r="O2001" s="53">
        <v>3273</v>
      </c>
      <c r="Q2001" s="53">
        <v>73</v>
      </c>
      <c r="R2001" s="53">
        <v>36</v>
      </c>
      <c r="Y2001" s="53">
        <v>0</v>
      </c>
      <c r="AP2001" s="7">
        <f>IF(Q2001&gt;0,RANK(Q2001,(N2001:P2001,Q2001:AF2001)),0)</f>
        <v>3</v>
      </c>
      <c r="AQ2001" s="7">
        <f>IF(R2001&gt;0,RANK(R2001,(N2001:P2001,Q2001:AF2001)),0)</f>
        <v>4</v>
      </c>
      <c r="AR2001" s="7">
        <f>IF(T2001&gt;0,RANK(T2001,(N2001:P2001,Q2001:AF2001)),0)</f>
        <v>0</v>
      </c>
      <c r="AS2001" s="7">
        <f>IF(S2001&gt;0,RANK(S2001,(N2001:P2001,Q2001:AF2001)),0)</f>
        <v>0</v>
      </c>
      <c r="AT2001" s="2">
        <f t="shared" si="805"/>
        <v>1.6104125303331128E-2</v>
      </c>
      <c r="AU2001" s="2">
        <f t="shared" si="806"/>
        <v>7.9417604235605555E-3</v>
      </c>
      <c r="AV2001" s="2">
        <f t="shared" si="807"/>
        <v>0</v>
      </c>
      <c r="AW2001" s="2">
        <f t="shared" si="808"/>
        <v>0</v>
      </c>
      <c r="AY2001" t="s">
        <v>1595</v>
      </c>
      <c r="AZ2001" t="s">
        <v>2058</v>
      </c>
      <c r="BA2001">
        <v>13</v>
      </c>
      <c r="BC2001">
        <v>2</v>
      </c>
      <c r="BD2001" s="91">
        <v>48</v>
      </c>
      <c r="BE2001" s="93">
        <v>117</v>
      </c>
      <c r="BF2001" s="96">
        <f t="shared" si="811"/>
        <v>48117</v>
      </c>
      <c r="BG2001" s="96">
        <f t="shared" si="812"/>
        <v>48117</v>
      </c>
      <c r="BI2001" s="7" t="s">
        <v>1447</v>
      </c>
    </row>
    <row r="2002" spans="1:61" ht="14" hidden="1" customHeight="1" outlineLevel="1" x14ac:dyDescent="0.2">
      <c r="A2002" t="s">
        <v>673</v>
      </c>
      <c r="B2002" t="s">
        <v>2058</v>
      </c>
      <c r="C2002" s="1">
        <f t="shared" si="800"/>
        <v>2534</v>
      </c>
      <c r="D2002" s="7">
        <f>IF(N2002&gt;0, RANK(N2002,(N2002:P2002,Q2002:AF2002)),0)</f>
        <v>2</v>
      </c>
      <c r="E2002" s="7">
        <f>IF(O2002&gt;0,RANK(O2002,(N2002:P2002,Q2002:AF2002)),0)</f>
        <v>1</v>
      </c>
      <c r="F2002" s="7">
        <f>IF(P2002&gt;0,RANK(P2002,(N2002:P2002,Q2002:AF2002)),0)</f>
        <v>0</v>
      </c>
      <c r="G2002" s="1">
        <f t="shared" si="809"/>
        <v>1741</v>
      </c>
      <c r="H2002" s="2">
        <f t="shared" si="810"/>
        <v>0.68705603788476721</v>
      </c>
      <c r="I2002" s="2"/>
      <c r="J2002" s="2">
        <f t="shared" si="801"/>
        <v>0.14601420678768745</v>
      </c>
      <c r="K2002" s="2">
        <f t="shared" si="802"/>
        <v>0.83307024467245461</v>
      </c>
      <c r="L2002" s="2">
        <f t="shared" si="803"/>
        <v>0</v>
      </c>
      <c r="M2002" s="2">
        <f t="shared" si="804"/>
        <v>2.0915548539857887E-2</v>
      </c>
      <c r="N2002" s="53">
        <v>370</v>
      </c>
      <c r="O2002" s="53">
        <v>2111</v>
      </c>
      <c r="Q2002" s="53">
        <v>31</v>
      </c>
      <c r="R2002" s="53">
        <v>22</v>
      </c>
      <c r="Y2002" s="53">
        <v>0</v>
      </c>
      <c r="AP2002" s="7">
        <f>IF(Q2002&gt;0,RANK(Q2002,(N2002:P2002,Q2002:AF2002)),0)</f>
        <v>3</v>
      </c>
      <c r="AQ2002" s="7">
        <f>IF(R2002&gt;0,RANK(R2002,(N2002:P2002,Q2002:AF2002)),0)</f>
        <v>4</v>
      </c>
      <c r="AR2002" s="7">
        <f>IF(T2002&gt;0,RANK(T2002,(N2002:P2002,Q2002:AF2002)),0)</f>
        <v>0</v>
      </c>
      <c r="AS2002" s="7">
        <f>IF(S2002&gt;0,RANK(S2002,(N2002:P2002,Q2002:AF2002)),0)</f>
        <v>0</v>
      </c>
      <c r="AT2002" s="2">
        <f t="shared" si="805"/>
        <v>1.2233622730860301E-2</v>
      </c>
      <c r="AU2002" s="2">
        <f t="shared" si="806"/>
        <v>8.6819258089976328E-3</v>
      </c>
      <c r="AV2002" s="2">
        <f t="shared" si="807"/>
        <v>0</v>
      </c>
      <c r="AW2002" s="2">
        <f t="shared" si="808"/>
        <v>0</v>
      </c>
      <c r="AY2002" t="s">
        <v>673</v>
      </c>
      <c r="AZ2002" t="s">
        <v>2058</v>
      </c>
      <c r="BA2002">
        <v>4</v>
      </c>
      <c r="BC2002">
        <v>2</v>
      </c>
      <c r="BD2002" s="91">
        <v>48</v>
      </c>
      <c r="BE2002" s="93">
        <v>119</v>
      </c>
      <c r="BF2002" s="96">
        <f t="shared" si="811"/>
        <v>48119</v>
      </c>
      <c r="BG2002" s="96">
        <f t="shared" si="812"/>
        <v>48119</v>
      </c>
      <c r="BI2002" s="7" t="s">
        <v>1447</v>
      </c>
    </row>
    <row r="2003" spans="1:61" ht="14" hidden="1" customHeight="1" outlineLevel="1" x14ac:dyDescent="0.2">
      <c r="A2003" t="s">
        <v>1280</v>
      </c>
      <c r="B2003" t="s">
        <v>2058</v>
      </c>
      <c r="C2003" s="1">
        <f t="shared" si="800"/>
        <v>413211</v>
      </c>
      <c r="D2003" s="7">
        <f>IF(N2003&gt;0, RANK(N2003,(N2003:P2003,Q2003:AF2003)),0)</f>
        <v>2</v>
      </c>
      <c r="E2003" s="7">
        <f>IF(O2003&gt;0,RANK(O2003,(N2003:P2003,Q2003:AF2003)),0)</f>
        <v>1</v>
      </c>
      <c r="F2003" s="7">
        <f>IF(P2003&gt;0,RANK(P2003,(N2003:P2003,Q2003:AF2003)),0)</f>
        <v>0</v>
      </c>
      <c r="G2003" s="1">
        <f t="shared" si="809"/>
        <v>60041</v>
      </c>
      <c r="H2003" s="2">
        <f t="shared" si="810"/>
        <v>0.1453034890165073</v>
      </c>
      <c r="I2003" s="2"/>
      <c r="J2003" s="2">
        <f t="shared" si="801"/>
        <v>0.41379343725118645</v>
      </c>
      <c r="K2003" s="2">
        <f t="shared" si="802"/>
        <v>0.55909692626769369</v>
      </c>
      <c r="L2003" s="2">
        <f t="shared" si="803"/>
        <v>0</v>
      </c>
      <c r="M2003" s="2">
        <f t="shared" si="804"/>
        <v>2.7109636481119859E-2</v>
      </c>
      <c r="N2003" s="53">
        <v>170984</v>
      </c>
      <c r="O2003" s="53">
        <v>231025</v>
      </c>
      <c r="Q2003" s="53">
        <v>8553</v>
      </c>
      <c r="R2003" s="53">
        <v>2627</v>
      </c>
      <c r="Y2003" s="53">
        <v>22</v>
      </c>
      <c r="AP2003" s="7">
        <f>IF(Q2003&gt;0,RANK(Q2003,(N2003:P2003,Q2003:AF2003)),0)</f>
        <v>3</v>
      </c>
      <c r="AQ2003" s="7">
        <f>IF(R2003&gt;0,RANK(R2003,(N2003:P2003,Q2003:AF2003)),0)</f>
        <v>4</v>
      </c>
      <c r="AR2003" s="7">
        <f>IF(T2003&gt;0,RANK(T2003,(N2003:P2003,Q2003:AF2003)),0)</f>
        <v>0</v>
      </c>
      <c r="AS2003" s="7">
        <f>IF(S2003&gt;0,RANK(S2003,(N2003:P2003,Q2003:AF2003)),0)</f>
        <v>0</v>
      </c>
      <c r="AT2003" s="2">
        <f t="shared" si="805"/>
        <v>2.069886813274574E-2</v>
      </c>
      <c r="AU2003" s="2">
        <f t="shared" si="806"/>
        <v>6.3575267841369182E-3</v>
      </c>
      <c r="AV2003" s="2">
        <f t="shared" si="807"/>
        <v>0</v>
      </c>
      <c r="AW2003" s="2">
        <f t="shared" si="808"/>
        <v>0</v>
      </c>
      <c r="AY2003" t="s">
        <v>1280</v>
      </c>
      <c r="AZ2003" t="s">
        <v>2058</v>
      </c>
      <c r="BC2003">
        <v>2</v>
      </c>
      <c r="BD2003" s="91">
        <v>48</v>
      </c>
      <c r="BE2003" s="93">
        <v>121</v>
      </c>
      <c r="BF2003" s="96">
        <f t="shared" si="811"/>
        <v>48121</v>
      </c>
      <c r="BG2003" s="96">
        <f t="shared" si="812"/>
        <v>48121</v>
      </c>
      <c r="BI2003" s="7" t="s">
        <v>1447</v>
      </c>
    </row>
    <row r="2004" spans="1:61" ht="14" hidden="1" customHeight="1" outlineLevel="1" x14ac:dyDescent="0.2">
      <c r="A2004" t="s">
        <v>596</v>
      </c>
      <c r="B2004" t="s">
        <v>2058</v>
      </c>
      <c r="C2004" s="1">
        <f t="shared" si="800"/>
        <v>7887</v>
      </c>
      <c r="D2004" s="7">
        <f>IF(N2004&gt;0, RANK(N2004,(N2004:P2004,Q2004:AF2004)),0)</f>
        <v>2</v>
      </c>
      <c r="E2004" s="7">
        <f>IF(O2004&gt;0,RANK(O2004,(N2004:P2004,Q2004:AF2004)),0)</f>
        <v>1</v>
      </c>
      <c r="F2004" s="7">
        <f>IF(P2004&gt;0,RANK(P2004,(N2004:P2004,Q2004:AF2004)),0)</f>
        <v>0</v>
      </c>
      <c r="G2004" s="1">
        <f t="shared" si="809"/>
        <v>5015</v>
      </c>
      <c r="H2004" s="2">
        <f t="shared" si="810"/>
        <v>0.63585647267655632</v>
      </c>
      <c r="I2004" s="2"/>
      <c r="J2004" s="2">
        <f t="shared" si="801"/>
        <v>0.17547863572968175</v>
      </c>
      <c r="K2004" s="2">
        <f t="shared" si="802"/>
        <v>0.81133510840623813</v>
      </c>
      <c r="L2004" s="2">
        <f t="shared" si="803"/>
        <v>0</v>
      </c>
      <c r="M2004" s="2">
        <f t="shared" si="804"/>
        <v>1.3186255864080065E-2</v>
      </c>
      <c r="N2004" s="53">
        <v>1384</v>
      </c>
      <c r="O2004" s="53">
        <v>6399</v>
      </c>
      <c r="Q2004" s="53">
        <v>84</v>
      </c>
      <c r="R2004" s="53">
        <v>20</v>
      </c>
      <c r="Y2004" s="53">
        <v>0</v>
      </c>
      <c r="AP2004" s="7">
        <f>IF(Q2004&gt;0,RANK(Q2004,(N2004:P2004,Q2004:AF2004)),0)</f>
        <v>3</v>
      </c>
      <c r="AQ2004" s="7">
        <f>IF(R2004&gt;0,RANK(R2004,(N2004:P2004,Q2004:AF2004)),0)</f>
        <v>4</v>
      </c>
      <c r="AR2004" s="7">
        <f>IF(T2004&gt;0,RANK(T2004,(N2004:P2004,Q2004:AF2004)),0)</f>
        <v>0</v>
      </c>
      <c r="AS2004" s="7">
        <f>IF(S2004&gt;0,RANK(S2004,(N2004:P2004,Q2004:AF2004)),0)</f>
        <v>0</v>
      </c>
      <c r="AT2004" s="2">
        <f t="shared" si="805"/>
        <v>1.0650437428680106E-2</v>
      </c>
      <c r="AU2004" s="2">
        <f t="shared" si="806"/>
        <v>2.5358184354000255E-3</v>
      </c>
      <c r="AV2004" s="2">
        <f t="shared" si="807"/>
        <v>0</v>
      </c>
      <c r="AW2004" s="2">
        <f t="shared" si="808"/>
        <v>0</v>
      </c>
      <c r="AY2004" t="s">
        <v>784</v>
      </c>
      <c r="AZ2004" t="s">
        <v>2058</v>
      </c>
      <c r="BA2004">
        <v>34</v>
      </c>
      <c r="BC2004">
        <v>2</v>
      </c>
      <c r="BD2004" s="91">
        <v>48</v>
      </c>
      <c r="BE2004" s="93">
        <v>123</v>
      </c>
      <c r="BF2004" s="96">
        <f t="shared" si="811"/>
        <v>48123</v>
      </c>
      <c r="BG2004" s="96">
        <f t="shared" si="812"/>
        <v>48123</v>
      </c>
      <c r="BI2004" s="7" t="s">
        <v>1447</v>
      </c>
    </row>
    <row r="2005" spans="1:61" ht="14" hidden="1" customHeight="1" outlineLevel="1" x14ac:dyDescent="0.2">
      <c r="A2005" t="s">
        <v>785</v>
      </c>
      <c r="B2005" t="s">
        <v>2058</v>
      </c>
      <c r="C2005" s="1">
        <f t="shared" si="800"/>
        <v>958</v>
      </c>
      <c r="D2005" s="7">
        <f>IF(N2005&gt;0, RANK(N2005,(N2005:P2005,Q2005:AF2005)),0)</f>
        <v>2</v>
      </c>
      <c r="E2005" s="7">
        <f>IF(O2005&gt;0,RANK(O2005,(N2005:P2005,Q2005:AF2005)),0)</f>
        <v>1</v>
      </c>
      <c r="F2005" s="7">
        <f>IF(P2005&gt;0,RANK(P2005,(N2005:P2005,Q2005:AF2005)),0)</f>
        <v>0</v>
      </c>
      <c r="G2005" s="1">
        <f t="shared" si="809"/>
        <v>675</v>
      </c>
      <c r="H2005" s="2">
        <f t="shared" si="810"/>
        <v>0.70459290187891443</v>
      </c>
      <c r="I2005" s="2"/>
      <c r="J2005" s="2">
        <f t="shared" si="801"/>
        <v>0.13883089770354906</v>
      </c>
      <c r="K2005" s="2">
        <f t="shared" si="802"/>
        <v>0.8434237995824635</v>
      </c>
      <c r="L2005" s="2">
        <f t="shared" si="803"/>
        <v>0</v>
      </c>
      <c r="M2005" s="2">
        <f t="shared" si="804"/>
        <v>1.7745302713987443E-2</v>
      </c>
      <c r="N2005" s="53">
        <v>133</v>
      </c>
      <c r="O2005" s="53">
        <v>808</v>
      </c>
      <c r="Q2005" s="53">
        <v>13</v>
      </c>
      <c r="R2005" s="53">
        <v>4</v>
      </c>
      <c r="Y2005" s="53">
        <v>0</v>
      </c>
      <c r="AP2005" s="7">
        <f>IF(Q2005&gt;0,RANK(Q2005,(N2005:P2005,Q2005:AF2005)),0)</f>
        <v>3</v>
      </c>
      <c r="AQ2005" s="7">
        <f>IF(R2005&gt;0,RANK(R2005,(N2005:P2005,Q2005:AF2005)),0)</f>
        <v>4</v>
      </c>
      <c r="AR2005" s="7">
        <f>IF(T2005&gt;0,RANK(T2005,(N2005:P2005,Q2005:AF2005)),0)</f>
        <v>0</v>
      </c>
      <c r="AS2005" s="7">
        <f>IF(S2005&gt;0,RANK(S2005,(N2005:P2005,Q2005:AF2005)),0)</f>
        <v>0</v>
      </c>
      <c r="AT2005" s="2">
        <f t="shared" si="805"/>
        <v>1.3569937369519834E-2</v>
      </c>
      <c r="AU2005" s="2">
        <f t="shared" si="806"/>
        <v>4.1753653444676405E-3</v>
      </c>
      <c r="AV2005" s="2">
        <f t="shared" si="807"/>
        <v>0</v>
      </c>
      <c r="AW2005" s="2">
        <f t="shared" si="808"/>
        <v>0</v>
      </c>
      <c r="AY2005" t="s">
        <v>785</v>
      </c>
      <c r="AZ2005" t="s">
        <v>2058</v>
      </c>
      <c r="BA2005">
        <v>13</v>
      </c>
      <c r="BC2005">
        <v>2</v>
      </c>
      <c r="BD2005" s="91">
        <v>48</v>
      </c>
      <c r="BE2005" s="93">
        <v>125</v>
      </c>
      <c r="BF2005" s="96">
        <f t="shared" si="811"/>
        <v>48125</v>
      </c>
      <c r="BG2005" s="96">
        <f t="shared" si="812"/>
        <v>48125</v>
      </c>
      <c r="BI2005" s="7" t="s">
        <v>1447</v>
      </c>
    </row>
    <row r="2006" spans="1:61" ht="14" hidden="1" customHeight="1" outlineLevel="1" x14ac:dyDescent="0.2">
      <c r="A2006" t="s">
        <v>2253</v>
      </c>
      <c r="B2006" t="s">
        <v>2058</v>
      </c>
      <c r="C2006" s="1">
        <f t="shared" si="800"/>
        <v>3468</v>
      </c>
      <c r="D2006" s="7">
        <f>IF(N2006&gt;0, RANK(N2006,(N2006:P2006,Q2006:AF2006)),0)</f>
        <v>1</v>
      </c>
      <c r="E2006" s="7">
        <f>IF(O2006&gt;0,RANK(O2006,(N2006:P2006,Q2006:AF2006)),0)</f>
        <v>2</v>
      </c>
      <c r="F2006" s="7">
        <f>IF(P2006&gt;0,RANK(P2006,(N2006:P2006,Q2006:AF2006)),0)</f>
        <v>0</v>
      </c>
      <c r="G2006" s="1">
        <f t="shared" si="809"/>
        <v>848</v>
      </c>
      <c r="H2006" s="2">
        <f t="shared" si="810"/>
        <v>0.24452133794694347</v>
      </c>
      <c r="I2006" s="2"/>
      <c r="J2006" s="2">
        <f t="shared" si="801"/>
        <v>0.61188004613610147</v>
      </c>
      <c r="K2006" s="2">
        <f t="shared" si="802"/>
        <v>0.367358708189158</v>
      </c>
      <c r="L2006" s="2">
        <f t="shared" si="803"/>
        <v>0</v>
      </c>
      <c r="M2006" s="2">
        <f t="shared" si="804"/>
        <v>2.0761245674740525E-2</v>
      </c>
      <c r="N2006" s="53">
        <v>2122</v>
      </c>
      <c r="O2006" s="53">
        <v>1274</v>
      </c>
      <c r="Q2006" s="53">
        <v>39</v>
      </c>
      <c r="R2006" s="53">
        <v>30</v>
      </c>
      <c r="Y2006" s="53">
        <v>3</v>
      </c>
      <c r="AP2006" s="7">
        <f>IF(Q2006&gt;0,RANK(Q2006,(N2006:P2006,Q2006:AF2006)),0)</f>
        <v>3</v>
      </c>
      <c r="AQ2006" s="7">
        <f>IF(R2006&gt;0,RANK(R2006,(N2006:P2006,Q2006:AF2006)),0)</f>
        <v>4</v>
      </c>
      <c r="AR2006" s="7">
        <f>IF(T2006&gt;0,RANK(T2006,(N2006:P2006,Q2006:AF2006)),0)</f>
        <v>0</v>
      </c>
      <c r="AS2006" s="7">
        <f>IF(S2006&gt;0,RANK(S2006,(N2006:P2006,Q2006:AF2006)),0)</f>
        <v>0</v>
      </c>
      <c r="AT2006" s="2">
        <f t="shared" si="805"/>
        <v>1.124567474048443E-2</v>
      </c>
      <c r="AU2006" s="2">
        <f t="shared" si="806"/>
        <v>8.6505190311418692E-3</v>
      </c>
      <c r="AV2006" s="2">
        <f t="shared" si="807"/>
        <v>0</v>
      </c>
      <c r="AW2006" s="2">
        <f t="shared" si="808"/>
        <v>0</v>
      </c>
      <c r="AY2006" t="s">
        <v>2253</v>
      </c>
      <c r="AZ2006" t="s">
        <v>2058</v>
      </c>
      <c r="BA2006">
        <v>23</v>
      </c>
      <c r="BC2006">
        <v>2</v>
      </c>
      <c r="BD2006" s="91">
        <v>48</v>
      </c>
      <c r="BE2006" s="93">
        <v>127</v>
      </c>
      <c r="BF2006" s="96">
        <f t="shared" si="811"/>
        <v>48127</v>
      </c>
      <c r="BG2006" s="96">
        <f t="shared" si="812"/>
        <v>48127</v>
      </c>
      <c r="BI2006" s="7" t="s">
        <v>1447</v>
      </c>
    </row>
    <row r="2007" spans="1:61" ht="14" hidden="1" customHeight="1" outlineLevel="1" x14ac:dyDescent="0.2">
      <c r="A2007" t="s">
        <v>2104</v>
      </c>
      <c r="B2007" t="s">
        <v>2058</v>
      </c>
      <c r="C2007" s="1">
        <f t="shared" ref="C2007:C2070" si="813">SUM(N2007:AN2007)</f>
        <v>1625</v>
      </c>
      <c r="D2007" s="7">
        <f>IF(N2007&gt;0, RANK(N2007,(N2007:P2007,Q2007:AF2007)),0)</f>
        <v>2</v>
      </c>
      <c r="E2007" s="7">
        <f>IF(O2007&gt;0,RANK(O2007,(N2007:P2007,Q2007:AF2007)),0)</f>
        <v>1</v>
      </c>
      <c r="F2007" s="7">
        <f>IF(P2007&gt;0,RANK(P2007,(N2007:P2007,Q2007:AF2007)),0)</f>
        <v>0</v>
      </c>
      <c r="G2007" s="1">
        <f t="shared" si="809"/>
        <v>1237</v>
      </c>
      <c r="H2007" s="2">
        <f t="shared" si="810"/>
        <v>0.76123076923076927</v>
      </c>
      <c r="I2007" s="2"/>
      <c r="J2007" s="2">
        <f t="shared" ref="J2007:J2070" si="814">IF($C2007=0,"-",N2007/$C2007)</f>
        <v>0.11138461538461539</v>
      </c>
      <c r="K2007" s="2">
        <f t="shared" ref="K2007:K2070" si="815">IF($C2007=0,"-",O2007/$C2007)</f>
        <v>0.87261538461538457</v>
      </c>
      <c r="L2007" s="2">
        <f t="shared" ref="L2007:L2070" si="816">IF($C2007=0,"-",P2007/$C2007)</f>
        <v>0</v>
      </c>
      <c r="M2007" s="2">
        <f t="shared" ref="M2007:M2070" si="817">IF(C2007=0,"-",(1-J2007-K2007-L2007))</f>
        <v>1.6000000000000014E-2</v>
      </c>
      <c r="N2007" s="53">
        <v>181</v>
      </c>
      <c r="O2007" s="53">
        <v>1418</v>
      </c>
      <c r="Q2007" s="53">
        <v>22</v>
      </c>
      <c r="R2007" s="53">
        <v>4</v>
      </c>
      <c r="Y2007" s="53">
        <v>0</v>
      </c>
      <c r="AP2007" s="7">
        <f>IF(Q2007&gt;0,RANK(Q2007,(N2007:P2007,Q2007:AF2007)),0)</f>
        <v>3</v>
      </c>
      <c r="AQ2007" s="7">
        <f>IF(R2007&gt;0,RANK(R2007,(N2007:P2007,Q2007:AF2007)),0)</f>
        <v>4</v>
      </c>
      <c r="AR2007" s="7">
        <f>IF(T2007&gt;0,RANK(T2007,(N2007:P2007,Q2007:AF2007)),0)</f>
        <v>0</v>
      </c>
      <c r="AS2007" s="7">
        <f>IF(S2007&gt;0,RANK(S2007,(N2007:P2007,Q2007:AF2007)),0)</f>
        <v>0</v>
      </c>
      <c r="AT2007" s="2">
        <f t="shared" ref="AT2007:AT2070" si="818">IF($C2007=0,"-",Q2007/$C2007)</f>
        <v>1.3538461538461539E-2</v>
      </c>
      <c r="AU2007" s="2">
        <f t="shared" ref="AU2007:AU2070" si="819">IF($C2007=0,"-",R2007/$C2007)</f>
        <v>2.4615384615384616E-3</v>
      </c>
      <c r="AV2007" s="2">
        <f t="shared" ref="AV2007:AV2070" si="820">IF($C2007=0,"-",T2007/$C2007)</f>
        <v>0</v>
      </c>
      <c r="AW2007" s="2">
        <f t="shared" ref="AW2007:AW2070" si="821">IF($C2007=0,"-",S2007/$C2007)</f>
        <v>0</v>
      </c>
      <c r="AY2007" t="s">
        <v>2104</v>
      </c>
      <c r="AZ2007" t="s">
        <v>2058</v>
      </c>
      <c r="BA2007">
        <v>13</v>
      </c>
      <c r="BC2007">
        <v>2</v>
      </c>
      <c r="BD2007" s="91">
        <v>48</v>
      </c>
      <c r="BE2007" s="93">
        <v>129</v>
      </c>
      <c r="BF2007" s="96">
        <f t="shared" si="811"/>
        <v>48129</v>
      </c>
      <c r="BG2007" s="96">
        <f t="shared" si="812"/>
        <v>48129</v>
      </c>
      <c r="BI2007" s="7" t="s">
        <v>1447</v>
      </c>
    </row>
    <row r="2008" spans="1:61" ht="14" hidden="1" customHeight="1" outlineLevel="1" x14ac:dyDescent="0.2">
      <c r="A2008" t="s">
        <v>705</v>
      </c>
      <c r="B2008" t="s">
        <v>2058</v>
      </c>
      <c r="C2008" s="1">
        <f t="shared" si="813"/>
        <v>4419</v>
      </c>
      <c r="D2008" s="7">
        <f>IF(N2008&gt;0, RANK(N2008,(N2008:P2008,Q2008:AF2008)),0)</f>
        <v>1</v>
      </c>
      <c r="E2008" s="7">
        <f>IF(O2008&gt;0,RANK(O2008,(N2008:P2008,Q2008:AF2008)),0)</f>
        <v>2</v>
      </c>
      <c r="F2008" s="7">
        <f>IF(P2008&gt;0,RANK(P2008,(N2008:P2008,Q2008:AF2008)),0)</f>
        <v>0</v>
      </c>
      <c r="G2008" s="1">
        <f t="shared" si="809"/>
        <v>671</v>
      </c>
      <c r="H2008" s="2">
        <f t="shared" si="810"/>
        <v>0.15184430866711926</v>
      </c>
      <c r="I2008" s="2"/>
      <c r="J2008" s="2">
        <f t="shared" si="814"/>
        <v>0.55623444218148899</v>
      </c>
      <c r="K2008" s="2">
        <f t="shared" si="815"/>
        <v>0.40439013351436975</v>
      </c>
      <c r="L2008" s="2">
        <f t="shared" si="816"/>
        <v>0</v>
      </c>
      <c r="M2008" s="2">
        <f t="shared" si="817"/>
        <v>3.937542430414126E-2</v>
      </c>
      <c r="N2008" s="53">
        <v>2458</v>
      </c>
      <c r="O2008" s="53">
        <v>1787</v>
      </c>
      <c r="Q2008" s="53">
        <v>97</v>
      </c>
      <c r="R2008" s="53">
        <v>77</v>
      </c>
      <c r="Y2008" s="53">
        <v>0</v>
      </c>
      <c r="AP2008" s="7">
        <f>IF(Q2008&gt;0,RANK(Q2008,(N2008:P2008,Q2008:AF2008)),0)</f>
        <v>3</v>
      </c>
      <c r="AQ2008" s="7">
        <f>IF(R2008&gt;0,RANK(R2008,(N2008:P2008,Q2008:AF2008)),0)</f>
        <v>4</v>
      </c>
      <c r="AR2008" s="7">
        <f>IF(T2008&gt;0,RANK(T2008,(N2008:P2008,Q2008:AF2008)),0)</f>
        <v>0</v>
      </c>
      <c r="AS2008" s="7">
        <f>IF(S2008&gt;0,RANK(S2008,(N2008:P2008,Q2008:AF2008)),0)</f>
        <v>0</v>
      </c>
      <c r="AT2008" s="2">
        <f t="shared" si="818"/>
        <v>2.1950667571848836E-2</v>
      </c>
      <c r="AU2008" s="2">
        <f t="shared" si="819"/>
        <v>1.7424756732292372E-2</v>
      </c>
      <c r="AV2008" s="2">
        <f t="shared" si="820"/>
        <v>0</v>
      </c>
      <c r="AW2008" s="2">
        <f t="shared" si="821"/>
        <v>0</v>
      </c>
      <c r="AY2008" t="s">
        <v>705</v>
      </c>
      <c r="AZ2008" t="s">
        <v>2058</v>
      </c>
      <c r="BA2008">
        <v>15</v>
      </c>
      <c r="BC2008">
        <v>2</v>
      </c>
      <c r="BD2008" s="91">
        <v>48</v>
      </c>
      <c r="BE2008" s="93">
        <v>131</v>
      </c>
      <c r="BF2008" s="96">
        <f t="shared" si="811"/>
        <v>48131</v>
      </c>
      <c r="BG2008" s="96">
        <f t="shared" si="812"/>
        <v>48131</v>
      </c>
      <c r="BI2008" s="7" t="s">
        <v>1447</v>
      </c>
    </row>
    <row r="2009" spans="1:61" ht="14" hidden="1" customHeight="1" outlineLevel="1" x14ac:dyDescent="0.2">
      <c r="A2009" t="s">
        <v>2450</v>
      </c>
      <c r="B2009" t="s">
        <v>2058</v>
      </c>
      <c r="C2009" s="1">
        <f t="shared" si="813"/>
        <v>8089</v>
      </c>
      <c r="D2009" s="7">
        <f>IF(N2009&gt;0, RANK(N2009,(N2009:P2009,Q2009:AF2009)),0)</f>
        <v>2</v>
      </c>
      <c r="E2009" s="7">
        <f>IF(O2009&gt;0,RANK(O2009,(N2009:P2009,Q2009:AF2009)),0)</f>
        <v>1</v>
      </c>
      <c r="F2009" s="7">
        <f>IF(P2009&gt;0,RANK(P2009,(N2009:P2009,Q2009:AF2009)),0)</f>
        <v>0</v>
      </c>
      <c r="G2009" s="1">
        <f t="shared" si="809"/>
        <v>6105</v>
      </c>
      <c r="H2009" s="2">
        <f t="shared" si="810"/>
        <v>0.75472864383730998</v>
      </c>
      <c r="I2009" s="2"/>
      <c r="J2009" s="2">
        <f t="shared" si="814"/>
        <v>0.11249845469155643</v>
      </c>
      <c r="K2009" s="2">
        <f t="shared" si="815"/>
        <v>0.86722709852886637</v>
      </c>
      <c r="L2009" s="2">
        <f t="shared" si="816"/>
        <v>0</v>
      </c>
      <c r="M2009" s="2">
        <f t="shared" si="817"/>
        <v>2.0274446779577238E-2</v>
      </c>
      <c r="N2009" s="53">
        <v>910</v>
      </c>
      <c r="O2009" s="53">
        <v>7015</v>
      </c>
      <c r="Q2009" s="53">
        <v>131</v>
      </c>
      <c r="R2009" s="53">
        <v>31</v>
      </c>
      <c r="Y2009" s="53">
        <v>2</v>
      </c>
      <c r="AP2009" s="7">
        <f>IF(Q2009&gt;0,RANK(Q2009,(N2009:P2009,Q2009:AF2009)),0)</f>
        <v>3</v>
      </c>
      <c r="AQ2009" s="7">
        <f>IF(R2009&gt;0,RANK(R2009,(N2009:P2009,Q2009:AF2009)),0)</f>
        <v>4</v>
      </c>
      <c r="AR2009" s="7">
        <f>IF(T2009&gt;0,RANK(T2009,(N2009:P2009,Q2009:AF2009)),0)</f>
        <v>0</v>
      </c>
      <c r="AS2009" s="7">
        <f>IF(S2009&gt;0,RANK(S2009,(N2009:P2009,Q2009:AF2009)),0)</f>
        <v>0</v>
      </c>
      <c r="AT2009" s="2">
        <f t="shared" si="818"/>
        <v>1.6194832488564719E-2</v>
      </c>
      <c r="AU2009" s="2">
        <f t="shared" si="819"/>
        <v>3.8323649400420325E-3</v>
      </c>
      <c r="AV2009" s="2">
        <f t="shared" si="820"/>
        <v>0</v>
      </c>
      <c r="AW2009" s="2">
        <f t="shared" si="821"/>
        <v>0</v>
      </c>
      <c r="AY2009" t="s">
        <v>2450</v>
      </c>
      <c r="AZ2009" t="s">
        <v>2058</v>
      </c>
      <c r="BA2009">
        <v>11</v>
      </c>
      <c r="BC2009">
        <v>2</v>
      </c>
      <c r="BD2009" s="91">
        <v>48</v>
      </c>
      <c r="BE2009" s="93">
        <v>133</v>
      </c>
      <c r="BF2009" s="96">
        <f t="shared" si="811"/>
        <v>48133</v>
      </c>
      <c r="BG2009" s="96">
        <f t="shared" si="812"/>
        <v>48133</v>
      </c>
      <c r="BI2009" s="7" t="s">
        <v>1447</v>
      </c>
    </row>
    <row r="2010" spans="1:61" ht="14" hidden="1" customHeight="1" outlineLevel="1" x14ac:dyDescent="0.2">
      <c r="A2010" t="s">
        <v>1741</v>
      </c>
      <c r="B2010" t="s">
        <v>2058</v>
      </c>
      <c r="C2010" s="1">
        <f t="shared" si="813"/>
        <v>43572</v>
      </c>
      <c r="D2010" s="7">
        <f>IF(N2010&gt;0, RANK(N2010,(N2010:P2010,Q2010:AF2010)),0)</f>
        <v>2</v>
      </c>
      <c r="E2010" s="7">
        <f>IF(O2010&gt;0,RANK(O2010,(N2010:P2010,Q2010:AF2010)),0)</f>
        <v>1</v>
      </c>
      <c r="F2010" s="7">
        <f>IF(P2010&gt;0,RANK(P2010,(N2010:P2010,Q2010:AF2010)),0)</f>
        <v>0</v>
      </c>
      <c r="G2010" s="1">
        <f t="shared" si="809"/>
        <v>21029</v>
      </c>
      <c r="H2010" s="2">
        <f t="shared" si="810"/>
        <v>0.4826264573579363</v>
      </c>
      <c r="I2010" s="2"/>
      <c r="J2010" s="2">
        <f t="shared" si="814"/>
        <v>0.24515744055815661</v>
      </c>
      <c r="K2010" s="2">
        <f t="shared" si="815"/>
        <v>0.72778389791609288</v>
      </c>
      <c r="L2010" s="2">
        <f t="shared" si="816"/>
        <v>0</v>
      </c>
      <c r="M2010" s="2">
        <f t="shared" si="817"/>
        <v>2.7058661525750538E-2</v>
      </c>
      <c r="N2010" s="53">
        <v>10682</v>
      </c>
      <c r="O2010" s="53">
        <v>31711</v>
      </c>
      <c r="Q2010" s="53">
        <v>902</v>
      </c>
      <c r="R2010" s="53">
        <v>277</v>
      </c>
      <c r="Y2010" s="53">
        <v>0</v>
      </c>
      <c r="AP2010" s="7">
        <f>IF(Q2010&gt;0,RANK(Q2010,(N2010:P2010,Q2010:AF2010)),0)</f>
        <v>3</v>
      </c>
      <c r="AQ2010" s="7">
        <f>IF(R2010&gt;0,RANK(R2010,(N2010:P2010,Q2010:AF2010)),0)</f>
        <v>4</v>
      </c>
      <c r="AR2010" s="7">
        <f>IF(T2010&gt;0,RANK(T2010,(N2010:P2010,Q2010:AF2010)),0)</f>
        <v>0</v>
      </c>
      <c r="AS2010" s="7">
        <f>IF(S2010&gt;0,RANK(S2010,(N2010:P2010,Q2010:AF2010)),0)</f>
        <v>0</v>
      </c>
      <c r="AT2010" s="2">
        <f t="shared" si="818"/>
        <v>2.0701367850913432E-2</v>
      </c>
      <c r="AU2010" s="2">
        <f t="shared" si="819"/>
        <v>6.3572936748370517E-3</v>
      </c>
      <c r="AV2010" s="2">
        <f t="shared" si="820"/>
        <v>0</v>
      </c>
      <c r="AW2010" s="2">
        <f t="shared" si="821"/>
        <v>0</v>
      </c>
      <c r="AY2010" t="s">
        <v>1741</v>
      </c>
      <c r="AZ2010" t="s">
        <v>2058</v>
      </c>
      <c r="BA2010">
        <v>11</v>
      </c>
      <c r="BC2010">
        <v>2</v>
      </c>
      <c r="BD2010" s="91">
        <v>48</v>
      </c>
      <c r="BE2010" s="93">
        <v>135</v>
      </c>
      <c r="BF2010" s="96">
        <f t="shared" si="811"/>
        <v>48135</v>
      </c>
      <c r="BG2010" s="96">
        <f t="shared" si="812"/>
        <v>48135</v>
      </c>
      <c r="BI2010" s="7" t="s">
        <v>1447</v>
      </c>
    </row>
    <row r="2011" spans="1:61" ht="14" hidden="1" customHeight="1" outlineLevel="1" x14ac:dyDescent="0.2">
      <c r="A2011" t="s">
        <v>1696</v>
      </c>
      <c r="B2011" t="s">
        <v>2058</v>
      </c>
      <c r="C2011" s="1">
        <f t="shared" si="813"/>
        <v>986</v>
      </c>
      <c r="D2011" s="7">
        <f>IF(N2011&gt;0, RANK(N2011,(N2011:P2011,Q2011:AF2011)),0)</f>
        <v>2</v>
      </c>
      <c r="E2011" s="7">
        <f>IF(O2011&gt;0,RANK(O2011,(N2011:P2011,Q2011:AF2011)),0)</f>
        <v>1</v>
      </c>
      <c r="F2011" s="7">
        <f>IF(P2011&gt;0,RANK(P2011,(N2011:P2011,Q2011:AF2011)),0)</f>
        <v>0</v>
      </c>
      <c r="G2011" s="1">
        <f t="shared" si="809"/>
        <v>680</v>
      </c>
      <c r="H2011" s="2">
        <f t="shared" si="810"/>
        <v>0.68965517241379315</v>
      </c>
      <c r="I2011" s="2"/>
      <c r="J2011" s="2">
        <f t="shared" si="814"/>
        <v>0.1460446247464503</v>
      </c>
      <c r="K2011" s="2">
        <f t="shared" si="815"/>
        <v>0.83569979716024345</v>
      </c>
      <c r="L2011" s="2">
        <f t="shared" si="816"/>
        <v>0</v>
      </c>
      <c r="M2011" s="2">
        <f t="shared" si="817"/>
        <v>1.8255578093306246E-2</v>
      </c>
      <c r="N2011" s="53">
        <v>144</v>
      </c>
      <c r="O2011" s="53">
        <v>824</v>
      </c>
      <c r="Q2011" s="53">
        <v>14</v>
      </c>
      <c r="R2011" s="53">
        <v>3</v>
      </c>
      <c r="Y2011" s="53">
        <v>1</v>
      </c>
      <c r="AP2011" s="7">
        <f>IF(Q2011&gt;0,RANK(Q2011,(N2011:P2011,Q2011:AF2011)),0)</f>
        <v>3</v>
      </c>
      <c r="AQ2011" s="7">
        <f>IF(R2011&gt;0,RANK(R2011,(N2011:P2011,Q2011:AF2011)),0)</f>
        <v>4</v>
      </c>
      <c r="AR2011" s="7">
        <f>IF(T2011&gt;0,RANK(T2011,(N2011:P2011,Q2011:AF2011)),0)</f>
        <v>0</v>
      </c>
      <c r="AS2011" s="7">
        <f>IF(S2011&gt;0,RANK(S2011,(N2011:P2011,Q2011:AF2011)),0)</f>
        <v>0</v>
      </c>
      <c r="AT2011" s="2">
        <f t="shared" si="818"/>
        <v>1.4198782961460446E-2</v>
      </c>
      <c r="AU2011" s="2">
        <f t="shared" si="819"/>
        <v>3.0425963488843813E-3</v>
      </c>
      <c r="AV2011" s="2">
        <f t="shared" si="820"/>
        <v>0</v>
      </c>
      <c r="AW2011" s="2">
        <f t="shared" si="821"/>
        <v>0</v>
      </c>
      <c r="AY2011" t="s">
        <v>1696</v>
      </c>
      <c r="AZ2011" t="s">
        <v>2058</v>
      </c>
      <c r="BA2011">
        <v>23</v>
      </c>
      <c r="BC2011">
        <v>2</v>
      </c>
      <c r="BD2011" s="91">
        <v>48</v>
      </c>
      <c r="BE2011" s="93">
        <v>137</v>
      </c>
      <c r="BF2011" s="96">
        <f t="shared" si="811"/>
        <v>48137</v>
      </c>
      <c r="BG2011" s="96">
        <f t="shared" si="812"/>
        <v>48137</v>
      </c>
      <c r="BI2011" s="7" t="s">
        <v>1447</v>
      </c>
    </row>
    <row r="2012" spans="1:61" ht="14" hidden="1" customHeight="1" outlineLevel="1" x14ac:dyDescent="0.2">
      <c r="A2012" t="s">
        <v>587</v>
      </c>
      <c r="B2012" t="s">
        <v>2058</v>
      </c>
      <c r="C2012" s="1">
        <f t="shared" si="813"/>
        <v>259250</v>
      </c>
      <c r="D2012" s="7">
        <f>IF(N2012&gt;0, RANK(N2012,(N2012:P2012,Q2012:AF2012)),0)</f>
        <v>1</v>
      </c>
      <c r="E2012" s="7">
        <f>IF(O2012&gt;0,RANK(O2012,(N2012:P2012,Q2012:AF2012)),0)</f>
        <v>2</v>
      </c>
      <c r="F2012" s="7">
        <f>IF(P2012&gt;0,RANK(P2012,(N2012:P2012,Q2012:AF2012)),0)</f>
        <v>0</v>
      </c>
      <c r="G2012" s="1">
        <f t="shared" si="809"/>
        <v>84910</v>
      </c>
      <c r="H2012" s="2">
        <f t="shared" si="810"/>
        <v>0.32752169720347157</v>
      </c>
      <c r="I2012" s="2"/>
      <c r="J2012" s="2">
        <f t="shared" si="814"/>
        <v>0.6361851494696239</v>
      </c>
      <c r="K2012" s="2">
        <f t="shared" si="815"/>
        <v>0.30866345226615238</v>
      </c>
      <c r="L2012" s="2">
        <f t="shared" si="816"/>
        <v>0</v>
      </c>
      <c r="M2012" s="2">
        <f t="shared" si="817"/>
        <v>5.5151398264223717E-2</v>
      </c>
      <c r="N2012" s="53">
        <v>164931</v>
      </c>
      <c r="O2012" s="53">
        <v>80021</v>
      </c>
      <c r="Q2012" s="53">
        <v>8248</v>
      </c>
      <c r="R2012" s="53">
        <v>6036</v>
      </c>
      <c r="Y2012" s="53">
        <v>14</v>
      </c>
      <c r="AP2012" s="7">
        <f>IF(Q2012&gt;0,RANK(Q2012,(N2012:P2012,Q2012:AF2012)),0)</f>
        <v>3</v>
      </c>
      <c r="AQ2012" s="7">
        <f>IF(R2012&gt;0,RANK(R2012,(N2012:P2012,Q2012:AF2012)),0)</f>
        <v>4</v>
      </c>
      <c r="AR2012" s="7">
        <f>IF(T2012&gt;0,RANK(T2012,(N2012:P2012,Q2012:AF2012)),0)</f>
        <v>0</v>
      </c>
      <c r="AS2012" s="7">
        <f>IF(S2012&gt;0,RANK(S2012,(N2012:P2012,Q2012:AF2012)),0)</f>
        <v>0</v>
      </c>
      <c r="AT2012" s="2">
        <f t="shared" si="818"/>
        <v>3.1814850530376082E-2</v>
      </c>
      <c r="AU2012" s="2">
        <f t="shared" si="819"/>
        <v>2.328254580520733E-2</v>
      </c>
      <c r="AV2012" s="2">
        <f t="shared" si="820"/>
        <v>0</v>
      </c>
      <c r="AW2012" s="2">
        <f t="shared" si="821"/>
        <v>0</v>
      </c>
      <c r="AY2012" t="s">
        <v>587</v>
      </c>
      <c r="AZ2012" t="s">
        <v>2058</v>
      </c>
      <c r="BC2012">
        <v>2</v>
      </c>
      <c r="BD2012" s="91">
        <v>48</v>
      </c>
      <c r="BE2012" s="93">
        <v>141</v>
      </c>
      <c r="BF2012" s="96">
        <f t="shared" si="811"/>
        <v>48141</v>
      </c>
      <c r="BG2012" s="96">
        <f t="shared" si="812"/>
        <v>48141</v>
      </c>
      <c r="BI2012" s="7" t="s">
        <v>1447</v>
      </c>
    </row>
    <row r="2013" spans="1:61" ht="14" hidden="1" customHeight="1" outlineLevel="1" x14ac:dyDescent="0.2">
      <c r="A2013" t="s">
        <v>551</v>
      </c>
      <c r="B2013" t="s">
        <v>2058</v>
      </c>
      <c r="C2013" s="1">
        <f t="shared" si="813"/>
        <v>85039</v>
      </c>
      <c r="D2013" s="7">
        <f>IF(N2013&gt;0, RANK(N2013,(N2013:P2013,Q2013:AF2013)),0)</f>
        <v>2</v>
      </c>
      <c r="E2013" s="7">
        <f>IF(O2013&gt;0,RANK(O2013,(N2013:P2013,Q2013:AF2013)),0)</f>
        <v>1</v>
      </c>
      <c r="F2013" s="7">
        <f>IF(P2013&gt;0,RANK(P2013,(N2013:P2013,Q2013:AF2013)),0)</f>
        <v>0</v>
      </c>
      <c r="G2013" s="1">
        <f t="shared" si="809"/>
        <v>31298</v>
      </c>
      <c r="H2013" s="2">
        <f t="shared" si="810"/>
        <v>0.36804289796446338</v>
      </c>
      <c r="I2013" s="2"/>
      <c r="J2013" s="2">
        <f t="shared" si="814"/>
        <v>0.30315502298945191</v>
      </c>
      <c r="K2013" s="2">
        <f t="shared" si="815"/>
        <v>0.67119792095391528</v>
      </c>
      <c r="L2013" s="2">
        <f t="shared" si="816"/>
        <v>0</v>
      </c>
      <c r="M2013" s="2">
        <f t="shared" si="817"/>
        <v>2.5647056056632755E-2</v>
      </c>
      <c r="N2013" s="53">
        <v>25780</v>
      </c>
      <c r="O2013" s="53">
        <v>57078</v>
      </c>
      <c r="Q2013" s="53">
        <v>1589</v>
      </c>
      <c r="R2013" s="53">
        <v>585</v>
      </c>
      <c r="Y2013" s="53">
        <v>7</v>
      </c>
      <c r="AP2013" s="7">
        <f>IF(Q2013&gt;0,RANK(Q2013,(N2013:P2013,Q2013:AF2013)),0)</f>
        <v>3</v>
      </c>
      <c r="AQ2013" s="7">
        <f>IF(R2013&gt;0,RANK(R2013,(N2013:P2013,Q2013:AF2013)),0)</f>
        <v>4</v>
      </c>
      <c r="AR2013" s="7">
        <f>IF(T2013&gt;0,RANK(T2013,(N2013:P2013,Q2013:AF2013)),0)</f>
        <v>0</v>
      </c>
      <c r="AS2013" s="7">
        <f>IF(S2013&gt;0,RANK(S2013,(N2013:P2013,Q2013:AF2013)),0)</f>
        <v>0</v>
      </c>
      <c r="AT2013" s="2">
        <f t="shared" si="818"/>
        <v>1.8685544279683438E-2</v>
      </c>
      <c r="AU2013" s="2">
        <f t="shared" si="819"/>
        <v>6.8791966039111465E-3</v>
      </c>
      <c r="AV2013" s="2">
        <f t="shared" si="820"/>
        <v>0</v>
      </c>
      <c r="AW2013" s="2">
        <f t="shared" si="821"/>
        <v>0</v>
      </c>
      <c r="AY2013" t="s">
        <v>551</v>
      </c>
      <c r="AZ2013" t="s">
        <v>2058</v>
      </c>
      <c r="BA2013">
        <v>6</v>
      </c>
      <c r="BC2013">
        <v>2</v>
      </c>
      <c r="BD2013" s="91">
        <v>48</v>
      </c>
      <c r="BE2013" s="93">
        <v>139</v>
      </c>
      <c r="BF2013" s="96">
        <f t="shared" si="811"/>
        <v>48139</v>
      </c>
      <c r="BG2013" s="96">
        <f t="shared" si="812"/>
        <v>48139</v>
      </c>
      <c r="BI2013" s="7" t="s">
        <v>1447</v>
      </c>
    </row>
    <row r="2014" spans="1:61" ht="14" hidden="1" customHeight="1" outlineLevel="1" x14ac:dyDescent="0.2">
      <c r="A2014" t="s">
        <v>1087</v>
      </c>
      <c r="B2014" t="s">
        <v>2058</v>
      </c>
      <c r="C2014" s="1">
        <f t="shared" si="813"/>
        <v>16708</v>
      </c>
      <c r="D2014" s="7">
        <f>IF(N2014&gt;0, RANK(N2014,(N2014:P2014,Q2014:AF2014)),0)</f>
        <v>2</v>
      </c>
      <c r="E2014" s="7">
        <f>IF(O2014&gt;0,RANK(O2014,(N2014:P2014,Q2014:AF2014)),0)</f>
        <v>1</v>
      </c>
      <c r="F2014" s="7">
        <f>IF(P2014&gt;0,RANK(P2014,(N2014:P2014,Q2014:AF2014)),0)</f>
        <v>0</v>
      </c>
      <c r="G2014" s="1">
        <f t="shared" si="809"/>
        <v>10857</v>
      </c>
      <c r="H2014" s="2">
        <f t="shared" si="810"/>
        <v>0.64980847498204453</v>
      </c>
      <c r="I2014" s="2"/>
      <c r="J2014" s="2">
        <f t="shared" si="814"/>
        <v>0.16201819487670577</v>
      </c>
      <c r="K2014" s="2">
        <f t="shared" si="815"/>
        <v>0.81182666985875029</v>
      </c>
      <c r="L2014" s="2">
        <f t="shared" si="816"/>
        <v>0</v>
      </c>
      <c r="M2014" s="2">
        <f t="shared" si="817"/>
        <v>2.6155135264543938E-2</v>
      </c>
      <c r="N2014" s="53">
        <v>2707</v>
      </c>
      <c r="O2014" s="53">
        <v>13564</v>
      </c>
      <c r="Q2014" s="53">
        <v>335</v>
      </c>
      <c r="R2014" s="53">
        <v>102</v>
      </c>
      <c r="Y2014" s="53">
        <v>0</v>
      </c>
      <c r="AP2014" s="7">
        <f>IF(Q2014&gt;0,RANK(Q2014,(N2014:P2014,Q2014:AF2014)),0)</f>
        <v>3</v>
      </c>
      <c r="AQ2014" s="7">
        <f>IF(R2014&gt;0,RANK(R2014,(N2014:P2014,Q2014:AF2014)),0)</f>
        <v>4</v>
      </c>
      <c r="AR2014" s="7">
        <f>IF(T2014&gt;0,RANK(T2014,(N2014:P2014,Q2014:AF2014)),0)</f>
        <v>0</v>
      </c>
      <c r="AS2014" s="7">
        <f>IF(S2014&gt;0,RANK(S2014,(N2014:P2014,Q2014:AF2014)),0)</f>
        <v>0</v>
      </c>
      <c r="AT2014" s="2">
        <f t="shared" si="818"/>
        <v>2.0050275317213311E-2</v>
      </c>
      <c r="AU2014" s="2">
        <f t="shared" si="819"/>
        <v>6.10485994733062E-3</v>
      </c>
      <c r="AV2014" s="2">
        <f t="shared" si="820"/>
        <v>0</v>
      </c>
      <c r="AW2014" s="2">
        <f t="shared" si="821"/>
        <v>0</v>
      </c>
      <c r="AY2014" t="s">
        <v>1087</v>
      </c>
      <c r="AZ2014" t="s">
        <v>2058</v>
      </c>
      <c r="BC2014">
        <v>2</v>
      </c>
      <c r="BD2014" s="91">
        <v>48</v>
      </c>
      <c r="BE2014" s="93">
        <v>143</v>
      </c>
      <c r="BF2014" s="96">
        <f t="shared" si="811"/>
        <v>48143</v>
      </c>
      <c r="BG2014" s="96">
        <f t="shared" si="812"/>
        <v>48143</v>
      </c>
      <c r="BI2014" s="7" t="s">
        <v>1447</v>
      </c>
    </row>
    <row r="2015" spans="1:61" ht="14" hidden="1" customHeight="1" outlineLevel="1" x14ac:dyDescent="0.2">
      <c r="A2015" t="s">
        <v>912</v>
      </c>
      <c r="B2015" t="s">
        <v>2058</v>
      </c>
      <c r="C2015" s="1">
        <f t="shared" si="813"/>
        <v>6039</v>
      </c>
      <c r="D2015" s="7">
        <f>IF(N2015&gt;0, RANK(N2015,(N2015:P2015,Q2015:AF2015)),0)</f>
        <v>2</v>
      </c>
      <c r="E2015" s="7">
        <f>IF(O2015&gt;0,RANK(O2015,(N2015:P2015,Q2015:AF2015)),0)</f>
        <v>1</v>
      </c>
      <c r="F2015" s="7">
        <f>IF(P2015&gt;0,RANK(P2015,(N2015:P2015,Q2015:AF2015)),0)</f>
        <v>0</v>
      </c>
      <c r="G2015" s="1">
        <f t="shared" ref="G2015:G2078" si="822">IF(C2015&gt;0,MAX(N2015:P2015)-LARGE(N2015:P2015,2),0)</f>
        <v>2370</v>
      </c>
      <c r="H2015" s="2">
        <f t="shared" ref="H2015:H2078" si="823">IF(C2015&gt;0,G2015/C2015,0)</f>
        <v>0.39244908097367115</v>
      </c>
      <c r="I2015" s="2"/>
      <c r="J2015" s="2">
        <f t="shared" si="814"/>
        <v>0.29590991886073853</v>
      </c>
      <c r="K2015" s="2">
        <f t="shared" si="815"/>
        <v>0.68835899983440962</v>
      </c>
      <c r="L2015" s="2">
        <f t="shared" si="816"/>
        <v>0</v>
      </c>
      <c r="M2015" s="2">
        <f t="shared" si="817"/>
        <v>1.5731081304851791E-2</v>
      </c>
      <c r="N2015" s="53">
        <v>1787</v>
      </c>
      <c r="O2015" s="53">
        <v>4157</v>
      </c>
      <c r="Q2015" s="53">
        <v>76</v>
      </c>
      <c r="R2015" s="53">
        <v>19</v>
      </c>
      <c r="Y2015" s="53">
        <v>0</v>
      </c>
      <c r="AP2015" s="7">
        <f>IF(Q2015&gt;0,RANK(Q2015,(N2015:P2015,Q2015:AF2015)),0)</f>
        <v>3</v>
      </c>
      <c r="AQ2015" s="7">
        <f>IF(R2015&gt;0,RANK(R2015,(N2015:P2015,Q2015:AF2015)),0)</f>
        <v>4</v>
      </c>
      <c r="AR2015" s="7">
        <f>IF(T2015&gt;0,RANK(T2015,(N2015:P2015,Q2015:AF2015)),0)</f>
        <v>0</v>
      </c>
      <c r="AS2015" s="7">
        <f>IF(S2015&gt;0,RANK(S2015,(N2015:P2015,Q2015:AF2015)),0)</f>
        <v>0</v>
      </c>
      <c r="AT2015" s="2">
        <f t="shared" si="818"/>
        <v>1.2584865043881437E-2</v>
      </c>
      <c r="AU2015" s="2">
        <f t="shared" si="819"/>
        <v>3.1462162609703593E-3</v>
      </c>
      <c r="AV2015" s="2">
        <f t="shared" si="820"/>
        <v>0</v>
      </c>
      <c r="AW2015" s="2">
        <f t="shared" si="821"/>
        <v>0</v>
      </c>
      <c r="AY2015" t="s">
        <v>912</v>
      </c>
      <c r="AZ2015" t="s">
        <v>2058</v>
      </c>
      <c r="BA2015">
        <v>17</v>
      </c>
      <c r="BC2015">
        <v>2</v>
      </c>
      <c r="BD2015" s="91">
        <v>48</v>
      </c>
      <c r="BE2015" s="93">
        <v>145</v>
      </c>
      <c r="BF2015" s="96">
        <f t="shared" si="811"/>
        <v>48145</v>
      </c>
      <c r="BG2015" s="96">
        <f t="shared" si="812"/>
        <v>48145</v>
      </c>
      <c r="BI2015" s="7" t="s">
        <v>1447</v>
      </c>
    </row>
    <row r="2016" spans="1:61" ht="14" hidden="1" customHeight="1" outlineLevel="1" x14ac:dyDescent="0.2">
      <c r="A2016" t="s">
        <v>1996</v>
      </c>
      <c r="B2016" t="s">
        <v>2058</v>
      </c>
      <c r="C2016" s="1">
        <f t="shared" si="813"/>
        <v>14749</v>
      </c>
      <c r="D2016" s="7">
        <f>IF(N2016&gt;0, RANK(N2016,(N2016:P2016,Q2016:AF2016)),0)</f>
        <v>2</v>
      </c>
      <c r="E2016" s="7">
        <f>IF(O2016&gt;0,RANK(O2016,(N2016:P2016,Q2016:AF2016)),0)</f>
        <v>1</v>
      </c>
      <c r="F2016" s="7">
        <f>IF(P2016&gt;0,RANK(P2016,(N2016:P2016,Q2016:AF2016)),0)</f>
        <v>0</v>
      </c>
      <c r="G2016" s="1">
        <f t="shared" si="822"/>
        <v>9277</v>
      </c>
      <c r="H2016" s="2">
        <f t="shared" si="823"/>
        <v>0.62899179605396971</v>
      </c>
      <c r="I2016" s="2"/>
      <c r="J2016" s="2">
        <f t="shared" si="814"/>
        <v>0.17350328835853279</v>
      </c>
      <c r="K2016" s="2">
        <f t="shared" si="815"/>
        <v>0.8024950844125025</v>
      </c>
      <c r="L2016" s="2">
        <f t="shared" si="816"/>
        <v>0</v>
      </c>
      <c r="M2016" s="2">
        <f t="shared" si="817"/>
        <v>2.4001627228964706E-2</v>
      </c>
      <c r="N2016" s="53">
        <v>2559</v>
      </c>
      <c r="O2016" s="53">
        <v>11836</v>
      </c>
      <c r="Q2016" s="53">
        <v>273</v>
      </c>
      <c r="R2016" s="53">
        <v>80</v>
      </c>
      <c r="Y2016" s="53">
        <v>1</v>
      </c>
      <c r="AP2016" s="7">
        <f>IF(Q2016&gt;0,RANK(Q2016,(N2016:P2016,Q2016:AF2016)),0)</f>
        <v>3</v>
      </c>
      <c r="AQ2016" s="7">
        <f>IF(R2016&gt;0,RANK(R2016,(N2016:P2016,Q2016:AF2016)),0)</f>
        <v>4</v>
      </c>
      <c r="AR2016" s="7">
        <f>IF(T2016&gt;0,RANK(T2016,(N2016:P2016,Q2016:AF2016)),0)</f>
        <v>0</v>
      </c>
      <c r="AS2016" s="7">
        <f>IF(S2016&gt;0,RANK(S2016,(N2016:P2016,Q2016:AF2016)),0)</f>
        <v>0</v>
      </c>
      <c r="AT2016" s="2">
        <f t="shared" si="818"/>
        <v>1.8509729473184623E-2</v>
      </c>
      <c r="AU2016" s="2">
        <f t="shared" si="819"/>
        <v>5.424096548918571E-3</v>
      </c>
      <c r="AV2016" s="2">
        <f t="shared" si="820"/>
        <v>0</v>
      </c>
      <c r="AW2016" s="2">
        <f t="shared" si="821"/>
        <v>0</v>
      </c>
      <c r="AY2016" t="s">
        <v>1996</v>
      </c>
      <c r="AZ2016" t="s">
        <v>2058</v>
      </c>
      <c r="BA2016">
        <v>4</v>
      </c>
      <c r="BC2016">
        <v>2</v>
      </c>
      <c r="BD2016" s="91">
        <v>48</v>
      </c>
      <c r="BE2016" s="93">
        <v>147</v>
      </c>
      <c r="BF2016" s="96">
        <f t="shared" si="811"/>
        <v>48147</v>
      </c>
      <c r="BG2016" s="96">
        <f t="shared" si="812"/>
        <v>48147</v>
      </c>
      <c r="BI2016" s="7" t="s">
        <v>1447</v>
      </c>
    </row>
    <row r="2017" spans="1:61" ht="14" hidden="1" customHeight="1" outlineLevel="1" x14ac:dyDescent="0.2">
      <c r="A2017" t="s">
        <v>1909</v>
      </c>
      <c r="B2017" t="s">
        <v>2058</v>
      </c>
      <c r="C2017" s="1">
        <f t="shared" si="813"/>
        <v>12864</v>
      </c>
      <c r="D2017" s="7">
        <f>IF(N2017&gt;0, RANK(N2017,(N2017:P2017,Q2017:AF2017)),0)</f>
        <v>2</v>
      </c>
      <c r="E2017" s="7">
        <f>IF(O2017&gt;0,RANK(O2017,(N2017:P2017,Q2017:AF2017)),0)</f>
        <v>1</v>
      </c>
      <c r="F2017" s="7">
        <f>IF(P2017&gt;0,RANK(P2017,(N2017:P2017,Q2017:AF2017)),0)</f>
        <v>0</v>
      </c>
      <c r="G2017" s="1">
        <f t="shared" si="822"/>
        <v>7422</v>
      </c>
      <c r="H2017" s="2">
        <f t="shared" si="823"/>
        <v>0.57695895522388063</v>
      </c>
      <c r="I2017" s="2"/>
      <c r="J2017" s="2">
        <f t="shared" si="814"/>
        <v>0.20475746268656717</v>
      </c>
      <c r="K2017" s="2">
        <f t="shared" si="815"/>
        <v>0.78171641791044777</v>
      </c>
      <c r="L2017" s="2">
        <f t="shared" si="816"/>
        <v>0</v>
      </c>
      <c r="M2017" s="2">
        <f t="shared" si="817"/>
        <v>1.3526119402985093E-2</v>
      </c>
      <c r="N2017" s="53">
        <v>2634</v>
      </c>
      <c r="O2017" s="53">
        <v>10056</v>
      </c>
      <c r="Q2017" s="53">
        <v>129</v>
      </c>
      <c r="R2017" s="53">
        <v>45</v>
      </c>
      <c r="Y2017" s="53">
        <v>0</v>
      </c>
      <c r="AP2017" s="7">
        <f>IF(Q2017&gt;0,RANK(Q2017,(N2017:P2017,Q2017:AF2017)),0)</f>
        <v>3</v>
      </c>
      <c r="AQ2017" s="7">
        <f>IF(R2017&gt;0,RANK(R2017,(N2017:P2017,Q2017:AF2017)),0)</f>
        <v>4</v>
      </c>
      <c r="AR2017" s="7">
        <f>IF(T2017&gt;0,RANK(T2017,(N2017:P2017,Q2017:AF2017)),0)</f>
        <v>0</v>
      </c>
      <c r="AS2017" s="7">
        <f>IF(S2017&gt;0,RANK(S2017,(N2017:P2017,Q2017:AF2017)),0)</f>
        <v>0</v>
      </c>
      <c r="AT2017" s="2">
        <f t="shared" si="818"/>
        <v>1.0027985074626865E-2</v>
      </c>
      <c r="AU2017" s="2">
        <f t="shared" si="819"/>
        <v>3.4981343283582091E-3</v>
      </c>
      <c r="AV2017" s="2">
        <f t="shared" si="820"/>
        <v>0</v>
      </c>
      <c r="AW2017" s="2">
        <f t="shared" si="821"/>
        <v>0</v>
      </c>
      <c r="AY2017" t="s">
        <v>1909</v>
      </c>
      <c r="AZ2017" t="s">
        <v>2058</v>
      </c>
      <c r="BA2017">
        <v>10</v>
      </c>
      <c r="BC2017">
        <v>2</v>
      </c>
      <c r="BD2017" s="91">
        <v>48</v>
      </c>
      <c r="BE2017" s="93">
        <v>149</v>
      </c>
      <c r="BF2017" s="96">
        <f t="shared" si="811"/>
        <v>48149</v>
      </c>
      <c r="BG2017" s="96">
        <f t="shared" si="812"/>
        <v>48149</v>
      </c>
      <c r="BI2017" s="7" t="s">
        <v>1447</v>
      </c>
    </row>
    <row r="2018" spans="1:61" ht="14" hidden="1" customHeight="1" outlineLevel="1" x14ac:dyDescent="0.2">
      <c r="A2018" t="s">
        <v>913</v>
      </c>
      <c r="B2018" t="s">
        <v>2058</v>
      </c>
      <c r="C2018" s="1">
        <f t="shared" si="813"/>
        <v>1804</v>
      </c>
      <c r="D2018" s="7">
        <f>IF(N2018&gt;0, RANK(N2018,(N2018:P2018,Q2018:AF2018)),0)</f>
        <v>2</v>
      </c>
      <c r="E2018" s="7">
        <f>IF(O2018&gt;0,RANK(O2018,(N2018:P2018,Q2018:AF2018)),0)</f>
        <v>1</v>
      </c>
      <c r="F2018" s="7">
        <f>IF(P2018&gt;0,RANK(P2018,(N2018:P2018,Q2018:AF2018)),0)</f>
        <v>0</v>
      </c>
      <c r="G2018" s="1">
        <f t="shared" si="822"/>
        <v>1067</v>
      </c>
      <c r="H2018" s="2">
        <f t="shared" si="823"/>
        <v>0.59146341463414631</v>
      </c>
      <c r="I2018" s="2"/>
      <c r="J2018" s="2">
        <f t="shared" si="814"/>
        <v>0.19456762749445677</v>
      </c>
      <c r="K2018" s="2">
        <f t="shared" si="815"/>
        <v>0.78603104212860309</v>
      </c>
      <c r="L2018" s="2">
        <f t="shared" si="816"/>
        <v>0</v>
      </c>
      <c r="M2018" s="2">
        <f t="shared" si="817"/>
        <v>1.940133037694014E-2</v>
      </c>
      <c r="N2018" s="53">
        <v>351</v>
      </c>
      <c r="O2018" s="53">
        <v>1418</v>
      </c>
      <c r="Q2018" s="53">
        <v>28</v>
      </c>
      <c r="R2018" s="53">
        <v>7</v>
      </c>
      <c r="Y2018" s="53">
        <v>0</v>
      </c>
      <c r="AP2018" s="7">
        <f>IF(Q2018&gt;0,RANK(Q2018,(N2018:P2018,Q2018:AF2018)),0)</f>
        <v>3</v>
      </c>
      <c r="AQ2018" s="7">
        <f>IF(R2018&gt;0,RANK(R2018,(N2018:P2018,Q2018:AF2018)),0)</f>
        <v>4</v>
      </c>
      <c r="AR2018" s="7">
        <f>IF(T2018&gt;0,RANK(T2018,(N2018:P2018,Q2018:AF2018)),0)</f>
        <v>0</v>
      </c>
      <c r="AS2018" s="7">
        <f>IF(S2018&gt;0,RANK(S2018,(N2018:P2018,Q2018:AF2018)),0)</f>
        <v>0</v>
      </c>
      <c r="AT2018" s="2">
        <f t="shared" si="818"/>
        <v>1.5521064301552107E-2</v>
      </c>
      <c r="AU2018" s="2">
        <f t="shared" si="819"/>
        <v>3.8802660753880268E-3</v>
      </c>
      <c r="AV2018" s="2">
        <f t="shared" si="820"/>
        <v>0</v>
      </c>
      <c r="AW2018" s="2">
        <f t="shared" si="821"/>
        <v>0</v>
      </c>
      <c r="AY2018" t="s">
        <v>913</v>
      </c>
      <c r="AZ2018" t="s">
        <v>2058</v>
      </c>
      <c r="BA2018">
        <v>19</v>
      </c>
      <c r="BC2018">
        <v>2</v>
      </c>
      <c r="BD2018" s="91">
        <v>48</v>
      </c>
      <c r="BE2018" s="93">
        <v>151</v>
      </c>
      <c r="BF2018" s="96">
        <f t="shared" si="811"/>
        <v>48151</v>
      </c>
      <c r="BG2018" s="96">
        <f t="shared" si="812"/>
        <v>48151</v>
      </c>
      <c r="BI2018" s="7" t="s">
        <v>1447</v>
      </c>
    </row>
    <row r="2019" spans="1:61" ht="14" hidden="1" customHeight="1" outlineLevel="1" x14ac:dyDescent="0.2">
      <c r="A2019" t="s">
        <v>1658</v>
      </c>
      <c r="B2019" t="s">
        <v>2058</v>
      </c>
      <c r="C2019" s="1">
        <f t="shared" si="813"/>
        <v>1990</v>
      </c>
      <c r="D2019" s="7">
        <f>IF(N2019&gt;0, RANK(N2019,(N2019:P2019,Q2019:AF2019)),0)</f>
        <v>2</v>
      </c>
      <c r="E2019" s="7">
        <f>IF(O2019&gt;0,RANK(O2019,(N2019:P2019,Q2019:AF2019)),0)</f>
        <v>1</v>
      </c>
      <c r="F2019" s="7">
        <f>IF(P2019&gt;0,RANK(P2019,(N2019:P2019,Q2019:AF2019)),0)</f>
        <v>0</v>
      </c>
      <c r="G2019" s="1">
        <f t="shared" si="822"/>
        <v>1157</v>
      </c>
      <c r="H2019" s="2">
        <f t="shared" si="823"/>
        <v>0.58140703517587944</v>
      </c>
      <c r="I2019" s="2"/>
      <c r="J2019" s="2">
        <f t="shared" si="814"/>
        <v>0.19949748743718593</v>
      </c>
      <c r="K2019" s="2">
        <f t="shared" si="815"/>
        <v>0.78090452261306531</v>
      </c>
      <c r="L2019" s="2">
        <f t="shared" si="816"/>
        <v>0</v>
      </c>
      <c r="M2019" s="2">
        <f t="shared" si="817"/>
        <v>1.9597989949748706E-2</v>
      </c>
      <c r="N2019" s="53">
        <v>397</v>
      </c>
      <c r="O2019" s="53">
        <v>1554</v>
      </c>
      <c r="Q2019" s="53">
        <v>29</v>
      </c>
      <c r="R2019" s="53">
        <v>10</v>
      </c>
      <c r="Y2019" s="53">
        <v>0</v>
      </c>
      <c r="AP2019" s="7">
        <f>IF(Q2019&gt;0,RANK(Q2019,(N2019:P2019,Q2019:AF2019)),0)</f>
        <v>3</v>
      </c>
      <c r="AQ2019" s="7">
        <f>IF(R2019&gt;0,RANK(R2019,(N2019:P2019,Q2019:AF2019)),0)</f>
        <v>4</v>
      </c>
      <c r="AR2019" s="7">
        <f>IF(T2019&gt;0,RANK(T2019,(N2019:P2019,Q2019:AF2019)),0)</f>
        <v>0</v>
      </c>
      <c r="AS2019" s="7">
        <f>IF(S2019&gt;0,RANK(S2019,(N2019:P2019,Q2019:AF2019)),0)</f>
        <v>0</v>
      </c>
      <c r="AT2019" s="2">
        <f t="shared" si="818"/>
        <v>1.457286432160804E-2</v>
      </c>
      <c r="AU2019" s="2">
        <f t="shared" si="819"/>
        <v>5.0251256281407036E-3</v>
      </c>
      <c r="AV2019" s="2">
        <f t="shared" si="820"/>
        <v>0</v>
      </c>
      <c r="AW2019" s="2">
        <f t="shared" si="821"/>
        <v>0</v>
      </c>
      <c r="AY2019" t="s">
        <v>1658</v>
      </c>
      <c r="AZ2019" t="s">
        <v>2058</v>
      </c>
      <c r="BC2019">
        <v>2</v>
      </c>
      <c r="BD2019" s="91">
        <v>48</v>
      </c>
      <c r="BE2019" s="93">
        <v>153</v>
      </c>
      <c r="BF2019" s="96">
        <f t="shared" si="811"/>
        <v>48153</v>
      </c>
      <c r="BG2019" s="96">
        <f t="shared" si="812"/>
        <v>48153</v>
      </c>
      <c r="BI2019" s="7" t="s">
        <v>1447</v>
      </c>
    </row>
    <row r="2020" spans="1:61" ht="14" hidden="1" customHeight="1" outlineLevel="1" x14ac:dyDescent="0.2">
      <c r="A2020" t="s">
        <v>1600</v>
      </c>
      <c r="B2020" t="s">
        <v>2058</v>
      </c>
      <c r="C2020" s="1">
        <f t="shared" si="813"/>
        <v>519</v>
      </c>
      <c r="D2020" s="7">
        <f>IF(N2020&gt;0, RANK(N2020,(N2020:P2020,Q2020:AF2020)),0)</f>
        <v>2</v>
      </c>
      <c r="E2020" s="7">
        <f>IF(O2020&gt;0,RANK(O2020,(N2020:P2020,Q2020:AF2020)),0)</f>
        <v>1</v>
      </c>
      <c r="F2020" s="7">
        <f>IF(P2020&gt;0,RANK(P2020,(N2020:P2020,Q2020:AF2020)),0)</f>
        <v>0</v>
      </c>
      <c r="G2020" s="1">
        <f t="shared" si="822"/>
        <v>297</v>
      </c>
      <c r="H2020" s="2">
        <f t="shared" si="823"/>
        <v>0.5722543352601156</v>
      </c>
      <c r="I2020" s="2"/>
      <c r="J2020" s="2">
        <f t="shared" si="814"/>
        <v>0.20616570327552985</v>
      </c>
      <c r="K2020" s="2">
        <f t="shared" si="815"/>
        <v>0.77842003853564545</v>
      </c>
      <c r="L2020" s="2">
        <f t="shared" si="816"/>
        <v>0</v>
      </c>
      <c r="M2020" s="2">
        <f t="shared" si="817"/>
        <v>1.5414258188824692E-2</v>
      </c>
      <c r="N2020" s="53">
        <v>107</v>
      </c>
      <c r="O2020" s="53">
        <v>404</v>
      </c>
      <c r="Q2020" s="53">
        <v>7</v>
      </c>
      <c r="R2020" s="53">
        <v>1</v>
      </c>
      <c r="Y2020" s="53">
        <v>0</v>
      </c>
      <c r="AP2020" s="7">
        <f>IF(Q2020&gt;0,RANK(Q2020,(N2020:P2020,Q2020:AF2020)),0)</f>
        <v>3</v>
      </c>
      <c r="AQ2020" s="7">
        <f>IF(R2020&gt;0,RANK(R2020,(N2020:P2020,Q2020:AF2020)),0)</f>
        <v>4</v>
      </c>
      <c r="AR2020" s="7">
        <f>IF(T2020&gt;0,RANK(T2020,(N2020:P2020,Q2020:AF2020)),0)</f>
        <v>0</v>
      </c>
      <c r="AS2020" s="7">
        <f>IF(S2020&gt;0,RANK(S2020,(N2020:P2020,Q2020:AF2020)),0)</f>
        <v>0</v>
      </c>
      <c r="AT2020" s="2">
        <f t="shared" si="818"/>
        <v>1.348747591522158E-2</v>
      </c>
      <c r="AU2020" s="2">
        <f t="shared" si="819"/>
        <v>1.9267822736030828E-3</v>
      </c>
      <c r="AV2020" s="2">
        <f t="shared" si="820"/>
        <v>0</v>
      </c>
      <c r="AW2020" s="2">
        <f t="shared" si="821"/>
        <v>0</v>
      </c>
      <c r="AY2020" t="s">
        <v>1600</v>
      </c>
      <c r="AZ2020" t="s">
        <v>2058</v>
      </c>
      <c r="BA2020">
        <v>13</v>
      </c>
      <c r="BC2020">
        <v>2</v>
      </c>
      <c r="BD2020" s="91">
        <v>48</v>
      </c>
      <c r="BE2020" s="93">
        <v>155</v>
      </c>
      <c r="BF2020" s="96">
        <f t="shared" si="811"/>
        <v>48155</v>
      </c>
      <c r="BG2020" s="96">
        <f t="shared" si="812"/>
        <v>48155</v>
      </c>
      <c r="BI2020" s="7" t="s">
        <v>1447</v>
      </c>
    </row>
    <row r="2021" spans="1:61" ht="14" hidden="1" customHeight="1" outlineLevel="1" x14ac:dyDescent="0.2">
      <c r="A2021" t="s">
        <v>1451</v>
      </c>
      <c r="B2021" t="s">
        <v>2058</v>
      </c>
      <c r="C2021" s="1">
        <f t="shared" si="813"/>
        <v>347439</v>
      </c>
      <c r="D2021" s="7">
        <f>IF(N2021&gt;0, RANK(N2021,(N2021:P2021,Q2021:AF2021)),0)</f>
        <v>1</v>
      </c>
      <c r="E2021" s="7">
        <f>IF(O2021&gt;0,RANK(O2021,(N2021:P2021,Q2021:AF2021)),0)</f>
        <v>2</v>
      </c>
      <c r="F2021" s="7">
        <f>IF(P2021&gt;0,RANK(P2021,(N2021:P2021,Q2021:AF2021)),0)</f>
        <v>0</v>
      </c>
      <c r="G2021" s="1">
        <f t="shared" si="822"/>
        <v>18007</v>
      </c>
      <c r="H2021" s="2">
        <f t="shared" si="823"/>
        <v>5.1827802866114631E-2</v>
      </c>
      <c r="I2021" s="2"/>
      <c r="J2021" s="2">
        <f t="shared" si="814"/>
        <v>0.51515230011599156</v>
      </c>
      <c r="K2021" s="2">
        <f t="shared" si="815"/>
        <v>0.46332449724987695</v>
      </c>
      <c r="L2021" s="2">
        <f t="shared" si="816"/>
        <v>0</v>
      </c>
      <c r="M2021" s="2">
        <f t="shared" si="817"/>
        <v>2.1523202634131489E-2</v>
      </c>
      <c r="N2021" s="53">
        <v>178984</v>
      </c>
      <c r="O2021" s="53">
        <v>160977</v>
      </c>
      <c r="Q2021" s="53">
        <v>5359</v>
      </c>
      <c r="R2021" s="53">
        <v>2112</v>
      </c>
      <c r="Y2021" s="53">
        <v>7</v>
      </c>
      <c r="AP2021" s="7">
        <f>IF(Q2021&gt;0,RANK(Q2021,(N2021:P2021,Q2021:AF2021)),0)</f>
        <v>3</v>
      </c>
      <c r="AQ2021" s="7">
        <f>IF(R2021&gt;0,RANK(R2021,(N2021:P2021,Q2021:AF2021)),0)</f>
        <v>4</v>
      </c>
      <c r="AR2021" s="7">
        <f>IF(T2021&gt;0,RANK(T2021,(N2021:P2021,Q2021:AF2021)),0)</f>
        <v>0</v>
      </c>
      <c r="AS2021" s="7">
        <f>IF(S2021&gt;0,RANK(S2021,(N2021:P2021,Q2021:AF2021)),0)</f>
        <v>0</v>
      </c>
      <c r="AT2021" s="2">
        <f t="shared" si="818"/>
        <v>1.5424290307075487E-2</v>
      </c>
      <c r="AU2021" s="2">
        <f t="shared" si="819"/>
        <v>6.0787649054942017E-3</v>
      </c>
      <c r="AV2021" s="2">
        <f t="shared" si="820"/>
        <v>0</v>
      </c>
      <c r="AW2021" s="2">
        <f t="shared" si="821"/>
        <v>0</v>
      </c>
      <c r="AY2021" t="s">
        <v>1451</v>
      </c>
      <c r="AZ2021" t="s">
        <v>2058</v>
      </c>
      <c r="BC2021">
        <v>2</v>
      </c>
      <c r="BD2021" s="91">
        <v>48</v>
      </c>
      <c r="BE2021" s="93">
        <v>157</v>
      </c>
      <c r="BF2021" s="96">
        <f t="shared" si="811"/>
        <v>48157</v>
      </c>
      <c r="BG2021" s="96">
        <f t="shared" si="812"/>
        <v>48157</v>
      </c>
      <c r="BI2021" s="7" t="s">
        <v>1447</v>
      </c>
    </row>
    <row r="2022" spans="1:61" ht="14" hidden="1" customHeight="1" outlineLevel="1" x14ac:dyDescent="0.2">
      <c r="A2022" t="s">
        <v>2356</v>
      </c>
      <c r="B2022" t="s">
        <v>2058</v>
      </c>
      <c r="C2022" s="1">
        <f t="shared" si="813"/>
        <v>4942</v>
      </c>
      <c r="D2022" s="7">
        <f>IF(N2022&gt;0, RANK(N2022,(N2022:P2022,Q2022:AF2022)),0)</f>
        <v>2</v>
      </c>
      <c r="E2022" s="7">
        <f>IF(O2022&gt;0,RANK(O2022,(N2022:P2022,Q2022:AF2022)),0)</f>
        <v>1</v>
      </c>
      <c r="F2022" s="7">
        <f>IF(P2022&gt;0,RANK(P2022,(N2022:P2022,Q2022:AF2022)),0)</f>
        <v>0</v>
      </c>
      <c r="G2022" s="1">
        <f t="shared" si="822"/>
        <v>3361</v>
      </c>
      <c r="H2022" s="2">
        <f t="shared" si="823"/>
        <v>0.6800890327802509</v>
      </c>
      <c r="I2022" s="2"/>
      <c r="J2022" s="2">
        <f t="shared" si="814"/>
        <v>0.15236746256576286</v>
      </c>
      <c r="K2022" s="2">
        <f t="shared" si="815"/>
        <v>0.83245649534601374</v>
      </c>
      <c r="L2022" s="2">
        <f t="shared" si="816"/>
        <v>0</v>
      </c>
      <c r="M2022" s="2">
        <f t="shared" si="817"/>
        <v>1.5176042088223429E-2</v>
      </c>
      <c r="N2022" s="53">
        <v>753</v>
      </c>
      <c r="O2022" s="53">
        <v>4114</v>
      </c>
      <c r="Q2022" s="53">
        <v>63</v>
      </c>
      <c r="R2022" s="53">
        <v>12</v>
      </c>
      <c r="Y2022" s="53">
        <v>0</v>
      </c>
      <c r="AP2022" s="7">
        <f>IF(Q2022&gt;0,RANK(Q2022,(N2022:P2022,Q2022:AF2022)),0)</f>
        <v>3</v>
      </c>
      <c r="AQ2022" s="7">
        <f>IF(R2022&gt;0,RANK(R2022,(N2022:P2022,Q2022:AF2022)),0)</f>
        <v>4</v>
      </c>
      <c r="AR2022" s="7">
        <f>IF(T2022&gt;0,RANK(T2022,(N2022:P2022,Q2022:AF2022)),0)</f>
        <v>0</v>
      </c>
      <c r="AS2022" s="7">
        <f>IF(S2022&gt;0,RANK(S2022,(N2022:P2022,Q2022:AF2022)),0)</f>
        <v>0</v>
      </c>
      <c r="AT2022" s="2">
        <f t="shared" si="818"/>
        <v>1.2747875354107648E-2</v>
      </c>
      <c r="AU2022" s="2">
        <f t="shared" si="819"/>
        <v>2.4281667341157424E-3</v>
      </c>
      <c r="AV2022" s="2">
        <f t="shared" si="820"/>
        <v>0</v>
      </c>
      <c r="AW2022" s="2">
        <f t="shared" si="821"/>
        <v>0</v>
      </c>
      <c r="AY2022" t="s">
        <v>2356</v>
      </c>
      <c r="AZ2022" t="s">
        <v>2058</v>
      </c>
      <c r="BA2022">
        <v>4</v>
      </c>
      <c r="BC2022">
        <v>2</v>
      </c>
      <c r="BD2022" s="91">
        <v>48</v>
      </c>
      <c r="BE2022" s="93">
        <v>159</v>
      </c>
      <c r="BF2022" s="96">
        <f t="shared" si="811"/>
        <v>48159</v>
      </c>
      <c r="BG2022" s="96">
        <f t="shared" si="812"/>
        <v>48159</v>
      </c>
      <c r="BI2022" s="7" t="s">
        <v>1447</v>
      </c>
    </row>
    <row r="2023" spans="1:61" ht="14" hidden="1" customHeight="1" outlineLevel="1" x14ac:dyDescent="0.2">
      <c r="A2023" t="s">
        <v>628</v>
      </c>
      <c r="B2023" t="s">
        <v>2058</v>
      </c>
      <c r="C2023" s="1">
        <f t="shared" si="813"/>
        <v>8557</v>
      </c>
      <c r="D2023" s="7">
        <f>IF(N2023&gt;0, RANK(N2023,(N2023:P2023,Q2023:AF2023)),0)</f>
        <v>2</v>
      </c>
      <c r="E2023" s="7">
        <f>IF(O2023&gt;0,RANK(O2023,(N2023:P2023,Q2023:AF2023)),0)</f>
        <v>1</v>
      </c>
      <c r="F2023" s="7">
        <f>IF(P2023&gt;0,RANK(P2023,(N2023:P2023,Q2023:AF2023)),0)</f>
        <v>0</v>
      </c>
      <c r="G2023" s="1">
        <f t="shared" si="822"/>
        <v>5285</v>
      </c>
      <c r="H2023" s="2">
        <f t="shared" si="823"/>
        <v>0.61762299871450277</v>
      </c>
      <c r="I2023" s="2"/>
      <c r="J2023" s="2">
        <f t="shared" si="814"/>
        <v>0.18148883954657005</v>
      </c>
      <c r="K2023" s="2">
        <f t="shared" si="815"/>
        <v>0.79911183826107279</v>
      </c>
      <c r="L2023" s="2">
        <f t="shared" si="816"/>
        <v>0</v>
      </c>
      <c r="M2023" s="2">
        <f t="shared" si="817"/>
        <v>1.9399322192357182E-2</v>
      </c>
      <c r="N2023" s="53">
        <v>1553</v>
      </c>
      <c r="O2023" s="53">
        <v>6838</v>
      </c>
      <c r="Q2023" s="53">
        <v>116</v>
      </c>
      <c r="R2023" s="53">
        <v>50</v>
      </c>
      <c r="Y2023" s="53">
        <v>0</v>
      </c>
      <c r="AP2023" s="7">
        <f>IF(Q2023&gt;0,RANK(Q2023,(N2023:P2023,Q2023:AF2023)),0)</f>
        <v>3</v>
      </c>
      <c r="AQ2023" s="7">
        <f>IF(R2023&gt;0,RANK(R2023,(N2023:P2023,Q2023:AF2023)),0)</f>
        <v>4</v>
      </c>
      <c r="AR2023" s="7">
        <f>IF(T2023&gt;0,RANK(T2023,(N2023:P2023,Q2023:AF2023)),0)</f>
        <v>0</v>
      </c>
      <c r="AS2023" s="7">
        <f>IF(S2023&gt;0,RANK(S2023,(N2023:P2023,Q2023:AF2023)),0)</f>
        <v>0</v>
      </c>
      <c r="AT2023" s="2">
        <f t="shared" si="818"/>
        <v>1.3556152857309805E-2</v>
      </c>
      <c r="AU2023" s="2">
        <f t="shared" si="819"/>
        <v>5.8431693350473298E-3</v>
      </c>
      <c r="AV2023" s="2">
        <f t="shared" si="820"/>
        <v>0</v>
      </c>
      <c r="AW2023" s="2">
        <f t="shared" si="821"/>
        <v>0</v>
      </c>
      <c r="AY2023" t="s">
        <v>628</v>
      </c>
      <c r="AZ2023" t="s">
        <v>2058</v>
      </c>
      <c r="BA2023">
        <v>17</v>
      </c>
      <c r="BC2023">
        <v>2</v>
      </c>
      <c r="BD2023" s="91">
        <v>48</v>
      </c>
      <c r="BE2023" s="93">
        <v>161</v>
      </c>
      <c r="BF2023" s="96">
        <f t="shared" si="811"/>
        <v>48161</v>
      </c>
      <c r="BG2023" s="96">
        <f t="shared" si="812"/>
        <v>48161</v>
      </c>
      <c r="BI2023" s="7" t="s">
        <v>1447</v>
      </c>
    </row>
    <row r="2024" spans="1:61" ht="14" hidden="1" customHeight="1" outlineLevel="1" x14ac:dyDescent="0.2">
      <c r="A2024" t="s">
        <v>2293</v>
      </c>
      <c r="B2024" t="s">
        <v>2058</v>
      </c>
      <c r="C2024" s="1">
        <f t="shared" si="813"/>
        <v>4921</v>
      </c>
      <c r="D2024" s="7">
        <f>IF(N2024&gt;0, RANK(N2024,(N2024:P2024,Q2024:AF2024)),0)</f>
        <v>2</v>
      </c>
      <c r="E2024" s="7">
        <f>IF(O2024&gt;0,RANK(O2024,(N2024:P2024,Q2024:AF2024)),0)</f>
        <v>1</v>
      </c>
      <c r="F2024" s="7">
        <f>IF(P2024&gt;0,RANK(P2024,(N2024:P2024,Q2024:AF2024)),0)</f>
        <v>0</v>
      </c>
      <c r="G2024" s="1">
        <f t="shared" si="822"/>
        <v>206</v>
      </c>
      <c r="H2024" s="2">
        <f t="shared" si="823"/>
        <v>4.1861410282462916E-2</v>
      </c>
      <c r="I2024" s="2"/>
      <c r="J2024" s="2">
        <f t="shared" si="814"/>
        <v>0.46393009550904285</v>
      </c>
      <c r="K2024" s="2">
        <f t="shared" si="815"/>
        <v>0.50579150579150578</v>
      </c>
      <c r="L2024" s="2">
        <f t="shared" si="816"/>
        <v>0</v>
      </c>
      <c r="M2024" s="2">
        <f t="shared" si="817"/>
        <v>3.027839869945137E-2</v>
      </c>
      <c r="N2024" s="53">
        <v>2283</v>
      </c>
      <c r="O2024" s="53">
        <v>2489</v>
      </c>
      <c r="Q2024" s="53">
        <v>71</v>
      </c>
      <c r="R2024" s="53">
        <v>78</v>
      </c>
      <c r="Y2024" s="53">
        <v>0</v>
      </c>
      <c r="AP2024" s="7">
        <f>IF(Q2024&gt;0,RANK(Q2024,(N2024:P2024,Q2024:AF2024)),0)</f>
        <v>4</v>
      </c>
      <c r="AQ2024" s="7">
        <f>IF(R2024&gt;0,RANK(R2024,(N2024:P2024,Q2024:AF2024)),0)</f>
        <v>3</v>
      </c>
      <c r="AR2024" s="7">
        <f>IF(T2024&gt;0,RANK(T2024,(N2024:P2024,Q2024:AF2024)),0)</f>
        <v>0</v>
      </c>
      <c r="AS2024" s="7">
        <f>IF(S2024&gt;0,RANK(S2024,(N2024:P2024,Q2024:AF2024)),0)</f>
        <v>0</v>
      </c>
      <c r="AT2024" s="2">
        <f t="shared" si="818"/>
        <v>1.442796179638285E-2</v>
      </c>
      <c r="AU2024" s="2">
        <f t="shared" si="819"/>
        <v>1.5850436903068484E-2</v>
      </c>
      <c r="AV2024" s="2">
        <f t="shared" si="820"/>
        <v>0</v>
      </c>
      <c r="AW2024" s="2">
        <f t="shared" si="821"/>
        <v>0</v>
      </c>
      <c r="AY2024" t="s">
        <v>2293</v>
      </c>
      <c r="AZ2024" t="s">
        <v>2058</v>
      </c>
      <c r="BA2024">
        <v>23</v>
      </c>
      <c r="BC2024">
        <v>2</v>
      </c>
      <c r="BD2024" s="91">
        <v>48</v>
      </c>
      <c r="BE2024" s="93">
        <v>163</v>
      </c>
      <c r="BF2024" s="96">
        <f t="shared" si="811"/>
        <v>48163</v>
      </c>
      <c r="BG2024" s="96">
        <f t="shared" si="812"/>
        <v>48163</v>
      </c>
      <c r="BI2024" s="7" t="s">
        <v>1447</v>
      </c>
    </row>
    <row r="2025" spans="1:61" ht="14" hidden="1" customHeight="1" outlineLevel="1" x14ac:dyDescent="0.2">
      <c r="A2025" t="s">
        <v>2278</v>
      </c>
      <c r="B2025" t="s">
        <v>2058</v>
      </c>
      <c r="C2025" s="1">
        <f t="shared" si="813"/>
        <v>5760</v>
      </c>
      <c r="D2025" s="7">
        <f>IF(N2025&gt;0, RANK(N2025,(N2025:P2025,Q2025:AF2025)),0)</f>
        <v>2</v>
      </c>
      <c r="E2025" s="7">
        <f>IF(O2025&gt;0,RANK(O2025,(N2025:P2025,Q2025:AF2025)),0)</f>
        <v>1</v>
      </c>
      <c r="F2025" s="7">
        <f>IF(P2025&gt;0,RANK(P2025,(N2025:P2025,Q2025:AF2025)),0)</f>
        <v>0</v>
      </c>
      <c r="G2025" s="1">
        <f t="shared" si="822"/>
        <v>4570</v>
      </c>
      <c r="H2025" s="2">
        <f t="shared" si="823"/>
        <v>0.79340277777777779</v>
      </c>
      <c r="I2025" s="2"/>
      <c r="J2025" s="2">
        <f t="shared" si="814"/>
        <v>9.5138888888888884E-2</v>
      </c>
      <c r="K2025" s="2">
        <f t="shared" si="815"/>
        <v>0.88854166666666667</v>
      </c>
      <c r="L2025" s="2">
        <f t="shared" si="816"/>
        <v>0</v>
      </c>
      <c r="M2025" s="2">
        <f t="shared" si="817"/>
        <v>1.6319444444444442E-2</v>
      </c>
      <c r="N2025" s="53">
        <v>548</v>
      </c>
      <c r="O2025" s="53">
        <v>5118</v>
      </c>
      <c r="Q2025" s="53">
        <v>76</v>
      </c>
      <c r="R2025" s="53">
        <v>18</v>
      </c>
      <c r="Y2025" s="53">
        <v>0</v>
      </c>
      <c r="AP2025" s="7">
        <f>IF(Q2025&gt;0,RANK(Q2025,(N2025:P2025,Q2025:AF2025)),0)</f>
        <v>3</v>
      </c>
      <c r="AQ2025" s="7">
        <f>IF(R2025&gt;0,RANK(R2025,(N2025:P2025,Q2025:AF2025)),0)</f>
        <v>4</v>
      </c>
      <c r="AR2025" s="7">
        <f>IF(T2025&gt;0,RANK(T2025,(N2025:P2025,Q2025:AF2025)),0)</f>
        <v>0</v>
      </c>
      <c r="AS2025" s="7">
        <f>IF(S2025&gt;0,RANK(S2025,(N2025:P2025,Q2025:AF2025)),0)</f>
        <v>0</v>
      </c>
      <c r="AT2025" s="2">
        <f t="shared" si="818"/>
        <v>1.3194444444444444E-2</v>
      </c>
      <c r="AU2025" s="2">
        <f t="shared" si="819"/>
        <v>3.1250000000000002E-3</v>
      </c>
      <c r="AV2025" s="2">
        <f t="shared" si="820"/>
        <v>0</v>
      </c>
      <c r="AW2025" s="2">
        <f t="shared" si="821"/>
        <v>0</v>
      </c>
      <c r="AY2025" t="s">
        <v>2278</v>
      </c>
      <c r="AZ2025" t="s">
        <v>2058</v>
      </c>
      <c r="BA2025">
        <v>19</v>
      </c>
      <c r="BC2025">
        <v>2</v>
      </c>
      <c r="BD2025" s="91">
        <v>48</v>
      </c>
      <c r="BE2025" s="93">
        <v>165</v>
      </c>
      <c r="BF2025" s="96">
        <f t="shared" si="811"/>
        <v>48165</v>
      </c>
      <c r="BG2025" s="96">
        <f t="shared" si="812"/>
        <v>48165</v>
      </c>
      <c r="BI2025" s="7" t="s">
        <v>1447</v>
      </c>
    </row>
    <row r="2026" spans="1:61" ht="14" hidden="1" customHeight="1" outlineLevel="1" x14ac:dyDescent="0.2">
      <c r="A2026" t="s">
        <v>885</v>
      </c>
      <c r="B2026" t="s">
        <v>2058</v>
      </c>
      <c r="C2026" s="1">
        <f t="shared" si="813"/>
        <v>153386</v>
      </c>
      <c r="D2026" s="7">
        <f>IF(N2026&gt;0, RANK(N2026,(N2026:P2026,Q2026:AF2026)),0)</f>
        <v>2</v>
      </c>
      <c r="E2026" s="7">
        <f>IF(O2026&gt;0,RANK(O2026,(N2026:P2026,Q2026:AF2026)),0)</f>
        <v>1</v>
      </c>
      <c r="F2026" s="7">
        <f>IF(P2026&gt;0,RANK(P2026,(N2026:P2026,Q2026:AF2026)),0)</f>
        <v>0</v>
      </c>
      <c r="G2026" s="1">
        <f t="shared" si="822"/>
        <v>39223</v>
      </c>
      <c r="H2026" s="2">
        <f t="shared" si="823"/>
        <v>0.25571434159571277</v>
      </c>
      <c r="I2026" s="2"/>
      <c r="J2026" s="2">
        <f t="shared" si="814"/>
        <v>0.35918532330199626</v>
      </c>
      <c r="K2026" s="2">
        <f t="shared" si="815"/>
        <v>0.61489966489770909</v>
      </c>
      <c r="L2026" s="2">
        <f t="shared" si="816"/>
        <v>0</v>
      </c>
      <c r="M2026" s="2">
        <f t="shared" si="817"/>
        <v>2.5915011800294652E-2</v>
      </c>
      <c r="N2026" s="53">
        <v>55094</v>
      </c>
      <c r="O2026" s="53">
        <v>94317</v>
      </c>
      <c r="Q2026" s="53">
        <v>3003</v>
      </c>
      <c r="R2026" s="53">
        <v>969</v>
      </c>
      <c r="Y2026" s="53">
        <v>3</v>
      </c>
      <c r="AP2026" s="7">
        <f>IF(Q2026&gt;0,RANK(Q2026,(N2026:P2026,Q2026:AF2026)),0)</f>
        <v>3</v>
      </c>
      <c r="AQ2026" s="7">
        <f>IF(R2026&gt;0,RANK(R2026,(N2026:P2026,Q2026:AF2026)),0)</f>
        <v>4</v>
      </c>
      <c r="AR2026" s="7">
        <f>IF(T2026&gt;0,RANK(T2026,(N2026:P2026,Q2026:AF2026)),0)</f>
        <v>0</v>
      </c>
      <c r="AS2026" s="7">
        <f>IF(S2026&gt;0,RANK(S2026,(N2026:P2026,Q2026:AF2026)),0)</f>
        <v>0</v>
      </c>
      <c r="AT2026" s="2">
        <f t="shared" si="818"/>
        <v>1.9578057971392435E-2</v>
      </c>
      <c r="AU2026" s="2">
        <f t="shared" si="819"/>
        <v>6.3173953294303259E-3</v>
      </c>
      <c r="AV2026" s="2">
        <f t="shared" si="820"/>
        <v>0</v>
      </c>
      <c r="AW2026" s="2">
        <f t="shared" si="821"/>
        <v>0</v>
      </c>
      <c r="AY2026" t="s">
        <v>885</v>
      </c>
      <c r="AZ2026" t="s">
        <v>2058</v>
      </c>
      <c r="BA2026">
        <v>14</v>
      </c>
      <c r="BC2026">
        <v>2</v>
      </c>
      <c r="BD2026" s="91">
        <v>48</v>
      </c>
      <c r="BE2026" s="93">
        <v>167</v>
      </c>
      <c r="BF2026" s="96">
        <f t="shared" si="811"/>
        <v>48167</v>
      </c>
      <c r="BG2026" s="96">
        <f t="shared" si="812"/>
        <v>48167</v>
      </c>
      <c r="BI2026" s="7" t="s">
        <v>1447</v>
      </c>
    </row>
    <row r="2027" spans="1:61" ht="14" hidden="1" customHeight="1" outlineLevel="1" x14ac:dyDescent="0.2">
      <c r="A2027" t="s">
        <v>679</v>
      </c>
      <c r="B2027" t="s">
        <v>2058</v>
      </c>
      <c r="C2027" s="1">
        <f t="shared" si="813"/>
        <v>1617</v>
      </c>
      <c r="D2027" s="7">
        <f>IF(N2027&gt;0, RANK(N2027,(N2027:P2027,Q2027:AF2027)),0)</f>
        <v>2</v>
      </c>
      <c r="E2027" s="7">
        <f>IF(O2027&gt;0,RANK(O2027,(N2027:P2027,Q2027:AF2027)),0)</f>
        <v>1</v>
      </c>
      <c r="F2027" s="7">
        <f>IF(P2027&gt;0,RANK(P2027,(N2027:P2027,Q2027:AF2027)),0)</f>
        <v>0</v>
      </c>
      <c r="G2027" s="1">
        <f t="shared" si="822"/>
        <v>1149</v>
      </c>
      <c r="H2027" s="2">
        <f t="shared" si="823"/>
        <v>0.71057513914656767</v>
      </c>
      <c r="I2027" s="2"/>
      <c r="J2027" s="2">
        <f t="shared" si="814"/>
        <v>0.1391465677179963</v>
      </c>
      <c r="K2027" s="2">
        <f t="shared" si="815"/>
        <v>0.84972170686456405</v>
      </c>
      <c r="L2027" s="2">
        <f t="shared" si="816"/>
        <v>0</v>
      </c>
      <c r="M2027" s="2">
        <f t="shared" si="817"/>
        <v>1.1131725417439675E-2</v>
      </c>
      <c r="N2027" s="53">
        <v>225</v>
      </c>
      <c r="O2027" s="53">
        <v>1374</v>
      </c>
      <c r="Q2027" s="53">
        <v>11</v>
      </c>
      <c r="R2027" s="53">
        <v>7</v>
      </c>
      <c r="Y2027" s="53">
        <v>0</v>
      </c>
      <c r="AP2027" s="7">
        <f>IF(Q2027&gt;0,RANK(Q2027,(N2027:P2027,Q2027:AF2027)),0)</f>
        <v>3</v>
      </c>
      <c r="AQ2027" s="7">
        <f>IF(R2027&gt;0,RANK(R2027,(N2027:P2027,Q2027:AF2027)),0)</f>
        <v>4</v>
      </c>
      <c r="AR2027" s="7">
        <f>IF(T2027&gt;0,RANK(T2027,(N2027:P2027,Q2027:AF2027)),0)</f>
        <v>0</v>
      </c>
      <c r="AS2027" s="7">
        <f>IF(S2027&gt;0,RANK(S2027,(N2027:P2027,Q2027:AF2027)),0)</f>
        <v>0</v>
      </c>
      <c r="AT2027" s="2">
        <f t="shared" si="818"/>
        <v>6.8027210884353739E-3</v>
      </c>
      <c r="AU2027" s="2">
        <f t="shared" si="819"/>
        <v>4.329004329004329E-3</v>
      </c>
      <c r="AV2027" s="2">
        <f t="shared" si="820"/>
        <v>0</v>
      </c>
      <c r="AW2027" s="2">
        <f t="shared" si="821"/>
        <v>0</v>
      </c>
      <c r="AY2027" t="s">
        <v>679</v>
      </c>
      <c r="AZ2027" t="s">
        <v>2058</v>
      </c>
      <c r="BA2027">
        <v>19</v>
      </c>
      <c r="BC2027">
        <v>2</v>
      </c>
      <c r="BD2027" s="91">
        <v>48</v>
      </c>
      <c r="BE2027" s="93">
        <v>169</v>
      </c>
      <c r="BF2027" s="96">
        <f t="shared" si="811"/>
        <v>48169</v>
      </c>
      <c r="BG2027" s="96">
        <f t="shared" si="812"/>
        <v>48169</v>
      </c>
      <c r="BI2027" s="7" t="s">
        <v>1447</v>
      </c>
    </row>
    <row r="2028" spans="1:61" ht="14" hidden="1" customHeight="1" outlineLevel="1" x14ac:dyDescent="0.2">
      <c r="A2028" t="s">
        <v>55</v>
      </c>
      <c r="B2028" t="s">
        <v>2058</v>
      </c>
      <c r="C2028" s="1">
        <f t="shared" si="813"/>
        <v>15779</v>
      </c>
      <c r="D2028" s="7">
        <f>IF(N2028&gt;0, RANK(N2028,(N2028:P2028,Q2028:AF2028)),0)</f>
        <v>2</v>
      </c>
      <c r="E2028" s="7">
        <f>IF(O2028&gt;0,RANK(O2028,(N2028:P2028,Q2028:AF2028)),0)</f>
        <v>1</v>
      </c>
      <c r="F2028" s="7">
        <f>IF(P2028&gt;0,RANK(P2028,(N2028:P2028,Q2028:AF2028)),0)</f>
        <v>0</v>
      </c>
      <c r="G2028" s="1">
        <f t="shared" si="822"/>
        <v>9547</v>
      </c>
      <c r="H2028" s="2">
        <f t="shared" si="823"/>
        <v>0.60504467963749287</v>
      </c>
      <c r="I2028" s="2"/>
      <c r="J2028" s="2">
        <f t="shared" si="814"/>
        <v>0.18987261550161608</v>
      </c>
      <c r="K2028" s="2">
        <f t="shared" si="815"/>
        <v>0.79491729513910891</v>
      </c>
      <c r="L2028" s="2">
        <f t="shared" si="816"/>
        <v>0</v>
      </c>
      <c r="M2028" s="2">
        <f t="shared" si="817"/>
        <v>1.5210089359275036E-2</v>
      </c>
      <c r="N2028" s="53">
        <v>2996</v>
      </c>
      <c r="O2028" s="53">
        <v>12543</v>
      </c>
      <c r="Q2028" s="53">
        <v>200</v>
      </c>
      <c r="R2028" s="53">
        <v>39</v>
      </c>
      <c r="Y2028" s="53">
        <v>1</v>
      </c>
      <c r="AP2028" s="7">
        <f>IF(Q2028&gt;0,RANK(Q2028,(N2028:P2028,Q2028:AF2028)),0)</f>
        <v>3</v>
      </c>
      <c r="AQ2028" s="7">
        <f>IF(R2028&gt;0,RANK(R2028,(N2028:P2028,Q2028:AF2028)),0)</f>
        <v>4</v>
      </c>
      <c r="AR2028" s="7">
        <f>IF(T2028&gt;0,RANK(T2028,(N2028:P2028,Q2028:AF2028)),0)</f>
        <v>0</v>
      </c>
      <c r="AS2028" s="7">
        <f>IF(S2028&gt;0,RANK(S2028,(N2028:P2028,Q2028:AF2028)),0)</f>
        <v>0</v>
      </c>
      <c r="AT2028" s="2">
        <f t="shared" si="818"/>
        <v>1.2675074466062489E-2</v>
      </c>
      <c r="AU2028" s="2">
        <f t="shared" si="819"/>
        <v>2.4716395208821853E-3</v>
      </c>
      <c r="AV2028" s="2">
        <f t="shared" si="820"/>
        <v>0</v>
      </c>
      <c r="AW2028" s="2">
        <f t="shared" si="821"/>
        <v>0</v>
      </c>
      <c r="AY2028" t="s">
        <v>55</v>
      </c>
      <c r="AZ2028" t="s">
        <v>2058</v>
      </c>
      <c r="BA2028">
        <v>21</v>
      </c>
      <c r="BC2028">
        <v>2</v>
      </c>
      <c r="BD2028" s="91">
        <v>48</v>
      </c>
      <c r="BE2028" s="93">
        <v>171</v>
      </c>
      <c r="BF2028" s="96">
        <f t="shared" si="811"/>
        <v>48171</v>
      </c>
      <c r="BG2028" s="96">
        <f t="shared" si="812"/>
        <v>48171</v>
      </c>
      <c r="BI2028" s="7" t="s">
        <v>1447</v>
      </c>
    </row>
    <row r="2029" spans="1:61" ht="14" hidden="1" customHeight="1" outlineLevel="1" x14ac:dyDescent="0.2">
      <c r="A2029" t="s">
        <v>1483</v>
      </c>
      <c r="B2029" t="s">
        <v>2058</v>
      </c>
      <c r="C2029" s="1">
        <f t="shared" si="813"/>
        <v>646</v>
      </c>
      <c r="D2029" s="7">
        <f>IF(N2029&gt;0, RANK(N2029,(N2029:P2029,Q2029:AF2029)),0)</f>
        <v>2</v>
      </c>
      <c r="E2029" s="7">
        <f>IF(O2029&gt;0,RANK(O2029,(N2029:P2029,Q2029:AF2029)),0)</f>
        <v>1</v>
      </c>
      <c r="F2029" s="7">
        <f>IF(P2029&gt;0,RANK(P2029,(N2029:P2029,Q2029:AF2029)),0)</f>
        <v>0</v>
      </c>
      <c r="G2029" s="1">
        <f t="shared" si="822"/>
        <v>568</v>
      </c>
      <c r="H2029" s="2">
        <f t="shared" si="823"/>
        <v>0.87925696594427249</v>
      </c>
      <c r="I2029" s="2"/>
      <c r="J2029" s="2">
        <f t="shared" si="814"/>
        <v>5.4179566563467493E-2</v>
      </c>
      <c r="K2029" s="2">
        <f t="shared" si="815"/>
        <v>0.93343653250773995</v>
      </c>
      <c r="L2029" s="2">
        <f t="shared" si="816"/>
        <v>0</v>
      </c>
      <c r="M2029" s="2">
        <f t="shared" si="817"/>
        <v>1.2383900928792602E-2</v>
      </c>
      <c r="N2029" s="53">
        <v>35</v>
      </c>
      <c r="O2029" s="53">
        <v>603</v>
      </c>
      <c r="Q2029" s="53">
        <v>5</v>
      </c>
      <c r="R2029" s="53">
        <v>3</v>
      </c>
      <c r="Y2029" s="53">
        <v>0</v>
      </c>
      <c r="AP2029" s="7">
        <f>IF(Q2029&gt;0,RANK(Q2029,(N2029:P2029,Q2029:AF2029)),0)</f>
        <v>3</v>
      </c>
      <c r="AQ2029" s="7">
        <f>IF(R2029&gt;0,RANK(R2029,(N2029:P2029,Q2029:AF2029)),0)</f>
        <v>4</v>
      </c>
      <c r="AR2029" s="7">
        <f>IF(T2029&gt;0,RANK(T2029,(N2029:P2029,Q2029:AF2029)),0)</f>
        <v>0</v>
      </c>
      <c r="AS2029" s="7">
        <f>IF(S2029&gt;0,RANK(S2029,(N2029:P2029,Q2029:AF2029)),0)</f>
        <v>0</v>
      </c>
      <c r="AT2029" s="2">
        <f t="shared" si="818"/>
        <v>7.7399380804953561E-3</v>
      </c>
      <c r="AU2029" s="2">
        <f t="shared" si="819"/>
        <v>4.6439628482972135E-3</v>
      </c>
      <c r="AV2029" s="2">
        <f t="shared" si="820"/>
        <v>0</v>
      </c>
      <c r="AW2029" s="2">
        <f t="shared" si="821"/>
        <v>0</v>
      </c>
      <c r="AY2029" t="s">
        <v>1483</v>
      </c>
      <c r="AZ2029" t="s">
        <v>2058</v>
      </c>
      <c r="BA2029">
        <v>11</v>
      </c>
      <c r="BC2029">
        <v>2</v>
      </c>
      <c r="BD2029" s="91">
        <v>48</v>
      </c>
      <c r="BE2029" s="93">
        <v>173</v>
      </c>
      <c r="BF2029" s="96">
        <f t="shared" si="811"/>
        <v>48173</v>
      </c>
      <c r="BG2029" s="96">
        <f t="shared" si="812"/>
        <v>48173</v>
      </c>
      <c r="BI2029" s="7" t="s">
        <v>1447</v>
      </c>
    </row>
    <row r="2030" spans="1:61" ht="14" hidden="1" customHeight="1" outlineLevel="1" x14ac:dyDescent="0.2">
      <c r="A2030" t="s">
        <v>57</v>
      </c>
      <c r="B2030" t="s">
        <v>2058</v>
      </c>
      <c r="C2030" s="1">
        <f t="shared" si="813"/>
        <v>3909</v>
      </c>
      <c r="D2030" s="7">
        <f>IF(N2030&gt;0, RANK(N2030,(N2030:P2030,Q2030:AF2030)),0)</f>
        <v>2</v>
      </c>
      <c r="E2030" s="7">
        <f>IF(O2030&gt;0,RANK(O2030,(N2030:P2030,Q2030:AF2030)),0)</f>
        <v>1</v>
      </c>
      <c r="F2030" s="7">
        <f>IF(P2030&gt;0,RANK(P2030,(N2030:P2030,Q2030:AF2030)),0)</f>
        <v>0</v>
      </c>
      <c r="G2030" s="1">
        <f t="shared" si="822"/>
        <v>2160</v>
      </c>
      <c r="H2030" s="2">
        <f t="shared" si="823"/>
        <v>0.55257099002302379</v>
      </c>
      <c r="I2030" s="2"/>
      <c r="J2030" s="2">
        <f t="shared" si="814"/>
        <v>0.21488871834228704</v>
      </c>
      <c r="K2030" s="2">
        <f t="shared" si="815"/>
        <v>0.76745970836531086</v>
      </c>
      <c r="L2030" s="2">
        <f t="shared" si="816"/>
        <v>0</v>
      </c>
      <c r="M2030" s="2">
        <f t="shared" si="817"/>
        <v>1.7651573292402079E-2</v>
      </c>
      <c r="N2030" s="53">
        <v>840</v>
      </c>
      <c r="O2030" s="53">
        <v>3000</v>
      </c>
      <c r="Q2030" s="53">
        <v>43</v>
      </c>
      <c r="R2030" s="53">
        <v>14</v>
      </c>
      <c r="Y2030" s="53">
        <v>12</v>
      </c>
      <c r="AP2030" s="7">
        <f>IF(Q2030&gt;0,RANK(Q2030,(N2030:P2030,Q2030:AF2030)),0)</f>
        <v>3</v>
      </c>
      <c r="AQ2030" s="7">
        <f>IF(R2030&gt;0,RANK(R2030,(N2030:P2030,Q2030:AF2030)),0)</f>
        <v>4</v>
      </c>
      <c r="AR2030" s="7">
        <f>IF(T2030&gt;0,RANK(T2030,(N2030:P2030,Q2030:AF2030)),0)</f>
        <v>0</v>
      </c>
      <c r="AS2030" s="7">
        <f>IF(S2030&gt;0,RANK(S2030,(N2030:P2030,Q2030:AF2030)),0)</f>
        <v>0</v>
      </c>
      <c r="AT2030" s="2">
        <f t="shared" si="818"/>
        <v>1.1000255819902788E-2</v>
      </c>
      <c r="AU2030" s="2">
        <f t="shared" si="819"/>
        <v>3.581478639038117E-3</v>
      </c>
      <c r="AV2030" s="2">
        <f t="shared" si="820"/>
        <v>0</v>
      </c>
      <c r="AW2030" s="2">
        <f t="shared" si="821"/>
        <v>0</v>
      </c>
      <c r="AY2030" t="s">
        <v>57</v>
      </c>
      <c r="AZ2030" t="s">
        <v>2058</v>
      </c>
      <c r="BA2030">
        <v>34</v>
      </c>
      <c r="BC2030">
        <v>2</v>
      </c>
      <c r="BD2030" s="91">
        <v>48</v>
      </c>
      <c r="BE2030" s="93">
        <v>175</v>
      </c>
      <c r="BF2030" s="96">
        <f t="shared" si="811"/>
        <v>48175</v>
      </c>
      <c r="BG2030" s="96">
        <f t="shared" si="812"/>
        <v>48175</v>
      </c>
      <c r="BI2030" s="7" t="s">
        <v>1447</v>
      </c>
    </row>
    <row r="2031" spans="1:61" ht="14" hidden="1" customHeight="1" outlineLevel="1" x14ac:dyDescent="0.2">
      <c r="A2031" t="s">
        <v>889</v>
      </c>
      <c r="B2031" t="s">
        <v>2058</v>
      </c>
      <c r="C2031" s="1">
        <f t="shared" si="813"/>
        <v>7531</v>
      </c>
      <c r="D2031" s="7">
        <f>IF(N2031&gt;0, RANK(N2031,(N2031:P2031,Q2031:AF2031)),0)</f>
        <v>2</v>
      </c>
      <c r="E2031" s="7">
        <f>IF(O2031&gt;0,RANK(O2031,(N2031:P2031,Q2031:AF2031)),0)</f>
        <v>1</v>
      </c>
      <c r="F2031" s="7">
        <f>IF(P2031&gt;0,RANK(P2031,(N2031:P2031,Q2031:AF2031)),0)</f>
        <v>0</v>
      </c>
      <c r="G2031" s="1">
        <f t="shared" si="822"/>
        <v>3835</v>
      </c>
      <c r="H2031" s="2">
        <f t="shared" si="823"/>
        <v>0.50922852210861769</v>
      </c>
      <c r="I2031" s="2"/>
      <c r="J2031" s="2">
        <f t="shared" si="814"/>
        <v>0.23662196255477361</v>
      </c>
      <c r="K2031" s="2">
        <f t="shared" si="815"/>
        <v>0.74585048466339132</v>
      </c>
      <c r="L2031" s="2">
        <f t="shared" si="816"/>
        <v>0</v>
      </c>
      <c r="M2031" s="2">
        <f t="shared" si="817"/>
        <v>1.7527552781835043E-2</v>
      </c>
      <c r="N2031" s="53">
        <v>1782</v>
      </c>
      <c r="O2031" s="53">
        <v>5617</v>
      </c>
      <c r="Q2031" s="53">
        <v>89</v>
      </c>
      <c r="R2031" s="53">
        <v>42</v>
      </c>
      <c r="Y2031" s="53">
        <v>1</v>
      </c>
      <c r="AP2031" s="7">
        <f>IF(Q2031&gt;0,RANK(Q2031,(N2031:P2031,Q2031:AF2031)),0)</f>
        <v>3</v>
      </c>
      <c r="AQ2031" s="7">
        <f>IF(R2031&gt;0,RANK(R2031,(N2031:P2031,Q2031:AF2031)),0)</f>
        <v>4</v>
      </c>
      <c r="AR2031" s="7">
        <f>IF(T2031&gt;0,RANK(T2031,(N2031:P2031,Q2031:AF2031)),0)</f>
        <v>0</v>
      </c>
      <c r="AS2031" s="7">
        <f>IF(S2031&gt;0,RANK(S2031,(N2031:P2031,Q2031:AF2031)),0)</f>
        <v>0</v>
      </c>
      <c r="AT2031" s="2">
        <f t="shared" si="818"/>
        <v>1.1817819678661532E-2</v>
      </c>
      <c r="AU2031" s="2">
        <f t="shared" si="819"/>
        <v>5.5769486124020717E-3</v>
      </c>
      <c r="AV2031" s="2">
        <f t="shared" si="820"/>
        <v>0</v>
      </c>
      <c r="AW2031" s="2">
        <f t="shared" si="821"/>
        <v>0</v>
      </c>
      <c r="AY2031" t="s">
        <v>889</v>
      </c>
      <c r="AZ2031" t="s">
        <v>2058</v>
      </c>
      <c r="BC2031">
        <v>2</v>
      </c>
      <c r="BD2031" s="91">
        <v>48</v>
      </c>
      <c r="BE2031" s="93">
        <v>177</v>
      </c>
      <c r="BF2031" s="96">
        <f t="shared" si="811"/>
        <v>48177</v>
      </c>
      <c r="BG2031" s="96">
        <f t="shared" si="812"/>
        <v>48177</v>
      </c>
      <c r="BI2031" s="7" t="s">
        <v>1447</v>
      </c>
    </row>
    <row r="2032" spans="1:61" ht="14" hidden="1" customHeight="1" outlineLevel="1" x14ac:dyDescent="0.2">
      <c r="A2032" t="s">
        <v>1612</v>
      </c>
      <c r="B2032" t="s">
        <v>2058</v>
      </c>
      <c r="C2032" s="1">
        <f t="shared" si="813"/>
        <v>7688</v>
      </c>
      <c r="D2032" s="7">
        <f>IF(N2032&gt;0, RANK(N2032,(N2032:P2032,Q2032:AF2032)),0)</f>
        <v>2</v>
      </c>
      <c r="E2032" s="7">
        <f>IF(O2032&gt;0,RANK(O2032,(N2032:P2032,Q2032:AF2032)),0)</f>
        <v>1</v>
      </c>
      <c r="F2032" s="7">
        <f>IF(P2032&gt;0,RANK(P2032,(N2032:P2032,Q2032:AF2032)),0)</f>
        <v>0</v>
      </c>
      <c r="G2032" s="1">
        <f t="shared" si="822"/>
        <v>5931</v>
      </c>
      <c r="H2032" s="2">
        <f t="shared" si="823"/>
        <v>0.77146201873048903</v>
      </c>
      <c r="I2032" s="2"/>
      <c r="J2032" s="2">
        <f t="shared" si="814"/>
        <v>0.10067637877211238</v>
      </c>
      <c r="K2032" s="2">
        <f t="shared" si="815"/>
        <v>0.87213839750260147</v>
      </c>
      <c r="L2032" s="2">
        <f t="shared" si="816"/>
        <v>0</v>
      </c>
      <c r="M2032" s="2">
        <f t="shared" si="817"/>
        <v>2.7185223725286201E-2</v>
      </c>
      <c r="N2032" s="53">
        <v>774</v>
      </c>
      <c r="O2032" s="53">
        <v>6705</v>
      </c>
      <c r="Q2032" s="53">
        <v>167</v>
      </c>
      <c r="R2032" s="53">
        <v>42</v>
      </c>
      <c r="Y2032" s="53">
        <v>0</v>
      </c>
      <c r="AP2032" s="7">
        <f>IF(Q2032&gt;0,RANK(Q2032,(N2032:P2032,Q2032:AF2032)),0)</f>
        <v>3</v>
      </c>
      <c r="AQ2032" s="7">
        <f>IF(R2032&gt;0,RANK(R2032,(N2032:P2032,Q2032:AF2032)),0)</f>
        <v>4</v>
      </c>
      <c r="AR2032" s="7">
        <f>IF(T2032&gt;0,RANK(T2032,(N2032:P2032,Q2032:AF2032)),0)</f>
        <v>0</v>
      </c>
      <c r="AS2032" s="7">
        <f>IF(S2032&gt;0,RANK(S2032,(N2032:P2032,Q2032:AF2032)),0)</f>
        <v>0</v>
      </c>
      <c r="AT2032" s="2">
        <f t="shared" si="818"/>
        <v>2.1722164412070758E-2</v>
      </c>
      <c r="AU2032" s="2">
        <f t="shared" si="819"/>
        <v>5.4630593132154008E-3</v>
      </c>
      <c r="AV2032" s="2">
        <f t="shared" si="820"/>
        <v>0</v>
      </c>
      <c r="AW2032" s="2">
        <f t="shared" si="821"/>
        <v>0</v>
      </c>
      <c r="AY2032" t="s">
        <v>1612</v>
      </c>
      <c r="AZ2032" t="s">
        <v>2058</v>
      </c>
      <c r="BA2032">
        <v>13</v>
      </c>
      <c r="BC2032">
        <v>2</v>
      </c>
      <c r="BD2032" s="91">
        <v>48</v>
      </c>
      <c r="BE2032" s="93">
        <v>179</v>
      </c>
      <c r="BF2032" s="96">
        <f t="shared" si="811"/>
        <v>48179</v>
      </c>
      <c r="BG2032" s="96">
        <f t="shared" si="812"/>
        <v>48179</v>
      </c>
      <c r="BI2032" s="7" t="s">
        <v>1447</v>
      </c>
    </row>
    <row r="2033" spans="1:61" ht="14" hidden="1" customHeight="1" outlineLevel="1" x14ac:dyDescent="0.2">
      <c r="A2033" t="s">
        <v>768</v>
      </c>
      <c r="B2033" t="s">
        <v>2058</v>
      </c>
      <c r="C2033" s="1">
        <f t="shared" si="813"/>
        <v>58974</v>
      </c>
      <c r="D2033" s="7">
        <f>IF(N2033&gt;0, RANK(N2033,(N2033:P2033,Q2033:AF2033)),0)</f>
        <v>2</v>
      </c>
      <c r="E2033" s="7">
        <f>IF(O2033&gt;0,RANK(O2033,(N2033:P2033,Q2033:AF2033)),0)</f>
        <v>1</v>
      </c>
      <c r="F2033" s="7">
        <f>IF(P2033&gt;0,RANK(P2033,(N2033:P2033,Q2033:AF2033)),0)</f>
        <v>0</v>
      </c>
      <c r="G2033" s="1">
        <f t="shared" si="822"/>
        <v>29797</v>
      </c>
      <c r="H2033" s="2">
        <f t="shared" si="823"/>
        <v>0.50525655373554446</v>
      </c>
      <c r="I2033" s="2"/>
      <c r="J2033" s="2">
        <f t="shared" si="814"/>
        <v>0.23634143860006104</v>
      </c>
      <c r="K2033" s="2">
        <f t="shared" si="815"/>
        <v>0.74159799233560553</v>
      </c>
      <c r="L2033" s="2">
        <f t="shared" si="816"/>
        <v>0</v>
      </c>
      <c r="M2033" s="2">
        <f t="shared" si="817"/>
        <v>2.2060569064333402E-2</v>
      </c>
      <c r="N2033" s="53">
        <v>13938</v>
      </c>
      <c r="O2033" s="53">
        <v>43735</v>
      </c>
      <c r="Q2033" s="53">
        <v>1008</v>
      </c>
      <c r="R2033" s="53">
        <v>293</v>
      </c>
      <c r="Y2033" s="53">
        <v>0</v>
      </c>
      <c r="AP2033" s="7">
        <f>IF(Q2033&gt;0,RANK(Q2033,(N2033:P2033,Q2033:AF2033)),0)</f>
        <v>3</v>
      </c>
      <c r="AQ2033" s="7">
        <f>IF(R2033&gt;0,RANK(R2033,(N2033:P2033,Q2033:AF2033)),0)</f>
        <v>4</v>
      </c>
      <c r="AR2033" s="7">
        <f>IF(T2033&gt;0,RANK(T2033,(N2033:P2033,Q2033:AF2033)),0)</f>
        <v>0</v>
      </c>
      <c r="AS2033" s="7">
        <f>IF(S2033&gt;0,RANK(S2033,(N2033:P2033,Q2033:AF2033)),0)</f>
        <v>0</v>
      </c>
      <c r="AT2033" s="2">
        <f t="shared" si="818"/>
        <v>1.7092277952996237E-2</v>
      </c>
      <c r="AU2033" s="2">
        <f t="shared" si="819"/>
        <v>4.9682911113371996E-3</v>
      </c>
      <c r="AV2033" s="2">
        <f t="shared" si="820"/>
        <v>0</v>
      </c>
      <c r="AW2033" s="2">
        <f t="shared" si="821"/>
        <v>0</v>
      </c>
      <c r="AY2033" t="s">
        <v>768</v>
      </c>
      <c r="AZ2033" t="s">
        <v>2058</v>
      </c>
      <c r="BA2033">
        <v>4</v>
      </c>
      <c r="BC2033">
        <v>2</v>
      </c>
      <c r="BD2033" s="91">
        <v>48</v>
      </c>
      <c r="BE2033" s="93">
        <v>181</v>
      </c>
      <c r="BF2033" s="96">
        <f t="shared" si="811"/>
        <v>48181</v>
      </c>
      <c r="BG2033" s="96">
        <f t="shared" si="812"/>
        <v>48181</v>
      </c>
      <c r="BI2033" s="7" t="s">
        <v>1447</v>
      </c>
    </row>
    <row r="2034" spans="1:61" ht="14" hidden="1" customHeight="1" outlineLevel="1" x14ac:dyDescent="0.2">
      <c r="A2034" t="s">
        <v>1669</v>
      </c>
      <c r="B2034" t="s">
        <v>2058</v>
      </c>
      <c r="C2034" s="1">
        <f t="shared" si="813"/>
        <v>47484</v>
      </c>
      <c r="D2034" s="7">
        <f>IF(N2034&gt;0, RANK(N2034,(N2034:P2034,Q2034:AF2034)),0)</f>
        <v>2</v>
      </c>
      <c r="E2034" s="7">
        <f>IF(O2034&gt;0,RANK(O2034,(N2034:P2034,Q2034:AF2034)),0)</f>
        <v>1</v>
      </c>
      <c r="F2034" s="7">
        <f>IF(P2034&gt;0,RANK(P2034,(N2034:P2034,Q2034:AF2034)),0)</f>
        <v>0</v>
      </c>
      <c r="G2034" s="1">
        <f t="shared" si="822"/>
        <v>18442</v>
      </c>
      <c r="H2034" s="2">
        <f t="shared" si="823"/>
        <v>0.38838345547974057</v>
      </c>
      <c r="I2034" s="2"/>
      <c r="J2034" s="2">
        <f t="shared" si="814"/>
        <v>0.29536264847106392</v>
      </c>
      <c r="K2034" s="2">
        <f t="shared" si="815"/>
        <v>0.68374610395080448</v>
      </c>
      <c r="L2034" s="2">
        <f t="shared" si="816"/>
        <v>0</v>
      </c>
      <c r="M2034" s="2">
        <f t="shared" si="817"/>
        <v>2.0891247578131655E-2</v>
      </c>
      <c r="N2034" s="53">
        <v>14025</v>
      </c>
      <c r="O2034" s="53">
        <v>32467</v>
      </c>
      <c r="Q2034" s="53">
        <v>787</v>
      </c>
      <c r="R2034" s="53">
        <v>204</v>
      </c>
      <c r="Y2034" s="53">
        <v>1</v>
      </c>
      <c r="AP2034" s="7">
        <f>IF(Q2034&gt;0,RANK(Q2034,(N2034:P2034,Q2034:AF2034)),0)</f>
        <v>3</v>
      </c>
      <c r="AQ2034" s="7">
        <f>IF(R2034&gt;0,RANK(R2034,(N2034:P2034,Q2034:AF2034)),0)</f>
        <v>4</v>
      </c>
      <c r="AR2034" s="7">
        <f>IF(T2034&gt;0,RANK(T2034,(N2034:P2034,Q2034:AF2034)),0)</f>
        <v>0</v>
      </c>
      <c r="AS2034" s="7">
        <f>IF(S2034&gt;0,RANK(S2034,(N2034:P2034,Q2034:AF2034)),0)</f>
        <v>0</v>
      </c>
      <c r="AT2034" s="2">
        <f t="shared" si="818"/>
        <v>1.657400387498947E-2</v>
      </c>
      <c r="AU2034" s="2">
        <f t="shared" si="819"/>
        <v>4.2961839777609298E-3</v>
      </c>
      <c r="AV2034" s="2">
        <f t="shared" si="820"/>
        <v>0</v>
      </c>
      <c r="AW2034" s="2">
        <f t="shared" si="821"/>
        <v>0</v>
      </c>
      <c r="AY2034" t="s">
        <v>1669</v>
      </c>
      <c r="AZ2034" t="s">
        <v>2058</v>
      </c>
      <c r="BA2034">
        <v>1</v>
      </c>
      <c r="BC2034">
        <v>2</v>
      </c>
      <c r="BD2034" s="91">
        <v>48</v>
      </c>
      <c r="BE2034" s="93">
        <v>183</v>
      </c>
      <c r="BF2034" s="96">
        <f t="shared" si="811"/>
        <v>48183</v>
      </c>
      <c r="BG2034" s="96">
        <f t="shared" si="812"/>
        <v>48183</v>
      </c>
      <c r="BI2034" s="7" t="s">
        <v>1447</v>
      </c>
    </row>
    <row r="2035" spans="1:61" ht="14" hidden="1" customHeight="1" outlineLevel="1" x14ac:dyDescent="0.2">
      <c r="A2035" t="s">
        <v>2224</v>
      </c>
      <c r="B2035" t="s">
        <v>2058</v>
      </c>
      <c r="C2035" s="1">
        <f t="shared" si="813"/>
        <v>12275</v>
      </c>
      <c r="D2035" s="7">
        <f>IF(N2035&gt;0, RANK(N2035,(N2035:P2035,Q2035:AF2035)),0)</f>
        <v>2</v>
      </c>
      <c r="E2035" s="7">
        <f>IF(O2035&gt;0,RANK(O2035,(N2035:P2035,Q2035:AF2035)),0)</f>
        <v>1</v>
      </c>
      <c r="F2035" s="7">
        <f>IF(P2035&gt;0,RANK(P2035,(N2035:P2035,Q2035:AF2035)),0)</f>
        <v>0</v>
      </c>
      <c r="G2035" s="1">
        <f t="shared" si="822"/>
        <v>6660</v>
      </c>
      <c r="H2035" s="2">
        <f t="shared" si="823"/>
        <v>0.54256619144602847</v>
      </c>
      <c r="I2035" s="2"/>
      <c r="J2035" s="2">
        <f t="shared" si="814"/>
        <v>0.21816700610997963</v>
      </c>
      <c r="K2035" s="2">
        <f t="shared" si="815"/>
        <v>0.7607331975560081</v>
      </c>
      <c r="L2035" s="2">
        <f t="shared" si="816"/>
        <v>0</v>
      </c>
      <c r="M2035" s="2">
        <f t="shared" si="817"/>
        <v>2.1099796334012266E-2</v>
      </c>
      <c r="N2035" s="53">
        <v>2678</v>
      </c>
      <c r="O2035" s="53">
        <v>9338</v>
      </c>
      <c r="Q2035" s="53">
        <v>199</v>
      </c>
      <c r="R2035" s="53">
        <v>60</v>
      </c>
      <c r="Y2035" s="53">
        <v>0</v>
      </c>
      <c r="AP2035" s="7">
        <f>IF(Q2035&gt;0,RANK(Q2035,(N2035:P2035,Q2035:AF2035)),0)</f>
        <v>3</v>
      </c>
      <c r="AQ2035" s="7">
        <f>IF(R2035&gt;0,RANK(R2035,(N2035:P2035,Q2035:AF2035)),0)</f>
        <v>4</v>
      </c>
      <c r="AR2035" s="7">
        <f>IF(T2035&gt;0,RANK(T2035,(N2035:P2035,Q2035:AF2035)),0)</f>
        <v>0</v>
      </c>
      <c r="AS2035" s="7">
        <f>IF(S2035&gt;0,RANK(S2035,(N2035:P2035,Q2035:AF2035)),0)</f>
        <v>0</v>
      </c>
      <c r="AT2035" s="2">
        <f t="shared" si="818"/>
        <v>1.6211812627291242E-2</v>
      </c>
      <c r="AU2035" s="2">
        <f t="shared" si="819"/>
        <v>4.887983706720978E-3</v>
      </c>
      <c r="AV2035" s="2">
        <f t="shared" si="820"/>
        <v>0</v>
      </c>
      <c r="AW2035" s="2">
        <f t="shared" si="821"/>
        <v>0</v>
      </c>
      <c r="AY2035" t="s">
        <v>2224</v>
      </c>
      <c r="AZ2035" t="s">
        <v>2058</v>
      </c>
      <c r="BA2035">
        <v>8</v>
      </c>
      <c r="BC2035">
        <v>2</v>
      </c>
      <c r="BD2035" s="91">
        <v>48</v>
      </c>
      <c r="BE2035" s="93">
        <v>185</v>
      </c>
      <c r="BF2035" s="96">
        <f t="shared" si="811"/>
        <v>48185</v>
      </c>
      <c r="BG2035" s="96">
        <f t="shared" si="812"/>
        <v>48185</v>
      </c>
      <c r="BI2035" s="7" t="s">
        <v>1447</v>
      </c>
    </row>
    <row r="2036" spans="1:61" ht="14" hidden="1" customHeight="1" outlineLevel="1" x14ac:dyDescent="0.2">
      <c r="A2036" t="s">
        <v>886</v>
      </c>
      <c r="B2036" t="s">
        <v>2058</v>
      </c>
      <c r="C2036" s="1">
        <f t="shared" si="813"/>
        <v>76981</v>
      </c>
      <c r="D2036" s="7">
        <f>IF(N2036&gt;0, RANK(N2036,(N2036:P2036,Q2036:AF2036)),0)</f>
        <v>2</v>
      </c>
      <c r="E2036" s="7">
        <f>IF(O2036&gt;0,RANK(O2036,(N2036:P2036,Q2036:AF2036)),0)</f>
        <v>1</v>
      </c>
      <c r="F2036" s="7">
        <f>IF(P2036&gt;0,RANK(P2036,(N2036:P2036,Q2036:AF2036)),0)</f>
        <v>0</v>
      </c>
      <c r="G2036" s="1">
        <f t="shared" si="822"/>
        <v>21611</v>
      </c>
      <c r="H2036" s="2">
        <f t="shared" si="823"/>
        <v>0.28073160909834893</v>
      </c>
      <c r="I2036" s="2"/>
      <c r="J2036" s="2">
        <f t="shared" si="814"/>
        <v>0.34679985970564164</v>
      </c>
      <c r="K2036" s="2">
        <f t="shared" si="815"/>
        <v>0.62753146880399058</v>
      </c>
      <c r="L2036" s="2">
        <f t="shared" si="816"/>
        <v>0</v>
      </c>
      <c r="M2036" s="2">
        <f t="shared" si="817"/>
        <v>2.5668671490367778E-2</v>
      </c>
      <c r="N2036" s="53">
        <v>26697</v>
      </c>
      <c r="O2036" s="53">
        <v>48308</v>
      </c>
      <c r="Q2036" s="53">
        <v>1545</v>
      </c>
      <c r="R2036" s="53">
        <v>428</v>
      </c>
      <c r="Y2036" s="53">
        <v>3</v>
      </c>
      <c r="AP2036" s="7">
        <f>IF(Q2036&gt;0,RANK(Q2036,(N2036:P2036,Q2036:AF2036)),0)</f>
        <v>3</v>
      </c>
      <c r="AQ2036" s="7">
        <f>IF(R2036&gt;0,RANK(R2036,(N2036:P2036,Q2036:AF2036)),0)</f>
        <v>4</v>
      </c>
      <c r="AR2036" s="7">
        <f>IF(T2036&gt;0,RANK(T2036,(N2036:P2036,Q2036:AF2036)),0)</f>
        <v>0</v>
      </c>
      <c r="AS2036" s="7">
        <f>IF(S2036&gt;0,RANK(S2036,(N2036:P2036,Q2036:AF2036)),0)</f>
        <v>0</v>
      </c>
      <c r="AT2036" s="2">
        <f t="shared" si="818"/>
        <v>2.006988737480677E-2</v>
      </c>
      <c r="AU2036" s="2">
        <f t="shared" si="819"/>
        <v>5.5598134604642703E-3</v>
      </c>
      <c r="AV2036" s="2">
        <f t="shared" si="820"/>
        <v>0</v>
      </c>
      <c r="AW2036" s="2">
        <f t="shared" si="821"/>
        <v>0</v>
      </c>
      <c r="AY2036" t="s">
        <v>886</v>
      </c>
      <c r="AZ2036" t="s">
        <v>2058</v>
      </c>
      <c r="BC2036">
        <v>2</v>
      </c>
      <c r="BD2036" s="91">
        <v>48</v>
      </c>
      <c r="BE2036" s="93">
        <v>187</v>
      </c>
      <c r="BF2036" s="96">
        <f t="shared" si="811"/>
        <v>48187</v>
      </c>
      <c r="BG2036" s="96">
        <f t="shared" si="812"/>
        <v>48187</v>
      </c>
      <c r="BI2036" s="7" t="s">
        <v>1447</v>
      </c>
    </row>
    <row r="2037" spans="1:61" ht="14" hidden="1" customHeight="1" outlineLevel="1" x14ac:dyDescent="0.2">
      <c r="A2037" t="s">
        <v>459</v>
      </c>
      <c r="B2037" t="s">
        <v>2058</v>
      </c>
      <c r="C2037" s="1">
        <f t="shared" si="813"/>
        <v>9376</v>
      </c>
      <c r="D2037" s="7">
        <f>IF(N2037&gt;0, RANK(N2037,(N2037:P2037,Q2037:AF2037)),0)</f>
        <v>2</v>
      </c>
      <c r="E2037" s="7">
        <f>IF(O2037&gt;0,RANK(O2037,(N2037:P2037,Q2037:AF2037)),0)</f>
        <v>1</v>
      </c>
      <c r="F2037" s="7">
        <f>IF(P2037&gt;0,RANK(P2037,(N2037:P2037,Q2037:AF2037)),0)</f>
        <v>0</v>
      </c>
      <c r="G2037" s="1">
        <f t="shared" si="822"/>
        <v>4844</v>
      </c>
      <c r="H2037" s="2">
        <f t="shared" si="823"/>
        <v>0.51663822525597269</v>
      </c>
      <c r="I2037" s="2"/>
      <c r="J2037" s="2">
        <f t="shared" si="814"/>
        <v>0.22984215017064846</v>
      </c>
      <c r="K2037" s="2">
        <f t="shared" si="815"/>
        <v>0.74648037542662116</v>
      </c>
      <c r="L2037" s="2">
        <f t="shared" si="816"/>
        <v>0</v>
      </c>
      <c r="M2037" s="2">
        <f t="shared" si="817"/>
        <v>2.3677474402730381E-2</v>
      </c>
      <c r="N2037" s="53">
        <v>2155</v>
      </c>
      <c r="O2037" s="53">
        <v>6999</v>
      </c>
      <c r="Q2037" s="53">
        <v>155</v>
      </c>
      <c r="R2037" s="53">
        <v>67</v>
      </c>
      <c r="Y2037" s="53">
        <v>0</v>
      </c>
      <c r="AP2037" s="7">
        <f>IF(Q2037&gt;0,RANK(Q2037,(N2037:P2037,Q2037:AF2037)),0)</f>
        <v>3</v>
      </c>
      <c r="AQ2037" s="7">
        <f>IF(R2037&gt;0,RANK(R2037,(N2037:P2037,Q2037:AF2037)),0)</f>
        <v>4</v>
      </c>
      <c r="AR2037" s="7">
        <f>IF(T2037&gt;0,RANK(T2037,(N2037:P2037,Q2037:AF2037)),0)</f>
        <v>0</v>
      </c>
      <c r="AS2037" s="7">
        <f>IF(S2037&gt;0,RANK(S2037,(N2037:P2037,Q2037:AF2037)),0)</f>
        <v>0</v>
      </c>
      <c r="AT2037" s="2">
        <f t="shared" si="818"/>
        <v>1.6531569965870307E-2</v>
      </c>
      <c r="AU2037" s="2">
        <f t="shared" si="819"/>
        <v>7.1459044368600679E-3</v>
      </c>
      <c r="AV2037" s="2">
        <f t="shared" si="820"/>
        <v>0</v>
      </c>
      <c r="AW2037" s="2">
        <f t="shared" si="821"/>
        <v>0</v>
      </c>
      <c r="AY2037" t="s">
        <v>459</v>
      </c>
      <c r="AZ2037" t="s">
        <v>2058</v>
      </c>
      <c r="BA2037">
        <v>19</v>
      </c>
      <c r="BC2037">
        <v>2</v>
      </c>
      <c r="BD2037" s="91">
        <v>48</v>
      </c>
      <c r="BE2037" s="93">
        <v>189</v>
      </c>
      <c r="BF2037" s="96">
        <f t="shared" si="811"/>
        <v>48189</v>
      </c>
      <c r="BG2037" s="96">
        <f t="shared" si="812"/>
        <v>48189</v>
      </c>
      <c r="BI2037" s="7" t="s">
        <v>1447</v>
      </c>
    </row>
    <row r="2038" spans="1:61" ht="14" hidden="1" customHeight="1" outlineLevel="1" x14ac:dyDescent="0.2">
      <c r="A2038" t="s">
        <v>2091</v>
      </c>
      <c r="B2038" t="s">
        <v>2058</v>
      </c>
      <c r="C2038" s="1">
        <f t="shared" si="813"/>
        <v>1140</v>
      </c>
      <c r="D2038" s="7">
        <f>IF(N2038&gt;0, RANK(N2038,(N2038:P2038,Q2038:AF2038)),0)</f>
        <v>2</v>
      </c>
      <c r="E2038" s="7">
        <f>IF(O2038&gt;0,RANK(O2038,(N2038:P2038,Q2038:AF2038)),0)</f>
        <v>1</v>
      </c>
      <c r="F2038" s="7">
        <f>IF(P2038&gt;0,RANK(P2038,(N2038:P2038,Q2038:AF2038)),0)</f>
        <v>0</v>
      </c>
      <c r="G2038" s="1">
        <f t="shared" si="822"/>
        <v>811</v>
      </c>
      <c r="H2038" s="2">
        <f t="shared" si="823"/>
        <v>0.71140350877192982</v>
      </c>
      <c r="I2038" s="2"/>
      <c r="J2038" s="2">
        <f t="shared" si="814"/>
        <v>0.1368421052631579</v>
      </c>
      <c r="K2038" s="2">
        <f t="shared" si="815"/>
        <v>0.84824561403508769</v>
      </c>
      <c r="L2038" s="2">
        <f t="shared" si="816"/>
        <v>0</v>
      </c>
      <c r="M2038" s="2">
        <f t="shared" si="817"/>
        <v>1.4912280701754432E-2</v>
      </c>
      <c r="N2038" s="53">
        <v>156</v>
      </c>
      <c r="O2038" s="53">
        <v>967</v>
      </c>
      <c r="Q2038" s="53">
        <v>7</v>
      </c>
      <c r="R2038" s="53">
        <v>10</v>
      </c>
      <c r="Y2038" s="53">
        <v>0</v>
      </c>
      <c r="AP2038" s="7">
        <f>IF(Q2038&gt;0,RANK(Q2038,(N2038:P2038,Q2038:AF2038)),0)</f>
        <v>4</v>
      </c>
      <c r="AQ2038" s="7">
        <f>IF(R2038&gt;0,RANK(R2038,(N2038:P2038,Q2038:AF2038)),0)</f>
        <v>3</v>
      </c>
      <c r="AR2038" s="7">
        <f>IF(T2038&gt;0,RANK(T2038,(N2038:P2038,Q2038:AF2038)),0)</f>
        <v>0</v>
      </c>
      <c r="AS2038" s="7">
        <f>IF(S2038&gt;0,RANK(S2038,(N2038:P2038,Q2038:AF2038)),0)</f>
        <v>0</v>
      </c>
      <c r="AT2038" s="2">
        <f t="shared" si="818"/>
        <v>6.1403508771929825E-3</v>
      </c>
      <c r="AU2038" s="2">
        <f t="shared" si="819"/>
        <v>8.771929824561403E-3</v>
      </c>
      <c r="AV2038" s="2">
        <f t="shared" si="820"/>
        <v>0</v>
      </c>
      <c r="AW2038" s="2">
        <f t="shared" si="821"/>
        <v>0</v>
      </c>
      <c r="AY2038" t="s">
        <v>2091</v>
      </c>
      <c r="AZ2038" t="s">
        <v>2058</v>
      </c>
      <c r="BA2038">
        <v>13</v>
      </c>
      <c r="BC2038">
        <v>2</v>
      </c>
      <c r="BD2038" s="91">
        <v>48</v>
      </c>
      <c r="BE2038" s="93">
        <v>191</v>
      </c>
      <c r="BF2038" s="96">
        <f t="shared" si="811"/>
        <v>48191</v>
      </c>
      <c r="BG2038" s="96">
        <f t="shared" si="812"/>
        <v>48191</v>
      </c>
      <c r="BI2038" s="7" t="s">
        <v>1447</v>
      </c>
    </row>
    <row r="2039" spans="1:61" ht="14" hidden="1" customHeight="1" outlineLevel="1" x14ac:dyDescent="0.2">
      <c r="A2039" t="s">
        <v>2255</v>
      </c>
      <c r="B2039" t="s">
        <v>2058</v>
      </c>
      <c r="C2039" s="1">
        <f t="shared" si="813"/>
        <v>4294</v>
      </c>
      <c r="D2039" s="7">
        <f>IF(N2039&gt;0, RANK(N2039,(N2039:P2039,Q2039:AF2039)),0)</f>
        <v>2</v>
      </c>
      <c r="E2039" s="7">
        <f>IF(O2039&gt;0,RANK(O2039,(N2039:P2039,Q2039:AF2039)),0)</f>
        <v>1</v>
      </c>
      <c r="F2039" s="7">
        <f>IF(P2039&gt;0,RANK(P2039,(N2039:P2039,Q2039:AF2039)),0)</f>
        <v>0</v>
      </c>
      <c r="G2039" s="1">
        <f t="shared" si="822"/>
        <v>2980</v>
      </c>
      <c r="H2039" s="2">
        <f t="shared" si="823"/>
        <v>0.69399161620866323</v>
      </c>
      <c r="I2039" s="2"/>
      <c r="J2039" s="2">
        <f t="shared" si="814"/>
        <v>0.13833255705635772</v>
      </c>
      <c r="K2039" s="2">
        <f t="shared" si="815"/>
        <v>0.83232417326502095</v>
      </c>
      <c r="L2039" s="2">
        <f t="shared" si="816"/>
        <v>0</v>
      </c>
      <c r="M2039" s="2">
        <f t="shared" si="817"/>
        <v>2.9343269678621331E-2</v>
      </c>
      <c r="N2039" s="53">
        <v>594</v>
      </c>
      <c r="O2039" s="53">
        <v>3574</v>
      </c>
      <c r="Q2039" s="53">
        <v>63</v>
      </c>
      <c r="R2039" s="53">
        <v>45</v>
      </c>
      <c r="Y2039" s="53">
        <v>18</v>
      </c>
      <c r="AP2039" s="7">
        <f>IF(Q2039&gt;0,RANK(Q2039,(N2039:P2039,Q2039:AF2039)),0)</f>
        <v>3</v>
      </c>
      <c r="AQ2039" s="7">
        <f>IF(R2039&gt;0,RANK(R2039,(N2039:P2039,Q2039:AF2039)),0)</f>
        <v>4</v>
      </c>
      <c r="AR2039" s="7">
        <f>IF(T2039&gt;0,RANK(T2039,(N2039:P2039,Q2039:AF2039)),0)</f>
        <v>0</v>
      </c>
      <c r="AS2039" s="7">
        <f>IF(S2039&gt;0,RANK(S2039,(N2039:P2039,Q2039:AF2039)),0)</f>
        <v>0</v>
      </c>
      <c r="AT2039" s="2">
        <f t="shared" si="818"/>
        <v>1.4671634839310665E-2</v>
      </c>
      <c r="AU2039" s="2">
        <f t="shared" si="819"/>
        <v>1.0479739170936191E-2</v>
      </c>
      <c r="AV2039" s="2">
        <f t="shared" si="820"/>
        <v>0</v>
      </c>
      <c r="AW2039" s="2">
        <f t="shared" si="821"/>
        <v>0</v>
      </c>
      <c r="AY2039" t="s">
        <v>2255</v>
      </c>
      <c r="AZ2039" t="s">
        <v>2058</v>
      </c>
      <c r="BA2039">
        <v>25</v>
      </c>
      <c r="BC2039">
        <v>2</v>
      </c>
      <c r="BD2039" s="91">
        <v>48</v>
      </c>
      <c r="BE2039" s="93">
        <v>193</v>
      </c>
      <c r="BF2039" s="96">
        <f t="shared" si="811"/>
        <v>48193</v>
      </c>
      <c r="BG2039" s="96">
        <f t="shared" si="812"/>
        <v>48193</v>
      </c>
      <c r="BI2039" s="7" t="s">
        <v>1447</v>
      </c>
    </row>
    <row r="2040" spans="1:61" ht="14" hidden="1" customHeight="1" outlineLevel="1" x14ac:dyDescent="0.2">
      <c r="A2040" t="s">
        <v>1955</v>
      </c>
      <c r="B2040" t="s">
        <v>2058</v>
      </c>
      <c r="C2040" s="1">
        <f t="shared" si="813"/>
        <v>2028</v>
      </c>
      <c r="D2040" s="7">
        <f>IF(N2040&gt;0, RANK(N2040,(N2040:P2040,Q2040:AF2040)),0)</f>
        <v>2</v>
      </c>
      <c r="E2040" s="7">
        <f>IF(O2040&gt;0,RANK(O2040,(N2040:P2040,Q2040:AF2040)),0)</f>
        <v>1</v>
      </c>
      <c r="F2040" s="7">
        <f>IF(P2040&gt;0,RANK(P2040,(N2040:P2040,Q2040:AF2040)),0)</f>
        <v>0</v>
      </c>
      <c r="G2040" s="1">
        <f t="shared" si="822"/>
        <v>1686</v>
      </c>
      <c r="H2040" s="2">
        <f t="shared" si="823"/>
        <v>0.83136094674556216</v>
      </c>
      <c r="I2040" s="2"/>
      <c r="J2040" s="2">
        <f t="shared" si="814"/>
        <v>7.790927021696252E-2</v>
      </c>
      <c r="K2040" s="2">
        <f t="shared" si="815"/>
        <v>0.90927021696252464</v>
      </c>
      <c r="L2040" s="2">
        <f t="shared" si="816"/>
        <v>0</v>
      </c>
      <c r="M2040" s="2">
        <f t="shared" si="817"/>
        <v>1.2820512820512886E-2</v>
      </c>
      <c r="N2040" s="53">
        <v>158</v>
      </c>
      <c r="O2040" s="53">
        <v>1844</v>
      </c>
      <c r="Q2040" s="53">
        <v>21</v>
      </c>
      <c r="R2040" s="53">
        <v>5</v>
      </c>
      <c r="Y2040" s="53">
        <v>0</v>
      </c>
      <c r="AP2040" s="7">
        <f>IF(Q2040&gt;0,RANK(Q2040,(N2040:P2040,Q2040:AF2040)),0)</f>
        <v>3</v>
      </c>
      <c r="AQ2040" s="7">
        <f>IF(R2040&gt;0,RANK(R2040,(N2040:P2040,Q2040:AF2040)),0)</f>
        <v>4</v>
      </c>
      <c r="AR2040" s="7">
        <f>IF(T2040&gt;0,RANK(T2040,(N2040:P2040,Q2040:AF2040)),0)</f>
        <v>0</v>
      </c>
      <c r="AS2040" s="7">
        <f>IF(S2040&gt;0,RANK(S2040,(N2040:P2040,Q2040:AF2040)),0)</f>
        <v>0</v>
      </c>
      <c r="AT2040" s="2">
        <f t="shared" si="818"/>
        <v>1.0355029585798817E-2</v>
      </c>
      <c r="AU2040" s="2">
        <f t="shared" si="819"/>
        <v>2.465483234714004E-3</v>
      </c>
      <c r="AV2040" s="2">
        <f t="shared" si="820"/>
        <v>0</v>
      </c>
      <c r="AW2040" s="2">
        <f t="shared" si="821"/>
        <v>0</v>
      </c>
      <c r="AY2040" t="s">
        <v>1955</v>
      </c>
      <c r="AZ2040" t="s">
        <v>2058</v>
      </c>
      <c r="BA2040">
        <v>13</v>
      </c>
      <c r="BC2040">
        <v>2</v>
      </c>
      <c r="BD2040" s="91">
        <v>48</v>
      </c>
      <c r="BE2040" s="93">
        <v>195</v>
      </c>
      <c r="BF2040" s="96">
        <f t="shared" si="811"/>
        <v>48195</v>
      </c>
      <c r="BG2040" s="96">
        <f t="shared" si="812"/>
        <v>48195</v>
      </c>
      <c r="BI2040" s="7" t="s">
        <v>1447</v>
      </c>
    </row>
    <row r="2041" spans="1:61" ht="14" hidden="1" customHeight="1" outlineLevel="1" x14ac:dyDescent="0.2">
      <c r="A2041" t="s">
        <v>2194</v>
      </c>
      <c r="B2041" t="s">
        <v>2058</v>
      </c>
      <c r="C2041" s="1">
        <f t="shared" si="813"/>
        <v>1555</v>
      </c>
      <c r="D2041" s="7">
        <f>IF(N2041&gt;0, RANK(N2041,(N2041:P2041,Q2041:AF2041)),0)</f>
        <v>2</v>
      </c>
      <c r="E2041" s="7">
        <f>IF(O2041&gt;0,RANK(O2041,(N2041:P2041,Q2041:AF2041)),0)</f>
        <v>1</v>
      </c>
      <c r="F2041" s="7">
        <f>IF(P2041&gt;0,RANK(P2041,(N2041:P2041,Q2041:AF2041)),0)</f>
        <v>0</v>
      </c>
      <c r="G2041" s="1">
        <f t="shared" si="822"/>
        <v>1081</v>
      </c>
      <c r="H2041" s="2">
        <f t="shared" si="823"/>
        <v>0.69517684887459807</v>
      </c>
      <c r="I2041" s="2"/>
      <c r="J2041" s="2">
        <f t="shared" si="814"/>
        <v>0.14919614147909968</v>
      </c>
      <c r="K2041" s="2">
        <f t="shared" si="815"/>
        <v>0.84437299035369773</v>
      </c>
      <c r="L2041" s="2">
        <f t="shared" si="816"/>
        <v>0</v>
      </c>
      <c r="M2041" s="2">
        <f t="shared" si="817"/>
        <v>6.4308681672026191E-3</v>
      </c>
      <c r="N2041" s="53">
        <v>232</v>
      </c>
      <c r="O2041" s="53">
        <v>1313</v>
      </c>
      <c r="Q2041" s="53">
        <v>9</v>
      </c>
      <c r="R2041" s="53">
        <v>1</v>
      </c>
      <c r="Y2041" s="53">
        <v>0</v>
      </c>
      <c r="AP2041" s="7">
        <f>IF(Q2041&gt;0,RANK(Q2041,(N2041:P2041,Q2041:AF2041)),0)</f>
        <v>3</v>
      </c>
      <c r="AQ2041" s="7">
        <f>IF(R2041&gt;0,RANK(R2041,(N2041:P2041,Q2041:AF2041)),0)</f>
        <v>4</v>
      </c>
      <c r="AR2041" s="7">
        <f>IF(T2041&gt;0,RANK(T2041,(N2041:P2041,Q2041:AF2041)),0)</f>
        <v>0</v>
      </c>
      <c r="AS2041" s="7">
        <f>IF(S2041&gt;0,RANK(S2041,(N2041:P2041,Q2041:AF2041)),0)</f>
        <v>0</v>
      </c>
      <c r="AT2041" s="2">
        <f t="shared" si="818"/>
        <v>5.7877813504823147E-3</v>
      </c>
      <c r="AU2041" s="2">
        <f t="shared" si="819"/>
        <v>6.4308681672025725E-4</v>
      </c>
      <c r="AV2041" s="2">
        <f t="shared" si="820"/>
        <v>0</v>
      </c>
      <c r="AW2041" s="2">
        <f t="shared" si="821"/>
        <v>0</v>
      </c>
      <c r="AY2041" t="s">
        <v>2194</v>
      </c>
      <c r="AZ2041" t="s">
        <v>2058</v>
      </c>
      <c r="BA2041">
        <v>13</v>
      </c>
      <c r="BC2041">
        <v>2</v>
      </c>
      <c r="BD2041" s="91">
        <v>48</v>
      </c>
      <c r="BE2041" s="93">
        <v>197</v>
      </c>
      <c r="BF2041" s="96">
        <f t="shared" si="811"/>
        <v>48197</v>
      </c>
      <c r="BG2041" s="96">
        <f t="shared" si="812"/>
        <v>48197</v>
      </c>
      <c r="BI2041" s="7" t="s">
        <v>1447</v>
      </c>
    </row>
    <row r="2042" spans="1:61" ht="14" hidden="1" customHeight="1" outlineLevel="1" x14ac:dyDescent="0.2">
      <c r="A2042" t="s">
        <v>823</v>
      </c>
      <c r="B2042" t="s">
        <v>2058</v>
      </c>
      <c r="C2042" s="1">
        <f t="shared" si="813"/>
        <v>27384</v>
      </c>
      <c r="D2042" s="7">
        <f>IF(N2042&gt;0, RANK(N2042,(N2042:P2042,Q2042:AF2042)),0)</f>
        <v>2</v>
      </c>
      <c r="E2042" s="7">
        <f>IF(O2042&gt;0,RANK(O2042,(N2042:P2042,Q2042:AF2042)),0)</f>
        <v>1</v>
      </c>
      <c r="F2042" s="7">
        <f>IF(P2042&gt;0,RANK(P2042,(N2042:P2042,Q2042:AF2042)),0)</f>
        <v>0</v>
      </c>
      <c r="G2042" s="1">
        <f t="shared" si="822"/>
        <v>20128</v>
      </c>
      <c r="H2042" s="2">
        <f t="shared" si="823"/>
        <v>0.73502775343266136</v>
      </c>
      <c r="I2042" s="2"/>
      <c r="J2042" s="2">
        <f t="shared" si="814"/>
        <v>0.12372188139059305</v>
      </c>
      <c r="K2042" s="2">
        <f t="shared" si="815"/>
        <v>0.8587496348232545</v>
      </c>
      <c r="L2042" s="2">
        <f t="shared" si="816"/>
        <v>0</v>
      </c>
      <c r="M2042" s="2">
        <f t="shared" si="817"/>
        <v>1.752848378615246E-2</v>
      </c>
      <c r="N2042" s="53">
        <v>3388</v>
      </c>
      <c r="O2042" s="53">
        <v>23516</v>
      </c>
      <c r="Q2042" s="53">
        <v>393</v>
      </c>
      <c r="R2042" s="53">
        <v>87</v>
      </c>
      <c r="Y2042" s="53">
        <v>0</v>
      </c>
      <c r="AP2042" s="7">
        <f>IF(Q2042&gt;0,RANK(Q2042,(N2042:P2042,Q2042:AF2042)),0)</f>
        <v>3</v>
      </c>
      <c r="AQ2042" s="7">
        <f>IF(R2042&gt;0,RANK(R2042,(N2042:P2042,Q2042:AF2042)),0)</f>
        <v>4</v>
      </c>
      <c r="AR2042" s="7">
        <f>IF(T2042&gt;0,RANK(T2042,(N2042:P2042,Q2042:AF2042)),0)</f>
        <v>0</v>
      </c>
      <c r="AS2042" s="7">
        <f>IF(S2042&gt;0,RANK(S2042,(N2042:P2042,Q2042:AF2042)),0)</f>
        <v>0</v>
      </c>
      <c r="AT2042" s="2">
        <f t="shared" si="818"/>
        <v>1.4351446099912358E-2</v>
      </c>
      <c r="AU2042" s="2">
        <f t="shared" si="819"/>
        <v>3.1770376862401404E-3</v>
      </c>
      <c r="AV2042" s="2">
        <f t="shared" si="820"/>
        <v>0</v>
      </c>
      <c r="AW2042" s="2">
        <f t="shared" si="821"/>
        <v>0</v>
      </c>
      <c r="AY2042" t="s">
        <v>823</v>
      </c>
      <c r="AZ2042" t="s">
        <v>2058</v>
      </c>
      <c r="BA2042">
        <v>36</v>
      </c>
      <c r="BC2042">
        <v>2</v>
      </c>
      <c r="BD2042" s="91">
        <v>48</v>
      </c>
      <c r="BE2042" s="93">
        <v>199</v>
      </c>
      <c r="BF2042" s="96">
        <f t="shared" si="811"/>
        <v>48199</v>
      </c>
      <c r="BG2042" s="96">
        <f t="shared" si="812"/>
        <v>48199</v>
      </c>
      <c r="BI2042" s="7" t="s">
        <v>1447</v>
      </c>
    </row>
    <row r="2043" spans="1:61" ht="14" hidden="1" customHeight="1" outlineLevel="1" x14ac:dyDescent="0.2">
      <c r="A2043" t="s">
        <v>1220</v>
      </c>
      <c r="B2043" t="s">
        <v>2058</v>
      </c>
      <c r="C2043" s="1">
        <f t="shared" si="813"/>
        <v>1614525</v>
      </c>
      <c r="D2043" s="7">
        <f>IF(N2043&gt;0, RANK(N2043,(N2043:P2043,Q2043:AF2043)),0)</f>
        <v>1</v>
      </c>
      <c r="E2043" s="7">
        <f>IF(O2043&gt;0,RANK(O2043,(N2043:P2043,Q2043:AF2043)),0)</f>
        <v>2</v>
      </c>
      <c r="F2043" s="7">
        <f>IF(P2043&gt;0,RANK(P2043,(N2043:P2043,Q2043:AF2043)),0)</f>
        <v>0</v>
      </c>
      <c r="G2043" s="1">
        <f t="shared" si="822"/>
        <v>135930</v>
      </c>
      <c r="H2043" s="2">
        <f t="shared" si="823"/>
        <v>8.41919449993032E-2</v>
      </c>
      <c r="I2043" s="2"/>
      <c r="J2043" s="2">
        <f t="shared" si="814"/>
        <v>0.52904600424273396</v>
      </c>
      <c r="K2043" s="2">
        <f t="shared" si="815"/>
        <v>0.44485405924343074</v>
      </c>
      <c r="L2043" s="2">
        <f t="shared" si="816"/>
        <v>0</v>
      </c>
      <c r="M2043" s="2">
        <f t="shared" si="817"/>
        <v>2.6099936513835298E-2</v>
      </c>
      <c r="N2043" s="53">
        <v>854158</v>
      </c>
      <c r="O2043" s="53">
        <v>718228</v>
      </c>
      <c r="Q2043" s="53">
        <v>29217</v>
      </c>
      <c r="R2043" s="53">
        <v>12889</v>
      </c>
      <c r="Y2043" s="53">
        <v>33</v>
      </c>
      <c r="AP2043" s="7">
        <f>IF(Q2043&gt;0,RANK(Q2043,(N2043:P2043,Q2043:AF2043)),0)</f>
        <v>3</v>
      </c>
      <c r="AQ2043" s="7">
        <f>IF(R2043&gt;0,RANK(R2043,(N2043:P2043,Q2043:AF2043)),0)</f>
        <v>4</v>
      </c>
      <c r="AR2043" s="7">
        <f>IF(T2043&gt;0,RANK(T2043,(N2043:P2043,Q2043:AF2043)),0)</f>
        <v>0</v>
      </c>
      <c r="AS2043" s="7">
        <f>IF(S2043&gt;0,RANK(S2043,(N2043:P2043,Q2043:AF2043)),0)</f>
        <v>0</v>
      </c>
      <c r="AT2043" s="2">
        <f t="shared" si="818"/>
        <v>1.8096344125981326E-2</v>
      </c>
      <c r="AU2043" s="2">
        <f t="shared" si="819"/>
        <v>7.9831529397191119E-3</v>
      </c>
      <c r="AV2043" s="2">
        <f t="shared" si="820"/>
        <v>0</v>
      </c>
      <c r="AW2043" s="2">
        <f t="shared" si="821"/>
        <v>0</v>
      </c>
      <c r="AY2043" t="s">
        <v>1220</v>
      </c>
      <c r="AZ2043" t="s">
        <v>2058</v>
      </c>
      <c r="BC2043">
        <v>2</v>
      </c>
      <c r="BD2043" s="91">
        <v>48</v>
      </c>
      <c r="BE2043" s="93">
        <v>201</v>
      </c>
      <c r="BF2043" s="96">
        <f t="shared" si="811"/>
        <v>48201</v>
      </c>
      <c r="BG2043" s="96">
        <f t="shared" si="812"/>
        <v>48201</v>
      </c>
      <c r="BI2043" s="7" t="s">
        <v>1447</v>
      </c>
    </row>
    <row r="2044" spans="1:61" ht="14" hidden="1" customHeight="1" outlineLevel="1" x14ac:dyDescent="0.2">
      <c r="A2044" t="s">
        <v>1368</v>
      </c>
      <c r="B2044" t="s">
        <v>2058</v>
      </c>
      <c r="C2044" s="1">
        <f t="shared" si="813"/>
        <v>29384</v>
      </c>
      <c r="D2044" s="7">
        <f>IF(N2044&gt;0, RANK(N2044,(N2044:P2044,Q2044:AF2044)),0)</f>
        <v>2</v>
      </c>
      <c r="E2044" s="7">
        <f>IF(O2044&gt;0,RANK(O2044,(N2044:P2044,Q2044:AF2044)),0)</f>
        <v>1</v>
      </c>
      <c r="F2044" s="7">
        <f>IF(P2044&gt;0,RANK(P2044,(N2044:P2044,Q2044:AF2044)),0)</f>
        <v>0</v>
      </c>
      <c r="G2044" s="1">
        <f t="shared" si="822"/>
        <v>13619</v>
      </c>
      <c r="H2044" s="2">
        <f t="shared" si="823"/>
        <v>0.46348352845085761</v>
      </c>
      <c r="I2044" s="2"/>
      <c r="J2044" s="2">
        <f t="shared" si="814"/>
        <v>0.2590525456030493</v>
      </c>
      <c r="K2044" s="2">
        <f t="shared" si="815"/>
        <v>0.72253607405390685</v>
      </c>
      <c r="L2044" s="2">
        <f t="shared" si="816"/>
        <v>0</v>
      </c>
      <c r="M2044" s="2">
        <f t="shared" si="817"/>
        <v>1.8411380343043904E-2</v>
      </c>
      <c r="N2044" s="53">
        <v>7612</v>
      </c>
      <c r="O2044" s="53">
        <v>21231</v>
      </c>
      <c r="Q2044" s="53">
        <v>440</v>
      </c>
      <c r="R2044" s="53">
        <v>101</v>
      </c>
      <c r="Y2044" s="53">
        <v>0</v>
      </c>
      <c r="AP2044" s="7">
        <f>IF(Q2044&gt;0,RANK(Q2044,(N2044:P2044,Q2044:AF2044)),0)</f>
        <v>3</v>
      </c>
      <c r="AQ2044" s="7">
        <f>IF(R2044&gt;0,RANK(R2044,(N2044:P2044,Q2044:AF2044)),0)</f>
        <v>4</v>
      </c>
      <c r="AR2044" s="7">
        <f>IF(T2044&gt;0,RANK(T2044,(N2044:P2044,Q2044:AF2044)),0)</f>
        <v>0</v>
      </c>
      <c r="AS2044" s="7">
        <f>IF(S2044&gt;0,RANK(S2044,(N2044:P2044,Q2044:AF2044)),0)</f>
        <v>0</v>
      </c>
      <c r="AT2044" s="2">
        <f t="shared" si="818"/>
        <v>1.4974135583991287E-2</v>
      </c>
      <c r="AU2044" s="2">
        <f t="shared" si="819"/>
        <v>3.4372447590525455E-3</v>
      </c>
      <c r="AV2044" s="2">
        <f t="shared" si="820"/>
        <v>0</v>
      </c>
      <c r="AW2044" s="2">
        <f t="shared" si="821"/>
        <v>0</v>
      </c>
      <c r="AY2044" t="s">
        <v>1368</v>
      </c>
      <c r="AZ2044" t="s">
        <v>2058</v>
      </c>
      <c r="BA2044">
        <v>1</v>
      </c>
      <c r="BC2044">
        <v>2</v>
      </c>
      <c r="BD2044" s="91">
        <v>48</v>
      </c>
      <c r="BE2044" s="93">
        <v>203</v>
      </c>
      <c r="BF2044" s="96">
        <f t="shared" si="811"/>
        <v>48203</v>
      </c>
      <c r="BG2044" s="96">
        <f t="shared" si="812"/>
        <v>48203</v>
      </c>
      <c r="BI2044" s="7" t="s">
        <v>1447</v>
      </c>
    </row>
    <row r="2045" spans="1:61" ht="14" hidden="1" customHeight="1" outlineLevel="1" x14ac:dyDescent="0.2">
      <c r="A2045" t="s">
        <v>1275</v>
      </c>
      <c r="B2045" t="s">
        <v>2058</v>
      </c>
      <c r="C2045" s="1">
        <f t="shared" si="813"/>
        <v>2072</v>
      </c>
      <c r="D2045" s="7">
        <f>IF(N2045&gt;0, RANK(N2045,(N2045:P2045,Q2045:AF2045)),0)</f>
        <v>2</v>
      </c>
      <c r="E2045" s="7">
        <f>IF(O2045&gt;0,RANK(O2045,(N2045:P2045,Q2045:AF2045)),0)</f>
        <v>1</v>
      </c>
      <c r="F2045" s="7">
        <f>IF(P2045&gt;0,RANK(P2045,(N2045:P2045,Q2045:AF2045)),0)</f>
        <v>0</v>
      </c>
      <c r="G2045" s="1">
        <f t="shared" si="822"/>
        <v>1683</v>
      </c>
      <c r="H2045" s="2">
        <f t="shared" si="823"/>
        <v>0.81225868725868722</v>
      </c>
      <c r="I2045" s="2"/>
      <c r="J2045" s="2">
        <f t="shared" si="814"/>
        <v>8.4942084942084939E-2</v>
      </c>
      <c r="K2045" s="2">
        <f t="shared" si="815"/>
        <v>0.89720077220077221</v>
      </c>
      <c r="L2045" s="2">
        <f t="shared" si="816"/>
        <v>0</v>
      </c>
      <c r="M2045" s="2">
        <f t="shared" si="817"/>
        <v>1.7857142857142794E-2</v>
      </c>
      <c r="N2045" s="53">
        <v>176</v>
      </c>
      <c r="O2045" s="53">
        <v>1859</v>
      </c>
      <c r="Q2045" s="53">
        <v>27</v>
      </c>
      <c r="R2045" s="53">
        <v>10</v>
      </c>
      <c r="Y2045" s="53">
        <v>0</v>
      </c>
      <c r="AP2045" s="7">
        <f>IF(Q2045&gt;0,RANK(Q2045,(N2045:P2045,Q2045:AF2045)),0)</f>
        <v>3</v>
      </c>
      <c r="AQ2045" s="7">
        <f>IF(R2045&gt;0,RANK(R2045,(N2045:P2045,Q2045:AF2045)),0)</f>
        <v>4</v>
      </c>
      <c r="AR2045" s="7">
        <f>IF(T2045&gt;0,RANK(T2045,(N2045:P2045,Q2045:AF2045)),0)</f>
        <v>0</v>
      </c>
      <c r="AS2045" s="7">
        <f>IF(S2045&gt;0,RANK(S2045,(N2045:P2045,Q2045:AF2045)),0)</f>
        <v>0</v>
      </c>
      <c r="AT2045" s="2">
        <f t="shared" si="818"/>
        <v>1.3030888030888031E-2</v>
      </c>
      <c r="AU2045" s="2">
        <f t="shared" si="819"/>
        <v>4.8262548262548262E-3</v>
      </c>
      <c r="AV2045" s="2">
        <f t="shared" si="820"/>
        <v>0</v>
      </c>
      <c r="AW2045" s="2">
        <f t="shared" si="821"/>
        <v>0</v>
      </c>
      <c r="AY2045" t="s">
        <v>1275</v>
      </c>
      <c r="AZ2045" t="s">
        <v>2058</v>
      </c>
      <c r="BA2045">
        <v>13</v>
      </c>
      <c r="BC2045">
        <v>2</v>
      </c>
      <c r="BD2045" s="91">
        <v>48</v>
      </c>
      <c r="BE2045" s="93">
        <v>205</v>
      </c>
      <c r="BF2045" s="96">
        <f t="shared" si="811"/>
        <v>48205</v>
      </c>
      <c r="BG2045" s="96">
        <f t="shared" si="812"/>
        <v>48205</v>
      </c>
      <c r="BI2045" s="7" t="s">
        <v>1447</v>
      </c>
    </row>
    <row r="2046" spans="1:61" ht="14" hidden="1" customHeight="1" outlineLevel="1" x14ac:dyDescent="0.2">
      <c r="A2046" t="s">
        <v>2443</v>
      </c>
      <c r="B2046" t="s">
        <v>2058</v>
      </c>
      <c r="C2046" s="1">
        <f t="shared" si="813"/>
        <v>2183</v>
      </c>
      <c r="D2046" s="7">
        <f>IF(N2046&gt;0, RANK(N2046,(N2046:P2046,Q2046:AF2046)),0)</f>
        <v>2</v>
      </c>
      <c r="E2046" s="7">
        <f>IF(O2046&gt;0,RANK(O2046,(N2046:P2046,Q2046:AF2046)),0)</f>
        <v>1</v>
      </c>
      <c r="F2046" s="7">
        <f>IF(P2046&gt;0,RANK(P2046,(N2046:P2046,Q2046:AF2046)),0)</f>
        <v>0</v>
      </c>
      <c r="G2046" s="1">
        <f t="shared" si="822"/>
        <v>1461</v>
      </c>
      <c r="H2046" s="2">
        <f t="shared" si="823"/>
        <v>0.66926248282180489</v>
      </c>
      <c r="I2046" s="2"/>
      <c r="J2046" s="2">
        <f t="shared" si="814"/>
        <v>0.15895556573522676</v>
      </c>
      <c r="K2046" s="2">
        <f t="shared" si="815"/>
        <v>0.82821804855703163</v>
      </c>
      <c r="L2046" s="2">
        <f t="shared" si="816"/>
        <v>0</v>
      </c>
      <c r="M2046" s="2">
        <f t="shared" si="817"/>
        <v>1.2826385707741639E-2</v>
      </c>
      <c r="N2046" s="53">
        <v>347</v>
      </c>
      <c r="O2046" s="53">
        <v>1808</v>
      </c>
      <c r="Q2046" s="53">
        <v>15</v>
      </c>
      <c r="R2046" s="53">
        <v>13</v>
      </c>
      <c r="Y2046" s="53">
        <v>0</v>
      </c>
      <c r="AP2046" s="7">
        <f>IF(Q2046&gt;0,RANK(Q2046,(N2046:P2046,Q2046:AF2046)),0)</f>
        <v>3</v>
      </c>
      <c r="AQ2046" s="7">
        <f>IF(R2046&gt;0,RANK(R2046,(N2046:P2046,Q2046:AF2046)),0)</f>
        <v>4</v>
      </c>
      <c r="AR2046" s="7">
        <f>IF(T2046&gt;0,RANK(T2046,(N2046:P2046,Q2046:AF2046)),0)</f>
        <v>0</v>
      </c>
      <c r="AS2046" s="7">
        <f>IF(S2046&gt;0,RANK(S2046,(N2046:P2046,Q2046:AF2046)),0)</f>
        <v>0</v>
      </c>
      <c r="AT2046" s="2">
        <f t="shared" si="818"/>
        <v>6.8712780577187358E-3</v>
      </c>
      <c r="AU2046" s="2">
        <f t="shared" si="819"/>
        <v>5.9551076500229038E-3</v>
      </c>
      <c r="AV2046" s="2">
        <f t="shared" si="820"/>
        <v>0</v>
      </c>
      <c r="AW2046" s="2">
        <f t="shared" si="821"/>
        <v>0</v>
      </c>
      <c r="AY2046" t="s">
        <v>2443</v>
      </c>
      <c r="AZ2046" t="s">
        <v>2058</v>
      </c>
      <c r="BA2046">
        <v>19</v>
      </c>
      <c r="BC2046">
        <v>2</v>
      </c>
      <c r="BD2046" s="91">
        <v>48</v>
      </c>
      <c r="BE2046" s="93">
        <v>207</v>
      </c>
      <c r="BF2046" s="96">
        <f t="shared" si="811"/>
        <v>48207</v>
      </c>
      <c r="BG2046" s="96">
        <f t="shared" si="812"/>
        <v>48207</v>
      </c>
      <c r="BI2046" s="7" t="s">
        <v>1447</v>
      </c>
    </row>
    <row r="2047" spans="1:61" ht="14" hidden="1" customHeight="1" outlineLevel="1" x14ac:dyDescent="0.2">
      <c r="A2047" t="s">
        <v>421</v>
      </c>
      <c r="B2047" t="s">
        <v>2058</v>
      </c>
      <c r="C2047" s="1">
        <f t="shared" si="813"/>
        <v>108546</v>
      </c>
      <c r="D2047" s="7">
        <f>IF(N2047&gt;0, RANK(N2047,(N2047:P2047,Q2047:AF2047)),0)</f>
        <v>1</v>
      </c>
      <c r="E2047" s="7">
        <f>IF(O2047&gt;0,RANK(O2047,(N2047:P2047,Q2047:AF2047)),0)</f>
        <v>2</v>
      </c>
      <c r="F2047" s="7">
        <f>IF(P2047&gt;0,RANK(P2047,(N2047:P2047,Q2047:AF2047)),0)</f>
        <v>0</v>
      </c>
      <c r="G2047" s="1">
        <f t="shared" si="822"/>
        <v>6058</v>
      </c>
      <c r="H2047" s="2">
        <f t="shared" si="823"/>
        <v>5.5810439813535277E-2</v>
      </c>
      <c r="I2047" s="2"/>
      <c r="J2047" s="2">
        <f t="shared" si="814"/>
        <v>0.51219759364693307</v>
      </c>
      <c r="K2047" s="2">
        <f t="shared" si="815"/>
        <v>0.45638715383339784</v>
      </c>
      <c r="L2047" s="2">
        <f t="shared" si="816"/>
        <v>0</v>
      </c>
      <c r="M2047" s="2">
        <f t="shared" si="817"/>
        <v>3.141525251966909E-2</v>
      </c>
      <c r="N2047" s="53">
        <v>55597</v>
      </c>
      <c r="O2047" s="53">
        <v>49539</v>
      </c>
      <c r="Q2047" s="53">
        <v>2595</v>
      </c>
      <c r="R2047" s="53">
        <v>814</v>
      </c>
      <c r="Y2047" s="53">
        <v>1</v>
      </c>
      <c r="AP2047" s="7">
        <f>IF(Q2047&gt;0,RANK(Q2047,(N2047:P2047,Q2047:AF2047)),0)</f>
        <v>3</v>
      </c>
      <c r="AQ2047" s="7">
        <f>IF(R2047&gt;0,RANK(R2047,(N2047:P2047,Q2047:AF2047)),0)</f>
        <v>4</v>
      </c>
      <c r="AR2047" s="7">
        <f>IF(T2047&gt;0,RANK(T2047,(N2047:P2047,Q2047:AF2047)),0)</f>
        <v>0</v>
      </c>
      <c r="AS2047" s="7">
        <f>IF(S2047&gt;0,RANK(S2047,(N2047:P2047,Q2047:AF2047)),0)</f>
        <v>0</v>
      </c>
      <c r="AT2047" s="2">
        <f t="shared" si="818"/>
        <v>2.3906915040627936E-2</v>
      </c>
      <c r="AU2047" s="2">
        <f t="shared" si="819"/>
        <v>7.4991247950177801E-3</v>
      </c>
      <c r="AV2047" s="2">
        <f t="shared" si="820"/>
        <v>0</v>
      </c>
      <c r="AW2047" s="2">
        <f t="shared" si="821"/>
        <v>0</v>
      </c>
      <c r="AY2047" t="s">
        <v>421</v>
      </c>
      <c r="AZ2047" t="s">
        <v>2058</v>
      </c>
      <c r="BC2047">
        <v>2</v>
      </c>
      <c r="BD2047" s="91">
        <v>48</v>
      </c>
      <c r="BE2047" s="93">
        <v>209</v>
      </c>
      <c r="BF2047" s="96">
        <f t="shared" si="811"/>
        <v>48209</v>
      </c>
      <c r="BG2047" s="96">
        <f t="shared" si="812"/>
        <v>48209</v>
      </c>
      <c r="BI2047" s="7" t="s">
        <v>1447</v>
      </c>
    </row>
    <row r="2048" spans="1:61" ht="14" hidden="1" customHeight="1" outlineLevel="1" x14ac:dyDescent="0.2">
      <c r="A2048" t="s">
        <v>1989</v>
      </c>
      <c r="B2048" t="s">
        <v>2058</v>
      </c>
      <c r="C2048" s="1">
        <f t="shared" si="813"/>
        <v>1693</v>
      </c>
      <c r="D2048" s="7">
        <f>IF(N2048&gt;0, RANK(N2048,(N2048:P2048,Q2048:AF2048)),0)</f>
        <v>2</v>
      </c>
      <c r="E2048" s="7">
        <f>IF(O2048&gt;0,RANK(O2048,(N2048:P2048,Q2048:AF2048)),0)</f>
        <v>1</v>
      </c>
      <c r="F2048" s="7">
        <f>IF(P2048&gt;0,RANK(P2048,(N2048:P2048,Q2048:AF2048)),0)</f>
        <v>0</v>
      </c>
      <c r="G2048" s="1">
        <f t="shared" si="822"/>
        <v>1268</v>
      </c>
      <c r="H2048" s="2">
        <f t="shared" si="823"/>
        <v>0.74896633195510931</v>
      </c>
      <c r="I2048" s="2"/>
      <c r="J2048" s="2">
        <f t="shared" si="814"/>
        <v>0.11636148848198465</v>
      </c>
      <c r="K2048" s="2">
        <f t="shared" si="815"/>
        <v>0.86532782043709389</v>
      </c>
      <c r="L2048" s="2">
        <f t="shared" si="816"/>
        <v>0</v>
      </c>
      <c r="M2048" s="2">
        <f t="shared" si="817"/>
        <v>1.8310691080921426E-2</v>
      </c>
      <c r="N2048" s="53">
        <v>197</v>
      </c>
      <c r="O2048" s="53">
        <v>1465</v>
      </c>
      <c r="Q2048" s="53">
        <v>22</v>
      </c>
      <c r="R2048" s="53">
        <v>9</v>
      </c>
      <c r="Y2048" s="53">
        <v>0</v>
      </c>
      <c r="AP2048" s="7">
        <f>IF(Q2048&gt;0,RANK(Q2048,(N2048:P2048,Q2048:AF2048)),0)</f>
        <v>3</v>
      </c>
      <c r="AQ2048" s="7">
        <f>IF(R2048&gt;0,RANK(R2048,(N2048:P2048,Q2048:AF2048)),0)</f>
        <v>4</v>
      </c>
      <c r="AR2048" s="7">
        <f>IF(T2048&gt;0,RANK(T2048,(N2048:P2048,Q2048:AF2048)),0)</f>
        <v>0</v>
      </c>
      <c r="AS2048" s="7">
        <f>IF(S2048&gt;0,RANK(S2048,(N2048:P2048,Q2048:AF2048)),0)</f>
        <v>0</v>
      </c>
      <c r="AT2048" s="2">
        <f t="shared" si="818"/>
        <v>1.299468399291199E-2</v>
      </c>
      <c r="AU2048" s="2">
        <f t="shared" si="819"/>
        <v>5.3160070880094506E-3</v>
      </c>
      <c r="AV2048" s="2">
        <f t="shared" si="820"/>
        <v>0</v>
      </c>
      <c r="AW2048" s="2">
        <f t="shared" si="821"/>
        <v>0</v>
      </c>
      <c r="AY2048" t="s">
        <v>1989</v>
      </c>
      <c r="AZ2048" t="s">
        <v>2058</v>
      </c>
      <c r="BA2048">
        <v>13</v>
      </c>
      <c r="BC2048">
        <v>2</v>
      </c>
      <c r="BD2048" s="91">
        <v>48</v>
      </c>
      <c r="BE2048" s="93">
        <v>211</v>
      </c>
      <c r="BF2048" s="96">
        <f t="shared" ref="BF2048:BF2111" si="824">1000*BD2048+BE2048</f>
        <v>48211</v>
      </c>
      <c r="BG2048" s="96">
        <f t="shared" si="812"/>
        <v>48211</v>
      </c>
      <c r="BI2048" s="7" t="s">
        <v>1447</v>
      </c>
    </row>
    <row r="2049" spans="1:61" ht="14" hidden="1" customHeight="1" outlineLevel="1" x14ac:dyDescent="0.2">
      <c r="A2049" t="s">
        <v>2326</v>
      </c>
      <c r="B2049" t="s">
        <v>2058</v>
      </c>
      <c r="C2049" s="1">
        <f t="shared" si="813"/>
        <v>36096</v>
      </c>
      <c r="D2049" s="7">
        <f>IF(N2049&gt;0, RANK(N2049,(N2049:P2049,Q2049:AF2049)),0)</f>
        <v>2</v>
      </c>
      <c r="E2049" s="7">
        <f>IF(O2049&gt;0,RANK(O2049,(N2049:P2049,Q2049:AF2049)),0)</f>
        <v>1</v>
      </c>
      <c r="F2049" s="7">
        <f>IF(P2049&gt;0,RANK(P2049,(N2049:P2049,Q2049:AF2049)),0)</f>
        <v>0</v>
      </c>
      <c r="G2049" s="1">
        <f t="shared" si="822"/>
        <v>22045</v>
      </c>
      <c r="H2049" s="2">
        <f t="shared" si="823"/>
        <v>0.61073249113475181</v>
      </c>
      <c r="I2049" s="2"/>
      <c r="J2049" s="2">
        <f t="shared" si="814"/>
        <v>0.1848404255319149</v>
      </c>
      <c r="K2049" s="2">
        <f t="shared" si="815"/>
        <v>0.79557291666666663</v>
      </c>
      <c r="L2049" s="2">
        <f t="shared" si="816"/>
        <v>0</v>
      </c>
      <c r="M2049" s="2">
        <f t="shared" si="817"/>
        <v>1.9586657801418439E-2</v>
      </c>
      <c r="N2049" s="53">
        <v>6672</v>
      </c>
      <c r="O2049" s="53">
        <v>28717</v>
      </c>
      <c r="Q2049" s="53">
        <v>526</v>
      </c>
      <c r="R2049" s="53">
        <v>180</v>
      </c>
      <c r="Y2049" s="53">
        <v>1</v>
      </c>
      <c r="AP2049" s="7">
        <f>IF(Q2049&gt;0,RANK(Q2049,(N2049:P2049,Q2049:AF2049)),0)</f>
        <v>3</v>
      </c>
      <c r="AQ2049" s="7">
        <f>IF(R2049&gt;0,RANK(R2049,(N2049:P2049,Q2049:AF2049)),0)</f>
        <v>4</v>
      </c>
      <c r="AR2049" s="7">
        <f>IF(T2049&gt;0,RANK(T2049,(N2049:P2049,Q2049:AF2049)),0)</f>
        <v>0</v>
      </c>
      <c r="AS2049" s="7">
        <f>IF(S2049&gt;0,RANK(S2049,(N2049:P2049,Q2049:AF2049)),0)</f>
        <v>0</v>
      </c>
      <c r="AT2049" s="2">
        <f t="shared" si="818"/>
        <v>1.4572251773049645E-2</v>
      </c>
      <c r="AU2049" s="2">
        <f t="shared" si="819"/>
        <v>4.9867021276595747E-3</v>
      </c>
      <c r="AV2049" s="2">
        <f t="shared" si="820"/>
        <v>0</v>
      </c>
      <c r="AW2049" s="2">
        <f t="shared" si="821"/>
        <v>0</v>
      </c>
      <c r="AY2049" t="s">
        <v>2326</v>
      </c>
      <c r="AZ2049" t="s">
        <v>2058</v>
      </c>
      <c r="BA2049">
        <v>5</v>
      </c>
      <c r="BC2049">
        <v>2</v>
      </c>
      <c r="BD2049" s="91">
        <v>48</v>
      </c>
      <c r="BE2049" s="93">
        <v>213</v>
      </c>
      <c r="BF2049" s="96">
        <f t="shared" si="824"/>
        <v>48213</v>
      </c>
      <c r="BG2049" s="96">
        <f t="shared" si="812"/>
        <v>48213</v>
      </c>
      <c r="BI2049" s="7" t="s">
        <v>1447</v>
      </c>
    </row>
    <row r="2050" spans="1:61" ht="14" hidden="1" customHeight="1" outlineLevel="1" x14ac:dyDescent="0.2">
      <c r="A2050" t="s">
        <v>708</v>
      </c>
      <c r="B2050" t="s">
        <v>2058</v>
      </c>
      <c r="C2050" s="1">
        <f t="shared" si="813"/>
        <v>209483</v>
      </c>
      <c r="D2050" s="7">
        <f>IF(N2050&gt;0, RANK(N2050,(N2050:P2050,Q2050:AF2050)),0)</f>
        <v>1</v>
      </c>
      <c r="E2050" s="7">
        <f>IF(O2050&gt;0,RANK(O2050,(N2050:P2050,Q2050:AF2050)),0)</f>
        <v>2</v>
      </c>
      <c r="F2050" s="7">
        <f>IF(P2050&gt;0,RANK(P2050,(N2050:P2050,Q2050:AF2050)),0)</f>
        <v>0</v>
      </c>
      <c r="G2050" s="1">
        <f t="shared" si="822"/>
        <v>32678</v>
      </c>
      <c r="H2050" s="2">
        <f t="shared" si="823"/>
        <v>0.15599356511029536</v>
      </c>
      <c r="I2050" s="2"/>
      <c r="J2050" s="2">
        <f t="shared" si="814"/>
        <v>0.55833647599089187</v>
      </c>
      <c r="K2050" s="2">
        <f t="shared" si="815"/>
        <v>0.40234291088059654</v>
      </c>
      <c r="L2050" s="2">
        <f t="shared" si="816"/>
        <v>0</v>
      </c>
      <c r="M2050" s="2">
        <f t="shared" si="817"/>
        <v>3.9320613128511595E-2</v>
      </c>
      <c r="N2050" s="53">
        <v>116962</v>
      </c>
      <c r="O2050" s="53">
        <v>84284</v>
      </c>
      <c r="Q2050" s="53">
        <v>5072</v>
      </c>
      <c r="R2050" s="53">
        <v>3119</v>
      </c>
      <c r="Y2050" s="53">
        <v>46</v>
      </c>
      <c r="AP2050" s="7">
        <f>IF(Q2050&gt;0,RANK(Q2050,(N2050:P2050,Q2050:AF2050)),0)</f>
        <v>3</v>
      </c>
      <c r="AQ2050" s="7">
        <f>IF(R2050&gt;0,RANK(R2050,(N2050:P2050,Q2050:AF2050)),0)</f>
        <v>4</v>
      </c>
      <c r="AR2050" s="7">
        <f>IF(T2050&gt;0,RANK(T2050,(N2050:P2050,Q2050:AF2050)),0)</f>
        <v>0</v>
      </c>
      <c r="AS2050" s="7">
        <f>IF(S2050&gt;0,RANK(S2050,(N2050:P2050,Q2050:AF2050)),0)</f>
        <v>0</v>
      </c>
      <c r="AT2050" s="2">
        <f t="shared" si="818"/>
        <v>2.4211988562317707E-2</v>
      </c>
      <c r="AU2050" s="2">
        <f t="shared" si="819"/>
        <v>1.4889036341851129E-2</v>
      </c>
      <c r="AV2050" s="2">
        <f t="shared" si="820"/>
        <v>0</v>
      </c>
      <c r="AW2050" s="2">
        <f t="shared" si="821"/>
        <v>0</v>
      </c>
      <c r="AY2050" t="s">
        <v>708</v>
      </c>
      <c r="AZ2050" t="s">
        <v>2058</v>
      </c>
      <c r="BC2050">
        <v>2</v>
      </c>
      <c r="BD2050" s="91">
        <v>48</v>
      </c>
      <c r="BE2050" s="93">
        <v>215</v>
      </c>
      <c r="BF2050" s="96">
        <f t="shared" si="824"/>
        <v>48215</v>
      </c>
      <c r="BG2050" s="96">
        <f t="shared" si="812"/>
        <v>48215</v>
      </c>
      <c r="BI2050" s="7" t="s">
        <v>1447</v>
      </c>
    </row>
    <row r="2051" spans="1:61" ht="14" hidden="1" customHeight="1" outlineLevel="1" x14ac:dyDescent="0.2">
      <c r="A2051" t="s">
        <v>644</v>
      </c>
      <c r="B2051" t="s">
        <v>2058</v>
      </c>
      <c r="C2051" s="1">
        <f t="shared" si="813"/>
        <v>14827</v>
      </c>
      <c r="D2051" s="7">
        <f>IF(N2051&gt;0, RANK(N2051,(N2051:P2051,Q2051:AF2051)),0)</f>
        <v>2</v>
      </c>
      <c r="E2051" s="7">
        <f>IF(O2051&gt;0,RANK(O2051,(N2051:P2051,Q2051:AF2051)),0)</f>
        <v>1</v>
      </c>
      <c r="F2051" s="7">
        <f>IF(P2051&gt;0,RANK(P2051,(N2051:P2051,Q2051:AF2051)),0)</f>
        <v>0</v>
      </c>
      <c r="G2051" s="1">
        <f t="shared" si="822"/>
        <v>9157</v>
      </c>
      <c r="H2051" s="2">
        <f t="shared" si="823"/>
        <v>0.61758953260942873</v>
      </c>
      <c r="I2051" s="2"/>
      <c r="J2051" s="2">
        <f t="shared" si="814"/>
        <v>0.18129088824441897</v>
      </c>
      <c r="K2051" s="2">
        <f t="shared" si="815"/>
        <v>0.79888042085384769</v>
      </c>
      <c r="L2051" s="2">
        <f t="shared" si="816"/>
        <v>0</v>
      </c>
      <c r="M2051" s="2">
        <f t="shared" si="817"/>
        <v>1.9828690901733337E-2</v>
      </c>
      <c r="N2051" s="53">
        <v>2688</v>
      </c>
      <c r="O2051" s="53">
        <v>11845</v>
      </c>
      <c r="Q2051" s="53">
        <v>196</v>
      </c>
      <c r="R2051" s="53">
        <v>98</v>
      </c>
      <c r="Y2051" s="53">
        <v>0</v>
      </c>
      <c r="AP2051" s="7">
        <f>IF(Q2051&gt;0,RANK(Q2051,(N2051:P2051,Q2051:AF2051)),0)</f>
        <v>3</v>
      </c>
      <c r="AQ2051" s="7">
        <f>IF(R2051&gt;0,RANK(R2051,(N2051:P2051,Q2051:AF2051)),0)</f>
        <v>4</v>
      </c>
      <c r="AR2051" s="7">
        <f>IF(T2051&gt;0,RANK(T2051,(N2051:P2051,Q2051:AF2051)),0)</f>
        <v>0</v>
      </c>
      <c r="AS2051" s="7">
        <f>IF(S2051&gt;0,RANK(S2051,(N2051:P2051,Q2051:AF2051)),0)</f>
        <v>0</v>
      </c>
      <c r="AT2051" s="2">
        <f t="shared" si="818"/>
        <v>1.3219127267822216E-2</v>
      </c>
      <c r="AU2051" s="2">
        <f t="shared" si="819"/>
        <v>6.6095636339111082E-3</v>
      </c>
      <c r="AV2051" s="2">
        <f t="shared" si="820"/>
        <v>0</v>
      </c>
      <c r="AW2051" s="2">
        <f t="shared" si="821"/>
        <v>0</v>
      </c>
      <c r="AY2051" t="s">
        <v>644</v>
      </c>
      <c r="AZ2051" t="s">
        <v>2058</v>
      </c>
      <c r="BA2051">
        <v>25</v>
      </c>
      <c r="BC2051">
        <v>2</v>
      </c>
      <c r="BD2051" s="91">
        <v>48</v>
      </c>
      <c r="BE2051" s="93">
        <v>217</v>
      </c>
      <c r="BF2051" s="96">
        <f t="shared" si="824"/>
        <v>48217</v>
      </c>
      <c r="BG2051" s="96">
        <f t="shared" si="812"/>
        <v>48217</v>
      </c>
      <c r="BI2051" s="7" t="s">
        <v>1447</v>
      </c>
    </row>
    <row r="2052" spans="1:61" ht="14" hidden="1" customHeight="1" outlineLevel="1" x14ac:dyDescent="0.2">
      <c r="A2052" t="s">
        <v>1248</v>
      </c>
      <c r="B2052" t="s">
        <v>2058</v>
      </c>
      <c r="C2052" s="1">
        <f t="shared" si="813"/>
        <v>7988</v>
      </c>
      <c r="D2052" s="7">
        <f>IF(N2052&gt;0, RANK(N2052,(N2052:P2052,Q2052:AF2052)),0)</f>
        <v>2</v>
      </c>
      <c r="E2052" s="7">
        <f>IF(O2052&gt;0,RANK(O2052,(N2052:P2052,Q2052:AF2052)),0)</f>
        <v>1</v>
      </c>
      <c r="F2052" s="7">
        <f>IF(P2052&gt;0,RANK(P2052,(N2052:P2052,Q2052:AF2052)),0)</f>
        <v>0</v>
      </c>
      <c r="G2052" s="1">
        <f t="shared" si="822"/>
        <v>5065</v>
      </c>
      <c r="H2052" s="2">
        <f t="shared" si="823"/>
        <v>0.63407611417125687</v>
      </c>
      <c r="I2052" s="2"/>
      <c r="J2052" s="2">
        <f t="shared" si="814"/>
        <v>0.17325988983475213</v>
      </c>
      <c r="K2052" s="2">
        <f t="shared" si="815"/>
        <v>0.80733600400600902</v>
      </c>
      <c r="L2052" s="2">
        <f t="shared" si="816"/>
        <v>0</v>
      </c>
      <c r="M2052" s="2">
        <f t="shared" si="817"/>
        <v>1.9404106159238821E-2</v>
      </c>
      <c r="N2052" s="53">
        <v>1384</v>
      </c>
      <c r="O2052" s="53">
        <v>6449</v>
      </c>
      <c r="Q2052" s="53">
        <v>124</v>
      </c>
      <c r="R2052" s="53">
        <v>28</v>
      </c>
      <c r="Y2052" s="53">
        <v>3</v>
      </c>
      <c r="AP2052" s="7">
        <f>IF(Q2052&gt;0,RANK(Q2052,(N2052:P2052,Q2052:AF2052)),0)</f>
        <v>3</v>
      </c>
      <c r="AQ2052" s="7">
        <f>IF(R2052&gt;0,RANK(R2052,(N2052:P2052,Q2052:AF2052)),0)</f>
        <v>4</v>
      </c>
      <c r="AR2052" s="7">
        <f>IF(T2052&gt;0,RANK(T2052,(N2052:P2052,Q2052:AF2052)),0)</f>
        <v>0</v>
      </c>
      <c r="AS2052" s="7">
        <f>IF(S2052&gt;0,RANK(S2052,(N2052:P2052,Q2052:AF2052)),0)</f>
        <v>0</v>
      </c>
      <c r="AT2052" s="2">
        <f t="shared" si="818"/>
        <v>1.5523284927391086E-2</v>
      </c>
      <c r="AU2052" s="2">
        <f t="shared" si="819"/>
        <v>3.5052578868302454E-3</v>
      </c>
      <c r="AV2052" s="2">
        <f t="shared" si="820"/>
        <v>0</v>
      </c>
      <c r="AW2052" s="2">
        <f t="shared" si="821"/>
        <v>0</v>
      </c>
      <c r="AY2052" t="s">
        <v>1248</v>
      </c>
      <c r="AZ2052" t="s">
        <v>2058</v>
      </c>
      <c r="BA2052">
        <v>19</v>
      </c>
      <c r="BC2052">
        <v>2</v>
      </c>
      <c r="BD2052" s="91">
        <v>48</v>
      </c>
      <c r="BE2052" s="93">
        <v>219</v>
      </c>
      <c r="BF2052" s="96">
        <f t="shared" si="824"/>
        <v>48219</v>
      </c>
      <c r="BG2052" s="96">
        <f t="shared" ref="BG2052:BG2115" si="825">BF2052</f>
        <v>48219</v>
      </c>
      <c r="BI2052" s="7" t="s">
        <v>1447</v>
      </c>
    </row>
    <row r="2053" spans="1:61" ht="14" hidden="1" customHeight="1" outlineLevel="1" x14ac:dyDescent="0.2">
      <c r="A2053" t="s">
        <v>1412</v>
      </c>
      <c r="B2053" t="s">
        <v>2058</v>
      </c>
      <c r="C2053" s="1">
        <f t="shared" si="813"/>
        <v>32181</v>
      </c>
      <c r="D2053" s="7">
        <f>IF(N2053&gt;0, RANK(N2053,(N2053:P2053,Q2053:AF2053)),0)</f>
        <v>2</v>
      </c>
      <c r="E2053" s="7">
        <f>IF(O2053&gt;0,RANK(O2053,(N2053:P2053,Q2053:AF2053)),0)</f>
        <v>1</v>
      </c>
      <c r="F2053" s="7">
        <f>IF(P2053&gt;0,RANK(P2053,(N2053:P2053,Q2053:AF2053)),0)</f>
        <v>0</v>
      </c>
      <c r="G2053" s="1">
        <f t="shared" si="822"/>
        <v>21025</v>
      </c>
      <c r="H2053" s="2">
        <f t="shared" si="823"/>
        <v>0.65333581927224138</v>
      </c>
      <c r="I2053" s="2"/>
      <c r="J2053" s="2">
        <f t="shared" si="814"/>
        <v>0.16245610764115473</v>
      </c>
      <c r="K2053" s="2">
        <f t="shared" si="815"/>
        <v>0.81579192691339608</v>
      </c>
      <c r="L2053" s="2">
        <f t="shared" si="816"/>
        <v>0</v>
      </c>
      <c r="M2053" s="2">
        <f t="shared" si="817"/>
        <v>2.1751965445449217E-2</v>
      </c>
      <c r="N2053" s="53">
        <v>5228</v>
      </c>
      <c r="O2053" s="53">
        <v>26253</v>
      </c>
      <c r="Q2053" s="53">
        <v>509</v>
      </c>
      <c r="R2053" s="53">
        <v>189</v>
      </c>
      <c r="Y2053" s="53">
        <v>2</v>
      </c>
      <c r="AP2053" s="7">
        <f>IF(Q2053&gt;0,RANK(Q2053,(N2053:P2053,Q2053:AF2053)),0)</f>
        <v>3</v>
      </c>
      <c r="AQ2053" s="7">
        <f>IF(R2053&gt;0,RANK(R2053,(N2053:P2053,Q2053:AF2053)),0)</f>
        <v>4</v>
      </c>
      <c r="AR2053" s="7">
        <f>IF(T2053&gt;0,RANK(T2053,(N2053:P2053,Q2053:AF2053)),0)</f>
        <v>0</v>
      </c>
      <c r="AS2053" s="7">
        <f>IF(S2053&gt;0,RANK(S2053,(N2053:P2053,Q2053:AF2053)),0)</f>
        <v>0</v>
      </c>
      <c r="AT2053" s="2">
        <f t="shared" si="818"/>
        <v>1.5816786302476616E-2</v>
      </c>
      <c r="AU2053" s="2">
        <f t="shared" si="819"/>
        <v>5.8730306702712782E-3</v>
      </c>
      <c r="AV2053" s="2">
        <f t="shared" si="820"/>
        <v>0</v>
      </c>
      <c r="AW2053" s="2">
        <f t="shared" si="821"/>
        <v>0</v>
      </c>
      <c r="AY2053" t="s">
        <v>1412</v>
      </c>
      <c r="AZ2053" t="s">
        <v>2058</v>
      </c>
      <c r="BA2053">
        <v>11</v>
      </c>
      <c r="BC2053">
        <v>2</v>
      </c>
      <c r="BD2053" s="91">
        <v>48</v>
      </c>
      <c r="BE2053" s="93">
        <v>221</v>
      </c>
      <c r="BF2053" s="96">
        <f t="shared" si="824"/>
        <v>48221</v>
      </c>
      <c r="BG2053" s="96">
        <f t="shared" si="825"/>
        <v>48221</v>
      </c>
      <c r="BI2053" s="7" t="s">
        <v>1447</v>
      </c>
    </row>
    <row r="2054" spans="1:61" ht="14" hidden="1" customHeight="1" outlineLevel="1" x14ac:dyDescent="0.2">
      <c r="A2054" t="s">
        <v>2228</v>
      </c>
      <c r="B2054" t="s">
        <v>2058</v>
      </c>
      <c r="C2054" s="1">
        <f t="shared" si="813"/>
        <v>15647</v>
      </c>
      <c r="D2054" s="7">
        <f>IF(N2054&gt;0, RANK(N2054,(N2054:P2054,Q2054:AF2054)),0)</f>
        <v>2</v>
      </c>
      <c r="E2054" s="7">
        <f>IF(O2054&gt;0,RANK(O2054,(N2054:P2054,Q2054:AF2054)),0)</f>
        <v>1</v>
      </c>
      <c r="F2054" s="7">
        <f>IF(P2054&gt;0,RANK(P2054,(N2054:P2054,Q2054:AF2054)),0)</f>
        <v>0</v>
      </c>
      <c r="G2054" s="1">
        <f t="shared" si="822"/>
        <v>9664</v>
      </c>
      <c r="H2054" s="2">
        <f t="shared" si="823"/>
        <v>0.61762638205406784</v>
      </c>
      <c r="I2054" s="2"/>
      <c r="J2054" s="2">
        <f t="shared" si="814"/>
        <v>0.18105707164312648</v>
      </c>
      <c r="K2054" s="2">
        <f t="shared" si="815"/>
        <v>0.7986834536971944</v>
      </c>
      <c r="L2054" s="2">
        <f t="shared" si="816"/>
        <v>0</v>
      </c>
      <c r="M2054" s="2">
        <f t="shared" si="817"/>
        <v>2.0259474659679144E-2</v>
      </c>
      <c r="N2054" s="53">
        <v>2833</v>
      </c>
      <c r="O2054" s="53">
        <v>12497</v>
      </c>
      <c r="Q2054" s="53">
        <v>236</v>
      </c>
      <c r="R2054" s="53">
        <v>81</v>
      </c>
      <c r="Y2054" s="53">
        <v>0</v>
      </c>
      <c r="AP2054" s="7">
        <f>IF(Q2054&gt;0,RANK(Q2054,(N2054:P2054,Q2054:AF2054)),0)</f>
        <v>3</v>
      </c>
      <c r="AQ2054" s="7">
        <f>IF(R2054&gt;0,RANK(R2054,(N2054:P2054,Q2054:AF2054)),0)</f>
        <v>4</v>
      </c>
      <c r="AR2054" s="7">
        <f>IF(T2054&gt;0,RANK(T2054,(N2054:P2054,Q2054:AF2054)),0)</f>
        <v>0</v>
      </c>
      <c r="AS2054" s="7">
        <f>IF(S2054&gt;0,RANK(S2054,(N2054:P2054,Q2054:AF2054)),0)</f>
        <v>0</v>
      </c>
      <c r="AT2054" s="2">
        <f t="shared" si="818"/>
        <v>1.5082763469035598E-2</v>
      </c>
      <c r="AU2054" s="2">
        <f t="shared" si="819"/>
        <v>5.1767111906435735E-3</v>
      </c>
      <c r="AV2054" s="2">
        <f t="shared" si="820"/>
        <v>0</v>
      </c>
      <c r="AW2054" s="2">
        <f t="shared" si="821"/>
        <v>0</v>
      </c>
      <c r="AY2054" t="s">
        <v>2228</v>
      </c>
      <c r="AZ2054" t="s">
        <v>2058</v>
      </c>
      <c r="BA2054">
        <v>4</v>
      </c>
      <c r="BC2054">
        <v>2</v>
      </c>
      <c r="BD2054" s="91">
        <v>48</v>
      </c>
      <c r="BE2054" s="93">
        <v>223</v>
      </c>
      <c r="BF2054" s="96">
        <f t="shared" si="824"/>
        <v>48223</v>
      </c>
      <c r="BG2054" s="96">
        <f t="shared" si="825"/>
        <v>48223</v>
      </c>
      <c r="BI2054" s="7" t="s">
        <v>1447</v>
      </c>
    </row>
    <row r="2055" spans="1:61" ht="14" hidden="1" customHeight="1" outlineLevel="1" x14ac:dyDescent="0.2">
      <c r="A2055" t="s">
        <v>1526</v>
      </c>
      <c r="B2055" t="s">
        <v>2058</v>
      </c>
      <c r="C2055" s="1">
        <f t="shared" si="813"/>
        <v>9334</v>
      </c>
      <c r="D2055" s="7">
        <f>IF(N2055&gt;0, RANK(N2055,(N2055:P2055,Q2055:AF2055)),0)</f>
        <v>2</v>
      </c>
      <c r="E2055" s="7">
        <f>IF(O2055&gt;0,RANK(O2055,(N2055:P2055,Q2055:AF2055)),0)</f>
        <v>1</v>
      </c>
      <c r="F2055" s="7">
        <f>IF(P2055&gt;0,RANK(P2055,(N2055:P2055,Q2055:AF2055)),0)</f>
        <v>0</v>
      </c>
      <c r="G2055" s="1">
        <f t="shared" si="822"/>
        <v>4754</v>
      </c>
      <c r="H2055" s="2">
        <f t="shared" si="823"/>
        <v>0.50932076280265692</v>
      </c>
      <c r="I2055" s="2"/>
      <c r="J2055" s="2">
        <f t="shared" si="814"/>
        <v>0.23891150632097707</v>
      </c>
      <c r="K2055" s="2">
        <f t="shared" si="815"/>
        <v>0.74823226912363405</v>
      </c>
      <c r="L2055" s="2">
        <f t="shared" si="816"/>
        <v>0</v>
      </c>
      <c r="M2055" s="2">
        <f t="shared" si="817"/>
        <v>1.2856224555388929E-2</v>
      </c>
      <c r="N2055" s="53">
        <v>2230</v>
      </c>
      <c r="O2055" s="53">
        <v>6984</v>
      </c>
      <c r="Q2055" s="53">
        <v>92</v>
      </c>
      <c r="R2055" s="53">
        <v>28</v>
      </c>
      <c r="Y2055" s="53">
        <v>0</v>
      </c>
      <c r="AP2055" s="7">
        <f>IF(Q2055&gt;0,RANK(Q2055,(N2055:P2055,Q2055:AF2055)),0)</f>
        <v>3</v>
      </c>
      <c r="AQ2055" s="7">
        <f>IF(R2055&gt;0,RANK(R2055,(N2055:P2055,Q2055:AF2055)),0)</f>
        <v>4</v>
      </c>
      <c r="AR2055" s="7">
        <f>IF(T2055&gt;0,RANK(T2055,(N2055:P2055,Q2055:AF2055)),0)</f>
        <v>0</v>
      </c>
      <c r="AS2055" s="7">
        <f>IF(S2055&gt;0,RANK(S2055,(N2055:P2055,Q2055:AF2055)),0)</f>
        <v>0</v>
      </c>
      <c r="AT2055" s="2">
        <f t="shared" si="818"/>
        <v>9.8564388257981576E-3</v>
      </c>
      <c r="AU2055" s="2">
        <f t="shared" si="819"/>
        <v>2.9997857295907433E-3</v>
      </c>
      <c r="AV2055" s="2">
        <f t="shared" si="820"/>
        <v>0</v>
      </c>
      <c r="AW2055" s="2">
        <f t="shared" si="821"/>
        <v>0</v>
      </c>
      <c r="AY2055" t="s">
        <v>1526</v>
      </c>
      <c r="AZ2055" t="s">
        <v>2058</v>
      </c>
      <c r="BA2055">
        <v>8</v>
      </c>
      <c r="BC2055">
        <v>2</v>
      </c>
      <c r="BD2055" s="91">
        <v>48</v>
      </c>
      <c r="BE2055" s="93">
        <v>225</v>
      </c>
      <c r="BF2055" s="96">
        <f t="shared" si="824"/>
        <v>48225</v>
      </c>
      <c r="BG2055" s="96">
        <f t="shared" si="825"/>
        <v>48225</v>
      </c>
      <c r="BI2055" s="7" t="s">
        <v>1447</v>
      </c>
    </row>
    <row r="2056" spans="1:61" ht="14" hidden="1" customHeight="1" outlineLevel="1" x14ac:dyDescent="0.2">
      <c r="A2056" t="s">
        <v>1250</v>
      </c>
      <c r="B2056" t="s">
        <v>2058</v>
      </c>
      <c r="C2056" s="1">
        <f t="shared" si="813"/>
        <v>10051</v>
      </c>
      <c r="D2056" s="7">
        <f>IF(N2056&gt;0, RANK(N2056,(N2056:P2056,Q2056:AF2056)),0)</f>
        <v>2</v>
      </c>
      <c r="E2056" s="7">
        <f>IF(O2056&gt;0,RANK(O2056,(N2056:P2056,Q2056:AF2056)),0)</f>
        <v>1</v>
      </c>
      <c r="F2056" s="7">
        <f>IF(P2056&gt;0,RANK(P2056,(N2056:P2056,Q2056:AF2056)),0)</f>
        <v>0</v>
      </c>
      <c r="G2056" s="1">
        <f t="shared" si="822"/>
        <v>5895</v>
      </c>
      <c r="H2056" s="2">
        <f t="shared" si="823"/>
        <v>0.58650880509402048</v>
      </c>
      <c r="I2056" s="2"/>
      <c r="J2056" s="2">
        <f t="shared" si="814"/>
        <v>0.1949059795045269</v>
      </c>
      <c r="K2056" s="2">
        <f t="shared" si="815"/>
        <v>0.78141478459854741</v>
      </c>
      <c r="L2056" s="2">
        <f t="shared" si="816"/>
        <v>0</v>
      </c>
      <c r="M2056" s="2">
        <f t="shared" si="817"/>
        <v>2.3679235896925666E-2</v>
      </c>
      <c r="N2056" s="53">
        <v>1959</v>
      </c>
      <c r="O2056" s="53">
        <v>7854</v>
      </c>
      <c r="Q2056" s="53">
        <v>193</v>
      </c>
      <c r="R2056" s="53">
        <v>45</v>
      </c>
      <c r="Y2056" s="53">
        <v>0</v>
      </c>
      <c r="AP2056" s="7">
        <f>IF(Q2056&gt;0,RANK(Q2056,(N2056:P2056,Q2056:AF2056)),0)</f>
        <v>3</v>
      </c>
      <c r="AQ2056" s="7">
        <f>IF(R2056&gt;0,RANK(R2056,(N2056:P2056,Q2056:AF2056)),0)</f>
        <v>4</v>
      </c>
      <c r="AR2056" s="7">
        <f>IF(T2056&gt;0,RANK(T2056,(N2056:P2056,Q2056:AF2056)),0)</f>
        <v>0</v>
      </c>
      <c r="AS2056" s="7">
        <f>IF(S2056&gt;0,RANK(S2056,(N2056:P2056,Q2056:AF2056)),0)</f>
        <v>0</v>
      </c>
      <c r="AT2056" s="2">
        <f t="shared" si="818"/>
        <v>1.9202069445826284E-2</v>
      </c>
      <c r="AU2056" s="2">
        <f t="shared" si="819"/>
        <v>4.4771664510993934E-3</v>
      </c>
      <c r="AV2056" s="2">
        <f t="shared" si="820"/>
        <v>0</v>
      </c>
      <c r="AW2056" s="2">
        <f t="shared" si="821"/>
        <v>0</v>
      </c>
      <c r="AY2056" t="s">
        <v>1250</v>
      </c>
      <c r="AZ2056" t="s">
        <v>2058</v>
      </c>
      <c r="BA2056">
        <v>19</v>
      </c>
      <c r="BC2056">
        <v>2</v>
      </c>
      <c r="BD2056" s="91">
        <v>48</v>
      </c>
      <c r="BE2056" s="93">
        <v>227</v>
      </c>
      <c r="BF2056" s="96">
        <f t="shared" si="824"/>
        <v>48227</v>
      </c>
      <c r="BG2056" s="96">
        <f t="shared" si="825"/>
        <v>48227</v>
      </c>
      <c r="BI2056" s="7" t="s">
        <v>1447</v>
      </c>
    </row>
    <row r="2057" spans="1:61" ht="14" hidden="1" customHeight="1" outlineLevel="1" x14ac:dyDescent="0.2">
      <c r="A2057" t="s">
        <v>1925</v>
      </c>
      <c r="B2057" t="s">
        <v>2058</v>
      </c>
      <c r="C2057" s="1">
        <f t="shared" si="813"/>
        <v>1101</v>
      </c>
      <c r="D2057" s="7">
        <f>IF(N2057&gt;0, RANK(N2057,(N2057:P2057,Q2057:AF2057)),0)</f>
        <v>2</v>
      </c>
      <c r="E2057" s="7">
        <f>IF(O2057&gt;0,RANK(O2057,(N2057:P2057,Q2057:AF2057)),0)</f>
        <v>1</v>
      </c>
      <c r="F2057" s="7">
        <f>IF(P2057&gt;0,RANK(P2057,(N2057:P2057,Q2057:AF2057)),0)</f>
        <v>0</v>
      </c>
      <c r="G2057" s="1">
        <f t="shared" si="822"/>
        <v>297</v>
      </c>
      <c r="H2057" s="2">
        <f t="shared" si="823"/>
        <v>0.26975476839237056</v>
      </c>
      <c r="I2057" s="2"/>
      <c r="J2057" s="2">
        <f t="shared" si="814"/>
        <v>0.34786557674841051</v>
      </c>
      <c r="K2057" s="2">
        <f t="shared" si="815"/>
        <v>0.61762034514078112</v>
      </c>
      <c r="L2057" s="2">
        <f t="shared" si="816"/>
        <v>0</v>
      </c>
      <c r="M2057" s="2">
        <f t="shared" si="817"/>
        <v>3.4514078110808422E-2</v>
      </c>
      <c r="N2057" s="53">
        <v>383</v>
      </c>
      <c r="O2057" s="53">
        <v>680</v>
      </c>
      <c r="Q2057" s="53">
        <v>22</v>
      </c>
      <c r="R2057" s="53">
        <v>15</v>
      </c>
      <c r="Y2057" s="53">
        <v>1</v>
      </c>
      <c r="AP2057" s="7">
        <f>IF(Q2057&gt;0,RANK(Q2057,(N2057:P2057,Q2057:AF2057)),0)</f>
        <v>3</v>
      </c>
      <c r="AQ2057" s="7">
        <f>IF(R2057&gt;0,RANK(R2057,(N2057:P2057,Q2057:AF2057)),0)</f>
        <v>4</v>
      </c>
      <c r="AR2057" s="7">
        <f>IF(T2057&gt;0,RANK(T2057,(N2057:P2057,Q2057:AF2057)),0)</f>
        <v>0</v>
      </c>
      <c r="AS2057" s="7">
        <f>IF(S2057&gt;0,RANK(S2057,(N2057:P2057,Q2057:AF2057)),0)</f>
        <v>0</v>
      </c>
      <c r="AT2057" s="2">
        <f t="shared" si="818"/>
        <v>1.9981834695731154E-2</v>
      </c>
      <c r="AU2057" s="2">
        <f t="shared" si="819"/>
        <v>1.3623978201634877E-2</v>
      </c>
      <c r="AV2057" s="2">
        <f t="shared" si="820"/>
        <v>0</v>
      </c>
      <c r="AW2057" s="2">
        <f t="shared" si="821"/>
        <v>0</v>
      </c>
      <c r="AY2057" t="s">
        <v>1925</v>
      </c>
      <c r="AZ2057" t="s">
        <v>2058</v>
      </c>
      <c r="BA2057">
        <v>23</v>
      </c>
      <c r="BC2057">
        <v>2</v>
      </c>
      <c r="BD2057" s="91">
        <v>48</v>
      </c>
      <c r="BE2057" s="93">
        <v>229</v>
      </c>
      <c r="BF2057" s="96">
        <f t="shared" si="824"/>
        <v>48229</v>
      </c>
      <c r="BG2057" s="96">
        <f t="shared" si="825"/>
        <v>48229</v>
      </c>
      <c r="BI2057" s="7" t="s">
        <v>1447</v>
      </c>
    </row>
    <row r="2058" spans="1:61" ht="14" hidden="1" customHeight="1" outlineLevel="1" x14ac:dyDescent="0.2">
      <c r="A2058" t="s">
        <v>2145</v>
      </c>
      <c r="B2058" t="s">
        <v>2058</v>
      </c>
      <c r="C2058" s="1">
        <f t="shared" si="813"/>
        <v>38058</v>
      </c>
      <c r="D2058" s="7">
        <f>IF(N2058&gt;0, RANK(N2058,(N2058:P2058,Q2058:AF2058)),0)</f>
        <v>2</v>
      </c>
      <c r="E2058" s="7">
        <f>IF(O2058&gt;0,RANK(O2058,(N2058:P2058,Q2058:AF2058)),0)</f>
        <v>1</v>
      </c>
      <c r="F2058" s="7">
        <f>IF(P2058&gt;0,RANK(P2058,(N2058:P2058,Q2058:AF2058)),0)</f>
        <v>0</v>
      </c>
      <c r="G2058" s="1">
        <f t="shared" si="822"/>
        <v>20569</v>
      </c>
      <c r="H2058" s="2">
        <f t="shared" si="823"/>
        <v>0.5404645541016343</v>
      </c>
      <c r="I2058" s="2"/>
      <c r="J2058" s="2">
        <f t="shared" si="814"/>
        <v>0.21858741920227021</v>
      </c>
      <c r="K2058" s="2">
        <f t="shared" si="815"/>
        <v>0.75905197330390461</v>
      </c>
      <c r="L2058" s="2">
        <f t="shared" si="816"/>
        <v>0</v>
      </c>
      <c r="M2058" s="2">
        <f t="shared" si="817"/>
        <v>2.236060749382518E-2</v>
      </c>
      <c r="N2058" s="53">
        <v>8319</v>
      </c>
      <c r="O2058" s="53">
        <v>28888</v>
      </c>
      <c r="Q2058" s="53">
        <v>628</v>
      </c>
      <c r="R2058" s="53">
        <v>223</v>
      </c>
      <c r="Y2058" s="53">
        <v>0</v>
      </c>
      <c r="AP2058" s="7">
        <f>IF(Q2058&gt;0,RANK(Q2058,(N2058:P2058,Q2058:AF2058)),0)</f>
        <v>3</v>
      </c>
      <c r="AQ2058" s="7">
        <f>IF(R2058&gt;0,RANK(R2058,(N2058:P2058,Q2058:AF2058)),0)</f>
        <v>4</v>
      </c>
      <c r="AR2058" s="7">
        <f>IF(T2058&gt;0,RANK(T2058,(N2058:P2058,Q2058:AF2058)),0)</f>
        <v>0</v>
      </c>
      <c r="AS2058" s="7">
        <f>IF(S2058&gt;0,RANK(S2058,(N2058:P2058,Q2058:AF2058)),0)</f>
        <v>0</v>
      </c>
      <c r="AT2058" s="2">
        <f t="shared" si="818"/>
        <v>1.6501129854432708E-2</v>
      </c>
      <c r="AU2058" s="2">
        <f t="shared" si="819"/>
        <v>5.859477639392506E-3</v>
      </c>
      <c r="AV2058" s="2">
        <f t="shared" si="820"/>
        <v>0</v>
      </c>
      <c r="AW2058" s="2">
        <f t="shared" si="821"/>
        <v>0</v>
      </c>
      <c r="AY2058" t="s">
        <v>2145</v>
      </c>
      <c r="AZ2058" t="s">
        <v>2058</v>
      </c>
      <c r="BA2058">
        <v>4</v>
      </c>
      <c r="BC2058">
        <v>2</v>
      </c>
      <c r="BD2058" s="91">
        <v>48</v>
      </c>
      <c r="BE2058" s="93">
        <v>231</v>
      </c>
      <c r="BF2058" s="96">
        <f t="shared" si="824"/>
        <v>48231</v>
      </c>
      <c r="BG2058" s="96">
        <f t="shared" si="825"/>
        <v>48231</v>
      </c>
      <c r="BI2058" s="7" t="s">
        <v>1447</v>
      </c>
    </row>
    <row r="2059" spans="1:61" ht="14" hidden="1" customHeight="1" outlineLevel="1" x14ac:dyDescent="0.2">
      <c r="A2059" t="s">
        <v>738</v>
      </c>
      <c r="B2059" t="s">
        <v>2058</v>
      </c>
      <c r="C2059" s="1">
        <f t="shared" si="813"/>
        <v>8693</v>
      </c>
      <c r="D2059" s="7">
        <f>IF(N2059&gt;0, RANK(N2059,(N2059:P2059,Q2059:AF2059)),0)</f>
        <v>2</v>
      </c>
      <c r="E2059" s="7">
        <f>IF(O2059&gt;0,RANK(O2059,(N2059:P2059,Q2059:AF2059)),0)</f>
        <v>1</v>
      </c>
      <c r="F2059" s="7">
        <f>IF(P2059&gt;0,RANK(P2059,(N2059:P2059,Q2059:AF2059)),0)</f>
        <v>0</v>
      </c>
      <c r="G2059" s="1">
        <f t="shared" si="822"/>
        <v>6675</v>
      </c>
      <c r="H2059" s="2">
        <f t="shared" si="823"/>
        <v>0.76785919705510186</v>
      </c>
      <c r="I2059" s="2"/>
      <c r="J2059" s="2">
        <f t="shared" si="814"/>
        <v>0.10353157713102497</v>
      </c>
      <c r="K2059" s="2">
        <f t="shared" si="815"/>
        <v>0.87139077418612676</v>
      </c>
      <c r="L2059" s="2">
        <f t="shared" si="816"/>
        <v>0</v>
      </c>
      <c r="M2059" s="2">
        <f t="shared" si="817"/>
        <v>2.507764868284823E-2</v>
      </c>
      <c r="N2059" s="53">
        <v>900</v>
      </c>
      <c r="O2059" s="53">
        <v>7575</v>
      </c>
      <c r="Q2059" s="53">
        <v>178</v>
      </c>
      <c r="R2059" s="53">
        <v>36</v>
      </c>
      <c r="Y2059" s="53">
        <v>4</v>
      </c>
      <c r="AP2059" s="7">
        <f>IF(Q2059&gt;0,RANK(Q2059,(N2059:P2059,Q2059:AF2059)),0)</f>
        <v>3</v>
      </c>
      <c r="AQ2059" s="7">
        <f>IF(R2059&gt;0,RANK(R2059,(N2059:P2059,Q2059:AF2059)),0)</f>
        <v>4</v>
      </c>
      <c r="AR2059" s="7">
        <f>IF(T2059&gt;0,RANK(T2059,(N2059:P2059,Q2059:AF2059)),0)</f>
        <v>0</v>
      </c>
      <c r="AS2059" s="7">
        <f>IF(S2059&gt;0,RANK(S2059,(N2059:P2059,Q2059:AF2059)),0)</f>
        <v>0</v>
      </c>
      <c r="AT2059" s="2">
        <f t="shared" si="818"/>
        <v>2.0476245254802714E-2</v>
      </c>
      <c r="AU2059" s="2">
        <f t="shared" si="819"/>
        <v>4.1412630852409983E-3</v>
      </c>
      <c r="AV2059" s="2">
        <f t="shared" si="820"/>
        <v>0</v>
      </c>
      <c r="AW2059" s="2">
        <f t="shared" si="821"/>
        <v>0</v>
      </c>
      <c r="AY2059" t="s">
        <v>738</v>
      </c>
      <c r="AZ2059" t="s">
        <v>2058</v>
      </c>
      <c r="BA2059">
        <v>13</v>
      </c>
      <c r="BC2059">
        <v>2</v>
      </c>
      <c r="BD2059" s="91">
        <v>48</v>
      </c>
      <c r="BE2059" s="93">
        <v>233</v>
      </c>
      <c r="BF2059" s="96">
        <f t="shared" si="824"/>
        <v>48233</v>
      </c>
      <c r="BG2059" s="96">
        <f t="shared" si="825"/>
        <v>48233</v>
      </c>
      <c r="BI2059" s="7" t="s">
        <v>1447</v>
      </c>
    </row>
    <row r="2060" spans="1:61" ht="14" hidden="1" customHeight="1" outlineLevel="1" x14ac:dyDescent="0.2">
      <c r="A2060" t="s">
        <v>1324</v>
      </c>
      <c r="B2060" t="s">
        <v>2058</v>
      </c>
      <c r="C2060" s="1">
        <f t="shared" si="813"/>
        <v>880</v>
      </c>
      <c r="D2060" s="7">
        <f>IF(N2060&gt;0, RANK(N2060,(N2060:P2060,Q2060:AF2060)),0)</f>
        <v>2</v>
      </c>
      <c r="E2060" s="7">
        <f>IF(O2060&gt;0,RANK(O2060,(N2060:P2060,Q2060:AF2060)),0)</f>
        <v>1</v>
      </c>
      <c r="F2060" s="7">
        <f>IF(P2060&gt;0,RANK(P2060,(N2060:P2060,Q2060:AF2060)),0)</f>
        <v>0</v>
      </c>
      <c r="G2060" s="1">
        <f t="shared" si="822"/>
        <v>649</v>
      </c>
      <c r="H2060" s="2">
        <f t="shared" si="823"/>
        <v>0.73750000000000004</v>
      </c>
      <c r="I2060" s="2"/>
      <c r="J2060" s="2">
        <f t="shared" si="814"/>
        <v>0.12613636363636363</v>
      </c>
      <c r="K2060" s="2">
        <f t="shared" si="815"/>
        <v>0.86363636363636365</v>
      </c>
      <c r="L2060" s="2">
        <f t="shared" si="816"/>
        <v>0</v>
      </c>
      <c r="M2060" s="2">
        <f t="shared" si="817"/>
        <v>1.0227272727272751E-2</v>
      </c>
      <c r="N2060" s="53">
        <v>111</v>
      </c>
      <c r="O2060" s="53">
        <v>760</v>
      </c>
      <c r="Q2060" s="53">
        <v>9</v>
      </c>
      <c r="R2060" s="53">
        <v>0</v>
      </c>
      <c r="Y2060" s="53">
        <v>0</v>
      </c>
      <c r="AP2060" s="7">
        <f>IF(Q2060&gt;0,RANK(Q2060,(N2060:P2060,Q2060:AF2060)),0)</f>
        <v>3</v>
      </c>
      <c r="AQ2060" s="7">
        <f>IF(R2060&gt;0,RANK(R2060,(N2060:P2060,Q2060:AF2060)),0)</f>
        <v>0</v>
      </c>
      <c r="AR2060" s="7">
        <f>IF(T2060&gt;0,RANK(T2060,(N2060:P2060,Q2060:AF2060)),0)</f>
        <v>0</v>
      </c>
      <c r="AS2060" s="7">
        <f>IF(S2060&gt;0,RANK(S2060,(N2060:P2060,Q2060:AF2060)),0)</f>
        <v>0</v>
      </c>
      <c r="AT2060" s="2">
        <f t="shared" si="818"/>
        <v>1.0227272727272727E-2</v>
      </c>
      <c r="AU2060" s="2">
        <f t="shared" si="819"/>
        <v>0</v>
      </c>
      <c r="AV2060" s="2">
        <f t="shared" si="820"/>
        <v>0</v>
      </c>
      <c r="AW2060" s="2">
        <f t="shared" si="821"/>
        <v>0</v>
      </c>
      <c r="AY2060" t="s">
        <v>1324</v>
      </c>
      <c r="AZ2060" t="s">
        <v>2058</v>
      </c>
      <c r="BA2060">
        <v>11</v>
      </c>
      <c r="BC2060">
        <v>2</v>
      </c>
      <c r="BD2060" s="91">
        <v>48</v>
      </c>
      <c r="BE2060" s="93">
        <v>235</v>
      </c>
      <c r="BF2060" s="96">
        <f t="shared" si="824"/>
        <v>48235</v>
      </c>
      <c r="BG2060" s="96">
        <f t="shared" si="825"/>
        <v>48235</v>
      </c>
      <c r="BI2060" s="7" t="s">
        <v>1447</v>
      </c>
    </row>
    <row r="2061" spans="1:61" ht="14" hidden="1" customHeight="1" outlineLevel="1" x14ac:dyDescent="0.2">
      <c r="A2061" t="s">
        <v>1325</v>
      </c>
      <c r="B2061" t="s">
        <v>2058</v>
      </c>
      <c r="C2061" s="1">
        <f t="shared" si="813"/>
        <v>3700</v>
      </c>
      <c r="D2061" s="7">
        <f>IF(N2061&gt;0, RANK(N2061,(N2061:P2061,Q2061:AF2061)),0)</f>
        <v>2</v>
      </c>
      <c r="E2061" s="7">
        <f>IF(O2061&gt;0,RANK(O2061,(N2061:P2061,Q2061:AF2061)),0)</f>
        <v>1</v>
      </c>
      <c r="F2061" s="7">
        <f>IF(P2061&gt;0,RANK(P2061,(N2061:P2061,Q2061:AF2061)),0)</f>
        <v>0</v>
      </c>
      <c r="G2061" s="1">
        <f t="shared" si="822"/>
        <v>3003</v>
      </c>
      <c r="H2061" s="2">
        <f t="shared" si="823"/>
        <v>0.81162162162162166</v>
      </c>
      <c r="I2061" s="2"/>
      <c r="J2061" s="2">
        <f t="shared" si="814"/>
        <v>8.621621621621621E-2</v>
      </c>
      <c r="K2061" s="2">
        <f t="shared" si="815"/>
        <v>0.89783783783783788</v>
      </c>
      <c r="L2061" s="2">
        <f t="shared" si="816"/>
        <v>0</v>
      </c>
      <c r="M2061" s="2">
        <f t="shared" si="817"/>
        <v>1.5945945945945894E-2</v>
      </c>
      <c r="N2061" s="53">
        <v>319</v>
      </c>
      <c r="O2061" s="53">
        <v>3322</v>
      </c>
      <c r="Q2061" s="53">
        <v>41</v>
      </c>
      <c r="R2061" s="53">
        <v>17</v>
      </c>
      <c r="Y2061" s="53">
        <v>1</v>
      </c>
      <c r="AP2061" s="7">
        <f>IF(Q2061&gt;0,RANK(Q2061,(N2061:P2061,Q2061:AF2061)),0)</f>
        <v>3</v>
      </c>
      <c r="AQ2061" s="7">
        <f>IF(R2061&gt;0,RANK(R2061,(N2061:P2061,Q2061:AF2061)),0)</f>
        <v>4</v>
      </c>
      <c r="AR2061" s="7">
        <f>IF(T2061&gt;0,RANK(T2061,(N2061:P2061,Q2061:AF2061)),0)</f>
        <v>0</v>
      </c>
      <c r="AS2061" s="7">
        <f>IF(S2061&gt;0,RANK(S2061,(N2061:P2061,Q2061:AF2061)),0)</f>
        <v>0</v>
      </c>
      <c r="AT2061" s="2">
        <f t="shared" si="818"/>
        <v>1.1081081081081081E-2</v>
      </c>
      <c r="AU2061" s="2">
        <f t="shared" si="819"/>
        <v>4.5945945945945945E-3</v>
      </c>
      <c r="AV2061" s="2">
        <f t="shared" si="820"/>
        <v>0</v>
      </c>
      <c r="AW2061" s="2">
        <f t="shared" si="821"/>
        <v>0</v>
      </c>
      <c r="AY2061" t="s">
        <v>1325</v>
      </c>
      <c r="AZ2061" t="s">
        <v>2058</v>
      </c>
      <c r="BA2061">
        <v>13</v>
      </c>
      <c r="BC2061">
        <v>2</v>
      </c>
      <c r="BD2061" s="91">
        <v>48</v>
      </c>
      <c r="BE2061" s="93">
        <v>237</v>
      </c>
      <c r="BF2061" s="96">
        <f t="shared" si="824"/>
        <v>48237</v>
      </c>
      <c r="BG2061" s="96">
        <f t="shared" si="825"/>
        <v>48237</v>
      </c>
      <c r="BI2061" s="7" t="s">
        <v>1447</v>
      </c>
    </row>
    <row r="2062" spans="1:61" ht="14" hidden="1" customHeight="1" outlineLevel="1" x14ac:dyDescent="0.2">
      <c r="A2062" t="s">
        <v>2169</v>
      </c>
      <c r="B2062" t="s">
        <v>2058</v>
      </c>
      <c r="C2062" s="1">
        <f t="shared" si="813"/>
        <v>6309</v>
      </c>
      <c r="D2062" s="7">
        <f>IF(N2062&gt;0, RANK(N2062,(N2062:P2062,Q2062:AF2062)),0)</f>
        <v>2</v>
      </c>
      <c r="E2062" s="7">
        <f>IF(O2062&gt;0,RANK(O2062,(N2062:P2062,Q2062:AF2062)),0)</f>
        <v>1</v>
      </c>
      <c r="F2062" s="7">
        <f>IF(P2062&gt;0,RANK(P2062,(N2062:P2062,Q2062:AF2062)),0)</f>
        <v>0</v>
      </c>
      <c r="G2062" s="1">
        <f t="shared" si="822"/>
        <v>4146</v>
      </c>
      <c r="H2062" s="2">
        <f t="shared" si="823"/>
        <v>0.65715644317641464</v>
      </c>
      <c r="I2062" s="2"/>
      <c r="J2062" s="2">
        <f t="shared" si="814"/>
        <v>0.16183230305912188</v>
      </c>
      <c r="K2062" s="2">
        <f t="shared" si="815"/>
        <v>0.81898874623553652</v>
      </c>
      <c r="L2062" s="2">
        <f t="shared" si="816"/>
        <v>0</v>
      </c>
      <c r="M2062" s="2">
        <f t="shared" si="817"/>
        <v>1.9178950705341591E-2</v>
      </c>
      <c r="N2062" s="53">
        <v>1021</v>
      </c>
      <c r="O2062" s="53">
        <v>5167</v>
      </c>
      <c r="Q2062" s="53">
        <v>81</v>
      </c>
      <c r="R2062" s="53">
        <v>26</v>
      </c>
      <c r="Y2062" s="53">
        <v>14</v>
      </c>
      <c r="AP2062" s="7">
        <f>IF(Q2062&gt;0,RANK(Q2062,(N2062:P2062,Q2062:AF2062)),0)</f>
        <v>3</v>
      </c>
      <c r="AQ2062" s="7">
        <f>IF(R2062&gt;0,RANK(R2062,(N2062:P2062,Q2062:AF2062)),0)</f>
        <v>4</v>
      </c>
      <c r="AR2062" s="7">
        <f>IF(T2062&gt;0,RANK(T2062,(N2062:P2062,Q2062:AF2062)),0)</f>
        <v>0</v>
      </c>
      <c r="AS2062" s="7">
        <f>IF(S2062&gt;0,RANK(S2062,(N2062:P2062,Q2062:AF2062)),0)</f>
        <v>0</v>
      </c>
      <c r="AT2062" s="2">
        <f t="shared" si="818"/>
        <v>1.2838801711840228E-2</v>
      </c>
      <c r="AU2062" s="2">
        <f t="shared" si="819"/>
        <v>4.1210968457758759E-3</v>
      </c>
      <c r="AV2062" s="2">
        <f t="shared" si="820"/>
        <v>0</v>
      </c>
      <c r="AW2062" s="2">
        <f t="shared" si="821"/>
        <v>0</v>
      </c>
      <c r="AY2062" t="s">
        <v>2169</v>
      </c>
      <c r="AZ2062" t="s">
        <v>2058</v>
      </c>
      <c r="BA2062">
        <v>27</v>
      </c>
      <c r="BC2062">
        <v>2</v>
      </c>
      <c r="BD2062" s="91">
        <v>48</v>
      </c>
      <c r="BE2062" s="93">
        <v>239</v>
      </c>
      <c r="BF2062" s="96">
        <f t="shared" si="824"/>
        <v>48239</v>
      </c>
      <c r="BG2062" s="96">
        <f t="shared" si="825"/>
        <v>48239</v>
      </c>
      <c r="BI2062" s="7" t="s">
        <v>1447</v>
      </c>
    </row>
    <row r="2063" spans="1:61" ht="14" hidden="1" customHeight="1" outlineLevel="1" x14ac:dyDescent="0.2">
      <c r="A2063" t="s">
        <v>297</v>
      </c>
      <c r="B2063" t="s">
        <v>2058</v>
      </c>
      <c r="C2063" s="1">
        <f t="shared" si="813"/>
        <v>15389</v>
      </c>
      <c r="D2063" s="7">
        <f>IF(N2063&gt;0, RANK(N2063,(N2063:P2063,Q2063:AF2063)),0)</f>
        <v>2</v>
      </c>
      <c r="E2063" s="7">
        <f>IF(O2063&gt;0,RANK(O2063,(N2063:P2063,Q2063:AF2063)),0)</f>
        <v>1</v>
      </c>
      <c r="F2063" s="7">
        <f>IF(P2063&gt;0,RANK(P2063,(N2063:P2063,Q2063:AF2063)),0)</f>
        <v>0</v>
      </c>
      <c r="G2063" s="1">
        <f t="shared" si="822"/>
        <v>9461</v>
      </c>
      <c r="H2063" s="2">
        <f t="shared" si="823"/>
        <v>0.61478978491130032</v>
      </c>
      <c r="I2063" s="2"/>
      <c r="J2063" s="2">
        <f t="shared" si="814"/>
        <v>0.18526220027292223</v>
      </c>
      <c r="K2063" s="2">
        <f t="shared" si="815"/>
        <v>0.80005198518422249</v>
      </c>
      <c r="L2063" s="2">
        <f t="shared" si="816"/>
        <v>0</v>
      </c>
      <c r="M2063" s="2">
        <f t="shared" si="817"/>
        <v>1.4685814542855224E-2</v>
      </c>
      <c r="N2063" s="53">
        <v>2851</v>
      </c>
      <c r="O2063" s="53">
        <v>12312</v>
      </c>
      <c r="Q2063" s="53">
        <v>180</v>
      </c>
      <c r="R2063" s="53">
        <v>42</v>
      </c>
      <c r="Y2063" s="53">
        <v>4</v>
      </c>
      <c r="AP2063" s="7">
        <f>IF(Q2063&gt;0,RANK(Q2063,(N2063:P2063,Q2063:AF2063)),0)</f>
        <v>3</v>
      </c>
      <c r="AQ2063" s="7">
        <f>IF(R2063&gt;0,RANK(R2063,(N2063:P2063,Q2063:AF2063)),0)</f>
        <v>4</v>
      </c>
      <c r="AR2063" s="7">
        <f>IF(T2063&gt;0,RANK(T2063,(N2063:P2063,Q2063:AF2063)),0)</f>
        <v>0</v>
      </c>
      <c r="AS2063" s="7">
        <f>IF(S2063&gt;0,RANK(S2063,(N2063:P2063,Q2063:AF2063)),0)</f>
        <v>0</v>
      </c>
      <c r="AT2063" s="2">
        <f t="shared" si="818"/>
        <v>1.1696666450061732E-2</v>
      </c>
      <c r="AU2063" s="2">
        <f t="shared" si="819"/>
        <v>2.7292221716810707E-3</v>
      </c>
      <c r="AV2063" s="2">
        <f t="shared" si="820"/>
        <v>0</v>
      </c>
      <c r="AW2063" s="2">
        <f t="shared" si="821"/>
        <v>0</v>
      </c>
      <c r="AY2063" t="s">
        <v>297</v>
      </c>
      <c r="AZ2063" t="s">
        <v>2058</v>
      </c>
      <c r="BA2063">
        <v>36</v>
      </c>
      <c r="BC2063">
        <v>2</v>
      </c>
      <c r="BD2063" s="91">
        <v>48</v>
      </c>
      <c r="BE2063" s="93">
        <v>241</v>
      </c>
      <c r="BF2063" s="96">
        <f t="shared" si="824"/>
        <v>48241</v>
      </c>
      <c r="BG2063" s="96">
        <f t="shared" si="825"/>
        <v>48241</v>
      </c>
      <c r="BI2063" s="7" t="s">
        <v>1447</v>
      </c>
    </row>
    <row r="2064" spans="1:61" ht="14" hidden="1" customHeight="1" outlineLevel="1" x14ac:dyDescent="0.2">
      <c r="A2064" t="s">
        <v>1885</v>
      </c>
      <c r="B2064" t="s">
        <v>2058</v>
      </c>
      <c r="C2064" s="1">
        <f t="shared" si="813"/>
        <v>1286</v>
      </c>
      <c r="D2064" s="7">
        <f>IF(N2064&gt;0, RANK(N2064,(N2064:P2064,Q2064:AF2064)),0)</f>
        <v>2</v>
      </c>
      <c r="E2064" s="7">
        <f>IF(O2064&gt;0,RANK(O2064,(N2064:P2064,Q2064:AF2064)),0)</f>
        <v>1</v>
      </c>
      <c r="F2064" s="7">
        <f>IF(P2064&gt;0,RANK(P2064,(N2064:P2064,Q2064:AF2064)),0)</f>
        <v>0</v>
      </c>
      <c r="G2064" s="1">
        <f t="shared" si="822"/>
        <v>284</v>
      </c>
      <c r="H2064" s="2">
        <f t="shared" si="823"/>
        <v>0.2208398133748056</v>
      </c>
      <c r="I2064" s="2"/>
      <c r="J2064" s="2">
        <f t="shared" si="814"/>
        <v>0.37558320373250387</v>
      </c>
      <c r="K2064" s="2">
        <f t="shared" si="815"/>
        <v>0.59642301710730949</v>
      </c>
      <c r="L2064" s="2">
        <f t="shared" si="816"/>
        <v>0</v>
      </c>
      <c r="M2064" s="2">
        <f t="shared" si="817"/>
        <v>2.7993779160186638E-2</v>
      </c>
      <c r="N2064" s="53">
        <v>483</v>
      </c>
      <c r="O2064" s="53">
        <v>767</v>
      </c>
      <c r="Q2064" s="53">
        <v>30</v>
      </c>
      <c r="R2064" s="53">
        <v>6</v>
      </c>
      <c r="Y2064" s="53">
        <v>0</v>
      </c>
      <c r="AP2064" s="7">
        <f>IF(Q2064&gt;0,RANK(Q2064,(N2064:P2064,Q2064:AF2064)),0)</f>
        <v>3</v>
      </c>
      <c r="AQ2064" s="7">
        <f>IF(R2064&gt;0,RANK(R2064,(N2064:P2064,Q2064:AF2064)),0)</f>
        <v>4</v>
      </c>
      <c r="AR2064" s="7">
        <f>IF(T2064&gt;0,RANK(T2064,(N2064:P2064,Q2064:AF2064)),0)</f>
        <v>0</v>
      </c>
      <c r="AS2064" s="7">
        <f>IF(S2064&gt;0,RANK(S2064,(N2064:P2064,Q2064:AF2064)),0)</f>
        <v>0</v>
      </c>
      <c r="AT2064" s="2">
        <f t="shared" si="818"/>
        <v>2.3328149300155521E-2</v>
      </c>
      <c r="AU2064" s="2">
        <f t="shared" si="819"/>
        <v>4.6656298600311046E-3</v>
      </c>
      <c r="AV2064" s="2">
        <f t="shared" si="820"/>
        <v>0</v>
      </c>
      <c r="AW2064" s="2">
        <f t="shared" si="821"/>
        <v>0</v>
      </c>
      <c r="AY2064" t="s">
        <v>1885</v>
      </c>
      <c r="AZ2064" t="s">
        <v>2058</v>
      </c>
      <c r="BA2064">
        <v>23</v>
      </c>
      <c r="BC2064">
        <v>2</v>
      </c>
      <c r="BD2064" s="91">
        <v>48</v>
      </c>
      <c r="BE2064" s="93">
        <v>243</v>
      </c>
      <c r="BF2064" s="96">
        <f t="shared" si="824"/>
        <v>48243</v>
      </c>
      <c r="BG2064" s="96">
        <f t="shared" si="825"/>
        <v>48243</v>
      </c>
      <c r="BI2064" s="7" t="s">
        <v>1447</v>
      </c>
    </row>
    <row r="2065" spans="1:61" ht="14" hidden="1" customHeight="1" outlineLevel="1" x14ac:dyDescent="0.2">
      <c r="A2065" t="s">
        <v>1259</v>
      </c>
      <c r="B2065" t="s">
        <v>2058</v>
      </c>
      <c r="C2065" s="1">
        <f t="shared" si="813"/>
        <v>92926</v>
      </c>
      <c r="D2065" s="7">
        <f>IF(N2065&gt;0, RANK(N2065,(N2065:P2065,Q2065:AF2065)),0)</f>
        <v>2</v>
      </c>
      <c r="E2065" s="7">
        <f>IF(O2065&gt;0,RANK(O2065,(N2065:P2065,Q2065:AF2065)),0)</f>
        <v>1</v>
      </c>
      <c r="F2065" s="7">
        <f>IF(P2065&gt;0,RANK(P2065,(N2065:P2065,Q2065:AF2065)),0)</f>
        <v>0</v>
      </c>
      <c r="G2065" s="1">
        <f t="shared" si="822"/>
        <v>2816</v>
      </c>
      <c r="H2065" s="2">
        <f t="shared" si="823"/>
        <v>3.0303682500053806E-2</v>
      </c>
      <c r="I2065" s="2"/>
      <c r="J2065" s="2">
        <f t="shared" si="814"/>
        <v>0.47470029916277467</v>
      </c>
      <c r="K2065" s="2">
        <f t="shared" si="815"/>
        <v>0.50500398166282845</v>
      </c>
      <c r="L2065" s="2">
        <f t="shared" si="816"/>
        <v>0</v>
      </c>
      <c r="M2065" s="2">
        <f t="shared" si="817"/>
        <v>2.0295719174396876E-2</v>
      </c>
      <c r="N2065" s="53">
        <v>44112</v>
      </c>
      <c r="O2065" s="53">
        <v>46928</v>
      </c>
      <c r="Q2065" s="53">
        <v>1418</v>
      </c>
      <c r="R2065" s="53">
        <v>464</v>
      </c>
      <c r="Y2065" s="53">
        <v>4</v>
      </c>
      <c r="AP2065" s="7">
        <f>IF(Q2065&gt;0,RANK(Q2065,(N2065:P2065,Q2065:AF2065)),0)</f>
        <v>3</v>
      </c>
      <c r="AQ2065" s="7">
        <f>IF(R2065&gt;0,RANK(R2065,(N2065:P2065,Q2065:AF2065)),0)</f>
        <v>4</v>
      </c>
      <c r="AR2065" s="7">
        <f>IF(T2065&gt;0,RANK(T2065,(N2065:P2065,Q2065:AF2065)),0)</f>
        <v>0</v>
      </c>
      <c r="AS2065" s="7">
        <f>IF(S2065&gt;0,RANK(S2065,(N2065:P2065,Q2065:AF2065)),0)</f>
        <v>0</v>
      </c>
      <c r="AT2065" s="2">
        <f t="shared" si="818"/>
        <v>1.5259453758904935E-2</v>
      </c>
      <c r="AU2065" s="2">
        <f t="shared" si="819"/>
        <v>4.9932204119406843E-3</v>
      </c>
      <c r="AV2065" s="2">
        <f t="shared" si="820"/>
        <v>0</v>
      </c>
      <c r="AW2065" s="2">
        <f t="shared" si="821"/>
        <v>0</v>
      </c>
      <c r="AY2065" t="s">
        <v>1259</v>
      </c>
      <c r="AZ2065" t="s">
        <v>2058</v>
      </c>
      <c r="BA2065">
        <v>14</v>
      </c>
      <c r="BC2065">
        <v>2</v>
      </c>
      <c r="BD2065" s="91">
        <v>48</v>
      </c>
      <c r="BE2065" s="93">
        <v>245</v>
      </c>
      <c r="BF2065" s="96">
        <f t="shared" si="824"/>
        <v>48245</v>
      </c>
      <c r="BG2065" s="96">
        <f t="shared" si="825"/>
        <v>48245</v>
      </c>
      <c r="BI2065" s="7" t="s">
        <v>1447</v>
      </c>
    </row>
    <row r="2066" spans="1:61" ht="14" hidden="1" customHeight="1" outlineLevel="1" x14ac:dyDescent="0.2">
      <c r="A2066" t="s">
        <v>2259</v>
      </c>
      <c r="B2066" t="s">
        <v>2058</v>
      </c>
      <c r="C2066" s="1">
        <f t="shared" si="813"/>
        <v>1844</v>
      </c>
      <c r="D2066" s="7">
        <f>IF(N2066&gt;0, RANK(N2066,(N2066:P2066,Q2066:AF2066)),0)</f>
        <v>1</v>
      </c>
      <c r="E2066" s="7">
        <f>IF(O2066&gt;0,RANK(O2066,(N2066:P2066,Q2066:AF2066)),0)</f>
        <v>2</v>
      </c>
      <c r="F2066" s="7">
        <f>IF(P2066&gt;0,RANK(P2066,(N2066:P2066,Q2066:AF2066)),0)</f>
        <v>0</v>
      </c>
      <c r="G2066" s="1">
        <f t="shared" si="822"/>
        <v>484</v>
      </c>
      <c r="H2066" s="2">
        <f t="shared" si="823"/>
        <v>0.26247288503253796</v>
      </c>
      <c r="I2066" s="2"/>
      <c r="J2066" s="2">
        <f t="shared" si="814"/>
        <v>0.61605206073752716</v>
      </c>
      <c r="K2066" s="2">
        <f t="shared" si="815"/>
        <v>0.35357917570498915</v>
      </c>
      <c r="L2066" s="2">
        <f t="shared" si="816"/>
        <v>0</v>
      </c>
      <c r="M2066" s="2">
        <f t="shared" si="817"/>
        <v>3.0368763557483691E-2</v>
      </c>
      <c r="N2066" s="53">
        <v>1136</v>
      </c>
      <c r="O2066" s="53">
        <v>652</v>
      </c>
      <c r="Q2066" s="53">
        <v>30</v>
      </c>
      <c r="R2066" s="53">
        <v>26</v>
      </c>
      <c r="Y2066" s="53">
        <v>0</v>
      </c>
      <c r="AP2066" s="7">
        <f>IF(Q2066&gt;0,RANK(Q2066,(N2066:P2066,Q2066:AF2066)),0)</f>
        <v>3</v>
      </c>
      <c r="AQ2066" s="7">
        <f>IF(R2066&gt;0,RANK(R2066,(N2066:P2066,Q2066:AF2066)),0)</f>
        <v>4</v>
      </c>
      <c r="AR2066" s="7">
        <f>IF(T2066&gt;0,RANK(T2066,(N2066:P2066,Q2066:AF2066)),0)</f>
        <v>0</v>
      </c>
      <c r="AS2066" s="7">
        <f>IF(S2066&gt;0,RANK(S2066,(N2066:P2066,Q2066:AF2066)),0)</f>
        <v>0</v>
      </c>
      <c r="AT2066" s="2">
        <f t="shared" si="818"/>
        <v>1.6268980477223426E-2</v>
      </c>
      <c r="AU2066" s="2">
        <f t="shared" si="819"/>
        <v>1.4099783080260303E-2</v>
      </c>
      <c r="AV2066" s="2">
        <f t="shared" si="820"/>
        <v>0</v>
      </c>
      <c r="AW2066" s="2">
        <f t="shared" si="821"/>
        <v>0</v>
      </c>
      <c r="AY2066" t="s">
        <v>2259</v>
      </c>
      <c r="AZ2066" t="s">
        <v>2058</v>
      </c>
      <c r="BA2066">
        <v>15</v>
      </c>
      <c r="BC2066">
        <v>2</v>
      </c>
      <c r="BD2066" s="91">
        <v>48</v>
      </c>
      <c r="BE2066" s="93">
        <v>247</v>
      </c>
      <c r="BF2066" s="96">
        <f t="shared" si="824"/>
        <v>48247</v>
      </c>
      <c r="BG2066" s="96">
        <f t="shared" si="825"/>
        <v>48247</v>
      </c>
      <c r="BI2066" s="7" t="s">
        <v>1447</v>
      </c>
    </row>
    <row r="2067" spans="1:61" ht="14" hidden="1" customHeight="1" outlineLevel="1" x14ac:dyDescent="0.2">
      <c r="A2067" t="s">
        <v>923</v>
      </c>
      <c r="B2067" t="s">
        <v>2058</v>
      </c>
      <c r="C2067" s="1">
        <f t="shared" si="813"/>
        <v>13260</v>
      </c>
      <c r="D2067" s="7">
        <f>IF(N2067&gt;0, RANK(N2067,(N2067:P2067,Q2067:AF2067)),0)</f>
        <v>2</v>
      </c>
      <c r="E2067" s="7">
        <f>IF(O2067&gt;0,RANK(O2067,(N2067:P2067,Q2067:AF2067)),0)</f>
        <v>1</v>
      </c>
      <c r="F2067" s="7">
        <f>IF(P2067&gt;0,RANK(P2067,(N2067:P2067,Q2067:AF2067)),0)</f>
        <v>0</v>
      </c>
      <c r="G2067" s="1">
        <f t="shared" si="822"/>
        <v>932</v>
      </c>
      <c r="H2067" s="2">
        <f t="shared" si="823"/>
        <v>7.028657616892911E-2</v>
      </c>
      <c r="I2067" s="2"/>
      <c r="J2067" s="2">
        <f t="shared" si="814"/>
        <v>0.45437405731523378</v>
      </c>
      <c r="K2067" s="2">
        <f t="shared" si="815"/>
        <v>0.52466063348416292</v>
      </c>
      <c r="L2067" s="2">
        <f t="shared" si="816"/>
        <v>0</v>
      </c>
      <c r="M2067" s="2">
        <f t="shared" si="817"/>
        <v>2.0965309200603355E-2</v>
      </c>
      <c r="N2067" s="53">
        <v>6025</v>
      </c>
      <c r="O2067" s="53">
        <v>6957</v>
      </c>
      <c r="Q2067" s="53">
        <v>170</v>
      </c>
      <c r="R2067" s="53">
        <v>108</v>
      </c>
      <c r="Y2067" s="53">
        <v>0</v>
      </c>
      <c r="AP2067" s="7">
        <f>IF(Q2067&gt;0,RANK(Q2067,(N2067:P2067,Q2067:AF2067)),0)</f>
        <v>3</v>
      </c>
      <c r="AQ2067" s="7">
        <f>IF(R2067&gt;0,RANK(R2067,(N2067:P2067,Q2067:AF2067)),0)</f>
        <v>4</v>
      </c>
      <c r="AR2067" s="7">
        <f>IF(T2067&gt;0,RANK(T2067,(N2067:P2067,Q2067:AF2067)),0)</f>
        <v>0</v>
      </c>
      <c r="AS2067" s="7">
        <f>IF(S2067&gt;0,RANK(S2067,(N2067:P2067,Q2067:AF2067)),0)</f>
        <v>0</v>
      </c>
      <c r="AT2067" s="2">
        <f t="shared" si="818"/>
        <v>1.282051282051282E-2</v>
      </c>
      <c r="AU2067" s="2">
        <f t="shared" si="819"/>
        <v>8.1447963800904983E-3</v>
      </c>
      <c r="AV2067" s="2">
        <f t="shared" si="820"/>
        <v>0</v>
      </c>
      <c r="AW2067" s="2">
        <f t="shared" si="821"/>
        <v>0</v>
      </c>
      <c r="AY2067" t="s">
        <v>923</v>
      </c>
      <c r="AZ2067" t="s">
        <v>2058</v>
      </c>
      <c r="BA2067">
        <v>34</v>
      </c>
      <c r="BC2067">
        <v>2</v>
      </c>
      <c r="BD2067" s="91">
        <v>48</v>
      </c>
      <c r="BE2067" s="93">
        <v>249</v>
      </c>
      <c r="BF2067" s="96">
        <f t="shared" si="824"/>
        <v>48249</v>
      </c>
      <c r="BG2067" s="96">
        <f t="shared" si="825"/>
        <v>48249</v>
      </c>
      <c r="BI2067" s="7" t="s">
        <v>1447</v>
      </c>
    </row>
    <row r="2068" spans="1:61" ht="14" hidden="1" customHeight="1" outlineLevel="1" x14ac:dyDescent="0.2">
      <c r="A2068" t="s">
        <v>2393</v>
      </c>
      <c r="B2068" t="s">
        <v>2058</v>
      </c>
      <c r="C2068" s="1">
        <f t="shared" si="813"/>
        <v>71463</v>
      </c>
      <c r="D2068" s="7">
        <f>IF(N2068&gt;0, RANK(N2068,(N2068:P2068,Q2068:AF2068)),0)</f>
        <v>2</v>
      </c>
      <c r="E2068" s="7">
        <f>IF(O2068&gt;0,RANK(O2068,(N2068:P2068,Q2068:AF2068)),0)</f>
        <v>1</v>
      </c>
      <c r="F2068" s="7">
        <f>IF(P2068&gt;0,RANK(P2068,(N2068:P2068,Q2068:AF2068)),0)</f>
        <v>0</v>
      </c>
      <c r="G2068" s="1">
        <f t="shared" si="822"/>
        <v>38929</v>
      </c>
      <c r="H2068" s="2">
        <f t="shared" si="823"/>
        <v>0.54474343366497346</v>
      </c>
      <c r="I2068" s="2"/>
      <c r="J2068" s="2">
        <f t="shared" si="814"/>
        <v>0.21653163175349482</v>
      </c>
      <c r="K2068" s="2">
        <f t="shared" si="815"/>
        <v>0.76127506541846834</v>
      </c>
      <c r="L2068" s="2">
        <f t="shared" si="816"/>
        <v>0</v>
      </c>
      <c r="M2068" s="2">
        <f t="shared" si="817"/>
        <v>2.2193302828036776E-2</v>
      </c>
      <c r="N2068" s="53">
        <v>15474</v>
      </c>
      <c r="O2068" s="53">
        <v>54403</v>
      </c>
      <c r="Q2068" s="53">
        <v>1217</v>
      </c>
      <c r="R2068" s="53">
        <v>369</v>
      </c>
      <c r="Y2068" s="53">
        <v>0</v>
      </c>
      <c r="AP2068" s="7">
        <f>IF(Q2068&gt;0,RANK(Q2068,(N2068:P2068,Q2068:AF2068)),0)</f>
        <v>3</v>
      </c>
      <c r="AQ2068" s="7">
        <f>IF(R2068&gt;0,RANK(R2068,(N2068:P2068,Q2068:AF2068)),0)</f>
        <v>4</v>
      </c>
      <c r="AR2068" s="7">
        <f>IF(T2068&gt;0,RANK(T2068,(N2068:P2068,Q2068:AF2068)),0)</f>
        <v>0</v>
      </c>
      <c r="AS2068" s="7">
        <f>IF(S2068&gt;0,RANK(S2068,(N2068:P2068,Q2068:AF2068)),0)</f>
        <v>0</v>
      </c>
      <c r="AT2068" s="2">
        <f t="shared" si="818"/>
        <v>1.7029791640429313E-2</v>
      </c>
      <c r="AU2068" s="2">
        <f t="shared" si="819"/>
        <v>5.1635111876075735E-3</v>
      </c>
      <c r="AV2068" s="2">
        <f t="shared" si="820"/>
        <v>0</v>
      </c>
      <c r="AW2068" s="2">
        <f t="shared" si="821"/>
        <v>0</v>
      </c>
      <c r="AY2068" t="s">
        <v>2393</v>
      </c>
      <c r="AZ2068" t="s">
        <v>2058</v>
      </c>
      <c r="BA2068">
        <v>25</v>
      </c>
      <c r="BC2068">
        <v>2</v>
      </c>
      <c r="BD2068" s="91">
        <v>48</v>
      </c>
      <c r="BE2068" s="93">
        <v>251</v>
      </c>
      <c r="BF2068" s="96">
        <f t="shared" si="824"/>
        <v>48251</v>
      </c>
      <c r="BG2068" s="96">
        <f t="shared" si="825"/>
        <v>48251</v>
      </c>
      <c r="BI2068" s="7" t="s">
        <v>1447</v>
      </c>
    </row>
    <row r="2069" spans="1:61" ht="14" hidden="1" customHeight="1" outlineLevel="1" x14ac:dyDescent="0.2">
      <c r="A2069" t="s">
        <v>2131</v>
      </c>
      <c r="B2069" t="s">
        <v>2058</v>
      </c>
      <c r="C2069" s="1">
        <f t="shared" si="813"/>
        <v>6621</v>
      </c>
      <c r="D2069" s="7">
        <f>IF(N2069&gt;0, RANK(N2069,(N2069:P2069,Q2069:AF2069)),0)</f>
        <v>2</v>
      </c>
      <c r="E2069" s="7">
        <f>IF(O2069&gt;0,RANK(O2069,(N2069:P2069,Q2069:AF2069)),0)</f>
        <v>1</v>
      </c>
      <c r="F2069" s="7">
        <f>IF(P2069&gt;0,RANK(P2069,(N2069:P2069,Q2069:AF2069)),0)</f>
        <v>0</v>
      </c>
      <c r="G2069" s="1">
        <f t="shared" si="822"/>
        <v>4579</v>
      </c>
      <c r="H2069" s="2">
        <f t="shared" si="823"/>
        <v>0.6915873735085335</v>
      </c>
      <c r="I2069" s="2"/>
      <c r="J2069" s="2">
        <f t="shared" si="814"/>
        <v>0.14605044555203142</v>
      </c>
      <c r="K2069" s="2">
        <f t="shared" si="815"/>
        <v>0.83763781906056489</v>
      </c>
      <c r="L2069" s="2">
        <f t="shared" si="816"/>
        <v>0</v>
      </c>
      <c r="M2069" s="2">
        <f t="shared" si="817"/>
        <v>1.6311735387403714E-2</v>
      </c>
      <c r="N2069" s="53">
        <v>967</v>
      </c>
      <c r="O2069" s="53">
        <v>5546</v>
      </c>
      <c r="Q2069" s="53">
        <v>81</v>
      </c>
      <c r="R2069" s="53">
        <v>27</v>
      </c>
      <c r="Y2069" s="53">
        <v>0</v>
      </c>
      <c r="AP2069" s="7">
        <f>IF(Q2069&gt;0,RANK(Q2069,(N2069:P2069,Q2069:AF2069)),0)</f>
        <v>3</v>
      </c>
      <c r="AQ2069" s="7">
        <f>IF(R2069&gt;0,RANK(R2069,(N2069:P2069,Q2069:AF2069)),0)</f>
        <v>4</v>
      </c>
      <c r="AR2069" s="7">
        <f>IF(T2069&gt;0,RANK(T2069,(N2069:P2069,Q2069:AF2069)),0)</f>
        <v>0</v>
      </c>
      <c r="AS2069" s="7">
        <f>IF(S2069&gt;0,RANK(S2069,(N2069:P2069,Q2069:AF2069)),0)</f>
        <v>0</v>
      </c>
      <c r="AT2069" s="2">
        <f t="shared" si="818"/>
        <v>1.2233801540552787E-2</v>
      </c>
      <c r="AU2069" s="2">
        <f t="shared" si="819"/>
        <v>4.0779338468509285E-3</v>
      </c>
      <c r="AV2069" s="2">
        <f t="shared" si="820"/>
        <v>0</v>
      </c>
      <c r="AW2069" s="2">
        <f t="shared" si="821"/>
        <v>0</v>
      </c>
      <c r="AY2069" t="s">
        <v>2131</v>
      </c>
      <c r="AZ2069" t="s">
        <v>2058</v>
      </c>
      <c r="BA2069">
        <v>19</v>
      </c>
      <c r="BC2069">
        <v>2</v>
      </c>
      <c r="BD2069" s="91">
        <v>48</v>
      </c>
      <c r="BE2069" s="93">
        <v>253</v>
      </c>
      <c r="BF2069" s="96">
        <f t="shared" si="824"/>
        <v>48253</v>
      </c>
      <c r="BG2069" s="96">
        <f t="shared" si="825"/>
        <v>48253</v>
      </c>
      <c r="BI2069" s="7" t="s">
        <v>1447</v>
      </c>
    </row>
    <row r="2070" spans="1:61" ht="14" hidden="1" customHeight="1" outlineLevel="1" x14ac:dyDescent="0.2">
      <c r="A2070" t="s">
        <v>2002</v>
      </c>
      <c r="B2070" t="s">
        <v>2058</v>
      </c>
      <c r="C2070" s="1">
        <f t="shared" si="813"/>
        <v>5089</v>
      </c>
      <c r="D2070" s="7">
        <f>IF(N2070&gt;0, RANK(N2070,(N2070:P2070,Q2070:AF2070)),0)</f>
        <v>2</v>
      </c>
      <c r="E2070" s="7">
        <f>IF(O2070&gt;0,RANK(O2070,(N2070:P2070,Q2070:AF2070)),0)</f>
        <v>1</v>
      </c>
      <c r="F2070" s="7">
        <f>IF(P2070&gt;0,RANK(P2070,(N2070:P2070,Q2070:AF2070)),0)</f>
        <v>0</v>
      </c>
      <c r="G2070" s="1">
        <f t="shared" si="822"/>
        <v>2655</v>
      </c>
      <c r="H2070" s="2">
        <f t="shared" si="823"/>
        <v>0.52171349970524661</v>
      </c>
      <c r="I2070" s="2"/>
      <c r="J2070" s="2">
        <f t="shared" si="814"/>
        <v>0.2314796620161132</v>
      </c>
      <c r="K2070" s="2">
        <f t="shared" si="815"/>
        <v>0.75319316172135975</v>
      </c>
      <c r="L2070" s="2">
        <f t="shared" si="816"/>
        <v>0</v>
      </c>
      <c r="M2070" s="2">
        <f t="shared" si="817"/>
        <v>1.5327176262526998E-2</v>
      </c>
      <c r="N2070" s="53">
        <v>1178</v>
      </c>
      <c r="O2070" s="53">
        <v>3833</v>
      </c>
      <c r="Q2070" s="53">
        <v>58</v>
      </c>
      <c r="R2070" s="53">
        <v>20</v>
      </c>
      <c r="Y2070" s="53">
        <v>0</v>
      </c>
      <c r="AP2070" s="7">
        <f>IF(Q2070&gt;0,RANK(Q2070,(N2070:P2070,Q2070:AF2070)),0)</f>
        <v>3</v>
      </c>
      <c r="AQ2070" s="7">
        <f>IF(R2070&gt;0,RANK(R2070,(N2070:P2070,Q2070:AF2070)),0)</f>
        <v>4</v>
      </c>
      <c r="AR2070" s="7">
        <f>IF(T2070&gt;0,RANK(T2070,(N2070:P2070,Q2070:AF2070)),0)</f>
        <v>0</v>
      </c>
      <c r="AS2070" s="7">
        <f>IF(S2070&gt;0,RANK(S2070,(N2070:P2070,Q2070:AF2070)),0)</f>
        <v>0</v>
      </c>
      <c r="AT2070" s="2">
        <f t="shared" si="818"/>
        <v>1.1397131067007271E-2</v>
      </c>
      <c r="AU2070" s="2">
        <f t="shared" si="819"/>
        <v>3.9300451955197489E-3</v>
      </c>
      <c r="AV2070" s="2">
        <f t="shared" si="820"/>
        <v>0</v>
      </c>
      <c r="AW2070" s="2">
        <f t="shared" si="821"/>
        <v>0</v>
      </c>
      <c r="AY2070" t="s">
        <v>2002</v>
      </c>
      <c r="AZ2070" t="s">
        <v>2058</v>
      </c>
      <c r="BA2070">
        <v>15</v>
      </c>
      <c r="BC2070">
        <v>2</v>
      </c>
      <c r="BD2070" s="91">
        <v>48</v>
      </c>
      <c r="BE2070" s="93">
        <v>255</v>
      </c>
      <c r="BF2070" s="96">
        <f t="shared" si="824"/>
        <v>48255</v>
      </c>
      <c r="BG2070" s="96">
        <f t="shared" si="825"/>
        <v>48255</v>
      </c>
      <c r="BI2070" s="7" t="s">
        <v>1447</v>
      </c>
    </row>
    <row r="2071" spans="1:61" ht="14" hidden="1" customHeight="1" outlineLevel="1" x14ac:dyDescent="0.2">
      <c r="A2071" t="s">
        <v>1929</v>
      </c>
      <c r="B2071" t="s">
        <v>2058</v>
      </c>
      <c r="C2071" s="1">
        <f t="shared" ref="C2071:C2134" si="826">SUM(N2071:AN2071)</f>
        <v>56471</v>
      </c>
      <c r="D2071" s="7">
        <f>IF(N2071&gt;0, RANK(N2071,(N2071:P2071,Q2071:AF2071)),0)</f>
        <v>2</v>
      </c>
      <c r="E2071" s="7">
        <f>IF(O2071&gt;0,RANK(O2071,(N2071:P2071,Q2071:AF2071)),0)</f>
        <v>1</v>
      </c>
      <c r="F2071" s="7">
        <f>IF(P2071&gt;0,RANK(P2071,(N2071:P2071,Q2071:AF2071)),0)</f>
        <v>0</v>
      </c>
      <c r="G2071" s="1">
        <f t="shared" si="822"/>
        <v>20142</v>
      </c>
      <c r="H2071" s="2">
        <f t="shared" si="823"/>
        <v>0.35667864921818276</v>
      </c>
      <c r="I2071" s="2"/>
      <c r="J2071" s="2">
        <f t="shared" ref="J2071:J2134" si="827">IF($C2071=0,"-",N2071/$C2071)</f>
        <v>0.3100175311221689</v>
      </c>
      <c r="K2071" s="2">
        <f t="shared" ref="K2071:K2134" si="828">IF($C2071=0,"-",O2071/$C2071)</f>
        <v>0.66669618034035172</v>
      </c>
      <c r="L2071" s="2">
        <f t="shared" ref="L2071:L2134" si="829">IF($C2071=0,"-",P2071/$C2071)</f>
        <v>0</v>
      </c>
      <c r="M2071" s="2">
        <f t="shared" ref="M2071:M2134" si="830">IF(C2071=0,"-",(1-J2071-K2071-L2071))</f>
        <v>2.3286288537479383E-2</v>
      </c>
      <c r="N2071" s="53">
        <v>17507</v>
      </c>
      <c r="O2071" s="53">
        <v>37649</v>
      </c>
      <c r="Q2071" s="53">
        <v>961</v>
      </c>
      <c r="R2071" s="53">
        <v>352</v>
      </c>
      <c r="Y2071" s="53">
        <v>2</v>
      </c>
      <c r="AP2071" s="7">
        <f>IF(Q2071&gt;0,RANK(Q2071,(N2071:P2071,Q2071:AF2071)),0)</f>
        <v>3</v>
      </c>
      <c r="AQ2071" s="7">
        <f>IF(R2071&gt;0,RANK(R2071,(N2071:P2071,Q2071:AF2071)),0)</f>
        <v>4</v>
      </c>
      <c r="AR2071" s="7">
        <f>IF(T2071&gt;0,RANK(T2071,(N2071:P2071,Q2071:AF2071)),0)</f>
        <v>0</v>
      </c>
      <c r="AS2071" s="7">
        <f>IF(S2071&gt;0,RANK(S2071,(N2071:P2071,Q2071:AF2071)),0)</f>
        <v>0</v>
      </c>
      <c r="AT2071" s="2">
        <f t="shared" ref="AT2071:AT2134" si="831">IF($C2071=0,"-",Q2071/$C2071)</f>
        <v>1.7017584246781535E-2</v>
      </c>
      <c r="AU2071" s="2">
        <f t="shared" ref="AU2071:AU2134" si="832">IF($C2071=0,"-",R2071/$C2071)</f>
        <v>6.2332878822758588E-3</v>
      </c>
      <c r="AV2071" s="2">
        <f t="shared" ref="AV2071:AV2134" si="833">IF($C2071=0,"-",T2071/$C2071)</f>
        <v>0</v>
      </c>
      <c r="AW2071" s="2">
        <f t="shared" ref="AW2071:AW2134" si="834">IF($C2071=0,"-",S2071/$C2071)</f>
        <v>0</v>
      </c>
      <c r="AY2071" t="s">
        <v>1929</v>
      </c>
      <c r="AZ2071" t="s">
        <v>2058</v>
      </c>
      <c r="BA2071">
        <v>5</v>
      </c>
      <c r="BC2071">
        <v>2</v>
      </c>
      <c r="BD2071" s="91">
        <v>48</v>
      </c>
      <c r="BE2071" s="93">
        <v>257</v>
      </c>
      <c r="BF2071" s="96">
        <f t="shared" si="824"/>
        <v>48257</v>
      </c>
      <c r="BG2071" s="96">
        <f t="shared" si="825"/>
        <v>48257</v>
      </c>
      <c r="BI2071" s="7" t="s">
        <v>1447</v>
      </c>
    </row>
    <row r="2072" spans="1:61" ht="14" hidden="1" customHeight="1" outlineLevel="1" x14ac:dyDescent="0.2">
      <c r="A2072" t="s">
        <v>2442</v>
      </c>
      <c r="B2072" t="s">
        <v>2058</v>
      </c>
      <c r="C2072" s="1">
        <f t="shared" si="826"/>
        <v>26392</v>
      </c>
      <c r="D2072" s="7">
        <f>IF(N2072&gt;0, RANK(N2072,(N2072:P2072,Q2072:AF2072)),0)</f>
        <v>2</v>
      </c>
      <c r="E2072" s="7">
        <f>IF(O2072&gt;0,RANK(O2072,(N2072:P2072,Q2072:AF2072)),0)</f>
        <v>1</v>
      </c>
      <c r="F2072" s="7">
        <f>IF(P2072&gt;0,RANK(P2072,(N2072:P2072,Q2072:AF2072)),0)</f>
        <v>0</v>
      </c>
      <c r="G2072" s="1">
        <f t="shared" si="822"/>
        <v>15249</v>
      </c>
      <c r="H2072" s="2">
        <f t="shared" si="823"/>
        <v>0.57778872385571389</v>
      </c>
      <c r="I2072" s="2"/>
      <c r="J2072" s="2">
        <f t="shared" si="827"/>
        <v>0.20214458926947559</v>
      </c>
      <c r="K2072" s="2">
        <f t="shared" si="828"/>
        <v>0.77993331312518943</v>
      </c>
      <c r="L2072" s="2">
        <f t="shared" si="829"/>
        <v>0</v>
      </c>
      <c r="M2072" s="2">
        <f t="shared" si="830"/>
        <v>1.792209760533503E-2</v>
      </c>
      <c r="N2072" s="53">
        <v>5335</v>
      </c>
      <c r="O2072" s="53">
        <v>20584</v>
      </c>
      <c r="Q2072" s="53">
        <v>374</v>
      </c>
      <c r="R2072" s="53">
        <v>99</v>
      </c>
      <c r="Y2072" s="53">
        <v>0</v>
      </c>
      <c r="AP2072" s="7">
        <f>IF(Q2072&gt;0,RANK(Q2072,(N2072:P2072,Q2072:AF2072)),0)</f>
        <v>3</v>
      </c>
      <c r="AQ2072" s="7">
        <f>IF(R2072&gt;0,RANK(R2072,(N2072:P2072,Q2072:AF2072)),0)</f>
        <v>4</v>
      </c>
      <c r="AR2072" s="7">
        <f>IF(T2072&gt;0,RANK(T2072,(N2072:P2072,Q2072:AF2072)),0)</f>
        <v>0</v>
      </c>
      <c r="AS2072" s="7">
        <f>IF(S2072&gt;0,RANK(S2072,(N2072:P2072,Q2072:AF2072)),0)</f>
        <v>0</v>
      </c>
      <c r="AT2072" s="2">
        <f t="shared" si="831"/>
        <v>1.4170960897241588E-2</v>
      </c>
      <c r="AU2072" s="2">
        <f t="shared" si="832"/>
        <v>3.7511367080933617E-3</v>
      </c>
      <c r="AV2072" s="2">
        <f t="shared" si="833"/>
        <v>0</v>
      </c>
      <c r="AW2072" s="2">
        <f t="shared" si="834"/>
        <v>0</v>
      </c>
      <c r="AY2072" t="s">
        <v>2442</v>
      </c>
      <c r="AZ2072" t="s">
        <v>2058</v>
      </c>
      <c r="BA2072">
        <v>21</v>
      </c>
      <c r="BC2072">
        <v>2</v>
      </c>
      <c r="BD2072" s="91">
        <v>48</v>
      </c>
      <c r="BE2072" s="93">
        <v>259</v>
      </c>
      <c r="BF2072" s="96">
        <f t="shared" si="824"/>
        <v>48259</v>
      </c>
      <c r="BG2072" s="96">
        <f t="shared" si="825"/>
        <v>48259</v>
      </c>
      <c r="BI2072" s="7" t="s">
        <v>1447</v>
      </c>
    </row>
    <row r="2073" spans="1:61" ht="14" hidden="1" customHeight="1" outlineLevel="1" x14ac:dyDescent="0.2">
      <c r="A2073" t="s">
        <v>268</v>
      </c>
      <c r="B2073" t="s">
        <v>2058</v>
      </c>
      <c r="C2073" s="1">
        <f t="shared" si="826"/>
        <v>169</v>
      </c>
      <c r="D2073" s="7">
        <f>IF(N2073&gt;0, RANK(N2073,(N2073:P2073,Q2073:AF2073)),0)</f>
        <v>2</v>
      </c>
      <c r="E2073" s="7">
        <f>IF(O2073&gt;0,RANK(O2073,(N2073:P2073,Q2073:AF2073)),0)</f>
        <v>1</v>
      </c>
      <c r="F2073" s="7">
        <f>IF(P2073&gt;0,RANK(P2073,(N2073:P2073,Q2073:AF2073)),0)</f>
        <v>0</v>
      </c>
      <c r="G2073" s="1">
        <f t="shared" si="822"/>
        <v>50</v>
      </c>
      <c r="H2073" s="2">
        <f t="shared" si="823"/>
        <v>0.29585798816568049</v>
      </c>
      <c r="I2073" s="2"/>
      <c r="J2073" s="2">
        <f t="shared" si="827"/>
        <v>0.33727810650887574</v>
      </c>
      <c r="K2073" s="2">
        <f t="shared" si="828"/>
        <v>0.63313609467455623</v>
      </c>
      <c r="L2073" s="2">
        <f t="shared" si="829"/>
        <v>0</v>
      </c>
      <c r="M2073" s="2">
        <f t="shared" si="830"/>
        <v>2.9585798816568087E-2</v>
      </c>
      <c r="N2073" s="53">
        <v>57</v>
      </c>
      <c r="O2073" s="53">
        <v>107</v>
      </c>
      <c r="Q2073" s="53">
        <v>4</v>
      </c>
      <c r="R2073" s="53">
        <v>1</v>
      </c>
      <c r="Y2073" s="53">
        <v>0</v>
      </c>
      <c r="AP2073" s="7">
        <f>IF(Q2073&gt;0,RANK(Q2073,(N2073:P2073,Q2073:AF2073)),0)</f>
        <v>3</v>
      </c>
      <c r="AQ2073" s="7">
        <f>IF(R2073&gt;0,RANK(R2073,(N2073:P2073,Q2073:AF2073)),0)</f>
        <v>4</v>
      </c>
      <c r="AR2073" s="7">
        <f>IF(T2073&gt;0,RANK(T2073,(N2073:P2073,Q2073:AF2073)),0)</f>
        <v>0</v>
      </c>
      <c r="AS2073" s="7">
        <f>IF(S2073&gt;0,RANK(S2073,(N2073:P2073,Q2073:AF2073)),0)</f>
        <v>0</v>
      </c>
      <c r="AT2073" s="2">
        <f t="shared" si="831"/>
        <v>2.3668639053254437E-2</v>
      </c>
      <c r="AU2073" s="2">
        <f t="shared" si="832"/>
        <v>5.9171597633136093E-3</v>
      </c>
      <c r="AV2073" s="2">
        <f t="shared" si="833"/>
        <v>0</v>
      </c>
      <c r="AW2073" s="2">
        <f t="shared" si="834"/>
        <v>0</v>
      </c>
      <c r="AY2073" t="s">
        <v>268</v>
      </c>
      <c r="AZ2073" t="s">
        <v>2058</v>
      </c>
      <c r="BA2073">
        <v>34</v>
      </c>
      <c r="BC2073">
        <v>2</v>
      </c>
      <c r="BD2073" s="91">
        <v>48</v>
      </c>
      <c r="BE2073" s="93">
        <v>261</v>
      </c>
      <c r="BF2073" s="96">
        <f t="shared" si="824"/>
        <v>48261</v>
      </c>
      <c r="BG2073" s="96">
        <f t="shared" si="825"/>
        <v>48261</v>
      </c>
      <c r="BI2073" s="7" t="s">
        <v>1447</v>
      </c>
    </row>
    <row r="2074" spans="1:61" ht="14" hidden="1" customHeight="1" outlineLevel="1" x14ac:dyDescent="0.2">
      <c r="A2074" t="s">
        <v>2158</v>
      </c>
      <c r="B2074" t="s">
        <v>2058</v>
      </c>
      <c r="C2074" s="1">
        <f t="shared" si="826"/>
        <v>445</v>
      </c>
      <c r="D2074" s="7">
        <f>IF(N2074&gt;0, RANK(N2074,(N2074:P2074,Q2074:AF2074)),0)</f>
        <v>2</v>
      </c>
      <c r="E2074" s="7">
        <f>IF(O2074&gt;0,RANK(O2074,(N2074:P2074,Q2074:AF2074)),0)</f>
        <v>1</v>
      </c>
      <c r="F2074" s="7">
        <f>IF(P2074&gt;0,RANK(P2074,(N2074:P2074,Q2074:AF2074)),0)</f>
        <v>0</v>
      </c>
      <c r="G2074" s="1">
        <f t="shared" si="822"/>
        <v>333</v>
      </c>
      <c r="H2074" s="2">
        <f t="shared" si="823"/>
        <v>0.74831460674157302</v>
      </c>
      <c r="I2074" s="2"/>
      <c r="J2074" s="2">
        <f t="shared" si="827"/>
        <v>0.11910112359550562</v>
      </c>
      <c r="K2074" s="2">
        <f t="shared" si="828"/>
        <v>0.86741573033707864</v>
      </c>
      <c r="L2074" s="2">
        <f t="shared" si="829"/>
        <v>0</v>
      </c>
      <c r="M2074" s="2">
        <f t="shared" si="830"/>
        <v>1.3483146067415741E-2</v>
      </c>
      <c r="N2074" s="53">
        <v>53</v>
      </c>
      <c r="O2074" s="53">
        <v>386</v>
      </c>
      <c r="Q2074" s="53">
        <v>4</v>
      </c>
      <c r="R2074" s="53">
        <v>2</v>
      </c>
      <c r="Y2074" s="53">
        <v>0</v>
      </c>
      <c r="AP2074" s="7">
        <f>IF(Q2074&gt;0,RANK(Q2074,(N2074:P2074,Q2074:AF2074)),0)</f>
        <v>3</v>
      </c>
      <c r="AQ2074" s="7">
        <f>IF(R2074&gt;0,RANK(R2074,(N2074:P2074,Q2074:AF2074)),0)</f>
        <v>4</v>
      </c>
      <c r="AR2074" s="7">
        <f>IF(T2074&gt;0,RANK(T2074,(N2074:P2074,Q2074:AF2074)),0)</f>
        <v>0</v>
      </c>
      <c r="AS2074" s="7">
        <f>IF(S2074&gt;0,RANK(S2074,(N2074:P2074,Q2074:AF2074)),0)</f>
        <v>0</v>
      </c>
      <c r="AT2074" s="2">
        <f t="shared" si="831"/>
        <v>8.988764044943821E-3</v>
      </c>
      <c r="AU2074" s="2">
        <f t="shared" si="832"/>
        <v>4.4943820224719105E-3</v>
      </c>
      <c r="AV2074" s="2">
        <f t="shared" si="833"/>
        <v>0</v>
      </c>
      <c r="AW2074" s="2">
        <f t="shared" si="834"/>
        <v>0</v>
      </c>
      <c r="AY2074" t="s">
        <v>2158</v>
      </c>
      <c r="AZ2074" t="s">
        <v>2058</v>
      </c>
      <c r="BA2074">
        <v>19</v>
      </c>
      <c r="BC2074">
        <v>2</v>
      </c>
      <c r="BD2074" s="91">
        <v>48</v>
      </c>
      <c r="BE2074" s="93">
        <v>263</v>
      </c>
      <c r="BF2074" s="96">
        <f t="shared" si="824"/>
        <v>48263</v>
      </c>
      <c r="BG2074" s="96">
        <f t="shared" si="825"/>
        <v>48263</v>
      </c>
      <c r="BI2074" s="7" t="s">
        <v>1447</v>
      </c>
    </row>
    <row r="2075" spans="1:61" ht="14" hidden="1" customHeight="1" outlineLevel="1" x14ac:dyDescent="0.2">
      <c r="A2075" t="s">
        <v>2135</v>
      </c>
      <c r="B2075" t="s">
        <v>2058</v>
      </c>
      <c r="C2075" s="1">
        <f t="shared" si="826"/>
        <v>27543</v>
      </c>
      <c r="D2075" s="7">
        <f>IF(N2075&gt;0, RANK(N2075,(N2075:P2075,Q2075:AF2075)),0)</f>
        <v>2</v>
      </c>
      <c r="E2075" s="7">
        <f>IF(O2075&gt;0,RANK(O2075,(N2075:P2075,Q2075:AF2075)),0)</f>
        <v>1</v>
      </c>
      <c r="F2075" s="7">
        <f>IF(P2075&gt;0,RANK(P2075,(N2075:P2075,Q2075:AF2075)),0)</f>
        <v>0</v>
      </c>
      <c r="G2075" s="1">
        <f t="shared" si="822"/>
        <v>15076</v>
      </c>
      <c r="H2075" s="2">
        <f t="shared" si="823"/>
        <v>0.54736230621210469</v>
      </c>
      <c r="I2075" s="2"/>
      <c r="J2075" s="2">
        <f t="shared" si="827"/>
        <v>0.21588062302581418</v>
      </c>
      <c r="K2075" s="2">
        <f t="shared" si="828"/>
        <v>0.76324292923791892</v>
      </c>
      <c r="L2075" s="2">
        <f t="shared" si="829"/>
        <v>0</v>
      </c>
      <c r="M2075" s="2">
        <f t="shared" si="830"/>
        <v>2.0876447736266956E-2</v>
      </c>
      <c r="N2075" s="53">
        <v>5946</v>
      </c>
      <c r="O2075" s="53">
        <v>21022</v>
      </c>
      <c r="Q2075" s="53">
        <v>446</v>
      </c>
      <c r="R2075" s="53">
        <v>128</v>
      </c>
      <c r="Y2075" s="53">
        <v>1</v>
      </c>
      <c r="AP2075" s="7">
        <f>IF(Q2075&gt;0,RANK(Q2075,(N2075:P2075,Q2075:AF2075)),0)</f>
        <v>3</v>
      </c>
      <c r="AQ2075" s="7">
        <f>IF(R2075&gt;0,RANK(R2075,(N2075:P2075,Q2075:AF2075)),0)</f>
        <v>4</v>
      </c>
      <c r="AR2075" s="7">
        <f>IF(T2075&gt;0,RANK(T2075,(N2075:P2075,Q2075:AF2075)),0)</f>
        <v>0</v>
      </c>
      <c r="AS2075" s="7">
        <f>IF(S2075&gt;0,RANK(S2075,(N2075:P2075,Q2075:AF2075)),0)</f>
        <v>0</v>
      </c>
      <c r="AT2075" s="2">
        <f t="shared" si="831"/>
        <v>1.6192862070217477E-2</v>
      </c>
      <c r="AU2075" s="2">
        <f t="shared" si="832"/>
        <v>4.6472788004211594E-3</v>
      </c>
      <c r="AV2075" s="2">
        <f t="shared" si="833"/>
        <v>0</v>
      </c>
      <c r="AW2075" s="2">
        <f t="shared" si="834"/>
        <v>0</v>
      </c>
      <c r="AY2075" t="s">
        <v>2135</v>
      </c>
      <c r="AZ2075" t="s">
        <v>2058</v>
      </c>
      <c r="BA2075">
        <v>21</v>
      </c>
      <c r="BC2075">
        <v>2</v>
      </c>
      <c r="BD2075" s="91">
        <v>48</v>
      </c>
      <c r="BE2075" s="93">
        <v>265</v>
      </c>
      <c r="BF2075" s="96">
        <f t="shared" si="824"/>
        <v>48265</v>
      </c>
      <c r="BG2075" s="96">
        <f t="shared" si="825"/>
        <v>48265</v>
      </c>
      <c r="BI2075" s="7" t="s">
        <v>1447</v>
      </c>
    </row>
    <row r="2076" spans="1:61" ht="14" hidden="1" customHeight="1" outlineLevel="1" x14ac:dyDescent="0.2">
      <c r="A2076" t="s">
        <v>1065</v>
      </c>
      <c r="B2076" t="s">
        <v>2058</v>
      </c>
      <c r="C2076" s="1">
        <f t="shared" si="826"/>
        <v>2253</v>
      </c>
      <c r="D2076" s="7">
        <f>IF(N2076&gt;0, RANK(N2076,(N2076:P2076,Q2076:AF2076)),0)</f>
        <v>2</v>
      </c>
      <c r="E2076" s="7">
        <f>IF(O2076&gt;0,RANK(O2076,(N2076:P2076,Q2076:AF2076)),0)</f>
        <v>1</v>
      </c>
      <c r="F2076" s="7">
        <f>IF(P2076&gt;0,RANK(P2076,(N2076:P2076,Q2076:AF2076)),0)</f>
        <v>0</v>
      </c>
      <c r="G2076" s="1">
        <f t="shared" si="822"/>
        <v>1708</v>
      </c>
      <c r="H2076" s="2">
        <f t="shared" si="823"/>
        <v>0.75810031069684869</v>
      </c>
      <c r="I2076" s="2"/>
      <c r="J2076" s="2">
        <f t="shared" si="827"/>
        <v>0.11273857079449623</v>
      </c>
      <c r="K2076" s="2">
        <f t="shared" si="828"/>
        <v>0.87083888149134492</v>
      </c>
      <c r="L2076" s="2">
        <f t="shared" si="829"/>
        <v>0</v>
      </c>
      <c r="M2076" s="2">
        <f t="shared" si="830"/>
        <v>1.6422547714158853E-2</v>
      </c>
      <c r="N2076" s="53">
        <v>254</v>
      </c>
      <c r="O2076" s="53">
        <v>1962</v>
      </c>
      <c r="Q2076" s="53">
        <v>28</v>
      </c>
      <c r="R2076" s="53">
        <v>9</v>
      </c>
      <c r="Y2076" s="53">
        <v>0</v>
      </c>
      <c r="AP2076" s="7">
        <f>IF(Q2076&gt;0,RANK(Q2076,(N2076:P2076,Q2076:AF2076)),0)</f>
        <v>3</v>
      </c>
      <c r="AQ2076" s="7">
        <f>IF(R2076&gt;0,RANK(R2076,(N2076:P2076,Q2076:AF2076)),0)</f>
        <v>4</v>
      </c>
      <c r="AR2076" s="7">
        <f>IF(T2076&gt;0,RANK(T2076,(N2076:P2076,Q2076:AF2076)),0)</f>
        <v>0</v>
      </c>
      <c r="AS2076" s="7">
        <f>IF(S2076&gt;0,RANK(S2076,(N2076:P2076,Q2076:AF2076)),0)</f>
        <v>0</v>
      </c>
      <c r="AT2076" s="2">
        <f t="shared" si="831"/>
        <v>1.2427873945849977E-2</v>
      </c>
      <c r="AU2076" s="2">
        <f t="shared" si="832"/>
        <v>3.9946737683089215E-3</v>
      </c>
      <c r="AV2076" s="2">
        <f t="shared" si="833"/>
        <v>0</v>
      </c>
      <c r="AW2076" s="2">
        <f t="shared" si="834"/>
        <v>0</v>
      </c>
      <c r="AY2076" t="s">
        <v>1065</v>
      </c>
      <c r="AZ2076" t="s">
        <v>2058</v>
      </c>
      <c r="BA2076">
        <v>11</v>
      </c>
      <c r="BC2076">
        <v>2</v>
      </c>
      <c r="BD2076" s="91">
        <v>48</v>
      </c>
      <c r="BE2076" s="93">
        <v>267</v>
      </c>
      <c r="BF2076" s="96">
        <f t="shared" si="824"/>
        <v>48267</v>
      </c>
      <c r="BG2076" s="96">
        <f t="shared" si="825"/>
        <v>48267</v>
      </c>
      <c r="BI2076" s="7" t="s">
        <v>1447</v>
      </c>
    </row>
    <row r="2077" spans="1:61" ht="14" hidden="1" customHeight="1" outlineLevel="1" x14ac:dyDescent="0.2">
      <c r="A2077" t="s">
        <v>1535</v>
      </c>
      <c r="B2077" t="s">
        <v>2058</v>
      </c>
      <c r="C2077" s="1">
        <f t="shared" si="826"/>
        <v>154</v>
      </c>
      <c r="D2077" s="7">
        <f>IF(N2077&gt;0, RANK(N2077,(N2077:P2077,Q2077:AF2077)),0)</f>
        <v>2</v>
      </c>
      <c r="E2077" s="7">
        <f>IF(O2077&gt;0,RANK(O2077,(N2077:P2077,Q2077:AF2077)),0)</f>
        <v>1</v>
      </c>
      <c r="F2077" s="7">
        <f>IF(P2077&gt;0,RANK(P2077,(N2077:P2077,Q2077:AF2077)),0)</f>
        <v>0</v>
      </c>
      <c r="G2077" s="1">
        <f t="shared" si="822"/>
        <v>144</v>
      </c>
      <c r="H2077" s="2">
        <f t="shared" si="823"/>
        <v>0.93506493506493504</v>
      </c>
      <c r="I2077" s="2"/>
      <c r="J2077" s="2">
        <f t="shared" si="827"/>
        <v>3.2467532467532464E-2</v>
      </c>
      <c r="K2077" s="2">
        <f t="shared" si="828"/>
        <v>0.96753246753246758</v>
      </c>
      <c r="L2077" s="2">
        <f t="shared" si="829"/>
        <v>0</v>
      </c>
      <c r="M2077" s="2">
        <f t="shared" si="830"/>
        <v>0</v>
      </c>
      <c r="N2077" s="53">
        <v>5</v>
      </c>
      <c r="O2077" s="53">
        <v>149</v>
      </c>
      <c r="Q2077" s="53">
        <v>0</v>
      </c>
      <c r="R2077" s="53">
        <v>0</v>
      </c>
      <c r="Y2077" s="53">
        <v>0</v>
      </c>
      <c r="AP2077" s="7">
        <f>IF(Q2077&gt;0,RANK(Q2077,(N2077:P2077,Q2077:AF2077)),0)</f>
        <v>0</v>
      </c>
      <c r="AQ2077" s="7">
        <f>IF(R2077&gt;0,RANK(R2077,(N2077:P2077,Q2077:AF2077)),0)</f>
        <v>0</v>
      </c>
      <c r="AR2077" s="7">
        <f>IF(T2077&gt;0,RANK(T2077,(N2077:P2077,Q2077:AF2077)),0)</f>
        <v>0</v>
      </c>
      <c r="AS2077" s="7">
        <f>IF(S2077&gt;0,RANK(S2077,(N2077:P2077,Q2077:AF2077)),0)</f>
        <v>0</v>
      </c>
      <c r="AT2077" s="2">
        <f t="shared" si="831"/>
        <v>0</v>
      </c>
      <c r="AU2077" s="2">
        <f t="shared" si="832"/>
        <v>0</v>
      </c>
      <c r="AV2077" s="2">
        <f t="shared" si="833"/>
        <v>0</v>
      </c>
      <c r="AW2077" s="2">
        <f t="shared" si="834"/>
        <v>0</v>
      </c>
      <c r="AY2077" t="s">
        <v>1535</v>
      </c>
      <c r="AZ2077" t="s">
        <v>2058</v>
      </c>
      <c r="BA2077">
        <v>13</v>
      </c>
      <c r="BC2077">
        <v>2</v>
      </c>
      <c r="BD2077" s="91">
        <v>48</v>
      </c>
      <c r="BE2077" s="93">
        <v>269</v>
      </c>
      <c r="BF2077" s="96">
        <f t="shared" si="824"/>
        <v>48269</v>
      </c>
      <c r="BG2077" s="96">
        <f t="shared" si="825"/>
        <v>48269</v>
      </c>
      <c r="BI2077" s="7" t="s">
        <v>1447</v>
      </c>
    </row>
    <row r="2078" spans="1:61" ht="14" hidden="1" customHeight="1" outlineLevel="1" x14ac:dyDescent="0.2">
      <c r="A2078" t="s">
        <v>2126</v>
      </c>
      <c r="B2078" t="s">
        <v>2058</v>
      </c>
      <c r="C2078" s="1">
        <f t="shared" si="826"/>
        <v>1508</v>
      </c>
      <c r="D2078" s="7">
        <f>IF(N2078&gt;0, RANK(N2078,(N2078:P2078,Q2078:AF2078)),0)</f>
        <v>2</v>
      </c>
      <c r="E2078" s="7">
        <f>IF(O2078&gt;0,RANK(O2078,(N2078:P2078,Q2078:AF2078)),0)</f>
        <v>1</v>
      </c>
      <c r="F2078" s="7">
        <f>IF(P2078&gt;0,RANK(P2078,(N2078:P2078,Q2078:AF2078)),0)</f>
        <v>0</v>
      </c>
      <c r="G2078" s="1">
        <f t="shared" si="822"/>
        <v>675</v>
      </c>
      <c r="H2078" s="2">
        <f t="shared" si="823"/>
        <v>0.44761273209549074</v>
      </c>
      <c r="I2078" s="2"/>
      <c r="J2078" s="2">
        <f t="shared" si="827"/>
        <v>0.26193633952254641</v>
      </c>
      <c r="K2078" s="2">
        <f t="shared" si="828"/>
        <v>0.70954907161803715</v>
      </c>
      <c r="L2078" s="2">
        <f t="shared" si="829"/>
        <v>0</v>
      </c>
      <c r="M2078" s="2">
        <f t="shared" si="830"/>
        <v>2.8514588859416379E-2</v>
      </c>
      <c r="N2078" s="53">
        <v>395</v>
      </c>
      <c r="O2078" s="53">
        <v>1070</v>
      </c>
      <c r="Q2078" s="53">
        <v>25</v>
      </c>
      <c r="R2078" s="53">
        <v>13</v>
      </c>
      <c r="Y2078" s="53">
        <v>5</v>
      </c>
      <c r="AP2078" s="7">
        <f>IF(Q2078&gt;0,RANK(Q2078,(N2078:P2078,Q2078:AF2078)),0)</f>
        <v>3</v>
      </c>
      <c r="AQ2078" s="7">
        <f>IF(R2078&gt;0,RANK(R2078,(N2078:P2078,Q2078:AF2078)),0)</f>
        <v>4</v>
      </c>
      <c r="AR2078" s="7">
        <f>IF(T2078&gt;0,RANK(T2078,(N2078:P2078,Q2078:AF2078)),0)</f>
        <v>0</v>
      </c>
      <c r="AS2078" s="7">
        <f>IF(S2078&gt;0,RANK(S2078,(N2078:P2078,Q2078:AF2078)),0)</f>
        <v>0</v>
      </c>
      <c r="AT2078" s="2">
        <f t="shared" si="831"/>
        <v>1.6578249336870028E-2</v>
      </c>
      <c r="AU2078" s="2">
        <f t="shared" si="832"/>
        <v>8.6206896551724137E-3</v>
      </c>
      <c r="AV2078" s="2">
        <f t="shared" si="833"/>
        <v>0</v>
      </c>
      <c r="AW2078" s="2">
        <f t="shared" si="834"/>
        <v>0</v>
      </c>
      <c r="AY2078" t="s">
        <v>2126</v>
      </c>
      <c r="AZ2078" t="s">
        <v>2058</v>
      </c>
      <c r="BA2078">
        <v>23</v>
      </c>
      <c r="BC2078">
        <v>2</v>
      </c>
      <c r="BD2078" s="91">
        <v>48</v>
      </c>
      <c r="BE2078" s="93">
        <v>271</v>
      </c>
      <c r="BF2078" s="96">
        <f t="shared" si="824"/>
        <v>48271</v>
      </c>
      <c r="BG2078" s="96">
        <f t="shared" si="825"/>
        <v>48271</v>
      </c>
      <c r="BI2078" s="7" t="s">
        <v>1447</v>
      </c>
    </row>
    <row r="2079" spans="1:61" ht="14" hidden="1" customHeight="1" outlineLevel="1" x14ac:dyDescent="0.2">
      <c r="A2079" t="s">
        <v>1222</v>
      </c>
      <c r="B2079" t="s">
        <v>2058</v>
      </c>
      <c r="C2079" s="1">
        <f t="shared" si="826"/>
        <v>10708</v>
      </c>
      <c r="D2079" s="7">
        <f>IF(N2079&gt;0, RANK(N2079,(N2079:P2079,Q2079:AF2079)),0)</f>
        <v>2</v>
      </c>
      <c r="E2079" s="7">
        <f>IF(O2079&gt;0,RANK(O2079,(N2079:P2079,Q2079:AF2079)),0)</f>
        <v>1</v>
      </c>
      <c r="F2079" s="7">
        <f>IF(P2079&gt;0,RANK(P2079,(N2079:P2079,Q2079:AF2079)),0)</f>
        <v>0</v>
      </c>
      <c r="G2079" s="1">
        <f t="shared" ref="G2079:G2142" si="835">IF(C2079&gt;0,MAX(N2079:P2079)-LARGE(N2079:P2079,2),0)</f>
        <v>307</v>
      </c>
      <c r="H2079" s="2">
        <f t="shared" ref="H2079:H2142" si="836">IF(C2079&gt;0,G2079/C2079,0)</f>
        <v>2.8670153156518489E-2</v>
      </c>
      <c r="I2079" s="2"/>
      <c r="J2079" s="2">
        <f t="shared" si="827"/>
        <v>0.47319760926410159</v>
      </c>
      <c r="K2079" s="2">
        <f t="shared" si="828"/>
        <v>0.50186776242062014</v>
      </c>
      <c r="L2079" s="2">
        <f t="shared" si="829"/>
        <v>0</v>
      </c>
      <c r="M2079" s="2">
        <f t="shared" si="830"/>
        <v>2.4934628315278262E-2</v>
      </c>
      <c r="N2079" s="53">
        <v>5067</v>
      </c>
      <c r="O2079" s="53">
        <v>5374</v>
      </c>
      <c r="Q2079" s="53">
        <v>183</v>
      </c>
      <c r="R2079" s="53">
        <v>84</v>
      </c>
      <c r="Y2079" s="53">
        <v>0</v>
      </c>
      <c r="AP2079" s="7">
        <f>IF(Q2079&gt;0,RANK(Q2079,(N2079:P2079,Q2079:AF2079)),0)</f>
        <v>3</v>
      </c>
      <c r="AQ2079" s="7">
        <f>IF(R2079&gt;0,RANK(R2079,(N2079:P2079,Q2079:AF2079)),0)</f>
        <v>4</v>
      </c>
      <c r="AR2079" s="7">
        <f>IF(T2079&gt;0,RANK(T2079,(N2079:P2079,Q2079:AF2079)),0)</f>
        <v>0</v>
      </c>
      <c r="AS2079" s="7">
        <f>IF(S2079&gt;0,RANK(S2079,(N2079:P2079,Q2079:AF2079)),0)</f>
        <v>0</v>
      </c>
      <c r="AT2079" s="2">
        <f t="shared" si="831"/>
        <v>1.709002614867389E-2</v>
      </c>
      <c r="AU2079" s="2">
        <f t="shared" si="832"/>
        <v>7.8446021666044082E-3</v>
      </c>
      <c r="AV2079" s="2">
        <f t="shared" si="833"/>
        <v>0</v>
      </c>
      <c r="AW2079" s="2">
        <f t="shared" si="834"/>
        <v>0</v>
      </c>
      <c r="AY2079" t="s">
        <v>1222</v>
      </c>
      <c r="AZ2079" t="s">
        <v>2058</v>
      </c>
      <c r="BA2079">
        <v>34</v>
      </c>
      <c r="BC2079">
        <v>2</v>
      </c>
      <c r="BD2079" s="91">
        <v>48</v>
      </c>
      <c r="BE2079" s="93">
        <v>273</v>
      </c>
      <c r="BF2079" s="96">
        <f t="shared" si="824"/>
        <v>48273</v>
      </c>
      <c r="BG2079" s="96">
        <f t="shared" si="825"/>
        <v>48273</v>
      </c>
      <c r="BI2079" s="7" t="s">
        <v>1447</v>
      </c>
    </row>
    <row r="2080" spans="1:61" ht="14" hidden="1" customHeight="1" outlineLevel="1" x14ac:dyDescent="0.2">
      <c r="A2080" t="s">
        <v>2487</v>
      </c>
      <c r="B2080" t="s">
        <v>2058</v>
      </c>
      <c r="C2080" s="1">
        <f t="shared" si="826"/>
        <v>1431</v>
      </c>
      <c r="D2080" s="7">
        <f>IF(N2080&gt;0, RANK(N2080,(N2080:P2080,Q2080:AF2080)),0)</f>
        <v>2</v>
      </c>
      <c r="E2080" s="7">
        <f>IF(O2080&gt;0,RANK(O2080,(N2080:P2080,Q2080:AF2080)),0)</f>
        <v>1</v>
      </c>
      <c r="F2080" s="7">
        <f>IF(P2080&gt;0,RANK(P2080,(N2080:P2080,Q2080:AF2080)),0)</f>
        <v>0</v>
      </c>
      <c r="G2080" s="1">
        <f t="shared" si="835"/>
        <v>884</v>
      </c>
      <c r="H2080" s="2">
        <f t="shared" si="836"/>
        <v>0.61774982529699507</v>
      </c>
      <c r="I2080" s="2"/>
      <c r="J2080" s="2">
        <f t="shared" si="827"/>
        <v>0.18378756114605171</v>
      </c>
      <c r="K2080" s="2">
        <f t="shared" si="828"/>
        <v>0.80153738644304684</v>
      </c>
      <c r="L2080" s="2">
        <f t="shared" si="829"/>
        <v>0</v>
      </c>
      <c r="M2080" s="2">
        <f t="shared" si="830"/>
        <v>1.467505241090139E-2</v>
      </c>
      <c r="N2080" s="53">
        <v>263</v>
      </c>
      <c r="O2080" s="53">
        <v>1147</v>
      </c>
      <c r="Q2080" s="53">
        <v>15</v>
      </c>
      <c r="R2080" s="53">
        <v>5</v>
      </c>
      <c r="Y2080" s="53">
        <v>1</v>
      </c>
      <c r="AP2080" s="7">
        <f>IF(Q2080&gt;0,RANK(Q2080,(N2080:P2080,Q2080:AF2080)),0)</f>
        <v>3</v>
      </c>
      <c r="AQ2080" s="7">
        <f>IF(R2080&gt;0,RANK(R2080,(N2080:P2080,Q2080:AF2080)),0)</f>
        <v>4</v>
      </c>
      <c r="AR2080" s="7">
        <f>IF(T2080&gt;0,RANK(T2080,(N2080:P2080,Q2080:AF2080)),0)</f>
        <v>0</v>
      </c>
      <c r="AS2080" s="7">
        <f>IF(S2080&gt;0,RANK(S2080,(N2080:P2080,Q2080:AF2080)),0)</f>
        <v>0</v>
      </c>
      <c r="AT2080" s="2">
        <f t="shared" si="831"/>
        <v>1.0482180293501049E-2</v>
      </c>
      <c r="AU2080" s="2">
        <f t="shared" si="832"/>
        <v>3.4940600978336828E-3</v>
      </c>
      <c r="AV2080" s="2">
        <f t="shared" si="833"/>
        <v>0</v>
      </c>
      <c r="AW2080" s="2">
        <f t="shared" si="834"/>
        <v>0</v>
      </c>
      <c r="AY2080" t="s">
        <v>2487</v>
      </c>
      <c r="AZ2080" t="s">
        <v>2058</v>
      </c>
      <c r="BA2080">
        <v>13</v>
      </c>
      <c r="BC2080">
        <v>2</v>
      </c>
      <c r="BD2080" s="91">
        <v>48</v>
      </c>
      <c r="BE2080" s="93">
        <v>275</v>
      </c>
      <c r="BF2080" s="96">
        <f t="shared" si="824"/>
        <v>48275</v>
      </c>
      <c r="BG2080" s="96">
        <f t="shared" si="825"/>
        <v>48275</v>
      </c>
      <c r="BI2080" s="7" t="s">
        <v>1447</v>
      </c>
    </row>
    <row r="2081" spans="1:61" ht="14" hidden="1" customHeight="1" outlineLevel="1" x14ac:dyDescent="0.2">
      <c r="A2081" t="s">
        <v>1170</v>
      </c>
      <c r="B2081" t="s">
        <v>2058</v>
      </c>
      <c r="C2081" s="1">
        <f t="shared" si="826"/>
        <v>2147</v>
      </c>
      <c r="D2081" s="7">
        <f>IF(N2081&gt;0, RANK(N2081,(N2081:P2081,Q2081:AF2081)),0)</f>
        <v>2</v>
      </c>
      <c r="E2081" s="7">
        <f>IF(O2081&gt;0,RANK(O2081,(N2081:P2081,Q2081:AF2081)),0)</f>
        <v>1</v>
      </c>
      <c r="F2081" s="7">
        <f>IF(P2081&gt;0,RANK(P2081,(N2081:P2081,Q2081:AF2081)),0)</f>
        <v>0</v>
      </c>
      <c r="G2081" s="1">
        <f>IF(C2081&gt;0,MAX(N2081:P2081)-LARGE(N2081:P2081,2),0)</f>
        <v>77</v>
      </c>
      <c r="H2081" s="2">
        <f>IF(C2081&gt;0,G2081/C2081,0)</f>
        <v>3.5863996273870519E-2</v>
      </c>
      <c r="I2081" s="2"/>
      <c r="J2081" s="2">
        <f t="shared" si="827"/>
        <v>0.46809501630181649</v>
      </c>
      <c r="K2081" s="2">
        <f t="shared" si="828"/>
        <v>0.50395901257568698</v>
      </c>
      <c r="L2081" s="2">
        <f>IF($C2081=0,"-",P2081/$C2081)</f>
        <v>0</v>
      </c>
      <c r="M2081" s="2">
        <f>IF(C2081=0,"-",(1-J2081-K2081-L2081))</f>
        <v>2.7945971122496527E-2</v>
      </c>
      <c r="N2081" s="53">
        <v>1005</v>
      </c>
      <c r="O2081" s="53">
        <v>1082</v>
      </c>
      <c r="Q2081" s="53">
        <v>30</v>
      </c>
      <c r="R2081" s="53">
        <v>29</v>
      </c>
      <c r="Y2081" s="53">
        <v>1</v>
      </c>
      <c r="AP2081" s="7">
        <f>IF(Q2081&gt;0,RANK(Q2081,(N2081:P2081,Q2081:AF2081)),0)</f>
        <v>3</v>
      </c>
      <c r="AQ2081" s="7">
        <f>IF(R2081&gt;0,RANK(R2081,(N2081:P2081,Q2081:AF2081)),0)</f>
        <v>4</v>
      </c>
      <c r="AR2081" s="7">
        <f>IF(T2081&gt;0,RANK(T2081,(N2081:P2081,Q2081:AF2081)),0)</f>
        <v>0</v>
      </c>
      <c r="AS2081" s="7">
        <f>IF(S2081&gt;0,RANK(S2081,(N2081:P2081,Q2081:AF2081)),0)</f>
        <v>0</v>
      </c>
      <c r="AT2081" s="2">
        <f t="shared" si="831"/>
        <v>1.3972985561248253E-2</v>
      </c>
      <c r="AU2081" s="2">
        <f t="shared" si="832"/>
        <v>1.3507219375873311E-2</v>
      </c>
      <c r="AV2081" s="2">
        <f t="shared" si="833"/>
        <v>0</v>
      </c>
      <c r="AW2081" s="2">
        <f t="shared" si="834"/>
        <v>0</v>
      </c>
      <c r="AY2081" t="s">
        <v>1170</v>
      </c>
      <c r="AZ2081" t="s">
        <v>2058</v>
      </c>
      <c r="BC2081">
        <v>2</v>
      </c>
      <c r="BD2081" s="91">
        <v>48</v>
      </c>
      <c r="BE2081" s="93">
        <v>283</v>
      </c>
      <c r="BF2081" s="96">
        <f>1000*BD2081+BE2081</f>
        <v>48283</v>
      </c>
      <c r="BG2081" s="96">
        <f t="shared" si="825"/>
        <v>48283</v>
      </c>
      <c r="BI2081" s="7" t="s">
        <v>1447</v>
      </c>
    </row>
    <row r="2082" spans="1:61" ht="14" hidden="1" customHeight="1" outlineLevel="1" x14ac:dyDescent="0.2">
      <c r="A2082" t="s">
        <v>1683</v>
      </c>
      <c r="B2082" t="s">
        <v>2058</v>
      </c>
      <c r="C2082" s="1">
        <f t="shared" si="826"/>
        <v>21165</v>
      </c>
      <c r="D2082" s="7">
        <f>IF(N2082&gt;0, RANK(N2082,(N2082:P2082,Q2082:AF2082)),0)</f>
        <v>2</v>
      </c>
      <c r="E2082" s="7">
        <f>IF(O2082&gt;0,RANK(O2082,(N2082:P2082,Q2082:AF2082)),0)</f>
        <v>1</v>
      </c>
      <c r="F2082" s="7">
        <f>IF(P2082&gt;0,RANK(P2082,(N2082:P2082,Q2082:AF2082)),0)</f>
        <v>0</v>
      </c>
      <c r="G2082" s="1">
        <f t="shared" si="835"/>
        <v>12181</v>
      </c>
      <c r="H2082" s="2">
        <f t="shared" si="836"/>
        <v>0.57552563193952277</v>
      </c>
      <c r="I2082" s="2"/>
      <c r="J2082" s="2">
        <f t="shared" si="827"/>
        <v>0.20292936451689109</v>
      </c>
      <c r="K2082" s="2">
        <f t="shared" si="828"/>
        <v>0.77845499645641392</v>
      </c>
      <c r="L2082" s="2">
        <f t="shared" si="829"/>
        <v>0</v>
      </c>
      <c r="M2082" s="2">
        <f t="shared" si="830"/>
        <v>1.8615639026695052E-2</v>
      </c>
      <c r="N2082" s="53">
        <v>4295</v>
      </c>
      <c r="O2082" s="53">
        <v>16476</v>
      </c>
      <c r="Q2082" s="53">
        <v>279</v>
      </c>
      <c r="R2082" s="53">
        <v>101</v>
      </c>
      <c r="Y2082" s="53">
        <v>14</v>
      </c>
      <c r="AP2082" s="7">
        <f>IF(Q2082&gt;0,RANK(Q2082,(N2082:P2082,Q2082:AF2082)),0)</f>
        <v>3</v>
      </c>
      <c r="AQ2082" s="7">
        <f>IF(R2082&gt;0,RANK(R2082,(N2082:P2082,Q2082:AF2082)),0)</f>
        <v>4</v>
      </c>
      <c r="AR2082" s="7">
        <f>IF(T2082&gt;0,RANK(T2082,(N2082:P2082,Q2082:AF2082)),0)</f>
        <v>0</v>
      </c>
      <c r="AS2082" s="7">
        <f>IF(S2082&gt;0,RANK(S2082,(N2082:P2082,Q2082:AF2082)),0)</f>
        <v>0</v>
      </c>
      <c r="AT2082" s="2">
        <f t="shared" si="831"/>
        <v>1.3182140326009922E-2</v>
      </c>
      <c r="AU2082" s="2">
        <f t="shared" si="832"/>
        <v>4.7720292936451686E-3</v>
      </c>
      <c r="AV2082" s="2">
        <f t="shared" si="833"/>
        <v>0</v>
      </c>
      <c r="AW2082" s="2">
        <f t="shared" si="834"/>
        <v>0</v>
      </c>
      <c r="AY2082" t="s">
        <v>1683</v>
      </c>
      <c r="AZ2082" t="s">
        <v>2058</v>
      </c>
      <c r="BA2082">
        <v>4</v>
      </c>
      <c r="BC2082">
        <v>2</v>
      </c>
      <c r="BD2082" s="91">
        <v>48</v>
      </c>
      <c r="BE2082" s="93">
        <v>277</v>
      </c>
      <c r="BF2082" s="96">
        <f t="shared" si="824"/>
        <v>48277</v>
      </c>
      <c r="BG2082" s="96">
        <f t="shared" si="825"/>
        <v>48277</v>
      </c>
      <c r="BI2082" s="7" t="s">
        <v>1447</v>
      </c>
    </row>
    <row r="2083" spans="1:61" ht="14" hidden="1" customHeight="1" outlineLevel="1" x14ac:dyDescent="0.2">
      <c r="A2083" t="s">
        <v>1644</v>
      </c>
      <c r="B2083" t="s">
        <v>2058</v>
      </c>
      <c r="C2083" s="1">
        <f t="shared" si="826"/>
        <v>4370</v>
      </c>
      <c r="D2083" s="7">
        <f>IF(N2083&gt;0, RANK(N2083,(N2083:P2083,Q2083:AF2083)),0)</f>
        <v>2</v>
      </c>
      <c r="E2083" s="7">
        <f>IF(O2083&gt;0,RANK(O2083,(N2083:P2083,Q2083:AF2083)),0)</f>
        <v>1</v>
      </c>
      <c r="F2083" s="7">
        <f>IF(P2083&gt;0,RANK(P2083,(N2083:P2083,Q2083:AF2083)),0)</f>
        <v>0</v>
      </c>
      <c r="G2083" s="1">
        <f t="shared" si="835"/>
        <v>2667</v>
      </c>
      <c r="H2083" s="2">
        <f t="shared" si="836"/>
        <v>0.6102974828375286</v>
      </c>
      <c r="I2083" s="2"/>
      <c r="J2083" s="2">
        <f t="shared" si="827"/>
        <v>0.18352402745995422</v>
      </c>
      <c r="K2083" s="2">
        <f t="shared" si="828"/>
        <v>0.79382151029748282</v>
      </c>
      <c r="L2083" s="2">
        <f t="shared" si="829"/>
        <v>0</v>
      </c>
      <c r="M2083" s="2">
        <f t="shared" si="830"/>
        <v>2.2654462242562956E-2</v>
      </c>
      <c r="N2083" s="53">
        <v>802</v>
      </c>
      <c r="O2083" s="53">
        <v>3469</v>
      </c>
      <c r="Q2083" s="53">
        <v>75</v>
      </c>
      <c r="R2083" s="53">
        <v>22</v>
      </c>
      <c r="Y2083" s="53">
        <v>2</v>
      </c>
      <c r="AP2083" s="7">
        <f>IF(Q2083&gt;0,RANK(Q2083,(N2083:P2083,Q2083:AF2083)),0)</f>
        <v>3</v>
      </c>
      <c r="AQ2083" s="7">
        <f>IF(R2083&gt;0,RANK(R2083,(N2083:P2083,Q2083:AF2083)),0)</f>
        <v>4</v>
      </c>
      <c r="AR2083" s="7">
        <f>IF(T2083&gt;0,RANK(T2083,(N2083:P2083,Q2083:AF2083)),0)</f>
        <v>0</v>
      </c>
      <c r="AS2083" s="7">
        <f>IF(S2083&gt;0,RANK(S2083,(N2083:P2083,Q2083:AF2083)),0)</f>
        <v>0</v>
      </c>
      <c r="AT2083" s="2">
        <f t="shared" si="831"/>
        <v>1.7162471395881007E-2</v>
      </c>
      <c r="AU2083" s="2">
        <f t="shared" si="832"/>
        <v>5.0343249427917619E-3</v>
      </c>
      <c r="AV2083" s="2">
        <f t="shared" si="833"/>
        <v>0</v>
      </c>
      <c r="AW2083" s="2">
        <f t="shared" si="834"/>
        <v>0</v>
      </c>
      <c r="AY2083" t="s">
        <v>1644</v>
      </c>
      <c r="AZ2083" t="s">
        <v>2058</v>
      </c>
      <c r="BA2083">
        <v>19</v>
      </c>
      <c r="BC2083">
        <v>2</v>
      </c>
      <c r="BD2083" s="91">
        <v>48</v>
      </c>
      <c r="BE2083" s="93">
        <v>279</v>
      </c>
      <c r="BF2083" s="96">
        <f t="shared" si="824"/>
        <v>48279</v>
      </c>
      <c r="BG2083" s="96">
        <f t="shared" si="825"/>
        <v>48279</v>
      </c>
      <c r="BI2083" s="7" t="s">
        <v>1447</v>
      </c>
    </row>
    <row r="2084" spans="1:61" ht="14" hidden="1" customHeight="1" outlineLevel="1" x14ac:dyDescent="0.2">
      <c r="A2084" t="s">
        <v>1146</v>
      </c>
      <c r="B2084" t="s">
        <v>2058</v>
      </c>
      <c r="C2084" s="1">
        <f t="shared" si="826"/>
        <v>10330</v>
      </c>
      <c r="D2084" s="7">
        <f>IF(N2084&gt;0, RANK(N2084,(N2084:P2084,Q2084:AF2084)),0)</f>
        <v>2</v>
      </c>
      <c r="E2084" s="7">
        <f>IF(O2084&gt;0,RANK(O2084,(N2084:P2084,Q2084:AF2084)),0)</f>
        <v>1</v>
      </c>
      <c r="F2084" s="7">
        <f>IF(P2084&gt;0,RANK(P2084,(N2084:P2084,Q2084:AF2084)),0)</f>
        <v>0</v>
      </c>
      <c r="G2084" s="1">
        <f t="shared" si="835"/>
        <v>6124</v>
      </c>
      <c r="H2084" s="2">
        <f t="shared" si="836"/>
        <v>0.59283639883833494</v>
      </c>
      <c r="I2084" s="2"/>
      <c r="J2084" s="2">
        <f t="shared" si="827"/>
        <v>0.1914811229428848</v>
      </c>
      <c r="K2084" s="2">
        <f t="shared" si="828"/>
        <v>0.78431752178121972</v>
      </c>
      <c r="L2084" s="2">
        <f t="shared" si="829"/>
        <v>0</v>
      </c>
      <c r="M2084" s="2">
        <f t="shared" si="830"/>
        <v>2.4201355275895509E-2</v>
      </c>
      <c r="N2084" s="53">
        <v>1978</v>
      </c>
      <c r="O2084" s="53">
        <v>8102</v>
      </c>
      <c r="Q2084" s="53">
        <v>189</v>
      </c>
      <c r="R2084" s="53">
        <v>61</v>
      </c>
      <c r="Y2084" s="53">
        <v>0</v>
      </c>
      <c r="AP2084" s="7">
        <f>IF(Q2084&gt;0,RANK(Q2084,(N2084:P2084,Q2084:AF2084)),0)</f>
        <v>3</v>
      </c>
      <c r="AQ2084" s="7">
        <f>IF(R2084&gt;0,RANK(R2084,(N2084:P2084,Q2084:AF2084)),0)</f>
        <v>4</v>
      </c>
      <c r="AR2084" s="7">
        <f>IF(T2084&gt;0,RANK(T2084,(N2084:P2084,Q2084:AF2084)),0)</f>
        <v>0</v>
      </c>
      <c r="AS2084" s="7">
        <f>IF(S2084&gt;0,RANK(S2084,(N2084:P2084,Q2084:AF2084)),0)</f>
        <v>0</v>
      </c>
      <c r="AT2084" s="2">
        <f t="shared" si="831"/>
        <v>1.8296224588576961E-2</v>
      </c>
      <c r="AU2084" s="2">
        <f t="shared" si="832"/>
        <v>5.9051306873184901E-3</v>
      </c>
      <c r="AV2084" s="2">
        <f t="shared" si="833"/>
        <v>0</v>
      </c>
      <c r="AW2084" s="2">
        <f t="shared" si="834"/>
        <v>0</v>
      </c>
      <c r="AY2084" t="s">
        <v>1146</v>
      </c>
      <c r="AZ2084" t="s">
        <v>2058</v>
      </c>
      <c r="BA2084">
        <v>25</v>
      </c>
      <c r="BC2084">
        <v>2</v>
      </c>
      <c r="BD2084" s="91">
        <v>48</v>
      </c>
      <c r="BE2084" s="93">
        <v>281</v>
      </c>
      <c r="BF2084" s="96">
        <f t="shared" si="824"/>
        <v>48281</v>
      </c>
      <c r="BG2084" s="96">
        <f t="shared" si="825"/>
        <v>48281</v>
      </c>
      <c r="BI2084" s="7" t="s">
        <v>1447</v>
      </c>
    </row>
    <row r="2085" spans="1:61" ht="14" hidden="1" customHeight="1" outlineLevel="1" x14ac:dyDescent="0.2">
      <c r="A2085" t="s">
        <v>583</v>
      </c>
      <c r="B2085" t="s">
        <v>2058</v>
      </c>
      <c r="C2085" s="1">
        <f t="shared" si="826"/>
        <v>10038</v>
      </c>
      <c r="D2085" s="7">
        <f>IF(N2085&gt;0, RANK(N2085,(N2085:P2085,Q2085:AF2085)),0)</f>
        <v>2</v>
      </c>
      <c r="E2085" s="7">
        <f>IF(O2085&gt;0,RANK(O2085,(N2085:P2085,Q2085:AF2085)),0)</f>
        <v>1</v>
      </c>
      <c r="F2085" s="7">
        <f>IF(P2085&gt;0,RANK(P2085,(N2085:P2085,Q2085:AF2085)),0)</f>
        <v>0</v>
      </c>
      <c r="G2085" s="1">
        <f t="shared" si="835"/>
        <v>7294</v>
      </c>
      <c r="H2085" s="2">
        <f t="shared" si="836"/>
        <v>0.72663877266387722</v>
      </c>
      <c r="I2085" s="2"/>
      <c r="J2085" s="2">
        <f t="shared" si="827"/>
        <v>0.13000597728631202</v>
      </c>
      <c r="K2085" s="2">
        <f t="shared" si="828"/>
        <v>0.85664474995018924</v>
      </c>
      <c r="L2085" s="2">
        <f t="shared" si="829"/>
        <v>0</v>
      </c>
      <c r="M2085" s="2">
        <f t="shared" si="830"/>
        <v>1.3349272763498732E-2</v>
      </c>
      <c r="N2085" s="53">
        <v>1305</v>
      </c>
      <c r="O2085" s="53">
        <v>8599</v>
      </c>
      <c r="Q2085" s="53">
        <v>109</v>
      </c>
      <c r="R2085" s="53">
        <v>23</v>
      </c>
      <c r="Y2085" s="53">
        <v>2</v>
      </c>
      <c r="AP2085" s="7">
        <f>IF(Q2085&gt;0,RANK(Q2085,(N2085:P2085,Q2085:AF2085)),0)</f>
        <v>3</v>
      </c>
      <c r="AQ2085" s="7">
        <f>IF(R2085&gt;0,RANK(R2085,(N2085:P2085,Q2085:AF2085)),0)</f>
        <v>4</v>
      </c>
      <c r="AR2085" s="7">
        <f>IF(T2085&gt;0,RANK(T2085,(N2085:P2085,Q2085:AF2085)),0)</f>
        <v>0</v>
      </c>
      <c r="AS2085" s="7">
        <f>IF(S2085&gt;0,RANK(S2085,(N2085:P2085,Q2085:AF2085)),0)</f>
        <v>0</v>
      </c>
      <c r="AT2085" s="2">
        <f t="shared" si="831"/>
        <v>1.0858736800159394E-2</v>
      </c>
      <c r="AU2085" s="2">
        <f t="shared" si="832"/>
        <v>2.2912930862721659E-3</v>
      </c>
      <c r="AV2085" s="2">
        <f t="shared" si="833"/>
        <v>0</v>
      </c>
      <c r="AW2085" s="2">
        <f t="shared" si="834"/>
        <v>0</v>
      </c>
      <c r="AY2085" t="s">
        <v>583</v>
      </c>
      <c r="AZ2085" t="s">
        <v>2058</v>
      </c>
      <c r="BA2085">
        <v>27</v>
      </c>
      <c r="BC2085">
        <v>2</v>
      </c>
      <c r="BD2085" s="91">
        <v>48</v>
      </c>
      <c r="BE2085" s="93">
        <v>285</v>
      </c>
      <c r="BF2085" s="96">
        <f t="shared" si="824"/>
        <v>48285</v>
      </c>
      <c r="BG2085" s="96">
        <f t="shared" si="825"/>
        <v>48285</v>
      </c>
      <c r="BI2085" s="7" t="s">
        <v>1447</v>
      </c>
    </row>
    <row r="2086" spans="1:61" ht="14" hidden="1" customHeight="1" outlineLevel="1" x14ac:dyDescent="0.2">
      <c r="A2086" t="s">
        <v>1563</v>
      </c>
      <c r="B2086" t="s">
        <v>2058</v>
      </c>
      <c r="C2086" s="1">
        <f t="shared" si="826"/>
        <v>8032</v>
      </c>
      <c r="D2086" s="7">
        <f>IF(N2086&gt;0, RANK(N2086,(N2086:P2086,Q2086:AF2086)),0)</f>
        <v>2</v>
      </c>
      <c r="E2086" s="7">
        <f>IF(O2086&gt;0,RANK(O2086,(N2086:P2086,Q2086:AF2086)),0)</f>
        <v>1</v>
      </c>
      <c r="F2086" s="7">
        <f>IF(P2086&gt;0,RANK(P2086,(N2086:P2086,Q2086:AF2086)),0)</f>
        <v>0</v>
      </c>
      <c r="G2086" s="1">
        <f t="shared" si="835"/>
        <v>4522</v>
      </c>
      <c r="H2086" s="2">
        <f t="shared" si="836"/>
        <v>0.56299800796812749</v>
      </c>
      <c r="I2086" s="2"/>
      <c r="J2086" s="2">
        <f t="shared" si="827"/>
        <v>0.21028386454183268</v>
      </c>
      <c r="K2086" s="2">
        <f t="shared" si="828"/>
        <v>0.77328187250996017</v>
      </c>
      <c r="L2086" s="2">
        <f t="shared" si="829"/>
        <v>0</v>
      </c>
      <c r="M2086" s="2">
        <f t="shared" si="830"/>
        <v>1.6434262948207157E-2</v>
      </c>
      <c r="N2086" s="53">
        <v>1689</v>
      </c>
      <c r="O2086" s="53">
        <v>6211</v>
      </c>
      <c r="Q2086" s="53">
        <v>96</v>
      </c>
      <c r="R2086" s="53">
        <v>36</v>
      </c>
      <c r="Y2086" s="53">
        <v>0</v>
      </c>
      <c r="AP2086" s="7">
        <f>IF(Q2086&gt;0,RANK(Q2086,(N2086:P2086,Q2086:AF2086)),0)</f>
        <v>3</v>
      </c>
      <c r="AQ2086" s="7">
        <f>IF(R2086&gt;0,RANK(R2086,(N2086:P2086,Q2086:AF2086)),0)</f>
        <v>4</v>
      </c>
      <c r="AR2086" s="7">
        <f>IF(T2086&gt;0,RANK(T2086,(N2086:P2086,Q2086:AF2086)),0)</f>
        <v>0</v>
      </c>
      <c r="AS2086" s="7">
        <f>IF(S2086&gt;0,RANK(S2086,(N2086:P2086,Q2086:AF2086)),0)</f>
        <v>0</v>
      </c>
      <c r="AT2086" s="2">
        <f t="shared" si="831"/>
        <v>1.1952191235059761E-2</v>
      </c>
      <c r="AU2086" s="2">
        <f t="shared" si="832"/>
        <v>4.4820717131474107E-3</v>
      </c>
      <c r="AV2086" s="2">
        <f t="shared" si="833"/>
        <v>0</v>
      </c>
      <c r="AW2086" s="2">
        <f t="shared" si="834"/>
        <v>0</v>
      </c>
      <c r="AY2086" t="s">
        <v>1563</v>
      </c>
      <c r="AZ2086" t="s">
        <v>2058</v>
      </c>
      <c r="BC2086">
        <v>2</v>
      </c>
      <c r="BD2086" s="91">
        <v>48</v>
      </c>
      <c r="BE2086" s="93">
        <v>287</v>
      </c>
      <c r="BF2086" s="96">
        <f t="shared" si="824"/>
        <v>48287</v>
      </c>
      <c r="BG2086" s="96">
        <f t="shared" si="825"/>
        <v>48287</v>
      </c>
      <c r="BI2086" s="7" t="s">
        <v>1447</v>
      </c>
    </row>
    <row r="2087" spans="1:61" ht="14" hidden="1" customHeight="1" outlineLevel="1" x14ac:dyDescent="0.2">
      <c r="A2087" t="s">
        <v>749</v>
      </c>
      <c r="B2087" t="s">
        <v>2058</v>
      </c>
      <c r="C2087" s="1">
        <f t="shared" si="826"/>
        <v>8592</v>
      </c>
      <c r="D2087" s="7">
        <f>IF(N2087&gt;0, RANK(N2087,(N2087:P2087,Q2087:AF2087)),0)</f>
        <v>2</v>
      </c>
      <c r="E2087" s="7">
        <f>IF(O2087&gt;0,RANK(O2087,(N2087:P2087,Q2087:AF2087)),0)</f>
        <v>1</v>
      </c>
      <c r="F2087" s="7">
        <f>IF(P2087&gt;0,RANK(P2087,(N2087:P2087,Q2087:AF2087)),0)</f>
        <v>0</v>
      </c>
      <c r="G2087" s="1">
        <f t="shared" si="835"/>
        <v>6393</v>
      </c>
      <c r="H2087" s="2">
        <f t="shared" si="836"/>
        <v>0.74406424581005581</v>
      </c>
      <c r="I2087" s="2"/>
      <c r="J2087" s="2">
        <f t="shared" si="827"/>
        <v>0.11964618249534451</v>
      </c>
      <c r="K2087" s="2">
        <f t="shared" si="828"/>
        <v>0.86371042830540035</v>
      </c>
      <c r="L2087" s="2">
        <f t="shared" si="829"/>
        <v>0</v>
      </c>
      <c r="M2087" s="2">
        <f t="shared" si="830"/>
        <v>1.6643389199255121E-2</v>
      </c>
      <c r="N2087" s="53">
        <v>1028</v>
      </c>
      <c r="O2087" s="53">
        <v>7421</v>
      </c>
      <c r="Q2087" s="53">
        <v>102</v>
      </c>
      <c r="R2087" s="53">
        <v>41</v>
      </c>
      <c r="Y2087" s="53">
        <v>0</v>
      </c>
      <c r="AP2087" s="7">
        <f>IF(Q2087&gt;0,RANK(Q2087,(N2087:P2087,Q2087:AF2087)),0)</f>
        <v>3</v>
      </c>
      <c r="AQ2087" s="7">
        <f>IF(R2087&gt;0,RANK(R2087,(N2087:P2087,Q2087:AF2087)),0)</f>
        <v>4</v>
      </c>
      <c r="AR2087" s="7">
        <f>IF(T2087&gt;0,RANK(T2087,(N2087:P2087,Q2087:AF2087)),0)</f>
        <v>0</v>
      </c>
      <c r="AS2087" s="7">
        <f>IF(S2087&gt;0,RANK(S2087,(N2087:P2087,Q2087:AF2087)),0)</f>
        <v>0</v>
      </c>
      <c r="AT2087" s="2">
        <f t="shared" si="831"/>
        <v>1.1871508379888268E-2</v>
      </c>
      <c r="AU2087" s="2">
        <f t="shared" si="832"/>
        <v>4.7718808193668531E-3</v>
      </c>
      <c r="AV2087" s="2">
        <f t="shared" si="833"/>
        <v>0</v>
      </c>
      <c r="AW2087" s="2">
        <f t="shared" si="834"/>
        <v>0</v>
      </c>
      <c r="AY2087" t="s">
        <v>749</v>
      </c>
      <c r="AZ2087" t="s">
        <v>2058</v>
      </c>
      <c r="BC2087">
        <v>2</v>
      </c>
      <c r="BD2087" s="91">
        <v>48</v>
      </c>
      <c r="BE2087" s="93">
        <v>289</v>
      </c>
      <c r="BF2087" s="96">
        <f t="shared" si="824"/>
        <v>48289</v>
      </c>
      <c r="BG2087" s="96">
        <f t="shared" si="825"/>
        <v>48289</v>
      </c>
      <c r="BI2087" s="7" t="s">
        <v>1447</v>
      </c>
    </row>
    <row r="2088" spans="1:61" ht="14" hidden="1" customHeight="1" outlineLevel="1" x14ac:dyDescent="0.2">
      <c r="A2088" t="s">
        <v>2411</v>
      </c>
      <c r="B2088" t="s">
        <v>2058</v>
      </c>
      <c r="C2088" s="1">
        <f t="shared" si="826"/>
        <v>29009</v>
      </c>
      <c r="D2088" s="7">
        <f>IF(N2088&gt;0, RANK(N2088,(N2088:P2088,Q2088:AF2088)),0)</f>
        <v>2</v>
      </c>
      <c r="E2088" s="7">
        <f>IF(O2088&gt;0,RANK(O2088,(N2088:P2088,Q2088:AF2088)),0)</f>
        <v>1</v>
      </c>
      <c r="F2088" s="7">
        <f>IF(P2088&gt;0,RANK(P2088,(N2088:P2088,Q2088:AF2088)),0)</f>
        <v>0</v>
      </c>
      <c r="G2088" s="1">
        <f t="shared" si="835"/>
        <v>17081</v>
      </c>
      <c r="H2088" s="2">
        <f t="shared" si="836"/>
        <v>0.58881726360784581</v>
      </c>
      <c r="I2088" s="2"/>
      <c r="J2088" s="2">
        <f t="shared" si="827"/>
        <v>0.19518080595677204</v>
      </c>
      <c r="K2088" s="2">
        <f t="shared" si="828"/>
        <v>0.78399806956461793</v>
      </c>
      <c r="L2088" s="2">
        <f t="shared" si="829"/>
        <v>0</v>
      </c>
      <c r="M2088" s="2">
        <f t="shared" si="830"/>
        <v>2.0821124478610065E-2</v>
      </c>
      <c r="N2088" s="53">
        <v>5662</v>
      </c>
      <c r="O2088" s="53">
        <v>22743</v>
      </c>
      <c r="Q2088" s="53">
        <v>477</v>
      </c>
      <c r="R2088" s="53">
        <v>127</v>
      </c>
      <c r="Y2088" s="53">
        <v>0</v>
      </c>
      <c r="AP2088" s="7">
        <f>IF(Q2088&gt;0,RANK(Q2088,(N2088:P2088,Q2088:AF2088)),0)</f>
        <v>3</v>
      </c>
      <c r="AQ2088" s="7">
        <f>IF(R2088&gt;0,RANK(R2088,(N2088:P2088,Q2088:AF2088)),0)</f>
        <v>4</v>
      </c>
      <c r="AR2088" s="7">
        <f>IF(T2088&gt;0,RANK(T2088,(N2088:P2088,Q2088:AF2088)),0)</f>
        <v>0</v>
      </c>
      <c r="AS2088" s="7">
        <f>IF(S2088&gt;0,RANK(S2088,(N2088:P2088,Q2088:AF2088)),0)</f>
        <v>0</v>
      </c>
      <c r="AT2088" s="2">
        <f t="shared" si="831"/>
        <v>1.6443172808438759E-2</v>
      </c>
      <c r="AU2088" s="2">
        <f t="shared" si="832"/>
        <v>4.3779516701713261E-3</v>
      </c>
      <c r="AV2088" s="2">
        <f t="shared" si="833"/>
        <v>0</v>
      </c>
      <c r="AW2088" s="2">
        <f t="shared" si="834"/>
        <v>0</v>
      </c>
      <c r="AY2088" t="s">
        <v>2411</v>
      </c>
      <c r="AZ2088" t="s">
        <v>2058</v>
      </c>
      <c r="BA2088">
        <v>36</v>
      </c>
      <c r="BC2088">
        <v>2</v>
      </c>
      <c r="BD2088" s="91">
        <v>48</v>
      </c>
      <c r="BE2088" s="93">
        <v>291</v>
      </c>
      <c r="BF2088" s="96">
        <f t="shared" si="824"/>
        <v>48291</v>
      </c>
      <c r="BG2088" s="96">
        <f t="shared" si="825"/>
        <v>48291</v>
      </c>
      <c r="BI2088" s="7" t="s">
        <v>1447</v>
      </c>
    </row>
    <row r="2089" spans="1:61" ht="14" hidden="1" customHeight="1" outlineLevel="1" x14ac:dyDescent="0.2">
      <c r="A2089" t="s">
        <v>1123</v>
      </c>
      <c r="B2089" t="s">
        <v>2058</v>
      </c>
      <c r="C2089" s="1">
        <f t="shared" si="826"/>
        <v>8967</v>
      </c>
      <c r="D2089" s="7">
        <f>IF(N2089&gt;0, RANK(N2089,(N2089:P2089,Q2089:AF2089)),0)</f>
        <v>2</v>
      </c>
      <c r="E2089" s="7">
        <f>IF(O2089&gt;0,RANK(O2089,(N2089:P2089,Q2089:AF2089)),0)</f>
        <v>1</v>
      </c>
      <c r="F2089" s="7">
        <f>IF(P2089&gt;0,RANK(P2089,(N2089:P2089,Q2089:AF2089)),0)</f>
        <v>0</v>
      </c>
      <c r="G2089" s="1">
        <f t="shared" si="835"/>
        <v>4544</v>
      </c>
      <c r="H2089" s="2">
        <f t="shared" si="836"/>
        <v>0.50674696107951378</v>
      </c>
      <c r="I2089" s="2"/>
      <c r="J2089" s="2">
        <f t="shared" si="827"/>
        <v>0.23553027768484444</v>
      </c>
      <c r="K2089" s="2">
        <f t="shared" si="828"/>
        <v>0.74227723876435825</v>
      </c>
      <c r="L2089" s="2">
        <f t="shared" si="829"/>
        <v>0</v>
      </c>
      <c r="M2089" s="2">
        <f t="shared" si="830"/>
        <v>2.2192483550797282E-2</v>
      </c>
      <c r="N2089" s="53">
        <v>2112</v>
      </c>
      <c r="O2089" s="53">
        <v>6656</v>
      </c>
      <c r="Q2089" s="53">
        <v>122</v>
      </c>
      <c r="R2089" s="53">
        <v>77</v>
      </c>
      <c r="Y2089" s="53">
        <v>0</v>
      </c>
      <c r="AP2089" s="7">
        <f>IF(Q2089&gt;0,RANK(Q2089,(N2089:P2089,Q2089:AF2089)),0)</f>
        <v>3</v>
      </c>
      <c r="AQ2089" s="7">
        <f>IF(R2089&gt;0,RANK(R2089,(N2089:P2089,Q2089:AF2089)),0)</f>
        <v>4</v>
      </c>
      <c r="AR2089" s="7">
        <f>IF(T2089&gt;0,RANK(T2089,(N2089:P2089,Q2089:AF2089)),0)</f>
        <v>0</v>
      </c>
      <c r="AS2089" s="7">
        <f>IF(S2089&gt;0,RANK(S2089,(N2089:P2089,Q2089:AF2089)),0)</f>
        <v>0</v>
      </c>
      <c r="AT2089" s="2">
        <f t="shared" si="831"/>
        <v>1.3605442176870748E-2</v>
      </c>
      <c r="AU2089" s="2">
        <f t="shared" si="832"/>
        <v>8.5870413739266207E-3</v>
      </c>
      <c r="AV2089" s="2">
        <f t="shared" si="833"/>
        <v>0</v>
      </c>
      <c r="AW2089" s="2">
        <f t="shared" si="834"/>
        <v>0</v>
      </c>
      <c r="AY2089" t="s">
        <v>1123</v>
      </c>
      <c r="AZ2089" t="s">
        <v>2058</v>
      </c>
      <c r="BA2089">
        <v>17</v>
      </c>
      <c r="BC2089">
        <v>2</v>
      </c>
      <c r="BD2089" s="91">
        <v>48</v>
      </c>
      <c r="BE2089" s="93">
        <v>293</v>
      </c>
      <c r="BF2089" s="96">
        <f t="shared" si="824"/>
        <v>48293</v>
      </c>
      <c r="BG2089" s="96">
        <f t="shared" si="825"/>
        <v>48293</v>
      </c>
      <c r="BI2089" s="7" t="s">
        <v>1447</v>
      </c>
    </row>
    <row r="2090" spans="1:61" ht="14" hidden="1" customHeight="1" outlineLevel="1" x14ac:dyDescent="0.2">
      <c r="A2090" t="s">
        <v>2500</v>
      </c>
      <c r="B2090" t="s">
        <v>2058</v>
      </c>
      <c r="C2090" s="1">
        <f t="shared" si="826"/>
        <v>1324</v>
      </c>
      <c r="D2090" s="7">
        <f>IF(N2090&gt;0, RANK(N2090,(N2090:P2090,Q2090:AF2090)),0)</f>
        <v>2</v>
      </c>
      <c r="E2090" s="7">
        <f>IF(O2090&gt;0,RANK(O2090,(N2090:P2090,Q2090:AF2090)),0)</f>
        <v>1</v>
      </c>
      <c r="F2090" s="7">
        <f>IF(P2090&gt;0,RANK(P2090,(N2090:P2090,Q2090:AF2090)),0)</f>
        <v>0</v>
      </c>
      <c r="G2090" s="1">
        <f t="shared" si="835"/>
        <v>1064</v>
      </c>
      <c r="H2090" s="2">
        <f t="shared" si="836"/>
        <v>0.8036253776435045</v>
      </c>
      <c r="I2090" s="2"/>
      <c r="J2090" s="2">
        <f t="shared" si="827"/>
        <v>8.836858006042296E-2</v>
      </c>
      <c r="K2090" s="2">
        <f t="shared" si="828"/>
        <v>0.89199395770392753</v>
      </c>
      <c r="L2090" s="2">
        <f t="shared" si="829"/>
        <v>0</v>
      </c>
      <c r="M2090" s="2">
        <f t="shared" si="830"/>
        <v>1.963746223564955E-2</v>
      </c>
      <c r="N2090" s="53">
        <v>117</v>
      </c>
      <c r="O2090" s="53">
        <v>1181</v>
      </c>
      <c r="Q2090" s="53">
        <v>25</v>
      </c>
      <c r="R2090" s="53">
        <v>1</v>
      </c>
      <c r="Y2090" s="53">
        <v>0</v>
      </c>
      <c r="AP2090" s="7">
        <f>IF(Q2090&gt;0,RANK(Q2090,(N2090:P2090,Q2090:AF2090)),0)</f>
        <v>3</v>
      </c>
      <c r="AQ2090" s="7">
        <f>IF(R2090&gt;0,RANK(R2090,(N2090:P2090,Q2090:AF2090)),0)</f>
        <v>4</v>
      </c>
      <c r="AR2090" s="7">
        <f>IF(T2090&gt;0,RANK(T2090,(N2090:P2090,Q2090:AF2090)),0)</f>
        <v>0</v>
      </c>
      <c r="AS2090" s="7">
        <f>IF(S2090&gt;0,RANK(S2090,(N2090:P2090,Q2090:AF2090)),0)</f>
        <v>0</v>
      </c>
      <c r="AT2090" s="2">
        <f t="shared" si="831"/>
        <v>1.8882175226586102E-2</v>
      </c>
      <c r="AU2090" s="2">
        <f t="shared" si="832"/>
        <v>7.5528700906344411E-4</v>
      </c>
      <c r="AV2090" s="2">
        <f t="shared" si="833"/>
        <v>0</v>
      </c>
      <c r="AW2090" s="2">
        <f t="shared" si="834"/>
        <v>0</v>
      </c>
      <c r="AY2090" t="s">
        <v>2500</v>
      </c>
      <c r="AZ2090" t="s">
        <v>2058</v>
      </c>
      <c r="BA2090">
        <v>13</v>
      </c>
      <c r="BC2090">
        <v>2</v>
      </c>
      <c r="BD2090" s="91">
        <v>48</v>
      </c>
      <c r="BE2090" s="93">
        <v>295</v>
      </c>
      <c r="BF2090" s="96">
        <f t="shared" si="824"/>
        <v>48295</v>
      </c>
      <c r="BG2090" s="96">
        <f t="shared" si="825"/>
        <v>48295</v>
      </c>
      <c r="BI2090" s="7" t="s">
        <v>1447</v>
      </c>
    </row>
    <row r="2091" spans="1:61" ht="14" hidden="1" customHeight="1" outlineLevel="1" x14ac:dyDescent="0.2">
      <c r="A2091" t="s">
        <v>1152</v>
      </c>
      <c r="B2091" t="s">
        <v>2058</v>
      </c>
      <c r="C2091" s="1">
        <f t="shared" si="826"/>
        <v>4981</v>
      </c>
      <c r="D2091" s="7">
        <f>IF(N2091&gt;0, RANK(N2091,(N2091:P2091,Q2091:AF2091)),0)</f>
        <v>2</v>
      </c>
      <c r="E2091" s="7">
        <f>IF(O2091&gt;0,RANK(O2091,(N2091:P2091,Q2091:AF2091)),0)</f>
        <v>1</v>
      </c>
      <c r="F2091" s="7">
        <f>IF(P2091&gt;0,RANK(P2091,(N2091:P2091,Q2091:AF2091)),0)</f>
        <v>0</v>
      </c>
      <c r="G2091" s="1">
        <f t="shared" si="835"/>
        <v>3332</v>
      </c>
      <c r="H2091" s="2">
        <f t="shared" si="836"/>
        <v>0.66894197952218426</v>
      </c>
      <c r="I2091" s="2"/>
      <c r="J2091" s="2">
        <f t="shared" si="827"/>
        <v>0.15860269022284681</v>
      </c>
      <c r="K2091" s="2">
        <f t="shared" si="828"/>
        <v>0.82754466974503116</v>
      </c>
      <c r="L2091" s="2">
        <f t="shared" si="829"/>
        <v>0</v>
      </c>
      <c r="M2091" s="2">
        <f t="shared" si="830"/>
        <v>1.3852640032122054E-2</v>
      </c>
      <c r="N2091" s="53">
        <v>790</v>
      </c>
      <c r="O2091" s="53">
        <v>4122</v>
      </c>
      <c r="Q2091" s="53">
        <v>55</v>
      </c>
      <c r="R2091" s="53">
        <v>14</v>
      </c>
      <c r="Y2091" s="53">
        <v>0</v>
      </c>
      <c r="AP2091" s="7">
        <f>IF(Q2091&gt;0,RANK(Q2091,(N2091:P2091,Q2091:AF2091)),0)</f>
        <v>3</v>
      </c>
      <c r="AQ2091" s="7">
        <f>IF(R2091&gt;0,RANK(R2091,(N2091:P2091,Q2091:AF2091)),0)</f>
        <v>4</v>
      </c>
      <c r="AR2091" s="7">
        <f>IF(T2091&gt;0,RANK(T2091,(N2091:P2091,Q2091:AF2091)),0)</f>
        <v>0</v>
      </c>
      <c r="AS2091" s="7">
        <f>IF(S2091&gt;0,RANK(S2091,(N2091:P2091,Q2091:AF2091)),0)</f>
        <v>0</v>
      </c>
      <c r="AT2091" s="2">
        <f t="shared" si="831"/>
        <v>1.1041959445894398E-2</v>
      </c>
      <c r="AU2091" s="2">
        <f t="shared" si="832"/>
        <v>2.8106805862276652E-3</v>
      </c>
      <c r="AV2091" s="2">
        <f t="shared" si="833"/>
        <v>0</v>
      </c>
      <c r="AW2091" s="2">
        <f t="shared" si="834"/>
        <v>0</v>
      </c>
      <c r="AY2091" t="s">
        <v>1152</v>
      </c>
      <c r="AZ2091" t="s">
        <v>2058</v>
      </c>
      <c r="BA2091">
        <v>15</v>
      </c>
      <c r="BC2091">
        <v>2</v>
      </c>
      <c r="BD2091" s="91">
        <v>48</v>
      </c>
      <c r="BE2091" s="93">
        <v>297</v>
      </c>
      <c r="BF2091" s="96">
        <f t="shared" si="824"/>
        <v>48297</v>
      </c>
      <c r="BG2091" s="96">
        <f t="shared" si="825"/>
        <v>48297</v>
      </c>
      <c r="BI2091" s="7" t="s">
        <v>1447</v>
      </c>
    </row>
    <row r="2092" spans="1:61" ht="14" hidden="1" customHeight="1" outlineLevel="1" x14ac:dyDescent="0.2">
      <c r="A2092" t="s">
        <v>760</v>
      </c>
      <c r="B2092" t="s">
        <v>2058</v>
      </c>
      <c r="C2092" s="1">
        <f t="shared" si="826"/>
        <v>12596</v>
      </c>
      <c r="D2092" s="7">
        <f>IF(N2092&gt;0, RANK(N2092,(N2092:P2092,Q2092:AF2092)),0)</f>
        <v>2</v>
      </c>
      <c r="E2092" s="7">
        <f>IF(O2092&gt;0,RANK(O2092,(N2092:P2092,Q2092:AF2092)),0)</f>
        <v>1</v>
      </c>
      <c r="F2092" s="7">
        <f>IF(P2092&gt;0,RANK(P2092,(N2092:P2092,Q2092:AF2092)),0)</f>
        <v>0</v>
      </c>
      <c r="G2092" s="1">
        <f t="shared" si="835"/>
        <v>7716</v>
      </c>
      <c r="H2092" s="2">
        <f t="shared" si="836"/>
        <v>0.61257542076849791</v>
      </c>
      <c r="I2092" s="2"/>
      <c r="J2092" s="2">
        <f t="shared" si="827"/>
        <v>0.18505874880914577</v>
      </c>
      <c r="K2092" s="2">
        <f t="shared" si="828"/>
        <v>0.79763416957764366</v>
      </c>
      <c r="L2092" s="2">
        <f t="shared" si="829"/>
        <v>0</v>
      </c>
      <c r="M2092" s="2">
        <f t="shared" si="830"/>
        <v>1.7307081613210595E-2</v>
      </c>
      <c r="N2092" s="53">
        <v>2331</v>
      </c>
      <c r="O2092" s="53">
        <v>10047</v>
      </c>
      <c r="Q2092" s="53">
        <v>171</v>
      </c>
      <c r="R2092" s="53">
        <v>47</v>
      </c>
      <c r="Y2092" s="53">
        <v>0</v>
      </c>
      <c r="AP2092" s="7">
        <f>IF(Q2092&gt;0,RANK(Q2092,(N2092:P2092,Q2092:AF2092)),0)</f>
        <v>3</v>
      </c>
      <c r="AQ2092" s="7">
        <f>IF(R2092&gt;0,RANK(R2092,(N2092:P2092,Q2092:AF2092)),0)</f>
        <v>4</v>
      </c>
      <c r="AR2092" s="7">
        <f>IF(T2092&gt;0,RANK(T2092,(N2092:P2092,Q2092:AF2092)),0)</f>
        <v>0</v>
      </c>
      <c r="AS2092" s="7">
        <f>IF(S2092&gt;0,RANK(S2092,(N2092:P2092,Q2092:AF2092)),0)</f>
        <v>0</v>
      </c>
      <c r="AT2092" s="2">
        <f t="shared" si="831"/>
        <v>1.3575738329628453E-2</v>
      </c>
      <c r="AU2092" s="2">
        <f t="shared" si="832"/>
        <v>3.7313432835820895E-3</v>
      </c>
      <c r="AV2092" s="2">
        <f t="shared" si="833"/>
        <v>0</v>
      </c>
      <c r="AW2092" s="2">
        <f t="shared" si="834"/>
        <v>0</v>
      </c>
      <c r="AY2092" t="s">
        <v>760</v>
      </c>
      <c r="AZ2092" t="s">
        <v>2058</v>
      </c>
      <c r="BA2092">
        <v>11</v>
      </c>
      <c r="BC2092">
        <v>2</v>
      </c>
      <c r="BD2092" s="91">
        <v>48</v>
      </c>
      <c r="BE2092" s="93">
        <v>299</v>
      </c>
      <c r="BF2092" s="96">
        <f t="shared" si="824"/>
        <v>48299</v>
      </c>
      <c r="BG2092" s="96">
        <f t="shared" si="825"/>
        <v>48299</v>
      </c>
      <c r="BI2092" s="7" t="s">
        <v>1447</v>
      </c>
    </row>
    <row r="2093" spans="1:61" ht="14" hidden="1" customHeight="1" outlineLevel="1" x14ac:dyDescent="0.2">
      <c r="A2093" t="s">
        <v>665</v>
      </c>
      <c r="B2093" t="s">
        <v>2058</v>
      </c>
      <c r="C2093" s="1">
        <f t="shared" si="826"/>
        <v>65</v>
      </c>
      <c r="D2093" s="7">
        <f>IF(N2093&gt;0, RANK(N2093,(N2093:P2093,Q2093:AF2093)),0)</f>
        <v>2</v>
      </c>
      <c r="E2093" s="7">
        <f>IF(O2093&gt;0,RANK(O2093,(N2093:P2093,Q2093:AF2093)),0)</f>
        <v>1</v>
      </c>
      <c r="F2093" s="7">
        <f>IF(P2093&gt;0,RANK(P2093,(N2093:P2093,Q2093:AF2093)),0)</f>
        <v>0</v>
      </c>
      <c r="G2093" s="1">
        <f t="shared" si="835"/>
        <v>53</v>
      </c>
      <c r="H2093" s="2">
        <f t="shared" si="836"/>
        <v>0.81538461538461537</v>
      </c>
      <c r="I2093" s="2"/>
      <c r="J2093" s="2">
        <f t="shared" si="827"/>
        <v>7.6923076923076927E-2</v>
      </c>
      <c r="K2093" s="2">
        <f t="shared" si="828"/>
        <v>0.89230769230769236</v>
      </c>
      <c r="L2093" s="2">
        <f t="shared" si="829"/>
        <v>0</v>
      </c>
      <c r="M2093" s="2">
        <f t="shared" si="830"/>
        <v>3.0769230769230771E-2</v>
      </c>
      <c r="N2093" s="53">
        <v>5</v>
      </c>
      <c r="O2093" s="53">
        <v>58</v>
      </c>
      <c r="Q2093" s="53">
        <v>2</v>
      </c>
      <c r="R2093" s="53">
        <v>0</v>
      </c>
      <c r="Y2093" s="53">
        <v>0</v>
      </c>
      <c r="AP2093" s="7">
        <f>IF(Q2093&gt;0,RANK(Q2093,(N2093:P2093,Q2093:AF2093)),0)</f>
        <v>3</v>
      </c>
      <c r="AQ2093" s="7">
        <f>IF(R2093&gt;0,RANK(R2093,(N2093:P2093,Q2093:AF2093)),0)</f>
        <v>0</v>
      </c>
      <c r="AR2093" s="7">
        <f>IF(T2093&gt;0,RANK(T2093,(N2093:P2093,Q2093:AF2093)),0)</f>
        <v>0</v>
      </c>
      <c r="AS2093" s="7">
        <f>IF(S2093&gt;0,RANK(S2093,(N2093:P2093,Q2093:AF2093)),0)</f>
        <v>0</v>
      </c>
      <c r="AT2093" s="2">
        <f t="shared" si="831"/>
        <v>3.0769230769230771E-2</v>
      </c>
      <c r="AU2093" s="2">
        <f t="shared" si="832"/>
        <v>0</v>
      </c>
      <c r="AV2093" s="2">
        <f t="shared" si="833"/>
        <v>0</v>
      </c>
      <c r="AW2093" s="2">
        <f t="shared" si="834"/>
        <v>0</v>
      </c>
      <c r="AY2093" t="s">
        <v>665</v>
      </c>
      <c r="AZ2093" t="s">
        <v>2058</v>
      </c>
      <c r="BA2093">
        <v>23</v>
      </c>
      <c r="BC2093">
        <v>2</v>
      </c>
      <c r="BD2093" s="91">
        <v>48</v>
      </c>
      <c r="BE2093" s="93">
        <v>301</v>
      </c>
      <c r="BF2093" s="96">
        <f t="shared" si="824"/>
        <v>48301</v>
      </c>
      <c r="BG2093" s="96">
        <f t="shared" si="825"/>
        <v>48301</v>
      </c>
      <c r="BI2093" s="7" t="s">
        <v>1447</v>
      </c>
    </row>
    <row r="2094" spans="1:61" ht="14" hidden="1" customHeight="1" outlineLevel="1" x14ac:dyDescent="0.2">
      <c r="A2094" t="s">
        <v>977</v>
      </c>
      <c r="B2094" t="s">
        <v>2058</v>
      </c>
      <c r="C2094" s="1">
        <f t="shared" si="826"/>
        <v>119504</v>
      </c>
      <c r="D2094" s="7">
        <f>IF(N2094&gt;0, RANK(N2094,(N2094:P2094,Q2094:AF2094)),0)</f>
        <v>2</v>
      </c>
      <c r="E2094" s="7">
        <f>IF(O2094&gt;0,RANK(O2094,(N2094:P2094,Q2094:AF2094)),0)</f>
        <v>1</v>
      </c>
      <c r="F2094" s="7">
        <f>IF(P2094&gt;0,RANK(P2094,(N2094:P2094,Q2094:AF2094)),0)</f>
        <v>0</v>
      </c>
      <c r="G2094" s="1">
        <f t="shared" si="835"/>
        <v>43140</v>
      </c>
      <c r="H2094" s="2">
        <f t="shared" si="836"/>
        <v>0.36099210068282234</v>
      </c>
      <c r="I2094" s="2"/>
      <c r="J2094" s="2">
        <f t="shared" si="827"/>
        <v>0.30391451332172981</v>
      </c>
      <c r="K2094" s="2">
        <f t="shared" si="828"/>
        <v>0.6649066140045522</v>
      </c>
      <c r="L2094" s="2">
        <f t="shared" si="829"/>
        <v>0</v>
      </c>
      <c r="M2094" s="2">
        <f t="shared" si="830"/>
        <v>3.1178872673717994E-2</v>
      </c>
      <c r="N2094" s="53">
        <v>36319</v>
      </c>
      <c r="O2094" s="53">
        <v>79459</v>
      </c>
      <c r="Q2094" s="53">
        <v>3018</v>
      </c>
      <c r="R2094" s="53">
        <v>702</v>
      </c>
      <c r="Y2094" s="53">
        <v>6</v>
      </c>
      <c r="AP2094" s="7">
        <f>IF(Q2094&gt;0,RANK(Q2094,(N2094:P2094,Q2094:AF2094)),0)</f>
        <v>3</v>
      </c>
      <c r="AQ2094" s="7">
        <f>IF(R2094&gt;0,RANK(R2094,(N2094:P2094,Q2094:AF2094)),0)</f>
        <v>4</v>
      </c>
      <c r="AR2094" s="7">
        <f>IF(T2094&gt;0,RANK(T2094,(N2094:P2094,Q2094:AF2094)),0)</f>
        <v>0</v>
      </c>
      <c r="AS2094" s="7">
        <f>IF(S2094&gt;0,RANK(S2094,(N2094:P2094,Q2094:AF2094)),0)</f>
        <v>0</v>
      </c>
      <c r="AT2094" s="2">
        <f t="shared" si="831"/>
        <v>2.5254384790467266E-2</v>
      </c>
      <c r="AU2094" s="2">
        <f t="shared" si="832"/>
        <v>5.8742803588164409E-3</v>
      </c>
      <c r="AV2094" s="2">
        <f t="shared" si="833"/>
        <v>0</v>
      </c>
      <c r="AW2094" s="2">
        <f t="shared" si="834"/>
        <v>0</v>
      </c>
      <c r="AY2094" t="s">
        <v>977</v>
      </c>
      <c r="AZ2094" t="s">
        <v>2058</v>
      </c>
      <c r="BA2094">
        <v>19</v>
      </c>
      <c r="BC2094">
        <v>2</v>
      </c>
      <c r="BD2094" s="91">
        <v>48</v>
      </c>
      <c r="BE2094" s="93">
        <v>303</v>
      </c>
      <c r="BF2094" s="96">
        <f t="shared" si="824"/>
        <v>48303</v>
      </c>
      <c r="BG2094" s="96">
        <f t="shared" si="825"/>
        <v>48303</v>
      </c>
      <c r="BI2094" s="7" t="s">
        <v>1447</v>
      </c>
    </row>
    <row r="2095" spans="1:61" ht="14" hidden="1" customHeight="1" outlineLevel="1" x14ac:dyDescent="0.2">
      <c r="A2095" t="s">
        <v>1291</v>
      </c>
      <c r="B2095" t="s">
        <v>2058</v>
      </c>
      <c r="C2095" s="1">
        <f t="shared" si="826"/>
        <v>2263</v>
      </c>
      <c r="D2095" s="7">
        <f>IF(N2095&gt;0, RANK(N2095,(N2095:P2095,Q2095:AF2095)),0)</f>
        <v>2</v>
      </c>
      <c r="E2095" s="7">
        <f>IF(O2095&gt;0,RANK(O2095,(N2095:P2095,Q2095:AF2095)),0)</f>
        <v>1</v>
      </c>
      <c r="F2095" s="7">
        <f>IF(P2095&gt;0,RANK(P2095,(N2095:P2095,Q2095:AF2095)),0)</f>
        <v>0</v>
      </c>
      <c r="G2095" s="1">
        <f t="shared" si="835"/>
        <v>1406</v>
      </c>
      <c r="H2095" s="2">
        <f t="shared" si="836"/>
        <v>0.62129916040653999</v>
      </c>
      <c r="I2095" s="2"/>
      <c r="J2095" s="2">
        <f t="shared" si="827"/>
        <v>0.18161732213875387</v>
      </c>
      <c r="K2095" s="2">
        <f t="shared" si="828"/>
        <v>0.80291648254529391</v>
      </c>
      <c r="L2095" s="2">
        <f t="shared" si="829"/>
        <v>0</v>
      </c>
      <c r="M2095" s="2">
        <f t="shared" si="830"/>
        <v>1.546619531595228E-2</v>
      </c>
      <c r="N2095" s="53">
        <v>411</v>
      </c>
      <c r="O2095" s="53">
        <v>1817</v>
      </c>
      <c r="Q2095" s="53">
        <v>25</v>
      </c>
      <c r="R2095" s="53">
        <v>10</v>
      </c>
      <c r="Y2095" s="53">
        <v>0</v>
      </c>
      <c r="AP2095" s="7">
        <f>IF(Q2095&gt;0,RANK(Q2095,(N2095:P2095,Q2095:AF2095)),0)</f>
        <v>3</v>
      </c>
      <c r="AQ2095" s="7">
        <f>IF(R2095&gt;0,RANK(R2095,(N2095:P2095,Q2095:AF2095)),0)</f>
        <v>4</v>
      </c>
      <c r="AR2095" s="7">
        <f>IF(T2095&gt;0,RANK(T2095,(N2095:P2095,Q2095:AF2095)),0)</f>
        <v>0</v>
      </c>
      <c r="AS2095" s="7">
        <f>IF(S2095&gt;0,RANK(S2095,(N2095:P2095,Q2095:AF2095)),0)</f>
        <v>0</v>
      </c>
      <c r="AT2095" s="2">
        <f t="shared" si="831"/>
        <v>1.104728236853734E-2</v>
      </c>
      <c r="AU2095" s="2">
        <f t="shared" si="832"/>
        <v>4.4189129474149361E-3</v>
      </c>
      <c r="AV2095" s="2">
        <f t="shared" si="833"/>
        <v>0</v>
      </c>
      <c r="AW2095" s="2">
        <f t="shared" si="834"/>
        <v>0</v>
      </c>
      <c r="AY2095" t="s">
        <v>1291</v>
      </c>
      <c r="AZ2095" t="s">
        <v>2058</v>
      </c>
      <c r="BA2095">
        <v>19</v>
      </c>
      <c r="BC2095">
        <v>2</v>
      </c>
      <c r="BD2095" s="91">
        <v>48</v>
      </c>
      <c r="BE2095" s="93">
        <v>305</v>
      </c>
      <c r="BF2095" s="96">
        <f t="shared" si="824"/>
        <v>48305</v>
      </c>
      <c r="BG2095" s="96">
        <f t="shared" si="825"/>
        <v>48305</v>
      </c>
      <c r="BI2095" s="7" t="s">
        <v>1447</v>
      </c>
    </row>
    <row r="2096" spans="1:61" ht="14" hidden="1" customHeight="1" outlineLevel="1" x14ac:dyDescent="0.2">
      <c r="A2096" t="s">
        <v>2046</v>
      </c>
      <c r="B2096" t="s">
        <v>2058</v>
      </c>
      <c r="C2096" s="1">
        <f t="shared" si="826"/>
        <v>3385</v>
      </c>
      <c r="D2096" s="7">
        <f>IF(N2096&gt;0, RANK(N2096,(N2096:P2096,Q2096:AF2096)),0)</f>
        <v>2</v>
      </c>
      <c r="E2096" s="7">
        <f>IF(O2096&gt;0,RANK(O2096,(N2096:P2096,Q2096:AF2096)),0)</f>
        <v>1</v>
      </c>
      <c r="F2096" s="7">
        <f>IF(P2096&gt;0,RANK(P2096,(N2096:P2096,Q2096:AF2096)),0)</f>
        <v>0</v>
      </c>
      <c r="G2096" s="1">
        <f t="shared" si="835"/>
        <v>2383</v>
      </c>
      <c r="H2096" s="2">
        <f t="shared" si="836"/>
        <v>0.70398818316100442</v>
      </c>
      <c r="I2096" s="2"/>
      <c r="J2096" s="2">
        <f t="shared" si="827"/>
        <v>0.13589364844903989</v>
      </c>
      <c r="K2096" s="2">
        <f t="shared" si="828"/>
        <v>0.83988183161004426</v>
      </c>
      <c r="L2096" s="2">
        <f t="shared" si="829"/>
        <v>0</v>
      </c>
      <c r="M2096" s="2">
        <f t="shared" si="830"/>
        <v>2.4224519940915901E-2</v>
      </c>
      <c r="N2096" s="53">
        <v>460</v>
      </c>
      <c r="O2096" s="53">
        <v>2843</v>
      </c>
      <c r="Q2096" s="53">
        <v>63</v>
      </c>
      <c r="R2096" s="53">
        <v>19</v>
      </c>
      <c r="Y2096" s="53">
        <v>0</v>
      </c>
      <c r="AP2096" s="7">
        <f>IF(Q2096&gt;0,RANK(Q2096,(N2096:P2096,Q2096:AF2096)),0)</f>
        <v>3</v>
      </c>
      <c r="AQ2096" s="7">
        <f>IF(R2096&gt;0,RANK(R2096,(N2096:P2096,Q2096:AF2096)),0)</f>
        <v>4</v>
      </c>
      <c r="AR2096" s="7">
        <f>IF(T2096&gt;0,RANK(T2096,(N2096:P2096,Q2096:AF2096)),0)</f>
        <v>0</v>
      </c>
      <c r="AS2096" s="7">
        <f>IF(S2096&gt;0,RANK(S2096,(N2096:P2096,Q2096:AF2096)),0)</f>
        <v>0</v>
      </c>
      <c r="AT2096" s="2">
        <f t="shared" si="831"/>
        <v>1.8611521418020679E-2</v>
      </c>
      <c r="AU2096" s="2">
        <f t="shared" si="832"/>
        <v>5.6129985228951258E-3</v>
      </c>
      <c r="AV2096" s="2">
        <f t="shared" si="833"/>
        <v>0</v>
      </c>
      <c r="AW2096" s="2">
        <f t="shared" si="834"/>
        <v>0</v>
      </c>
      <c r="AY2096" t="s">
        <v>2046</v>
      </c>
      <c r="AZ2096" t="s">
        <v>2058</v>
      </c>
      <c r="BA2096">
        <v>11</v>
      </c>
      <c r="BC2096">
        <v>2</v>
      </c>
      <c r="BD2096" s="91">
        <v>48</v>
      </c>
      <c r="BE2096" s="93">
        <v>307</v>
      </c>
      <c r="BF2096" s="96">
        <f t="shared" si="824"/>
        <v>48307</v>
      </c>
      <c r="BG2096" s="96">
        <f t="shared" si="825"/>
        <v>48307</v>
      </c>
      <c r="BI2096" s="7" t="s">
        <v>1447</v>
      </c>
    </row>
    <row r="2097" spans="1:61" ht="14" hidden="1" customHeight="1" outlineLevel="1" x14ac:dyDescent="0.2">
      <c r="A2097" t="s">
        <v>2201</v>
      </c>
      <c r="B2097" t="s">
        <v>2058</v>
      </c>
      <c r="C2097" s="1">
        <f t="shared" si="826"/>
        <v>96129</v>
      </c>
      <c r="D2097" s="7">
        <f>IF(N2097&gt;0, RANK(N2097,(N2097:P2097,Q2097:AF2097)),0)</f>
        <v>2</v>
      </c>
      <c r="E2097" s="7">
        <f>IF(O2097&gt;0,RANK(O2097,(N2097:P2097,Q2097:AF2097)),0)</f>
        <v>1</v>
      </c>
      <c r="F2097" s="7">
        <f>IF(P2097&gt;0,RANK(P2097,(N2097:P2097,Q2097:AF2097)),0)</f>
        <v>0</v>
      </c>
      <c r="G2097" s="1">
        <f t="shared" si="835"/>
        <v>26597</v>
      </c>
      <c r="H2097" s="2">
        <f t="shared" si="836"/>
        <v>0.27668029418801821</v>
      </c>
      <c r="I2097" s="2"/>
      <c r="J2097" s="2">
        <f t="shared" si="827"/>
        <v>0.34785548585754561</v>
      </c>
      <c r="K2097" s="2">
        <f t="shared" si="828"/>
        <v>0.62453578004556376</v>
      </c>
      <c r="L2097" s="2">
        <f t="shared" si="829"/>
        <v>0</v>
      </c>
      <c r="M2097" s="2">
        <f t="shared" si="830"/>
        <v>2.7608734096890686E-2</v>
      </c>
      <c r="N2097" s="53">
        <v>33439</v>
      </c>
      <c r="O2097" s="53">
        <v>60036</v>
      </c>
      <c r="Q2097" s="53">
        <v>2015</v>
      </c>
      <c r="R2097" s="53">
        <v>636</v>
      </c>
      <c r="Y2097" s="53">
        <v>3</v>
      </c>
      <c r="AP2097" s="7">
        <f>IF(Q2097&gt;0,RANK(Q2097,(N2097:P2097,Q2097:AF2097)),0)</f>
        <v>3</v>
      </c>
      <c r="AQ2097" s="7">
        <f>IF(R2097&gt;0,RANK(R2097,(N2097:P2097,Q2097:AF2097)),0)</f>
        <v>4</v>
      </c>
      <c r="AR2097" s="7">
        <f>IF(T2097&gt;0,RANK(T2097,(N2097:P2097,Q2097:AF2097)),0)</f>
        <v>0</v>
      </c>
      <c r="AS2097" s="7">
        <f>IF(S2097&gt;0,RANK(S2097,(N2097:P2097,Q2097:AF2097)),0)</f>
        <v>0</v>
      </c>
      <c r="AT2097" s="2">
        <f t="shared" si="831"/>
        <v>2.0961416430005514E-2</v>
      </c>
      <c r="AU2097" s="2">
        <f t="shared" si="832"/>
        <v>6.6161096027213435E-3</v>
      </c>
      <c r="AV2097" s="2">
        <f t="shared" si="833"/>
        <v>0</v>
      </c>
      <c r="AW2097" s="2">
        <f t="shared" si="834"/>
        <v>0</v>
      </c>
      <c r="AY2097" t="s">
        <v>2201</v>
      </c>
      <c r="AZ2097" t="s">
        <v>2058</v>
      </c>
      <c r="BA2097">
        <v>17</v>
      </c>
      <c r="BC2097">
        <v>2</v>
      </c>
      <c r="BD2097" s="91">
        <v>48</v>
      </c>
      <c r="BE2097" s="93">
        <v>309</v>
      </c>
      <c r="BF2097" s="96">
        <f t="shared" si="824"/>
        <v>48309</v>
      </c>
      <c r="BG2097" s="96">
        <f t="shared" si="825"/>
        <v>48309</v>
      </c>
      <c r="BI2097" s="7" t="s">
        <v>1447</v>
      </c>
    </row>
    <row r="2098" spans="1:61" ht="14" hidden="1" customHeight="1" outlineLevel="1" x14ac:dyDescent="0.2">
      <c r="A2098" t="s">
        <v>735</v>
      </c>
      <c r="B2098" t="s">
        <v>2058</v>
      </c>
      <c r="C2098" s="1">
        <f t="shared" si="826"/>
        <v>500</v>
      </c>
      <c r="D2098" s="7">
        <f>IF(N2098&gt;0, RANK(N2098,(N2098:P2098,Q2098:AF2098)),0)</f>
        <v>2</v>
      </c>
      <c r="E2098" s="7">
        <f>IF(O2098&gt;0,RANK(O2098,(N2098:P2098,Q2098:AF2098)),0)</f>
        <v>1</v>
      </c>
      <c r="F2098" s="7">
        <f>IF(P2098&gt;0,RANK(P2098,(N2098:P2098,Q2098:AF2098)),0)</f>
        <v>0</v>
      </c>
      <c r="G2098" s="1">
        <f t="shared" si="835"/>
        <v>411</v>
      </c>
      <c r="H2098" s="2">
        <f t="shared" si="836"/>
        <v>0.82199999999999995</v>
      </c>
      <c r="I2098" s="2"/>
      <c r="J2098" s="2">
        <f t="shared" si="827"/>
        <v>8.5999999999999993E-2</v>
      </c>
      <c r="K2098" s="2">
        <f t="shared" si="828"/>
        <v>0.90800000000000003</v>
      </c>
      <c r="L2098" s="2">
        <f t="shared" si="829"/>
        <v>0</v>
      </c>
      <c r="M2098" s="2">
        <f t="shared" si="830"/>
        <v>6.0000000000000053E-3</v>
      </c>
      <c r="N2098" s="53">
        <v>43</v>
      </c>
      <c r="O2098" s="53">
        <v>454</v>
      </c>
      <c r="Q2098" s="53">
        <v>2</v>
      </c>
      <c r="R2098" s="53">
        <v>1</v>
      </c>
      <c r="Y2098" s="53">
        <v>0</v>
      </c>
      <c r="AP2098" s="7">
        <f>IF(Q2098&gt;0,RANK(Q2098,(N2098:P2098,Q2098:AF2098)),0)</f>
        <v>3</v>
      </c>
      <c r="AQ2098" s="7">
        <f>IF(R2098&gt;0,RANK(R2098,(N2098:P2098,Q2098:AF2098)),0)</f>
        <v>4</v>
      </c>
      <c r="AR2098" s="7">
        <f>IF(T2098&gt;0,RANK(T2098,(N2098:P2098,Q2098:AF2098)),0)</f>
        <v>0</v>
      </c>
      <c r="AS2098" s="7">
        <f>IF(S2098&gt;0,RANK(S2098,(N2098:P2098,Q2098:AF2098)),0)</f>
        <v>0</v>
      </c>
      <c r="AT2098" s="2">
        <f t="shared" si="831"/>
        <v>4.0000000000000001E-3</v>
      </c>
      <c r="AU2098" s="2">
        <f t="shared" si="832"/>
        <v>2E-3</v>
      </c>
      <c r="AV2098" s="2">
        <f t="shared" si="833"/>
        <v>0</v>
      </c>
      <c r="AW2098" s="2">
        <f t="shared" si="834"/>
        <v>0</v>
      </c>
      <c r="AY2098" t="s">
        <v>735</v>
      </c>
      <c r="AZ2098" t="s">
        <v>2058</v>
      </c>
      <c r="BA2098">
        <v>28</v>
      </c>
      <c r="BC2098">
        <v>2</v>
      </c>
      <c r="BD2098" s="91">
        <v>48</v>
      </c>
      <c r="BE2098" s="93">
        <v>311</v>
      </c>
      <c r="BF2098" s="96">
        <f t="shared" si="824"/>
        <v>48311</v>
      </c>
      <c r="BG2098" s="96">
        <f t="shared" si="825"/>
        <v>48311</v>
      </c>
      <c r="BI2098" s="7" t="s">
        <v>1447</v>
      </c>
    </row>
    <row r="2099" spans="1:61" ht="14" hidden="1" customHeight="1" outlineLevel="1" x14ac:dyDescent="0.2">
      <c r="A2099" t="s">
        <v>579</v>
      </c>
      <c r="B2099" t="s">
        <v>2058</v>
      </c>
      <c r="C2099" s="1">
        <f t="shared" si="826"/>
        <v>5223</v>
      </c>
      <c r="D2099" s="7">
        <f>IF(N2099&gt;0, RANK(N2099,(N2099:P2099,Q2099:AF2099)),0)</f>
        <v>2</v>
      </c>
      <c r="E2099" s="7">
        <f>IF(O2099&gt;0,RANK(O2099,(N2099:P2099,Q2099:AF2099)),0)</f>
        <v>1</v>
      </c>
      <c r="F2099" s="7">
        <f>IF(P2099&gt;0,RANK(P2099,(N2099:P2099,Q2099:AF2099)),0)</f>
        <v>0</v>
      </c>
      <c r="G2099" s="1">
        <f t="shared" si="835"/>
        <v>3088</v>
      </c>
      <c r="H2099" s="2">
        <f t="shared" si="836"/>
        <v>0.59123109324143208</v>
      </c>
      <c r="I2099" s="2"/>
      <c r="J2099" s="2">
        <f t="shared" si="827"/>
        <v>0.19720467164464867</v>
      </c>
      <c r="K2099" s="2">
        <f t="shared" si="828"/>
        <v>0.7884357648860808</v>
      </c>
      <c r="L2099" s="2">
        <f t="shared" si="829"/>
        <v>0</v>
      </c>
      <c r="M2099" s="2">
        <f t="shared" si="830"/>
        <v>1.4359563469270475E-2</v>
      </c>
      <c r="N2099" s="53">
        <v>1030</v>
      </c>
      <c r="O2099" s="53">
        <v>4118</v>
      </c>
      <c r="Q2099" s="53">
        <v>61</v>
      </c>
      <c r="R2099" s="53">
        <v>14</v>
      </c>
      <c r="Y2099" s="53">
        <v>0</v>
      </c>
      <c r="AP2099" s="7">
        <f>IF(Q2099&gt;0,RANK(Q2099,(N2099:P2099,Q2099:AF2099)),0)</f>
        <v>3</v>
      </c>
      <c r="AQ2099" s="7">
        <f>IF(R2099&gt;0,RANK(R2099,(N2099:P2099,Q2099:AF2099)),0)</f>
        <v>4</v>
      </c>
      <c r="AR2099" s="7">
        <f>IF(T2099&gt;0,RANK(T2099,(N2099:P2099,Q2099:AF2099)),0)</f>
        <v>0</v>
      </c>
      <c r="AS2099" s="7">
        <f>IF(S2099&gt;0,RANK(S2099,(N2099:P2099,Q2099:AF2099)),0)</f>
        <v>0</v>
      </c>
      <c r="AT2099" s="2">
        <f t="shared" si="831"/>
        <v>1.1679111621673368E-2</v>
      </c>
      <c r="AU2099" s="2">
        <f t="shared" si="832"/>
        <v>2.6804518475971664E-3</v>
      </c>
      <c r="AV2099" s="2">
        <f t="shared" si="833"/>
        <v>0</v>
      </c>
      <c r="AW2099" s="2">
        <f t="shared" si="834"/>
        <v>0</v>
      </c>
      <c r="AY2099" t="s">
        <v>579</v>
      </c>
      <c r="AZ2099" t="s">
        <v>2058</v>
      </c>
      <c r="BA2099">
        <v>8</v>
      </c>
      <c r="BC2099">
        <v>2</v>
      </c>
      <c r="BD2099" s="91">
        <v>48</v>
      </c>
      <c r="BE2099" s="93">
        <v>313</v>
      </c>
      <c r="BF2099" s="96">
        <f t="shared" si="824"/>
        <v>48313</v>
      </c>
      <c r="BG2099" s="96">
        <f t="shared" si="825"/>
        <v>48313</v>
      </c>
      <c r="BI2099" s="7" t="s">
        <v>1447</v>
      </c>
    </row>
    <row r="2100" spans="1:61" ht="14" hidden="1" customHeight="1" outlineLevel="1" x14ac:dyDescent="0.2">
      <c r="A2100" t="s">
        <v>2269</v>
      </c>
      <c r="B2100" t="s">
        <v>2058</v>
      </c>
      <c r="C2100" s="1">
        <f t="shared" si="826"/>
        <v>4758</v>
      </c>
      <c r="D2100" s="7">
        <f>IF(N2100&gt;0, RANK(N2100,(N2100:P2100,Q2100:AF2100)),0)</f>
        <v>2</v>
      </c>
      <c r="E2100" s="7">
        <f>IF(O2100&gt;0,RANK(O2100,(N2100:P2100,Q2100:AF2100)),0)</f>
        <v>1</v>
      </c>
      <c r="F2100" s="7">
        <f>IF(P2100&gt;0,RANK(P2100,(N2100:P2100,Q2100:AF2100)),0)</f>
        <v>0</v>
      </c>
      <c r="G2100" s="1">
        <f t="shared" si="835"/>
        <v>2104</v>
      </c>
      <c r="H2100" s="2">
        <f t="shared" si="836"/>
        <v>0.44220260613703238</v>
      </c>
      <c r="I2100" s="2"/>
      <c r="J2100" s="2">
        <f t="shared" si="827"/>
        <v>0.26817990752416981</v>
      </c>
      <c r="K2100" s="2">
        <f t="shared" si="828"/>
        <v>0.7103825136612022</v>
      </c>
      <c r="L2100" s="2">
        <f t="shared" si="829"/>
        <v>0</v>
      </c>
      <c r="M2100" s="2">
        <f t="shared" si="830"/>
        <v>2.1437578814628044E-2</v>
      </c>
      <c r="N2100" s="53">
        <v>1276</v>
      </c>
      <c r="O2100" s="53">
        <v>3380</v>
      </c>
      <c r="Q2100" s="53">
        <v>85</v>
      </c>
      <c r="R2100" s="53">
        <v>17</v>
      </c>
      <c r="Y2100" s="53">
        <v>0</v>
      </c>
      <c r="AP2100" s="7">
        <f>IF(Q2100&gt;0,RANK(Q2100,(N2100:P2100,Q2100:AF2100)),0)</f>
        <v>3</v>
      </c>
      <c r="AQ2100" s="7">
        <f>IF(R2100&gt;0,RANK(R2100,(N2100:P2100,Q2100:AF2100)),0)</f>
        <v>4</v>
      </c>
      <c r="AR2100" s="7">
        <f>IF(T2100&gt;0,RANK(T2100,(N2100:P2100,Q2100:AF2100)),0)</f>
        <v>0</v>
      </c>
      <c r="AS2100" s="7">
        <f>IF(S2100&gt;0,RANK(S2100,(N2100:P2100,Q2100:AF2100)),0)</f>
        <v>0</v>
      </c>
      <c r="AT2100" s="2">
        <f t="shared" si="831"/>
        <v>1.7864649012189995E-2</v>
      </c>
      <c r="AU2100" s="2">
        <f t="shared" si="832"/>
        <v>3.5729298024379992E-3</v>
      </c>
      <c r="AV2100" s="2">
        <f t="shared" si="833"/>
        <v>0</v>
      </c>
      <c r="AW2100" s="2">
        <f t="shared" si="834"/>
        <v>0</v>
      </c>
      <c r="AY2100" t="s">
        <v>2269</v>
      </c>
      <c r="AZ2100" t="s">
        <v>2058</v>
      </c>
      <c r="BA2100">
        <v>4</v>
      </c>
      <c r="BC2100">
        <v>2</v>
      </c>
      <c r="BD2100" s="91">
        <v>48</v>
      </c>
      <c r="BE2100" s="93">
        <v>315</v>
      </c>
      <c r="BF2100" s="96">
        <f t="shared" si="824"/>
        <v>48315</v>
      </c>
      <c r="BG2100" s="96">
        <f t="shared" si="825"/>
        <v>48315</v>
      </c>
      <c r="BI2100" s="7" t="s">
        <v>1447</v>
      </c>
    </row>
    <row r="2101" spans="1:61" ht="14" hidden="1" customHeight="1" outlineLevel="1" x14ac:dyDescent="0.2">
      <c r="A2101" t="s">
        <v>1674</v>
      </c>
      <c r="B2101" t="s">
        <v>2058</v>
      </c>
      <c r="C2101" s="1">
        <f t="shared" si="826"/>
        <v>2112</v>
      </c>
      <c r="D2101" s="7">
        <f>IF(N2101&gt;0, RANK(N2101,(N2101:P2101,Q2101:AF2101)),0)</f>
        <v>2</v>
      </c>
      <c r="E2101" s="7">
        <f>IF(O2101&gt;0,RANK(O2101,(N2101:P2101,Q2101:AF2101)),0)</f>
        <v>1</v>
      </c>
      <c r="F2101" s="7">
        <f>IF(P2101&gt;0,RANK(P2101,(N2101:P2101,Q2101:AF2101)),0)</f>
        <v>0</v>
      </c>
      <c r="G2101" s="1">
        <f t="shared" si="835"/>
        <v>1548</v>
      </c>
      <c r="H2101" s="2">
        <f t="shared" si="836"/>
        <v>0.73295454545454541</v>
      </c>
      <c r="I2101" s="2"/>
      <c r="J2101" s="2">
        <f t="shared" si="827"/>
        <v>0.12452651515151515</v>
      </c>
      <c r="K2101" s="2">
        <f t="shared" si="828"/>
        <v>0.85748106060606055</v>
      </c>
      <c r="L2101" s="2">
        <f t="shared" si="829"/>
        <v>0</v>
      </c>
      <c r="M2101" s="2">
        <f t="shared" si="830"/>
        <v>1.799242424242431E-2</v>
      </c>
      <c r="N2101" s="53">
        <v>263</v>
      </c>
      <c r="O2101" s="53">
        <v>1811</v>
      </c>
      <c r="Q2101" s="53">
        <v>27</v>
      </c>
      <c r="R2101" s="53">
        <v>11</v>
      </c>
      <c r="Y2101" s="53">
        <v>0</v>
      </c>
      <c r="AP2101" s="7">
        <f>IF(Q2101&gt;0,RANK(Q2101,(N2101:P2101,Q2101:AF2101)),0)</f>
        <v>3</v>
      </c>
      <c r="AQ2101" s="7">
        <f>IF(R2101&gt;0,RANK(R2101,(N2101:P2101,Q2101:AF2101)),0)</f>
        <v>4</v>
      </c>
      <c r="AR2101" s="7">
        <f>IF(T2101&gt;0,RANK(T2101,(N2101:P2101,Q2101:AF2101)),0)</f>
        <v>0</v>
      </c>
      <c r="AS2101" s="7">
        <f>IF(S2101&gt;0,RANK(S2101,(N2101:P2101,Q2101:AF2101)),0)</f>
        <v>0</v>
      </c>
      <c r="AT2101" s="2">
        <f t="shared" si="831"/>
        <v>1.278409090909091E-2</v>
      </c>
      <c r="AU2101" s="2">
        <f t="shared" si="832"/>
        <v>5.208333333333333E-3</v>
      </c>
      <c r="AV2101" s="2">
        <f t="shared" si="833"/>
        <v>0</v>
      </c>
      <c r="AW2101" s="2">
        <f t="shared" si="834"/>
        <v>0</v>
      </c>
      <c r="AY2101" t="s">
        <v>1674</v>
      </c>
      <c r="AZ2101" t="s">
        <v>2058</v>
      </c>
      <c r="BA2101">
        <v>11</v>
      </c>
      <c r="BC2101">
        <v>2</v>
      </c>
      <c r="BD2101" s="91">
        <v>48</v>
      </c>
      <c r="BE2101" s="93">
        <v>317</v>
      </c>
      <c r="BF2101" s="96">
        <f t="shared" si="824"/>
        <v>48317</v>
      </c>
      <c r="BG2101" s="96">
        <f t="shared" si="825"/>
        <v>48317</v>
      </c>
      <c r="BI2101" s="7" t="s">
        <v>1447</v>
      </c>
    </row>
    <row r="2102" spans="1:61" ht="14" hidden="1" customHeight="1" outlineLevel="1" x14ac:dyDescent="0.2">
      <c r="A2102" t="s">
        <v>810</v>
      </c>
      <c r="B2102" t="s">
        <v>2058</v>
      </c>
      <c r="C2102" s="1">
        <f t="shared" si="826"/>
        <v>2455</v>
      </c>
      <c r="D2102" s="7">
        <f>IF(N2102&gt;0, RANK(N2102,(N2102:P2102,Q2102:AF2102)),0)</f>
        <v>2</v>
      </c>
      <c r="E2102" s="7">
        <f>IF(O2102&gt;0,RANK(O2102,(N2102:P2102,Q2102:AF2102)),0)</f>
        <v>1</v>
      </c>
      <c r="F2102" s="7">
        <f>IF(P2102&gt;0,RANK(P2102,(N2102:P2102,Q2102:AF2102)),0)</f>
        <v>0</v>
      </c>
      <c r="G2102" s="1">
        <f t="shared" si="835"/>
        <v>1537</v>
      </c>
      <c r="H2102" s="2">
        <f t="shared" si="836"/>
        <v>0.62606924643584516</v>
      </c>
      <c r="I2102" s="2"/>
      <c r="J2102" s="2">
        <f t="shared" si="827"/>
        <v>0.1804480651731161</v>
      </c>
      <c r="K2102" s="2">
        <f t="shared" si="828"/>
        <v>0.80651731160896134</v>
      </c>
      <c r="L2102" s="2">
        <f t="shared" si="829"/>
        <v>0</v>
      </c>
      <c r="M2102" s="2">
        <f t="shared" si="830"/>
        <v>1.3034623217922592E-2</v>
      </c>
      <c r="N2102" s="53">
        <v>443</v>
      </c>
      <c r="O2102" s="53">
        <v>1980</v>
      </c>
      <c r="Q2102" s="53">
        <v>25</v>
      </c>
      <c r="R2102" s="53">
        <v>7</v>
      </c>
      <c r="Y2102" s="53">
        <v>0</v>
      </c>
      <c r="AP2102" s="7">
        <f>IF(Q2102&gt;0,RANK(Q2102,(N2102:P2102,Q2102:AF2102)),0)</f>
        <v>3</v>
      </c>
      <c r="AQ2102" s="7">
        <f>IF(R2102&gt;0,RANK(R2102,(N2102:P2102,Q2102:AF2102)),0)</f>
        <v>4</v>
      </c>
      <c r="AR2102" s="7">
        <f>IF(T2102&gt;0,RANK(T2102,(N2102:P2102,Q2102:AF2102)),0)</f>
        <v>0</v>
      </c>
      <c r="AS2102" s="7">
        <f>IF(S2102&gt;0,RANK(S2102,(N2102:P2102,Q2102:AF2102)),0)</f>
        <v>0</v>
      </c>
      <c r="AT2102" s="2">
        <f t="shared" si="831"/>
        <v>1.0183299389002037E-2</v>
      </c>
      <c r="AU2102" s="2">
        <f t="shared" si="832"/>
        <v>2.8513238289205704E-3</v>
      </c>
      <c r="AV2102" s="2">
        <f t="shared" si="833"/>
        <v>0</v>
      </c>
      <c r="AW2102" s="2">
        <f t="shared" si="834"/>
        <v>0</v>
      </c>
      <c r="AY2102" t="s">
        <v>810</v>
      </c>
      <c r="AZ2102" t="s">
        <v>2058</v>
      </c>
      <c r="BA2102">
        <v>11</v>
      </c>
      <c r="BC2102">
        <v>2</v>
      </c>
      <c r="BD2102" s="91">
        <v>48</v>
      </c>
      <c r="BE2102" s="93">
        <v>319</v>
      </c>
      <c r="BF2102" s="96">
        <f t="shared" si="824"/>
        <v>48319</v>
      </c>
      <c r="BG2102" s="96">
        <f t="shared" si="825"/>
        <v>48319</v>
      </c>
      <c r="BI2102" s="7" t="s">
        <v>1447</v>
      </c>
    </row>
    <row r="2103" spans="1:61" ht="14" hidden="1" customHeight="1" outlineLevel="1" x14ac:dyDescent="0.2">
      <c r="A2103" t="s">
        <v>1223</v>
      </c>
      <c r="B2103" t="s">
        <v>2058</v>
      </c>
      <c r="C2103" s="1">
        <f t="shared" si="826"/>
        <v>13482</v>
      </c>
      <c r="D2103" s="7">
        <f>IF(N2103&gt;0, RANK(N2103,(N2103:P2103,Q2103:AF2103)),0)</f>
        <v>2</v>
      </c>
      <c r="E2103" s="7">
        <f>IF(O2103&gt;0,RANK(O2103,(N2103:P2103,Q2103:AF2103)),0)</f>
        <v>1</v>
      </c>
      <c r="F2103" s="7">
        <f>IF(P2103&gt;0,RANK(P2103,(N2103:P2103,Q2103:AF2103)),0)</f>
        <v>0</v>
      </c>
      <c r="G2103" s="1">
        <f t="shared" si="835"/>
        <v>6096</v>
      </c>
      <c r="H2103" s="2">
        <f t="shared" si="836"/>
        <v>0.4521584334668447</v>
      </c>
      <c r="I2103" s="2"/>
      <c r="J2103" s="2">
        <f t="shared" si="827"/>
        <v>0.26338822133214657</v>
      </c>
      <c r="K2103" s="2">
        <f t="shared" si="828"/>
        <v>0.71554665479899127</v>
      </c>
      <c r="L2103" s="2">
        <f t="shared" si="829"/>
        <v>0</v>
      </c>
      <c r="M2103" s="2">
        <f t="shared" si="830"/>
        <v>2.1065123868862168E-2</v>
      </c>
      <c r="N2103" s="53">
        <v>3551</v>
      </c>
      <c r="O2103" s="53">
        <v>9647</v>
      </c>
      <c r="Q2103" s="53">
        <v>222</v>
      </c>
      <c r="R2103" s="53">
        <v>62</v>
      </c>
      <c r="Y2103" s="53">
        <v>0</v>
      </c>
      <c r="AP2103" s="7">
        <f>IF(Q2103&gt;0,RANK(Q2103,(N2103:P2103,Q2103:AF2103)),0)</f>
        <v>3</v>
      </c>
      <c r="AQ2103" s="7">
        <f>IF(R2103&gt;0,RANK(R2103,(N2103:P2103,Q2103:AF2103)),0)</f>
        <v>4</v>
      </c>
      <c r="AR2103" s="7">
        <f>IF(T2103&gt;0,RANK(T2103,(N2103:P2103,Q2103:AF2103)),0)</f>
        <v>0</v>
      </c>
      <c r="AS2103" s="7">
        <f>IF(S2103&gt;0,RANK(S2103,(N2103:P2103,Q2103:AF2103)),0)</f>
        <v>0</v>
      </c>
      <c r="AT2103" s="2">
        <f t="shared" si="831"/>
        <v>1.6466399643969738E-2</v>
      </c>
      <c r="AU2103" s="2">
        <f t="shared" si="832"/>
        <v>4.5987242248924495E-3</v>
      </c>
      <c r="AV2103" s="2">
        <f t="shared" si="833"/>
        <v>0</v>
      </c>
      <c r="AW2103" s="2">
        <f t="shared" si="834"/>
        <v>0</v>
      </c>
      <c r="AY2103" t="s">
        <v>1223</v>
      </c>
      <c r="AZ2103" t="s">
        <v>2058</v>
      </c>
      <c r="BA2103">
        <v>27</v>
      </c>
      <c r="BC2103">
        <v>2</v>
      </c>
      <c r="BD2103" s="91">
        <v>48</v>
      </c>
      <c r="BE2103" s="93">
        <v>321</v>
      </c>
      <c r="BF2103" s="96">
        <f t="shared" si="824"/>
        <v>48321</v>
      </c>
      <c r="BG2103" s="96">
        <f t="shared" si="825"/>
        <v>48321</v>
      </c>
      <c r="BI2103" s="7" t="s">
        <v>1447</v>
      </c>
    </row>
    <row r="2104" spans="1:61" ht="14" hidden="1" customHeight="1" outlineLevel="1" x14ac:dyDescent="0.2">
      <c r="A2104" t="s">
        <v>858</v>
      </c>
      <c r="B2104" t="s">
        <v>2058</v>
      </c>
      <c r="C2104" s="1">
        <f t="shared" si="826"/>
        <v>14289</v>
      </c>
      <c r="D2104" s="7">
        <f>IF(N2104&gt;0, RANK(N2104,(N2104:P2104,Q2104:AF2104)),0)</f>
        <v>1</v>
      </c>
      <c r="E2104" s="7">
        <f>IF(O2104&gt;0,RANK(O2104,(N2104:P2104,Q2104:AF2104)),0)</f>
        <v>2</v>
      </c>
      <c r="F2104" s="7">
        <f>IF(P2104&gt;0,RANK(P2104,(N2104:P2104,Q2104:AF2104)),0)</f>
        <v>0</v>
      </c>
      <c r="G2104" s="1">
        <f t="shared" si="835"/>
        <v>2248</v>
      </c>
      <c r="H2104" s="2">
        <f t="shared" si="836"/>
        <v>0.15732381552242983</v>
      </c>
      <c r="I2104" s="2"/>
      <c r="J2104" s="2">
        <f t="shared" si="827"/>
        <v>0.55679193785429348</v>
      </c>
      <c r="K2104" s="2">
        <f t="shared" si="828"/>
        <v>0.39946812233186368</v>
      </c>
      <c r="L2104" s="2">
        <f t="shared" si="829"/>
        <v>0</v>
      </c>
      <c r="M2104" s="2">
        <f t="shared" si="830"/>
        <v>4.3739939813842832E-2</v>
      </c>
      <c r="N2104" s="53">
        <v>7956</v>
      </c>
      <c r="O2104" s="53">
        <v>5708</v>
      </c>
      <c r="Q2104" s="53">
        <v>269</v>
      </c>
      <c r="R2104" s="53">
        <v>349</v>
      </c>
      <c r="Y2104" s="53">
        <v>7</v>
      </c>
      <c r="AP2104" s="7">
        <f>IF(Q2104&gt;0,RANK(Q2104,(N2104:P2104,Q2104:AF2104)),0)</f>
        <v>4</v>
      </c>
      <c r="AQ2104" s="7">
        <f>IF(R2104&gt;0,RANK(R2104,(N2104:P2104,Q2104:AF2104)),0)</f>
        <v>3</v>
      </c>
      <c r="AR2104" s="7">
        <f>IF(T2104&gt;0,RANK(T2104,(N2104:P2104,Q2104:AF2104)),0)</f>
        <v>0</v>
      </c>
      <c r="AS2104" s="7">
        <f>IF(S2104&gt;0,RANK(S2104,(N2104:P2104,Q2104:AF2104)),0)</f>
        <v>0</v>
      </c>
      <c r="AT2104" s="2">
        <f t="shared" si="831"/>
        <v>1.8825670095877947E-2</v>
      </c>
      <c r="AU2104" s="2">
        <f t="shared" si="832"/>
        <v>2.4424382392049828E-2</v>
      </c>
      <c r="AV2104" s="2">
        <f t="shared" si="833"/>
        <v>0</v>
      </c>
      <c r="AW2104" s="2">
        <f t="shared" si="834"/>
        <v>0</v>
      </c>
      <c r="AY2104" t="s">
        <v>858</v>
      </c>
      <c r="AZ2104" t="s">
        <v>2058</v>
      </c>
      <c r="BA2104">
        <v>23</v>
      </c>
      <c r="BC2104">
        <v>2</v>
      </c>
      <c r="BD2104" s="91">
        <v>48</v>
      </c>
      <c r="BE2104" s="93">
        <v>323</v>
      </c>
      <c r="BF2104" s="96">
        <f t="shared" si="824"/>
        <v>48323</v>
      </c>
      <c r="BG2104" s="96">
        <f t="shared" si="825"/>
        <v>48323</v>
      </c>
      <c r="BI2104" s="7" t="s">
        <v>1447</v>
      </c>
    </row>
    <row r="2105" spans="1:61" ht="14" hidden="1" customHeight="1" outlineLevel="1" x14ac:dyDescent="0.2">
      <c r="A2105" t="s">
        <v>1630</v>
      </c>
      <c r="B2105" t="s">
        <v>2058</v>
      </c>
      <c r="C2105" s="1">
        <f t="shared" si="826"/>
        <v>22212</v>
      </c>
      <c r="D2105" s="7">
        <f>IF(N2105&gt;0, RANK(N2105,(N2105:P2105,Q2105:AF2105)),0)</f>
        <v>2</v>
      </c>
      <c r="E2105" s="7">
        <f>IF(O2105&gt;0,RANK(O2105,(N2105:P2105,Q2105:AF2105)),0)</f>
        <v>1</v>
      </c>
      <c r="F2105" s="7">
        <f>IF(P2105&gt;0,RANK(P2105,(N2105:P2105,Q2105:AF2105)),0)</f>
        <v>0</v>
      </c>
      <c r="G2105" s="1">
        <f t="shared" si="835"/>
        <v>9387</v>
      </c>
      <c r="H2105" s="2">
        <f t="shared" si="836"/>
        <v>0.42260940032414912</v>
      </c>
      <c r="I2105" s="2"/>
      <c r="J2105" s="2">
        <f t="shared" si="827"/>
        <v>0.2794435440302539</v>
      </c>
      <c r="K2105" s="2">
        <f t="shared" si="828"/>
        <v>0.70205294435440302</v>
      </c>
      <c r="L2105" s="2">
        <f t="shared" si="829"/>
        <v>0</v>
      </c>
      <c r="M2105" s="2">
        <f t="shared" si="830"/>
        <v>1.8503511615343138E-2</v>
      </c>
      <c r="N2105" s="53">
        <v>6207</v>
      </c>
      <c r="O2105" s="53">
        <v>15594</v>
      </c>
      <c r="Q2105" s="53">
        <v>313</v>
      </c>
      <c r="R2105" s="53">
        <v>96</v>
      </c>
      <c r="Y2105" s="53">
        <v>2</v>
      </c>
      <c r="AP2105" s="7">
        <f>IF(Q2105&gt;0,RANK(Q2105,(N2105:P2105,Q2105:AF2105)),0)</f>
        <v>3</v>
      </c>
      <c r="AQ2105" s="7">
        <f>IF(R2105&gt;0,RANK(R2105,(N2105:P2105,Q2105:AF2105)),0)</f>
        <v>4</v>
      </c>
      <c r="AR2105" s="7">
        <f>IF(T2105&gt;0,RANK(T2105,(N2105:P2105,Q2105:AF2105)),0)</f>
        <v>0</v>
      </c>
      <c r="AS2105" s="7">
        <f>IF(S2105&gt;0,RANK(S2105,(N2105:P2105,Q2105:AF2105)),0)</f>
        <v>0</v>
      </c>
      <c r="AT2105" s="2">
        <f t="shared" si="831"/>
        <v>1.4091482081757608E-2</v>
      </c>
      <c r="AU2105" s="2">
        <f t="shared" si="832"/>
        <v>4.3219881145326851E-3</v>
      </c>
      <c r="AV2105" s="2">
        <f t="shared" si="833"/>
        <v>0</v>
      </c>
      <c r="AW2105" s="2">
        <f t="shared" si="834"/>
        <v>0</v>
      </c>
      <c r="AY2105" t="s">
        <v>1630</v>
      </c>
      <c r="AZ2105" t="s">
        <v>2058</v>
      </c>
      <c r="BA2105">
        <v>23</v>
      </c>
      <c r="BC2105">
        <v>2</v>
      </c>
      <c r="BD2105" s="91">
        <v>48</v>
      </c>
      <c r="BE2105" s="93">
        <v>325</v>
      </c>
      <c r="BF2105" s="96">
        <f t="shared" si="824"/>
        <v>48325</v>
      </c>
      <c r="BG2105" s="96">
        <f t="shared" si="825"/>
        <v>48325</v>
      </c>
      <c r="BI2105" s="7" t="s">
        <v>1447</v>
      </c>
    </row>
    <row r="2106" spans="1:61" ht="14" hidden="1" customHeight="1" outlineLevel="1" x14ac:dyDescent="0.2">
      <c r="A2106" t="s">
        <v>538</v>
      </c>
      <c r="B2106" t="s">
        <v>2058</v>
      </c>
      <c r="C2106" s="1">
        <f t="shared" si="826"/>
        <v>1000</v>
      </c>
      <c r="D2106" s="7">
        <f>IF(N2106&gt;0, RANK(N2106,(N2106:P2106,Q2106:AF2106)),0)</f>
        <v>2</v>
      </c>
      <c r="E2106" s="7">
        <f>IF(O2106&gt;0,RANK(O2106,(N2106:P2106,Q2106:AF2106)),0)</f>
        <v>1</v>
      </c>
      <c r="F2106" s="7">
        <f>IF(P2106&gt;0,RANK(P2106,(N2106:P2106,Q2106:AF2106)),0)</f>
        <v>0</v>
      </c>
      <c r="G2106" s="1">
        <f t="shared" si="835"/>
        <v>608</v>
      </c>
      <c r="H2106" s="2">
        <f t="shared" si="836"/>
        <v>0.60799999999999998</v>
      </c>
      <c r="I2106" s="2"/>
      <c r="J2106" s="2">
        <f t="shared" si="827"/>
        <v>0.189</v>
      </c>
      <c r="K2106" s="2">
        <f t="shared" si="828"/>
        <v>0.79700000000000004</v>
      </c>
      <c r="L2106" s="2">
        <f t="shared" si="829"/>
        <v>0</v>
      </c>
      <c r="M2106" s="2">
        <f t="shared" si="830"/>
        <v>1.3999999999999901E-2</v>
      </c>
      <c r="N2106" s="53">
        <v>189</v>
      </c>
      <c r="O2106" s="53">
        <v>797</v>
      </c>
      <c r="Q2106" s="53">
        <v>10</v>
      </c>
      <c r="R2106" s="53">
        <v>4</v>
      </c>
      <c r="Y2106" s="53">
        <v>0</v>
      </c>
      <c r="AP2106" s="7">
        <f>IF(Q2106&gt;0,RANK(Q2106,(N2106:P2106,Q2106:AF2106)),0)</f>
        <v>3</v>
      </c>
      <c r="AQ2106" s="7">
        <f>IF(R2106&gt;0,RANK(R2106,(N2106:P2106,Q2106:AF2106)),0)</f>
        <v>4</v>
      </c>
      <c r="AR2106" s="7">
        <f>IF(T2106&gt;0,RANK(T2106,(N2106:P2106,Q2106:AF2106)),0)</f>
        <v>0</v>
      </c>
      <c r="AS2106" s="7">
        <f>IF(S2106&gt;0,RANK(S2106,(N2106:P2106,Q2106:AF2106)),0)</f>
        <v>0</v>
      </c>
      <c r="AT2106" s="2">
        <f t="shared" si="831"/>
        <v>0.01</v>
      </c>
      <c r="AU2106" s="2">
        <f t="shared" si="832"/>
        <v>4.0000000000000001E-3</v>
      </c>
      <c r="AV2106" s="2">
        <f t="shared" si="833"/>
        <v>0</v>
      </c>
      <c r="AW2106" s="2">
        <f t="shared" si="834"/>
        <v>0</v>
      </c>
      <c r="AY2106" t="s">
        <v>538</v>
      </c>
      <c r="AZ2106" t="s">
        <v>2058</v>
      </c>
      <c r="BA2106">
        <v>11</v>
      </c>
      <c r="BC2106">
        <v>2</v>
      </c>
      <c r="BD2106" s="91">
        <v>48</v>
      </c>
      <c r="BE2106" s="93">
        <v>327</v>
      </c>
      <c r="BF2106" s="96">
        <f t="shared" si="824"/>
        <v>48327</v>
      </c>
      <c r="BG2106" s="96">
        <f t="shared" si="825"/>
        <v>48327</v>
      </c>
      <c r="BI2106" s="7" t="s">
        <v>1447</v>
      </c>
    </row>
    <row r="2107" spans="1:61" ht="14" hidden="1" customHeight="1" outlineLevel="1" x14ac:dyDescent="0.2">
      <c r="A2107" t="s">
        <v>1036</v>
      </c>
      <c r="B2107" t="s">
        <v>2058</v>
      </c>
      <c r="C2107" s="1">
        <f t="shared" si="826"/>
        <v>58528</v>
      </c>
      <c r="D2107" s="7">
        <f>IF(N2107&gt;0, RANK(N2107,(N2107:P2107,Q2107:AF2107)),0)</f>
        <v>2</v>
      </c>
      <c r="E2107" s="7">
        <f>IF(O2107&gt;0,RANK(O2107,(N2107:P2107,Q2107:AF2107)),0)</f>
        <v>1</v>
      </c>
      <c r="F2107" s="7">
        <f>IF(P2107&gt;0,RANK(P2107,(N2107:P2107,Q2107:AF2107)),0)</f>
        <v>0</v>
      </c>
      <c r="G2107" s="1">
        <f t="shared" si="835"/>
        <v>34316</v>
      </c>
      <c r="H2107" s="2">
        <f t="shared" si="836"/>
        <v>0.58631765992345541</v>
      </c>
      <c r="I2107" s="2"/>
      <c r="J2107" s="2">
        <f t="shared" si="827"/>
        <v>0.19506902679059596</v>
      </c>
      <c r="K2107" s="2">
        <f t="shared" si="828"/>
        <v>0.78138668671405143</v>
      </c>
      <c r="L2107" s="2">
        <f t="shared" si="829"/>
        <v>0</v>
      </c>
      <c r="M2107" s="2">
        <f t="shared" si="830"/>
        <v>2.3544286495352673E-2</v>
      </c>
      <c r="N2107" s="53">
        <v>11417</v>
      </c>
      <c r="O2107" s="53">
        <v>45733</v>
      </c>
      <c r="Q2107" s="53">
        <v>1162</v>
      </c>
      <c r="R2107" s="53">
        <v>216</v>
      </c>
      <c r="Y2107" s="53">
        <v>0</v>
      </c>
      <c r="AP2107" s="7">
        <f>IF(Q2107&gt;0,RANK(Q2107,(N2107:P2107,Q2107:AF2107)),0)</f>
        <v>3</v>
      </c>
      <c r="AQ2107" s="7">
        <f>IF(R2107&gt;0,RANK(R2107,(N2107:P2107,Q2107:AF2107)),0)</f>
        <v>4</v>
      </c>
      <c r="AR2107" s="7">
        <f>IF(T2107&gt;0,RANK(T2107,(N2107:P2107,Q2107:AF2107)),0)</f>
        <v>0</v>
      </c>
      <c r="AS2107" s="7">
        <f>IF(S2107&gt;0,RANK(S2107,(N2107:P2107,Q2107:AF2107)),0)</f>
        <v>0</v>
      </c>
      <c r="AT2107" s="2">
        <f t="shared" si="831"/>
        <v>1.9853745215965009E-2</v>
      </c>
      <c r="AU2107" s="2">
        <f t="shared" si="832"/>
        <v>3.6905412793876435E-3</v>
      </c>
      <c r="AV2107" s="2">
        <f t="shared" si="833"/>
        <v>0</v>
      </c>
      <c r="AW2107" s="2">
        <f t="shared" si="834"/>
        <v>0</v>
      </c>
      <c r="AY2107" t="s">
        <v>1036</v>
      </c>
      <c r="AZ2107" t="s">
        <v>2058</v>
      </c>
      <c r="BA2107">
        <v>11</v>
      </c>
      <c r="BC2107">
        <v>2</v>
      </c>
      <c r="BD2107" s="91">
        <v>48</v>
      </c>
      <c r="BE2107" s="93">
        <v>329</v>
      </c>
      <c r="BF2107" s="96">
        <f t="shared" si="824"/>
        <v>48329</v>
      </c>
      <c r="BG2107" s="96">
        <f t="shared" si="825"/>
        <v>48329</v>
      </c>
      <c r="BI2107" s="7" t="s">
        <v>1447</v>
      </c>
    </row>
    <row r="2108" spans="1:61" ht="14" hidden="1" customHeight="1" outlineLevel="1" x14ac:dyDescent="0.2">
      <c r="A2108" t="s">
        <v>286</v>
      </c>
      <c r="B2108" t="s">
        <v>2058</v>
      </c>
      <c r="C2108" s="1">
        <f t="shared" si="826"/>
        <v>10331</v>
      </c>
      <c r="D2108" s="7">
        <f>IF(N2108&gt;0, RANK(N2108,(N2108:P2108,Q2108:AF2108)),0)</f>
        <v>2</v>
      </c>
      <c r="E2108" s="7">
        <f>IF(O2108&gt;0,RANK(O2108,(N2108:P2108,Q2108:AF2108)),0)</f>
        <v>1</v>
      </c>
      <c r="F2108" s="7">
        <f>IF(P2108&gt;0,RANK(P2108,(N2108:P2108,Q2108:AF2108)),0)</f>
        <v>0</v>
      </c>
      <c r="G2108" s="1">
        <f t="shared" si="835"/>
        <v>5377</v>
      </c>
      <c r="H2108" s="2">
        <f t="shared" si="836"/>
        <v>0.52047236472751912</v>
      </c>
      <c r="I2108" s="2"/>
      <c r="J2108" s="2">
        <f t="shared" si="827"/>
        <v>0.23056819281773303</v>
      </c>
      <c r="K2108" s="2">
        <f t="shared" si="828"/>
        <v>0.75104055754525212</v>
      </c>
      <c r="L2108" s="2">
        <f t="shared" si="829"/>
        <v>0</v>
      </c>
      <c r="M2108" s="2">
        <f t="shared" si="830"/>
        <v>1.8391249637014884E-2</v>
      </c>
      <c r="N2108" s="53">
        <v>2382</v>
      </c>
      <c r="O2108" s="53">
        <v>7759</v>
      </c>
      <c r="Q2108" s="53">
        <v>136</v>
      </c>
      <c r="R2108" s="53">
        <v>54</v>
      </c>
      <c r="Y2108" s="53">
        <v>0</v>
      </c>
      <c r="AP2108" s="7">
        <f>IF(Q2108&gt;0,RANK(Q2108,(N2108:P2108,Q2108:AF2108)),0)</f>
        <v>3</v>
      </c>
      <c r="AQ2108" s="7">
        <f>IF(R2108&gt;0,RANK(R2108,(N2108:P2108,Q2108:AF2108)),0)</f>
        <v>4</v>
      </c>
      <c r="AR2108" s="7">
        <f>IF(T2108&gt;0,RANK(T2108,(N2108:P2108,Q2108:AF2108)),0)</f>
        <v>0</v>
      </c>
      <c r="AS2108" s="7">
        <f>IF(S2108&gt;0,RANK(S2108,(N2108:P2108,Q2108:AF2108)),0)</f>
        <v>0</v>
      </c>
      <c r="AT2108" s="2">
        <f t="shared" si="831"/>
        <v>1.3164262898073759E-2</v>
      </c>
      <c r="AU2108" s="2">
        <f t="shared" si="832"/>
        <v>5.226986738941051E-3</v>
      </c>
      <c r="AV2108" s="2">
        <f t="shared" si="833"/>
        <v>0</v>
      </c>
      <c r="AW2108" s="2">
        <f t="shared" si="834"/>
        <v>0</v>
      </c>
      <c r="AY2108" t="s">
        <v>286</v>
      </c>
      <c r="AZ2108" t="s">
        <v>2058</v>
      </c>
      <c r="BA2108">
        <v>17</v>
      </c>
      <c r="BC2108">
        <v>2</v>
      </c>
      <c r="BD2108" s="91">
        <v>48</v>
      </c>
      <c r="BE2108" s="93">
        <v>331</v>
      </c>
      <c r="BF2108" s="96">
        <f t="shared" si="824"/>
        <v>48331</v>
      </c>
      <c r="BG2108" s="96">
        <f t="shared" si="825"/>
        <v>48331</v>
      </c>
      <c r="BI2108" s="7" t="s">
        <v>1447</v>
      </c>
    </row>
    <row r="2109" spans="1:61" ht="14" hidden="1" customHeight="1" outlineLevel="1" x14ac:dyDescent="0.2">
      <c r="A2109" t="s">
        <v>477</v>
      </c>
      <c r="B2109" t="s">
        <v>2058</v>
      </c>
      <c r="C2109" s="1">
        <f t="shared" si="826"/>
        <v>2487</v>
      </c>
      <c r="D2109" s="7">
        <f>IF(N2109&gt;0, RANK(N2109,(N2109:P2109,Q2109:AF2109)),0)</f>
        <v>2</v>
      </c>
      <c r="E2109" s="7">
        <f>IF(O2109&gt;0,RANK(O2109,(N2109:P2109,Q2109:AF2109)),0)</f>
        <v>1</v>
      </c>
      <c r="F2109" s="7">
        <f>IF(P2109&gt;0,RANK(P2109,(N2109:P2109,Q2109:AF2109)),0)</f>
        <v>0</v>
      </c>
      <c r="G2109" s="1">
        <f t="shared" si="835"/>
        <v>1944</v>
      </c>
      <c r="H2109" s="2">
        <f t="shared" si="836"/>
        <v>0.78166465621230397</v>
      </c>
      <c r="I2109" s="2"/>
      <c r="J2109" s="2">
        <f t="shared" si="827"/>
        <v>0.10132689987937274</v>
      </c>
      <c r="K2109" s="2">
        <f t="shared" si="828"/>
        <v>0.88299155609167668</v>
      </c>
      <c r="L2109" s="2">
        <f t="shared" si="829"/>
        <v>0</v>
      </c>
      <c r="M2109" s="2">
        <f t="shared" si="830"/>
        <v>1.5681544028950611E-2</v>
      </c>
      <c r="N2109" s="53">
        <v>252</v>
      </c>
      <c r="O2109" s="53">
        <v>2196</v>
      </c>
      <c r="Q2109" s="53">
        <v>30</v>
      </c>
      <c r="R2109" s="53">
        <v>9</v>
      </c>
      <c r="Y2109" s="53">
        <v>0</v>
      </c>
      <c r="AP2109" s="7">
        <f>IF(Q2109&gt;0,RANK(Q2109,(N2109:P2109,Q2109:AF2109)),0)</f>
        <v>3</v>
      </c>
      <c r="AQ2109" s="7">
        <f>IF(R2109&gt;0,RANK(R2109,(N2109:P2109,Q2109:AF2109)),0)</f>
        <v>4</v>
      </c>
      <c r="AR2109" s="7">
        <f>IF(T2109&gt;0,RANK(T2109,(N2109:P2109,Q2109:AF2109)),0)</f>
        <v>0</v>
      </c>
      <c r="AS2109" s="7">
        <f>IF(S2109&gt;0,RANK(S2109,(N2109:P2109,Q2109:AF2109)),0)</f>
        <v>0</v>
      </c>
      <c r="AT2109" s="2">
        <f t="shared" si="831"/>
        <v>1.2062726176115802E-2</v>
      </c>
      <c r="AU2109" s="2">
        <f t="shared" si="832"/>
        <v>3.6188178528347406E-3</v>
      </c>
      <c r="AV2109" s="2">
        <f t="shared" si="833"/>
        <v>0</v>
      </c>
      <c r="AW2109" s="2">
        <f t="shared" si="834"/>
        <v>0</v>
      </c>
      <c r="AY2109" t="s">
        <v>477</v>
      </c>
      <c r="AZ2109" t="s">
        <v>2058</v>
      </c>
      <c r="BA2109">
        <v>11</v>
      </c>
      <c r="BC2109">
        <v>2</v>
      </c>
      <c r="BD2109" s="91">
        <v>48</v>
      </c>
      <c r="BE2109" s="93">
        <v>333</v>
      </c>
      <c r="BF2109" s="96">
        <f t="shared" si="824"/>
        <v>48333</v>
      </c>
      <c r="BG2109" s="96">
        <f t="shared" si="825"/>
        <v>48333</v>
      </c>
      <c r="BI2109" s="7" t="s">
        <v>1447</v>
      </c>
    </row>
    <row r="2110" spans="1:61" ht="14" hidden="1" customHeight="1" outlineLevel="1" x14ac:dyDescent="0.2">
      <c r="A2110" t="s">
        <v>1487</v>
      </c>
      <c r="B2110" t="s">
        <v>2058</v>
      </c>
      <c r="C2110" s="1">
        <f t="shared" si="826"/>
        <v>2540</v>
      </c>
      <c r="D2110" s="7">
        <f>IF(N2110&gt;0, RANK(N2110,(N2110:P2110,Q2110:AF2110)),0)</f>
        <v>2</v>
      </c>
      <c r="E2110" s="7">
        <f>IF(O2110&gt;0,RANK(O2110,(N2110:P2110,Q2110:AF2110)),0)</f>
        <v>1</v>
      </c>
      <c r="F2110" s="7">
        <f>IF(P2110&gt;0,RANK(P2110,(N2110:P2110,Q2110:AF2110)),0)</f>
        <v>0</v>
      </c>
      <c r="G2110" s="1">
        <f t="shared" si="835"/>
        <v>1770</v>
      </c>
      <c r="H2110" s="2">
        <f t="shared" si="836"/>
        <v>0.69685039370078738</v>
      </c>
      <c r="I2110" s="2"/>
      <c r="J2110" s="2">
        <f t="shared" si="827"/>
        <v>0.14133858267716534</v>
      </c>
      <c r="K2110" s="2">
        <f t="shared" si="828"/>
        <v>0.83818897637795275</v>
      </c>
      <c r="L2110" s="2">
        <f t="shared" si="829"/>
        <v>0</v>
      </c>
      <c r="M2110" s="2">
        <f t="shared" si="830"/>
        <v>2.0472440944881876E-2</v>
      </c>
      <c r="N2110" s="53">
        <v>359</v>
      </c>
      <c r="O2110" s="53">
        <v>2129</v>
      </c>
      <c r="Q2110" s="53">
        <v>40</v>
      </c>
      <c r="R2110" s="53">
        <v>12</v>
      </c>
      <c r="Y2110" s="53">
        <v>0</v>
      </c>
      <c r="AP2110" s="7">
        <f>IF(Q2110&gt;0,RANK(Q2110,(N2110:P2110,Q2110:AF2110)),0)</f>
        <v>3</v>
      </c>
      <c r="AQ2110" s="7">
        <f>IF(R2110&gt;0,RANK(R2110,(N2110:P2110,Q2110:AF2110)),0)</f>
        <v>4</v>
      </c>
      <c r="AR2110" s="7">
        <f>IF(T2110&gt;0,RANK(T2110,(N2110:P2110,Q2110:AF2110)),0)</f>
        <v>0</v>
      </c>
      <c r="AS2110" s="7">
        <f>IF(S2110&gt;0,RANK(S2110,(N2110:P2110,Q2110:AF2110)),0)</f>
        <v>0</v>
      </c>
      <c r="AT2110" s="2">
        <f t="shared" si="831"/>
        <v>1.5748031496062992E-2</v>
      </c>
      <c r="AU2110" s="2">
        <f t="shared" si="832"/>
        <v>4.7244094488188976E-3</v>
      </c>
      <c r="AV2110" s="2">
        <f t="shared" si="833"/>
        <v>0</v>
      </c>
      <c r="AW2110" s="2">
        <f t="shared" si="834"/>
        <v>0</v>
      </c>
      <c r="AY2110" t="s">
        <v>1487</v>
      </c>
      <c r="AZ2110" t="s">
        <v>2058</v>
      </c>
      <c r="BA2110">
        <v>11</v>
      </c>
      <c r="BC2110">
        <v>2</v>
      </c>
      <c r="BD2110" s="91">
        <v>48</v>
      </c>
      <c r="BE2110" s="93">
        <v>335</v>
      </c>
      <c r="BF2110" s="96">
        <f t="shared" si="824"/>
        <v>48335</v>
      </c>
      <c r="BG2110" s="96">
        <f t="shared" si="825"/>
        <v>48335</v>
      </c>
      <c r="BI2110" s="7" t="s">
        <v>1447</v>
      </c>
    </row>
    <row r="2111" spans="1:61" ht="14" hidden="1" customHeight="1" outlineLevel="1" x14ac:dyDescent="0.2">
      <c r="A2111" t="s">
        <v>122</v>
      </c>
      <c r="B2111" t="s">
        <v>2058</v>
      </c>
      <c r="C2111" s="1">
        <f t="shared" si="826"/>
        <v>9759</v>
      </c>
      <c r="D2111" s="7">
        <f>IF(N2111&gt;0, RANK(N2111,(N2111:P2111,Q2111:AF2111)),0)</f>
        <v>2</v>
      </c>
      <c r="E2111" s="7">
        <f>IF(O2111&gt;0,RANK(O2111,(N2111:P2111,Q2111:AF2111)),0)</f>
        <v>1</v>
      </c>
      <c r="F2111" s="7">
        <f>IF(P2111&gt;0,RANK(P2111,(N2111:P2111,Q2111:AF2111)),0)</f>
        <v>0</v>
      </c>
      <c r="G2111" s="1">
        <f t="shared" si="835"/>
        <v>7475</v>
      </c>
      <c r="H2111" s="2">
        <f t="shared" si="836"/>
        <v>0.76595962701096421</v>
      </c>
      <c r="I2111" s="2"/>
      <c r="J2111" s="2">
        <f t="shared" si="827"/>
        <v>0.10769546060047136</v>
      </c>
      <c r="K2111" s="2">
        <f t="shared" si="828"/>
        <v>0.87365508761143562</v>
      </c>
      <c r="L2111" s="2">
        <f t="shared" si="829"/>
        <v>0</v>
      </c>
      <c r="M2111" s="2">
        <f t="shared" si="830"/>
        <v>1.8649451788092963E-2</v>
      </c>
      <c r="N2111" s="53">
        <v>1051</v>
      </c>
      <c r="O2111" s="53">
        <v>8526</v>
      </c>
      <c r="Q2111" s="53">
        <v>135</v>
      </c>
      <c r="R2111" s="53">
        <v>47</v>
      </c>
      <c r="Y2111" s="53">
        <v>0</v>
      </c>
      <c r="AP2111" s="7">
        <f>IF(Q2111&gt;0,RANK(Q2111,(N2111:P2111,Q2111:AF2111)),0)</f>
        <v>3</v>
      </c>
      <c r="AQ2111" s="7">
        <f>IF(R2111&gt;0,RANK(R2111,(N2111:P2111,Q2111:AF2111)),0)</f>
        <v>4</v>
      </c>
      <c r="AR2111" s="7">
        <f>IF(T2111&gt;0,RANK(T2111,(N2111:P2111,Q2111:AF2111)),0)</f>
        <v>0</v>
      </c>
      <c r="AS2111" s="7">
        <f>IF(S2111&gt;0,RANK(S2111,(N2111:P2111,Q2111:AF2111)),0)</f>
        <v>0</v>
      </c>
      <c r="AT2111" s="2">
        <f t="shared" si="831"/>
        <v>1.3833384568090993E-2</v>
      </c>
      <c r="AU2111" s="2">
        <f t="shared" si="832"/>
        <v>4.816067220002049E-3</v>
      </c>
      <c r="AV2111" s="2">
        <f t="shared" si="833"/>
        <v>0</v>
      </c>
      <c r="AW2111" s="2">
        <f t="shared" si="834"/>
        <v>0</v>
      </c>
      <c r="AY2111" t="s">
        <v>122</v>
      </c>
      <c r="AZ2111" t="s">
        <v>2058</v>
      </c>
      <c r="BA2111">
        <v>13</v>
      </c>
      <c r="BC2111">
        <v>2</v>
      </c>
      <c r="BD2111" s="91">
        <v>48</v>
      </c>
      <c r="BE2111" s="93">
        <v>337</v>
      </c>
      <c r="BF2111" s="96">
        <f t="shared" si="824"/>
        <v>48337</v>
      </c>
      <c r="BG2111" s="96">
        <f t="shared" si="825"/>
        <v>48337</v>
      </c>
      <c r="BI2111" s="7" t="s">
        <v>1447</v>
      </c>
    </row>
    <row r="2112" spans="1:61" ht="14" hidden="1" customHeight="1" outlineLevel="1" x14ac:dyDescent="0.2">
      <c r="A2112" t="s">
        <v>727</v>
      </c>
      <c r="B2112" t="s">
        <v>2058</v>
      </c>
      <c r="C2112" s="1">
        <f t="shared" si="826"/>
        <v>268838</v>
      </c>
      <c r="D2112" s="7">
        <f>IF(N2112&gt;0, RANK(N2112,(N2112:P2112,Q2112:AF2112)),0)</f>
        <v>2</v>
      </c>
      <c r="E2112" s="7">
        <f>IF(O2112&gt;0,RANK(O2112,(N2112:P2112,Q2112:AF2112)),0)</f>
        <v>1</v>
      </c>
      <c r="F2112" s="7">
        <f>IF(P2112&gt;0,RANK(P2112,(N2112:P2112,Q2112:AF2112)),0)</f>
        <v>0</v>
      </c>
      <c r="G2112" s="1">
        <f t="shared" si="835"/>
        <v>126274</v>
      </c>
      <c r="H2112" s="2">
        <f t="shared" si="836"/>
        <v>0.46970294378026917</v>
      </c>
      <c r="I2112" s="2"/>
      <c r="J2112" s="2">
        <f t="shared" si="827"/>
        <v>0.25388523943787711</v>
      </c>
      <c r="K2112" s="2">
        <f t="shared" si="828"/>
        <v>0.72358818321814622</v>
      </c>
      <c r="L2112" s="2">
        <f t="shared" si="829"/>
        <v>0</v>
      </c>
      <c r="M2112" s="2">
        <f t="shared" si="830"/>
        <v>2.2526577343976673E-2</v>
      </c>
      <c r="N2112" s="53">
        <v>68254</v>
      </c>
      <c r="O2112" s="53">
        <v>194528</v>
      </c>
      <c r="Q2112" s="53">
        <v>4844</v>
      </c>
      <c r="R2112" s="53">
        <v>1208</v>
      </c>
      <c r="Y2112" s="53">
        <v>4</v>
      </c>
      <c r="AP2112" s="7">
        <f>IF(Q2112&gt;0,RANK(Q2112,(N2112:P2112,Q2112:AF2112)),0)</f>
        <v>3</v>
      </c>
      <c r="AQ2112" s="7">
        <f>IF(R2112&gt;0,RANK(R2112,(N2112:P2112,Q2112:AF2112)),0)</f>
        <v>4</v>
      </c>
      <c r="AR2112" s="7">
        <f>IF(T2112&gt;0,RANK(T2112,(N2112:P2112,Q2112:AF2112)),0)</f>
        <v>0</v>
      </c>
      <c r="AS2112" s="7">
        <f>IF(S2112&gt;0,RANK(S2112,(N2112:P2112,Q2112:AF2112)),0)</f>
        <v>0</v>
      </c>
      <c r="AT2112" s="2">
        <f t="shared" si="831"/>
        <v>1.8018286105386888E-2</v>
      </c>
      <c r="AU2112" s="2">
        <f t="shared" si="832"/>
        <v>4.4934123896175392E-3</v>
      </c>
      <c r="AV2112" s="2">
        <f t="shared" si="833"/>
        <v>0</v>
      </c>
      <c r="AW2112" s="2">
        <f t="shared" si="834"/>
        <v>0</v>
      </c>
      <c r="AY2112" t="s">
        <v>727</v>
      </c>
      <c r="AZ2112" t="s">
        <v>2058</v>
      </c>
      <c r="BA2112">
        <v>8</v>
      </c>
      <c r="BC2112">
        <v>2</v>
      </c>
      <c r="BD2112" s="91">
        <v>48</v>
      </c>
      <c r="BE2112" s="93">
        <v>339</v>
      </c>
      <c r="BF2112" s="96">
        <f t="shared" ref="BF2112:BF2175" si="837">1000*BD2112+BE2112</f>
        <v>48339</v>
      </c>
      <c r="BG2112" s="96">
        <f t="shared" si="825"/>
        <v>48339</v>
      </c>
      <c r="BI2112" s="7" t="s">
        <v>1447</v>
      </c>
    </row>
    <row r="2113" spans="1:61" ht="14" hidden="1" customHeight="1" outlineLevel="1" x14ac:dyDescent="0.2">
      <c r="A2113" t="s">
        <v>1041</v>
      </c>
      <c r="B2113" t="s">
        <v>2058</v>
      </c>
      <c r="C2113" s="1">
        <f t="shared" si="826"/>
        <v>5447</v>
      </c>
      <c r="D2113" s="7">
        <f>IF(N2113&gt;0, RANK(N2113,(N2113:P2113,Q2113:AF2113)),0)</f>
        <v>2</v>
      </c>
      <c r="E2113" s="7">
        <f>IF(O2113&gt;0,RANK(O2113,(N2113:P2113,Q2113:AF2113)),0)</f>
        <v>1</v>
      </c>
      <c r="F2113" s="7">
        <f>IF(P2113&gt;0,RANK(P2113,(N2113:P2113,Q2113:AF2113)),0)</f>
        <v>0</v>
      </c>
      <c r="G2113" s="1">
        <f t="shared" si="835"/>
        <v>3315</v>
      </c>
      <c r="H2113" s="2">
        <f t="shared" si="836"/>
        <v>0.60859188544152742</v>
      </c>
      <c r="I2113" s="2"/>
      <c r="J2113" s="2">
        <f t="shared" si="827"/>
        <v>0.18340370846337434</v>
      </c>
      <c r="K2113" s="2">
        <f t="shared" si="828"/>
        <v>0.79199559390490182</v>
      </c>
      <c r="L2113" s="2">
        <f t="shared" si="829"/>
        <v>0</v>
      </c>
      <c r="M2113" s="2">
        <f t="shared" si="830"/>
        <v>2.4600697631723789E-2</v>
      </c>
      <c r="N2113" s="53">
        <v>999</v>
      </c>
      <c r="O2113" s="53">
        <v>4314</v>
      </c>
      <c r="Q2113" s="53">
        <v>102</v>
      </c>
      <c r="R2113" s="53">
        <v>32</v>
      </c>
      <c r="Y2113" s="53">
        <v>0</v>
      </c>
      <c r="AP2113" s="7">
        <f>IF(Q2113&gt;0,RANK(Q2113,(N2113:P2113,Q2113:AF2113)),0)</f>
        <v>3</v>
      </c>
      <c r="AQ2113" s="7">
        <f>IF(R2113&gt;0,RANK(R2113,(N2113:P2113,Q2113:AF2113)),0)</f>
        <v>4</v>
      </c>
      <c r="AR2113" s="7">
        <f>IF(T2113&gt;0,RANK(T2113,(N2113:P2113,Q2113:AF2113)),0)</f>
        <v>0</v>
      </c>
      <c r="AS2113" s="7">
        <f>IF(S2113&gt;0,RANK(S2113,(N2113:P2113,Q2113:AF2113)),0)</f>
        <v>0</v>
      </c>
      <c r="AT2113" s="2">
        <f t="shared" si="831"/>
        <v>1.8725904167431615E-2</v>
      </c>
      <c r="AU2113" s="2">
        <f t="shared" si="832"/>
        <v>5.874793464292271E-3</v>
      </c>
      <c r="AV2113" s="2">
        <f t="shared" si="833"/>
        <v>0</v>
      </c>
      <c r="AW2113" s="2">
        <f t="shared" si="834"/>
        <v>0</v>
      </c>
      <c r="AY2113" t="s">
        <v>1041</v>
      </c>
      <c r="AZ2113" t="s">
        <v>2058</v>
      </c>
      <c r="BA2113">
        <v>13</v>
      </c>
      <c r="BC2113">
        <v>2</v>
      </c>
      <c r="BD2113" s="91">
        <v>48</v>
      </c>
      <c r="BE2113" s="93">
        <v>341</v>
      </c>
      <c r="BF2113" s="96">
        <f t="shared" si="837"/>
        <v>48341</v>
      </c>
      <c r="BG2113" s="96">
        <f t="shared" si="825"/>
        <v>48341</v>
      </c>
      <c r="BI2113" s="7" t="s">
        <v>1447</v>
      </c>
    </row>
    <row r="2114" spans="1:61" ht="14" hidden="1" customHeight="1" outlineLevel="1" x14ac:dyDescent="0.2">
      <c r="A2114" t="s">
        <v>1591</v>
      </c>
      <c r="B2114" t="s">
        <v>2058</v>
      </c>
      <c r="C2114" s="1">
        <f t="shared" si="826"/>
        <v>5481</v>
      </c>
      <c r="D2114" s="7">
        <f>IF(N2114&gt;0, RANK(N2114,(N2114:P2114,Q2114:AF2114)),0)</f>
        <v>2</v>
      </c>
      <c r="E2114" s="7">
        <f>IF(O2114&gt;0,RANK(O2114,(N2114:P2114,Q2114:AF2114)),0)</f>
        <v>1</v>
      </c>
      <c r="F2114" s="7">
        <f>IF(P2114&gt;0,RANK(P2114,(N2114:P2114,Q2114:AF2114)),0)</f>
        <v>0</v>
      </c>
      <c r="G2114" s="1">
        <f t="shared" si="835"/>
        <v>2114</v>
      </c>
      <c r="H2114" s="2">
        <f t="shared" si="836"/>
        <v>0.38569604086845466</v>
      </c>
      <c r="I2114" s="2"/>
      <c r="J2114" s="2">
        <f t="shared" si="827"/>
        <v>0.2990330231709542</v>
      </c>
      <c r="K2114" s="2">
        <f t="shared" si="828"/>
        <v>0.68472906403940892</v>
      </c>
      <c r="L2114" s="2">
        <f t="shared" si="829"/>
        <v>0</v>
      </c>
      <c r="M2114" s="2">
        <f t="shared" si="830"/>
        <v>1.6237912789636932E-2</v>
      </c>
      <c r="N2114" s="53">
        <v>1639</v>
      </c>
      <c r="O2114" s="53">
        <v>3753</v>
      </c>
      <c r="Q2114" s="53">
        <v>66</v>
      </c>
      <c r="R2114" s="53">
        <v>21</v>
      </c>
      <c r="Y2114" s="53">
        <v>2</v>
      </c>
      <c r="AP2114" s="7">
        <f>IF(Q2114&gt;0,RANK(Q2114,(N2114:P2114,Q2114:AF2114)),0)</f>
        <v>3</v>
      </c>
      <c r="AQ2114" s="7">
        <f>IF(R2114&gt;0,RANK(R2114,(N2114:P2114,Q2114:AF2114)),0)</f>
        <v>4</v>
      </c>
      <c r="AR2114" s="7">
        <f>IF(T2114&gt;0,RANK(T2114,(N2114:P2114,Q2114:AF2114)),0)</f>
        <v>0</v>
      </c>
      <c r="AS2114" s="7">
        <f>IF(S2114&gt;0,RANK(S2114,(N2114:P2114,Q2114:AF2114)),0)</f>
        <v>0</v>
      </c>
      <c r="AT2114" s="2">
        <f t="shared" si="831"/>
        <v>1.20415982484948E-2</v>
      </c>
      <c r="AU2114" s="2">
        <f t="shared" si="832"/>
        <v>3.8314176245210726E-3</v>
      </c>
      <c r="AV2114" s="2">
        <f t="shared" si="833"/>
        <v>0</v>
      </c>
      <c r="AW2114" s="2">
        <f t="shared" si="834"/>
        <v>0</v>
      </c>
      <c r="AY2114" t="s">
        <v>1591</v>
      </c>
      <c r="AZ2114" t="s">
        <v>2058</v>
      </c>
      <c r="BA2114">
        <v>4</v>
      </c>
      <c r="BC2114">
        <v>2</v>
      </c>
      <c r="BD2114" s="91">
        <v>48</v>
      </c>
      <c r="BE2114" s="93">
        <v>343</v>
      </c>
      <c r="BF2114" s="96">
        <f t="shared" si="837"/>
        <v>48343</v>
      </c>
      <c r="BG2114" s="96">
        <f t="shared" si="825"/>
        <v>48343</v>
      </c>
      <c r="BI2114" s="7" t="s">
        <v>1447</v>
      </c>
    </row>
    <row r="2115" spans="1:61" ht="14" hidden="1" customHeight="1" outlineLevel="1" x14ac:dyDescent="0.2">
      <c r="A2115" t="s">
        <v>604</v>
      </c>
      <c r="B2115" t="s">
        <v>2058</v>
      </c>
      <c r="C2115" s="1">
        <f t="shared" si="826"/>
        <v>638</v>
      </c>
      <c r="D2115" s="7">
        <f>IF(N2115&gt;0, RANK(N2115,(N2115:P2115,Q2115:AF2115)),0)</f>
        <v>2</v>
      </c>
      <c r="E2115" s="7">
        <f>IF(O2115&gt;0,RANK(O2115,(N2115:P2115,Q2115:AF2115)),0)</f>
        <v>1</v>
      </c>
      <c r="F2115" s="7">
        <f>IF(P2115&gt;0,RANK(P2115,(N2115:P2115,Q2115:AF2115)),0)</f>
        <v>0</v>
      </c>
      <c r="G2115" s="1">
        <f t="shared" si="835"/>
        <v>547</v>
      </c>
      <c r="H2115" s="2">
        <f t="shared" si="836"/>
        <v>0.85736677115987459</v>
      </c>
      <c r="I2115" s="2"/>
      <c r="J2115" s="2">
        <f t="shared" si="827"/>
        <v>6.8965517241379309E-2</v>
      </c>
      <c r="K2115" s="2">
        <f t="shared" si="828"/>
        <v>0.92633228840125392</v>
      </c>
      <c r="L2115" s="2">
        <f t="shared" si="829"/>
        <v>0</v>
      </c>
      <c r="M2115" s="2">
        <f t="shared" si="830"/>
        <v>4.7021943573667402E-3</v>
      </c>
      <c r="N2115" s="53">
        <v>44</v>
      </c>
      <c r="O2115" s="53">
        <v>591</v>
      </c>
      <c r="Q2115" s="53">
        <v>3</v>
      </c>
      <c r="R2115" s="53">
        <v>0</v>
      </c>
      <c r="Y2115" s="53">
        <v>0</v>
      </c>
      <c r="AP2115" s="7">
        <f>IF(Q2115&gt;0,RANK(Q2115,(N2115:P2115,Q2115:AF2115)),0)</f>
        <v>3</v>
      </c>
      <c r="AQ2115" s="7">
        <f>IF(R2115&gt;0,RANK(R2115,(N2115:P2115,Q2115:AF2115)),0)</f>
        <v>0</v>
      </c>
      <c r="AR2115" s="7">
        <f>IF(T2115&gt;0,RANK(T2115,(N2115:P2115,Q2115:AF2115)),0)</f>
        <v>0</v>
      </c>
      <c r="AS2115" s="7">
        <f>IF(S2115&gt;0,RANK(S2115,(N2115:P2115,Q2115:AF2115)),0)</f>
        <v>0</v>
      </c>
      <c r="AT2115" s="2">
        <f t="shared" si="831"/>
        <v>4.7021943573667714E-3</v>
      </c>
      <c r="AU2115" s="2">
        <f t="shared" si="832"/>
        <v>0</v>
      </c>
      <c r="AV2115" s="2">
        <f t="shared" si="833"/>
        <v>0</v>
      </c>
      <c r="AW2115" s="2">
        <f t="shared" si="834"/>
        <v>0</v>
      </c>
      <c r="AY2115" t="s">
        <v>604</v>
      </c>
      <c r="AZ2115" t="s">
        <v>2058</v>
      </c>
      <c r="BA2115">
        <v>13</v>
      </c>
      <c r="BC2115">
        <v>2</v>
      </c>
      <c r="BD2115" s="91">
        <v>48</v>
      </c>
      <c r="BE2115" s="93">
        <v>345</v>
      </c>
      <c r="BF2115" s="96">
        <f t="shared" si="837"/>
        <v>48345</v>
      </c>
      <c r="BG2115" s="96">
        <f t="shared" si="825"/>
        <v>48345</v>
      </c>
      <c r="BI2115" s="7" t="s">
        <v>1447</v>
      </c>
    </row>
    <row r="2116" spans="1:61" ht="14" hidden="1" customHeight="1" outlineLevel="1" x14ac:dyDescent="0.2">
      <c r="A2116" t="s">
        <v>1800</v>
      </c>
      <c r="B2116" t="s">
        <v>2058</v>
      </c>
      <c r="C2116" s="1">
        <f t="shared" si="826"/>
        <v>26499</v>
      </c>
      <c r="D2116" s="7">
        <f>IF(N2116&gt;0, RANK(N2116,(N2116:P2116,Q2116:AF2116)),0)</f>
        <v>2</v>
      </c>
      <c r="E2116" s="7">
        <f>IF(O2116&gt;0,RANK(O2116,(N2116:P2116,Q2116:AF2116)),0)</f>
        <v>1</v>
      </c>
      <c r="F2116" s="7">
        <f>IF(P2116&gt;0,RANK(P2116,(N2116:P2116,Q2116:AF2116)),0)</f>
        <v>0</v>
      </c>
      <c r="G2116" s="1">
        <f t="shared" si="835"/>
        <v>8883</v>
      </c>
      <c r="H2116" s="2">
        <f t="shared" si="836"/>
        <v>0.33522019698856559</v>
      </c>
      <c r="I2116" s="2"/>
      <c r="J2116" s="2">
        <f t="shared" si="827"/>
        <v>0.32027623683912598</v>
      </c>
      <c r="K2116" s="2">
        <f t="shared" si="828"/>
        <v>0.65549643382769163</v>
      </c>
      <c r="L2116" s="2">
        <f t="shared" si="829"/>
        <v>0</v>
      </c>
      <c r="M2116" s="2">
        <f t="shared" si="830"/>
        <v>2.422732933318239E-2</v>
      </c>
      <c r="N2116" s="53">
        <v>8487</v>
      </c>
      <c r="O2116" s="53">
        <v>17370</v>
      </c>
      <c r="Q2116" s="53">
        <v>476</v>
      </c>
      <c r="R2116" s="53">
        <v>163</v>
      </c>
      <c r="Y2116" s="53">
        <v>3</v>
      </c>
      <c r="AP2116" s="7">
        <f>IF(Q2116&gt;0,RANK(Q2116,(N2116:P2116,Q2116:AF2116)),0)</f>
        <v>3</v>
      </c>
      <c r="AQ2116" s="7">
        <f>IF(R2116&gt;0,RANK(R2116,(N2116:P2116,Q2116:AF2116)),0)</f>
        <v>4</v>
      </c>
      <c r="AR2116" s="7">
        <f>IF(T2116&gt;0,RANK(T2116,(N2116:P2116,Q2116:AF2116)),0)</f>
        <v>0</v>
      </c>
      <c r="AS2116" s="7">
        <f>IF(S2116&gt;0,RANK(S2116,(N2116:P2116,Q2116:AF2116)),0)</f>
        <v>0</v>
      </c>
      <c r="AT2116" s="2">
        <f t="shared" si="831"/>
        <v>1.796294199781124E-2</v>
      </c>
      <c r="AU2116" s="2">
        <f t="shared" si="832"/>
        <v>6.15117551605721E-3</v>
      </c>
      <c r="AV2116" s="2">
        <f t="shared" si="833"/>
        <v>0</v>
      </c>
      <c r="AW2116" s="2">
        <f t="shared" si="834"/>
        <v>0</v>
      </c>
      <c r="AY2116" t="s">
        <v>1800</v>
      </c>
      <c r="AZ2116" t="s">
        <v>2058</v>
      </c>
      <c r="BA2116">
        <v>1</v>
      </c>
      <c r="BC2116">
        <v>2</v>
      </c>
      <c r="BD2116" s="91">
        <v>48</v>
      </c>
      <c r="BE2116" s="93">
        <v>347</v>
      </c>
      <c r="BF2116" s="96">
        <f t="shared" si="837"/>
        <v>48347</v>
      </c>
      <c r="BG2116" s="96">
        <f t="shared" ref="BG2116:BG2179" si="838">BF2116</f>
        <v>48347</v>
      </c>
      <c r="BI2116" s="7" t="s">
        <v>1447</v>
      </c>
    </row>
    <row r="2117" spans="1:61" ht="14" hidden="1" customHeight="1" outlineLevel="1" x14ac:dyDescent="0.2">
      <c r="A2117" t="s">
        <v>1098</v>
      </c>
      <c r="B2117" t="s">
        <v>2058</v>
      </c>
      <c r="C2117" s="1">
        <f t="shared" si="826"/>
        <v>18962</v>
      </c>
      <c r="D2117" s="7">
        <f>IF(N2117&gt;0, RANK(N2117,(N2117:P2117,Q2117:AF2117)),0)</f>
        <v>2</v>
      </c>
      <c r="E2117" s="7">
        <f>IF(O2117&gt;0,RANK(O2117,(N2117:P2117,Q2117:AF2117)),0)</f>
        <v>1</v>
      </c>
      <c r="F2117" s="7">
        <f>IF(P2117&gt;0,RANK(P2117,(N2117:P2117,Q2117:AF2117)),0)</f>
        <v>0</v>
      </c>
      <c r="G2117" s="1">
        <f t="shared" si="835"/>
        <v>8880</v>
      </c>
      <c r="H2117" s="2">
        <f t="shared" si="836"/>
        <v>0.46830503111486133</v>
      </c>
      <c r="I2117" s="2"/>
      <c r="J2117" s="2">
        <f t="shared" si="827"/>
        <v>0.25424533277080474</v>
      </c>
      <c r="K2117" s="2">
        <f t="shared" si="828"/>
        <v>0.72255036388566607</v>
      </c>
      <c r="L2117" s="2">
        <f t="shared" si="829"/>
        <v>0</v>
      </c>
      <c r="M2117" s="2">
        <f t="shared" si="830"/>
        <v>2.3204303343529187E-2</v>
      </c>
      <c r="N2117" s="53">
        <v>4821</v>
      </c>
      <c r="O2117" s="53">
        <v>13701</v>
      </c>
      <c r="Q2117" s="53">
        <v>315</v>
      </c>
      <c r="R2117" s="53">
        <v>125</v>
      </c>
      <c r="Y2117" s="53">
        <v>0</v>
      </c>
      <c r="AP2117" s="7">
        <f>IF(Q2117&gt;0,RANK(Q2117,(N2117:P2117,Q2117:AF2117)),0)</f>
        <v>3</v>
      </c>
      <c r="AQ2117" s="7">
        <f>IF(R2117&gt;0,RANK(R2117,(N2117:P2117,Q2117:AF2117)),0)</f>
        <v>4</v>
      </c>
      <c r="AR2117" s="7">
        <f>IF(T2117&gt;0,RANK(T2117,(N2117:P2117,Q2117:AF2117)),0)</f>
        <v>0</v>
      </c>
      <c r="AS2117" s="7">
        <f>IF(S2117&gt;0,RANK(S2117,(N2117:P2117,Q2117:AF2117)),0)</f>
        <v>0</v>
      </c>
      <c r="AT2117" s="2">
        <f t="shared" si="831"/>
        <v>1.6612171711844741E-2</v>
      </c>
      <c r="AU2117" s="2">
        <f t="shared" si="832"/>
        <v>6.5921316316844211E-3</v>
      </c>
      <c r="AV2117" s="2">
        <f t="shared" si="833"/>
        <v>0</v>
      </c>
      <c r="AW2117" s="2">
        <f t="shared" si="834"/>
        <v>0</v>
      </c>
      <c r="AY2117" t="s">
        <v>1098</v>
      </c>
      <c r="AZ2117" t="s">
        <v>2058</v>
      </c>
      <c r="BA2117">
        <v>6</v>
      </c>
      <c r="BC2117">
        <v>2</v>
      </c>
      <c r="BD2117" s="91">
        <v>48</v>
      </c>
      <c r="BE2117" s="93">
        <v>349</v>
      </c>
      <c r="BF2117" s="96">
        <f t="shared" si="837"/>
        <v>48349</v>
      </c>
      <c r="BG2117" s="96">
        <f t="shared" si="838"/>
        <v>48349</v>
      </c>
      <c r="BI2117" s="7" t="s">
        <v>1447</v>
      </c>
    </row>
    <row r="2118" spans="1:61" ht="14" hidden="1" customHeight="1" outlineLevel="1" x14ac:dyDescent="0.2">
      <c r="A2118" t="s">
        <v>1716</v>
      </c>
      <c r="B2118" t="s">
        <v>2058</v>
      </c>
      <c r="C2118" s="1">
        <f t="shared" si="826"/>
        <v>6017</v>
      </c>
      <c r="D2118" s="7">
        <f>IF(N2118&gt;0, RANK(N2118,(N2118:P2118,Q2118:AF2118)),0)</f>
        <v>2</v>
      </c>
      <c r="E2118" s="7">
        <f>IF(O2118&gt;0,RANK(O2118,(N2118:P2118,Q2118:AF2118)),0)</f>
        <v>1</v>
      </c>
      <c r="F2118" s="7">
        <f>IF(P2118&gt;0,RANK(P2118,(N2118:P2118,Q2118:AF2118)),0)</f>
        <v>0</v>
      </c>
      <c r="G2118" s="1">
        <f t="shared" si="835"/>
        <v>3621</v>
      </c>
      <c r="H2118" s="2">
        <f t="shared" si="836"/>
        <v>0.60179491440917399</v>
      </c>
      <c r="I2118" s="2"/>
      <c r="J2118" s="2">
        <f t="shared" si="827"/>
        <v>0.1932856905434602</v>
      </c>
      <c r="K2118" s="2">
        <f t="shared" si="828"/>
        <v>0.79508060495263422</v>
      </c>
      <c r="L2118" s="2">
        <f t="shared" si="829"/>
        <v>0</v>
      </c>
      <c r="M2118" s="2">
        <f t="shared" si="830"/>
        <v>1.1633704503905551E-2</v>
      </c>
      <c r="N2118" s="53">
        <v>1163</v>
      </c>
      <c r="O2118" s="53">
        <v>4784</v>
      </c>
      <c r="Q2118" s="53">
        <v>47</v>
      </c>
      <c r="R2118" s="53">
        <v>23</v>
      </c>
      <c r="Y2118" s="53">
        <v>0</v>
      </c>
      <c r="AP2118" s="7">
        <f>IF(Q2118&gt;0,RANK(Q2118,(N2118:P2118,Q2118:AF2118)),0)</f>
        <v>3</v>
      </c>
      <c r="AQ2118" s="7">
        <f>IF(R2118&gt;0,RANK(R2118,(N2118:P2118,Q2118:AF2118)),0)</f>
        <v>4</v>
      </c>
      <c r="AR2118" s="7">
        <f>IF(T2118&gt;0,RANK(T2118,(N2118:P2118,Q2118:AF2118)),0)</f>
        <v>0</v>
      </c>
      <c r="AS2118" s="7">
        <f>IF(S2118&gt;0,RANK(S2118,(N2118:P2118,Q2118:AF2118)),0)</f>
        <v>0</v>
      </c>
      <c r="AT2118" s="2">
        <f t="shared" si="831"/>
        <v>7.811201595479475E-3</v>
      </c>
      <c r="AU2118" s="2">
        <f t="shared" si="832"/>
        <v>3.8225029084261262E-3</v>
      </c>
      <c r="AV2118" s="2">
        <f t="shared" si="833"/>
        <v>0</v>
      </c>
      <c r="AW2118" s="2">
        <f t="shared" si="834"/>
        <v>0</v>
      </c>
      <c r="AY2118" t="s">
        <v>1716</v>
      </c>
      <c r="AZ2118" t="s">
        <v>2058</v>
      </c>
      <c r="BA2118">
        <v>36</v>
      </c>
      <c r="BC2118">
        <v>2</v>
      </c>
      <c r="BD2118" s="91">
        <v>48</v>
      </c>
      <c r="BE2118" s="93">
        <v>351</v>
      </c>
      <c r="BF2118" s="96">
        <f t="shared" si="837"/>
        <v>48351</v>
      </c>
      <c r="BG2118" s="96">
        <f t="shared" si="838"/>
        <v>48351</v>
      </c>
      <c r="BI2118" s="7" t="s">
        <v>1447</v>
      </c>
    </row>
    <row r="2119" spans="1:61" ht="14" hidden="1" customHeight="1" outlineLevel="1" x14ac:dyDescent="0.2">
      <c r="A2119" t="s">
        <v>460</v>
      </c>
      <c r="B2119" t="s">
        <v>2058</v>
      </c>
      <c r="C2119" s="1">
        <f t="shared" si="826"/>
        <v>5281</v>
      </c>
      <c r="D2119" s="7">
        <f>IF(N2119&gt;0, RANK(N2119,(N2119:P2119,Q2119:AF2119)),0)</f>
        <v>2</v>
      </c>
      <c r="E2119" s="7">
        <f>IF(O2119&gt;0,RANK(O2119,(N2119:P2119,Q2119:AF2119)),0)</f>
        <v>1</v>
      </c>
      <c r="F2119" s="7">
        <f>IF(P2119&gt;0,RANK(P2119,(N2119:P2119,Q2119:AF2119)),0)</f>
        <v>0</v>
      </c>
      <c r="G2119" s="1">
        <f t="shared" si="835"/>
        <v>3025</v>
      </c>
      <c r="H2119" s="2">
        <f t="shared" si="836"/>
        <v>0.57280818026888847</v>
      </c>
      <c r="I2119" s="2"/>
      <c r="J2119" s="2">
        <f t="shared" si="827"/>
        <v>0.2039386479833365</v>
      </c>
      <c r="K2119" s="2">
        <f t="shared" si="828"/>
        <v>0.77674682825222496</v>
      </c>
      <c r="L2119" s="2">
        <f t="shared" si="829"/>
        <v>0</v>
      </c>
      <c r="M2119" s="2">
        <f t="shared" si="830"/>
        <v>1.931452376443854E-2</v>
      </c>
      <c r="N2119" s="53">
        <v>1077</v>
      </c>
      <c r="O2119" s="53">
        <v>4102</v>
      </c>
      <c r="Q2119" s="53">
        <v>84</v>
      </c>
      <c r="R2119" s="53">
        <v>18</v>
      </c>
      <c r="Y2119" s="53">
        <v>0</v>
      </c>
      <c r="AP2119" s="7">
        <f>IF(Q2119&gt;0,RANK(Q2119,(N2119:P2119,Q2119:AF2119)),0)</f>
        <v>3</v>
      </c>
      <c r="AQ2119" s="7">
        <f>IF(R2119&gt;0,RANK(R2119,(N2119:P2119,Q2119:AF2119)),0)</f>
        <v>4</v>
      </c>
      <c r="AR2119" s="7">
        <f>IF(T2119&gt;0,RANK(T2119,(N2119:P2119,Q2119:AF2119)),0)</f>
        <v>0</v>
      </c>
      <c r="AS2119" s="7">
        <f>IF(S2119&gt;0,RANK(S2119,(N2119:P2119,Q2119:AF2119)),0)</f>
        <v>0</v>
      </c>
      <c r="AT2119" s="2">
        <f t="shared" si="831"/>
        <v>1.5906078394243513E-2</v>
      </c>
      <c r="AU2119" s="2">
        <f t="shared" si="832"/>
        <v>3.4084453701950387E-3</v>
      </c>
      <c r="AV2119" s="2">
        <f t="shared" si="833"/>
        <v>0</v>
      </c>
      <c r="AW2119" s="2">
        <f t="shared" si="834"/>
        <v>0</v>
      </c>
      <c r="AY2119" t="s">
        <v>460</v>
      </c>
      <c r="AZ2119" t="s">
        <v>2058</v>
      </c>
      <c r="BA2119">
        <v>19</v>
      </c>
      <c r="BC2119">
        <v>2</v>
      </c>
      <c r="BD2119" s="91">
        <v>48</v>
      </c>
      <c r="BE2119" s="93">
        <v>353</v>
      </c>
      <c r="BF2119" s="96">
        <f t="shared" si="837"/>
        <v>48353</v>
      </c>
      <c r="BG2119" s="96">
        <f t="shared" si="838"/>
        <v>48353</v>
      </c>
      <c r="BI2119" s="7" t="s">
        <v>1447</v>
      </c>
    </row>
    <row r="2120" spans="1:61" ht="14" hidden="1" customHeight="1" outlineLevel="1" x14ac:dyDescent="0.2">
      <c r="A2120" t="s">
        <v>1417</v>
      </c>
      <c r="B2120" t="s">
        <v>2058</v>
      </c>
      <c r="C2120" s="1">
        <f t="shared" si="826"/>
        <v>125314</v>
      </c>
      <c r="D2120" s="7">
        <f>IF(N2120&gt;0, RANK(N2120,(N2120:P2120,Q2120:AF2120)),0)</f>
        <v>2</v>
      </c>
      <c r="E2120" s="7">
        <f>IF(O2120&gt;0,RANK(O2120,(N2120:P2120,Q2120:AF2120)),0)</f>
        <v>1</v>
      </c>
      <c r="F2120" s="7">
        <f>IF(P2120&gt;0,RANK(P2120,(N2120:P2120,Q2120:AF2120)),0)</f>
        <v>0</v>
      </c>
      <c r="G2120" s="1">
        <f t="shared" si="835"/>
        <v>7378</v>
      </c>
      <c r="H2120" s="2">
        <f t="shared" si="836"/>
        <v>5.8876103228689532E-2</v>
      </c>
      <c r="I2120" s="2"/>
      <c r="J2120" s="2">
        <f t="shared" si="827"/>
        <v>0.45629378999952119</v>
      </c>
      <c r="K2120" s="2">
        <f t="shared" si="828"/>
        <v>0.51516989322821072</v>
      </c>
      <c r="L2120" s="2">
        <f t="shared" si="829"/>
        <v>0</v>
      </c>
      <c r="M2120" s="2">
        <f t="shared" si="830"/>
        <v>2.8536316772268089E-2</v>
      </c>
      <c r="N2120" s="53">
        <v>57180</v>
      </c>
      <c r="O2120" s="53">
        <v>64558</v>
      </c>
      <c r="Q2120" s="53">
        <v>2564</v>
      </c>
      <c r="R2120" s="53">
        <v>997</v>
      </c>
      <c r="Y2120" s="53">
        <v>15</v>
      </c>
      <c r="AP2120" s="7">
        <f>IF(Q2120&gt;0,RANK(Q2120,(N2120:P2120,Q2120:AF2120)),0)</f>
        <v>3</v>
      </c>
      <c r="AQ2120" s="7">
        <f>IF(R2120&gt;0,RANK(R2120,(N2120:P2120,Q2120:AF2120)),0)</f>
        <v>4</v>
      </c>
      <c r="AR2120" s="7">
        <f>IF(T2120&gt;0,RANK(T2120,(N2120:P2120,Q2120:AF2120)),0)</f>
        <v>0</v>
      </c>
      <c r="AS2120" s="7">
        <f>IF(S2120&gt;0,RANK(S2120,(N2120:P2120,Q2120:AF2120)),0)</f>
        <v>0</v>
      </c>
      <c r="AT2120" s="2">
        <f t="shared" si="831"/>
        <v>2.0460602965351037E-2</v>
      </c>
      <c r="AU2120" s="2">
        <f t="shared" si="832"/>
        <v>7.9560144915971076E-3</v>
      </c>
      <c r="AV2120" s="2">
        <f t="shared" si="833"/>
        <v>0</v>
      </c>
      <c r="AW2120" s="2">
        <f t="shared" si="834"/>
        <v>0</v>
      </c>
      <c r="AY2120" t="s">
        <v>1417</v>
      </c>
      <c r="AZ2120" t="s">
        <v>2058</v>
      </c>
      <c r="BA2120">
        <v>27</v>
      </c>
      <c r="BC2120">
        <v>2</v>
      </c>
      <c r="BD2120" s="91">
        <v>48</v>
      </c>
      <c r="BE2120" s="93">
        <v>355</v>
      </c>
      <c r="BF2120" s="96">
        <f t="shared" si="837"/>
        <v>48355</v>
      </c>
      <c r="BG2120" s="96">
        <f t="shared" si="838"/>
        <v>48355</v>
      </c>
      <c r="BI2120" s="7" t="s">
        <v>1447</v>
      </c>
    </row>
    <row r="2121" spans="1:61" ht="14" hidden="1" customHeight="1" outlineLevel="1" x14ac:dyDescent="0.2">
      <c r="A2121" t="s">
        <v>409</v>
      </c>
      <c r="B2121" t="s">
        <v>2058</v>
      </c>
      <c r="C2121" s="1">
        <f t="shared" si="826"/>
        <v>3106</v>
      </c>
      <c r="D2121" s="7">
        <f>IF(N2121&gt;0, RANK(N2121,(N2121:P2121,Q2121:AF2121)),0)</f>
        <v>2</v>
      </c>
      <c r="E2121" s="7">
        <f>IF(O2121&gt;0,RANK(O2121,(N2121:P2121,Q2121:AF2121)),0)</f>
        <v>1</v>
      </c>
      <c r="F2121" s="7">
        <f>IF(P2121&gt;0,RANK(P2121,(N2121:P2121,Q2121:AF2121)),0)</f>
        <v>0</v>
      </c>
      <c r="G2121" s="1">
        <f t="shared" si="835"/>
        <v>2505</v>
      </c>
      <c r="H2121" s="2">
        <f t="shared" si="836"/>
        <v>0.80650354153251769</v>
      </c>
      <c r="I2121" s="2"/>
      <c r="J2121" s="2">
        <f t="shared" si="827"/>
        <v>8.9504185447520923E-2</v>
      </c>
      <c r="K2121" s="2">
        <f t="shared" si="828"/>
        <v>0.89600772698003861</v>
      </c>
      <c r="L2121" s="2">
        <f t="shared" si="829"/>
        <v>0</v>
      </c>
      <c r="M2121" s="2">
        <f t="shared" si="830"/>
        <v>1.4488087572440467E-2</v>
      </c>
      <c r="N2121" s="53">
        <v>278</v>
      </c>
      <c r="O2121" s="53">
        <v>2783</v>
      </c>
      <c r="Q2121" s="53">
        <v>36</v>
      </c>
      <c r="R2121" s="53">
        <v>8</v>
      </c>
      <c r="Y2121" s="53">
        <v>1</v>
      </c>
      <c r="AP2121" s="7">
        <f>IF(Q2121&gt;0,RANK(Q2121,(N2121:P2121,Q2121:AF2121)),0)</f>
        <v>3</v>
      </c>
      <c r="AQ2121" s="7">
        <f>IF(R2121&gt;0,RANK(R2121,(N2121:P2121,Q2121:AF2121)),0)</f>
        <v>4</v>
      </c>
      <c r="AR2121" s="7">
        <f>IF(T2121&gt;0,RANK(T2121,(N2121:P2121,Q2121:AF2121)),0)</f>
        <v>0</v>
      </c>
      <c r="AS2121" s="7">
        <f>IF(S2121&gt;0,RANK(S2121,(N2121:P2121,Q2121:AF2121)),0)</f>
        <v>0</v>
      </c>
      <c r="AT2121" s="2">
        <f t="shared" si="831"/>
        <v>1.159047005795235E-2</v>
      </c>
      <c r="AU2121" s="2">
        <f t="shared" si="832"/>
        <v>2.5756600128783E-3</v>
      </c>
      <c r="AV2121" s="2">
        <f t="shared" si="833"/>
        <v>0</v>
      </c>
      <c r="AW2121" s="2">
        <f t="shared" si="834"/>
        <v>0</v>
      </c>
      <c r="AY2121" t="s">
        <v>409</v>
      </c>
      <c r="AZ2121" t="s">
        <v>2058</v>
      </c>
      <c r="BA2121">
        <v>13</v>
      </c>
      <c r="BC2121">
        <v>2</v>
      </c>
      <c r="BD2121" s="91">
        <v>48</v>
      </c>
      <c r="BE2121" s="93">
        <v>357</v>
      </c>
      <c r="BF2121" s="96">
        <f t="shared" si="837"/>
        <v>48357</v>
      </c>
      <c r="BG2121" s="96">
        <f t="shared" si="838"/>
        <v>48357</v>
      </c>
      <c r="BI2121" s="7" t="s">
        <v>1447</v>
      </c>
    </row>
    <row r="2122" spans="1:61" ht="14" hidden="1" customHeight="1" outlineLevel="1" x14ac:dyDescent="0.2">
      <c r="A2122" t="s">
        <v>65</v>
      </c>
      <c r="B2122" t="s">
        <v>2058</v>
      </c>
      <c r="C2122" s="1">
        <f t="shared" si="826"/>
        <v>996</v>
      </c>
      <c r="D2122" s="7">
        <f>IF(N2122&gt;0, RANK(N2122,(N2122:P2122,Q2122:AF2122)),0)</f>
        <v>2</v>
      </c>
      <c r="E2122" s="7">
        <f>IF(O2122&gt;0,RANK(O2122,(N2122:P2122,Q2122:AF2122)),0)</f>
        <v>1</v>
      </c>
      <c r="F2122" s="7">
        <f>IF(P2122&gt;0,RANK(P2122,(N2122:P2122,Q2122:AF2122)),0)</f>
        <v>0</v>
      </c>
      <c r="G2122" s="1">
        <f t="shared" si="835"/>
        <v>834</v>
      </c>
      <c r="H2122" s="2">
        <f t="shared" si="836"/>
        <v>0.83734939759036142</v>
      </c>
      <c r="I2122" s="2"/>
      <c r="J2122" s="2">
        <f t="shared" si="827"/>
        <v>7.4297188755020074E-2</v>
      </c>
      <c r="K2122" s="2">
        <f t="shared" si="828"/>
        <v>0.91164658634538154</v>
      </c>
      <c r="L2122" s="2">
        <f t="shared" si="829"/>
        <v>0</v>
      </c>
      <c r="M2122" s="2">
        <f t="shared" si="830"/>
        <v>1.4056224899598346E-2</v>
      </c>
      <c r="N2122" s="53">
        <v>74</v>
      </c>
      <c r="O2122" s="53">
        <v>908</v>
      </c>
      <c r="Q2122" s="53">
        <v>9</v>
      </c>
      <c r="R2122" s="53">
        <v>5</v>
      </c>
      <c r="Y2122" s="53">
        <v>0</v>
      </c>
      <c r="AP2122" s="7">
        <f>IF(Q2122&gt;0,RANK(Q2122,(N2122:P2122,Q2122:AF2122)),0)</f>
        <v>3</v>
      </c>
      <c r="AQ2122" s="7">
        <f>IF(R2122&gt;0,RANK(R2122,(N2122:P2122,Q2122:AF2122)),0)</f>
        <v>4</v>
      </c>
      <c r="AR2122" s="7">
        <f>IF(T2122&gt;0,RANK(T2122,(N2122:P2122,Q2122:AF2122)),0)</f>
        <v>0</v>
      </c>
      <c r="AS2122" s="7">
        <f>IF(S2122&gt;0,RANK(S2122,(N2122:P2122,Q2122:AF2122)),0)</f>
        <v>0</v>
      </c>
      <c r="AT2122" s="2">
        <f t="shared" si="831"/>
        <v>9.0361445783132526E-3</v>
      </c>
      <c r="AU2122" s="2">
        <f t="shared" si="832"/>
        <v>5.0200803212851405E-3</v>
      </c>
      <c r="AV2122" s="2">
        <f t="shared" si="833"/>
        <v>0</v>
      </c>
      <c r="AW2122" s="2">
        <f t="shared" si="834"/>
        <v>0</v>
      </c>
      <c r="AY2122" t="s">
        <v>65</v>
      </c>
      <c r="AZ2122" t="s">
        <v>2058</v>
      </c>
      <c r="BA2122">
        <v>13</v>
      </c>
      <c r="BC2122">
        <v>2</v>
      </c>
      <c r="BD2122" s="91">
        <v>48</v>
      </c>
      <c r="BE2122" s="93">
        <v>359</v>
      </c>
      <c r="BF2122" s="96">
        <f t="shared" si="837"/>
        <v>48359</v>
      </c>
      <c r="BG2122" s="96">
        <f t="shared" si="838"/>
        <v>48359</v>
      </c>
      <c r="BI2122" s="7" t="s">
        <v>1447</v>
      </c>
    </row>
    <row r="2123" spans="1:61" ht="14" hidden="1" customHeight="1" outlineLevel="1" x14ac:dyDescent="0.2">
      <c r="A2123" t="s">
        <v>2545</v>
      </c>
      <c r="B2123" t="s">
        <v>2058</v>
      </c>
      <c r="C2123" s="1">
        <f t="shared" si="826"/>
        <v>35693</v>
      </c>
      <c r="D2123" s="7">
        <f>IF(N2123&gt;0, RANK(N2123,(N2123:P2123,Q2123:AF2123)),0)</f>
        <v>2</v>
      </c>
      <c r="E2123" s="7">
        <f>IF(O2123&gt;0,RANK(O2123,(N2123:P2123,Q2123:AF2123)),0)</f>
        <v>1</v>
      </c>
      <c r="F2123" s="7">
        <f>IF(P2123&gt;0,RANK(P2123,(N2123:P2123,Q2123:AF2123)),0)</f>
        <v>0</v>
      </c>
      <c r="G2123" s="1">
        <f t="shared" si="835"/>
        <v>22471</v>
      </c>
      <c r="H2123" s="2">
        <f t="shared" si="836"/>
        <v>0.62956321967892859</v>
      </c>
      <c r="I2123" s="2"/>
      <c r="J2123" s="2">
        <f t="shared" si="827"/>
        <v>0.17507634550191914</v>
      </c>
      <c r="K2123" s="2">
        <f t="shared" si="828"/>
        <v>0.80463956518084778</v>
      </c>
      <c r="L2123" s="2">
        <f t="shared" si="829"/>
        <v>0</v>
      </c>
      <c r="M2123" s="2">
        <f t="shared" si="830"/>
        <v>2.0284089317233134E-2</v>
      </c>
      <c r="N2123" s="53">
        <v>6249</v>
      </c>
      <c r="O2123" s="53">
        <v>28720</v>
      </c>
      <c r="Q2123" s="53">
        <v>572</v>
      </c>
      <c r="R2123" s="53">
        <v>140</v>
      </c>
      <c r="Y2123" s="53">
        <v>12</v>
      </c>
      <c r="AP2123" s="7">
        <f>IF(Q2123&gt;0,RANK(Q2123,(N2123:P2123,Q2123:AF2123)),0)</f>
        <v>3</v>
      </c>
      <c r="AQ2123" s="7">
        <f>IF(R2123&gt;0,RANK(R2123,(N2123:P2123,Q2123:AF2123)),0)</f>
        <v>4</v>
      </c>
      <c r="AR2123" s="7">
        <f>IF(T2123&gt;0,RANK(T2123,(N2123:P2123,Q2123:AF2123)),0)</f>
        <v>0</v>
      </c>
      <c r="AS2123" s="7">
        <f>IF(S2123&gt;0,RANK(S2123,(N2123:P2123,Q2123:AF2123)),0)</f>
        <v>0</v>
      </c>
      <c r="AT2123" s="2">
        <f t="shared" si="831"/>
        <v>1.6025551228532206E-2</v>
      </c>
      <c r="AU2123" s="2">
        <f t="shared" si="832"/>
        <v>3.9223377132771133E-3</v>
      </c>
      <c r="AV2123" s="2">
        <f t="shared" si="833"/>
        <v>0</v>
      </c>
      <c r="AW2123" s="2">
        <f t="shared" si="834"/>
        <v>0</v>
      </c>
      <c r="AY2123" t="s">
        <v>2545</v>
      </c>
      <c r="AZ2123" t="s">
        <v>2058</v>
      </c>
      <c r="BA2123">
        <v>36</v>
      </c>
      <c r="BC2123">
        <v>2</v>
      </c>
      <c r="BD2123" s="91">
        <v>48</v>
      </c>
      <c r="BE2123" s="93">
        <v>361</v>
      </c>
      <c r="BF2123" s="96">
        <f t="shared" si="837"/>
        <v>48361</v>
      </c>
      <c r="BG2123" s="96">
        <f t="shared" si="838"/>
        <v>48361</v>
      </c>
      <c r="BI2123" s="7" t="s">
        <v>1447</v>
      </c>
    </row>
    <row r="2124" spans="1:61" ht="14" hidden="1" customHeight="1" outlineLevel="1" x14ac:dyDescent="0.2">
      <c r="A2124" t="s">
        <v>410</v>
      </c>
      <c r="B2124" t="s">
        <v>2058</v>
      </c>
      <c r="C2124" s="1">
        <f t="shared" si="826"/>
        <v>12328</v>
      </c>
      <c r="D2124" s="7">
        <f>IF(N2124&gt;0, RANK(N2124,(N2124:P2124,Q2124:AF2124)),0)</f>
        <v>2</v>
      </c>
      <c r="E2124" s="7">
        <f>IF(O2124&gt;0,RANK(O2124,(N2124:P2124,Q2124:AF2124)),0)</f>
        <v>1</v>
      </c>
      <c r="F2124" s="7">
        <f>IF(P2124&gt;0,RANK(P2124,(N2124:P2124,Q2124:AF2124)),0)</f>
        <v>0</v>
      </c>
      <c r="G2124" s="1">
        <f t="shared" si="835"/>
        <v>7971</v>
      </c>
      <c r="H2124" s="2">
        <f t="shared" si="836"/>
        <v>0.64657689811810515</v>
      </c>
      <c r="I2124" s="2"/>
      <c r="J2124" s="2">
        <f t="shared" si="827"/>
        <v>0.16450356911096692</v>
      </c>
      <c r="K2124" s="2">
        <f t="shared" si="828"/>
        <v>0.81108046722907201</v>
      </c>
      <c r="L2124" s="2">
        <f t="shared" si="829"/>
        <v>0</v>
      </c>
      <c r="M2124" s="2">
        <f t="shared" si="830"/>
        <v>2.4415963659961126E-2</v>
      </c>
      <c r="N2124" s="53">
        <v>2028</v>
      </c>
      <c r="O2124" s="53">
        <v>9999</v>
      </c>
      <c r="Q2124" s="53">
        <v>231</v>
      </c>
      <c r="R2124" s="53">
        <v>70</v>
      </c>
      <c r="Y2124" s="53">
        <v>0</v>
      </c>
      <c r="AP2124" s="7">
        <f>IF(Q2124&gt;0,RANK(Q2124,(N2124:P2124,Q2124:AF2124)),0)</f>
        <v>3</v>
      </c>
      <c r="AQ2124" s="7">
        <f>IF(R2124&gt;0,RANK(R2124,(N2124:P2124,Q2124:AF2124)),0)</f>
        <v>4</v>
      </c>
      <c r="AR2124" s="7">
        <f>IF(T2124&gt;0,RANK(T2124,(N2124:P2124,Q2124:AF2124)),0)</f>
        <v>0</v>
      </c>
      <c r="AS2124" s="7">
        <f>IF(S2124&gt;0,RANK(S2124,(N2124:P2124,Q2124:AF2124)),0)</f>
        <v>0</v>
      </c>
      <c r="AT2124" s="2">
        <f t="shared" si="831"/>
        <v>1.873783257624919E-2</v>
      </c>
      <c r="AU2124" s="2">
        <f t="shared" si="832"/>
        <v>5.6781310837118754E-3</v>
      </c>
      <c r="AV2124" s="2">
        <f t="shared" si="833"/>
        <v>0</v>
      </c>
      <c r="AW2124" s="2">
        <f t="shared" si="834"/>
        <v>0</v>
      </c>
      <c r="AY2124" t="s">
        <v>410</v>
      </c>
      <c r="AZ2124" t="s">
        <v>2058</v>
      </c>
      <c r="BA2124">
        <v>11</v>
      </c>
      <c r="BC2124">
        <v>2</v>
      </c>
      <c r="BD2124" s="91">
        <v>48</v>
      </c>
      <c r="BE2124" s="93">
        <v>363</v>
      </c>
      <c r="BF2124" s="96">
        <f t="shared" si="837"/>
        <v>48363</v>
      </c>
      <c r="BG2124" s="96">
        <f t="shared" si="838"/>
        <v>48363</v>
      </c>
      <c r="BI2124" s="7" t="s">
        <v>1447</v>
      </c>
    </row>
    <row r="2125" spans="1:61" ht="14" hidden="1" customHeight="1" outlineLevel="1" x14ac:dyDescent="0.2">
      <c r="A2125" t="s">
        <v>1771</v>
      </c>
      <c r="B2125" t="s">
        <v>2058</v>
      </c>
      <c r="C2125" s="1">
        <f t="shared" si="826"/>
        <v>11303</v>
      </c>
      <c r="D2125" s="7">
        <f>IF(N2125&gt;0, RANK(N2125,(N2125:P2125,Q2125:AF2125)),0)</f>
        <v>2</v>
      </c>
      <c r="E2125" s="7">
        <f>IF(O2125&gt;0,RANK(O2125,(N2125:P2125,Q2125:AF2125)),0)</f>
        <v>1</v>
      </c>
      <c r="F2125" s="7">
        <f>IF(P2125&gt;0,RANK(P2125,(N2125:P2125,Q2125:AF2125)),0)</f>
        <v>0</v>
      </c>
      <c r="G2125" s="1">
        <f t="shared" si="835"/>
        <v>7130</v>
      </c>
      <c r="H2125" s="2">
        <f t="shared" si="836"/>
        <v>0.63080598071308502</v>
      </c>
      <c r="I2125" s="2"/>
      <c r="J2125" s="2">
        <f t="shared" si="827"/>
        <v>0.17827125541891534</v>
      </c>
      <c r="K2125" s="2">
        <f t="shared" si="828"/>
        <v>0.80907723613200033</v>
      </c>
      <c r="L2125" s="2">
        <f t="shared" si="829"/>
        <v>0</v>
      </c>
      <c r="M2125" s="2">
        <f t="shared" si="830"/>
        <v>1.2651508449084359E-2</v>
      </c>
      <c r="N2125" s="53">
        <v>2015</v>
      </c>
      <c r="O2125" s="53">
        <v>9145</v>
      </c>
      <c r="Q2125" s="53">
        <v>109</v>
      </c>
      <c r="R2125" s="53">
        <v>30</v>
      </c>
      <c r="Y2125" s="53">
        <v>4</v>
      </c>
      <c r="AP2125" s="7">
        <f>IF(Q2125&gt;0,RANK(Q2125,(N2125:P2125,Q2125:AF2125)),0)</f>
        <v>3</v>
      </c>
      <c r="AQ2125" s="7">
        <f>IF(R2125&gt;0,RANK(R2125,(N2125:P2125,Q2125:AF2125)),0)</f>
        <v>4</v>
      </c>
      <c r="AR2125" s="7">
        <f>IF(T2125&gt;0,RANK(T2125,(N2125:P2125,Q2125:AF2125)),0)</f>
        <v>0</v>
      </c>
      <c r="AS2125" s="7">
        <f>IF(S2125&gt;0,RANK(S2125,(N2125:P2125,Q2125:AF2125)),0)</f>
        <v>0</v>
      </c>
      <c r="AT2125" s="2">
        <f t="shared" si="831"/>
        <v>9.6434574891621685E-3</v>
      </c>
      <c r="AU2125" s="2">
        <f t="shared" si="832"/>
        <v>2.6541626116960101E-3</v>
      </c>
      <c r="AV2125" s="2">
        <f t="shared" si="833"/>
        <v>0</v>
      </c>
      <c r="AW2125" s="2">
        <f t="shared" si="834"/>
        <v>0</v>
      </c>
      <c r="AY2125" t="s">
        <v>1771</v>
      </c>
      <c r="AZ2125" t="s">
        <v>2058</v>
      </c>
      <c r="BA2125">
        <v>1</v>
      </c>
      <c r="BC2125">
        <v>2</v>
      </c>
      <c r="BD2125" s="91">
        <v>48</v>
      </c>
      <c r="BE2125" s="93">
        <v>365</v>
      </c>
      <c r="BF2125" s="96">
        <f t="shared" si="837"/>
        <v>48365</v>
      </c>
      <c r="BG2125" s="96">
        <f t="shared" si="838"/>
        <v>48365</v>
      </c>
      <c r="BI2125" s="7" t="s">
        <v>1447</v>
      </c>
    </row>
    <row r="2126" spans="1:61" ht="14" hidden="1" customHeight="1" outlineLevel="1" x14ac:dyDescent="0.2">
      <c r="A2126" t="s">
        <v>1890</v>
      </c>
      <c r="B2126" t="s">
        <v>2058</v>
      </c>
      <c r="C2126" s="1">
        <f t="shared" si="826"/>
        <v>75520</v>
      </c>
      <c r="D2126" s="7">
        <f>IF(N2126&gt;0, RANK(N2126,(N2126:P2126,Q2126:AF2126)),0)</f>
        <v>2</v>
      </c>
      <c r="E2126" s="7">
        <f>IF(O2126&gt;0,RANK(O2126,(N2126:P2126,Q2126:AF2126)),0)</f>
        <v>1</v>
      </c>
      <c r="F2126" s="7">
        <f>IF(P2126&gt;0,RANK(P2126,(N2126:P2126,Q2126:AF2126)),0)</f>
        <v>0</v>
      </c>
      <c r="G2126" s="1">
        <f t="shared" si="835"/>
        <v>49786</v>
      </c>
      <c r="H2126" s="2">
        <f t="shared" si="836"/>
        <v>0.65924258474576269</v>
      </c>
      <c r="I2126" s="2"/>
      <c r="J2126" s="2">
        <f t="shared" si="827"/>
        <v>0.15782574152542372</v>
      </c>
      <c r="K2126" s="2">
        <f t="shared" si="828"/>
        <v>0.81706832627118642</v>
      </c>
      <c r="L2126" s="2">
        <f t="shared" si="829"/>
        <v>0</v>
      </c>
      <c r="M2126" s="2">
        <f t="shared" si="830"/>
        <v>2.5105932203389858E-2</v>
      </c>
      <c r="N2126" s="53">
        <v>11919</v>
      </c>
      <c r="O2126" s="53">
        <v>61705</v>
      </c>
      <c r="Q2126" s="53">
        <v>1568</v>
      </c>
      <c r="R2126" s="53">
        <v>325</v>
      </c>
      <c r="Y2126" s="53">
        <v>3</v>
      </c>
      <c r="AP2126" s="7">
        <f>IF(Q2126&gt;0,RANK(Q2126,(N2126:P2126,Q2126:AF2126)),0)</f>
        <v>3</v>
      </c>
      <c r="AQ2126" s="7">
        <f>IF(R2126&gt;0,RANK(R2126,(N2126:P2126,Q2126:AF2126)),0)</f>
        <v>4</v>
      </c>
      <c r="AR2126" s="7">
        <f>IF(T2126&gt;0,RANK(T2126,(N2126:P2126,Q2126:AF2126)),0)</f>
        <v>0</v>
      </c>
      <c r="AS2126" s="7">
        <f>IF(S2126&gt;0,RANK(S2126,(N2126:P2126,Q2126:AF2126)),0)</f>
        <v>0</v>
      </c>
      <c r="AT2126" s="2">
        <f t="shared" si="831"/>
        <v>2.0762711864406778E-2</v>
      </c>
      <c r="AU2126" s="2">
        <f t="shared" si="832"/>
        <v>4.3034957627118642E-3</v>
      </c>
      <c r="AV2126" s="2">
        <f t="shared" si="833"/>
        <v>0</v>
      </c>
      <c r="AW2126" s="2">
        <f t="shared" si="834"/>
        <v>0</v>
      </c>
      <c r="AY2126" t="s">
        <v>1890</v>
      </c>
      <c r="AZ2126" t="s">
        <v>2058</v>
      </c>
      <c r="BA2126">
        <v>12</v>
      </c>
      <c r="BC2126">
        <v>2</v>
      </c>
      <c r="BD2126" s="91">
        <v>48</v>
      </c>
      <c r="BE2126" s="93">
        <v>367</v>
      </c>
      <c r="BF2126" s="96">
        <f t="shared" si="837"/>
        <v>48367</v>
      </c>
      <c r="BG2126" s="96">
        <f t="shared" si="838"/>
        <v>48367</v>
      </c>
      <c r="BI2126" s="7" t="s">
        <v>1447</v>
      </c>
    </row>
    <row r="2127" spans="1:61" ht="14" hidden="1" customHeight="1" outlineLevel="1" x14ac:dyDescent="0.2">
      <c r="A2127" t="s">
        <v>1270</v>
      </c>
      <c r="B2127" t="s">
        <v>2058</v>
      </c>
      <c r="C2127" s="1">
        <f t="shared" si="826"/>
        <v>2627</v>
      </c>
      <c r="D2127" s="7">
        <f>IF(N2127&gt;0, RANK(N2127,(N2127:P2127,Q2127:AF2127)),0)</f>
        <v>2</v>
      </c>
      <c r="E2127" s="7">
        <f>IF(O2127&gt;0,RANK(O2127,(N2127:P2127,Q2127:AF2127)),0)</f>
        <v>1</v>
      </c>
      <c r="F2127" s="7">
        <f>IF(P2127&gt;0,RANK(P2127,(N2127:P2127,Q2127:AF2127)),0)</f>
        <v>0</v>
      </c>
      <c r="G2127" s="1">
        <f t="shared" si="835"/>
        <v>1678</v>
      </c>
      <c r="H2127" s="2">
        <f t="shared" si="836"/>
        <v>0.63875142748382185</v>
      </c>
      <c r="I2127" s="2"/>
      <c r="J2127" s="2">
        <f t="shared" si="827"/>
        <v>0.17282070803197563</v>
      </c>
      <c r="K2127" s="2">
        <f t="shared" si="828"/>
        <v>0.81157213551579743</v>
      </c>
      <c r="L2127" s="2">
        <f t="shared" si="829"/>
        <v>0</v>
      </c>
      <c r="M2127" s="2">
        <f t="shared" si="830"/>
        <v>1.5607156452226878E-2</v>
      </c>
      <c r="N2127" s="53">
        <v>454</v>
      </c>
      <c r="O2127" s="53">
        <v>2132</v>
      </c>
      <c r="Q2127" s="53">
        <v>28</v>
      </c>
      <c r="R2127" s="53">
        <v>13</v>
      </c>
      <c r="Y2127" s="53">
        <v>0</v>
      </c>
      <c r="AP2127" s="7">
        <f>IF(Q2127&gt;0,RANK(Q2127,(N2127:P2127,Q2127:AF2127)),0)</f>
        <v>3</v>
      </c>
      <c r="AQ2127" s="7">
        <f>IF(R2127&gt;0,RANK(R2127,(N2127:P2127,Q2127:AF2127)),0)</f>
        <v>4</v>
      </c>
      <c r="AR2127" s="7">
        <f>IF(T2127&gt;0,RANK(T2127,(N2127:P2127,Q2127:AF2127)),0)</f>
        <v>0</v>
      </c>
      <c r="AS2127" s="7">
        <f>IF(S2127&gt;0,RANK(S2127,(N2127:P2127,Q2127:AF2127)),0)</f>
        <v>0</v>
      </c>
      <c r="AT2127" s="2">
        <f t="shared" si="831"/>
        <v>1.0658545869813475E-2</v>
      </c>
      <c r="AU2127" s="2">
        <f t="shared" si="832"/>
        <v>4.9486105824133996E-3</v>
      </c>
      <c r="AV2127" s="2">
        <f t="shared" si="833"/>
        <v>0</v>
      </c>
      <c r="AW2127" s="2">
        <f t="shared" si="834"/>
        <v>0</v>
      </c>
      <c r="AY2127" t="s">
        <v>1270</v>
      </c>
      <c r="AZ2127" t="s">
        <v>2058</v>
      </c>
      <c r="BA2127">
        <v>19</v>
      </c>
      <c r="BC2127">
        <v>2</v>
      </c>
      <c r="BD2127" s="91">
        <v>48</v>
      </c>
      <c r="BE2127" s="93">
        <v>369</v>
      </c>
      <c r="BF2127" s="96">
        <f t="shared" si="837"/>
        <v>48369</v>
      </c>
      <c r="BG2127" s="96">
        <f t="shared" si="838"/>
        <v>48369</v>
      </c>
      <c r="BI2127" s="7" t="s">
        <v>1447</v>
      </c>
    </row>
    <row r="2128" spans="1:61" ht="14" hidden="1" customHeight="1" outlineLevel="1" x14ac:dyDescent="0.2">
      <c r="A2128" t="s">
        <v>2072</v>
      </c>
      <c r="B2128" t="s">
        <v>2058</v>
      </c>
      <c r="C2128" s="1">
        <f t="shared" si="826"/>
        <v>4569</v>
      </c>
      <c r="D2128" s="7">
        <f>IF(N2128&gt;0, RANK(N2128,(N2128:P2128,Q2128:AF2128)),0)</f>
        <v>2</v>
      </c>
      <c r="E2128" s="7">
        <f>IF(O2128&gt;0,RANK(O2128,(N2128:P2128,Q2128:AF2128)),0)</f>
        <v>1</v>
      </c>
      <c r="F2128" s="7">
        <f>IF(P2128&gt;0,RANK(P2128,(N2128:P2128,Q2128:AF2128)),0)</f>
        <v>0</v>
      </c>
      <c r="G2128" s="1">
        <f t="shared" si="835"/>
        <v>1705</v>
      </c>
      <c r="H2128" s="2">
        <f t="shared" si="836"/>
        <v>0.37316699496607575</v>
      </c>
      <c r="I2128" s="2"/>
      <c r="J2128" s="2">
        <f t="shared" si="827"/>
        <v>0.30115999124534909</v>
      </c>
      <c r="K2128" s="2">
        <f t="shared" si="828"/>
        <v>0.67432698621142484</v>
      </c>
      <c r="L2128" s="2">
        <f t="shared" si="829"/>
        <v>0</v>
      </c>
      <c r="M2128" s="2">
        <f t="shared" si="830"/>
        <v>2.4513022543226071E-2</v>
      </c>
      <c r="N2128" s="53">
        <v>1376</v>
      </c>
      <c r="O2128" s="53">
        <v>3081</v>
      </c>
      <c r="Q2128" s="53">
        <v>79</v>
      </c>
      <c r="R2128" s="53">
        <v>32</v>
      </c>
      <c r="Y2128" s="53">
        <v>1</v>
      </c>
      <c r="AP2128" s="7">
        <f>IF(Q2128&gt;0,RANK(Q2128,(N2128:P2128,Q2128:AF2128)),0)</f>
        <v>3</v>
      </c>
      <c r="AQ2128" s="7">
        <f>IF(R2128&gt;0,RANK(R2128,(N2128:P2128,Q2128:AF2128)),0)</f>
        <v>4</v>
      </c>
      <c r="AR2128" s="7">
        <f>IF(T2128&gt;0,RANK(T2128,(N2128:P2128,Q2128:AF2128)),0)</f>
        <v>0</v>
      </c>
      <c r="AS2128" s="7">
        <f>IF(S2128&gt;0,RANK(S2128,(N2128:P2128,Q2128:AF2128)),0)</f>
        <v>0</v>
      </c>
      <c r="AT2128" s="2">
        <f t="shared" si="831"/>
        <v>1.7290435543882689E-2</v>
      </c>
      <c r="AU2128" s="2">
        <f t="shared" si="832"/>
        <v>7.0037207266360254E-3</v>
      </c>
      <c r="AV2128" s="2">
        <f t="shared" si="833"/>
        <v>0</v>
      </c>
      <c r="AW2128" s="2">
        <f t="shared" si="834"/>
        <v>0</v>
      </c>
      <c r="AY2128" t="s">
        <v>2072</v>
      </c>
      <c r="AZ2128" t="s">
        <v>2058</v>
      </c>
      <c r="BA2128">
        <v>23</v>
      </c>
      <c r="BC2128">
        <v>2</v>
      </c>
      <c r="BD2128" s="91">
        <v>48</v>
      </c>
      <c r="BE2128" s="93">
        <v>371</v>
      </c>
      <c r="BF2128" s="96">
        <f t="shared" si="837"/>
        <v>48371</v>
      </c>
      <c r="BG2128" s="96">
        <f t="shared" si="838"/>
        <v>48371</v>
      </c>
      <c r="BI2128" s="7" t="s">
        <v>1447</v>
      </c>
    </row>
    <row r="2129" spans="1:61" ht="14" hidden="1" customHeight="1" outlineLevel="1" x14ac:dyDescent="0.2">
      <c r="A2129" t="s">
        <v>1383</v>
      </c>
      <c r="B2129" t="s">
        <v>2058</v>
      </c>
      <c r="C2129" s="1">
        <f t="shared" si="826"/>
        <v>23531</v>
      </c>
      <c r="D2129" s="7">
        <f>IF(N2129&gt;0, RANK(N2129,(N2129:P2129,Q2129:AF2129)),0)</f>
        <v>2</v>
      </c>
      <c r="E2129" s="7">
        <f>IF(O2129&gt;0,RANK(O2129,(N2129:P2129,Q2129:AF2129)),0)</f>
        <v>1</v>
      </c>
      <c r="F2129" s="7">
        <f>IF(P2129&gt;0,RANK(P2129,(N2129:P2129,Q2129:AF2129)),0)</f>
        <v>0</v>
      </c>
      <c r="G2129" s="1">
        <f t="shared" si="835"/>
        <v>12498</v>
      </c>
      <c r="H2129" s="2">
        <f t="shared" si="836"/>
        <v>0.53112914878245721</v>
      </c>
      <c r="I2129" s="2"/>
      <c r="J2129" s="2">
        <f t="shared" si="827"/>
        <v>0.22255747737027751</v>
      </c>
      <c r="K2129" s="2">
        <f t="shared" si="828"/>
        <v>0.75368662615273474</v>
      </c>
      <c r="L2129" s="2">
        <f t="shared" si="829"/>
        <v>0</v>
      </c>
      <c r="M2129" s="2">
        <f t="shared" si="830"/>
        <v>2.3755896476987726E-2</v>
      </c>
      <c r="N2129" s="53">
        <v>5237</v>
      </c>
      <c r="O2129" s="53">
        <v>17735</v>
      </c>
      <c r="Q2129" s="53">
        <v>426</v>
      </c>
      <c r="R2129" s="53">
        <v>133</v>
      </c>
      <c r="Y2129" s="53">
        <v>0</v>
      </c>
      <c r="AP2129" s="7">
        <f>IF(Q2129&gt;0,RANK(Q2129,(N2129:P2129,Q2129:AF2129)),0)</f>
        <v>3</v>
      </c>
      <c r="AQ2129" s="7">
        <f>IF(R2129&gt;0,RANK(R2129,(N2129:P2129,Q2129:AF2129)),0)</f>
        <v>4</v>
      </c>
      <c r="AR2129" s="7">
        <f>IF(T2129&gt;0,RANK(T2129,(N2129:P2129,Q2129:AF2129)),0)</f>
        <v>0</v>
      </c>
      <c r="AS2129" s="7">
        <f>IF(S2129&gt;0,RANK(S2129,(N2129:P2129,Q2129:AF2129)),0)</f>
        <v>0</v>
      </c>
      <c r="AT2129" s="2">
        <f t="shared" si="831"/>
        <v>1.8103777994985339E-2</v>
      </c>
      <c r="AU2129" s="2">
        <f t="shared" si="832"/>
        <v>5.6521184820024651E-3</v>
      </c>
      <c r="AV2129" s="2">
        <f t="shared" si="833"/>
        <v>0</v>
      </c>
      <c r="AW2129" s="2">
        <f t="shared" si="834"/>
        <v>0</v>
      </c>
      <c r="AY2129" t="s">
        <v>1383</v>
      </c>
      <c r="AZ2129" t="s">
        <v>2058</v>
      </c>
      <c r="BA2129">
        <v>36</v>
      </c>
      <c r="BC2129">
        <v>2</v>
      </c>
      <c r="BD2129" s="91">
        <v>48</v>
      </c>
      <c r="BE2129" s="93">
        <v>373</v>
      </c>
      <c r="BF2129" s="96">
        <f t="shared" si="837"/>
        <v>48373</v>
      </c>
      <c r="BG2129" s="96">
        <f t="shared" si="838"/>
        <v>48373</v>
      </c>
      <c r="BI2129" s="7" t="s">
        <v>1447</v>
      </c>
    </row>
    <row r="2130" spans="1:61" ht="14" hidden="1" customHeight="1" outlineLevel="1" x14ac:dyDescent="0.2">
      <c r="A2130" t="s">
        <v>627</v>
      </c>
      <c r="B2130" t="s">
        <v>2058</v>
      </c>
      <c r="C2130" s="1">
        <f t="shared" si="826"/>
        <v>32836</v>
      </c>
      <c r="D2130" s="7">
        <f>IF(N2130&gt;0, RANK(N2130,(N2130:P2130,Q2130:AF2130)),0)</f>
        <v>2</v>
      </c>
      <c r="E2130" s="7">
        <f>IF(O2130&gt;0,RANK(O2130,(N2130:P2130,Q2130:AF2130)),0)</f>
        <v>1</v>
      </c>
      <c r="F2130" s="7">
        <f>IF(P2130&gt;0,RANK(P2130,(N2130:P2130,Q2130:AF2130)),0)</f>
        <v>0</v>
      </c>
      <c r="G2130" s="1">
        <f t="shared" si="835"/>
        <v>13515</v>
      </c>
      <c r="H2130" s="2">
        <f t="shared" si="836"/>
        <v>0.41159093677670849</v>
      </c>
      <c r="I2130" s="2"/>
      <c r="J2130" s="2">
        <f t="shared" si="827"/>
        <v>0.27920574978681933</v>
      </c>
      <c r="K2130" s="2">
        <f t="shared" si="828"/>
        <v>0.69079668656352788</v>
      </c>
      <c r="L2130" s="2">
        <f t="shared" si="829"/>
        <v>0</v>
      </c>
      <c r="M2130" s="2">
        <f t="shared" si="830"/>
        <v>2.9997563649652781E-2</v>
      </c>
      <c r="N2130" s="53">
        <v>9168</v>
      </c>
      <c r="O2130" s="53">
        <v>22683</v>
      </c>
      <c r="Q2130" s="53">
        <v>738</v>
      </c>
      <c r="R2130" s="53">
        <v>247</v>
      </c>
      <c r="Y2130" s="53">
        <v>0</v>
      </c>
      <c r="AP2130" s="7">
        <f>IF(Q2130&gt;0,RANK(Q2130,(N2130:P2130,Q2130:AF2130)),0)</f>
        <v>3</v>
      </c>
      <c r="AQ2130" s="7">
        <f>IF(R2130&gt;0,RANK(R2130,(N2130:P2130,Q2130:AF2130)),0)</f>
        <v>4</v>
      </c>
      <c r="AR2130" s="7">
        <f>IF(T2130&gt;0,RANK(T2130,(N2130:P2130,Q2130:AF2130)),0)</f>
        <v>0</v>
      </c>
      <c r="AS2130" s="7">
        <f>IF(S2130&gt;0,RANK(S2130,(N2130:P2130,Q2130:AF2130)),0)</f>
        <v>0</v>
      </c>
      <c r="AT2130" s="2">
        <f t="shared" si="831"/>
        <v>2.2475331952734802E-2</v>
      </c>
      <c r="AU2130" s="2">
        <f t="shared" si="832"/>
        <v>7.5222316969180171E-3</v>
      </c>
      <c r="AV2130" s="2">
        <f t="shared" si="833"/>
        <v>0</v>
      </c>
      <c r="AW2130" s="2">
        <f t="shared" si="834"/>
        <v>0</v>
      </c>
      <c r="AY2130" t="s">
        <v>627</v>
      </c>
      <c r="AZ2130" t="s">
        <v>2058</v>
      </c>
      <c r="BA2130">
        <v>13</v>
      </c>
      <c r="BC2130">
        <v>2</v>
      </c>
      <c r="BD2130" s="91">
        <v>48</v>
      </c>
      <c r="BE2130" s="93">
        <v>375</v>
      </c>
      <c r="BF2130" s="96">
        <f t="shared" si="837"/>
        <v>48375</v>
      </c>
      <c r="BG2130" s="96">
        <f t="shared" si="838"/>
        <v>48375</v>
      </c>
      <c r="BI2130" s="7" t="s">
        <v>1447</v>
      </c>
    </row>
    <row r="2131" spans="1:61" ht="14" hidden="1" customHeight="1" outlineLevel="1" x14ac:dyDescent="0.2">
      <c r="A2131" t="s">
        <v>2369</v>
      </c>
      <c r="B2131" t="s">
        <v>2058</v>
      </c>
      <c r="C2131" s="1">
        <f t="shared" si="826"/>
        <v>2091</v>
      </c>
      <c r="D2131" s="7">
        <f>IF(N2131&gt;0, RANK(N2131,(N2131:P2131,Q2131:AF2131)),0)</f>
        <v>1</v>
      </c>
      <c r="E2131" s="7">
        <f>IF(O2131&gt;0,RANK(O2131,(N2131:P2131,Q2131:AF2131)),0)</f>
        <v>2</v>
      </c>
      <c r="F2131" s="7">
        <f>IF(P2131&gt;0,RANK(P2131,(N2131:P2131,Q2131:AF2131)),0)</f>
        <v>0</v>
      </c>
      <c r="G2131" s="1">
        <f t="shared" si="835"/>
        <v>723</v>
      </c>
      <c r="H2131" s="2">
        <f t="shared" si="836"/>
        <v>0.34576757532281205</v>
      </c>
      <c r="I2131" s="2"/>
      <c r="J2131" s="2">
        <f t="shared" si="827"/>
        <v>0.65710186513629842</v>
      </c>
      <c r="K2131" s="2">
        <f t="shared" si="828"/>
        <v>0.31133428981348638</v>
      </c>
      <c r="L2131" s="2">
        <f t="shared" si="829"/>
        <v>0</v>
      </c>
      <c r="M2131" s="2">
        <f t="shared" si="830"/>
        <v>3.15638450502152E-2</v>
      </c>
      <c r="N2131" s="53">
        <v>1374</v>
      </c>
      <c r="O2131" s="53">
        <v>651</v>
      </c>
      <c r="Q2131" s="53">
        <v>29</v>
      </c>
      <c r="R2131" s="53">
        <v>37</v>
      </c>
      <c r="Y2131" s="53">
        <v>0</v>
      </c>
      <c r="AP2131" s="7">
        <f>IF(Q2131&gt;0,RANK(Q2131,(N2131:P2131,Q2131:AF2131)),0)</f>
        <v>4</v>
      </c>
      <c r="AQ2131" s="7">
        <f>IF(R2131&gt;0,RANK(R2131,(N2131:P2131,Q2131:AF2131)),0)</f>
        <v>3</v>
      </c>
      <c r="AR2131" s="7">
        <f>IF(T2131&gt;0,RANK(T2131,(N2131:P2131,Q2131:AF2131)),0)</f>
        <v>0</v>
      </c>
      <c r="AS2131" s="7">
        <f>IF(S2131&gt;0,RANK(S2131,(N2131:P2131,Q2131:AF2131)),0)</f>
        <v>0</v>
      </c>
      <c r="AT2131" s="2">
        <f t="shared" si="831"/>
        <v>1.3868962219033954E-2</v>
      </c>
      <c r="AU2131" s="2">
        <f t="shared" si="832"/>
        <v>1.7694882831181254E-2</v>
      </c>
      <c r="AV2131" s="2">
        <f t="shared" si="833"/>
        <v>0</v>
      </c>
      <c r="AW2131" s="2">
        <f t="shared" si="834"/>
        <v>0</v>
      </c>
      <c r="AY2131" t="s">
        <v>2369</v>
      </c>
      <c r="AZ2131" t="s">
        <v>2058</v>
      </c>
      <c r="BA2131">
        <v>23</v>
      </c>
      <c r="BC2131">
        <v>2</v>
      </c>
      <c r="BD2131" s="91">
        <v>48</v>
      </c>
      <c r="BE2131" s="93">
        <v>377</v>
      </c>
      <c r="BF2131" s="96">
        <f t="shared" si="837"/>
        <v>48377</v>
      </c>
      <c r="BG2131" s="96">
        <f t="shared" si="838"/>
        <v>48377</v>
      </c>
      <c r="BI2131" s="7" t="s">
        <v>1447</v>
      </c>
    </row>
    <row r="2132" spans="1:61" ht="14" hidden="1" customHeight="1" outlineLevel="1" x14ac:dyDescent="0.2">
      <c r="A2132" t="s">
        <v>1642</v>
      </c>
      <c r="B2132" t="s">
        <v>2058</v>
      </c>
      <c r="C2132" s="1">
        <f t="shared" si="826"/>
        <v>5956</v>
      </c>
      <c r="D2132" s="7">
        <f>IF(N2132&gt;0, RANK(N2132,(N2132:P2132,Q2132:AF2132)),0)</f>
        <v>2</v>
      </c>
      <c r="E2132" s="7">
        <f>IF(O2132&gt;0,RANK(O2132,(N2132:P2132,Q2132:AF2132)),0)</f>
        <v>1</v>
      </c>
      <c r="F2132" s="7">
        <f>IF(P2132&gt;0,RANK(P2132,(N2132:P2132,Q2132:AF2132)),0)</f>
        <v>0</v>
      </c>
      <c r="G2132" s="1">
        <f t="shared" si="835"/>
        <v>4271</v>
      </c>
      <c r="H2132" s="2">
        <f t="shared" si="836"/>
        <v>0.71709200805910012</v>
      </c>
      <c r="I2132" s="2"/>
      <c r="J2132" s="2">
        <f t="shared" si="827"/>
        <v>0.13247145735392882</v>
      </c>
      <c r="K2132" s="2">
        <f t="shared" si="828"/>
        <v>0.84956346541302885</v>
      </c>
      <c r="L2132" s="2">
        <f t="shared" si="829"/>
        <v>0</v>
      </c>
      <c r="M2132" s="2">
        <f t="shared" si="830"/>
        <v>1.7965077233042304E-2</v>
      </c>
      <c r="N2132" s="53">
        <v>789</v>
      </c>
      <c r="O2132" s="53">
        <v>5060</v>
      </c>
      <c r="Q2132" s="53">
        <v>81</v>
      </c>
      <c r="R2132" s="53">
        <v>26</v>
      </c>
      <c r="Y2132" s="53">
        <v>0</v>
      </c>
      <c r="AP2132" s="7">
        <f>IF(Q2132&gt;0,RANK(Q2132,(N2132:P2132,Q2132:AF2132)),0)</f>
        <v>3</v>
      </c>
      <c r="AQ2132" s="7">
        <f>IF(R2132&gt;0,RANK(R2132,(N2132:P2132,Q2132:AF2132)),0)</f>
        <v>4</v>
      </c>
      <c r="AR2132" s="7">
        <f>IF(T2132&gt;0,RANK(T2132,(N2132:P2132,Q2132:AF2132)),0)</f>
        <v>0</v>
      </c>
      <c r="AS2132" s="7">
        <f>IF(S2132&gt;0,RANK(S2132,(N2132:P2132,Q2132:AF2132)),0)</f>
        <v>0</v>
      </c>
      <c r="AT2132" s="2">
        <f t="shared" si="831"/>
        <v>1.3599731363331095E-2</v>
      </c>
      <c r="AU2132" s="2">
        <f t="shared" si="832"/>
        <v>4.3653458697112159E-3</v>
      </c>
      <c r="AV2132" s="2">
        <f t="shared" si="833"/>
        <v>0</v>
      </c>
      <c r="AW2132" s="2">
        <f t="shared" si="834"/>
        <v>0</v>
      </c>
      <c r="AY2132" t="s">
        <v>1642</v>
      </c>
      <c r="AZ2132" t="s">
        <v>2058</v>
      </c>
      <c r="BA2132">
        <v>4</v>
      </c>
      <c r="BC2132">
        <v>2</v>
      </c>
      <c r="BD2132" s="91">
        <v>48</v>
      </c>
      <c r="BE2132" s="93">
        <v>379</v>
      </c>
      <c r="BF2132" s="96">
        <f t="shared" si="837"/>
        <v>48379</v>
      </c>
      <c r="BG2132" s="96">
        <f t="shared" si="838"/>
        <v>48379</v>
      </c>
      <c r="BI2132" s="7" t="s">
        <v>1447</v>
      </c>
    </row>
    <row r="2133" spans="1:61" ht="14" hidden="1" customHeight="1" outlineLevel="1" x14ac:dyDescent="0.2">
      <c r="A2133" t="s">
        <v>1097</v>
      </c>
      <c r="B2133" t="s">
        <v>2058</v>
      </c>
      <c r="C2133" s="1">
        <f t="shared" si="826"/>
        <v>64322</v>
      </c>
      <c r="D2133" s="7">
        <f>IF(N2133&gt;0, RANK(N2133,(N2133:P2133,Q2133:AF2133)),0)</f>
        <v>2</v>
      </c>
      <c r="E2133" s="7">
        <f>IF(O2133&gt;0,RANK(O2133,(N2133:P2133,Q2133:AF2133)),0)</f>
        <v>1</v>
      </c>
      <c r="F2133" s="7">
        <f>IF(P2133&gt;0,RANK(P2133,(N2133:P2133,Q2133:AF2133)),0)</f>
        <v>0</v>
      </c>
      <c r="G2133" s="1">
        <f t="shared" si="835"/>
        <v>39498</v>
      </c>
      <c r="H2133" s="2">
        <f t="shared" si="836"/>
        <v>0.6140667267808837</v>
      </c>
      <c r="I2133" s="2"/>
      <c r="J2133" s="2">
        <f t="shared" si="827"/>
        <v>0.18062249308168279</v>
      </c>
      <c r="K2133" s="2">
        <f t="shared" si="828"/>
        <v>0.79468921986256646</v>
      </c>
      <c r="L2133" s="2">
        <f t="shared" si="829"/>
        <v>0</v>
      </c>
      <c r="M2133" s="2">
        <f t="shared" si="830"/>
        <v>2.4688287055750768E-2</v>
      </c>
      <c r="N2133" s="53">
        <v>11618</v>
      </c>
      <c r="O2133" s="53">
        <v>51116</v>
      </c>
      <c r="Q2133" s="53">
        <v>1348</v>
      </c>
      <c r="R2133" s="53">
        <v>234</v>
      </c>
      <c r="Y2133" s="53">
        <v>6</v>
      </c>
      <c r="AP2133" s="7">
        <f>IF(Q2133&gt;0,RANK(Q2133,(N2133:P2133,Q2133:AF2133)),0)</f>
        <v>3</v>
      </c>
      <c r="AQ2133" s="7">
        <f>IF(R2133&gt;0,RANK(R2133,(N2133:P2133,Q2133:AF2133)),0)</f>
        <v>4</v>
      </c>
      <c r="AR2133" s="7">
        <f>IF(T2133&gt;0,RANK(T2133,(N2133:P2133,Q2133:AF2133)),0)</f>
        <v>0</v>
      </c>
      <c r="AS2133" s="7">
        <f>IF(S2133&gt;0,RANK(S2133,(N2133:P2133,Q2133:AF2133)),0)</f>
        <v>0</v>
      </c>
      <c r="AT2133" s="2">
        <f t="shared" si="831"/>
        <v>2.0957059792916889E-2</v>
      </c>
      <c r="AU2133" s="2">
        <f t="shared" si="832"/>
        <v>3.6379465812630203E-3</v>
      </c>
      <c r="AV2133" s="2">
        <f t="shared" si="833"/>
        <v>0</v>
      </c>
      <c r="AW2133" s="2">
        <f t="shared" si="834"/>
        <v>0</v>
      </c>
      <c r="AY2133" t="s">
        <v>1097</v>
      </c>
      <c r="AZ2133" t="s">
        <v>2058</v>
      </c>
      <c r="BA2133">
        <v>13</v>
      </c>
      <c r="BC2133">
        <v>2</v>
      </c>
      <c r="BD2133" s="91">
        <v>48</v>
      </c>
      <c r="BE2133" s="93">
        <v>381</v>
      </c>
      <c r="BF2133" s="96">
        <f t="shared" si="837"/>
        <v>48381</v>
      </c>
      <c r="BG2133" s="96">
        <f t="shared" si="838"/>
        <v>48381</v>
      </c>
      <c r="BI2133" s="7" t="s">
        <v>1447</v>
      </c>
    </row>
    <row r="2134" spans="1:61" ht="14" hidden="1" customHeight="1" outlineLevel="1" x14ac:dyDescent="0.2">
      <c r="A2134" t="s">
        <v>1003</v>
      </c>
      <c r="B2134" t="s">
        <v>2058</v>
      </c>
      <c r="C2134" s="1">
        <f t="shared" si="826"/>
        <v>1069</v>
      </c>
      <c r="D2134" s="7">
        <f>IF(N2134&gt;0, RANK(N2134,(N2134:P2134,Q2134:AF2134)),0)</f>
        <v>2</v>
      </c>
      <c r="E2134" s="7">
        <f>IF(O2134&gt;0,RANK(O2134,(N2134:P2134,Q2134:AF2134)),0)</f>
        <v>1</v>
      </c>
      <c r="F2134" s="7">
        <f>IF(P2134&gt;0,RANK(P2134,(N2134:P2134,Q2134:AF2134)),0)</f>
        <v>0</v>
      </c>
      <c r="G2134" s="1">
        <f t="shared" si="835"/>
        <v>739</v>
      </c>
      <c r="H2134" s="2">
        <f t="shared" si="836"/>
        <v>0.69130028063610849</v>
      </c>
      <c r="I2134" s="2"/>
      <c r="J2134" s="2">
        <f t="shared" si="827"/>
        <v>0.14405986903648269</v>
      </c>
      <c r="K2134" s="2">
        <f t="shared" si="828"/>
        <v>0.8353601496725912</v>
      </c>
      <c r="L2134" s="2">
        <f t="shared" si="829"/>
        <v>0</v>
      </c>
      <c r="M2134" s="2">
        <f t="shared" si="830"/>
        <v>2.0579981290926086E-2</v>
      </c>
      <c r="N2134" s="53">
        <v>154</v>
      </c>
      <c r="O2134" s="53">
        <v>893</v>
      </c>
      <c r="Q2134" s="53">
        <v>13</v>
      </c>
      <c r="R2134" s="53">
        <v>9</v>
      </c>
      <c r="Y2134" s="53">
        <v>0</v>
      </c>
      <c r="AP2134" s="7">
        <f>IF(Q2134&gt;0,RANK(Q2134,(N2134:P2134,Q2134:AF2134)),0)</f>
        <v>3</v>
      </c>
      <c r="AQ2134" s="7">
        <f>IF(R2134&gt;0,RANK(R2134,(N2134:P2134,Q2134:AF2134)),0)</f>
        <v>4</v>
      </c>
      <c r="AR2134" s="7">
        <f>IF(T2134&gt;0,RANK(T2134,(N2134:P2134,Q2134:AF2134)),0)</f>
        <v>0</v>
      </c>
      <c r="AS2134" s="7">
        <f>IF(S2134&gt;0,RANK(S2134,(N2134:P2134,Q2134:AF2134)),0)</f>
        <v>0</v>
      </c>
      <c r="AT2134" s="2">
        <f t="shared" si="831"/>
        <v>1.216089803554724E-2</v>
      </c>
      <c r="AU2134" s="2">
        <f t="shared" si="832"/>
        <v>8.4190832553788595E-3</v>
      </c>
      <c r="AV2134" s="2">
        <f t="shared" si="833"/>
        <v>0</v>
      </c>
      <c r="AW2134" s="2">
        <f t="shared" si="834"/>
        <v>0</v>
      </c>
      <c r="AY2134" t="s">
        <v>1003</v>
      </c>
      <c r="AZ2134" t="s">
        <v>2058</v>
      </c>
      <c r="BA2134">
        <v>23</v>
      </c>
      <c r="BC2134">
        <v>2</v>
      </c>
      <c r="BD2134" s="91">
        <v>48</v>
      </c>
      <c r="BE2134" s="93">
        <v>383</v>
      </c>
      <c r="BF2134" s="96">
        <f t="shared" si="837"/>
        <v>48383</v>
      </c>
      <c r="BG2134" s="96">
        <f t="shared" si="838"/>
        <v>48383</v>
      </c>
      <c r="BI2134" s="7" t="s">
        <v>1447</v>
      </c>
    </row>
    <row r="2135" spans="1:61" ht="14" hidden="1" customHeight="1" outlineLevel="1" x14ac:dyDescent="0.2">
      <c r="A2135" t="s">
        <v>1004</v>
      </c>
      <c r="B2135" t="s">
        <v>2058</v>
      </c>
      <c r="C2135" s="1">
        <f t="shared" ref="C2135:C2197" si="839">SUM(N2135:AN2135)</f>
        <v>1939</v>
      </c>
      <c r="D2135" s="7">
        <f>IF(N2135&gt;0, RANK(N2135,(N2135:P2135,Q2135:AF2135)),0)</f>
        <v>2</v>
      </c>
      <c r="E2135" s="7">
        <f>IF(O2135&gt;0,RANK(O2135,(N2135:P2135,Q2135:AF2135)),0)</f>
        <v>1</v>
      </c>
      <c r="F2135" s="7">
        <f>IF(P2135&gt;0,RANK(P2135,(N2135:P2135,Q2135:AF2135)),0)</f>
        <v>0</v>
      </c>
      <c r="G2135" s="1">
        <f t="shared" si="835"/>
        <v>1340</v>
      </c>
      <c r="H2135" s="2">
        <f t="shared" si="836"/>
        <v>0.69107787519339869</v>
      </c>
      <c r="I2135" s="2"/>
      <c r="J2135" s="2">
        <f t="shared" ref="J2135:J2197" si="840">IF($C2135=0,"-",N2135/$C2135)</f>
        <v>0.14749871067560599</v>
      </c>
      <c r="K2135" s="2">
        <f t="shared" ref="K2135:K2197" si="841">IF($C2135=0,"-",O2135/$C2135)</f>
        <v>0.83857658586900463</v>
      </c>
      <c r="L2135" s="2">
        <f t="shared" ref="L2135:L2197" si="842">IF($C2135=0,"-",P2135/$C2135)</f>
        <v>0</v>
      </c>
      <c r="M2135" s="2">
        <f t="shared" ref="M2135:M2197" si="843">IF(C2135=0,"-",(1-J2135-K2135-L2135))</f>
        <v>1.392470345538932E-2</v>
      </c>
      <c r="N2135" s="53">
        <v>286</v>
      </c>
      <c r="O2135" s="53">
        <v>1626</v>
      </c>
      <c r="Q2135" s="53">
        <v>19</v>
      </c>
      <c r="R2135" s="53">
        <v>8</v>
      </c>
      <c r="Y2135" s="53">
        <v>0</v>
      </c>
      <c r="AP2135" s="7">
        <f>IF(Q2135&gt;0,RANK(Q2135,(N2135:P2135,Q2135:AF2135)),0)</f>
        <v>3</v>
      </c>
      <c r="AQ2135" s="7">
        <f>IF(R2135&gt;0,RANK(R2135,(N2135:P2135,Q2135:AF2135)),0)</f>
        <v>4</v>
      </c>
      <c r="AR2135" s="7">
        <f>IF(T2135&gt;0,RANK(T2135,(N2135:P2135,Q2135:AF2135)),0)</f>
        <v>0</v>
      </c>
      <c r="AS2135" s="7">
        <f>IF(S2135&gt;0,RANK(S2135,(N2135:P2135,Q2135:AF2135)),0)</f>
        <v>0</v>
      </c>
      <c r="AT2135" s="2">
        <f t="shared" ref="AT2135:AT2197" si="844">IF($C2135=0,"-",Q2135/$C2135)</f>
        <v>9.7988653945332641E-3</v>
      </c>
      <c r="AU2135" s="2">
        <f t="shared" ref="AU2135:AU2197" si="845">IF($C2135=0,"-",R2135/$C2135)</f>
        <v>4.1258380608561115E-3</v>
      </c>
      <c r="AV2135" s="2">
        <f t="shared" ref="AV2135:AV2197" si="846">IF($C2135=0,"-",T2135/$C2135)</f>
        <v>0</v>
      </c>
      <c r="AW2135" s="2">
        <f t="shared" ref="AW2135:AW2197" si="847">IF($C2135=0,"-",S2135/$C2135)</f>
        <v>0</v>
      </c>
      <c r="AY2135" t="s">
        <v>1004</v>
      </c>
      <c r="AZ2135" t="s">
        <v>2058</v>
      </c>
      <c r="BA2135">
        <v>21</v>
      </c>
      <c r="BC2135">
        <v>2</v>
      </c>
      <c r="BD2135" s="91">
        <v>48</v>
      </c>
      <c r="BE2135" s="93">
        <v>385</v>
      </c>
      <c r="BF2135" s="96">
        <f t="shared" si="837"/>
        <v>48385</v>
      </c>
      <c r="BG2135" s="96">
        <f t="shared" si="838"/>
        <v>48385</v>
      </c>
      <c r="BI2135" s="7" t="s">
        <v>1447</v>
      </c>
    </row>
    <row r="2136" spans="1:61" ht="14" hidden="1" customHeight="1" outlineLevel="1" x14ac:dyDescent="0.2">
      <c r="A2136" t="s">
        <v>920</v>
      </c>
      <c r="B2136" t="s">
        <v>2058</v>
      </c>
      <c r="C2136" s="1">
        <f t="shared" si="839"/>
        <v>5732</v>
      </c>
      <c r="D2136" s="7">
        <f>IF(N2136&gt;0, RANK(N2136,(N2136:P2136,Q2136:AF2136)),0)</f>
        <v>2</v>
      </c>
      <c r="E2136" s="7">
        <f>IF(O2136&gt;0,RANK(O2136,(N2136:P2136,Q2136:AF2136)),0)</f>
        <v>1</v>
      </c>
      <c r="F2136" s="7">
        <f>IF(P2136&gt;0,RANK(P2136,(N2136:P2136,Q2136:AF2136)),0)</f>
        <v>0</v>
      </c>
      <c r="G2136" s="1">
        <f t="shared" si="835"/>
        <v>3261</v>
      </c>
      <c r="H2136" s="2">
        <f t="shared" si="836"/>
        <v>0.56891137473831122</v>
      </c>
      <c r="I2136" s="2"/>
      <c r="J2136" s="2">
        <f t="shared" si="840"/>
        <v>0.20778087927424982</v>
      </c>
      <c r="K2136" s="2">
        <f t="shared" si="841"/>
        <v>0.77669225401256103</v>
      </c>
      <c r="L2136" s="2">
        <f t="shared" si="842"/>
        <v>0</v>
      </c>
      <c r="M2136" s="2">
        <f t="shared" si="843"/>
        <v>1.5526866713189147E-2</v>
      </c>
      <c r="N2136" s="53">
        <v>1191</v>
      </c>
      <c r="O2136" s="53">
        <v>4452</v>
      </c>
      <c r="Q2136" s="53">
        <v>58</v>
      </c>
      <c r="R2136" s="53">
        <v>31</v>
      </c>
      <c r="Y2136" s="53">
        <v>0</v>
      </c>
      <c r="AP2136" s="7">
        <f>IF(Q2136&gt;0,RANK(Q2136,(N2136:P2136,Q2136:AF2136)),0)</f>
        <v>3</v>
      </c>
      <c r="AQ2136" s="7">
        <f>IF(R2136&gt;0,RANK(R2136,(N2136:P2136,Q2136:AF2136)),0)</f>
        <v>4</v>
      </c>
      <c r="AR2136" s="7">
        <f>IF(T2136&gt;0,RANK(T2136,(N2136:P2136,Q2136:AF2136)),0)</f>
        <v>0</v>
      </c>
      <c r="AS2136" s="7">
        <f>IF(S2136&gt;0,RANK(S2136,(N2136:P2136,Q2136:AF2136)),0)</f>
        <v>0</v>
      </c>
      <c r="AT2136" s="2">
        <f t="shared" si="844"/>
        <v>1.0118632240055827E-2</v>
      </c>
      <c r="AU2136" s="2">
        <f t="shared" si="845"/>
        <v>5.4082344731332865E-3</v>
      </c>
      <c r="AV2136" s="2">
        <f t="shared" si="846"/>
        <v>0</v>
      </c>
      <c r="AW2136" s="2">
        <f t="shared" si="847"/>
        <v>0</v>
      </c>
      <c r="AY2136" t="s">
        <v>920</v>
      </c>
      <c r="AZ2136" t="s">
        <v>2058</v>
      </c>
      <c r="BA2136">
        <v>4</v>
      </c>
      <c r="BC2136">
        <v>2</v>
      </c>
      <c r="BD2136" s="91">
        <v>48</v>
      </c>
      <c r="BE2136" s="93">
        <v>387</v>
      </c>
      <c r="BF2136" s="96">
        <f t="shared" si="837"/>
        <v>48387</v>
      </c>
      <c r="BG2136" s="96">
        <f t="shared" si="838"/>
        <v>48387</v>
      </c>
      <c r="BI2136" s="7" t="s">
        <v>1447</v>
      </c>
    </row>
    <row r="2137" spans="1:61" ht="14" hidden="1" customHeight="1" outlineLevel="1" x14ac:dyDescent="0.2">
      <c r="A2137" t="s">
        <v>1562</v>
      </c>
      <c r="B2137" t="s">
        <v>2058</v>
      </c>
      <c r="C2137" s="1">
        <f t="shared" si="839"/>
        <v>3436</v>
      </c>
      <c r="D2137" s="7">
        <f>IF(N2137&gt;0, RANK(N2137,(N2137:P2137,Q2137:AF2137)),0)</f>
        <v>2</v>
      </c>
      <c r="E2137" s="7">
        <f>IF(O2137&gt;0,RANK(O2137,(N2137:P2137,Q2137:AF2137)),0)</f>
        <v>1</v>
      </c>
      <c r="F2137" s="7">
        <f>IF(P2137&gt;0,RANK(P2137,(N2137:P2137,Q2137:AF2137)),0)</f>
        <v>0</v>
      </c>
      <c r="G2137" s="1">
        <f t="shared" si="835"/>
        <v>646</v>
      </c>
      <c r="H2137" s="2">
        <f t="shared" si="836"/>
        <v>0.18800931315483119</v>
      </c>
      <c r="I2137" s="2"/>
      <c r="J2137" s="2">
        <f t="shared" si="840"/>
        <v>0.38911525029103611</v>
      </c>
      <c r="K2137" s="2">
        <f t="shared" si="841"/>
        <v>0.57712456344586727</v>
      </c>
      <c r="L2137" s="2">
        <f t="shared" si="842"/>
        <v>0</v>
      </c>
      <c r="M2137" s="2">
        <f t="shared" si="843"/>
        <v>3.3760186263096625E-2</v>
      </c>
      <c r="N2137" s="53">
        <v>1337</v>
      </c>
      <c r="O2137" s="53">
        <v>1983</v>
      </c>
      <c r="Q2137" s="53">
        <v>73</v>
      </c>
      <c r="R2137" s="53">
        <v>43</v>
      </c>
      <c r="Y2137" s="53">
        <v>0</v>
      </c>
      <c r="AP2137" s="7">
        <f>IF(Q2137&gt;0,RANK(Q2137,(N2137:P2137,Q2137:AF2137)),0)</f>
        <v>3</v>
      </c>
      <c r="AQ2137" s="7">
        <f>IF(R2137&gt;0,RANK(R2137,(N2137:P2137,Q2137:AF2137)),0)</f>
        <v>4</v>
      </c>
      <c r="AR2137" s="7">
        <f>IF(T2137&gt;0,RANK(T2137,(N2137:P2137,Q2137:AF2137)),0)</f>
        <v>0</v>
      </c>
      <c r="AS2137" s="7">
        <f>IF(S2137&gt;0,RANK(S2137,(N2137:P2137,Q2137:AF2137)),0)</f>
        <v>0</v>
      </c>
      <c r="AT2137" s="2">
        <f t="shared" si="844"/>
        <v>2.1245634458672877E-2</v>
      </c>
      <c r="AU2137" s="2">
        <f t="shared" si="845"/>
        <v>1.2514551804423749E-2</v>
      </c>
      <c r="AV2137" s="2">
        <f t="shared" si="846"/>
        <v>0</v>
      </c>
      <c r="AW2137" s="2">
        <f t="shared" si="847"/>
        <v>0</v>
      </c>
      <c r="AY2137" t="s">
        <v>1562</v>
      </c>
      <c r="AZ2137" t="s">
        <v>2058</v>
      </c>
      <c r="BA2137">
        <v>23</v>
      </c>
      <c r="BC2137">
        <v>2</v>
      </c>
      <c r="BD2137" s="91">
        <v>48</v>
      </c>
      <c r="BE2137" s="93">
        <v>389</v>
      </c>
      <c r="BF2137" s="96">
        <f t="shared" si="837"/>
        <v>48389</v>
      </c>
      <c r="BG2137" s="96">
        <f t="shared" si="838"/>
        <v>48389</v>
      </c>
      <c r="BI2137" s="7" t="s">
        <v>1447</v>
      </c>
    </row>
    <row r="2138" spans="1:61" ht="14" hidden="1" customHeight="1" outlineLevel="1" x14ac:dyDescent="0.2">
      <c r="A2138" t="s">
        <v>392</v>
      </c>
      <c r="B2138" t="s">
        <v>2058</v>
      </c>
      <c r="C2138" s="1">
        <f t="shared" si="839"/>
        <v>3173</v>
      </c>
      <c r="D2138" s="7">
        <f>IF(N2138&gt;0, RANK(N2138,(N2138:P2138,Q2138:AF2138)),0)</f>
        <v>2</v>
      </c>
      <c r="E2138" s="7">
        <f>IF(O2138&gt;0,RANK(O2138,(N2138:P2138,Q2138:AF2138)),0)</f>
        <v>1</v>
      </c>
      <c r="F2138" s="7">
        <f>IF(P2138&gt;0,RANK(P2138,(N2138:P2138,Q2138:AF2138)),0)</f>
        <v>0</v>
      </c>
      <c r="G2138" s="1">
        <f t="shared" si="835"/>
        <v>1050</v>
      </c>
      <c r="H2138" s="2">
        <f t="shared" si="836"/>
        <v>0.33091711314213679</v>
      </c>
      <c r="I2138" s="2"/>
      <c r="J2138" s="2">
        <f t="shared" si="840"/>
        <v>0.32240781594705326</v>
      </c>
      <c r="K2138" s="2">
        <f t="shared" si="841"/>
        <v>0.65332492908919004</v>
      </c>
      <c r="L2138" s="2">
        <f t="shared" si="842"/>
        <v>0</v>
      </c>
      <c r="M2138" s="2">
        <f t="shared" si="843"/>
        <v>2.4267254963756701E-2</v>
      </c>
      <c r="N2138" s="53">
        <v>1023</v>
      </c>
      <c r="O2138" s="53">
        <v>2073</v>
      </c>
      <c r="Q2138" s="53">
        <v>52</v>
      </c>
      <c r="R2138" s="53">
        <v>24</v>
      </c>
      <c r="Y2138" s="53">
        <v>1</v>
      </c>
      <c r="AP2138" s="7">
        <f>IF(Q2138&gt;0,RANK(Q2138,(N2138:P2138,Q2138:AF2138)),0)</f>
        <v>3</v>
      </c>
      <c r="AQ2138" s="7">
        <f>IF(R2138&gt;0,RANK(R2138,(N2138:P2138,Q2138:AF2138)),0)</f>
        <v>4</v>
      </c>
      <c r="AR2138" s="7">
        <f>IF(T2138&gt;0,RANK(T2138,(N2138:P2138,Q2138:AF2138)),0)</f>
        <v>0</v>
      </c>
      <c r="AS2138" s="7">
        <f>IF(S2138&gt;0,RANK(S2138,(N2138:P2138,Q2138:AF2138)),0)</f>
        <v>0</v>
      </c>
      <c r="AT2138" s="2">
        <f t="shared" si="844"/>
        <v>1.6388276079420106E-2</v>
      </c>
      <c r="AU2138" s="2">
        <f t="shared" si="845"/>
        <v>7.5638197289631262E-3</v>
      </c>
      <c r="AV2138" s="2">
        <f t="shared" si="846"/>
        <v>0</v>
      </c>
      <c r="AW2138" s="2">
        <f t="shared" si="847"/>
        <v>0</v>
      </c>
      <c r="AY2138" t="s">
        <v>392</v>
      </c>
      <c r="AZ2138" t="s">
        <v>2058</v>
      </c>
      <c r="BA2138">
        <v>27</v>
      </c>
      <c r="BC2138">
        <v>2</v>
      </c>
      <c r="BD2138" s="91">
        <v>48</v>
      </c>
      <c r="BE2138" s="93">
        <v>391</v>
      </c>
      <c r="BF2138" s="96">
        <f t="shared" si="837"/>
        <v>48391</v>
      </c>
      <c r="BG2138" s="96">
        <f t="shared" si="838"/>
        <v>48391</v>
      </c>
      <c r="BI2138" s="7" t="s">
        <v>1447</v>
      </c>
    </row>
    <row r="2139" spans="1:61" ht="14" hidden="1" customHeight="1" outlineLevel="1" x14ac:dyDescent="0.2">
      <c r="A2139" t="s">
        <v>35</v>
      </c>
      <c r="B2139" t="s">
        <v>2058</v>
      </c>
      <c r="C2139" s="1">
        <f t="shared" si="839"/>
        <v>545</v>
      </c>
      <c r="D2139" s="7">
        <f>IF(N2139&gt;0, RANK(N2139,(N2139:P2139,Q2139:AF2139)),0)</f>
        <v>2</v>
      </c>
      <c r="E2139" s="7">
        <f>IF(O2139&gt;0,RANK(O2139,(N2139:P2139,Q2139:AF2139)),0)</f>
        <v>1</v>
      </c>
      <c r="F2139" s="7">
        <f>IF(P2139&gt;0,RANK(P2139,(N2139:P2139,Q2139:AF2139)),0)</f>
        <v>0</v>
      </c>
      <c r="G2139" s="1">
        <f t="shared" si="835"/>
        <v>511</v>
      </c>
      <c r="H2139" s="2">
        <f t="shared" si="836"/>
        <v>0.93761467889908257</v>
      </c>
      <c r="I2139" s="2"/>
      <c r="J2139" s="2">
        <f t="shared" si="840"/>
        <v>2.7522935779816515E-2</v>
      </c>
      <c r="K2139" s="2">
        <f t="shared" si="841"/>
        <v>0.96513761467889914</v>
      </c>
      <c r="L2139" s="2">
        <f t="shared" si="842"/>
        <v>0</v>
      </c>
      <c r="M2139" s="2">
        <f t="shared" si="843"/>
        <v>7.3394495412842931E-3</v>
      </c>
      <c r="N2139" s="53">
        <v>15</v>
      </c>
      <c r="O2139" s="53">
        <v>526</v>
      </c>
      <c r="Q2139" s="53">
        <v>4</v>
      </c>
      <c r="R2139" s="53">
        <v>0</v>
      </c>
      <c r="Y2139" s="53">
        <v>0</v>
      </c>
      <c r="AP2139" s="7">
        <f>IF(Q2139&gt;0,RANK(Q2139,(N2139:P2139,Q2139:AF2139)),0)</f>
        <v>3</v>
      </c>
      <c r="AQ2139" s="7">
        <f>IF(R2139&gt;0,RANK(R2139,(N2139:P2139,Q2139:AF2139)),0)</f>
        <v>0</v>
      </c>
      <c r="AR2139" s="7">
        <f>IF(T2139&gt;0,RANK(T2139,(N2139:P2139,Q2139:AF2139)),0)</f>
        <v>0</v>
      </c>
      <c r="AS2139" s="7">
        <f>IF(S2139&gt;0,RANK(S2139,(N2139:P2139,Q2139:AF2139)),0)</f>
        <v>0</v>
      </c>
      <c r="AT2139" s="2">
        <f t="shared" si="844"/>
        <v>7.3394495412844041E-3</v>
      </c>
      <c r="AU2139" s="2">
        <f t="shared" si="845"/>
        <v>0</v>
      </c>
      <c r="AV2139" s="2">
        <f t="shared" si="846"/>
        <v>0</v>
      </c>
      <c r="AW2139" s="2">
        <f t="shared" si="847"/>
        <v>0</v>
      </c>
      <c r="AY2139" t="s">
        <v>35</v>
      </c>
      <c r="AZ2139" t="s">
        <v>2058</v>
      </c>
      <c r="BA2139">
        <v>13</v>
      </c>
      <c r="BC2139">
        <v>2</v>
      </c>
      <c r="BD2139" s="91">
        <v>48</v>
      </c>
      <c r="BE2139" s="93">
        <v>393</v>
      </c>
      <c r="BF2139" s="96">
        <f t="shared" si="837"/>
        <v>48393</v>
      </c>
      <c r="BG2139" s="96">
        <f t="shared" si="838"/>
        <v>48393</v>
      </c>
      <c r="BI2139" s="7" t="s">
        <v>1447</v>
      </c>
    </row>
    <row r="2140" spans="1:61" ht="14" hidden="1" customHeight="1" outlineLevel="1" x14ac:dyDescent="0.2">
      <c r="A2140" t="s">
        <v>1941</v>
      </c>
      <c r="B2140" t="s">
        <v>2058</v>
      </c>
      <c r="C2140" s="1">
        <f t="shared" si="839"/>
        <v>7989</v>
      </c>
      <c r="D2140" s="7">
        <f>IF(N2140&gt;0, RANK(N2140,(N2140:P2140,Q2140:AF2140)),0)</f>
        <v>2</v>
      </c>
      <c r="E2140" s="7">
        <f>IF(O2140&gt;0,RANK(O2140,(N2140:P2140,Q2140:AF2140)),0)</f>
        <v>1</v>
      </c>
      <c r="F2140" s="7">
        <f>IF(P2140&gt;0,RANK(P2140,(N2140:P2140,Q2140:AF2140)),0)</f>
        <v>0</v>
      </c>
      <c r="G2140" s="1">
        <f t="shared" si="835"/>
        <v>3346</v>
      </c>
      <c r="H2140" s="2">
        <f t="shared" si="836"/>
        <v>0.41882588559268996</v>
      </c>
      <c r="I2140" s="2"/>
      <c r="J2140" s="2">
        <f t="shared" si="840"/>
        <v>0.28088621855050694</v>
      </c>
      <c r="K2140" s="2">
        <f t="shared" si="841"/>
        <v>0.69971210414319684</v>
      </c>
      <c r="L2140" s="2">
        <f t="shared" si="842"/>
        <v>0</v>
      </c>
      <c r="M2140" s="2">
        <f t="shared" si="843"/>
        <v>1.9401677306296161E-2</v>
      </c>
      <c r="N2140" s="53">
        <v>2244</v>
      </c>
      <c r="O2140" s="53">
        <v>5590</v>
      </c>
      <c r="Q2140" s="53">
        <v>118</v>
      </c>
      <c r="R2140" s="53">
        <v>36</v>
      </c>
      <c r="Y2140" s="53">
        <v>1</v>
      </c>
      <c r="AP2140" s="7">
        <f>IF(Q2140&gt;0,RANK(Q2140,(N2140:P2140,Q2140:AF2140)),0)</f>
        <v>3</v>
      </c>
      <c r="AQ2140" s="7">
        <f>IF(R2140&gt;0,RANK(R2140,(N2140:P2140,Q2140:AF2140)),0)</f>
        <v>4</v>
      </c>
      <c r="AR2140" s="7">
        <f>IF(T2140&gt;0,RANK(T2140,(N2140:P2140,Q2140:AF2140)),0)</f>
        <v>0</v>
      </c>
      <c r="AS2140" s="7">
        <f>IF(S2140&gt;0,RANK(S2140,(N2140:P2140,Q2140:AF2140)),0)</f>
        <v>0</v>
      </c>
      <c r="AT2140" s="2">
        <f t="shared" si="844"/>
        <v>1.4770309175115784E-2</v>
      </c>
      <c r="AU2140" s="2">
        <f t="shared" si="845"/>
        <v>4.5061960195268494E-3</v>
      </c>
      <c r="AV2140" s="2">
        <f t="shared" si="846"/>
        <v>0</v>
      </c>
      <c r="AW2140" s="2">
        <f t="shared" si="847"/>
        <v>0</v>
      </c>
      <c r="AY2140" t="s">
        <v>1941</v>
      </c>
      <c r="AZ2140" t="s">
        <v>2058</v>
      </c>
      <c r="BA2140">
        <v>17</v>
      </c>
      <c r="BC2140">
        <v>2</v>
      </c>
      <c r="BD2140" s="91">
        <v>48</v>
      </c>
      <c r="BE2140" s="93">
        <v>395</v>
      </c>
      <c r="BF2140" s="96">
        <f t="shared" si="837"/>
        <v>48395</v>
      </c>
      <c r="BG2140" s="96">
        <f t="shared" si="838"/>
        <v>48395</v>
      </c>
      <c r="BI2140" s="7" t="s">
        <v>1447</v>
      </c>
    </row>
    <row r="2141" spans="1:61" ht="14" hidden="1" customHeight="1" outlineLevel="1" x14ac:dyDescent="0.2">
      <c r="A2141" t="s">
        <v>1406</v>
      </c>
      <c r="B2141" t="s">
        <v>2058</v>
      </c>
      <c r="C2141" s="1">
        <f t="shared" si="839"/>
        <v>53782</v>
      </c>
      <c r="D2141" s="7">
        <f>IF(N2141&gt;0, RANK(N2141,(N2141:P2141,Q2141:AF2141)),0)</f>
        <v>2</v>
      </c>
      <c r="E2141" s="7">
        <f>IF(O2141&gt;0,RANK(O2141,(N2141:P2141,Q2141:AF2141)),0)</f>
        <v>1</v>
      </c>
      <c r="F2141" s="7">
        <f>IF(P2141&gt;0,RANK(P2141,(N2141:P2141,Q2141:AF2141)),0)</f>
        <v>0</v>
      </c>
      <c r="G2141" s="1">
        <f t="shared" si="835"/>
        <v>22575</v>
      </c>
      <c r="H2141" s="2">
        <f t="shared" si="836"/>
        <v>0.41975010226469822</v>
      </c>
      <c r="I2141" s="2"/>
      <c r="J2141" s="2">
        <f t="shared" si="840"/>
        <v>0.27907106466847642</v>
      </c>
      <c r="K2141" s="2">
        <f t="shared" si="841"/>
        <v>0.69882116693317464</v>
      </c>
      <c r="L2141" s="2">
        <f t="shared" si="842"/>
        <v>0</v>
      </c>
      <c r="M2141" s="2">
        <f t="shared" si="843"/>
        <v>2.2107768398348937E-2</v>
      </c>
      <c r="N2141" s="53">
        <v>15009</v>
      </c>
      <c r="O2141" s="53">
        <v>37584</v>
      </c>
      <c r="Q2141" s="53">
        <v>932</v>
      </c>
      <c r="R2141" s="53">
        <v>257</v>
      </c>
      <c r="Y2141" s="53">
        <v>0</v>
      </c>
      <c r="AP2141" s="7">
        <f>IF(Q2141&gt;0,RANK(Q2141,(N2141:P2141,Q2141:AF2141)),0)</f>
        <v>3</v>
      </c>
      <c r="AQ2141" s="7">
        <f>IF(R2141&gt;0,RANK(R2141,(N2141:P2141,Q2141:AF2141)),0)</f>
        <v>4</v>
      </c>
      <c r="AR2141" s="7">
        <f>IF(T2141&gt;0,RANK(T2141,(N2141:P2141,Q2141:AF2141)),0)</f>
        <v>0</v>
      </c>
      <c r="AS2141" s="7">
        <f>IF(S2141&gt;0,RANK(S2141,(N2141:P2141,Q2141:AF2141)),0)</f>
        <v>0</v>
      </c>
      <c r="AT2141" s="2">
        <f t="shared" si="844"/>
        <v>1.7329217953962292E-2</v>
      </c>
      <c r="AU2141" s="2">
        <f t="shared" si="845"/>
        <v>4.7785504443865982E-3</v>
      </c>
      <c r="AV2141" s="2">
        <f t="shared" si="846"/>
        <v>0</v>
      </c>
      <c r="AW2141" s="2">
        <f t="shared" si="847"/>
        <v>0</v>
      </c>
      <c r="AY2141" t="s">
        <v>1406</v>
      </c>
      <c r="AZ2141" t="s">
        <v>2058</v>
      </c>
      <c r="BA2141">
        <v>4</v>
      </c>
      <c r="BC2141">
        <v>2</v>
      </c>
      <c r="BD2141" s="91">
        <v>48</v>
      </c>
      <c r="BE2141" s="93">
        <v>397</v>
      </c>
      <c r="BF2141" s="96">
        <f t="shared" si="837"/>
        <v>48397</v>
      </c>
      <c r="BG2141" s="96">
        <f t="shared" si="838"/>
        <v>48397</v>
      </c>
      <c r="BI2141" s="7" t="s">
        <v>1447</v>
      </c>
    </row>
    <row r="2142" spans="1:61" ht="14" hidden="1" customHeight="1" outlineLevel="1" x14ac:dyDescent="0.2">
      <c r="A2142" t="s">
        <v>1717</v>
      </c>
      <c r="B2142" t="s">
        <v>2058</v>
      </c>
      <c r="C2142" s="1">
        <f t="shared" si="839"/>
        <v>4328</v>
      </c>
      <c r="D2142" s="7">
        <f>IF(N2142&gt;0, RANK(N2142,(N2142:P2142,Q2142:AF2142)),0)</f>
        <v>2</v>
      </c>
      <c r="E2142" s="7">
        <f>IF(O2142&gt;0,RANK(O2142,(N2142:P2142,Q2142:AF2142)),0)</f>
        <v>1</v>
      </c>
      <c r="F2142" s="7">
        <f>IF(P2142&gt;0,RANK(P2142,(N2142:P2142,Q2142:AF2142)),0)</f>
        <v>0</v>
      </c>
      <c r="G2142" s="1">
        <f t="shared" si="835"/>
        <v>3207</v>
      </c>
      <c r="H2142" s="2">
        <f t="shared" si="836"/>
        <v>0.74098890942698703</v>
      </c>
      <c r="I2142" s="2"/>
      <c r="J2142" s="2">
        <f t="shared" si="840"/>
        <v>0.11899260628465803</v>
      </c>
      <c r="K2142" s="2">
        <f t="shared" si="841"/>
        <v>0.85998151571164505</v>
      </c>
      <c r="L2142" s="2">
        <f t="shared" si="842"/>
        <v>0</v>
      </c>
      <c r="M2142" s="2">
        <f t="shared" si="843"/>
        <v>2.1025878003696929E-2</v>
      </c>
      <c r="N2142" s="53">
        <v>515</v>
      </c>
      <c r="O2142" s="53">
        <v>3722</v>
      </c>
      <c r="Q2142" s="53">
        <v>66</v>
      </c>
      <c r="R2142" s="53">
        <v>25</v>
      </c>
      <c r="Y2142" s="53">
        <v>0</v>
      </c>
      <c r="AP2142" s="7">
        <f>IF(Q2142&gt;0,RANK(Q2142,(N2142:P2142,Q2142:AF2142)),0)</f>
        <v>3</v>
      </c>
      <c r="AQ2142" s="7">
        <f>IF(R2142&gt;0,RANK(R2142,(N2142:P2142,Q2142:AF2142)),0)</f>
        <v>4</v>
      </c>
      <c r="AR2142" s="7">
        <f>IF(T2142&gt;0,RANK(T2142,(N2142:P2142,Q2142:AF2142)),0)</f>
        <v>0</v>
      </c>
      <c r="AS2142" s="7">
        <f>IF(S2142&gt;0,RANK(S2142,(N2142:P2142,Q2142:AF2142)),0)</f>
        <v>0</v>
      </c>
      <c r="AT2142" s="2">
        <f t="shared" si="844"/>
        <v>1.5249537892791128E-2</v>
      </c>
      <c r="AU2142" s="2">
        <f t="shared" si="845"/>
        <v>5.7763401109057304E-3</v>
      </c>
      <c r="AV2142" s="2">
        <f t="shared" si="846"/>
        <v>0</v>
      </c>
      <c r="AW2142" s="2">
        <f t="shared" si="847"/>
        <v>0</v>
      </c>
      <c r="AY2142" t="s">
        <v>1717</v>
      </c>
      <c r="AZ2142" t="s">
        <v>2058</v>
      </c>
      <c r="BA2142">
        <v>11</v>
      </c>
      <c r="BC2142">
        <v>2</v>
      </c>
      <c r="BD2142" s="91">
        <v>48</v>
      </c>
      <c r="BE2142" s="93">
        <v>399</v>
      </c>
      <c r="BF2142" s="96">
        <f t="shared" si="837"/>
        <v>48399</v>
      </c>
      <c r="BG2142" s="96">
        <f t="shared" si="838"/>
        <v>48399</v>
      </c>
      <c r="BI2142" s="7" t="s">
        <v>1447</v>
      </c>
    </row>
    <row r="2143" spans="1:61" ht="14" hidden="1" customHeight="1" outlineLevel="1" x14ac:dyDescent="0.2">
      <c r="A2143" t="s">
        <v>756</v>
      </c>
      <c r="B2143" t="s">
        <v>2058</v>
      </c>
      <c r="C2143" s="1">
        <f t="shared" si="839"/>
        <v>21179</v>
      </c>
      <c r="D2143" s="7">
        <f>IF(N2143&gt;0, RANK(N2143,(N2143:P2143,Q2143:AF2143)),0)</f>
        <v>2</v>
      </c>
      <c r="E2143" s="7">
        <f>IF(O2143&gt;0,RANK(O2143,(N2143:P2143,Q2143:AF2143)),0)</f>
        <v>1</v>
      </c>
      <c r="F2143" s="7">
        <f>IF(P2143&gt;0,RANK(P2143,(N2143:P2143,Q2143:AF2143)),0)</f>
        <v>0</v>
      </c>
      <c r="G2143" s="1">
        <f t="shared" ref="G2143:G2197" si="848">IF(C2143&gt;0,MAX(N2143:P2143)-LARGE(N2143:P2143,2),0)</f>
        <v>11912</v>
      </c>
      <c r="H2143" s="2">
        <f t="shared" ref="H2143:H2197" si="849">IF(C2143&gt;0,G2143/C2143,0)</f>
        <v>0.56244393030832429</v>
      </c>
      <c r="I2143" s="2"/>
      <c r="J2143" s="2">
        <f t="shared" si="840"/>
        <v>0.21034987487605647</v>
      </c>
      <c r="K2143" s="2">
        <f t="shared" si="841"/>
        <v>0.77279380518438079</v>
      </c>
      <c r="L2143" s="2">
        <f t="shared" si="842"/>
        <v>0</v>
      </c>
      <c r="M2143" s="2">
        <f t="shared" si="843"/>
        <v>1.6856319939562714E-2</v>
      </c>
      <c r="N2143" s="53">
        <v>4455</v>
      </c>
      <c r="O2143" s="53">
        <v>16367</v>
      </c>
      <c r="Q2143" s="53">
        <v>277</v>
      </c>
      <c r="R2143" s="53">
        <v>78</v>
      </c>
      <c r="Y2143" s="53">
        <v>2</v>
      </c>
      <c r="AP2143" s="7">
        <f>IF(Q2143&gt;0,RANK(Q2143,(N2143:P2143,Q2143:AF2143)),0)</f>
        <v>3</v>
      </c>
      <c r="AQ2143" s="7">
        <f>IF(R2143&gt;0,RANK(R2143,(N2143:P2143,Q2143:AF2143)),0)</f>
        <v>4</v>
      </c>
      <c r="AR2143" s="7">
        <f>IF(T2143&gt;0,RANK(T2143,(N2143:P2143,Q2143:AF2143)),0)</f>
        <v>0</v>
      </c>
      <c r="AS2143" s="7">
        <f>IF(S2143&gt;0,RANK(S2143,(N2143:P2143,Q2143:AF2143)),0)</f>
        <v>0</v>
      </c>
      <c r="AT2143" s="2">
        <f t="shared" si="844"/>
        <v>1.3078993342461872E-2</v>
      </c>
      <c r="AU2143" s="2">
        <f t="shared" si="845"/>
        <v>3.6828934321733791E-3</v>
      </c>
      <c r="AV2143" s="2">
        <f t="shared" si="846"/>
        <v>0</v>
      </c>
      <c r="AW2143" s="2">
        <f t="shared" si="847"/>
        <v>0</v>
      </c>
      <c r="AY2143" t="s">
        <v>756</v>
      </c>
      <c r="AZ2143" t="s">
        <v>2058</v>
      </c>
      <c r="BA2143">
        <v>1</v>
      </c>
      <c r="BC2143">
        <v>2</v>
      </c>
      <c r="BD2143" s="91">
        <v>48</v>
      </c>
      <c r="BE2143" s="93">
        <v>401</v>
      </c>
      <c r="BF2143" s="96">
        <f t="shared" si="837"/>
        <v>48401</v>
      </c>
      <c r="BG2143" s="96">
        <f t="shared" si="838"/>
        <v>48401</v>
      </c>
      <c r="BI2143" s="7" t="s">
        <v>1447</v>
      </c>
    </row>
    <row r="2144" spans="1:61" ht="14" hidden="1" customHeight="1" outlineLevel="1" x14ac:dyDescent="0.2">
      <c r="A2144" t="s">
        <v>2424</v>
      </c>
      <c r="B2144" t="s">
        <v>2058</v>
      </c>
      <c r="C2144" s="1">
        <f t="shared" si="839"/>
        <v>5437</v>
      </c>
      <c r="D2144" s="7">
        <f>IF(N2144&gt;0, RANK(N2144,(N2144:P2144,Q2144:AF2144)),0)</f>
        <v>2</v>
      </c>
      <c r="E2144" s="7">
        <f>IF(O2144&gt;0,RANK(O2144,(N2144:P2144,Q2144:AF2144)),0)</f>
        <v>1</v>
      </c>
      <c r="F2144" s="7">
        <f>IF(P2144&gt;0,RANK(P2144,(N2144:P2144,Q2144:AF2144)),0)</f>
        <v>0</v>
      </c>
      <c r="G2144" s="1">
        <f t="shared" si="848"/>
        <v>3990</v>
      </c>
      <c r="H2144" s="2">
        <f t="shared" si="849"/>
        <v>0.73386058488136841</v>
      </c>
      <c r="I2144" s="2"/>
      <c r="J2144" s="2">
        <f t="shared" si="840"/>
        <v>0.12654037152841641</v>
      </c>
      <c r="K2144" s="2">
        <f t="shared" si="841"/>
        <v>0.86040095640978476</v>
      </c>
      <c r="L2144" s="2">
        <f t="shared" si="842"/>
        <v>0</v>
      </c>
      <c r="M2144" s="2">
        <f t="shared" si="843"/>
        <v>1.3058672061798893E-2</v>
      </c>
      <c r="N2144" s="53">
        <v>688</v>
      </c>
      <c r="O2144" s="53">
        <v>4678</v>
      </c>
      <c r="Q2144" s="53">
        <v>46</v>
      </c>
      <c r="R2144" s="53">
        <v>23</v>
      </c>
      <c r="Y2144" s="53">
        <v>2</v>
      </c>
      <c r="AP2144" s="7">
        <f>IF(Q2144&gt;0,RANK(Q2144,(N2144:P2144,Q2144:AF2144)),0)</f>
        <v>3</v>
      </c>
      <c r="AQ2144" s="7">
        <f>IF(R2144&gt;0,RANK(R2144,(N2144:P2144,Q2144:AF2144)),0)</f>
        <v>4</v>
      </c>
      <c r="AR2144" s="7">
        <f>IF(T2144&gt;0,RANK(T2144,(N2144:P2144,Q2144:AF2144)),0)</f>
        <v>0</v>
      </c>
      <c r="AS2144" s="7">
        <f>IF(S2144&gt;0,RANK(S2144,(N2144:P2144,Q2144:AF2144)),0)</f>
        <v>0</v>
      </c>
      <c r="AT2144" s="2">
        <f t="shared" si="844"/>
        <v>8.4605480963766775E-3</v>
      </c>
      <c r="AU2144" s="2">
        <f t="shared" si="845"/>
        <v>4.2302740481883387E-3</v>
      </c>
      <c r="AV2144" s="2">
        <f t="shared" si="846"/>
        <v>0</v>
      </c>
      <c r="AW2144" s="2">
        <f t="shared" si="847"/>
        <v>0</v>
      </c>
      <c r="AY2144" t="s">
        <v>2424</v>
      </c>
      <c r="AZ2144" t="s">
        <v>2058</v>
      </c>
      <c r="BA2144">
        <v>1</v>
      </c>
      <c r="BC2144">
        <v>2</v>
      </c>
      <c r="BD2144" s="91">
        <v>48</v>
      </c>
      <c r="BE2144" s="93">
        <v>403</v>
      </c>
      <c r="BF2144" s="96">
        <f t="shared" si="837"/>
        <v>48403</v>
      </c>
      <c r="BG2144" s="96">
        <f t="shared" si="838"/>
        <v>48403</v>
      </c>
      <c r="BI2144" s="7" t="s">
        <v>1447</v>
      </c>
    </row>
    <row r="2145" spans="1:61" ht="14" hidden="1" customHeight="1" outlineLevel="1" x14ac:dyDescent="0.2">
      <c r="A2145" t="s">
        <v>1625</v>
      </c>
      <c r="B2145" t="s">
        <v>2058</v>
      </c>
      <c r="C2145" s="1">
        <f t="shared" si="839"/>
        <v>3877</v>
      </c>
      <c r="D2145" s="7">
        <f>IF(N2145&gt;0, RANK(N2145,(N2145:P2145,Q2145:AF2145)),0)</f>
        <v>2</v>
      </c>
      <c r="E2145" s="7">
        <f>IF(O2145&gt;0,RANK(O2145,(N2145:P2145,Q2145:AF2145)),0)</f>
        <v>1</v>
      </c>
      <c r="F2145" s="7">
        <f>IF(P2145&gt;0,RANK(P2145,(N2145:P2145,Q2145:AF2145)),0)</f>
        <v>0</v>
      </c>
      <c r="G2145" s="1">
        <f t="shared" si="848"/>
        <v>1970</v>
      </c>
      <c r="H2145" s="2">
        <f t="shared" si="849"/>
        <v>0.50812483879288106</v>
      </c>
      <c r="I2145" s="2"/>
      <c r="J2145" s="2">
        <f t="shared" si="840"/>
        <v>0.23936033015217953</v>
      </c>
      <c r="K2145" s="2">
        <f t="shared" si="841"/>
        <v>0.74748516894506056</v>
      </c>
      <c r="L2145" s="2">
        <f t="shared" si="842"/>
        <v>0</v>
      </c>
      <c r="M2145" s="2">
        <f t="shared" si="843"/>
        <v>1.3154500902759936E-2</v>
      </c>
      <c r="N2145" s="53">
        <v>928</v>
      </c>
      <c r="O2145" s="53">
        <v>2898</v>
      </c>
      <c r="Q2145" s="53">
        <v>39</v>
      </c>
      <c r="R2145" s="53">
        <v>12</v>
      </c>
      <c r="Y2145" s="53">
        <v>0</v>
      </c>
      <c r="AP2145" s="7">
        <f>IF(Q2145&gt;0,RANK(Q2145,(N2145:P2145,Q2145:AF2145)),0)</f>
        <v>3</v>
      </c>
      <c r="AQ2145" s="7">
        <f>IF(R2145&gt;0,RANK(R2145,(N2145:P2145,Q2145:AF2145)),0)</f>
        <v>4</v>
      </c>
      <c r="AR2145" s="7">
        <f>IF(T2145&gt;0,RANK(T2145,(N2145:P2145,Q2145:AF2145)),0)</f>
        <v>0</v>
      </c>
      <c r="AS2145" s="7">
        <f>IF(S2145&gt;0,RANK(S2145,(N2145:P2145,Q2145:AF2145)),0)</f>
        <v>0</v>
      </c>
      <c r="AT2145" s="2">
        <f t="shared" si="844"/>
        <v>1.0059324219757545E-2</v>
      </c>
      <c r="AU2145" s="2">
        <f t="shared" si="845"/>
        <v>3.0951766830023212E-3</v>
      </c>
      <c r="AV2145" s="2">
        <f t="shared" si="846"/>
        <v>0</v>
      </c>
      <c r="AW2145" s="2">
        <f t="shared" si="847"/>
        <v>0</v>
      </c>
      <c r="AY2145" t="s">
        <v>1625</v>
      </c>
      <c r="AZ2145" t="s">
        <v>2058</v>
      </c>
      <c r="BA2145">
        <v>1</v>
      </c>
      <c r="BC2145">
        <v>2</v>
      </c>
      <c r="BD2145" s="91">
        <v>48</v>
      </c>
      <c r="BE2145" s="93">
        <v>405</v>
      </c>
      <c r="BF2145" s="96">
        <f t="shared" si="837"/>
        <v>48405</v>
      </c>
      <c r="BG2145" s="96">
        <f t="shared" si="838"/>
        <v>48405</v>
      </c>
      <c r="BI2145" s="7" t="s">
        <v>1447</v>
      </c>
    </row>
    <row r="2146" spans="1:61" ht="14" hidden="1" customHeight="1" outlineLevel="1" x14ac:dyDescent="0.2">
      <c r="A2146" t="s">
        <v>1393</v>
      </c>
      <c r="B2146" t="s">
        <v>2058</v>
      </c>
      <c r="C2146" s="1">
        <f t="shared" si="839"/>
        <v>12363</v>
      </c>
      <c r="D2146" s="7">
        <f>IF(N2146&gt;0, RANK(N2146,(N2146:P2146,Q2146:AF2146)),0)</f>
        <v>2</v>
      </c>
      <c r="E2146" s="7">
        <f>IF(O2146&gt;0,RANK(O2146,(N2146:P2146,Q2146:AF2146)),0)</f>
        <v>1</v>
      </c>
      <c r="F2146" s="7">
        <f>IF(P2146&gt;0,RANK(P2146,(N2146:P2146,Q2146:AF2146)),0)</f>
        <v>0</v>
      </c>
      <c r="G2146" s="1">
        <f t="shared" si="848"/>
        <v>7540</v>
      </c>
      <c r="H2146" s="2">
        <f t="shared" si="849"/>
        <v>0.60988433228180861</v>
      </c>
      <c r="I2146" s="2"/>
      <c r="J2146" s="2">
        <f t="shared" si="840"/>
        <v>0.18345061878184907</v>
      </c>
      <c r="K2146" s="2">
        <f t="shared" si="841"/>
        <v>0.7933349510636577</v>
      </c>
      <c r="L2146" s="2">
        <f t="shared" si="842"/>
        <v>0</v>
      </c>
      <c r="M2146" s="2">
        <f t="shared" si="843"/>
        <v>2.3214430154493204E-2</v>
      </c>
      <c r="N2146" s="53">
        <v>2268</v>
      </c>
      <c r="O2146" s="53">
        <v>9808</v>
      </c>
      <c r="Q2146" s="53">
        <v>224</v>
      </c>
      <c r="R2146" s="53">
        <v>63</v>
      </c>
      <c r="Y2146" s="53">
        <v>0</v>
      </c>
      <c r="AP2146" s="7">
        <f>IF(Q2146&gt;0,RANK(Q2146,(N2146:P2146,Q2146:AF2146)),0)</f>
        <v>3</v>
      </c>
      <c r="AQ2146" s="7">
        <f>IF(R2146&gt;0,RANK(R2146,(N2146:P2146,Q2146:AF2146)),0)</f>
        <v>4</v>
      </c>
      <c r="AR2146" s="7">
        <f>IF(T2146&gt;0,RANK(T2146,(N2146:P2146,Q2146:AF2146)),0)</f>
        <v>0</v>
      </c>
      <c r="AS2146" s="7">
        <f>IF(S2146&gt;0,RANK(S2146,(N2146:P2146,Q2146:AF2146)),0)</f>
        <v>0</v>
      </c>
      <c r="AT2146" s="2">
        <f t="shared" si="844"/>
        <v>1.8118579632775217E-2</v>
      </c>
      <c r="AU2146" s="2">
        <f t="shared" si="845"/>
        <v>5.0958505217180297E-3</v>
      </c>
      <c r="AV2146" s="2">
        <f t="shared" si="846"/>
        <v>0</v>
      </c>
      <c r="AW2146" s="2">
        <f t="shared" si="847"/>
        <v>0</v>
      </c>
      <c r="AY2146" t="s">
        <v>1393</v>
      </c>
      <c r="AZ2146" t="s">
        <v>2058</v>
      </c>
      <c r="BA2146">
        <v>8</v>
      </c>
      <c r="BC2146">
        <v>2</v>
      </c>
      <c r="BD2146" s="91">
        <v>48</v>
      </c>
      <c r="BE2146" s="93">
        <v>407</v>
      </c>
      <c r="BF2146" s="96">
        <f t="shared" si="837"/>
        <v>48407</v>
      </c>
      <c r="BG2146" s="96">
        <f t="shared" si="838"/>
        <v>48407</v>
      </c>
      <c r="BI2146" s="7" t="s">
        <v>1447</v>
      </c>
    </row>
    <row r="2147" spans="1:61" ht="14" hidden="1" customHeight="1" outlineLevel="1" x14ac:dyDescent="0.2">
      <c r="A2147" t="s">
        <v>1242</v>
      </c>
      <c r="B2147" t="s">
        <v>2058</v>
      </c>
      <c r="C2147" s="1">
        <f t="shared" si="839"/>
        <v>25316</v>
      </c>
      <c r="D2147" s="7">
        <f>IF(N2147&gt;0, RANK(N2147,(N2147:P2147,Q2147:AF2147)),0)</f>
        <v>2</v>
      </c>
      <c r="E2147" s="7">
        <f>IF(O2147&gt;0,RANK(O2147,(N2147:P2147,Q2147:AF2147)),0)</f>
        <v>1</v>
      </c>
      <c r="F2147" s="7">
        <f>IF(P2147&gt;0,RANK(P2147,(N2147:P2147,Q2147:AF2147)),0)</f>
        <v>0</v>
      </c>
      <c r="G2147" s="1">
        <f t="shared" si="848"/>
        <v>7680</v>
      </c>
      <c r="H2147" s="2">
        <f t="shared" si="849"/>
        <v>0.30336546057829039</v>
      </c>
      <c r="I2147" s="2"/>
      <c r="J2147" s="2">
        <f t="shared" si="840"/>
        <v>0.33551903934270816</v>
      </c>
      <c r="K2147" s="2">
        <f t="shared" si="841"/>
        <v>0.63888449992099861</v>
      </c>
      <c r="L2147" s="2">
        <f t="shared" si="842"/>
        <v>0</v>
      </c>
      <c r="M2147" s="2">
        <f t="shared" si="843"/>
        <v>2.5596460736293292E-2</v>
      </c>
      <c r="N2147" s="53">
        <v>8494</v>
      </c>
      <c r="O2147" s="53">
        <v>16174</v>
      </c>
      <c r="Q2147" s="53">
        <v>487</v>
      </c>
      <c r="R2147" s="53">
        <v>161</v>
      </c>
      <c r="Y2147" s="53">
        <v>0</v>
      </c>
      <c r="AP2147" s="7">
        <f>IF(Q2147&gt;0,RANK(Q2147,(N2147:P2147,Q2147:AF2147)),0)</f>
        <v>3</v>
      </c>
      <c r="AQ2147" s="7">
        <f>IF(R2147&gt;0,RANK(R2147,(N2147:P2147,Q2147:AF2147)),0)</f>
        <v>4</v>
      </c>
      <c r="AR2147" s="7">
        <f>IF(T2147&gt;0,RANK(T2147,(N2147:P2147,Q2147:AF2147)),0)</f>
        <v>0</v>
      </c>
      <c r="AS2147" s="7">
        <f>IF(S2147&gt;0,RANK(S2147,(N2147:P2147,Q2147:AF2147)),0)</f>
        <v>0</v>
      </c>
      <c r="AT2147" s="2">
        <f t="shared" si="844"/>
        <v>1.923684626323274E-2</v>
      </c>
      <c r="AU2147" s="2">
        <f t="shared" si="845"/>
        <v>6.3596144730605148E-3</v>
      </c>
      <c r="AV2147" s="2">
        <f t="shared" si="846"/>
        <v>0</v>
      </c>
      <c r="AW2147" s="2">
        <f t="shared" si="847"/>
        <v>0</v>
      </c>
      <c r="AY2147" t="s">
        <v>1242</v>
      </c>
      <c r="AZ2147" t="s">
        <v>2058</v>
      </c>
      <c r="BC2147">
        <v>2</v>
      </c>
      <c r="BD2147" s="91">
        <v>48</v>
      </c>
      <c r="BE2147" s="93">
        <v>409</v>
      </c>
      <c r="BF2147" s="96">
        <f t="shared" si="837"/>
        <v>48409</v>
      </c>
      <c r="BG2147" s="96">
        <f t="shared" si="838"/>
        <v>48409</v>
      </c>
      <c r="BI2147" s="7" t="s">
        <v>1447</v>
      </c>
    </row>
    <row r="2148" spans="1:61" ht="14" hidden="1" customHeight="1" outlineLevel="1" x14ac:dyDescent="0.2">
      <c r="A2148" t="s">
        <v>1304</v>
      </c>
      <c r="B2148" t="s">
        <v>2058</v>
      </c>
      <c r="C2148" s="1">
        <f t="shared" si="839"/>
        <v>2500</v>
      </c>
      <c r="D2148" s="7">
        <f>IF(N2148&gt;0, RANK(N2148,(N2148:P2148,Q2148:AF2148)),0)</f>
        <v>2</v>
      </c>
      <c r="E2148" s="7">
        <f>IF(O2148&gt;0,RANK(O2148,(N2148:P2148,Q2148:AF2148)),0)</f>
        <v>1</v>
      </c>
      <c r="F2148" s="7">
        <f>IF(P2148&gt;0,RANK(P2148,(N2148:P2148,Q2148:AF2148)),0)</f>
        <v>0</v>
      </c>
      <c r="G2148" s="1">
        <f t="shared" si="848"/>
        <v>1948</v>
      </c>
      <c r="H2148" s="2">
        <f t="shared" si="849"/>
        <v>0.7792</v>
      </c>
      <c r="I2148" s="2"/>
      <c r="J2148" s="2">
        <f t="shared" si="840"/>
        <v>0.108</v>
      </c>
      <c r="K2148" s="2">
        <f t="shared" si="841"/>
        <v>0.88719999999999999</v>
      </c>
      <c r="L2148" s="2">
        <f t="shared" si="842"/>
        <v>0</v>
      </c>
      <c r="M2148" s="2">
        <f t="shared" si="843"/>
        <v>4.8000000000000265E-3</v>
      </c>
      <c r="N2148" s="53">
        <v>270</v>
      </c>
      <c r="O2148" s="53">
        <v>2218</v>
      </c>
      <c r="Q2148" s="53">
        <v>9</v>
      </c>
      <c r="R2148" s="53">
        <v>3</v>
      </c>
      <c r="Y2148" s="53">
        <v>0</v>
      </c>
      <c r="AP2148" s="7">
        <f>IF(Q2148&gt;0,RANK(Q2148,(N2148:P2148,Q2148:AF2148)),0)</f>
        <v>3</v>
      </c>
      <c r="AQ2148" s="7">
        <f>IF(R2148&gt;0,RANK(R2148,(N2148:P2148,Q2148:AF2148)),0)</f>
        <v>4</v>
      </c>
      <c r="AR2148" s="7">
        <f>IF(T2148&gt;0,RANK(T2148,(N2148:P2148,Q2148:AF2148)),0)</f>
        <v>0</v>
      </c>
      <c r="AS2148" s="7">
        <f>IF(S2148&gt;0,RANK(S2148,(N2148:P2148,Q2148:AF2148)),0)</f>
        <v>0</v>
      </c>
      <c r="AT2148" s="2">
        <f t="shared" si="844"/>
        <v>3.5999999999999999E-3</v>
      </c>
      <c r="AU2148" s="2">
        <f t="shared" si="845"/>
        <v>1.1999999999999999E-3</v>
      </c>
      <c r="AV2148" s="2">
        <f t="shared" si="846"/>
        <v>0</v>
      </c>
      <c r="AW2148" s="2">
        <f t="shared" si="847"/>
        <v>0</v>
      </c>
      <c r="AY2148" t="s">
        <v>1304</v>
      </c>
      <c r="AZ2148" t="s">
        <v>2058</v>
      </c>
      <c r="BA2148">
        <v>11</v>
      </c>
      <c r="BC2148">
        <v>2</v>
      </c>
      <c r="BD2148" s="91">
        <v>48</v>
      </c>
      <c r="BE2148" s="93">
        <v>411</v>
      </c>
      <c r="BF2148" s="96">
        <f t="shared" si="837"/>
        <v>48411</v>
      </c>
      <c r="BG2148" s="96">
        <f t="shared" si="838"/>
        <v>48411</v>
      </c>
      <c r="BI2148" s="7" t="s">
        <v>1447</v>
      </c>
    </row>
    <row r="2149" spans="1:61" ht="14" hidden="1" customHeight="1" outlineLevel="1" x14ac:dyDescent="0.2">
      <c r="A2149" t="s">
        <v>1005</v>
      </c>
      <c r="B2149" t="s">
        <v>2058</v>
      </c>
      <c r="C2149" s="1">
        <f t="shared" si="839"/>
        <v>1132</v>
      </c>
      <c r="D2149" s="7">
        <f>IF(N2149&gt;0, RANK(N2149,(N2149:P2149,Q2149:AF2149)),0)</f>
        <v>2</v>
      </c>
      <c r="E2149" s="7">
        <f>IF(O2149&gt;0,RANK(O2149,(N2149:P2149,Q2149:AF2149)),0)</f>
        <v>1</v>
      </c>
      <c r="F2149" s="7">
        <f>IF(P2149&gt;0,RANK(P2149,(N2149:P2149,Q2149:AF2149)),0)</f>
        <v>0</v>
      </c>
      <c r="G2149" s="1">
        <f t="shared" si="848"/>
        <v>736</v>
      </c>
      <c r="H2149" s="2">
        <f t="shared" si="849"/>
        <v>0.65017667844522964</v>
      </c>
      <c r="I2149" s="2"/>
      <c r="J2149" s="2">
        <f t="shared" si="840"/>
        <v>0.1687279151943463</v>
      </c>
      <c r="K2149" s="2">
        <f t="shared" si="841"/>
        <v>0.81890459363957602</v>
      </c>
      <c r="L2149" s="2">
        <f t="shared" si="842"/>
        <v>0</v>
      </c>
      <c r="M2149" s="2">
        <f t="shared" si="843"/>
        <v>1.2367491166077715E-2</v>
      </c>
      <c r="N2149" s="53">
        <v>191</v>
      </c>
      <c r="O2149" s="53">
        <v>927</v>
      </c>
      <c r="Q2149" s="53">
        <v>10</v>
      </c>
      <c r="R2149" s="53">
        <v>4</v>
      </c>
      <c r="Y2149" s="53">
        <v>0</v>
      </c>
      <c r="AP2149" s="7">
        <f>IF(Q2149&gt;0,RANK(Q2149,(N2149:P2149,Q2149:AF2149)),0)</f>
        <v>3</v>
      </c>
      <c r="AQ2149" s="7">
        <f>IF(R2149&gt;0,RANK(R2149,(N2149:P2149,Q2149:AF2149)),0)</f>
        <v>4</v>
      </c>
      <c r="AR2149" s="7">
        <f>IF(T2149&gt;0,RANK(T2149,(N2149:P2149,Q2149:AF2149)),0)</f>
        <v>0</v>
      </c>
      <c r="AS2149" s="7">
        <f>IF(S2149&gt;0,RANK(S2149,(N2149:P2149,Q2149:AF2149)),0)</f>
        <v>0</v>
      </c>
      <c r="AT2149" s="2">
        <f t="shared" si="844"/>
        <v>8.8339222614840993E-3</v>
      </c>
      <c r="AU2149" s="2">
        <f t="shared" si="845"/>
        <v>3.5335689045936395E-3</v>
      </c>
      <c r="AV2149" s="2">
        <f t="shared" si="846"/>
        <v>0</v>
      </c>
      <c r="AW2149" s="2">
        <f t="shared" si="847"/>
        <v>0</v>
      </c>
      <c r="AY2149" t="s">
        <v>1005</v>
      </c>
      <c r="AZ2149" t="s">
        <v>2058</v>
      </c>
      <c r="BA2149">
        <v>23</v>
      </c>
      <c r="BC2149">
        <v>2</v>
      </c>
      <c r="BD2149" s="91">
        <v>48</v>
      </c>
      <c r="BE2149" s="93">
        <v>413</v>
      </c>
      <c r="BF2149" s="96">
        <f t="shared" si="837"/>
        <v>48413</v>
      </c>
      <c r="BG2149" s="96">
        <f t="shared" si="838"/>
        <v>48413</v>
      </c>
      <c r="BI2149" s="7" t="s">
        <v>1447</v>
      </c>
    </row>
    <row r="2150" spans="1:61" ht="14" hidden="1" customHeight="1" outlineLevel="1" x14ac:dyDescent="0.2">
      <c r="A2150" t="s">
        <v>1257</v>
      </c>
      <c r="B2150" t="s">
        <v>2058</v>
      </c>
      <c r="C2150" s="1">
        <f t="shared" si="839"/>
        <v>5797</v>
      </c>
      <c r="D2150" s="7">
        <f>IF(N2150&gt;0, RANK(N2150,(N2150:P2150,Q2150:AF2150)),0)</f>
        <v>2</v>
      </c>
      <c r="E2150" s="7">
        <f>IF(O2150&gt;0,RANK(O2150,(N2150:P2150,Q2150:AF2150)),0)</f>
        <v>1</v>
      </c>
      <c r="F2150" s="7">
        <f>IF(P2150&gt;0,RANK(P2150,(N2150:P2150,Q2150:AF2150)),0)</f>
        <v>0</v>
      </c>
      <c r="G2150" s="1">
        <f t="shared" si="848"/>
        <v>4065</v>
      </c>
      <c r="H2150" s="2">
        <f t="shared" si="849"/>
        <v>0.70122477143350004</v>
      </c>
      <c r="I2150" s="2"/>
      <c r="J2150" s="2">
        <f t="shared" si="840"/>
        <v>0.13886493013627738</v>
      </c>
      <c r="K2150" s="2">
        <f t="shared" si="841"/>
        <v>0.84008970156977747</v>
      </c>
      <c r="L2150" s="2">
        <f t="shared" si="842"/>
        <v>0</v>
      </c>
      <c r="M2150" s="2">
        <f t="shared" si="843"/>
        <v>2.1045368293945099E-2</v>
      </c>
      <c r="N2150" s="53">
        <v>805</v>
      </c>
      <c r="O2150" s="53">
        <v>4870</v>
      </c>
      <c r="Q2150" s="53">
        <v>89</v>
      </c>
      <c r="R2150" s="53">
        <v>32</v>
      </c>
      <c r="Y2150" s="53">
        <v>1</v>
      </c>
      <c r="AP2150" s="7">
        <f>IF(Q2150&gt;0,RANK(Q2150,(N2150:P2150,Q2150:AF2150)),0)</f>
        <v>3</v>
      </c>
      <c r="AQ2150" s="7">
        <f>IF(R2150&gt;0,RANK(R2150,(N2150:P2150,Q2150:AF2150)),0)</f>
        <v>4</v>
      </c>
      <c r="AR2150" s="7">
        <f>IF(T2150&gt;0,RANK(T2150,(N2150:P2150,Q2150:AF2150)),0)</f>
        <v>0</v>
      </c>
      <c r="AS2150" s="7">
        <f>IF(S2150&gt;0,RANK(S2150,(N2150:P2150,Q2150:AF2150)),0)</f>
        <v>0</v>
      </c>
      <c r="AT2150" s="2">
        <f t="shared" si="844"/>
        <v>1.5352768673451785E-2</v>
      </c>
      <c r="AU2150" s="2">
        <f t="shared" si="845"/>
        <v>5.5200966016905294E-3</v>
      </c>
      <c r="AV2150" s="2">
        <f t="shared" si="846"/>
        <v>0</v>
      </c>
      <c r="AW2150" s="2">
        <f t="shared" si="847"/>
        <v>0</v>
      </c>
      <c r="AY2150" t="s">
        <v>1257</v>
      </c>
      <c r="AZ2150" t="s">
        <v>2058</v>
      </c>
      <c r="BA2150">
        <v>19</v>
      </c>
      <c r="BC2150">
        <v>2</v>
      </c>
      <c r="BD2150" s="91">
        <v>48</v>
      </c>
      <c r="BE2150" s="93">
        <v>415</v>
      </c>
      <c r="BF2150" s="96">
        <f t="shared" si="837"/>
        <v>48415</v>
      </c>
      <c r="BG2150" s="96">
        <f t="shared" si="838"/>
        <v>48415</v>
      </c>
      <c r="BI2150" s="7" t="s">
        <v>1447</v>
      </c>
    </row>
    <row r="2151" spans="1:61" ht="14" hidden="1" customHeight="1" outlineLevel="1" x14ac:dyDescent="0.2">
      <c r="A2151" t="s">
        <v>1779</v>
      </c>
      <c r="B2151" t="s">
        <v>2058</v>
      </c>
      <c r="C2151" s="1">
        <f t="shared" si="839"/>
        <v>1607</v>
      </c>
      <c r="D2151" s="7">
        <f>IF(N2151&gt;0, RANK(N2151,(N2151:P2151,Q2151:AF2151)),0)</f>
        <v>2</v>
      </c>
      <c r="E2151" s="7">
        <f>IF(O2151&gt;0,RANK(O2151,(N2151:P2151,Q2151:AF2151)),0)</f>
        <v>1</v>
      </c>
      <c r="F2151" s="7">
        <f>IF(P2151&gt;0,RANK(P2151,(N2151:P2151,Q2151:AF2151)),0)</f>
        <v>0</v>
      </c>
      <c r="G2151" s="1">
        <f t="shared" si="848"/>
        <v>1360</v>
      </c>
      <c r="H2151" s="2">
        <f t="shared" si="849"/>
        <v>0.84629744866210332</v>
      </c>
      <c r="I2151" s="2"/>
      <c r="J2151" s="2">
        <f t="shared" si="840"/>
        <v>7.1561916614810206E-2</v>
      </c>
      <c r="K2151" s="2">
        <f t="shared" si="841"/>
        <v>0.91785936527691347</v>
      </c>
      <c r="L2151" s="2">
        <f t="shared" si="842"/>
        <v>0</v>
      </c>
      <c r="M2151" s="2">
        <f t="shared" si="843"/>
        <v>1.0578718108276264E-2</v>
      </c>
      <c r="N2151" s="53">
        <v>115</v>
      </c>
      <c r="O2151" s="53">
        <v>1475</v>
      </c>
      <c r="Q2151" s="53">
        <v>14</v>
      </c>
      <c r="R2151" s="53">
        <v>3</v>
      </c>
      <c r="Y2151" s="53">
        <v>0</v>
      </c>
      <c r="AP2151" s="7">
        <f>IF(Q2151&gt;0,RANK(Q2151,(N2151:P2151,Q2151:AF2151)),0)</f>
        <v>3</v>
      </c>
      <c r="AQ2151" s="7">
        <f>IF(R2151&gt;0,RANK(R2151,(N2151:P2151,Q2151:AF2151)),0)</f>
        <v>4</v>
      </c>
      <c r="AR2151" s="7">
        <f>IF(T2151&gt;0,RANK(T2151,(N2151:P2151,Q2151:AF2151)),0)</f>
        <v>0</v>
      </c>
      <c r="AS2151" s="7">
        <f>IF(S2151&gt;0,RANK(S2151,(N2151:P2151,Q2151:AF2151)),0)</f>
        <v>0</v>
      </c>
      <c r="AT2151" s="2">
        <f t="shared" si="844"/>
        <v>8.7118855009334171E-3</v>
      </c>
      <c r="AU2151" s="2">
        <f t="shared" si="845"/>
        <v>1.8668326073428749E-3</v>
      </c>
      <c r="AV2151" s="2">
        <f t="shared" si="846"/>
        <v>0</v>
      </c>
      <c r="AW2151" s="2">
        <f t="shared" si="847"/>
        <v>0</v>
      </c>
      <c r="AY2151" t="s">
        <v>1779</v>
      </c>
      <c r="AZ2151" t="s">
        <v>2058</v>
      </c>
      <c r="BA2151">
        <v>19</v>
      </c>
      <c r="BC2151">
        <v>2</v>
      </c>
      <c r="BD2151" s="91">
        <v>48</v>
      </c>
      <c r="BE2151" s="93">
        <v>417</v>
      </c>
      <c r="BF2151" s="96">
        <f t="shared" si="837"/>
        <v>48417</v>
      </c>
      <c r="BG2151" s="96">
        <f t="shared" si="838"/>
        <v>48417</v>
      </c>
      <c r="BI2151" s="7" t="s">
        <v>1447</v>
      </c>
    </row>
    <row r="2152" spans="1:61" ht="14" hidden="1" customHeight="1" outlineLevel="1" x14ac:dyDescent="0.2">
      <c r="A2152" t="s">
        <v>413</v>
      </c>
      <c r="B2152" t="s">
        <v>2058</v>
      </c>
      <c r="C2152" s="1">
        <f t="shared" si="839"/>
        <v>9992</v>
      </c>
      <c r="D2152" s="7">
        <f>IF(N2152&gt;0, RANK(N2152,(N2152:P2152,Q2152:AF2152)),0)</f>
        <v>2</v>
      </c>
      <c r="E2152" s="7">
        <f>IF(O2152&gt;0,RANK(O2152,(N2152:P2152,Q2152:AF2152)),0)</f>
        <v>1</v>
      </c>
      <c r="F2152" s="7">
        <f>IF(P2152&gt;0,RANK(P2152,(N2152:P2152,Q2152:AF2152)),0)</f>
        <v>0</v>
      </c>
      <c r="G2152" s="1">
        <f t="shared" si="848"/>
        <v>5846</v>
      </c>
      <c r="H2152" s="2">
        <f t="shared" si="849"/>
        <v>0.58506805444355481</v>
      </c>
      <c r="I2152" s="2"/>
      <c r="J2152" s="2">
        <f t="shared" si="840"/>
        <v>0.2023618895116093</v>
      </c>
      <c r="K2152" s="2">
        <f t="shared" si="841"/>
        <v>0.78742994395516408</v>
      </c>
      <c r="L2152" s="2">
        <f t="shared" si="842"/>
        <v>0</v>
      </c>
      <c r="M2152" s="2">
        <f t="shared" si="843"/>
        <v>1.0208166533226648E-2</v>
      </c>
      <c r="N2152" s="53">
        <v>2022</v>
      </c>
      <c r="O2152" s="53">
        <v>7868</v>
      </c>
      <c r="Q2152" s="53">
        <v>75</v>
      </c>
      <c r="R2152" s="53">
        <v>27</v>
      </c>
      <c r="Y2152" s="53">
        <v>0</v>
      </c>
      <c r="AP2152" s="7">
        <f>IF(Q2152&gt;0,RANK(Q2152,(N2152:P2152,Q2152:AF2152)),0)</f>
        <v>3</v>
      </c>
      <c r="AQ2152" s="7">
        <f>IF(R2152&gt;0,RANK(R2152,(N2152:P2152,Q2152:AF2152)),0)</f>
        <v>4</v>
      </c>
      <c r="AR2152" s="7">
        <f>IF(T2152&gt;0,RANK(T2152,(N2152:P2152,Q2152:AF2152)),0)</f>
        <v>0</v>
      </c>
      <c r="AS2152" s="7">
        <f>IF(S2152&gt;0,RANK(S2152,(N2152:P2152,Q2152:AF2152)),0)</f>
        <v>0</v>
      </c>
      <c r="AT2152" s="2">
        <f t="shared" si="844"/>
        <v>7.5060048038430747E-3</v>
      </c>
      <c r="AU2152" s="2">
        <f t="shared" si="845"/>
        <v>2.702161729383507E-3</v>
      </c>
      <c r="AV2152" s="2">
        <f t="shared" si="846"/>
        <v>0</v>
      </c>
      <c r="AW2152" s="2">
        <f t="shared" si="847"/>
        <v>0</v>
      </c>
      <c r="AY2152" t="s">
        <v>413</v>
      </c>
      <c r="AZ2152" t="s">
        <v>2058</v>
      </c>
      <c r="BA2152">
        <v>1</v>
      </c>
      <c r="BC2152">
        <v>2</v>
      </c>
      <c r="BD2152" s="91">
        <v>48</v>
      </c>
      <c r="BE2152" s="93">
        <v>419</v>
      </c>
      <c r="BF2152" s="96">
        <f t="shared" si="837"/>
        <v>48419</v>
      </c>
      <c r="BG2152" s="96">
        <f t="shared" si="838"/>
        <v>48419</v>
      </c>
      <c r="BI2152" s="7" t="s">
        <v>1447</v>
      </c>
    </row>
    <row r="2153" spans="1:61" ht="14" hidden="1" customHeight="1" outlineLevel="1" x14ac:dyDescent="0.2">
      <c r="A2153" t="s">
        <v>1091</v>
      </c>
      <c r="B2153" t="s">
        <v>2058</v>
      </c>
      <c r="C2153" s="1">
        <f t="shared" si="839"/>
        <v>987</v>
      </c>
      <c r="D2153" s="7">
        <f>IF(N2153&gt;0, RANK(N2153,(N2153:P2153,Q2153:AF2153)),0)</f>
        <v>2</v>
      </c>
      <c r="E2153" s="7">
        <f>IF(O2153&gt;0,RANK(O2153,(N2153:P2153,Q2153:AF2153)),0)</f>
        <v>1</v>
      </c>
      <c r="F2153" s="7">
        <f>IF(P2153&gt;0,RANK(P2153,(N2153:P2153,Q2153:AF2153)),0)</f>
        <v>0</v>
      </c>
      <c r="G2153" s="1">
        <f t="shared" si="848"/>
        <v>801</v>
      </c>
      <c r="H2153" s="2">
        <f t="shared" si="849"/>
        <v>0.81155015197568392</v>
      </c>
      <c r="I2153" s="2"/>
      <c r="J2153" s="2">
        <f t="shared" si="840"/>
        <v>8.9159067882472132E-2</v>
      </c>
      <c r="K2153" s="2">
        <f t="shared" si="841"/>
        <v>0.900709219858156</v>
      </c>
      <c r="L2153" s="2">
        <f t="shared" si="842"/>
        <v>0</v>
      </c>
      <c r="M2153" s="2">
        <f t="shared" si="843"/>
        <v>1.0131712259371928E-2</v>
      </c>
      <c r="N2153" s="53">
        <v>88</v>
      </c>
      <c r="O2153" s="53">
        <v>889</v>
      </c>
      <c r="Q2153" s="53">
        <v>7</v>
      </c>
      <c r="R2153" s="53">
        <v>2</v>
      </c>
      <c r="Y2153" s="53">
        <v>1</v>
      </c>
      <c r="AP2153" s="7">
        <f>IF(Q2153&gt;0,RANK(Q2153,(N2153:P2153,Q2153:AF2153)),0)</f>
        <v>3</v>
      </c>
      <c r="AQ2153" s="7">
        <f>IF(R2153&gt;0,RANK(R2153,(N2153:P2153,Q2153:AF2153)),0)</f>
        <v>4</v>
      </c>
      <c r="AR2153" s="7">
        <f>IF(T2153&gt;0,RANK(T2153,(N2153:P2153,Q2153:AF2153)),0)</f>
        <v>0</v>
      </c>
      <c r="AS2153" s="7">
        <f>IF(S2153&gt;0,RANK(S2153,(N2153:P2153,Q2153:AF2153)),0)</f>
        <v>0</v>
      </c>
      <c r="AT2153" s="2">
        <f t="shared" si="844"/>
        <v>7.0921985815602835E-3</v>
      </c>
      <c r="AU2153" s="2">
        <f t="shared" si="845"/>
        <v>2.0263424518743669E-3</v>
      </c>
      <c r="AV2153" s="2">
        <f t="shared" si="846"/>
        <v>0</v>
      </c>
      <c r="AW2153" s="2">
        <f t="shared" si="847"/>
        <v>0</v>
      </c>
      <c r="AY2153" t="s">
        <v>1091</v>
      </c>
      <c r="AZ2153" t="s">
        <v>2058</v>
      </c>
      <c r="BA2153">
        <v>13</v>
      </c>
      <c r="BC2153">
        <v>2</v>
      </c>
      <c r="BD2153" s="91">
        <v>48</v>
      </c>
      <c r="BE2153" s="93">
        <v>421</v>
      </c>
      <c r="BF2153" s="96">
        <f t="shared" si="837"/>
        <v>48421</v>
      </c>
      <c r="BG2153" s="96">
        <f t="shared" si="838"/>
        <v>48421</v>
      </c>
      <c r="BI2153" s="7" t="s">
        <v>1447</v>
      </c>
    </row>
    <row r="2154" spans="1:61" ht="14" hidden="1" customHeight="1" outlineLevel="1" x14ac:dyDescent="0.2">
      <c r="A2154" t="s">
        <v>801</v>
      </c>
      <c r="B2154" t="s">
        <v>2058</v>
      </c>
      <c r="C2154" s="1">
        <f t="shared" si="839"/>
        <v>99887</v>
      </c>
      <c r="D2154" s="7">
        <f>IF(N2154&gt;0, RANK(N2154,(N2154:P2154,Q2154:AF2154)),0)</f>
        <v>2</v>
      </c>
      <c r="E2154" s="7">
        <f>IF(O2154&gt;0,RANK(O2154,(N2154:P2154,Q2154:AF2154)),0)</f>
        <v>1</v>
      </c>
      <c r="F2154" s="7">
        <f>IF(P2154&gt;0,RANK(P2154,(N2154:P2154,Q2154:AF2154)),0)</f>
        <v>0</v>
      </c>
      <c r="G2154" s="1">
        <f t="shared" si="848"/>
        <v>41189</v>
      </c>
      <c r="H2154" s="2">
        <f t="shared" si="849"/>
        <v>0.41235596223732818</v>
      </c>
      <c r="I2154" s="2"/>
      <c r="J2154" s="2">
        <f t="shared" si="840"/>
        <v>0.28417111335809464</v>
      </c>
      <c r="K2154" s="2">
        <f t="shared" si="841"/>
        <v>0.69652707559542282</v>
      </c>
      <c r="L2154" s="2">
        <f t="shared" si="842"/>
        <v>0</v>
      </c>
      <c r="M2154" s="2">
        <f t="shared" si="843"/>
        <v>1.9301811046482542E-2</v>
      </c>
      <c r="N2154" s="53">
        <v>28385</v>
      </c>
      <c r="O2154" s="53">
        <v>69574</v>
      </c>
      <c r="Q2154" s="53">
        <v>1484</v>
      </c>
      <c r="R2154" s="53">
        <v>443</v>
      </c>
      <c r="Y2154" s="53">
        <v>1</v>
      </c>
      <c r="AP2154" s="7">
        <f>IF(Q2154&gt;0,RANK(Q2154,(N2154:P2154,Q2154:AF2154)),0)</f>
        <v>3</v>
      </c>
      <c r="AQ2154" s="7">
        <f>IF(R2154&gt;0,RANK(R2154,(N2154:P2154,Q2154:AF2154)),0)</f>
        <v>4</v>
      </c>
      <c r="AR2154" s="7">
        <f>IF(T2154&gt;0,RANK(T2154,(N2154:P2154,Q2154:AF2154)),0)</f>
        <v>0</v>
      </c>
      <c r="AS2154" s="7">
        <f>IF(S2154&gt;0,RANK(S2154,(N2154:P2154,Q2154:AF2154)),0)</f>
        <v>0</v>
      </c>
      <c r="AT2154" s="2">
        <f t="shared" si="844"/>
        <v>1.4856788170632814E-2</v>
      </c>
      <c r="AU2154" s="2">
        <f t="shared" si="845"/>
        <v>4.4350115630662646E-3</v>
      </c>
      <c r="AV2154" s="2">
        <f t="shared" si="846"/>
        <v>0</v>
      </c>
      <c r="AW2154" s="2">
        <f t="shared" si="847"/>
        <v>0</v>
      </c>
      <c r="AY2154" t="s">
        <v>801</v>
      </c>
      <c r="AZ2154" t="s">
        <v>2058</v>
      </c>
      <c r="BA2154">
        <v>1</v>
      </c>
      <c r="BC2154">
        <v>2</v>
      </c>
      <c r="BD2154" s="91">
        <v>48</v>
      </c>
      <c r="BE2154" s="93">
        <v>423</v>
      </c>
      <c r="BF2154" s="96">
        <f t="shared" si="837"/>
        <v>48423</v>
      </c>
      <c r="BG2154" s="96">
        <f t="shared" si="838"/>
        <v>48423</v>
      </c>
      <c r="BI2154" s="7" t="s">
        <v>1447</v>
      </c>
    </row>
    <row r="2155" spans="1:61" ht="14" hidden="1" customHeight="1" outlineLevel="1" x14ac:dyDescent="0.2">
      <c r="A2155" t="s">
        <v>1780</v>
      </c>
      <c r="B2155" t="s">
        <v>2058</v>
      </c>
      <c r="C2155" s="1">
        <f t="shared" si="839"/>
        <v>4921</v>
      </c>
      <c r="D2155" s="7">
        <f>IF(N2155&gt;0, RANK(N2155,(N2155:P2155,Q2155:AF2155)),0)</f>
        <v>2</v>
      </c>
      <c r="E2155" s="7">
        <f>IF(O2155&gt;0,RANK(O2155,(N2155:P2155,Q2155:AF2155)),0)</f>
        <v>1</v>
      </c>
      <c r="F2155" s="7">
        <f>IF(P2155&gt;0,RANK(P2155,(N2155:P2155,Q2155:AF2155)),0)</f>
        <v>0</v>
      </c>
      <c r="G2155" s="1">
        <f t="shared" si="848"/>
        <v>3391</v>
      </c>
      <c r="H2155" s="2">
        <f t="shared" si="849"/>
        <v>0.68908758382442592</v>
      </c>
      <c r="I2155" s="2"/>
      <c r="J2155" s="2">
        <f t="shared" si="840"/>
        <v>0.14468603942288152</v>
      </c>
      <c r="K2155" s="2">
        <f t="shared" si="841"/>
        <v>0.83377362324730742</v>
      </c>
      <c r="L2155" s="2">
        <f t="shared" si="842"/>
        <v>0</v>
      </c>
      <c r="M2155" s="2">
        <f t="shared" si="843"/>
        <v>2.1540337329811088E-2</v>
      </c>
      <c r="N2155" s="53">
        <v>712</v>
      </c>
      <c r="O2155" s="53">
        <v>4103</v>
      </c>
      <c r="Q2155" s="53">
        <v>78</v>
      </c>
      <c r="R2155" s="53">
        <v>27</v>
      </c>
      <c r="Y2155" s="53">
        <v>1</v>
      </c>
      <c r="AP2155" s="7">
        <f>IF(Q2155&gt;0,RANK(Q2155,(N2155:P2155,Q2155:AF2155)),0)</f>
        <v>3</v>
      </c>
      <c r="AQ2155" s="7">
        <f>IF(R2155&gt;0,RANK(R2155,(N2155:P2155,Q2155:AF2155)),0)</f>
        <v>4</v>
      </c>
      <c r="AR2155" s="7">
        <f>IF(T2155&gt;0,RANK(T2155,(N2155:P2155,Q2155:AF2155)),0)</f>
        <v>0</v>
      </c>
      <c r="AS2155" s="7">
        <f>IF(S2155&gt;0,RANK(S2155,(N2155:P2155,Q2155:AF2155)),0)</f>
        <v>0</v>
      </c>
      <c r="AT2155" s="2">
        <f t="shared" si="844"/>
        <v>1.5850436903068484E-2</v>
      </c>
      <c r="AU2155" s="2">
        <f t="shared" si="845"/>
        <v>5.4866896972160127E-3</v>
      </c>
      <c r="AV2155" s="2">
        <f t="shared" si="846"/>
        <v>0</v>
      </c>
      <c r="AW2155" s="2">
        <f t="shared" si="847"/>
        <v>0</v>
      </c>
      <c r="AY2155" t="s">
        <v>1780</v>
      </c>
      <c r="AZ2155" t="s">
        <v>2058</v>
      </c>
      <c r="BA2155">
        <v>25</v>
      </c>
      <c r="BC2155">
        <v>2</v>
      </c>
      <c r="BD2155" s="91">
        <v>48</v>
      </c>
      <c r="BE2155" s="93">
        <v>425</v>
      </c>
      <c r="BF2155" s="96">
        <f t="shared" si="837"/>
        <v>48425</v>
      </c>
      <c r="BG2155" s="96">
        <f t="shared" si="838"/>
        <v>48425</v>
      </c>
      <c r="BI2155" s="7" t="s">
        <v>1447</v>
      </c>
    </row>
    <row r="2156" spans="1:61" ht="14" hidden="1" customHeight="1" outlineLevel="1" x14ac:dyDescent="0.2">
      <c r="A2156" t="s">
        <v>968</v>
      </c>
      <c r="B2156" t="s">
        <v>2058</v>
      </c>
      <c r="C2156" s="1">
        <f t="shared" si="839"/>
        <v>14751</v>
      </c>
      <c r="D2156" s="7">
        <f>IF(N2156&gt;0, RANK(N2156,(N2156:P2156,Q2156:AF2156)),0)</f>
        <v>1</v>
      </c>
      <c r="E2156" s="7">
        <f>IF(O2156&gt;0,RANK(O2156,(N2156:P2156,Q2156:AF2156)),0)</f>
        <v>2</v>
      </c>
      <c r="F2156" s="7">
        <f>IF(P2156&gt;0,RANK(P2156,(N2156:P2156,Q2156:AF2156)),0)</f>
        <v>0</v>
      </c>
      <c r="G2156" s="1">
        <f t="shared" si="848"/>
        <v>2316</v>
      </c>
      <c r="H2156" s="2">
        <f t="shared" si="849"/>
        <v>0.15700630465731136</v>
      </c>
      <c r="I2156" s="2"/>
      <c r="J2156" s="2">
        <f t="shared" si="840"/>
        <v>0.55325062707613049</v>
      </c>
      <c r="K2156" s="2">
        <f t="shared" si="841"/>
        <v>0.39624432241881907</v>
      </c>
      <c r="L2156" s="2">
        <f t="shared" si="842"/>
        <v>0</v>
      </c>
      <c r="M2156" s="2">
        <f t="shared" si="843"/>
        <v>5.0505050505050442E-2</v>
      </c>
      <c r="N2156" s="53">
        <v>8161</v>
      </c>
      <c r="O2156" s="53">
        <v>5845</v>
      </c>
      <c r="Q2156" s="53">
        <v>357</v>
      </c>
      <c r="R2156" s="53">
        <v>387</v>
      </c>
      <c r="Y2156" s="53">
        <v>1</v>
      </c>
      <c r="AP2156" s="7">
        <f>IF(Q2156&gt;0,RANK(Q2156,(N2156:P2156,Q2156:AF2156)),0)</f>
        <v>4</v>
      </c>
      <c r="AQ2156" s="7">
        <f>IF(R2156&gt;0,RANK(R2156,(N2156:P2156,Q2156:AF2156)),0)</f>
        <v>3</v>
      </c>
      <c r="AR2156" s="7">
        <f>IF(T2156&gt;0,RANK(T2156,(N2156:P2156,Q2156:AF2156)),0)</f>
        <v>0</v>
      </c>
      <c r="AS2156" s="7">
        <f>IF(S2156&gt;0,RANK(S2156,(N2156:P2156,Q2156:AF2156)),0)</f>
        <v>0</v>
      </c>
      <c r="AT2156" s="2">
        <f t="shared" si="844"/>
        <v>2.4201749033963799E-2</v>
      </c>
      <c r="AU2156" s="2">
        <f t="shared" si="845"/>
        <v>2.6235509456985967E-2</v>
      </c>
      <c r="AV2156" s="2">
        <f t="shared" si="846"/>
        <v>0</v>
      </c>
      <c r="AW2156" s="2">
        <f t="shared" si="847"/>
        <v>0</v>
      </c>
      <c r="AY2156" t="s">
        <v>968</v>
      </c>
      <c r="AZ2156" t="s">
        <v>2058</v>
      </c>
      <c r="BA2156">
        <v>28</v>
      </c>
      <c r="BC2156">
        <v>2</v>
      </c>
      <c r="BD2156" s="91">
        <v>48</v>
      </c>
      <c r="BE2156" s="93">
        <v>427</v>
      </c>
      <c r="BF2156" s="96">
        <f t="shared" si="837"/>
        <v>48427</v>
      </c>
      <c r="BG2156" s="96">
        <f t="shared" si="838"/>
        <v>48427</v>
      </c>
      <c r="BI2156" s="7" t="s">
        <v>1447</v>
      </c>
    </row>
    <row r="2157" spans="1:61" ht="14" hidden="1" customHeight="1" outlineLevel="1" x14ac:dyDescent="0.2">
      <c r="A2157" t="s">
        <v>2084</v>
      </c>
      <c r="B2157" t="s">
        <v>2058</v>
      </c>
      <c r="C2157" s="1">
        <f t="shared" si="839"/>
        <v>3735</v>
      </c>
      <c r="D2157" s="7">
        <f>IF(N2157&gt;0, RANK(N2157,(N2157:P2157,Q2157:AF2157)),0)</f>
        <v>2</v>
      </c>
      <c r="E2157" s="7">
        <f>IF(O2157&gt;0,RANK(O2157,(N2157:P2157,Q2157:AF2157)),0)</f>
        <v>1</v>
      </c>
      <c r="F2157" s="7">
        <f>IF(P2157&gt;0,RANK(P2157,(N2157:P2157,Q2157:AF2157)),0)</f>
        <v>0</v>
      </c>
      <c r="G2157" s="1">
        <f t="shared" si="848"/>
        <v>2938</v>
      </c>
      <c r="H2157" s="2">
        <f t="shared" si="849"/>
        <v>0.78661311914323961</v>
      </c>
      <c r="I2157" s="2"/>
      <c r="J2157" s="2">
        <f t="shared" si="840"/>
        <v>0.1001338688085676</v>
      </c>
      <c r="K2157" s="2">
        <f t="shared" si="841"/>
        <v>0.88674698795180718</v>
      </c>
      <c r="L2157" s="2">
        <f t="shared" si="842"/>
        <v>0</v>
      </c>
      <c r="M2157" s="2">
        <f t="shared" si="843"/>
        <v>1.3119143239625264E-2</v>
      </c>
      <c r="N2157" s="53">
        <v>374</v>
      </c>
      <c r="O2157" s="53">
        <v>3312</v>
      </c>
      <c r="Q2157" s="53">
        <v>32</v>
      </c>
      <c r="R2157" s="53">
        <v>17</v>
      </c>
      <c r="Y2157" s="53">
        <v>0</v>
      </c>
      <c r="AP2157" s="7">
        <f>IF(Q2157&gt;0,RANK(Q2157,(N2157:P2157,Q2157:AF2157)),0)</f>
        <v>3</v>
      </c>
      <c r="AQ2157" s="7">
        <f>IF(R2157&gt;0,RANK(R2157,(N2157:P2157,Q2157:AF2157)),0)</f>
        <v>4</v>
      </c>
      <c r="AR2157" s="7">
        <f>IF(T2157&gt;0,RANK(T2157,(N2157:P2157,Q2157:AF2157)),0)</f>
        <v>0</v>
      </c>
      <c r="AS2157" s="7">
        <f>IF(S2157&gt;0,RANK(S2157,(N2157:P2157,Q2157:AF2157)),0)</f>
        <v>0</v>
      </c>
      <c r="AT2157" s="2">
        <f t="shared" si="844"/>
        <v>8.5676037483266403E-3</v>
      </c>
      <c r="AU2157" s="2">
        <f t="shared" si="845"/>
        <v>4.5515394912985273E-3</v>
      </c>
      <c r="AV2157" s="2">
        <f t="shared" si="846"/>
        <v>0</v>
      </c>
      <c r="AW2157" s="2">
        <f t="shared" si="847"/>
        <v>0</v>
      </c>
      <c r="AY2157" t="s">
        <v>2084</v>
      </c>
      <c r="AZ2157" t="s">
        <v>2058</v>
      </c>
      <c r="BC2157">
        <v>2</v>
      </c>
      <c r="BD2157" s="91">
        <v>48</v>
      </c>
      <c r="BE2157" s="93">
        <v>429</v>
      </c>
      <c r="BF2157" s="96">
        <f t="shared" si="837"/>
        <v>48429</v>
      </c>
      <c r="BG2157" s="96">
        <f t="shared" si="838"/>
        <v>48429</v>
      </c>
      <c r="BI2157" s="7" t="s">
        <v>1447</v>
      </c>
    </row>
    <row r="2158" spans="1:61" ht="14" hidden="1" customHeight="1" outlineLevel="1" x14ac:dyDescent="0.2">
      <c r="A2158" t="s">
        <v>1268</v>
      </c>
      <c r="B2158" t="s">
        <v>2058</v>
      </c>
      <c r="C2158" s="1">
        <f t="shared" si="839"/>
        <v>621</v>
      </c>
      <c r="D2158" s="7">
        <f>IF(N2158&gt;0, RANK(N2158,(N2158:P2158,Q2158:AF2158)),0)</f>
        <v>2</v>
      </c>
      <c r="E2158" s="7">
        <f>IF(O2158&gt;0,RANK(O2158,(N2158:P2158,Q2158:AF2158)),0)</f>
        <v>1</v>
      </c>
      <c r="F2158" s="7">
        <f>IF(P2158&gt;0,RANK(P2158,(N2158:P2158,Q2158:AF2158)),0)</f>
        <v>0</v>
      </c>
      <c r="G2158" s="1">
        <f t="shared" si="848"/>
        <v>520</v>
      </c>
      <c r="H2158" s="2">
        <f t="shared" si="849"/>
        <v>0.8373590982286635</v>
      </c>
      <c r="I2158" s="2"/>
      <c r="J2158" s="2">
        <f t="shared" si="840"/>
        <v>7.5684380032206122E-2</v>
      </c>
      <c r="K2158" s="2">
        <f t="shared" si="841"/>
        <v>0.91304347826086951</v>
      </c>
      <c r="L2158" s="2">
        <f t="shared" si="842"/>
        <v>0</v>
      </c>
      <c r="M2158" s="2">
        <f t="shared" si="843"/>
        <v>1.1272141706924366E-2</v>
      </c>
      <c r="N2158" s="53">
        <v>47</v>
      </c>
      <c r="O2158" s="53">
        <v>567</v>
      </c>
      <c r="Q2158" s="53">
        <v>2</v>
      </c>
      <c r="R2158" s="53">
        <v>5</v>
      </c>
      <c r="Y2158" s="53">
        <v>0</v>
      </c>
      <c r="AP2158" s="7">
        <f>IF(Q2158&gt;0,RANK(Q2158,(N2158:P2158,Q2158:AF2158)),0)</f>
        <v>4</v>
      </c>
      <c r="AQ2158" s="7">
        <f>IF(R2158&gt;0,RANK(R2158,(N2158:P2158,Q2158:AF2158)),0)</f>
        <v>3</v>
      </c>
      <c r="AR2158" s="7">
        <f>IF(T2158&gt;0,RANK(T2158,(N2158:P2158,Q2158:AF2158)),0)</f>
        <v>0</v>
      </c>
      <c r="AS2158" s="7">
        <f>IF(S2158&gt;0,RANK(S2158,(N2158:P2158,Q2158:AF2158)),0)</f>
        <v>0</v>
      </c>
      <c r="AT2158" s="2">
        <f t="shared" si="844"/>
        <v>3.2206119162640902E-3</v>
      </c>
      <c r="AU2158" s="2">
        <f t="shared" si="845"/>
        <v>8.0515297906602248E-3</v>
      </c>
      <c r="AV2158" s="2">
        <f t="shared" si="846"/>
        <v>0</v>
      </c>
      <c r="AW2158" s="2">
        <f t="shared" si="847"/>
        <v>0</v>
      </c>
      <c r="AY2158" t="s">
        <v>1268</v>
      </c>
      <c r="AZ2158" t="s">
        <v>2058</v>
      </c>
      <c r="BA2158">
        <v>11</v>
      </c>
      <c r="BC2158">
        <v>2</v>
      </c>
      <c r="BD2158" s="91">
        <v>48</v>
      </c>
      <c r="BE2158" s="93">
        <v>431</v>
      </c>
      <c r="BF2158" s="96">
        <f t="shared" si="837"/>
        <v>48431</v>
      </c>
      <c r="BG2158" s="96">
        <f t="shared" si="838"/>
        <v>48431</v>
      </c>
      <c r="BI2158" s="7" t="s">
        <v>1447</v>
      </c>
    </row>
    <row r="2159" spans="1:61" ht="14" hidden="1" customHeight="1" outlineLevel="1" x14ac:dyDescent="0.2">
      <c r="A2159" t="s">
        <v>1049</v>
      </c>
      <c r="B2159" t="s">
        <v>2058</v>
      </c>
      <c r="C2159" s="1">
        <f t="shared" si="839"/>
        <v>714</v>
      </c>
      <c r="D2159" s="7">
        <f>IF(N2159&gt;0, RANK(N2159,(N2159:P2159,Q2159:AF2159)),0)</f>
        <v>2</v>
      </c>
      <c r="E2159" s="7">
        <f>IF(O2159&gt;0,RANK(O2159,(N2159:P2159,Q2159:AF2159)),0)</f>
        <v>1</v>
      </c>
      <c r="F2159" s="7">
        <f>IF(P2159&gt;0,RANK(P2159,(N2159:P2159,Q2159:AF2159)),0)</f>
        <v>0</v>
      </c>
      <c r="G2159" s="1">
        <f t="shared" si="848"/>
        <v>464</v>
      </c>
      <c r="H2159" s="2">
        <f t="shared" si="849"/>
        <v>0.64985994397759106</v>
      </c>
      <c r="I2159" s="2"/>
      <c r="J2159" s="2">
        <f t="shared" si="840"/>
        <v>0.17086834733893558</v>
      </c>
      <c r="K2159" s="2">
        <f t="shared" si="841"/>
        <v>0.82072829131652658</v>
      </c>
      <c r="L2159" s="2">
        <f t="shared" si="842"/>
        <v>0</v>
      </c>
      <c r="M2159" s="2">
        <f t="shared" si="843"/>
        <v>8.4033613445377853E-3</v>
      </c>
      <c r="N2159" s="53">
        <v>122</v>
      </c>
      <c r="O2159" s="53">
        <v>586</v>
      </c>
      <c r="Q2159" s="53">
        <v>3</v>
      </c>
      <c r="R2159" s="53">
        <v>3</v>
      </c>
      <c r="Y2159" s="53">
        <v>0</v>
      </c>
      <c r="AP2159" s="7">
        <f>IF(Q2159&gt;0,RANK(Q2159,(N2159:P2159,Q2159:AF2159)),0)</f>
        <v>3</v>
      </c>
      <c r="AQ2159" s="7">
        <f>IF(R2159&gt;0,RANK(R2159,(N2159:P2159,Q2159:AF2159)),0)</f>
        <v>3</v>
      </c>
      <c r="AR2159" s="7">
        <f>IF(T2159&gt;0,RANK(T2159,(N2159:P2159,Q2159:AF2159)),0)</f>
        <v>0</v>
      </c>
      <c r="AS2159" s="7">
        <f>IF(S2159&gt;0,RANK(S2159,(N2159:P2159,Q2159:AF2159)),0)</f>
        <v>0</v>
      </c>
      <c r="AT2159" s="2">
        <f t="shared" si="844"/>
        <v>4.2016806722689074E-3</v>
      </c>
      <c r="AU2159" s="2">
        <f t="shared" si="845"/>
        <v>4.2016806722689074E-3</v>
      </c>
      <c r="AV2159" s="2">
        <f t="shared" si="846"/>
        <v>0</v>
      </c>
      <c r="AW2159" s="2">
        <f t="shared" si="847"/>
        <v>0</v>
      </c>
      <c r="AY2159" t="s">
        <v>1049</v>
      </c>
      <c r="AZ2159" t="s">
        <v>2058</v>
      </c>
      <c r="BA2159">
        <v>19</v>
      </c>
      <c r="BC2159">
        <v>2</v>
      </c>
      <c r="BD2159" s="91">
        <v>48</v>
      </c>
      <c r="BE2159" s="93">
        <v>433</v>
      </c>
      <c r="BF2159" s="96">
        <f t="shared" si="837"/>
        <v>48433</v>
      </c>
      <c r="BG2159" s="96">
        <f t="shared" si="838"/>
        <v>48433</v>
      </c>
      <c r="BI2159" s="7" t="s">
        <v>1447</v>
      </c>
    </row>
    <row r="2160" spans="1:61" ht="14" hidden="1" customHeight="1" outlineLevel="1" x14ac:dyDescent="0.2">
      <c r="A2160" t="s">
        <v>2359</v>
      </c>
      <c r="B2160" t="s">
        <v>2058</v>
      </c>
      <c r="C2160" s="1">
        <f t="shared" si="839"/>
        <v>1529</v>
      </c>
      <c r="D2160" s="7">
        <f>IF(N2160&gt;0, RANK(N2160,(N2160:P2160,Q2160:AF2160)),0)</f>
        <v>2</v>
      </c>
      <c r="E2160" s="7">
        <f>IF(O2160&gt;0,RANK(O2160,(N2160:P2160,Q2160:AF2160)),0)</f>
        <v>1</v>
      </c>
      <c r="F2160" s="7">
        <f>IF(P2160&gt;0,RANK(P2160,(N2160:P2160,Q2160:AF2160)),0)</f>
        <v>0</v>
      </c>
      <c r="G2160" s="1">
        <f t="shared" si="848"/>
        <v>899</v>
      </c>
      <c r="H2160" s="2">
        <f t="shared" si="849"/>
        <v>0.58796599084368872</v>
      </c>
      <c r="I2160" s="2"/>
      <c r="J2160" s="2">
        <f t="shared" si="840"/>
        <v>0.19947678221059517</v>
      </c>
      <c r="K2160" s="2">
        <f t="shared" si="841"/>
        <v>0.7874427730542839</v>
      </c>
      <c r="L2160" s="2">
        <f t="shared" si="842"/>
        <v>0</v>
      </c>
      <c r="M2160" s="2">
        <f t="shared" si="843"/>
        <v>1.3080444735120933E-2</v>
      </c>
      <c r="N2160" s="53">
        <v>305</v>
      </c>
      <c r="O2160" s="53">
        <v>1204</v>
      </c>
      <c r="Q2160" s="53">
        <v>10</v>
      </c>
      <c r="R2160" s="53">
        <v>10</v>
      </c>
      <c r="Y2160" s="53">
        <v>0</v>
      </c>
      <c r="AP2160" s="7">
        <f>IF(Q2160&gt;0,RANK(Q2160,(N2160:P2160,Q2160:AF2160)),0)</f>
        <v>3</v>
      </c>
      <c r="AQ2160" s="7">
        <f>IF(R2160&gt;0,RANK(R2160,(N2160:P2160,Q2160:AF2160)),0)</f>
        <v>3</v>
      </c>
      <c r="AR2160" s="7">
        <f>IF(T2160&gt;0,RANK(T2160,(N2160:P2160,Q2160:AF2160)),0)</f>
        <v>0</v>
      </c>
      <c r="AS2160" s="7">
        <f>IF(S2160&gt;0,RANK(S2160,(N2160:P2160,Q2160:AF2160)),0)</f>
        <v>0</v>
      </c>
      <c r="AT2160" s="2">
        <f t="shared" si="844"/>
        <v>6.5402223675604968E-3</v>
      </c>
      <c r="AU2160" s="2">
        <f t="shared" si="845"/>
        <v>6.5402223675604968E-3</v>
      </c>
      <c r="AV2160" s="2">
        <f t="shared" si="846"/>
        <v>0</v>
      </c>
      <c r="AW2160" s="2">
        <f t="shared" si="847"/>
        <v>0</v>
      </c>
      <c r="AY2160" t="s">
        <v>2359</v>
      </c>
      <c r="AZ2160" t="s">
        <v>2058</v>
      </c>
      <c r="BA2160">
        <v>23</v>
      </c>
      <c r="BC2160">
        <v>2</v>
      </c>
      <c r="BD2160" s="91">
        <v>48</v>
      </c>
      <c r="BE2160" s="93">
        <v>435</v>
      </c>
      <c r="BF2160" s="96">
        <f t="shared" si="837"/>
        <v>48435</v>
      </c>
      <c r="BG2160" s="96">
        <f t="shared" si="838"/>
        <v>48435</v>
      </c>
      <c r="BI2160" s="7" t="s">
        <v>1447</v>
      </c>
    </row>
    <row r="2161" spans="1:61" ht="14" hidden="1" customHeight="1" outlineLevel="1" x14ac:dyDescent="0.2">
      <c r="A2161" t="s">
        <v>2529</v>
      </c>
      <c r="B2161" t="s">
        <v>2058</v>
      </c>
      <c r="C2161" s="1">
        <f t="shared" si="839"/>
        <v>2319</v>
      </c>
      <c r="D2161" s="7">
        <f>IF(N2161&gt;0, RANK(N2161,(N2161:P2161,Q2161:AF2161)),0)</f>
        <v>2</v>
      </c>
      <c r="E2161" s="7">
        <f>IF(O2161&gt;0,RANK(O2161,(N2161:P2161,Q2161:AF2161)),0)</f>
        <v>1</v>
      </c>
      <c r="F2161" s="7">
        <f>IF(P2161&gt;0,RANK(P2161,(N2161:P2161,Q2161:AF2161)),0)</f>
        <v>0</v>
      </c>
      <c r="G2161" s="1">
        <f t="shared" si="848"/>
        <v>1331</v>
      </c>
      <c r="H2161" s="2">
        <f t="shared" si="849"/>
        <v>0.57395429064251835</v>
      </c>
      <c r="I2161" s="2"/>
      <c r="J2161" s="2">
        <f t="shared" si="840"/>
        <v>0.20008624407072015</v>
      </c>
      <c r="K2161" s="2">
        <f t="shared" si="841"/>
        <v>0.77404053471323842</v>
      </c>
      <c r="L2161" s="2">
        <f t="shared" si="842"/>
        <v>0</v>
      </c>
      <c r="M2161" s="2">
        <f t="shared" si="843"/>
        <v>2.5873221216041409E-2</v>
      </c>
      <c r="N2161" s="53">
        <v>464</v>
      </c>
      <c r="O2161" s="53">
        <v>1795</v>
      </c>
      <c r="Q2161" s="53">
        <v>44</v>
      </c>
      <c r="R2161" s="53">
        <v>15</v>
      </c>
      <c r="Y2161" s="53">
        <v>1</v>
      </c>
      <c r="AP2161" s="7">
        <f>IF(Q2161&gt;0,RANK(Q2161,(N2161:P2161,Q2161:AF2161)),0)</f>
        <v>3</v>
      </c>
      <c r="AQ2161" s="7">
        <f>IF(R2161&gt;0,RANK(R2161,(N2161:P2161,Q2161:AF2161)),0)</f>
        <v>4</v>
      </c>
      <c r="AR2161" s="7">
        <f>IF(T2161&gt;0,RANK(T2161,(N2161:P2161,Q2161:AF2161)),0)</f>
        <v>0</v>
      </c>
      <c r="AS2161" s="7">
        <f>IF(S2161&gt;0,RANK(S2161,(N2161:P2161,Q2161:AF2161)),0)</f>
        <v>0</v>
      </c>
      <c r="AT2161" s="2">
        <f t="shared" si="844"/>
        <v>1.8973695558430356E-2</v>
      </c>
      <c r="AU2161" s="2">
        <f t="shared" si="845"/>
        <v>6.4683053040103496E-3</v>
      </c>
      <c r="AV2161" s="2">
        <f t="shared" si="846"/>
        <v>0</v>
      </c>
      <c r="AW2161" s="2">
        <f t="shared" si="847"/>
        <v>0</v>
      </c>
      <c r="AY2161" t="s">
        <v>2529</v>
      </c>
      <c r="AZ2161" t="s">
        <v>2058</v>
      </c>
      <c r="BA2161">
        <v>13</v>
      </c>
      <c r="BC2161">
        <v>2</v>
      </c>
      <c r="BD2161" s="91">
        <v>48</v>
      </c>
      <c r="BE2161" s="93">
        <v>437</v>
      </c>
      <c r="BF2161" s="96">
        <f t="shared" si="837"/>
        <v>48437</v>
      </c>
      <c r="BG2161" s="96">
        <f t="shared" si="838"/>
        <v>48437</v>
      </c>
      <c r="BI2161" s="7" t="s">
        <v>1447</v>
      </c>
    </row>
    <row r="2162" spans="1:61" ht="14" hidden="1" customHeight="1" outlineLevel="1" x14ac:dyDescent="0.2">
      <c r="A2162" t="s">
        <v>1384</v>
      </c>
      <c r="B2162" t="s">
        <v>2058</v>
      </c>
      <c r="C2162" s="1">
        <f t="shared" si="839"/>
        <v>828116</v>
      </c>
      <c r="D2162" s="7">
        <f>IF(N2162&gt;0, RANK(N2162,(N2162:P2162,Q2162:AF2162)),0)</f>
        <v>2</v>
      </c>
      <c r="E2162" s="7">
        <f>IF(O2162&gt;0,RANK(O2162,(N2162:P2162,Q2162:AF2162)),0)</f>
        <v>1</v>
      </c>
      <c r="F2162" s="7">
        <f>IF(P2162&gt;0,RANK(P2162,(N2162:P2162,Q2162:AF2162)),0)</f>
        <v>0</v>
      </c>
      <c r="G2162" s="1">
        <f t="shared" si="848"/>
        <v>40709</v>
      </c>
      <c r="H2162" s="2">
        <f t="shared" si="849"/>
        <v>4.9158571987499337E-2</v>
      </c>
      <c r="I2162" s="2"/>
      <c r="J2162" s="2">
        <f t="shared" si="840"/>
        <v>0.46178071671118537</v>
      </c>
      <c r="K2162" s="2">
        <f t="shared" si="841"/>
        <v>0.51093928869868477</v>
      </c>
      <c r="L2162" s="2">
        <f t="shared" si="842"/>
        <v>0</v>
      </c>
      <c r="M2162" s="2">
        <f t="shared" si="843"/>
        <v>2.7279994590129863E-2</v>
      </c>
      <c r="N2162" s="53">
        <v>382408</v>
      </c>
      <c r="O2162" s="53">
        <v>423117</v>
      </c>
      <c r="Q2162" s="53">
        <v>16443</v>
      </c>
      <c r="R2162" s="53">
        <v>6130</v>
      </c>
      <c r="Y2162" s="53">
        <v>18</v>
      </c>
      <c r="AP2162" s="7">
        <f>IF(Q2162&gt;0,RANK(Q2162,(N2162:P2162,Q2162:AF2162)),0)</f>
        <v>3</v>
      </c>
      <c r="AQ2162" s="7">
        <f>IF(R2162&gt;0,RANK(R2162,(N2162:P2162,Q2162:AF2162)),0)</f>
        <v>4</v>
      </c>
      <c r="AR2162" s="7">
        <f>IF(T2162&gt;0,RANK(T2162,(N2162:P2162,Q2162:AF2162)),0)</f>
        <v>0</v>
      </c>
      <c r="AS2162" s="7">
        <f>IF(S2162&gt;0,RANK(S2162,(N2162:P2162,Q2162:AF2162)),0)</f>
        <v>0</v>
      </c>
      <c r="AT2162" s="2">
        <f t="shared" si="844"/>
        <v>1.9855913905781317E-2</v>
      </c>
      <c r="AU2162" s="2">
        <f t="shared" si="845"/>
        <v>7.4023445990658316E-3</v>
      </c>
      <c r="AV2162" s="2">
        <f t="shared" si="846"/>
        <v>0</v>
      </c>
      <c r="AW2162" s="2">
        <f t="shared" si="847"/>
        <v>0</v>
      </c>
      <c r="AY2162" t="s">
        <v>1384</v>
      </c>
      <c r="AZ2162" t="s">
        <v>2058</v>
      </c>
      <c r="BC2162">
        <v>2</v>
      </c>
      <c r="BD2162" s="91">
        <v>48</v>
      </c>
      <c r="BE2162" s="93">
        <v>439</v>
      </c>
      <c r="BF2162" s="96">
        <f t="shared" si="837"/>
        <v>48439</v>
      </c>
      <c r="BG2162" s="96">
        <f t="shared" si="838"/>
        <v>48439</v>
      </c>
      <c r="BI2162" s="7" t="s">
        <v>1447</v>
      </c>
    </row>
    <row r="2163" spans="1:61" ht="14" hidden="1" customHeight="1" outlineLevel="1" x14ac:dyDescent="0.2">
      <c r="A2163" t="s">
        <v>2314</v>
      </c>
      <c r="B2163" t="s">
        <v>2058</v>
      </c>
      <c r="C2163" s="1">
        <f t="shared" si="839"/>
        <v>54483</v>
      </c>
      <c r="D2163" s="7">
        <f>IF(N2163&gt;0, RANK(N2163,(N2163:P2163,Q2163:AF2163)),0)</f>
        <v>2</v>
      </c>
      <c r="E2163" s="7">
        <f>IF(O2163&gt;0,RANK(O2163,(N2163:P2163,Q2163:AF2163)),0)</f>
        <v>1</v>
      </c>
      <c r="F2163" s="7">
        <f>IF(P2163&gt;0,RANK(P2163,(N2163:P2163,Q2163:AF2163)),0)</f>
        <v>0</v>
      </c>
      <c r="G2163" s="1">
        <f t="shared" si="848"/>
        <v>26813</v>
      </c>
      <c r="H2163" s="2">
        <f t="shared" si="849"/>
        <v>0.49213516142649999</v>
      </c>
      <c r="I2163" s="2"/>
      <c r="J2163" s="2">
        <f t="shared" si="840"/>
        <v>0.23996475964979902</v>
      </c>
      <c r="K2163" s="2">
        <f t="shared" si="841"/>
        <v>0.73209992107629906</v>
      </c>
      <c r="L2163" s="2">
        <f t="shared" si="842"/>
        <v>0</v>
      </c>
      <c r="M2163" s="2">
        <f t="shared" si="843"/>
        <v>2.7935319273901915E-2</v>
      </c>
      <c r="N2163" s="53">
        <v>13074</v>
      </c>
      <c r="O2163" s="53">
        <v>39887</v>
      </c>
      <c r="Q2163" s="53">
        <v>1209</v>
      </c>
      <c r="R2163" s="53">
        <v>309</v>
      </c>
      <c r="Y2163" s="53">
        <v>4</v>
      </c>
      <c r="AP2163" s="7">
        <f>IF(Q2163&gt;0,RANK(Q2163,(N2163:P2163,Q2163:AF2163)),0)</f>
        <v>3</v>
      </c>
      <c r="AQ2163" s="7">
        <f>IF(R2163&gt;0,RANK(R2163,(N2163:P2163,Q2163:AF2163)),0)</f>
        <v>4</v>
      </c>
      <c r="AR2163" s="7">
        <f>IF(T2163&gt;0,RANK(T2163,(N2163:P2163,Q2163:AF2163)),0)</f>
        <v>0</v>
      </c>
      <c r="AS2163" s="7">
        <f>IF(S2163&gt;0,RANK(S2163,(N2163:P2163,Q2163:AF2163)),0)</f>
        <v>0</v>
      </c>
      <c r="AT2163" s="2">
        <f t="shared" si="844"/>
        <v>2.2190408017179669E-2</v>
      </c>
      <c r="AU2163" s="2">
        <f t="shared" si="845"/>
        <v>5.6714938604702381E-3</v>
      </c>
      <c r="AV2163" s="2">
        <f t="shared" si="846"/>
        <v>0</v>
      </c>
      <c r="AW2163" s="2">
        <f t="shared" si="847"/>
        <v>0</v>
      </c>
      <c r="AY2163" t="s">
        <v>2314</v>
      </c>
      <c r="AZ2163" t="s">
        <v>2058</v>
      </c>
      <c r="BA2163">
        <v>19</v>
      </c>
      <c r="BC2163">
        <v>2</v>
      </c>
      <c r="BD2163" s="91">
        <v>48</v>
      </c>
      <c r="BE2163" s="93">
        <v>441</v>
      </c>
      <c r="BF2163" s="96">
        <f t="shared" si="837"/>
        <v>48441</v>
      </c>
      <c r="BG2163" s="96">
        <f t="shared" si="838"/>
        <v>48441</v>
      </c>
      <c r="BI2163" s="7" t="s">
        <v>1447</v>
      </c>
    </row>
    <row r="2164" spans="1:61" ht="14" hidden="1" customHeight="1" outlineLevel="1" x14ac:dyDescent="0.2">
      <c r="A2164" t="s">
        <v>1657</v>
      </c>
      <c r="B2164" t="s">
        <v>2058</v>
      </c>
      <c r="C2164" s="1">
        <f t="shared" si="839"/>
        <v>450</v>
      </c>
      <c r="D2164" s="7">
        <f>IF(N2164&gt;0, RANK(N2164,(N2164:P2164,Q2164:AF2164)),0)</f>
        <v>2</v>
      </c>
      <c r="E2164" s="7">
        <f>IF(O2164&gt;0,RANK(O2164,(N2164:P2164,Q2164:AF2164)),0)</f>
        <v>1</v>
      </c>
      <c r="F2164" s="7">
        <f>IF(P2164&gt;0,RANK(P2164,(N2164:P2164,Q2164:AF2164)),0)</f>
        <v>0</v>
      </c>
      <c r="G2164" s="1">
        <f t="shared" si="848"/>
        <v>208</v>
      </c>
      <c r="H2164" s="2">
        <f t="shared" si="849"/>
        <v>0.4622222222222222</v>
      </c>
      <c r="I2164" s="2"/>
      <c r="J2164" s="2">
        <f t="shared" si="840"/>
        <v>0.25777777777777777</v>
      </c>
      <c r="K2164" s="2">
        <f t="shared" si="841"/>
        <v>0.72</v>
      </c>
      <c r="L2164" s="2">
        <f t="shared" si="842"/>
        <v>0</v>
      </c>
      <c r="M2164" s="2">
        <f t="shared" si="843"/>
        <v>2.2222222222222254E-2</v>
      </c>
      <c r="N2164" s="53">
        <v>116</v>
      </c>
      <c r="O2164" s="53">
        <v>324</v>
      </c>
      <c r="Q2164" s="53">
        <v>5</v>
      </c>
      <c r="R2164" s="53">
        <v>3</v>
      </c>
      <c r="Y2164" s="53">
        <v>2</v>
      </c>
      <c r="AP2164" s="7">
        <f>IF(Q2164&gt;0,RANK(Q2164,(N2164:P2164,Q2164:AF2164)),0)</f>
        <v>3</v>
      </c>
      <c r="AQ2164" s="7">
        <f>IF(R2164&gt;0,RANK(R2164,(N2164:P2164,Q2164:AF2164)),0)</f>
        <v>4</v>
      </c>
      <c r="AR2164" s="7">
        <f>IF(T2164&gt;0,RANK(T2164,(N2164:P2164,Q2164:AF2164)),0)</f>
        <v>0</v>
      </c>
      <c r="AS2164" s="7">
        <f>IF(S2164&gt;0,RANK(S2164,(N2164:P2164,Q2164:AF2164)),0)</f>
        <v>0</v>
      </c>
      <c r="AT2164" s="2">
        <f t="shared" si="844"/>
        <v>1.1111111111111112E-2</v>
      </c>
      <c r="AU2164" s="2">
        <f t="shared" si="845"/>
        <v>6.6666666666666671E-3</v>
      </c>
      <c r="AV2164" s="2">
        <f t="shared" si="846"/>
        <v>0</v>
      </c>
      <c r="AW2164" s="2">
        <f t="shared" si="847"/>
        <v>0</v>
      </c>
      <c r="AY2164" t="s">
        <v>1657</v>
      </c>
      <c r="AZ2164" t="s">
        <v>2058</v>
      </c>
      <c r="BA2164">
        <v>23</v>
      </c>
      <c r="BC2164">
        <v>2</v>
      </c>
      <c r="BD2164" s="91">
        <v>48</v>
      </c>
      <c r="BE2164" s="93">
        <v>443</v>
      </c>
      <c r="BF2164" s="96">
        <f t="shared" si="837"/>
        <v>48443</v>
      </c>
      <c r="BG2164" s="96">
        <f t="shared" si="838"/>
        <v>48443</v>
      </c>
      <c r="BI2164" s="7" t="s">
        <v>1447</v>
      </c>
    </row>
    <row r="2165" spans="1:61" ht="14" hidden="1" customHeight="1" outlineLevel="1" x14ac:dyDescent="0.2">
      <c r="A2165" t="s">
        <v>2426</v>
      </c>
      <c r="B2165" t="s">
        <v>2058</v>
      </c>
      <c r="C2165" s="1">
        <f t="shared" si="839"/>
        <v>3524</v>
      </c>
      <c r="D2165" s="7">
        <f>IF(N2165&gt;0, RANK(N2165,(N2165:P2165,Q2165:AF2165)),0)</f>
        <v>2</v>
      </c>
      <c r="E2165" s="7">
        <f>IF(O2165&gt;0,RANK(O2165,(N2165:P2165,Q2165:AF2165)),0)</f>
        <v>1</v>
      </c>
      <c r="F2165" s="7">
        <f>IF(P2165&gt;0,RANK(P2165,(N2165:P2165,Q2165:AF2165)),0)</f>
        <v>0</v>
      </c>
      <c r="G2165" s="1">
        <f t="shared" si="848"/>
        <v>2017</v>
      </c>
      <c r="H2165" s="2">
        <f t="shared" si="849"/>
        <v>0.57236095346197502</v>
      </c>
      <c r="I2165" s="2"/>
      <c r="J2165" s="2">
        <f t="shared" si="840"/>
        <v>0.20261066969353009</v>
      </c>
      <c r="K2165" s="2">
        <f t="shared" si="841"/>
        <v>0.77497162315550516</v>
      </c>
      <c r="L2165" s="2">
        <f t="shared" si="842"/>
        <v>0</v>
      </c>
      <c r="M2165" s="2">
        <f t="shared" si="843"/>
        <v>2.2417707150964694E-2</v>
      </c>
      <c r="N2165" s="53">
        <v>714</v>
      </c>
      <c r="O2165" s="53">
        <v>2731</v>
      </c>
      <c r="Q2165" s="53">
        <v>63</v>
      </c>
      <c r="R2165" s="53">
        <v>16</v>
      </c>
      <c r="Y2165" s="53">
        <v>0</v>
      </c>
      <c r="AP2165" s="7">
        <f>IF(Q2165&gt;0,RANK(Q2165,(N2165:P2165,Q2165:AF2165)),0)</f>
        <v>3</v>
      </c>
      <c r="AQ2165" s="7">
        <f>IF(R2165&gt;0,RANK(R2165,(N2165:P2165,Q2165:AF2165)),0)</f>
        <v>4</v>
      </c>
      <c r="AR2165" s="7">
        <f>IF(T2165&gt;0,RANK(T2165,(N2165:P2165,Q2165:AF2165)),0)</f>
        <v>0</v>
      </c>
      <c r="AS2165" s="7">
        <f>IF(S2165&gt;0,RANK(S2165,(N2165:P2165,Q2165:AF2165)),0)</f>
        <v>0</v>
      </c>
      <c r="AT2165" s="2">
        <f t="shared" si="844"/>
        <v>1.7877412031782065E-2</v>
      </c>
      <c r="AU2165" s="2">
        <f t="shared" si="845"/>
        <v>4.5402951191827468E-3</v>
      </c>
      <c r="AV2165" s="2">
        <f t="shared" si="846"/>
        <v>0</v>
      </c>
      <c r="AW2165" s="2">
        <f t="shared" si="847"/>
        <v>0</v>
      </c>
      <c r="AY2165" t="s">
        <v>2426</v>
      </c>
      <c r="AZ2165" t="s">
        <v>2058</v>
      </c>
      <c r="BA2165">
        <v>19</v>
      </c>
      <c r="BC2165">
        <v>2</v>
      </c>
      <c r="BD2165" s="91">
        <v>48</v>
      </c>
      <c r="BE2165" s="93">
        <v>445</v>
      </c>
      <c r="BF2165" s="96">
        <f t="shared" si="837"/>
        <v>48445</v>
      </c>
      <c r="BG2165" s="96">
        <f t="shared" si="838"/>
        <v>48445</v>
      </c>
      <c r="BI2165" s="7" t="s">
        <v>1447</v>
      </c>
    </row>
    <row r="2166" spans="1:61" ht="14" hidden="1" customHeight="1" outlineLevel="1" x14ac:dyDescent="0.2">
      <c r="A2166" t="s">
        <v>991</v>
      </c>
      <c r="B2166" t="s">
        <v>2058</v>
      </c>
      <c r="C2166" s="1">
        <f t="shared" si="839"/>
        <v>874</v>
      </c>
      <c r="D2166" s="7">
        <f>IF(N2166&gt;0, RANK(N2166,(N2166:P2166,Q2166:AF2166)),0)</f>
        <v>2</v>
      </c>
      <c r="E2166" s="7">
        <f>IF(O2166&gt;0,RANK(O2166,(N2166:P2166,Q2166:AF2166)),0)</f>
        <v>1</v>
      </c>
      <c r="F2166" s="7">
        <f>IF(P2166&gt;0,RANK(P2166,(N2166:P2166,Q2166:AF2166)),0)</f>
        <v>0</v>
      </c>
      <c r="G2166" s="1">
        <f t="shared" si="848"/>
        <v>712</v>
      </c>
      <c r="H2166" s="2">
        <f t="shared" si="849"/>
        <v>0.81464530892448517</v>
      </c>
      <c r="I2166" s="2"/>
      <c r="J2166" s="2">
        <f t="shared" si="840"/>
        <v>8.6956521739130432E-2</v>
      </c>
      <c r="K2166" s="2">
        <f t="shared" si="841"/>
        <v>0.90160183066361554</v>
      </c>
      <c r="L2166" s="2">
        <f t="shared" si="842"/>
        <v>0</v>
      </c>
      <c r="M2166" s="2">
        <f t="shared" si="843"/>
        <v>1.1441647597254079E-2</v>
      </c>
      <c r="N2166" s="53">
        <v>76</v>
      </c>
      <c r="O2166" s="53">
        <v>788</v>
      </c>
      <c r="Q2166" s="53">
        <v>7</v>
      </c>
      <c r="R2166" s="53">
        <v>3</v>
      </c>
      <c r="Y2166" s="53">
        <v>0</v>
      </c>
      <c r="AP2166" s="7">
        <f>IF(Q2166&gt;0,RANK(Q2166,(N2166:P2166,Q2166:AF2166)),0)</f>
        <v>3</v>
      </c>
      <c r="AQ2166" s="7">
        <f>IF(R2166&gt;0,RANK(R2166,(N2166:P2166,Q2166:AF2166)),0)</f>
        <v>4</v>
      </c>
      <c r="AR2166" s="7">
        <f>IF(T2166&gt;0,RANK(T2166,(N2166:P2166,Q2166:AF2166)),0)</f>
        <v>0</v>
      </c>
      <c r="AS2166" s="7">
        <f>IF(S2166&gt;0,RANK(S2166,(N2166:P2166,Q2166:AF2166)),0)</f>
        <v>0</v>
      </c>
      <c r="AT2166" s="2">
        <f t="shared" si="844"/>
        <v>8.0091533180778034E-3</v>
      </c>
      <c r="AU2166" s="2">
        <f t="shared" si="845"/>
        <v>3.4324942791762012E-3</v>
      </c>
      <c r="AV2166" s="2">
        <f t="shared" si="846"/>
        <v>0</v>
      </c>
      <c r="AW2166" s="2">
        <f t="shared" si="847"/>
        <v>0</v>
      </c>
      <c r="AY2166" t="s">
        <v>991</v>
      </c>
      <c r="AZ2166" t="s">
        <v>2058</v>
      </c>
      <c r="BA2166">
        <v>19</v>
      </c>
      <c r="BC2166">
        <v>2</v>
      </c>
      <c r="BD2166" s="91">
        <v>48</v>
      </c>
      <c r="BE2166" s="93">
        <v>447</v>
      </c>
      <c r="BF2166" s="96">
        <f t="shared" si="837"/>
        <v>48447</v>
      </c>
      <c r="BG2166" s="96">
        <f t="shared" si="838"/>
        <v>48447</v>
      </c>
      <c r="BI2166" s="7" t="s">
        <v>1447</v>
      </c>
    </row>
    <row r="2167" spans="1:61" ht="14" hidden="1" customHeight="1" outlineLevel="1" x14ac:dyDescent="0.2">
      <c r="A2167" t="s">
        <v>1499</v>
      </c>
      <c r="B2167" t="s">
        <v>2058</v>
      </c>
      <c r="C2167" s="1">
        <f t="shared" si="839"/>
        <v>10376</v>
      </c>
      <c r="D2167" s="7">
        <f>IF(N2167&gt;0, RANK(N2167,(N2167:P2167,Q2167:AF2167)),0)</f>
        <v>2</v>
      </c>
      <c r="E2167" s="7">
        <f>IF(O2167&gt;0,RANK(O2167,(N2167:P2167,Q2167:AF2167)),0)</f>
        <v>1</v>
      </c>
      <c r="F2167" s="7">
        <f>IF(P2167&gt;0,RANK(P2167,(N2167:P2167,Q2167:AF2167)),0)</f>
        <v>0</v>
      </c>
      <c r="G2167" s="1">
        <f t="shared" si="848"/>
        <v>4678</v>
      </c>
      <c r="H2167" s="2">
        <f t="shared" si="849"/>
        <v>0.45084811102544331</v>
      </c>
      <c r="I2167" s="2"/>
      <c r="J2167" s="2">
        <f t="shared" si="840"/>
        <v>0.26484194294525831</v>
      </c>
      <c r="K2167" s="2">
        <f t="shared" si="841"/>
        <v>0.71569005397070162</v>
      </c>
      <c r="L2167" s="2">
        <f t="shared" si="842"/>
        <v>0</v>
      </c>
      <c r="M2167" s="2">
        <f t="shared" si="843"/>
        <v>1.9468003084040064E-2</v>
      </c>
      <c r="N2167" s="53">
        <v>2748</v>
      </c>
      <c r="O2167" s="53">
        <v>7426</v>
      </c>
      <c r="Q2167" s="53">
        <v>152</v>
      </c>
      <c r="R2167" s="53">
        <v>50</v>
      </c>
      <c r="Y2167" s="53">
        <v>0</v>
      </c>
      <c r="AP2167" s="7">
        <f>IF(Q2167&gt;0,RANK(Q2167,(N2167:P2167,Q2167:AF2167)),0)</f>
        <v>3</v>
      </c>
      <c r="AQ2167" s="7">
        <f>IF(R2167&gt;0,RANK(R2167,(N2167:P2167,Q2167:AF2167)),0)</f>
        <v>4</v>
      </c>
      <c r="AR2167" s="7">
        <f>IF(T2167&gt;0,RANK(T2167,(N2167:P2167,Q2167:AF2167)),0)</f>
        <v>0</v>
      </c>
      <c r="AS2167" s="7">
        <f>IF(S2167&gt;0,RANK(S2167,(N2167:P2167,Q2167:AF2167)),0)</f>
        <v>0</v>
      </c>
      <c r="AT2167" s="2">
        <f t="shared" si="844"/>
        <v>1.4649190439475714E-2</v>
      </c>
      <c r="AU2167" s="2">
        <f t="shared" si="845"/>
        <v>4.8188126445643797E-3</v>
      </c>
      <c r="AV2167" s="2">
        <f t="shared" si="846"/>
        <v>0</v>
      </c>
      <c r="AW2167" s="2">
        <f t="shared" si="847"/>
        <v>0</v>
      </c>
      <c r="AY2167" t="s">
        <v>1499</v>
      </c>
      <c r="AZ2167" t="s">
        <v>2058</v>
      </c>
      <c r="BA2167">
        <v>4</v>
      </c>
      <c r="BC2167">
        <v>2</v>
      </c>
      <c r="BD2167" s="91">
        <v>48</v>
      </c>
      <c r="BE2167" s="93">
        <v>449</v>
      </c>
      <c r="BF2167" s="96">
        <f t="shared" si="837"/>
        <v>48449</v>
      </c>
      <c r="BG2167" s="96">
        <f t="shared" si="838"/>
        <v>48449</v>
      </c>
      <c r="BI2167" s="7" t="s">
        <v>1447</v>
      </c>
    </row>
    <row r="2168" spans="1:61" ht="14" hidden="1" customHeight="1" outlineLevel="1" x14ac:dyDescent="0.2">
      <c r="A2168" t="s">
        <v>2512</v>
      </c>
      <c r="B2168" t="s">
        <v>2058</v>
      </c>
      <c r="C2168" s="1">
        <f t="shared" si="839"/>
        <v>44823</v>
      </c>
      <c r="D2168" s="7">
        <f>IF(N2168&gt;0, RANK(N2168,(N2168:P2168,Q2168:AF2168)),0)</f>
        <v>2</v>
      </c>
      <c r="E2168" s="7">
        <f>IF(O2168&gt;0,RANK(O2168,(N2168:P2168,Q2168:AF2168)),0)</f>
        <v>1</v>
      </c>
      <c r="F2168" s="7">
        <f>IF(P2168&gt;0,RANK(P2168,(N2168:P2168,Q2168:AF2168)),0)</f>
        <v>0</v>
      </c>
      <c r="G2168" s="1">
        <f t="shared" si="848"/>
        <v>20969</v>
      </c>
      <c r="H2168" s="2">
        <f t="shared" si="849"/>
        <v>0.46781786136581666</v>
      </c>
      <c r="I2168" s="2"/>
      <c r="J2168" s="2">
        <f t="shared" si="840"/>
        <v>0.25368672333400261</v>
      </c>
      <c r="K2168" s="2">
        <f t="shared" si="841"/>
        <v>0.72150458469981926</v>
      </c>
      <c r="L2168" s="2">
        <f t="shared" si="842"/>
        <v>0</v>
      </c>
      <c r="M2168" s="2">
        <f t="shared" si="843"/>
        <v>2.4808691966178187E-2</v>
      </c>
      <c r="N2168" s="53">
        <v>11371</v>
      </c>
      <c r="O2168" s="53">
        <v>32340</v>
      </c>
      <c r="Q2168" s="53">
        <v>876</v>
      </c>
      <c r="R2168" s="53">
        <v>234</v>
      </c>
      <c r="Y2168" s="53">
        <v>2</v>
      </c>
      <c r="AP2168" s="7">
        <f>IF(Q2168&gt;0,RANK(Q2168,(N2168:P2168,Q2168:AF2168)),0)</f>
        <v>3</v>
      </c>
      <c r="AQ2168" s="7">
        <f>IF(R2168&gt;0,RANK(R2168,(N2168:P2168,Q2168:AF2168)),0)</f>
        <v>4</v>
      </c>
      <c r="AR2168" s="7">
        <f>IF(T2168&gt;0,RANK(T2168,(N2168:P2168,Q2168:AF2168)),0)</f>
        <v>0</v>
      </c>
      <c r="AS2168" s="7">
        <f>IF(S2168&gt;0,RANK(S2168,(N2168:P2168,Q2168:AF2168)),0)</f>
        <v>0</v>
      </c>
      <c r="AT2168" s="2">
        <f t="shared" si="844"/>
        <v>1.9543537915802156E-2</v>
      </c>
      <c r="AU2168" s="2">
        <f t="shared" si="845"/>
        <v>5.2205341007964664E-3</v>
      </c>
      <c r="AV2168" s="2">
        <f t="shared" si="846"/>
        <v>0</v>
      </c>
      <c r="AW2168" s="2">
        <f t="shared" si="847"/>
        <v>0</v>
      </c>
      <c r="AY2168" t="s">
        <v>2512</v>
      </c>
      <c r="AZ2168" t="s">
        <v>2058</v>
      </c>
      <c r="BA2168">
        <v>11</v>
      </c>
      <c r="BC2168">
        <v>2</v>
      </c>
      <c r="BD2168" s="91">
        <v>48</v>
      </c>
      <c r="BE2168" s="93">
        <v>451</v>
      </c>
      <c r="BF2168" s="96">
        <f t="shared" si="837"/>
        <v>48451</v>
      </c>
      <c r="BG2168" s="96">
        <f t="shared" si="838"/>
        <v>48451</v>
      </c>
      <c r="BI2168" s="7" t="s">
        <v>1447</v>
      </c>
    </row>
    <row r="2169" spans="1:61" ht="14" hidden="1" customHeight="1" outlineLevel="1" x14ac:dyDescent="0.2">
      <c r="A2169" t="s">
        <v>2022</v>
      </c>
      <c r="B2169" t="s">
        <v>2058</v>
      </c>
      <c r="C2169" s="1">
        <f t="shared" si="839"/>
        <v>600609</v>
      </c>
      <c r="D2169" s="7">
        <f>IF(N2169&gt;0, RANK(N2169,(N2169:P2169,Q2169:AF2169)),0)</f>
        <v>1</v>
      </c>
      <c r="E2169" s="7">
        <f>IF(O2169&gt;0,RANK(O2169,(N2169:P2169,Q2169:AF2169)),0)</f>
        <v>2</v>
      </c>
      <c r="F2169" s="7">
        <f>IF(P2169&gt;0,RANK(P2169,(N2169:P2169,Q2169:AF2169)),0)</f>
        <v>0</v>
      </c>
      <c r="G2169" s="1">
        <f t="shared" si="848"/>
        <v>232668</v>
      </c>
      <c r="H2169" s="2">
        <f t="shared" si="849"/>
        <v>0.3873868023955685</v>
      </c>
      <c r="I2169" s="2"/>
      <c r="J2169" s="2">
        <f t="shared" si="840"/>
        <v>0.68018960754833846</v>
      </c>
      <c r="K2169" s="2">
        <f t="shared" si="841"/>
        <v>0.29280280515276996</v>
      </c>
      <c r="L2169" s="2">
        <f t="shared" si="842"/>
        <v>0</v>
      </c>
      <c r="M2169" s="2">
        <f t="shared" si="843"/>
        <v>2.7007587298891578E-2</v>
      </c>
      <c r="N2169" s="53">
        <v>408528</v>
      </c>
      <c r="O2169" s="53">
        <v>175860</v>
      </c>
      <c r="Q2169" s="53">
        <v>12006</v>
      </c>
      <c r="R2169" s="53">
        <v>4191</v>
      </c>
      <c r="Y2169" s="53">
        <v>24</v>
      </c>
      <c r="AP2169" s="7">
        <f>IF(Q2169&gt;0,RANK(Q2169,(N2169:P2169,Q2169:AF2169)),0)</f>
        <v>3</v>
      </c>
      <c r="AQ2169" s="7">
        <f>IF(R2169&gt;0,RANK(R2169,(N2169:P2169,Q2169:AF2169)),0)</f>
        <v>4</v>
      </c>
      <c r="AR2169" s="7">
        <f>IF(T2169&gt;0,RANK(T2169,(N2169:P2169,Q2169:AF2169)),0)</f>
        <v>0</v>
      </c>
      <c r="AS2169" s="7">
        <f>IF(S2169&gt;0,RANK(S2169,(N2169:P2169,Q2169:AF2169)),0)</f>
        <v>0</v>
      </c>
      <c r="AT2169" s="2">
        <f t="shared" si="844"/>
        <v>1.9989710443899442E-2</v>
      </c>
      <c r="AU2169" s="2">
        <f t="shared" si="845"/>
        <v>6.9779174138249675E-3</v>
      </c>
      <c r="AV2169" s="2">
        <f t="shared" si="846"/>
        <v>0</v>
      </c>
      <c r="AW2169" s="2">
        <f t="shared" si="847"/>
        <v>0</v>
      </c>
      <c r="AY2169" t="s">
        <v>2022</v>
      </c>
      <c r="AZ2169" t="s">
        <v>2058</v>
      </c>
      <c r="BC2169">
        <v>2</v>
      </c>
      <c r="BD2169" s="91">
        <v>48</v>
      </c>
      <c r="BE2169" s="93">
        <v>453</v>
      </c>
      <c r="BF2169" s="96">
        <f t="shared" si="837"/>
        <v>48453</v>
      </c>
      <c r="BG2169" s="96">
        <f t="shared" si="838"/>
        <v>48453</v>
      </c>
      <c r="BI2169" s="7" t="s">
        <v>1447</v>
      </c>
    </row>
    <row r="2170" spans="1:61" ht="14" hidden="1" customHeight="1" outlineLevel="1" x14ac:dyDescent="0.2">
      <c r="A2170" t="s">
        <v>871</v>
      </c>
      <c r="B2170" t="s">
        <v>2058</v>
      </c>
      <c r="C2170" s="1">
        <f t="shared" si="839"/>
        <v>6812</v>
      </c>
      <c r="D2170" s="7">
        <f>IF(N2170&gt;0, RANK(N2170,(N2170:P2170,Q2170:AF2170)),0)</f>
        <v>2</v>
      </c>
      <c r="E2170" s="7">
        <f>IF(O2170&gt;0,RANK(O2170,(N2170:P2170,Q2170:AF2170)),0)</f>
        <v>1</v>
      </c>
      <c r="F2170" s="7">
        <f>IF(P2170&gt;0,RANK(P2170,(N2170:P2170,Q2170:AF2170)),0)</f>
        <v>0</v>
      </c>
      <c r="G2170" s="1">
        <f t="shared" si="848"/>
        <v>4187</v>
      </c>
      <c r="H2170" s="2">
        <f t="shared" si="849"/>
        <v>0.61465061655901354</v>
      </c>
      <c r="I2170" s="2"/>
      <c r="J2170" s="2">
        <f t="shared" si="840"/>
        <v>0.18467410452143276</v>
      </c>
      <c r="K2170" s="2">
        <f t="shared" si="841"/>
        <v>0.79932472108044628</v>
      </c>
      <c r="L2170" s="2">
        <f t="shared" si="842"/>
        <v>0</v>
      </c>
      <c r="M2170" s="2">
        <f t="shared" si="843"/>
        <v>1.6001174398120988E-2</v>
      </c>
      <c r="N2170" s="53">
        <v>1258</v>
      </c>
      <c r="O2170" s="53">
        <v>5445</v>
      </c>
      <c r="Q2170" s="53">
        <v>79</v>
      </c>
      <c r="R2170" s="53">
        <v>30</v>
      </c>
      <c r="Y2170" s="53">
        <v>0</v>
      </c>
      <c r="AP2170" s="7">
        <f>IF(Q2170&gt;0,RANK(Q2170,(N2170:P2170,Q2170:AF2170)),0)</f>
        <v>3</v>
      </c>
      <c r="AQ2170" s="7">
        <f>IF(R2170&gt;0,RANK(R2170,(N2170:P2170,Q2170:AF2170)),0)</f>
        <v>4</v>
      </c>
      <c r="AR2170" s="7">
        <f>IF(T2170&gt;0,RANK(T2170,(N2170:P2170,Q2170:AF2170)),0)</f>
        <v>0</v>
      </c>
      <c r="AS2170" s="7">
        <f>IF(S2170&gt;0,RANK(S2170,(N2170:P2170,Q2170:AF2170)),0)</f>
        <v>0</v>
      </c>
      <c r="AT2170" s="2">
        <f t="shared" si="844"/>
        <v>1.1597181444509689E-2</v>
      </c>
      <c r="AU2170" s="2">
        <f t="shared" si="845"/>
        <v>4.4039929536112739E-3</v>
      </c>
      <c r="AV2170" s="2">
        <f t="shared" si="846"/>
        <v>0</v>
      </c>
      <c r="AW2170" s="2">
        <f t="shared" si="847"/>
        <v>0</v>
      </c>
      <c r="AY2170" t="s">
        <v>871</v>
      </c>
      <c r="AZ2170" t="s">
        <v>2058</v>
      </c>
      <c r="BA2170">
        <v>8</v>
      </c>
      <c r="BC2170">
        <v>2</v>
      </c>
      <c r="BD2170" s="91">
        <v>48</v>
      </c>
      <c r="BE2170" s="93">
        <v>455</v>
      </c>
      <c r="BF2170" s="96">
        <f t="shared" si="837"/>
        <v>48455</v>
      </c>
      <c r="BG2170" s="96">
        <f t="shared" si="838"/>
        <v>48455</v>
      </c>
      <c r="BI2170" s="7" t="s">
        <v>1447</v>
      </c>
    </row>
    <row r="2171" spans="1:61" ht="14" hidden="1" customHeight="1" outlineLevel="1" x14ac:dyDescent="0.2">
      <c r="A2171" t="s">
        <v>1375</v>
      </c>
      <c r="B2171" t="s">
        <v>2058</v>
      </c>
      <c r="C2171" s="1">
        <f t="shared" si="839"/>
        <v>9523</v>
      </c>
      <c r="D2171" s="7">
        <f>IF(N2171&gt;0, RANK(N2171,(N2171:P2171,Q2171:AF2171)),0)</f>
        <v>2</v>
      </c>
      <c r="E2171" s="7">
        <f>IF(O2171&gt;0,RANK(O2171,(N2171:P2171,Q2171:AF2171)),0)</f>
        <v>1</v>
      </c>
      <c r="F2171" s="7">
        <f>IF(P2171&gt;0,RANK(P2171,(N2171:P2171,Q2171:AF2171)),0)</f>
        <v>0</v>
      </c>
      <c r="G2171" s="1">
        <f t="shared" si="848"/>
        <v>6516</v>
      </c>
      <c r="H2171" s="2">
        <f t="shared" si="849"/>
        <v>0.68423816024362072</v>
      </c>
      <c r="I2171" s="2"/>
      <c r="J2171" s="2">
        <f t="shared" si="840"/>
        <v>0.14701249606216529</v>
      </c>
      <c r="K2171" s="2">
        <f t="shared" si="841"/>
        <v>0.83125065630578598</v>
      </c>
      <c r="L2171" s="2">
        <f t="shared" si="842"/>
        <v>0</v>
      </c>
      <c r="M2171" s="2">
        <f t="shared" si="843"/>
        <v>2.173684763204875E-2</v>
      </c>
      <c r="N2171" s="53">
        <v>1400</v>
      </c>
      <c r="O2171" s="53">
        <v>7916</v>
      </c>
      <c r="Q2171" s="53">
        <v>154</v>
      </c>
      <c r="R2171" s="53">
        <v>53</v>
      </c>
      <c r="Y2171" s="53">
        <v>0</v>
      </c>
      <c r="AP2171" s="7">
        <f>IF(Q2171&gt;0,RANK(Q2171,(N2171:P2171,Q2171:AF2171)),0)</f>
        <v>3</v>
      </c>
      <c r="AQ2171" s="7">
        <f>IF(R2171&gt;0,RANK(R2171,(N2171:P2171,Q2171:AF2171)),0)</f>
        <v>4</v>
      </c>
      <c r="AR2171" s="7">
        <f>IF(T2171&gt;0,RANK(T2171,(N2171:P2171,Q2171:AF2171)),0)</f>
        <v>0</v>
      </c>
      <c r="AS2171" s="7">
        <f>IF(S2171&gt;0,RANK(S2171,(N2171:P2171,Q2171:AF2171)),0)</f>
        <v>0</v>
      </c>
      <c r="AT2171" s="2">
        <f t="shared" si="844"/>
        <v>1.6171374566838183E-2</v>
      </c>
      <c r="AU2171" s="2">
        <f t="shared" si="845"/>
        <v>5.5654730652105432E-3</v>
      </c>
      <c r="AV2171" s="2">
        <f t="shared" si="846"/>
        <v>0</v>
      </c>
      <c r="AW2171" s="2">
        <f t="shared" si="847"/>
        <v>0</v>
      </c>
      <c r="AY2171" t="s">
        <v>1375</v>
      </c>
      <c r="AZ2171" t="s">
        <v>2058</v>
      </c>
      <c r="BA2171">
        <v>36</v>
      </c>
      <c r="BC2171">
        <v>2</v>
      </c>
      <c r="BD2171" s="91">
        <v>48</v>
      </c>
      <c r="BE2171" s="93">
        <v>457</v>
      </c>
      <c r="BF2171" s="96">
        <f t="shared" si="837"/>
        <v>48457</v>
      </c>
      <c r="BG2171" s="96">
        <f t="shared" si="838"/>
        <v>48457</v>
      </c>
      <c r="BI2171" s="7" t="s">
        <v>1447</v>
      </c>
    </row>
    <row r="2172" spans="1:61" ht="14" hidden="1" customHeight="1" outlineLevel="1" x14ac:dyDescent="0.2">
      <c r="A2172" t="s">
        <v>429</v>
      </c>
      <c r="B2172" t="s">
        <v>2058</v>
      </c>
      <c r="C2172" s="1">
        <f t="shared" si="839"/>
        <v>18653</v>
      </c>
      <c r="D2172" s="7">
        <f>IF(N2172&gt;0, RANK(N2172,(N2172:P2172,Q2172:AF2172)),0)</f>
        <v>2</v>
      </c>
      <c r="E2172" s="7">
        <f>IF(O2172&gt;0,RANK(O2172,(N2172:P2172,Q2172:AF2172)),0)</f>
        <v>1</v>
      </c>
      <c r="F2172" s="7">
        <f>IF(P2172&gt;0,RANK(P2172,(N2172:P2172,Q2172:AF2172)),0)</f>
        <v>0</v>
      </c>
      <c r="G2172" s="1">
        <f t="shared" si="848"/>
        <v>12666</v>
      </c>
      <c r="H2172" s="2">
        <f t="shared" si="849"/>
        <v>0.67903286334637858</v>
      </c>
      <c r="I2172" s="2"/>
      <c r="J2172" s="2">
        <f t="shared" si="840"/>
        <v>0.15032434460944621</v>
      </c>
      <c r="K2172" s="2">
        <f t="shared" si="841"/>
        <v>0.82935720795582479</v>
      </c>
      <c r="L2172" s="2">
        <f t="shared" si="842"/>
        <v>0</v>
      </c>
      <c r="M2172" s="2">
        <f t="shared" si="843"/>
        <v>2.0318447434728992E-2</v>
      </c>
      <c r="N2172" s="53">
        <v>2804</v>
      </c>
      <c r="O2172" s="53">
        <v>15470</v>
      </c>
      <c r="Q2172" s="53">
        <v>320</v>
      </c>
      <c r="R2172" s="53">
        <v>55</v>
      </c>
      <c r="Y2172" s="53">
        <v>4</v>
      </c>
      <c r="AP2172" s="7">
        <f>IF(Q2172&gt;0,RANK(Q2172,(N2172:P2172,Q2172:AF2172)),0)</f>
        <v>3</v>
      </c>
      <c r="AQ2172" s="7">
        <f>IF(R2172&gt;0,RANK(R2172,(N2172:P2172,Q2172:AF2172)),0)</f>
        <v>4</v>
      </c>
      <c r="AR2172" s="7">
        <f>IF(T2172&gt;0,RANK(T2172,(N2172:P2172,Q2172:AF2172)),0)</f>
        <v>0</v>
      </c>
      <c r="AS2172" s="7">
        <f>IF(S2172&gt;0,RANK(S2172,(N2172:P2172,Q2172:AF2172)),0)</f>
        <v>0</v>
      </c>
      <c r="AT2172" s="2">
        <f t="shared" si="844"/>
        <v>1.7155417359137941E-2</v>
      </c>
      <c r="AU2172" s="2">
        <f t="shared" si="845"/>
        <v>2.9485873586018335E-3</v>
      </c>
      <c r="AV2172" s="2">
        <f t="shared" si="846"/>
        <v>0</v>
      </c>
      <c r="AW2172" s="2">
        <f t="shared" si="847"/>
        <v>0</v>
      </c>
      <c r="AY2172" t="s">
        <v>429</v>
      </c>
      <c r="AZ2172" t="s">
        <v>2058</v>
      </c>
      <c r="BC2172">
        <v>2</v>
      </c>
      <c r="BD2172" s="91">
        <v>48</v>
      </c>
      <c r="BE2172" s="93">
        <v>459</v>
      </c>
      <c r="BF2172" s="96">
        <f t="shared" si="837"/>
        <v>48459</v>
      </c>
      <c r="BG2172" s="96">
        <f t="shared" si="838"/>
        <v>48459</v>
      </c>
      <c r="BI2172" s="7" t="s">
        <v>1447</v>
      </c>
    </row>
    <row r="2173" spans="1:61" ht="14" hidden="1" customHeight="1" outlineLevel="1" x14ac:dyDescent="0.2">
      <c r="A2173" t="s">
        <v>725</v>
      </c>
      <c r="B2173" t="s">
        <v>2058</v>
      </c>
      <c r="C2173" s="1">
        <f t="shared" si="839"/>
        <v>1336</v>
      </c>
      <c r="D2173" s="7">
        <f>IF(N2173&gt;0, RANK(N2173,(N2173:P2173,Q2173:AF2173)),0)</f>
        <v>2</v>
      </c>
      <c r="E2173" s="7">
        <f>IF(O2173&gt;0,RANK(O2173,(N2173:P2173,Q2173:AF2173)),0)</f>
        <v>1</v>
      </c>
      <c r="F2173" s="7">
        <f>IF(P2173&gt;0,RANK(P2173,(N2173:P2173,Q2173:AF2173)),0)</f>
        <v>0</v>
      </c>
      <c r="G2173" s="1">
        <f t="shared" si="848"/>
        <v>987</v>
      </c>
      <c r="H2173" s="2">
        <f t="shared" si="849"/>
        <v>0.73877245508982037</v>
      </c>
      <c r="I2173" s="2"/>
      <c r="J2173" s="2">
        <f t="shared" si="840"/>
        <v>0.11976047904191617</v>
      </c>
      <c r="K2173" s="2">
        <f t="shared" si="841"/>
        <v>0.85853293413173648</v>
      </c>
      <c r="L2173" s="2">
        <f t="shared" si="842"/>
        <v>0</v>
      </c>
      <c r="M2173" s="2">
        <f t="shared" si="843"/>
        <v>2.1706586826347296E-2</v>
      </c>
      <c r="N2173" s="53">
        <v>160</v>
      </c>
      <c r="O2173" s="53">
        <v>1147</v>
      </c>
      <c r="Q2173" s="53">
        <v>18</v>
      </c>
      <c r="R2173" s="53">
        <v>11</v>
      </c>
      <c r="Y2173" s="53">
        <v>0</v>
      </c>
      <c r="AP2173" s="7">
        <f>IF(Q2173&gt;0,RANK(Q2173,(N2173:P2173,Q2173:AF2173)),0)</f>
        <v>3</v>
      </c>
      <c r="AQ2173" s="7">
        <f>IF(R2173&gt;0,RANK(R2173,(N2173:P2173,Q2173:AF2173)),0)</f>
        <v>4</v>
      </c>
      <c r="AR2173" s="7">
        <f>IF(T2173&gt;0,RANK(T2173,(N2173:P2173,Q2173:AF2173)),0)</f>
        <v>0</v>
      </c>
      <c r="AS2173" s="7">
        <f>IF(S2173&gt;0,RANK(S2173,(N2173:P2173,Q2173:AF2173)),0)</f>
        <v>0</v>
      </c>
      <c r="AT2173" s="2">
        <f t="shared" si="844"/>
        <v>1.3473053892215569E-2</v>
      </c>
      <c r="AU2173" s="2">
        <f t="shared" si="845"/>
        <v>8.2335329341317372E-3</v>
      </c>
      <c r="AV2173" s="2">
        <f t="shared" si="846"/>
        <v>0</v>
      </c>
      <c r="AW2173" s="2">
        <f t="shared" si="847"/>
        <v>0</v>
      </c>
      <c r="AY2173" t="s">
        <v>725</v>
      </c>
      <c r="AZ2173" t="s">
        <v>2058</v>
      </c>
      <c r="BA2173">
        <v>23</v>
      </c>
      <c r="BC2173">
        <v>2</v>
      </c>
      <c r="BD2173" s="91">
        <v>48</v>
      </c>
      <c r="BE2173" s="93">
        <v>461</v>
      </c>
      <c r="BF2173" s="96">
        <f t="shared" si="837"/>
        <v>48461</v>
      </c>
      <c r="BG2173" s="96">
        <f t="shared" si="838"/>
        <v>48461</v>
      </c>
      <c r="BI2173" s="7" t="s">
        <v>1447</v>
      </c>
    </row>
    <row r="2174" spans="1:61" ht="14" hidden="1" customHeight="1" outlineLevel="1" x14ac:dyDescent="0.2">
      <c r="A2174" t="s">
        <v>1519</v>
      </c>
      <c r="B2174" t="s">
        <v>2058</v>
      </c>
      <c r="C2174" s="1">
        <f t="shared" si="839"/>
        <v>10082</v>
      </c>
      <c r="D2174" s="7">
        <f>IF(N2174&gt;0, RANK(N2174,(N2174:P2174,Q2174:AF2174)),0)</f>
        <v>2</v>
      </c>
      <c r="E2174" s="7">
        <f>IF(O2174&gt;0,RANK(O2174,(N2174:P2174,Q2174:AF2174)),0)</f>
        <v>1</v>
      </c>
      <c r="F2174" s="7">
        <f>IF(P2174&gt;0,RANK(P2174,(N2174:P2174,Q2174:AF2174)),0)</f>
        <v>0</v>
      </c>
      <c r="G2174" s="1">
        <f t="shared" si="848"/>
        <v>2147</v>
      </c>
      <c r="H2174" s="2">
        <f t="shared" si="849"/>
        <v>0.21295377901210077</v>
      </c>
      <c r="I2174" s="2"/>
      <c r="J2174" s="2">
        <f t="shared" si="840"/>
        <v>0.3789922634397937</v>
      </c>
      <c r="K2174" s="2">
        <f t="shared" si="841"/>
        <v>0.59194604245189442</v>
      </c>
      <c r="L2174" s="2">
        <f t="shared" si="842"/>
        <v>0</v>
      </c>
      <c r="M2174" s="2">
        <f t="shared" si="843"/>
        <v>2.9061694108311831E-2</v>
      </c>
      <c r="N2174" s="53">
        <v>3821</v>
      </c>
      <c r="O2174" s="53">
        <v>5968</v>
      </c>
      <c r="Q2174" s="53">
        <v>192</v>
      </c>
      <c r="R2174" s="53">
        <v>99</v>
      </c>
      <c r="Y2174" s="53">
        <v>2</v>
      </c>
      <c r="AP2174" s="7">
        <f>IF(Q2174&gt;0,RANK(Q2174,(N2174:P2174,Q2174:AF2174)),0)</f>
        <v>3</v>
      </c>
      <c r="AQ2174" s="7">
        <f>IF(R2174&gt;0,RANK(R2174,(N2174:P2174,Q2174:AF2174)),0)</f>
        <v>4</v>
      </c>
      <c r="AR2174" s="7">
        <f>IF(T2174&gt;0,RANK(T2174,(N2174:P2174,Q2174:AF2174)),0)</f>
        <v>0</v>
      </c>
      <c r="AS2174" s="7">
        <f>IF(S2174&gt;0,RANK(S2174,(N2174:P2174,Q2174:AF2174)),0)</f>
        <v>0</v>
      </c>
      <c r="AT2174" s="2">
        <f t="shared" si="844"/>
        <v>1.9043840507835749E-2</v>
      </c>
      <c r="AU2174" s="2">
        <f t="shared" si="845"/>
        <v>9.819480261852807E-3</v>
      </c>
      <c r="AV2174" s="2">
        <f t="shared" si="846"/>
        <v>0</v>
      </c>
      <c r="AW2174" s="2">
        <f t="shared" si="847"/>
        <v>0</v>
      </c>
      <c r="AY2174" t="s">
        <v>1519</v>
      </c>
      <c r="AZ2174" t="s">
        <v>2058</v>
      </c>
      <c r="BA2174">
        <v>23</v>
      </c>
      <c r="BC2174">
        <v>2</v>
      </c>
      <c r="BD2174" s="91">
        <v>48</v>
      </c>
      <c r="BE2174" s="93">
        <v>463</v>
      </c>
      <c r="BF2174" s="96">
        <f t="shared" si="837"/>
        <v>48463</v>
      </c>
      <c r="BG2174" s="96">
        <f t="shared" si="838"/>
        <v>48463</v>
      </c>
      <c r="BI2174" s="7" t="s">
        <v>1447</v>
      </c>
    </row>
    <row r="2175" spans="1:61" ht="14" hidden="1" customHeight="1" outlineLevel="1" x14ac:dyDescent="0.2">
      <c r="A2175" t="s">
        <v>1010</v>
      </c>
      <c r="B2175" t="s">
        <v>2058</v>
      </c>
      <c r="C2175" s="1">
        <f t="shared" si="839"/>
        <v>14968</v>
      </c>
      <c r="D2175" s="7">
        <f>IF(N2175&gt;0, RANK(N2175,(N2175:P2175,Q2175:AF2175)),0)</f>
        <v>2</v>
      </c>
      <c r="E2175" s="7">
        <f>IF(O2175&gt;0,RANK(O2175,(N2175:P2175,Q2175:AF2175)),0)</f>
        <v>1</v>
      </c>
      <c r="F2175" s="7">
        <f>IF(P2175&gt;0,RANK(P2175,(N2175:P2175,Q2175:AF2175)),0)</f>
        <v>0</v>
      </c>
      <c r="G2175" s="1">
        <f t="shared" si="848"/>
        <v>1673</v>
      </c>
      <c r="H2175" s="2">
        <f t="shared" si="849"/>
        <v>0.11177177979690005</v>
      </c>
      <c r="I2175" s="2"/>
      <c r="J2175" s="2">
        <f t="shared" si="840"/>
        <v>0.4295831106360235</v>
      </c>
      <c r="K2175" s="2">
        <f t="shared" si="841"/>
        <v>0.54135489043292362</v>
      </c>
      <c r="L2175" s="2">
        <f t="shared" si="842"/>
        <v>0</v>
      </c>
      <c r="M2175" s="2">
        <f t="shared" si="843"/>
        <v>2.9061998931052879E-2</v>
      </c>
      <c r="N2175" s="53">
        <v>6430</v>
      </c>
      <c r="O2175" s="53">
        <v>8103</v>
      </c>
      <c r="Q2175" s="53">
        <v>252</v>
      </c>
      <c r="R2175" s="53">
        <v>170</v>
      </c>
      <c r="Y2175" s="53">
        <v>13</v>
      </c>
      <c r="AP2175" s="7">
        <f>IF(Q2175&gt;0,RANK(Q2175,(N2175:P2175,Q2175:AF2175)),0)</f>
        <v>3</v>
      </c>
      <c r="AQ2175" s="7">
        <f>IF(R2175&gt;0,RANK(R2175,(N2175:P2175,Q2175:AF2175)),0)</f>
        <v>4</v>
      </c>
      <c r="AR2175" s="7">
        <f>IF(T2175&gt;0,RANK(T2175,(N2175:P2175,Q2175:AF2175)),0)</f>
        <v>0</v>
      </c>
      <c r="AS2175" s="7">
        <f>IF(S2175&gt;0,RANK(S2175,(N2175:P2175,Q2175:AF2175)),0)</f>
        <v>0</v>
      </c>
      <c r="AT2175" s="2">
        <f t="shared" si="844"/>
        <v>1.6835916622127203E-2</v>
      </c>
      <c r="AU2175" s="2">
        <f t="shared" si="845"/>
        <v>1.1357562800641369E-2</v>
      </c>
      <c r="AV2175" s="2">
        <f t="shared" si="846"/>
        <v>0</v>
      </c>
      <c r="AW2175" s="2">
        <f t="shared" si="847"/>
        <v>0</v>
      </c>
      <c r="AY2175" t="s">
        <v>1010</v>
      </c>
      <c r="AZ2175" t="s">
        <v>2058</v>
      </c>
      <c r="BA2175">
        <v>23</v>
      </c>
      <c r="BC2175">
        <v>2</v>
      </c>
      <c r="BD2175" s="91">
        <v>48</v>
      </c>
      <c r="BE2175" s="93">
        <v>465</v>
      </c>
      <c r="BF2175" s="96">
        <f t="shared" si="837"/>
        <v>48465</v>
      </c>
      <c r="BG2175" s="96">
        <f t="shared" si="838"/>
        <v>48465</v>
      </c>
      <c r="BI2175" s="7" t="s">
        <v>1447</v>
      </c>
    </row>
    <row r="2176" spans="1:61" ht="14" hidden="1" customHeight="1" outlineLevel="1" x14ac:dyDescent="0.2">
      <c r="A2176" t="s">
        <v>861</v>
      </c>
      <c r="B2176" t="s">
        <v>2058</v>
      </c>
      <c r="C2176" s="1">
        <f t="shared" si="839"/>
        <v>25782</v>
      </c>
      <c r="D2176" s="7">
        <f>IF(N2176&gt;0, RANK(N2176,(N2176:P2176,Q2176:AF2176)),0)</f>
        <v>2</v>
      </c>
      <c r="E2176" s="7">
        <f>IF(O2176&gt;0,RANK(O2176,(N2176:P2176,Q2176:AF2176)),0)</f>
        <v>1</v>
      </c>
      <c r="F2176" s="7">
        <f>IF(P2176&gt;0,RANK(P2176,(N2176:P2176,Q2176:AF2176)),0)</f>
        <v>0</v>
      </c>
      <c r="G2176" s="1">
        <f t="shared" si="848"/>
        <v>18636</v>
      </c>
      <c r="H2176" s="2">
        <f t="shared" si="849"/>
        <v>0.72282988131254367</v>
      </c>
      <c r="I2176" s="2"/>
      <c r="J2176" s="2">
        <f t="shared" si="840"/>
        <v>0.13086649600496469</v>
      </c>
      <c r="K2176" s="2">
        <f t="shared" si="841"/>
        <v>0.85369637731750836</v>
      </c>
      <c r="L2176" s="2">
        <f t="shared" si="842"/>
        <v>0</v>
      </c>
      <c r="M2176" s="2">
        <f t="shared" si="843"/>
        <v>1.5437126677526947E-2</v>
      </c>
      <c r="N2176" s="53">
        <v>3374</v>
      </c>
      <c r="O2176" s="53">
        <v>22010</v>
      </c>
      <c r="Q2176" s="53">
        <v>282</v>
      </c>
      <c r="R2176" s="53">
        <v>107</v>
      </c>
      <c r="Y2176" s="53">
        <v>9</v>
      </c>
      <c r="AP2176" s="7">
        <f>IF(Q2176&gt;0,RANK(Q2176,(N2176:P2176,Q2176:AF2176)),0)</f>
        <v>3</v>
      </c>
      <c r="AQ2176" s="7">
        <f>IF(R2176&gt;0,RANK(R2176,(N2176:P2176,Q2176:AF2176)),0)</f>
        <v>4</v>
      </c>
      <c r="AR2176" s="7">
        <f>IF(T2176&gt;0,RANK(T2176,(N2176:P2176,Q2176:AF2176)),0)</f>
        <v>0</v>
      </c>
      <c r="AS2176" s="7">
        <f>IF(S2176&gt;0,RANK(S2176,(N2176:P2176,Q2176:AF2176)),0)</f>
        <v>0</v>
      </c>
      <c r="AT2176" s="2">
        <f t="shared" si="844"/>
        <v>1.0937863625785431E-2</v>
      </c>
      <c r="AU2176" s="2">
        <f t="shared" si="845"/>
        <v>4.1501822977270961E-3</v>
      </c>
      <c r="AV2176" s="2">
        <f t="shared" si="846"/>
        <v>0</v>
      </c>
      <c r="AW2176" s="2">
        <f t="shared" si="847"/>
        <v>0</v>
      </c>
      <c r="AY2176" t="s">
        <v>861</v>
      </c>
      <c r="AZ2176" t="s">
        <v>2058</v>
      </c>
      <c r="BA2176">
        <v>5</v>
      </c>
      <c r="BC2176">
        <v>2</v>
      </c>
      <c r="BD2176" s="91">
        <v>48</v>
      </c>
      <c r="BE2176" s="93">
        <v>467</v>
      </c>
      <c r="BF2176" s="96">
        <f t="shared" ref="BF2176:BF2196" si="850">1000*BD2176+BE2176</f>
        <v>48467</v>
      </c>
      <c r="BG2176" s="96">
        <f t="shared" si="838"/>
        <v>48467</v>
      </c>
      <c r="BI2176" s="7" t="s">
        <v>1447</v>
      </c>
    </row>
    <row r="2177" spans="1:61" ht="14" hidden="1" customHeight="1" outlineLevel="1" x14ac:dyDescent="0.2">
      <c r="A2177" t="s">
        <v>1757</v>
      </c>
      <c r="B2177" t="s">
        <v>2058</v>
      </c>
      <c r="C2177" s="1">
        <f t="shared" si="839"/>
        <v>33692</v>
      </c>
      <c r="D2177" s="7">
        <f>IF(N2177&gt;0, RANK(N2177,(N2177:P2177,Q2177:AF2177)),0)</f>
        <v>2</v>
      </c>
      <c r="E2177" s="7">
        <f>IF(O2177&gt;0,RANK(O2177,(N2177:P2177,Q2177:AF2177)),0)</f>
        <v>1</v>
      </c>
      <c r="F2177" s="7">
        <f>IF(P2177&gt;0,RANK(P2177,(N2177:P2177,Q2177:AF2177)),0)</f>
        <v>0</v>
      </c>
      <c r="G2177" s="1">
        <f t="shared" si="848"/>
        <v>13310</v>
      </c>
      <c r="H2177" s="2">
        <f t="shared" si="849"/>
        <v>0.3950492698563457</v>
      </c>
      <c r="I2177" s="2"/>
      <c r="J2177" s="2">
        <f t="shared" si="840"/>
        <v>0.29187937789386204</v>
      </c>
      <c r="K2177" s="2">
        <f t="shared" si="841"/>
        <v>0.68692864775020779</v>
      </c>
      <c r="L2177" s="2">
        <f t="shared" si="842"/>
        <v>0</v>
      </c>
      <c r="M2177" s="2">
        <f t="shared" si="843"/>
        <v>2.1191974355930232E-2</v>
      </c>
      <c r="N2177" s="53">
        <v>9834</v>
      </c>
      <c r="O2177" s="53">
        <v>23144</v>
      </c>
      <c r="Q2177" s="53">
        <v>524</v>
      </c>
      <c r="R2177" s="53">
        <v>172</v>
      </c>
      <c r="Y2177" s="53">
        <v>18</v>
      </c>
      <c r="AP2177" s="7">
        <f>IF(Q2177&gt;0,RANK(Q2177,(N2177:P2177,Q2177:AF2177)),0)</f>
        <v>3</v>
      </c>
      <c r="AQ2177" s="7">
        <f>IF(R2177&gt;0,RANK(R2177,(N2177:P2177,Q2177:AF2177)),0)</f>
        <v>4</v>
      </c>
      <c r="AR2177" s="7">
        <f>IF(T2177&gt;0,RANK(T2177,(N2177:P2177,Q2177:AF2177)),0)</f>
        <v>0</v>
      </c>
      <c r="AS2177" s="7">
        <f>IF(S2177&gt;0,RANK(S2177,(N2177:P2177,Q2177:AF2177)),0)</f>
        <v>0</v>
      </c>
      <c r="AT2177" s="2">
        <f t="shared" si="844"/>
        <v>1.5552653448889944E-2</v>
      </c>
      <c r="AU2177" s="2">
        <f t="shared" si="845"/>
        <v>5.1050694526890653E-3</v>
      </c>
      <c r="AV2177" s="2">
        <f t="shared" si="846"/>
        <v>0</v>
      </c>
      <c r="AW2177" s="2">
        <f t="shared" si="847"/>
        <v>0</v>
      </c>
      <c r="AY2177" t="s">
        <v>1757</v>
      </c>
      <c r="AZ2177" t="s">
        <v>2058</v>
      </c>
      <c r="BA2177">
        <v>27</v>
      </c>
      <c r="BC2177">
        <v>2</v>
      </c>
      <c r="BD2177" s="91">
        <v>48</v>
      </c>
      <c r="BE2177" s="93">
        <v>469</v>
      </c>
      <c r="BF2177" s="96">
        <f t="shared" si="850"/>
        <v>48469</v>
      </c>
      <c r="BG2177" s="96">
        <f t="shared" si="838"/>
        <v>48469</v>
      </c>
      <c r="BI2177" s="7" t="s">
        <v>1447</v>
      </c>
    </row>
    <row r="2178" spans="1:61" ht="14" hidden="1" customHeight="1" outlineLevel="1" x14ac:dyDescent="0.2">
      <c r="A2178" t="s">
        <v>813</v>
      </c>
      <c r="B2178" t="s">
        <v>2058</v>
      </c>
      <c r="C2178" s="1">
        <f t="shared" si="839"/>
        <v>23477</v>
      </c>
      <c r="D2178" s="7">
        <f>IF(N2178&gt;0, RANK(N2178,(N2178:P2178,Q2178:AF2178)),0)</f>
        <v>2</v>
      </c>
      <c r="E2178" s="7">
        <f>IF(O2178&gt;0,RANK(O2178,(N2178:P2178,Q2178:AF2178)),0)</f>
        <v>1</v>
      </c>
      <c r="F2178" s="7">
        <f>IF(P2178&gt;0,RANK(P2178,(N2178:P2178,Q2178:AF2178)),0)</f>
        <v>0</v>
      </c>
      <c r="G2178" s="1">
        <f t="shared" si="848"/>
        <v>8066</v>
      </c>
      <c r="H2178" s="2">
        <f t="shared" si="849"/>
        <v>0.3435703028495975</v>
      </c>
      <c r="I2178" s="2"/>
      <c r="J2178" s="2">
        <f t="shared" si="840"/>
        <v>0.31579844102738852</v>
      </c>
      <c r="K2178" s="2">
        <f t="shared" si="841"/>
        <v>0.65936874387698596</v>
      </c>
      <c r="L2178" s="2">
        <f t="shared" si="842"/>
        <v>0</v>
      </c>
      <c r="M2178" s="2">
        <f t="shared" si="843"/>
        <v>2.4832815095625516E-2</v>
      </c>
      <c r="N2178" s="53">
        <v>7414</v>
      </c>
      <c r="O2178" s="53">
        <v>15480</v>
      </c>
      <c r="Q2178" s="53">
        <v>449</v>
      </c>
      <c r="R2178" s="53">
        <v>133</v>
      </c>
      <c r="Y2178" s="53">
        <v>1</v>
      </c>
      <c r="AP2178" s="7">
        <f>IF(Q2178&gt;0,RANK(Q2178,(N2178:P2178,Q2178:AF2178)),0)</f>
        <v>3</v>
      </c>
      <c r="AQ2178" s="7">
        <f>IF(R2178&gt;0,RANK(R2178,(N2178:P2178,Q2178:AF2178)),0)</f>
        <v>4</v>
      </c>
      <c r="AR2178" s="7">
        <f>IF(T2178&gt;0,RANK(T2178,(N2178:P2178,Q2178:AF2178)),0)</f>
        <v>0</v>
      </c>
      <c r="AS2178" s="7">
        <f>IF(S2178&gt;0,RANK(S2178,(N2178:P2178,Q2178:AF2178)),0)</f>
        <v>0</v>
      </c>
      <c r="AT2178" s="2">
        <f t="shared" si="844"/>
        <v>1.9125101162840226E-2</v>
      </c>
      <c r="AU2178" s="2">
        <f t="shared" si="845"/>
        <v>5.6651190526898669E-3</v>
      </c>
      <c r="AV2178" s="2">
        <f t="shared" si="846"/>
        <v>0</v>
      </c>
      <c r="AW2178" s="2">
        <f t="shared" si="847"/>
        <v>0</v>
      </c>
      <c r="AY2178" t="s">
        <v>813</v>
      </c>
      <c r="AZ2178" t="s">
        <v>2058</v>
      </c>
      <c r="BA2178">
        <v>8</v>
      </c>
      <c r="BC2178">
        <v>2</v>
      </c>
      <c r="BD2178" s="91">
        <v>48</v>
      </c>
      <c r="BE2178" s="93">
        <v>471</v>
      </c>
      <c r="BF2178" s="96">
        <f t="shared" si="850"/>
        <v>48471</v>
      </c>
      <c r="BG2178" s="96">
        <f t="shared" si="838"/>
        <v>48471</v>
      </c>
      <c r="BI2178" s="7" t="s">
        <v>1447</v>
      </c>
    </row>
    <row r="2179" spans="1:61" ht="14" hidden="1" customHeight="1" outlineLevel="1" x14ac:dyDescent="0.2">
      <c r="A2179" t="s">
        <v>472</v>
      </c>
      <c r="B2179" t="s">
        <v>2058</v>
      </c>
      <c r="C2179" s="1">
        <f t="shared" si="839"/>
        <v>22458</v>
      </c>
      <c r="D2179" s="7">
        <f>IF(N2179&gt;0, RANK(N2179,(N2179:P2179,Q2179:AF2179)),0)</f>
        <v>2</v>
      </c>
      <c r="E2179" s="7">
        <f>IF(O2179&gt;0,RANK(O2179,(N2179:P2179,Q2179:AF2179)),0)</f>
        <v>1</v>
      </c>
      <c r="F2179" s="7">
        <f>IF(P2179&gt;0,RANK(P2179,(N2179:P2179,Q2179:AF2179)),0)</f>
        <v>0</v>
      </c>
      <c r="G2179" s="1">
        <f t="shared" si="848"/>
        <v>6494</v>
      </c>
      <c r="H2179" s="2">
        <f t="shared" si="849"/>
        <v>0.28916199127259773</v>
      </c>
      <c r="I2179" s="2"/>
      <c r="J2179" s="2">
        <f t="shared" si="840"/>
        <v>0.34397542078546622</v>
      </c>
      <c r="K2179" s="2">
        <f t="shared" si="841"/>
        <v>0.63313741205806395</v>
      </c>
      <c r="L2179" s="2">
        <f t="shared" si="842"/>
        <v>0</v>
      </c>
      <c r="M2179" s="2">
        <f t="shared" si="843"/>
        <v>2.2887167156469879E-2</v>
      </c>
      <c r="N2179" s="53">
        <v>7725</v>
      </c>
      <c r="O2179" s="53">
        <v>14219</v>
      </c>
      <c r="Q2179" s="53">
        <v>394</v>
      </c>
      <c r="R2179" s="53">
        <v>120</v>
      </c>
      <c r="Y2179" s="53">
        <v>0</v>
      </c>
      <c r="AP2179" s="7">
        <f>IF(Q2179&gt;0,RANK(Q2179,(N2179:P2179,Q2179:AF2179)),0)</f>
        <v>3</v>
      </c>
      <c r="AQ2179" s="7">
        <f>IF(R2179&gt;0,RANK(R2179,(N2179:P2179,Q2179:AF2179)),0)</f>
        <v>4</v>
      </c>
      <c r="AR2179" s="7">
        <f>IF(T2179&gt;0,RANK(T2179,(N2179:P2179,Q2179:AF2179)),0)</f>
        <v>0</v>
      </c>
      <c r="AS2179" s="7">
        <f>IF(S2179&gt;0,RANK(S2179,(N2179:P2179,Q2179:AF2179)),0)</f>
        <v>0</v>
      </c>
      <c r="AT2179" s="2">
        <f t="shared" si="844"/>
        <v>1.7543859649122806E-2</v>
      </c>
      <c r="AU2179" s="2">
        <f t="shared" si="845"/>
        <v>5.3433075073470475E-3</v>
      </c>
      <c r="AV2179" s="2">
        <f t="shared" si="846"/>
        <v>0</v>
      </c>
      <c r="AW2179" s="2">
        <f t="shared" si="847"/>
        <v>0</v>
      </c>
      <c r="AY2179" t="s">
        <v>472</v>
      </c>
      <c r="AZ2179" t="s">
        <v>2058</v>
      </c>
      <c r="BA2179">
        <v>10</v>
      </c>
      <c r="BC2179">
        <v>2</v>
      </c>
      <c r="BD2179" s="91">
        <v>48</v>
      </c>
      <c r="BE2179" s="93">
        <v>473</v>
      </c>
      <c r="BF2179" s="96">
        <f t="shared" si="850"/>
        <v>48473</v>
      </c>
      <c r="BG2179" s="96">
        <f t="shared" si="838"/>
        <v>48473</v>
      </c>
      <c r="BI2179" s="7" t="s">
        <v>1447</v>
      </c>
    </row>
    <row r="2180" spans="1:61" ht="14" hidden="1" customHeight="1" outlineLevel="1" x14ac:dyDescent="0.2">
      <c r="A2180" t="s">
        <v>903</v>
      </c>
      <c r="B2180" t="s">
        <v>2058</v>
      </c>
      <c r="C2180" s="1">
        <f t="shared" si="839"/>
        <v>3941</v>
      </c>
      <c r="D2180" s="7">
        <f>IF(N2180&gt;0, RANK(N2180,(N2180:P2180,Q2180:AF2180)),0)</f>
        <v>2</v>
      </c>
      <c r="E2180" s="7">
        <f>IF(O2180&gt;0,RANK(O2180,(N2180:P2180,Q2180:AF2180)),0)</f>
        <v>1</v>
      </c>
      <c r="F2180" s="7">
        <f>IF(P2180&gt;0,RANK(P2180,(N2180:P2180,Q2180:AF2180)),0)</f>
        <v>0</v>
      </c>
      <c r="G2180" s="1">
        <f t="shared" si="848"/>
        <v>2413</v>
      </c>
      <c r="H2180" s="2">
        <f t="shared" si="849"/>
        <v>0.61228114691702618</v>
      </c>
      <c r="I2180" s="2"/>
      <c r="J2180" s="2">
        <f t="shared" si="840"/>
        <v>0.1839634610504948</v>
      </c>
      <c r="K2180" s="2">
        <f t="shared" si="841"/>
        <v>0.79624460796752095</v>
      </c>
      <c r="L2180" s="2">
        <f t="shared" si="842"/>
        <v>0</v>
      </c>
      <c r="M2180" s="2">
        <f t="shared" si="843"/>
        <v>1.9791930981984285E-2</v>
      </c>
      <c r="N2180" s="53">
        <v>725</v>
      </c>
      <c r="O2180" s="53">
        <v>3138</v>
      </c>
      <c r="Q2180" s="53">
        <v>61</v>
      </c>
      <c r="R2180" s="53">
        <v>16</v>
      </c>
      <c r="Y2180" s="53">
        <v>1</v>
      </c>
      <c r="AP2180" s="7">
        <f>IF(Q2180&gt;0,RANK(Q2180,(N2180:P2180,Q2180:AF2180)),0)</f>
        <v>3</v>
      </c>
      <c r="AQ2180" s="7">
        <f>IF(R2180&gt;0,RANK(R2180,(N2180:P2180,Q2180:AF2180)),0)</f>
        <v>4</v>
      </c>
      <c r="AR2180" s="7">
        <f>IF(T2180&gt;0,RANK(T2180,(N2180:P2180,Q2180:AF2180)),0)</f>
        <v>0</v>
      </c>
      <c r="AS2180" s="7">
        <f>IF(S2180&gt;0,RANK(S2180,(N2180:P2180,Q2180:AF2180)),0)</f>
        <v>0</v>
      </c>
      <c r="AT2180" s="2">
        <f t="shared" si="844"/>
        <v>1.5478304998731287E-2</v>
      </c>
      <c r="AU2180" s="2">
        <f t="shared" si="845"/>
        <v>4.0598832783557475E-3</v>
      </c>
      <c r="AV2180" s="2">
        <f t="shared" si="846"/>
        <v>0</v>
      </c>
      <c r="AW2180" s="2">
        <f t="shared" si="847"/>
        <v>0</v>
      </c>
      <c r="AY2180" t="s">
        <v>903</v>
      </c>
      <c r="AZ2180" t="s">
        <v>2058</v>
      </c>
      <c r="BA2180">
        <v>23</v>
      </c>
      <c r="BC2180">
        <v>2</v>
      </c>
      <c r="BD2180" s="91">
        <v>48</v>
      </c>
      <c r="BE2180" s="93">
        <v>475</v>
      </c>
      <c r="BF2180" s="96">
        <f t="shared" si="850"/>
        <v>48475</v>
      </c>
      <c r="BG2180" s="96">
        <f t="shared" ref="BG2180:BG2243" si="851">BF2180</f>
        <v>48475</v>
      </c>
      <c r="BI2180" s="7" t="s">
        <v>1447</v>
      </c>
    </row>
    <row r="2181" spans="1:61" ht="14" hidden="1" customHeight="1" outlineLevel="1" x14ac:dyDescent="0.2">
      <c r="A2181" t="s">
        <v>1845</v>
      </c>
      <c r="B2181" t="s">
        <v>2058</v>
      </c>
      <c r="C2181" s="1">
        <f t="shared" si="839"/>
        <v>17280</v>
      </c>
      <c r="D2181" s="7">
        <f>IF(N2181&gt;0, RANK(N2181,(N2181:P2181,Q2181:AF2181)),0)</f>
        <v>2</v>
      </c>
      <c r="E2181" s="7">
        <f>IF(O2181&gt;0,RANK(O2181,(N2181:P2181,Q2181:AF2181)),0)</f>
        <v>1</v>
      </c>
      <c r="F2181" s="7">
        <f>IF(P2181&gt;0,RANK(P2181,(N2181:P2181,Q2181:AF2181)),0)</f>
        <v>0</v>
      </c>
      <c r="G2181" s="1">
        <f t="shared" si="848"/>
        <v>8971</v>
      </c>
      <c r="H2181" s="2">
        <f t="shared" si="849"/>
        <v>0.51915509259259263</v>
      </c>
      <c r="I2181" s="2"/>
      <c r="J2181" s="2">
        <f t="shared" si="840"/>
        <v>0.23246527777777778</v>
      </c>
      <c r="K2181" s="2">
        <f t="shared" si="841"/>
        <v>0.75162037037037033</v>
      </c>
      <c r="L2181" s="2">
        <f t="shared" si="842"/>
        <v>0</v>
      </c>
      <c r="M2181" s="2">
        <f t="shared" si="843"/>
        <v>1.591435185185186E-2</v>
      </c>
      <c r="N2181" s="53">
        <v>4017</v>
      </c>
      <c r="O2181" s="53">
        <v>12988</v>
      </c>
      <c r="Q2181" s="53">
        <v>223</v>
      </c>
      <c r="R2181" s="53">
        <v>51</v>
      </c>
      <c r="Y2181" s="53">
        <v>1</v>
      </c>
      <c r="AP2181" s="7">
        <f>IF(Q2181&gt;0,RANK(Q2181,(N2181:P2181,Q2181:AF2181)),0)</f>
        <v>3</v>
      </c>
      <c r="AQ2181" s="7">
        <f>IF(R2181&gt;0,RANK(R2181,(N2181:P2181,Q2181:AF2181)),0)</f>
        <v>4</v>
      </c>
      <c r="AR2181" s="7">
        <f>IF(T2181&gt;0,RANK(T2181,(N2181:P2181,Q2181:AF2181)),0)</f>
        <v>0</v>
      </c>
      <c r="AS2181" s="7">
        <f>IF(S2181&gt;0,RANK(S2181,(N2181:P2181,Q2181:AF2181)),0)</f>
        <v>0</v>
      </c>
      <c r="AT2181" s="2">
        <f t="shared" si="844"/>
        <v>1.2905092592592593E-2</v>
      </c>
      <c r="AU2181" s="2">
        <f t="shared" si="845"/>
        <v>2.9513888888888888E-3</v>
      </c>
      <c r="AV2181" s="2">
        <f t="shared" si="846"/>
        <v>0</v>
      </c>
      <c r="AW2181" s="2">
        <f t="shared" si="847"/>
        <v>0</v>
      </c>
      <c r="AY2181" t="s">
        <v>1845</v>
      </c>
      <c r="AZ2181" t="s">
        <v>2058</v>
      </c>
      <c r="BA2181">
        <v>10</v>
      </c>
      <c r="BC2181">
        <v>2</v>
      </c>
      <c r="BD2181" s="91">
        <v>48</v>
      </c>
      <c r="BE2181" s="93">
        <v>477</v>
      </c>
      <c r="BF2181" s="96">
        <f t="shared" si="850"/>
        <v>48477</v>
      </c>
      <c r="BG2181" s="96">
        <f t="shared" si="851"/>
        <v>48477</v>
      </c>
      <c r="BI2181" s="7" t="s">
        <v>1447</v>
      </c>
    </row>
    <row r="2182" spans="1:61" ht="14" hidden="1" customHeight="1" outlineLevel="1" x14ac:dyDescent="0.2">
      <c r="A2182" t="s">
        <v>463</v>
      </c>
      <c r="B2182" t="s">
        <v>2058</v>
      </c>
      <c r="C2182" s="1">
        <f t="shared" si="839"/>
        <v>66393</v>
      </c>
      <c r="D2182" s="7">
        <f>IF(N2182&gt;0, RANK(N2182,(N2182:P2182,Q2182:AF2182)),0)</f>
        <v>1</v>
      </c>
      <c r="E2182" s="7">
        <f>IF(O2182&gt;0,RANK(O2182,(N2182:P2182,Q2182:AF2182)),0)</f>
        <v>2</v>
      </c>
      <c r="F2182" s="7">
        <f>IF(P2182&gt;0,RANK(P2182,(N2182:P2182,Q2182:AF2182)),0)</f>
        <v>0</v>
      </c>
      <c r="G2182" s="1">
        <f t="shared" si="848"/>
        <v>17669</v>
      </c>
      <c r="H2182" s="2">
        <f t="shared" si="849"/>
        <v>0.26612745319536696</v>
      </c>
      <c r="I2182" s="2"/>
      <c r="J2182" s="2">
        <f t="shared" si="840"/>
        <v>0.61485397556971366</v>
      </c>
      <c r="K2182" s="2">
        <f t="shared" si="841"/>
        <v>0.3487265223743467</v>
      </c>
      <c r="L2182" s="2">
        <f t="shared" si="842"/>
        <v>0</v>
      </c>
      <c r="M2182" s="2">
        <f t="shared" si="843"/>
        <v>3.6419502055939634E-2</v>
      </c>
      <c r="N2182" s="53">
        <v>40822</v>
      </c>
      <c r="O2182" s="53">
        <v>23153</v>
      </c>
      <c r="Q2182" s="53">
        <v>1246</v>
      </c>
      <c r="R2182" s="53">
        <v>1103</v>
      </c>
      <c r="Y2182" s="53">
        <v>69</v>
      </c>
      <c r="AP2182" s="7">
        <f>IF(Q2182&gt;0,RANK(Q2182,(N2182:P2182,Q2182:AF2182)),0)</f>
        <v>3</v>
      </c>
      <c r="AQ2182" s="7">
        <f>IF(R2182&gt;0,RANK(R2182,(N2182:P2182,Q2182:AF2182)),0)</f>
        <v>4</v>
      </c>
      <c r="AR2182" s="7">
        <f>IF(T2182&gt;0,RANK(T2182,(N2182:P2182,Q2182:AF2182)),0)</f>
        <v>0</v>
      </c>
      <c r="AS2182" s="7">
        <f>IF(S2182&gt;0,RANK(S2182,(N2182:P2182,Q2182:AF2182)),0)</f>
        <v>0</v>
      </c>
      <c r="AT2182" s="2">
        <f t="shared" si="844"/>
        <v>1.8767038693838205E-2</v>
      </c>
      <c r="AU2182" s="2">
        <f t="shared" si="845"/>
        <v>1.6613197174400917E-2</v>
      </c>
      <c r="AV2182" s="2">
        <f t="shared" si="846"/>
        <v>0</v>
      </c>
      <c r="AW2182" s="2">
        <f t="shared" si="847"/>
        <v>0</v>
      </c>
      <c r="AY2182" t="s">
        <v>463</v>
      </c>
      <c r="AZ2182" t="s">
        <v>2058</v>
      </c>
      <c r="BA2182">
        <v>28</v>
      </c>
      <c r="BC2182">
        <v>2</v>
      </c>
      <c r="BD2182" s="91">
        <v>48</v>
      </c>
      <c r="BE2182" s="93">
        <v>479</v>
      </c>
      <c r="BF2182" s="96">
        <f t="shared" si="850"/>
        <v>48479</v>
      </c>
      <c r="BG2182" s="96">
        <f t="shared" si="851"/>
        <v>48479</v>
      </c>
      <c r="BI2182" s="7" t="s">
        <v>1447</v>
      </c>
    </row>
    <row r="2183" spans="1:61" ht="14" hidden="1" customHeight="1" outlineLevel="1" x14ac:dyDescent="0.2">
      <c r="A2183" t="s">
        <v>776</v>
      </c>
      <c r="B2183" t="s">
        <v>2058</v>
      </c>
      <c r="C2183" s="1">
        <f t="shared" si="839"/>
        <v>16621</v>
      </c>
      <c r="D2183" s="7">
        <f>IF(N2183&gt;0, RANK(N2183,(N2183:P2183,Q2183:AF2183)),0)</f>
        <v>2</v>
      </c>
      <c r="E2183" s="7">
        <f>IF(O2183&gt;0,RANK(O2183,(N2183:P2183,Q2183:AF2183)),0)</f>
        <v>1</v>
      </c>
      <c r="F2183" s="7">
        <f>IF(P2183&gt;0,RANK(P2183,(N2183:P2183,Q2183:AF2183)),0)</f>
        <v>0</v>
      </c>
      <c r="G2183" s="1">
        <f t="shared" si="848"/>
        <v>7319</v>
      </c>
      <c r="H2183" s="2">
        <f t="shared" si="849"/>
        <v>0.44034654954575536</v>
      </c>
      <c r="I2183" s="2"/>
      <c r="J2183" s="2">
        <f t="shared" si="840"/>
        <v>0.27152397569339992</v>
      </c>
      <c r="K2183" s="2">
        <f t="shared" si="841"/>
        <v>0.71187052523915528</v>
      </c>
      <c r="L2183" s="2">
        <f t="shared" si="842"/>
        <v>0</v>
      </c>
      <c r="M2183" s="2">
        <f t="shared" si="843"/>
        <v>1.6605499067444796E-2</v>
      </c>
      <c r="N2183" s="53">
        <v>4513</v>
      </c>
      <c r="O2183" s="53">
        <v>11832</v>
      </c>
      <c r="Q2183" s="53">
        <v>204</v>
      </c>
      <c r="R2183" s="53">
        <v>70</v>
      </c>
      <c r="Y2183" s="53">
        <v>2</v>
      </c>
      <c r="AP2183" s="7">
        <f>IF(Q2183&gt;0,RANK(Q2183,(N2183:P2183,Q2183:AF2183)),0)</f>
        <v>3</v>
      </c>
      <c r="AQ2183" s="7">
        <f>IF(R2183&gt;0,RANK(R2183,(N2183:P2183,Q2183:AF2183)),0)</f>
        <v>4</v>
      </c>
      <c r="AR2183" s="7">
        <f>IF(T2183&gt;0,RANK(T2183,(N2183:P2183,Q2183:AF2183)),0)</f>
        <v>0</v>
      </c>
      <c r="AS2183" s="7">
        <f>IF(S2183&gt;0,RANK(S2183,(N2183:P2183,Q2183:AF2183)),0)</f>
        <v>0</v>
      </c>
      <c r="AT2183" s="2">
        <f t="shared" si="844"/>
        <v>1.2273629745502678E-2</v>
      </c>
      <c r="AU2183" s="2">
        <f t="shared" si="845"/>
        <v>4.2115396185548404E-3</v>
      </c>
      <c r="AV2183" s="2">
        <f t="shared" si="846"/>
        <v>0</v>
      </c>
      <c r="AW2183" s="2">
        <f t="shared" si="847"/>
        <v>0</v>
      </c>
      <c r="AY2183" t="s">
        <v>776</v>
      </c>
      <c r="AZ2183" t="s">
        <v>2058</v>
      </c>
      <c r="BA2183">
        <v>27</v>
      </c>
      <c r="BC2183">
        <v>2</v>
      </c>
      <c r="BD2183" s="91">
        <v>48</v>
      </c>
      <c r="BE2183" s="93">
        <v>481</v>
      </c>
      <c r="BF2183" s="96">
        <f t="shared" si="850"/>
        <v>48481</v>
      </c>
      <c r="BG2183" s="96">
        <f t="shared" si="851"/>
        <v>48481</v>
      </c>
      <c r="BI2183" s="7" t="s">
        <v>1447</v>
      </c>
    </row>
    <row r="2184" spans="1:61" ht="14" hidden="1" customHeight="1" outlineLevel="1" x14ac:dyDescent="0.2">
      <c r="A2184" t="s">
        <v>2337</v>
      </c>
      <c r="B2184" t="s">
        <v>2058</v>
      </c>
      <c r="C2184" s="1">
        <f t="shared" si="839"/>
        <v>2281</v>
      </c>
      <c r="D2184" s="7">
        <f>IF(N2184&gt;0, RANK(N2184,(N2184:P2184,Q2184:AF2184)),0)</f>
        <v>2</v>
      </c>
      <c r="E2184" s="7">
        <f>IF(O2184&gt;0,RANK(O2184,(N2184:P2184,Q2184:AF2184)),0)</f>
        <v>1</v>
      </c>
      <c r="F2184" s="7">
        <f>IF(P2184&gt;0,RANK(P2184,(N2184:P2184,Q2184:AF2184)),0)</f>
        <v>0</v>
      </c>
      <c r="G2184" s="1">
        <f t="shared" si="848"/>
        <v>1914</v>
      </c>
      <c r="H2184" s="2">
        <f t="shared" si="849"/>
        <v>0.83910565541429194</v>
      </c>
      <c r="I2184" s="2"/>
      <c r="J2184" s="2">
        <f t="shared" si="840"/>
        <v>7.2336694432266549E-2</v>
      </c>
      <c r="K2184" s="2">
        <f t="shared" si="841"/>
        <v>0.91144234984655847</v>
      </c>
      <c r="L2184" s="2">
        <f t="shared" si="842"/>
        <v>0</v>
      </c>
      <c r="M2184" s="2">
        <f t="shared" si="843"/>
        <v>1.622095572117499E-2</v>
      </c>
      <c r="N2184" s="53">
        <v>165</v>
      </c>
      <c r="O2184" s="53">
        <v>2079</v>
      </c>
      <c r="Q2184" s="53">
        <v>26</v>
      </c>
      <c r="R2184" s="53">
        <v>11</v>
      </c>
      <c r="Y2184" s="53">
        <v>0</v>
      </c>
      <c r="AP2184" s="7">
        <f>IF(Q2184&gt;0,RANK(Q2184,(N2184:P2184,Q2184:AF2184)),0)</f>
        <v>3</v>
      </c>
      <c r="AQ2184" s="7">
        <f>IF(R2184&gt;0,RANK(R2184,(N2184:P2184,Q2184:AF2184)),0)</f>
        <v>4</v>
      </c>
      <c r="AR2184" s="7">
        <f>IF(T2184&gt;0,RANK(T2184,(N2184:P2184,Q2184:AF2184)),0)</f>
        <v>0</v>
      </c>
      <c r="AS2184" s="7">
        <f>IF(S2184&gt;0,RANK(S2184,(N2184:P2184,Q2184:AF2184)),0)</f>
        <v>0</v>
      </c>
      <c r="AT2184" s="2">
        <f t="shared" si="844"/>
        <v>1.1398509425690487E-2</v>
      </c>
      <c r="AU2184" s="2">
        <f t="shared" si="845"/>
        <v>4.8224462954844366E-3</v>
      </c>
      <c r="AV2184" s="2">
        <f t="shared" si="846"/>
        <v>0</v>
      </c>
      <c r="AW2184" s="2">
        <f t="shared" si="847"/>
        <v>0</v>
      </c>
      <c r="AY2184" t="s">
        <v>2337</v>
      </c>
      <c r="AZ2184" t="s">
        <v>2058</v>
      </c>
      <c r="BA2184">
        <v>13</v>
      </c>
      <c r="BC2184">
        <v>2</v>
      </c>
      <c r="BD2184" s="91">
        <v>48</v>
      </c>
      <c r="BE2184" s="93">
        <v>483</v>
      </c>
      <c r="BF2184" s="96">
        <f t="shared" si="850"/>
        <v>48483</v>
      </c>
      <c r="BG2184" s="96">
        <f t="shared" si="851"/>
        <v>48483</v>
      </c>
      <c r="BI2184" s="7" t="s">
        <v>1447</v>
      </c>
    </row>
    <row r="2185" spans="1:61" ht="14" hidden="1" customHeight="1" outlineLevel="1" x14ac:dyDescent="0.2">
      <c r="A2185" t="s">
        <v>1276</v>
      </c>
      <c r="B2185" t="s">
        <v>2058</v>
      </c>
      <c r="C2185" s="1">
        <f t="shared" si="839"/>
        <v>45281</v>
      </c>
      <c r="D2185" s="7">
        <f>IF(N2185&gt;0, RANK(N2185,(N2185:P2185,Q2185:AF2185)),0)</f>
        <v>2</v>
      </c>
      <c r="E2185" s="7">
        <f>IF(O2185&gt;0,RANK(O2185,(N2185:P2185,Q2185:AF2185)),0)</f>
        <v>1</v>
      </c>
      <c r="F2185" s="7">
        <f>IF(P2185&gt;0,RANK(P2185,(N2185:P2185,Q2185:AF2185)),0)</f>
        <v>0</v>
      </c>
      <c r="G2185" s="1">
        <f t="shared" si="848"/>
        <v>19227</v>
      </c>
      <c r="H2185" s="2">
        <f t="shared" si="849"/>
        <v>0.42461518076014221</v>
      </c>
      <c r="I2185" s="2"/>
      <c r="J2185" s="2">
        <f t="shared" si="840"/>
        <v>0.27382345796250085</v>
      </c>
      <c r="K2185" s="2">
        <f t="shared" si="841"/>
        <v>0.698438638722643</v>
      </c>
      <c r="L2185" s="2">
        <f t="shared" si="842"/>
        <v>0</v>
      </c>
      <c r="M2185" s="2">
        <f t="shared" si="843"/>
        <v>2.7737903314856149E-2</v>
      </c>
      <c r="N2185" s="53">
        <v>12399</v>
      </c>
      <c r="O2185" s="53">
        <v>31626</v>
      </c>
      <c r="Q2185" s="53">
        <v>997</v>
      </c>
      <c r="R2185" s="53">
        <v>259</v>
      </c>
      <c r="Y2185" s="53">
        <v>0</v>
      </c>
      <c r="AP2185" s="7">
        <f>IF(Q2185&gt;0,RANK(Q2185,(N2185:P2185,Q2185:AF2185)),0)</f>
        <v>3</v>
      </c>
      <c r="AQ2185" s="7">
        <f>IF(R2185&gt;0,RANK(R2185,(N2185:P2185,Q2185:AF2185)),0)</f>
        <v>4</v>
      </c>
      <c r="AR2185" s="7">
        <f>IF(T2185&gt;0,RANK(T2185,(N2185:P2185,Q2185:AF2185)),0)</f>
        <v>0</v>
      </c>
      <c r="AS2185" s="7">
        <f>IF(S2185&gt;0,RANK(S2185,(N2185:P2185,Q2185:AF2185)),0)</f>
        <v>0</v>
      </c>
      <c r="AT2185" s="2">
        <f t="shared" si="844"/>
        <v>2.2018064972063336E-2</v>
      </c>
      <c r="AU2185" s="2">
        <f t="shared" si="845"/>
        <v>5.7198383427927825E-3</v>
      </c>
      <c r="AV2185" s="2">
        <f t="shared" si="846"/>
        <v>0</v>
      </c>
      <c r="AW2185" s="2">
        <f t="shared" si="847"/>
        <v>0</v>
      </c>
      <c r="AY2185" t="s">
        <v>1276</v>
      </c>
      <c r="AZ2185" t="s">
        <v>2058</v>
      </c>
      <c r="BA2185">
        <v>13</v>
      </c>
      <c r="BC2185">
        <v>2</v>
      </c>
      <c r="BD2185" s="91">
        <v>48</v>
      </c>
      <c r="BE2185" s="93">
        <v>485</v>
      </c>
      <c r="BF2185" s="96">
        <f t="shared" si="850"/>
        <v>48485</v>
      </c>
      <c r="BG2185" s="96">
        <f t="shared" si="851"/>
        <v>48485</v>
      </c>
      <c r="BI2185" s="7" t="s">
        <v>1447</v>
      </c>
    </row>
    <row r="2186" spans="1:61" ht="14" hidden="1" customHeight="1" outlineLevel="1" x14ac:dyDescent="0.2">
      <c r="A2186" t="s">
        <v>671</v>
      </c>
      <c r="B2186" t="s">
        <v>2058</v>
      </c>
      <c r="C2186" s="1">
        <f t="shared" si="839"/>
        <v>4419</v>
      </c>
      <c r="D2186" s="7">
        <f>IF(N2186&gt;0, RANK(N2186,(N2186:P2186,Q2186:AF2186)),0)</f>
        <v>2</v>
      </c>
      <c r="E2186" s="7">
        <f>IF(O2186&gt;0,RANK(O2186,(N2186:P2186,Q2186:AF2186)),0)</f>
        <v>1</v>
      </c>
      <c r="F2186" s="7">
        <f>IF(P2186&gt;0,RANK(P2186,(N2186:P2186,Q2186:AF2186)),0)</f>
        <v>0</v>
      </c>
      <c r="G2186" s="1">
        <f t="shared" si="848"/>
        <v>2599</v>
      </c>
      <c r="H2186" s="2">
        <f t="shared" si="849"/>
        <v>0.58814211360036206</v>
      </c>
      <c r="I2186" s="2"/>
      <c r="J2186" s="2">
        <f t="shared" si="840"/>
        <v>0.19778230368861732</v>
      </c>
      <c r="K2186" s="2">
        <f t="shared" si="841"/>
        <v>0.78592441728897944</v>
      </c>
      <c r="L2186" s="2">
        <f t="shared" si="842"/>
        <v>0</v>
      </c>
      <c r="M2186" s="2">
        <f t="shared" si="843"/>
        <v>1.6293279022403295E-2</v>
      </c>
      <c r="N2186" s="53">
        <v>874</v>
      </c>
      <c r="O2186" s="53">
        <v>3473</v>
      </c>
      <c r="Q2186" s="53">
        <v>54</v>
      </c>
      <c r="R2186" s="53">
        <v>18</v>
      </c>
      <c r="Y2186" s="53">
        <v>0</v>
      </c>
      <c r="AP2186" s="7">
        <f>IF(Q2186&gt;0,RANK(Q2186,(N2186:P2186,Q2186:AF2186)),0)</f>
        <v>3</v>
      </c>
      <c r="AQ2186" s="7">
        <f>IF(R2186&gt;0,RANK(R2186,(N2186:P2186,Q2186:AF2186)),0)</f>
        <v>4</v>
      </c>
      <c r="AR2186" s="7">
        <f>IF(T2186&gt;0,RANK(T2186,(N2186:P2186,Q2186:AF2186)),0)</f>
        <v>0</v>
      </c>
      <c r="AS2186" s="7">
        <f>IF(S2186&gt;0,RANK(S2186,(N2186:P2186,Q2186:AF2186)),0)</f>
        <v>0</v>
      </c>
      <c r="AT2186" s="2">
        <f t="shared" si="844"/>
        <v>1.2219959266802444E-2</v>
      </c>
      <c r="AU2186" s="2">
        <f t="shared" si="845"/>
        <v>4.0733197556008143E-3</v>
      </c>
      <c r="AV2186" s="2">
        <f t="shared" si="846"/>
        <v>0</v>
      </c>
      <c r="AW2186" s="2">
        <f t="shared" si="847"/>
        <v>0</v>
      </c>
      <c r="AY2186" t="s">
        <v>671</v>
      </c>
      <c r="AZ2186" t="s">
        <v>2058</v>
      </c>
      <c r="BA2186">
        <v>13</v>
      </c>
      <c r="BC2186">
        <v>2</v>
      </c>
      <c r="BD2186" s="91">
        <v>48</v>
      </c>
      <c r="BE2186" s="93">
        <v>487</v>
      </c>
      <c r="BF2186" s="96">
        <f t="shared" si="850"/>
        <v>48487</v>
      </c>
      <c r="BG2186" s="96">
        <f t="shared" si="851"/>
        <v>48487</v>
      </c>
      <c r="BI2186" s="7" t="s">
        <v>1447</v>
      </c>
    </row>
    <row r="2187" spans="1:61" ht="14" hidden="1" customHeight="1" outlineLevel="1" x14ac:dyDescent="0.2">
      <c r="A2187" t="s">
        <v>862</v>
      </c>
      <c r="B2187" t="s">
        <v>2058</v>
      </c>
      <c r="C2187" s="1">
        <f t="shared" si="839"/>
        <v>5289</v>
      </c>
      <c r="D2187" s="7">
        <f>IF(N2187&gt;0, RANK(N2187,(N2187:P2187,Q2187:AF2187)),0)</f>
        <v>1</v>
      </c>
      <c r="E2187" s="7">
        <f>IF(O2187&gt;0,RANK(O2187,(N2187:P2187,Q2187:AF2187)),0)</f>
        <v>2</v>
      </c>
      <c r="F2187" s="7">
        <f>IF(P2187&gt;0,RANK(P2187,(N2187:P2187,Q2187:AF2187)),0)</f>
        <v>0</v>
      </c>
      <c r="G2187" s="1">
        <f t="shared" si="848"/>
        <v>785</v>
      </c>
      <c r="H2187" s="2">
        <f t="shared" si="849"/>
        <v>0.148421251654377</v>
      </c>
      <c r="I2187" s="2"/>
      <c r="J2187" s="2">
        <f t="shared" si="840"/>
        <v>0.56116468141425602</v>
      </c>
      <c r="K2187" s="2">
        <f t="shared" si="841"/>
        <v>0.41274342975987899</v>
      </c>
      <c r="L2187" s="2">
        <f t="shared" si="842"/>
        <v>0</v>
      </c>
      <c r="M2187" s="2">
        <f t="shared" si="843"/>
        <v>2.6091888825864995E-2</v>
      </c>
      <c r="N2187" s="53">
        <v>2968</v>
      </c>
      <c r="O2187" s="53">
        <v>2183</v>
      </c>
      <c r="Q2187" s="53">
        <v>85</v>
      </c>
      <c r="R2187" s="53">
        <v>53</v>
      </c>
      <c r="Y2187" s="53">
        <v>0</v>
      </c>
      <c r="AP2187" s="7">
        <f>IF(Q2187&gt;0,RANK(Q2187,(N2187:P2187,Q2187:AF2187)),0)</f>
        <v>3</v>
      </c>
      <c r="AQ2187" s="7">
        <f>IF(R2187&gt;0,RANK(R2187,(N2187:P2187,Q2187:AF2187)),0)</f>
        <v>4</v>
      </c>
      <c r="AR2187" s="7">
        <f>IF(T2187&gt;0,RANK(T2187,(N2187:P2187,Q2187:AF2187)),0)</f>
        <v>0</v>
      </c>
      <c r="AS2187" s="7">
        <f>IF(S2187&gt;0,RANK(S2187,(N2187:P2187,Q2187:AF2187)),0)</f>
        <v>0</v>
      </c>
      <c r="AT2187" s="2">
        <f t="shared" si="844"/>
        <v>1.6071090943467575E-2</v>
      </c>
      <c r="AU2187" s="2">
        <f t="shared" si="845"/>
        <v>1.0020797882397429E-2</v>
      </c>
      <c r="AV2187" s="2">
        <f t="shared" si="846"/>
        <v>0</v>
      </c>
      <c r="AW2187" s="2">
        <f t="shared" si="847"/>
        <v>0</v>
      </c>
      <c r="AY2187" t="s">
        <v>862</v>
      </c>
      <c r="AZ2187" t="s">
        <v>2058</v>
      </c>
      <c r="BA2187">
        <v>34</v>
      </c>
      <c r="BC2187">
        <v>2</v>
      </c>
      <c r="BD2187" s="91">
        <v>48</v>
      </c>
      <c r="BE2187" s="93">
        <v>489</v>
      </c>
      <c r="BF2187" s="96">
        <f t="shared" si="850"/>
        <v>48489</v>
      </c>
      <c r="BG2187" s="96">
        <f t="shared" si="851"/>
        <v>48489</v>
      </c>
      <c r="BI2187" s="7" t="s">
        <v>1447</v>
      </c>
    </row>
    <row r="2188" spans="1:61" ht="14" hidden="1" customHeight="1" outlineLevel="1" x14ac:dyDescent="0.2">
      <c r="A2188" t="s">
        <v>750</v>
      </c>
      <c r="B2188" t="s">
        <v>2058</v>
      </c>
      <c r="C2188" s="1">
        <f t="shared" si="839"/>
        <v>283807</v>
      </c>
      <c r="D2188" s="7">
        <f>IF(N2188&gt;0, RANK(N2188,(N2188:P2188,Q2188:AF2188)),0)</f>
        <v>2</v>
      </c>
      <c r="E2188" s="7">
        <f>IF(O2188&gt;0,RANK(O2188,(N2188:P2188,Q2188:AF2188)),0)</f>
        <v>1</v>
      </c>
      <c r="F2188" s="7">
        <f>IF(P2188&gt;0,RANK(P2188,(N2188:P2188,Q2188:AF2188)),0)</f>
        <v>0</v>
      </c>
      <c r="G2188" s="1">
        <f t="shared" si="848"/>
        <v>8608</v>
      </c>
      <c r="H2188" s="2">
        <f t="shared" si="849"/>
        <v>3.0330471059558078E-2</v>
      </c>
      <c r="I2188" s="2"/>
      <c r="J2188" s="2">
        <f t="shared" si="840"/>
        <v>0.47138724555772055</v>
      </c>
      <c r="K2188" s="2">
        <f t="shared" si="841"/>
        <v>0.5017177166172786</v>
      </c>
      <c r="L2188" s="2">
        <f t="shared" si="842"/>
        <v>0</v>
      </c>
      <c r="M2188" s="2">
        <f t="shared" si="843"/>
        <v>2.68950378250008E-2</v>
      </c>
      <c r="N2188" s="53">
        <v>133783</v>
      </c>
      <c r="O2188" s="53">
        <v>142391</v>
      </c>
      <c r="Q2188" s="53">
        <v>6123</v>
      </c>
      <c r="R2188" s="53">
        <v>1492</v>
      </c>
      <c r="Y2188" s="53">
        <v>18</v>
      </c>
      <c r="AP2188" s="7">
        <f>IF(Q2188&gt;0,RANK(Q2188,(N2188:P2188,Q2188:AF2188)),0)</f>
        <v>3</v>
      </c>
      <c r="AQ2188" s="7">
        <f>IF(R2188&gt;0,RANK(R2188,(N2188:P2188,Q2188:AF2188)),0)</f>
        <v>4</v>
      </c>
      <c r="AR2188" s="7">
        <f>IF(T2188&gt;0,RANK(T2188,(N2188:P2188,Q2188:AF2188)),0)</f>
        <v>0</v>
      </c>
      <c r="AS2188" s="7">
        <f>IF(S2188&gt;0,RANK(S2188,(N2188:P2188,Q2188:AF2188)),0)</f>
        <v>0</v>
      </c>
      <c r="AT2188" s="2">
        <f t="shared" si="844"/>
        <v>2.1574520713019765E-2</v>
      </c>
      <c r="AU2188" s="2">
        <f t="shared" si="845"/>
        <v>5.257093729189203E-3</v>
      </c>
      <c r="AV2188" s="2">
        <f t="shared" si="846"/>
        <v>0</v>
      </c>
      <c r="AW2188" s="2">
        <f t="shared" si="847"/>
        <v>0</v>
      </c>
      <c r="AY2188" t="s">
        <v>750</v>
      </c>
      <c r="AZ2188" t="s">
        <v>2058</v>
      </c>
      <c r="BA2188">
        <v>31</v>
      </c>
      <c r="BC2188">
        <v>2</v>
      </c>
      <c r="BD2188" s="91">
        <v>48</v>
      </c>
      <c r="BE2188" s="93">
        <v>491</v>
      </c>
      <c r="BF2188" s="96">
        <f t="shared" si="850"/>
        <v>48491</v>
      </c>
      <c r="BG2188" s="96">
        <f t="shared" si="851"/>
        <v>48491</v>
      </c>
      <c r="BI2188" s="7" t="s">
        <v>1447</v>
      </c>
    </row>
    <row r="2189" spans="1:61" ht="14" hidden="1" customHeight="1" outlineLevel="1" x14ac:dyDescent="0.2">
      <c r="A2189" t="s">
        <v>1057</v>
      </c>
      <c r="B2189" t="s">
        <v>2058</v>
      </c>
      <c r="C2189" s="1">
        <f t="shared" si="839"/>
        <v>24697</v>
      </c>
      <c r="D2189" s="7">
        <f>IF(N2189&gt;0, RANK(N2189,(N2189:P2189,Q2189:AF2189)),0)</f>
        <v>2</v>
      </c>
      <c r="E2189" s="7">
        <f>IF(O2189&gt;0,RANK(O2189,(N2189:P2189,Q2189:AF2189)),0)</f>
        <v>1</v>
      </c>
      <c r="F2189" s="7">
        <f>IF(P2189&gt;0,RANK(P2189,(N2189:P2189,Q2189:AF2189)),0)</f>
        <v>0</v>
      </c>
      <c r="G2189" s="1">
        <f t="shared" si="848"/>
        <v>12384</v>
      </c>
      <c r="H2189" s="2">
        <f t="shared" si="849"/>
        <v>0.50143742154917603</v>
      </c>
      <c r="I2189" s="2"/>
      <c r="J2189" s="2">
        <f t="shared" si="840"/>
        <v>0.24063651455642385</v>
      </c>
      <c r="K2189" s="2">
        <f t="shared" si="841"/>
        <v>0.74207393610559991</v>
      </c>
      <c r="L2189" s="2">
        <f t="shared" si="842"/>
        <v>0</v>
      </c>
      <c r="M2189" s="2">
        <f t="shared" si="843"/>
        <v>1.7289549337976218E-2</v>
      </c>
      <c r="N2189" s="53">
        <v>5943</v>
      </c>
      <c r="O2189" s="53">
        <v>18327</v>
      </c>
      <c r="Q2189" s="53">
        <v>309</v>
      </c>
      <c r="R2189" s="53">
        <v>118</v>
      </c>
      <c r="Y2189" s="53">
        <v>0</v>
      </c>
      <c r="AP2189" s="7">
        <f>IF(Q2189&gt;0,RANK(Q2189,(N2189:P2189,Q2189:AF2189)),0)</f>
        <v>3</v>
      </c>
      <c r="AQ2189" s="7">
        <f>IF(R2189&gt;0,RANK(R2189,(N2189:P2189,Q2189:AF2189)),0)</f>
        <v>4</v>
      </c>
      <c r="AR2189" s="7">
        <f>IF(T2189&gt;0,RANK(T2189,(N2189:P2189,Q2189:AF2189)),0)</f>
        <v>0</v>
      </c>
      <c r="AS2189" s="7">
        <f>IF(S2189&gt;0,RANK(S2189,(N2189:P2189,Q2189:AF2189)),0)</f>
        <v>0</v>
      </c>
      <c r="AT2189" s="2">
        <f t="shared" si="844"/>
        <v>1.2511641090010933E-2</v>
      </c>
      <c r="AU2189" s="2">
        <f t="shared" si="845"/>
        <v>4.7779082479653401E-3</v>
      </c>
      <c r="AV2189" s="2">
        <f t="shared" si="846"/>
        <v>0</v>
      </c>
      <c r="AW2189" s="2">
        <f t="shared" si="847"/>
        <v>0</v>
      </c>
      <c r="AY2189" t="s">
        <v>1057</v>
      </c>
      <c r="AZ2189" t="s">
        <v>2058</v>
      </c>
      <c r="BC2189">
        <v>2</v>
      </c>
      <c r="BD2189" s="91">
        <v>48</v>
      </c>
      <c r="BE2189" s="93">
        <v>493</v>
      </c>
      <c r="BF2189" s="96">
        <f t="shared" si="850"/>
        <v>48493</v>
      </c>
      <c r="BG2189" s="96">
        <f t="shared" si="851"/>
        <v>48493</v>
      </c>
      <c r="BI2189" s="7" t="s">
        <v>1447</v>
      </c>
    </row>
    <row r="2190" spans="1:61" ht="14" hidden="1" customHeight="1" outlineLevel="1" x14ac:dyDescent="0.2">
      <c r="A2190" t="s">
        <v>1345</v>
      </c>
      <c r="B2190" t="s">
        <v>2058</v>
      </c>
      <c r="C2190" s="1">
        <f t="shared" si="839"/>
        <v>2096</v>
      </c>
      <c r="D2190" s="7">
        <f>IF(N2190&gt;0, RANK(N2190,(N2190:P2190,Q2190:AF2190)),0)</f>
        <v>2</v>
      </c>
      <c r="E2190" s="7">
        <f>IF(O2190&gt;0,RANK(O2190,(N2190:P2190,Q2190:AF2190)),0)</f>
        <v>1</v>
      </c>
      <c r="F2190" s="7">
        <f>IF(P2190&gt;0,RANK(P2190,(N2190:P2190,Q2190:AF2190)),0)</f>
        <v>0</v>
      </c>
      <c r="G2190" s="1">
        <f t="shared" si="848"/>
        <v>1376</v>
      </c>
      <c r="H2190" s="2">
        <f t="shared" si="849"/>
        <v>0.65648854961832059</v>
      </c>
      <c r="I2190" s="2"/>
      <c r="J2190" s="2">
        <f t="shared" si="840"/>
        <v>0.16125954198473283</v>
      </c>
      <c r="K2190" s="2">
        <f t="shared" si="841"/>
        <v>0.8177480916030534</v>
      </c>
      <c r="L2190" s="2">
        <f t="shared" si="842"/>
        <v>0</v>
      </c>
      <c r="M2190" s="2">
        <f t="shared" si="843"/>
        <v>2.0992366412213803E-2</v>
      </c>
      <c r="N2190" s="53">
        <v>338</v>
      </c>
      <c r="O2190" s="53">
        <v>1714</v>
      </c>
      <c r="Q2190" s="53">
        <v>30</v>
      </c>
      <c r="R2190" s="53">
        <v>12</v>
      </c>
      <c r="Y2190" s="53">
        <v>2</v>
      </c>
      <c r="AP2190" s="7">
        <f>IF(Q2190&gt;0,RANK(Q2190,(N2190:P2190,Q2190:AF2190)),0)</f>
        <v>3</v>
      </c>
      <c r="AQ2190" s="7">
        <f>IF(R2190&gt;0,RANK(R2190,(N2190:P2190,Q2190:AF2190)),0)</f>
        <v>4</v>
      </c>
      <c r="AR2190" s="7">
        <f>IF(T2190&gt;0,RANK(T2190,(N2190:P2190,Q2190:AF2190)),0)</f>
        <v>0</v>
      </c>
      <c r="AS2190" s="7">
        <f>IF(S2190&gt;0,RANK(S2190,(N2190:P2190,Q2190:AF2190)),0)</f>
        <v>0</v>
      </c>
      <c r="AT2190" s="2">
        <f t="shared" si="844"/>
        <v>1.4312977099236641E-2</v>
      </c>
      <c r="AU2190" s="2">
        <f t="shared" si="845"/>
        <v>5.7251908396946565E-3</v>
      </c>
      <c r="AV2190" s="2">
        <f t="shared" si="846"/>
        <v>0</v>
      </c>
      <c r="AW2190" s="2">
        <f t="shared" si="847"/>
        <v>0</v>
      </c>
      <c r="AY2190" t="s">
        <v>1345</v>
      </c>
      <c r="AZ2190" t="s">
        <v>2058</v>
      </c>
      <c r="BA2190">
        <v>23</v>
      </c>
      <c r="BC2190">
        <v>2</v>
      </c>
      <c r="BD2190" s="91">
        <v>48</v>
      </c>
      <c r="BE2190" s="93">
        <v>495</v>
      </c>
      <c r="BF2190" s="96">
        <f t="shared" si="850"/>
        <v>48495</v>
      </c>
      <c r="BG2190" s="96">
        <f t="shared" si="851"/>
        <v>48495</v>
      </c>
      <c r="BI2190" s="7" t="s">
        <v>1447</v>
      </c>
    </row>
    <row r="2191" spans="1:61" ht="14" hidden="1" customHeight="1" outlineLevel="1" x14ac:dyDescent="0.2">
      <c r="A2191" t="s">
        <v>1356</v>
      </c>
      <c r="B2191" t="s">
        <v>2058</v>
      </c>
      <c r="C2191" s="1">
        <f t="shared" si="839"/>
        <v>31999</v>
      </c>
      <c r="D2191" s="7">
        <f>IF(N2191&gt;0, RANK(N2191,(N2191:P2191,Q2191:AF2191)),0)</f>
        <v>2</v>
      </c>
      <c r="E2191" s="7">
        <f>IF(O2191&gt;0,RANK(O2191,(N2191:P2191,Q2191:AF2191)),0)</f>
        <v>1</v>
      </c>
      <c r="F2191" s="7">
        <f>IF(P2191&gt;0,RANK(P2191,(N2191:P2191,Q2191:AF2191)),0)</f>
        <v>0</v>
      </c>
      <c r="G2191" s="1">
        <f t="shared" si="848"/>
        <v>21986</v>
      </c>
      <c r="H2191" s="2">
        <f t="shared" si="849"/>
        <v>0.68708397137410548</v>
      </c>
      <c r="I2191" s="2"/>
      <c r="J2191" s="2">
        <f t="shared" si="840"/>
        <v>0.14512953529797806</v>
      </c>
      <c r="K2191" s="2">
        <f t="shared" si="841"/>
        <v>0.83221350667208349</v>
      </c>
      <c r="L2191" s="2">
        <f t="shared" si="842"/>
        <v>0</v>
      </c>
      <c r="M2191" s="2">
        <f t="shared" si="843"/>
        <v>2.2656958029938501E-2</v>
      </c>
      <c r="N2191" s="53">
        <v>4644</v>
      </c>
      <c r="O2191" s="53">
        <v>26630</v>
      </c>
      <c r="Q2191" s="53">
        <v>563</v>
      </c>
      <c r="R2191" s="53">
        <v>162</v>
      </c>
      <c r="Y2191" s="53">
        <v>0</v>
      </c>
      <c r="AP2191" s="7">
        <f>IF(Q2191&gt;0,RANK(Q2191,(N2191:P2191,Q2191:AF2191)),0)</f>
        <v>3</v>
      </c>
      <c r="AQ2191" s="7">
        <f>IF(R2191&gt;0,RANK(R2191,(N2191:P2191,Q2191:AF2191)),0)</f>
        <v>4</v>
      </c>
      <c r="AR2191" s="7">
        <f>IF(T2191&gt;0,RANK(T2191,(N2191:P2191,Q2191:AF2191)),0)</f>
        <v>0</v>
      </c>
      <c r="AS2191" s="7">
        <f>IF(S2191&gt;0,RANK(S2191,(N2191:P2191,Q2191:AF2191)),0)</f>
        <v>0</v>
      </c>
      <c r="AT2191" s="2">
        <f t="shared" si="844"/>
        <v>1.7594299821869434E-2</v>
      </c>
      <c r="AU2191" s="2">
        <f t="shared" si="845"/>
        <v>5.0626582080690024E-3</v>
      </c>
      <c r="AV2191" s="2">
        <f t="shared" si="846"/>
        <v>0</v>
      </c>
      <c r="AW2191" s="2">
        <f t="shared" si="847"/>
        <v>0</v>
      </c>
      <c r="AY2191" t="s">
        <v>1356</v>
      </c>
      <c r="AZ2191" t="s">
        <v>2058</v>
      </c>
      <c r="BC2191">
        <v>2</v>
      </c>
      <c r="BD2191" s="91">
        <v>48</v>
      </c>
      <c r="BE2191" s="93">
        <v>497</v>
      </c>
      <c r="BF2191" s="96">
        <f t="shared" si="850"/>
        <v>48497</v>
      </c>
      <c r="BG2191" s="96">
        <f t="shared" si="851"/>
        <v>48497</v>
      </c>
      <c r="BI2191" s="7" t="s">
        <v>1447</v>
      </c>
    </row>
    <row r="2192" spans="1:61" ht="14" hidden="1" customHeight="1" outlineLevel="1" x14ac:dyDescent="0.2">
      <c r="A2192" t="s">
        <v>1538</v>
      </c>
      <c r="B2192" t="s">
        <v>2058</v>
      </c>
      <c r="C2192" s="1">
        <f t="shared" si="839"/>
        <v>22470</v>
      </c>
      <c r="D2192" s="7">
        <f>IF(N2192&gt;0, RANK(N2192,(N2192:P2192,Q2192:AF2192)),0)</f>
        <v>2</v>
      </c>
      <c r="E2192" s="7">
        <f>IF(O2192&gt;0,RANK(O2192,(N2192:P2192,Q2192:AF2192)),0)</f>
        <v>1</v>
      </c>
      <c r="F2192" s="7">
        <f>IF(P2192&gt;0,RANK(P2192,(N2192:P2192,Q2192:AF2192)),0)</f>
        <v>0</v>
      </c>
      <c r="G2192" s="1">
        <f t="shared" si="848"/>
        <v>15439</v>
      </c>
      <c r="H2192" s="2">
        <f t="shared" si="849"/>
        <v>0.68709390298175343</v>
      </c>
      <c r="I2192" s="2"/>
      <c r="J2192" s="2">
        <f t="shared" si="840"/>
        <v>0.14766355140186915</v>
      </c>
      <c r="K2192" s="2">
        <f t="shared" si="841"/>
        <v>0.83475745438362259</v>
      </c>
      <c r="L2192" s="2">
        <f t="shared" si="842"/>
        <v>0</v>
      </c>
      <c r="M2192" s="2">
        <f t="shared" si="843"/>
        <v>1.7578994214508259E-2</v>
      </c>
      <c r="N2192" s="53">
        <v>3318</v>
      </c>
      <c r="O2192" s="53">
        <v>18757</v>
      </c>
      <c r="Q2192" s="53">
        <v>306</v>
      </c>
      <c r="R2192" s="53">
        <v>87</v>
      </c>
      <c r="Y2192" s="53">
        <v>2</v>
      </c>
      <c r="AP2192" s="7">
        <f>IF(Q2192&gt;0,RANK(Q2192,(N2192:P2192,Q2192:AF2192)),0)</f>
        <v>3</v>
      </c>
      <c r="AQ2192" s="7">
        <f>IF(R2192&gt;0,RANK(R2192,(N2192:P2192,Q2192:AF2192)),0)</f>
        <v>4</v>
      </c>
      <c r="AR2192" s="7">
        <f>IF(T2192&gt;0,RANK(T2192,(N2192:P2192,Q2192:AF2192)),0)</f>
        <v>0</v>
      </c>
      <c r="AS2192" s="7">
        <f>IF(S2192&gt;0,RANK(S2192,(N2192:P2192,Q2192:AF2192)),0)</f>
        <v>0</v>
      </c>
      <c r="AT2192" s="2">
        <f t="shared" si="844"/>
        <v>1.3618157543391188E-2</v>
      </c>
      <c r="AU2192" s="2">
        <f t="shared" si="845"/>
        <v>3.8718291054739653E-3</v>
      </c>
      <c r="AV2192" s="2">
        <f t="shared" si="846"/>
        <v>0</v>
      </c>
      <c r="AW2192" s="2">
        <f t="shared" si="847"/>
        <v>0</v>
      </c>
      <c r="AY2192" t="s">
        <v>1538</v>
      </c>
      <c r="AZ2192" t="s">
        <v>2058</v>
      </c>
      <c r="BC2192">
        <v>2</v>
      </c>
      <c r="BD2192" s="91">
        <v>48</v>
      </c>
      <c r="BE2192" s="93">
        <v>499</v>
      </c>
      <c r="BF2192" s="96">
        <f t="shared" si="850"/>
        <v>48499</v>
      </c>
      <c r="BG2192" s="96">
        <f t="shared" si="851"/>
        <v>48499</v>
      </c>
      <c r="BI2192" s="7" t="s">
        <v>1447</v>
      </c>
    </row>
    <row r="2193" spans="1:61" ht="14" hidden="1" customHeight="1" outlineLevel="1" x14ac:dyDescent="0.2">
      <c r="A2193" t="s">
        <v>1346</v>
      </c>
      <c r="B2193" t="s">
        <v>2058</v>
      </c>
      <c r="C2193" s="1">
        <f t="shared" si="839"/>
        <v>2599</v>
      </c>
      <c r="D2193" s="7">
        <f>IF(N2193&gt;0, RANK(N2193,(N2193:P2193,Q2193:AF2193)),0)</f>
        <v>2</v>
      </c>
      <c r="E2193" s="7">
        <f>IF(O2193&gt;0,RANK(O2193,(N2193:P2193,Q2193:AF2193)),0)</f>
        <v>1</v>
      </c>
      <c r="F2193" s="7">
        <f>IF(P2193&gt;0,RANK(P2193,(N2193:P2193,Q2193:AF2193)),0)</f>
        <v>0</v>
      </c>
      <c r="G2193" s="1">
        <f t="shared" si="848"/>
        <v>1766</v>
      </c>
      <c r="H2193" s="2">
        <f t="shared" si="849"/>
        <v>0.67949211235090423</v>
      </c>
      <c r="I2193" s="2"/>
      <c r="J2193" s="2">
        <f t="shared" si="840"/>
        <v>0.1489034243939977</v>
      </c>
      <c r="K2193" s="2">
        <f t="shared" si="841"/>
        <v>0.82839553674490185</v>
      </c>
      <c r="L2193" s="2">
        <f t="shared" si="842"/>
        <v>0</v>
      </c>
      <c r="M2193" s="2">
        <f t="shared" si="843"/>
        <v>2.270103886110042E-2</v>
      </c>
      <c r="N2193" s="53">
        <v>387</v>
      </c>
      <c r="O2193" s="53">
        <v>2153</v>
      </c>
      <c r="Q2193" s="53">
        <v>38</v>
      </c>
      <c r="R2193" s="53">
        <v>21</v>
      </c>
      <c r="Y2193" s="53">
        <v>0</v>
      </c>
      <c r="AP2193" s="7">
        <f>IF(Q2193&gt;0,RANK(Q2193,(N2193:P2193,Q2193:AF2193)),0)</f>
        <v>3</v>
      </c>
      <c r="AQ2193" s="7">
        <f>IF(R2193&gt;0,RANK(R2193,(N2193:P2193,Q2193:AF2193)),0)</f>
        <v>4</v>
      </c>
      <c r="AR2193" s="7">
        <f>IF(T2193&gt;0,RANK(T2193,(N2193:P2193,Q2193:AF2193)),0)</f>
        <v>0</v>
      </c>
      <c r="AS2193" s="7">
        <f>IF(S2193&gt;0,RANK(S2193,(N2193:P2193,Q2193:AF2193)),0)</f>
        <v>0</v>
      </c>
      <c r="AT2193" s="2">
        <f t="shared" si="844"/>
        <v>1.4621008080030782E-2</v>
      </c>
      <c r="AU2193" s="2">
        <f t="shared" si="845"/>
        <v>8.0800307810696415E-3</v>
      </c>
      <c r="AV2193" s="2">
        <f t="shared" si="846"/>
        <v>0</v>
      </c>
      <c r="AW2193" s="2">
        <f t="shared" si="847"/>
        <v>0</v>
      </c>
      <c r="AY2193" t="s">
        <v>1346</v>
      </c>
      <c r="AZ2193" t="s">
        <v>2058</v>
      </c>
      <c r="BA2193">
        <v>19</v>
      </c>
      <c r="BC2193">
        <v>2</v>
      </c>
      <c r="BD2193" s="91">
        <v>48</v>
      </c>
      <c r="BE2193" s="93">
        <v>501</v>
      </c>
      <c r="BF2193" s="96">
        <f t="shared" si="850"/>
        <v>48501</v>
      </c>
      <c r="BG2193" s="96">
        <f t="shared" si="851"/>
        <v>48501</v>
      </c>
      <c r="BI2193" s="7" t="s">
        <v>1447</v>
      </c>
    </row>
    <row r="2194" spans="1:61" ht="14" hidden="1" customHeight="1" outlineLevel="1" x14ac:dyDescent="0.2">
      <c r="A2194" t="s">
        <v>2078</v>
      </c>
      <c r="B2194" t="s">
        <v>2058</v>
      </c>
      <c r="C2194" s="1">
        <f t="shared" si="839"/>
        <v>8109</v>
      </c>
      <c r="D2194" s="7">
        <f>IF(N2194&gt;0, RANK(N2194,(N2194:P2194,Q2194:AF2194)),0)</f>
        <v>2</v>
      </c>
      <c r="E2194" s="7">
        <f>IF(O2194&gt;0,RANK(O2194,(N2194:P2194,Q2194:AF2194)),0)</f>
        <v>1</v>
      </c>
      <c r="F2194" s="7">
        <f>IF(P2194&gt;0,RANK(P2194,(N2194:P2194,Q2194:AF2194)),0)</f>
        <v>0</v>
      </c>
      <c r="G2194" s="1">
        <f t="shared" si="848"/>
        <v>6029</v>
      </c>
      <c r="H2194" s="2">
        <f t="shared" si="849"/>
        <v>0.74349488222962146</v>
      </c>
      <c r="I2194" s="2"/>
      <c r="J2194" s="2">
        <f t="shared" si="840"/>
        <v>0.11925021580959427</v>
      </c>
      <c r="K2194" s="2">
        <f t="shared" si="841"/>
        <v>0.86274509803921573</v>
      </c>
      <c r="L2194" s="2">
        <f t="shared" si="842"/>
        <v>0</v>
      </c>
      <c r="M2194" s="2">
        <f t="shared" si="843"/>
        <v>1.8004686151189997E-2</v>
      </c>
      <c r="N2194" s="53">
        <v>967</v>
      </c>
      <c r="O2194" s="53">
        <v>6996</v>
      </c>
      <c r="Q2194" s="53">
        <v>120</v>
      </c>
      <c r="R2194" s="53">
        <v>26</v>
      </c>
      <c r="Y2194" s="53">
        <v>0</v>
      </c>
      <c r="AP2194" s="7">
        <f>IF(Q2194&gt;0,RANK(Q2194,(N2194:P2194,Q2194:AF2194)),0)</f>
        <v>3</v>
      </c>
      <c r="AQ2194" s="7">
        <f>IF(R2194&gt;0,RANK(R2194,(N2194:P2194,Q2194:AF2194)),0)</f>
        <v>4</v>
      </c>
      <c r="AR2194" s="7">
        <f>IF(T2194&gt;0,RANK(T2194,(N2194:P2194,Q2194:AF2194)),0)</f>
        <v>0</v>
      </c>
      <c r="AS2194" s="7">
        <f>IF(S2194&gt;0,RANK(S2194,(N2194:P2194,Q2194:AF2194)),0)</f>
        <v>0</v>
      </c>
      <c r="AT2194" s="2">
        <f t="shared" si="844"/>
        <v>1.4798372179060304E-2</v>
      </c>
      <c r="AU2194" s="2">
        <f t="shared" si="845"/>
        <v>3.2063139721297323E-3</v>
      </c>
      <c r="AV2194" s="2">
        <f t="shared" si="846"/>
        <v>0</v>
      </c>
      <c r="AW2194" s="2">
        <f t="shared" si="847"/>
        <v>0</v>
      </c>
      <c r="AY2194" t="s">
        <v>2078</v>
      </c>
      <c r="AZ2194" t="s">
        <v>2058</v>
      </c>
      <c r="BA2194">
        <v>19</v>
      </c>
      <c r="BC2194">
        <v>2</v>
      </c>
      <c r="BD2194" s="91">
        <v>48</v>
      </c>
      <c r="BE2194" s="93">
        <v>503</v>
      </c>
      <c r="BF2194" s="96">
        <f t="shared" si="850"/>
        <v>48503</v>
      </c>
      <c r="BG2194" s="96">
        <f t="shared" si="851"/>
        <v>48503</v>
      </c>
      <c r="BI2194" s="7" t="s">
        <v>1447</v>
      </c>
    </row>
    <row r="2195" spans="1:61" ht="14" hidden="1" customHeight="1" outlineLevel="1" x14ac:dyDescent="0.2">
      <c r="A2195" t="s">
        <v>152</v>
      </c>
      <c r="B2195" t="s">
        <v>2058</v>
      </c>
      <c r="C2195" s="1">
        <f t="shared" si="839"/>
        <v>3377</v>
      </c>
      <c r="D2195" s="7">
        <f>IF(N2195&gt;0, RANK(N2195,(N2195:P2195,Q2195:AF2195)),0)</f>
        <v>1</v>
      </c>
      <c r="E2195" s="7">
        <f>IF(O2195&gt;0,RANK(O2195,(N2195:P2195,Q2195:AF2195)),0)</f>
        <v>2</v>
      </c>
      <c r="F2195" s="7">
        <f>IF(P2195&gt;0,RANK(P2195,(N2195:P2195,Q2195:AF2195)),0)</f>
        <v>0</v>
      </c>
      <c r="G2195" s="1">
        <f t="shared" si="848"/>
        <v>367</v>
      </c>
      <c r="H2195" s="2">
        <f t="shared" si="849"/>
        <v>0.10867633994669826</v>
      </c>
      <c r="I2195" s="2"/>
      <c r="J2195" s="2">
        <f t="shared" si="840"/>
        <v>0.53923600829138285</v>
      </c>
      <c r="K2195" s="2">
        <f t="shared" si="841"/>
        <v>0.43055966834468462</v>
      </c>
      <c r="L2195" s="2">
        <f t="shared" si="842"/>
        <v>0</v>
      </c>
      <c r="M2195" s="2">
        <f t="shared" si="843"/>
        <v>3.0204323363932528E-2</v>
      </c>
      <c r="N2195" s="53">
        <v>1821</v>
      </c>
      <c r="O2195" s="53">
        <v>1454</v>
      </c>
      <c r="Q2195" s="53">
        <v>52</v>
      </c>
      <c r="R2195" s="53">
        <v>50</v>
      </c>
      <c r="Y2195" s="53">
        <v>0</v>
      </c>
      <c r="AP2195" s="7">
        <f>IF(Q2195&gt;0,RANK(Q2195,(N2195:P2195,Q2195:AF2195)),0)</f>
        <v>3</v>
      </c>
      <c r="AQ2195" s="7">
        <f>IF(R2195&gt;0,RANK(R2195,(N2195:P2195,Q2195:AF2195)),0)</f>
        <v>4</v>
      </c>
      <c r="AR2195" s="7">
        <f>IF(T2195&gt;0,RANK(T2195,(N2195:P2195,Q2195:AF2195)),0)</f>
        <v>0</v>
      </c>
      <c r="AS2195" s="7">
        <f>IF(S2195&gt;0,RANK(S2195,(N2195:P2195,Q2195:AF2195)),0)</f>
        <v>0</v>
      </c>
      <c r="AT2195" s="2">
        <f t="shared" si="844"/>
        <v>1.5398282499259699E-2</v>
      </c>
      <c r="AU2195" s="2">
        <f t="shared" si="845"/>
        <v>1.4806040864672786E-2</v>
      </c>
      <c r="AV2195" s="2">
        <f t="shared" si="846"/>
        <v>0</v>
      </c>
      <c r="AW2195" s="2">
        <f t="shared" si="847"/>
        <v>0</v>
      </c>
      <c r="AY2195" t="s">
        <v>152</v>
      </c>
      <c r="AZ2195" t="s">
        <v>2058</v>
      </c>
      <c r="BA2195">
        <v>28</v>
      </c>
      <c r="BC2195">
        <v>2</v>
      </c>
      <c r="BD2195" s="91">
        <v>48</v>
      </c>
      <c r="BE2195" s="93">
        <v>505</v>
      </c>
      <c r="BF2195" s="96">
        <f t="shared" si="850"/>
        <v>48505</v>
      </c>
      <c r="BG2195" s="96">
        <f t="shared" si="851"/>
        <v>48505</v>
      </c>
      <c r="BI2195" s="7" t="s">
        <v>1447</v>
      </c>
    </row>
    <row r="2196" spans="1:61" ht="14" hidden="1" customHeight="1" outlineLevel="1" x14ac:dyDescent="0.2">
      <c r="A2196" t="s">
        <v>946</v>
      </c>
      <c r="B2196" t="s">
        <v>2058</v>
      </c>
      <c r="C2196" s="1">
        <f t="shared" si="839"/>
        <v>3994</v>
      </c>
      <c r="D2196" s="7">
        <f>IF(N2196&gt;0, RANK(N2196,(N2196:P2196,Q2196:AF2196)),0)</f>
        <v>1</v>
      </c>
      <c r="E2196" s="7">
        <f>IF(O2196&gt;0,RANK(O2196,(N2196:P2196,Q2196:AF2196)),0)</f>
        <v>2</v>
      </c>
      <c r="F2196" s="7">
        <f>IF(P2196&gt;0,RANK(P2196,(N2196:P2196,Q2196:AF2196)),0)</f>
        <v>0</v>
      </c>
      <c r="G2196" s="1">
        <f t="shared" si="848"/>
        <v>1401</v>
      </c>
      <c r="H2196" s="2">
        <f t="shared" si="849"/>
        <v>0.35077616424636954</v>
      </c>
      <c r="I2196" s="2"/>
      <c r="J2196" s="2">
        <f t="shared" si="840"/>
        <v>0.65923885828743112</v>
      </c>
      <c r="K2196" s="2">
        <f t="shared" si="841"/>
        <v>0.30846269404106158</v>
      </c>
      <c r="L2196" s="2">
        <f t="shared" si="842"/>
        <v>0</v>
      </c>
      <c r="M2196" s="2">
        <f t="shared" si="843"/>
        <v>3.2298447671507302E-2</v>
      </c>
      <c r="N2196" s="53">
        <v>2633</v>
      </c>
      <c r="O2196" s="53">
        <v>1232</v>
      </c>
      <c r="Q2196" s="53">
        <v>72</v>
      </c>
      <c r="R2196" s="53">
        <v>57</v>
      </c>
      <c r="Y2196" s="53">
        <v>0</v>
      </c>
      <c r="AP2196" s="7">
        <f>IF(Q2196&gt;0,RANK(Q2196,(N2196:P2196,Q2196:AF2196)),0)</f>
        <v>3</v>
      </c>
      <c r="AQ2196" s="7">
        <f>IF(R2196&gt;0,RANK(R2196,(N2196:P2196,Q2196:AF2196)),0)</f>
        <v>4</v>
      </c>
      <c r="AR2196" s="7">
        <f>IF(T2196&gt;0,RANK(T2196,(N2196:P2196,Q2196:AF2196)),0)</f>
        <v>0</v>
      </c>
      <c r="AS2196" s="7">
        <f>IF(S2196&gt;0,RANK(S2196,(N2196:P2196,Q2196:AF2196)),0)</f>
        <v>0</v>
      </c>
      <c r="AT2196" s="2">
        <f t="shared" si="844"/>
        <v>1.8027040560841263E-2</v>
      </c>
      <c r="AU2196" s="2">
        <f t="shared" si="845"/>
        <v>1.4271407110665999E-2</v>
      </c>
      <c r="AV2196" s="2">
        <f t="shared" si="846"/>
        <v>0</v>
      </c>
      <c r="AW2196" s="2">
        <f t="shared" si="847"/>
        <v>0</v>
      </c>
      <c r="AY2196" t="s">
        <v>946</v>
      </c>
      <c r="AZ2196" t="s">
        <v>2058</v>
      </c>
      <c r="BA2196">
        <v>23</v>
      </c>
      <c r="BC2196">
        <v>2</v>
      </c>
      <c r="BD2196" s="91">
        <v>48</v>
      </c>
      <c r="BE2196" s="93">
        <v>507</v>
      </c>
      <c r="BF2196" s="96">
        <f t="shared" si="850"/>
        <v>48507</v>
      </c>
      <c r="BG2196" s="96">
        <f t="shared" si="851"/>
        <v>48507</v>
      </c>
      <c r="BI2196" s="7" t="s">
        <v>1447</v>
      </c>
    </row>
    <row r="2197" spans="1:61" ht="14" customHeight="1" collapsed="1" x14ac:dyDescent="0.2">
      <c r="A2197" t="s">
        <v>81</v>
      </c>
      <c r="B2197" t="s">
        <v>2397</v>
      </c>
      <c r="C2197" s="1">
        <f t="shared" si="839"/>
        <v>11144040</v>
      </c>
      <c r="D2197" s="7">
        <f>IF(N2197&gt;0, RANK(N2197,(N2197:P2197,Q2197:AF2197)),0)</f>
        <v>2</v>
      </c>
      <c r="E2197" s="7">
        <f>IF(O2197&gt;0,RANK(O2197,(N2197:P2197,Q2197:AF2197)),0)</f>
        <v>1</v>
      </c>
      <c r="F2197" s="7">
        <f>IF(P2197&gt;0,RANK(P2197,(N2197:P2197,Q2197:AF2197)),0)</f>
        <v>0</v>
      </c>
      <c r="G2197" s="1">
        <f t="shared" si="848"/>
        <v>1074219</v>
      </c>
      <c r="H2197" s="2">
        <f t="shared" si="849"/>
        <v>9.6394036633034336E-2</v>
      </c>
      <c r="I2197" s="2"/>
      <c r="J2197" s="2">
        <f t="shared" si="840"/>
        <v>0.4386886622804656</v>
      </c>
      <c r="K2197" s="2">
        <f t="shared" si="841"/>
        <v>0.53508269891349991</v>
      </c>
      <c r="L2197" s="2">
        <f t="shared" si="842"/>
        <v>0</v>
      </c>
      <c r="M2197" s="2">
        <f t="shared" si="843"/>
        <v>2.6228638806034543E-2</v>
      </c>
      <c r="N2197" s="56">
        <f>SUM(N1943:N2196)</f>
        <v>4888764</v>
      </c>
      <c r="O2197" s="56">
        <f>SUM(O1943:O2196)</f>
        <v>5962983</v>
      </c>
      <c r="P2197" s="56"/>
      <c r="Q2197" s="56">
        <f>SUM(Q1943:Q2196)</f>
        <v>209722</v>
      </c>
      <c r="R2197" s="56">
        <f>SUM(R1943:R2196)</f>
        <v>81893</v>
      </c>
      <c r="Y2197" s="56">
        <f>SUM(Y1943:Y2196)</f>
        <v>678</v>
      </c>
      <c r="AP2197" s="7">
        <f>IF(Q2197&gt;0,RANK(Q2197,(N2197:P2197,Q2197:AF2197)),0)</f>
        <v>3</v>
      </c>
      <c r="AQ2197" s="7">
        <f>IF(R2197&gt;0,RANK(R2197,(N2197:P2197,Q2197:AF2197)),0)</f>
        <v>4</v>
      </c>
      <c r="AR2197" s="7">
        <f>IF(T2197&gt;0,RANK(T2197,(N2197:P2197,Q2197:AF2197)),0)</f>
        <v>0</v>
      </c>
      <c r="AS2197" s="7">
        <f>IF(S2197&gt;0,RANK(S2197,(N2197:P2197,Q2197:AF2197)),0)</f>
        <v>0</v>
      </c>
      <c r="AT2197" s="2">
        <f t="shared" si="844"/>
        <v>1.8819207396958373E-2</v>
      </c>
      <c r="AU2197" s="2">
        <f t="shared" si="845"/>
        <v>7.3485917135975819E-3</v>
      </c>
      <c r="AV2197" s="2">
        <f t="shared" si="846"/>
        <v>0</v>
      </c>
      <c r="AW2197" s="2">
        <f t="shared" si="847"/>
        <v>0</v>
      </c>
      <c r="AY2197" t="s">
        <v>81</v>
      </c>
      <c r="AZ2197" t="s">
        <v>2397</v>
      </c>
      <c r="BA2197" t="s">
        <v>2903</v>
      </c>
      <c r="BC2197">
        <v>2</v>
      </c>
      <c r="BD2197" s="91">
        <v>48</v>
      </c>
      <c r="BE2197" s="93"/>
      <c r="BF2197" s="91">
        <v>48</v>
      </c>
      <c r="BG2197" s="91">
        <f t="shared" si="851"/>
        <v>48</v>
      </c>
      <c r="BI2197" s="7" t="s">
        <v>2154</v>
      </c>
    </row>
    <row r="2198" spans="1:61" ht="14" customHeight="1" x14ac:dyDescent="0.2">
      <c r="C2198" s="1"/>
      <c r="E2198" s="7"/>
      <c r="F2198" s="7"/>
      <c r="I2198" s="2"/>
      <c r="AP2198" s="7"/>
      <c r="AQ2198" s="7"/>
      <c r="AR2198" s="7"/>
      <c r="AS2198" s="7"/>
      <c r="BA2198" t="s">
        <v>2903</v>
      </c>
      <c r="BD2198" s="91"/>
      <c r="BE2198" s="93"/>
      <c r="BF2198" s="96"/>
      <c r="BG2198" s="96"/>
    </row>
    <row r="2199" spans="1:61" ht="14" hidden="1" customHeight="1" outlineLevel="1" x14ac:dyDescent="0.2">
      <c r="A2199" t="s">
        <v>1635</v>
      </c>
      <c r="B2199" t="s">
        <v>1912</v>
      </c>
      <c r="C2199" s="1">
        <f t="shared" ref="C2199:C2230" si="852">SUM(N2199:AN2199)</f>
        <v>16811</v>
      </c>
      <c r="D2199" s="7">
        <f>IF(N2199&gt;0, RANK(N2199,(N2199:P2199,Q2199:AF2199)),0)</f>
        <v>2</v>
      </c>
      <c r="E2199" s="7">
        <f>IF(O2199&gt;0,RANK(O2199,(N2199:P2199,Q2199:AF2199)),0)</f>
        <v>1</v>
      </c>
      <c r="F2199" s="7">
        <f>IF(P2199&gt;0,RANK(P2199,(N2199:P2199,Q2199:AF2199)),0)</f>
        <v>0</v>
      </c>
      <c r="G2199" s="1">
        <f t="shared" ref="G2199:G2230" si="853">IF(C2199&gt;0,MAX(N2199:U2199)-LARGE(N2199:U2199,2),0)</f>
        <v>924</v>
      </c>
      <c r="H2199" s="2">
        <f t="shared" ref="H2199:H2223" si="854">IF(C2199&gt;0,G2199/C2199,0)</f>
        <v>5.4964011659032773E-2</v>
      </c>
      <c r="I2199" s="2"/>
      <c r="J2199" s="2">
        <f t="shared" ref="J2199:J2230" si="855">IF($C2199=0,"-",N2199/$C2199)</f>
        <v>0.47225031229552078</v>
      </c>
      <c r="K2199" s="2">
        <f t="shared" ref="K2199:K2230" si="856">IF($C2199=0,"-",O2199/$C2199)</f>
        <v>0.52721432395455359</v>
      </c>
      <c r="L2199" s="2">
        <f t="shared" ref="L2199:L2230" si="857">IF($C2199=0,"-",P2199/$C2199)</f>
        <v>0</v>
      </c>
      <c r="M2199" s="2">
        <f t="shared" ref="M2199:M2230" si="858">IF(C2199=0,"-",(1-J2199-K2199-L2199))</f>
        <v>5.35363749925577E-4</v>
      </c>
      <c r="N2199" s="53">
        <v>7939</v>
      </c>
      <c r="O2199" s="53">
        <v>8863</v>
      </c>
      <c r="X2199" s="53">
        <v>9</v>
      </c>
      <c r="AP2199" s="7">
        <f>IF(Q2199&gt;0,RANK(Q2199,(N2199:P2199,Q2199:AF2199)),0)</f>
        <v>0</v>
      </c>
      <c r="AQ2199" s="7">
        <f>IF(R2199&gt;0,RANK(R2199,(N2199:P2199,Q2199:AF2199)),0)</f>
        <v>0</v>
      </c>
      <c r="AR2199" s="7">
        <f>IF(T2199&gt;0,RANK(T2199,(N2199:P2199,Q2199:AF2199)),0)</f>
        <v>0</v>
      </c>
      <c r="AS2199" s="7">
        <f>IF(S2199&gt;0,RANK(S2199,(N2199:P2199,Q2199:AF2199)),0)</f>
        <v>0</v>
      </c>
      <c r="AT2199" s="2">
        <f t="shared" ref="AT2199:AT2230" si="859">IF($C2199=0,"-",Q2199/$C2199)</f>
        <v>0</v>
      </c>
      <c r="AU2199" s="2">
        <f t="shared" ref="AU2199:AU2230" si="860">IF($C2199=0,"-",R2199/$C2199)</f>
        <v>0</v>
      </c>
      <c r="AV2199" s="2">
        <f t="shared" ref="AV2199:AV2230" si="861">IF($C2199=0,"-",T2199/$C2199)</f>
        <v>0</v>
      </c>
      <c r="AW2199" s="2">
        <f t="shared" ref="AW2199:AW2230" si="862">IF($C2199=0,"-",S2199/$C2199)</f>
        <v>0</v>
      </c>
      <c r="AY2199" t="s">
        <v>1635</v>
      </c>
      <c r="AZ2199" t="s">
        <v>1912</v>
      </c>
      <c r="BA2199">
        <v>2</v>
      </c>
      <c r="BC2199">
        <v>2</v>
      </c>
      <c r="BD2199" s="91">
        <v>51</v>
      </c>
      <c r="BE2199" s="93">
        <v>1</v>
      </c>
      <c r="BF2199" s="96">
        <f t="shared" ref="BF2199:BF2256" si="863">1000*BD2199+BE2199</f>
        <v>51001</v>
      </c>
      <c r="BG2199" s="96">
        <f t="shared" si="851"/>
        <v>51001</v>
      </c>
      <c r="BI2199" s="7" t="s">
        <v>1447</v>
      </c>
    </row>
    <row r="2200" spans="1:61" ht="14" hidden="1" customHeight="1" outlineLevel="1" x14ac:dyDescent="0.2">
      <c r="A2200" t="s">
        <v>2123</v>
      </c>
      <c r="B2200" t="s">
        <v>1912</v>
      </c>
      <c r="C2200" s="1">
        <f t="shared" si="852"/>
        <v>63485</v>
      </c>
      <c r="D2200" s="7">
        <f>IF(N2200&gt;0, RANK(N2200,(N2200:P2200,Q2200:AF2200)),0)</f>
        <v>1</v>
      </c>
      <c r="E2200" s="7">
        <f>IF(O2200&gt;0,RANK(O2200,(N2200:P2200,Q2200:AF2200)),0)</f>
        <v>2</v>
      </c>
      <c r="F2200" s="7">
        <f>IF(P2200&gt;0,RANK(P2200,(N2200:P2200,Q2200:AF2200)),0)</f>
        <v>0</v>
      </c>
      <c r="G2200" s="1">
        <f t="shared" si="853"/>
        <v>22030</v>
      </c>
      <c r="H2200" s="2">
        <f t="shared" si="854"/>
        <v>0.34701110498542964</v>
      </c>
      <c r="I2200" s="2"/>
      <c r="J2200" s="2">
        <f t="shared" si="855"/>
        <v>0.67307237930219732</v>
      </c>
      <c r="K2200" s="2">
        <f t="shared" si="856"/>
        <v>0.32606127431676774</v>
      </c>
      <c r="L2200" s="2">
        <f t="shared" si="857"/>
        <v>0</v>
      </c>
      <c r="M2200" s="2">
        <f t="shared" si="858"/>
        <v>8.6634638103494366E-4</v>
      </c>
      <c r="N2200" s="53">
        <v>42730</v>
      </c>
      <c r="O2200" s="53">
        <v>20700</v>
      </c>
      <c r="X2200" s="53">
        <v>55</v>
      </c>
      <c r="AP2200" s="7">
        <f>IF(Q2200&gt;0,RANK(Q2200,(N2200:P2200,Q2200:AF2200)),0)</f>
        <v>0</v>
      </c>
      <c r="AQ2200" s="7">
        <f>IF(R2200&gt;0,RANK(R2200,(N2200:P2200,Q2200:AF2200)),0)</f>
        <v>0</v>
      </c>
      <c r="AR2200" s="7">
        <f>IF(T2200&gt;0,RANK(T2200,(N2200:P2200,Q2200:AF2200)),0)</f>
        <v>0</v>
      </c>
      <c r="AS2200" s="7">
        <f>IF(S2200&gt;0,RANK(S2200,(N2200:P2200,Q2200:AF2200)),0)</f>
        <v>0</v>
      </c>
      <c r="AT2200" s="2">
        <f t="shared" si="859"/>
        <v>0</v>
      </c>
      <c r="AU2200" s="2">
        <f t="shared" si="860"/>
        <v>0</v>
      </c>
      <c r="AV2200" s="2">
        <f t="shared" si="861"/>
        <v>0</v>
      </c>
      <c r="AW2200" s="2">
        <f t="shared" si="862"/>
        <v>0</v>
      </c>
      <c r="AY2200" t="s">
        <v>2123</v>
      </c>
      <c r="AZ2200" t="s">
        <v>1912</v>
      </c>
      <c r="BA2200">
        <v>5</v>
      </c>
      <c r="BC2200">
        <v>2</v>
      </c>
      <c r="BD2200" s="91">
        <v>51</v>
      </c>
      <c r="BE2200" s="93">
        <v>3</v>
      </c>
      <c r="BF2200" s="96">
        <f t="shared" si="863"/>
        <v>51003</v>
      </c>
      <c r="BG2200" s="96">
        <f t="shared" si="851"/>
        <v>51003</v>
      </c>
      <c r="BI2200" s="7" t="s">
        <v>1447</v>
      </c>
    </row>
    <row r="2201" spans="1:61" ht="14" hidden="1" customHeight="1" outlineLevel="1" x14ac:dyDescent="0.2">
      <c r="A2201" t="s">
        <v>1471</v>
      </c>
      <c r="B2201" t="s">
        <v>1912</v>
      </c>
      <c r="C2201" s="1">
        <f t="shared" si="852"/>
        <v>7995</v>
      </c>
      <c r="D2201" s="7">
        <f>IF(N2201&gt;0, RANK(N2201,(N2201:P2201,Q2201:AF2201)),0)</f>
        <v>2</v>
      </c>
      <c r="E2201" s="7">
        <f>IF(O2201&gt;0,RANK(O2201,(N2201:P2201,Q2201:AF2201)),0)</f>
        <v>1</v>
      </c>
      <c r="F2201" s="7">
        <f>IF(P2201&gt;0,RANK(P2201,(N2201:P2201,Q2201:AF2201)),0)</f>
        <v>0</v>
      </c>
      <c r="G2201" s="1">
        <f t="shared" si="853"/>
        <v>2337</v>
      </c>
      <c r="H2201" s="2">
        <f t="shared" si="854"/>
        <v>0.29230769230769232</v>
      </c>
      <c r="I2201" s="2"/>
      <c r="J2201" s="2">
        <f t="shared" si="855"/>
        <v>0.3529706066291432</v>
      </c>
      <c r="K2201" s="2">
        <f t="shared" si="856"/>
        <v>0.64527829893683553</v>
      </c>
      <c r="L2201" s="2">
        <f t="shared" si="857"/>
        <v>0</v>
      </c>
      <c r="M2201" s="2">
        <f t="shared" si="858"/>
        <v>1.7510944340213275E-3</v>
      </c>
      <c r="N2201" s="53">
        <v>2822</v>
      </c>
      <c r="O2201" s="53">
        <v>5159</v>
      </c>
      <c r="X2201" s="53">
        <v>14</v>
      </c>
      <c r="AP2201" s="7">
        <f>IF(Q2201&gt;0,RANK(Q2201,(N2201:P2201,Q2201:AF2201)),0)</f>
        <v>0</v>
      </c>
      <c r="AQ2201" s="7">
        <f>IF(R2201&gt;0,RANK(R2201,(N2201:P2201,Q2201:AF2201)),0)</f>
        <v>0</v>
      </c>
      <c r="AR2201" s="7">
        <f>IF(T2201&gt;0,RANK(T2201,(N2201:P2201,Q2201:AF2201)),0)</f>
        <v>0</v>
      </c>
      <c r="AS2201" s="7">
        <f>IF(S2201&gt;0,RANK(S2201,(N2201:P2201,Q2201:AF2201)),0)</f>
        <v>0</v>
      </c>
      <c r="AT2201" s="2">
        <f t="shared" si="859"/>
        <v>0</v>
      </c>
      <c r="AU2201" s="2">
        <f t="shared" si="860"/>
        <v>0</v>
      </c>
      <c r="AV2201" s="2">
        <f t="shared" si="861"/>
        <v>0</v>
      </c>
      <c r="AW2201" s="2">
        <f t="shared" si="862"/>
        <v>0</v>
      </c>
      <c r="AY2201" t="s">
        <v>1471</v>
      </c>
      <c r="AZ2201" t="s">
        <v>1912</v>
      </c>
      <c r="BA2201">
        <v>9</v>
      </c>
      <c r="BC2201">
        <v>2</v>
      </c>
      <c r="BD2201" s="91">
        <v>51</v>
      </c>
      <c r="BE2201" s="93">
        <v>5</v>
      </c>
      <c r="BF2201" s="96">
        <f t="shared" si="863"/>
        <v>51005</v>
      </c>
      <c r="BG2201" s="96">
        <f t="shared" si="851"/>
        <v>51005</v>
      </c>
      <c r="BI2201" s="7" t="s">
        <v>1447</v>
      </c>
    </row>
    <row r="2202" spans="1:61" ht="14" hidden="1" customHeight="1" outlineLevel="1" x14ac:dyDescent="0.2">
      <c r="A2202" t="s">
        <v>1594</v>
      </c>
      <c r="B2202" t="s">
        <v>1912</v>
      </c>
      <c r="C2202" s="1">
        <f t="shared" si="852"/>
        <v>7833</v>
      </c>
      <c r="D2202" s="7">
        <f>IF(N2202&gt;0, RANK(N2202,(N2202:P2202,Q2202:AF2202)),0)</f>
        <v>2</v>
      </c>
      <c r="E2202" s="7">
        <f>IF(O2202&gt;0,RANK(O2202,(N2202:P2202,Q2202:AF2202)),0)</f>
        <v>1</v>
      </c>
      <c r="F2202" s="7">
        <f>IF(P2202&gt;0,RANK(P2202,(N2202:P2202,Q2202:AF2202)),0)</f>
        <v>0</v>
      </c>
      <c r="G2202" s="1">
        <f t="shared" si="853"/>
        <v>2707</v>
      </c>
      <c r="H2202" s="2">
        <f t="shared" si="854"/>
        <v>0.34558917400740458</v>
      </c>
      <c r="I2202" s="2"/>
      <c r="J2202" s="2">
        <f t="shared" si="855"/>
        <v>0.32669475296821143</v>
      </c>
      <c r="K2202" s="2">
        <f t="shared" si="856"/>
        <v>0.67228392697561601</v>
      </c>
      <c r="L2202" s="2">
        <f t="shared" si="857"/>
        <v>0</v>
      </c>
      <c r="M2202" s="2">
        <f t="shared" si="858"/>
        <v>1.0213200561726143E-3</v>
      </c>
      <c r="N2202" s="53">
        <v>2559</v>
      </c>
      <c r="O2202" s="53">
        <v>5266</v>
      </c>
      <c r="X2202" s="53">
        <v>8</v>
      </c>
      <c r="AP2202" s="7">
        <f>IF(Q2202&gt;0,RANK(Q2202,(N2202:P2202,Q2202:AF2202)),0)</f>
        <v>0</v>
      </c>
      <c r="AQ2202" s="7">
        <f>IF(R2202&gt;0,RANK(R2202,(N2202:P2202,Q2202:AF2202)),0)</f>
        <v>0</v>
      </c>
      <c r="AR2202" s="7">
        <f>IF(T2202&gt;0,RANK(T2202,(N2202:P2202,Q2202:AF2202)),0)</f>
        <v>0</v>
      </c>
      <c r="AS2202" s="7">
        <f>IF(S2202&gt;0,RANK(S2202,(N2202:P2202,Q2202:AF2202)),0)</f>
        <v>0</v>
      </c>
      <c r="AT2202" s="2">
        <f t="shared" si="859"/>
        <v>0</v>
      </c>
      <c r="AU2202" s="2">
        <f t="shared" si="860"/>
        <v>0</v>
      </c>
      <c r="AV2202" s="2">
        <f t="shared" si="861"/>
        <v>0</v>
      </c>
      <c r="AW2202" s="2">
        <f t="shared" si="862"/>
        <v>0</v>
      </c>
      <c r="AY2202" t="s">
        <v>1594</v>
      </c>
      <c r="AZ2202" t="s">
        <v>1912</v>
      </c>
      <c r="BA2202">
        <v>7</v>
      </c>
      <c r="BC2202">
        <v>2</v>
      </c>
      <c r="BD2202" s="91">
        <v>51</v>
      </c>
      <c r="BE2202" s="93">
        <v>7</v>
      </c>
      <c r="BF2202" s="96">
        <f t="shared" si="863"/>
        <v>51007</v>
      </c>
      <c r="BG2202" s="96">
        <f t="shared" si="851"/>
        <v>51007</v>
      </c>
      <c r="BI2202" s="7" t="s">
        <v>1447</v>
      </c>
    </row>
    <row r="2203" spans="1:61" ht="14" hidden="1" customHeight="1" outlineLevel="1" x14ac:dyDescent="0.2">
      <c r="A2203" t="s">
        <v>178</v>
      </c>
      <c r="B2203" t="s">
        <v>1912</v>
      </c>
      <c r="C2203" s="1">
        <f t="shared" si="852"/>
        <v>16903</v>
      </c>
      <c r="D2203" s="7">
        <f>IF(N2203&gt;0, RANK(N2203,(N2203:P2203,Q2203:AF2203)),0)</f>
        <v>2</v>
      </c>
      <c r="E2203" s="7">
        <f>IF(O2203&gt;0,RANK(O2203,(N2203:P2203,Q2203:AF2203)),0)</f>
        <v>1</v>
      </c>
      <c r="F2203" s="7">
        <f>IF(P2203&gt;0,RANK(P2203,(N2203:P2203,Q2203:AF2203)),0)</f>
        <v>0</v>
      </c>
      <c r="G2203" s="1">
        <f t="shared" si="853"/>
        <v>4351</v>
      </c>
      <c r="H2203" s="2">
        <f t="shared" si="854"/>
        <v>0.25740992723185235</v>
      </c>
      <c r="I2203" s="2"/>
      <c r="J2203" s="2">
        <f t="shared" si="855"/>
        <v>0.37111755309708333</v>
      </c>
      <c r="K2203" s="2">
        <f t="shared" si="856"/>
        <v>0.62852748032893568</v>
      </c>
      <c r="L2203" s="2">
        <f t="shared" si="857"/>
        <v>0</v>
      </c>
      <c r="M2203" s="2">
        <f t="shared" si="858"/>
        <v>3.5496657398093046E-4</v>
      </c>
      <c r="N2203" s="53">
        <v>6273</v>
      </c>
      <c r="O2203" s="53">
        <v>10624</v>
      </c>
      <c r="X2203" s="53">
        <v>6</v>
      </c>
      <c r="AP2203" s="7">
        <f>IF(Q2203&gt;0,RANK(Q2203,(N2203:P2203,Q2203:AF2203)),0)</f>
        <v>0</v>
      </c>
      <c r="AQ2203" s="7">
        <f>IF(R2203&gt;0,RANK(R2203,(N2203:P2203,Q2203:AF2203)),0)</f>
        <v>0</v>
      </c>
      <c r="AR2203" s="7">
        <f>IF(T2203&gt;0,RANK(T2203,(N2203:P2203,Q2203:AF2203)),0)</f>
        <v>0</v>
      </c>
      <c r="AS2203" s="7">
        <f>IF(S2203&gt;0,RANK(S2203,(N2203:P2203,Q2203:AF2203)),0)</f>
        <v>0</v>
      </c>
      <c r="AT2203" s="2">
        <f t="shared" si="859"/>
        <v>0</v>
      </c>
      <c r="AU2203" s="2">
        <f t="shared" si="860"/>
        <v>0</v>
      </c>
      <c r="AV2203" s="2">
        <f t="shared" si="861"/>
        <v>0</v>
      </c>
      <c r="AW2203" s="2">
        <f t="shared" si="862"/>
        <v>0</v>
      </c>
      <c r="AY2203" t="s">
        <v>178</v>
      </c>
      <c r="AZ2203" t="s">
        <v>1912</v>
      </c>
      <c r="BA2203">
        <v>6</v>
      </c>
      <c r="BC2203">
        <v>2</v>
      </c>
      <c r="BD2203" s="91">
        <v>51</v>
      </c>
      <c r="BE2203" s="93">
        <v>9</v>
      </c>
      <c r="BF2203" s="96">
        <f t="shared" si="863"/>
        <v>51009</v>
      </c>
      <c r="BG2203" s="96">
        <f t="shared" si="851"/>
        <v>51009</v>
      </c>
      <c r="BI2203" s="7" t="s">
        <v>1447</v>
      </c>
    </row>
    <row r="2204" spans="1:61" ht="14" hidden="1" customHeight="1" outlineLevel="1" x14ac:dyDescent="0.2">
      <c r="A2204" t="s">
        <v>485</v>
      </c>
      <c r="B2204" t="s">
        <v>1912</v>
      </c>
      <c r="C2204" s="1">
        <f t="shared" si="852"/>
        <v>9057</v>
      </c>
      <c r="D2204" s="7">
        <f>IF(N2204&gt;0, RANK(N2204,(N2204:P2204,Q2204:AF2204)),0)</f>
        <v>2</v>
      </c>
      <c r="E2204" s="7">
        <f>IF(O2204&gt;0,RANK(O2204,(N2204:P2204,Q2204:AF2204)),0)</f>
        <v>1</v>
      </c>
      <c r="F2204" s="7">
        <f>IF(P2204&gt;0,RANK(P2204,(N2204:P2204,Q2204:AF2204)),0)</f>
        <v>0</v>
      </c>
      <c r="G2204" s="1">
        <f t="shared" si="853"/>
        <v>3565</v>
      </c>
      <c r="H2204" s="2">
        <f t="shared" si="854"/>
        <v>0.39361819587059732</v>
      </c>
      <c r="I2204" s="2"/>
      <c r="J2204" s="2">
        <f t="shared" si="855"/>
        <v>0.30263884288395715</v>
      </c>
      <c r="K2204" s="2">
        <f t="shared" si="856"/>
        <v>0.69625703875455447</v>
      </c>
      <c r="L2204" s="2">
        <f t="shared" si="857"/>
        <v>0</v>
      </c>
      <c r="M2204" s="2">
        <f t="shared" si="858"/>
        <v>1.104118361488382E-3</v>
      </c>
      <c r="N2204" s="53">
        <v>2741</v>
      </c>
      <c r="O2204" s="53">
        <v>6306</v>
      </c>
      <c r="X2204" s="53">
        <v>10</v>
      </c>
      <c r="AP2204" s="7">
        <f>IF(Q2204&gt;0,RANK(Q2204,(N2204:P2204,Q2204:AF2204)),0)</f>
        <v>0</v>
      </c>
      <c r="AQ2204" s="7">
        <f>IF(R2204&gt;0,RANK(R2204,(N2204:P2204,Q2204:AF2204)),0)</f>
        <v>0</v>
      </c>
      <c r="AR2204" s="7">
        <f>IF(T2204&gt;0,RANK(T2204,(N2204:P2204,Q2204:AF2204)),0)</f>
        <v>0</v>
      </c>
      <c r="AS2204" s="7">
        <f>IF(S2204&gt;0,RANK(S2204,(N2204:P2204,Q2204:AF2204)),0)</f>
        <v>0</v>
      </c>
      <c r="AT2204" s="2">
        <f t="shared" si="859"/>
        <v>0</v>
      </c>
      <c r="AU2204" s="2">
        <f t="shared" si="860"/>
        <v>0</v>
      </c>
      <c r="AV2204" s="2">
        <f t="shared" si="861"/>
        <v>0</v>
      </c>
      <c r="AW2204" s="2">
        <f t="shared" si="862"/>
        <v>0</v>
      </c>
      <c r="AY2204" t="s">
        <v>485</v>
      </c>
      <c r="AZ2204" t="s">
        <v>1912</v>
      </c>
      <c r="BA2204">
        <v>5</v>
      </c>
      <c r="BC2204">
        <v>2</v>
      </c>
      <c r="BD2204" s="91">
        <v>51</v>
      </c>
      <c r="BE2204" s="93">
        <v>11</v>
      </c>
      <c r="BF2204" s="96">
        <f t="shared" si="863"/>
        <v>51011</v>
      </c>
      <c r="BG2204" s="96">
        <f t="shared" si="851"/>
        <v>51011</v>
      </c>
      <c r="BI2204" s="7" t="s">
        <v>1447</v>
      </c>
    </row>
    <row r="2205" spans="1:61" ht="14" hidden="1" customHeight="1" outlineLevel="1" x14ac:dyDescent="0.2">
      <c r="A2205" t="s">
        <v>486</v>
      </c>
      <c r="B2205" t="s">
        <v>1912</v>
      </c>
      <c r="C2205" s="1">
        <f t="shared" si="852"/>
        <v>129624</v>
      </c>
      <c r="D2205" s="7">
        <f>IF(N2205&gt;0, RANK(N2205,(N2205:P2205,Q2205:AF2205)),0)</f>
        <v>1</v>
      </c>
      <c r="E2205" s="7">
        <f>IF(O2205&gt;0,RANK(O2205,(N2205:P2205,Q2205:AF2205)),0)</f>
        <v>2</v>
      </c>
      <c r="F2205" s="7">
        <f>IF(P2205&gt;0,RANK(P2205,(N2205:P2205,Q2205:AF2205)),0)</f>
        <v>0</v>
      </c>
      <c r="G2205" s="1">
        <f t="shared" si="853"/>
        <v>76290</v>
      </c>
      <c r="H2205" s="2">
        <f t="shared" si="854"/>
        <v>0.5885484169598223</v>
      </c>
      <c r="I2205" s="2"/>
      <c r="J2205" s="2">
        <f t="shared" si="855"/>
        <v>0.79368018268221929</v>
      </c>
      <c r="K2205" s="2">
        <f t="shared" si="856"/>
        <v>0.20513176572239708</v>
      </c>
      <c r="L2205" s="2">
        <f t="shared" si="857"/>
        <v>0</v>
      </c>
      <c r="M2205" s="2">
        <f t="shared" si="858"/>
        <v>1.1880515953836268E-3</v>
      </c>
      <c r="N2205" s="53">
        <v>102880</v>
      </c>
      <c r="O2205" s="53">
        <v>26590</v>
      </c>
      <c r="X2205" s="53">
        <v>154</v>
      </c>
      <c r="AP2205" s="7">
        <f>IF(Q2205&gt;0,RANK(Q2205,(N2205:P2205,Q2205:AF2205)),0)</f>
        <v>0</v>
      </c>
      <c r="AQ2205" s="7">
        <f>IF(R2205&gt;0,RANK(R2205,(N2205:P2205,Q2205:AF2205)),0)</f>
        <v>0</v>
      </c>
      <c r="AR2205" s="7">
        <f>IF(T2205&gt;0,RANK(T2205,(N2205:P2205,Q2205:AF2205)),0)</f>
        <v>0</v>
      </c>
      <c r="AS2205" s="7">
        <f>IF(S2205&gt;0,RANK(S2205,(N2205:P2205,Q2205:AF2205)),0)</f>
        <v>0</v>
      </c>
      <c r="AT2205" s="2">
        <f t="shared" si="859"/>
        <v>0</v>
      </c>
      <c r="AU2205" s="2">
        <f t="shared" si="860"/>
        <v>0</v>
      </c>
      <c r="AV2205" s="2">
        <f t="shared" si="861"/>
        <v>0</v>
      </c>
      <c r="AW2205" s="2">
        <f t="shared" si="862"/>
        <v>0</v>
      </c>
      <c r="AY2205" t="s">
        <v>486</v>
      </c>
      <c r="AZ2205" t="s">
        <v>1912</v>
      </c>
      <c r="BA2205">
        <v>8</v>
      </c>
      <c r="BC2205">
        <v>2</v>
      </c>
      <c r="BD2205" s="91">
        <v>51</v>
      </c>
      <c r="BE2205" s="93">
        <v>13</v>
      </c>
      <c r="BF2205" s="96">
        <f t="shared" si="863"/>
        <v>51013</v>
      </c>
      <c r="BG2205" s="96">
        <f t="shared" si="851"/>
        <v>51013</v>
      </c>
      <c r="BI2205" s="7" t="s">
        <v>1447</v>
      </c>
    </row>
    <row r="2206" spans="1:61" ht="14" hidden="1" customHeight="1" outlineLevel="1" x14ac:dyDescent="0.2">
      <c r="A2206" t="s">
        <v>631</v>
      </c>
      <c r="B2206" t="s">
        <v>1912</v>
      </c>
      <c r="C2206" s="1">
        <f t="shared" si="852"/>
        <v>42044</v>
      </c>
      <c r="D2206" s="7">
        <f>IF(N2206&gt;0, RANK(N2206,(N2206:P2206,Q2206:AF2206)),0)</f>
        <v>2</v>
      </c>
      <c r="E2206" s="7">
        <f>IF(O2206&gt;0,RANK(O2206,(N2206:P2206,Q2206:AF2206)),0)</f>
        <v>1</v>
      </c>
      <c r="F2206" s="7">
        <f>IF(P2206&gt;0,RANK(P2206,(N2206:P2206,Q2206:AF2206)),0)</f>
        <v>0</v>
      </c>
      <c r="G2206" s="1">
        <f t="shared" si="853"/>
        <v>17570</v>
      </c>
      <c r="H2206" s="2">
        <f t="shared" si="854"/>
        <v>0.41789553800780133</v>
      </c>
      <c r="I2206" s="2"/>
      <c r="J2206" s="2">
        <f t="shared" si="855"/>
        <v>0.29074303111026545</v>
      </c>
      <c r="K2206" s="2">
        <f t="shared" si="856"/>
        <v>0.70863856911806677</v>
      </c>
      <c r="L2206" s="2">
        <f t="shared" si="857"/>
        <v>0</v>
      </c>
      <c r="M2206" s="2">
        <f t="shared" si="858"/>
        <v>6.1839977166777693E-4</v>
      </c>
      <c r="N2206" s="53">
        <v>12224</v>
      </c>
      <c r="O2206" s="53">
        <v>29794</v>
      </c>
      <c r="X2206" s="53">
        <v>26</v>
      </c>
      <c r="AP2206" s="7">
        <f>IF(Q2206&gt;0,RANK(Q2206,(N2206:P2206,Q2206:AF2206)),0)</f>
        <v>0</v>
      </c>
      <c r="AQ2206" s="7">
        <f>IF(R2206&gt;0,RANK(R2206,(N2206:P2206,Q2206:AF2206)),0)</f>
        <v>0</v>
      </c>
      <c r="AR2206" s="7">
        <f>IF(T2206&gt;0,RANK(T2206,(N2206:P2206,Q2206:AF2206)),0)</f>
        <v>0</v>
      </c>
      <c r="AS2206" s="7">
        <f>IF(S2206&gt;0,RANK(S2206,(N2206:P2206,Q2206:AF2206)),0)</f>
        <v>0</v>
      </c>
      <c r="AT2206" s="2">
        <f t="shared" si="859"/>
        <v>0</v>
      </c>
      <c r="AU2206" s="2">
        <f t="shared" si="860"/>
        <v>0</v>
      </c>
      <c r="AV2206" s="2">
        <f t="shared" si="861"/>
        <v>0</v>
      </c>
      <c r="AW2206" s="2">
        <f t="shared" si="862"/>
        <v>0</v>
      </c>
      <c r="AY2206" t="s">
        <v>631</v>
      </c>
      <c r="AZ2206" t="s">
        <v>1912</v>
      </c>
      <c r="BA2206">
        <v>6</v>
      </c>
      <c r="BC2206">
        <v>2</v>
      </c>
      <c r="BD2206" s="91">
        <v>51</v>
      </c>
      <c r="BE2206" s="93">
        <v>15</v>
      </c>
      <c r="BF2206" s="96">
        <f t="shared" si="863"/>
        <v>51015</v>
      </c>
      <c r="BG2206" s="96">
        <f t="shared" si="851"/>
        <v>51015</v>
      </c>
      <c r="BI2206" s="7" t="s">
        <v>1447</v>
      </c>
    </row>
    <row r="2207" spans="1:61" ht="14" hidden="1" customHeight="1" outlineLevel="1" x14ac:dyDescent="0.2">
      <c r="A2207" t="s">
        <v>2277</v>
      </c>
      <c r="B2207" t="s">
        <v>1912</v>
      </c>
      <c r="C2207" s="1">
        <f t="shared" si="852"/>
        <v>2434</v>
      </c>
      <c r="D2207" s="7">
        <f>IF(N2207&gt;0, RANK(N2207,(N2207:P2207,Q2207:AF2207)),0)</f>
        <v>2</v>
      </c>
      <c r="E2207" s="7">
        <f>IF(O2207&gt;0,RANK(O2207,(N2207:P2207,Q2207:AF2207)),0)</f>
        <v>1</v>
      </c>
      <c r="F2207" s="7">
        <f>IF(P2207&gt;0,RANK(P2207,(N2207:P2207,Q2207:AF2207)),0)</f>
        <v>0</v>
      </c>
      <c r="G2207" s="1">
        <f t="shared" si="853"/>
        <v>944</v>
      </c>
      <c r="H2207" s="2">
        <f t="shared" si="854"/>
        <v>0.38783894823336074</v>
      </c>
      <c r="I2207" s="2"/>
      <c r="J2207" s="2">
        <f t="shared" si="855"/>
        <v>0.30566967953985208</v>
      </c>
      <c r="K2207" s="2">
        <f t="shared" si="856"/>
        <v>0.69350862777321287</v>
      </c>
      <c r="L2207" s="2">
        <f t="shared" si="857"/>
        <v>0</v>
      </c>
      <c r="M2207" s="2">
        <f t="shared" si="858"/>
        <v>8.2169268693499387E-4</v>
      </c>
      <c r="N2207" s="53">
        <v>744</v>
      </c>
      <c r="O2207" s="53">
        <v>1688</v>
      </c>
      <c r="X2207" s="53">
        <v>2</v>
      </c>
      <c r="AP2207" s="7">
        <f>IF(Q2207&gt;0,RANK(Q2207,(N2207:P2207,Q2207:AF2207)),0)</f>
        <v>0</v>
      </c>
      <c r="AQ2207" s="7">
        <f>IF(R2207&gt;0,RANK(R2207,(N2207:P2207,Q2207:AF2207)),0)</f>
        <v>0</v>
      </c>
      <c r="AR2207" s="7">
        <f>IF(T2207&gt;0,RANK(T2207,(N2207:P2207,Q2207:AF2207)),0)</f>
        <v>0</v>
      </c>
      <c r="AS2207" s="7">
        <f>IF(S2207&gt;0,RANK(S2207,(N2207:P2207,Q2207:AF2207)),0)</f>
        <v>0</v>
      </c>
      <c r="AT2207" s="2">
        <f t="shared" si="859"/>
        <v>0</v>
      </c>
      <c r="AU2207" s="2">
        <f t="shared" si="860"/>
        <v>0</v>
      </c>
      <c r="AV2207" s="2">
        <f t="shared" si="861"/>
        <v>0</v>
      </c>
      <c r="AW2207" s="2">
        <f t="shared" si="862"/>
        <v>0</v>
      </c>
      <c r="AY2207" t="s">
        <v>2277</v>
      </c>
      <c r="AZ2207" t="s">
        <v>1912</v>
      </c>
      <c r="BA2207">
        <v>6</v>
      </c>
      <c r="BC2207">
        <v>2</v>
      </c>
      <c r="BD2207" s="91">
        <v>51</v>
      </c>
      <c r="BE2207" s="93">
        <v>17</v>
      </c>
      <c r="BF2207" s="96">
        <f t="shared" si="863"/>
        <v>51017</v>
      </c>
      <c r="BG2207" s="96">
        <f t="shared" si="851"/>
        <v>51017</v>
      </c>
      <c r="BI2207" s="7" t="s">
        <v>1447</v>
      </c>
    </row>
    <row r="2208" spans="1:61" ht="14" hidden="1" customHeight="1" outlineLevel="1" x14ac:dyDescent="0.2">
      <c r="A2208" t="s">
        <v>1819</v>
      </c>
      <c r="B2208" t="s">
        <v>1912</v>
      </c>
      <c r="C2208" s="1">
        <f t="shared" si="852"/>
        <v>48318</v>
      </c>
      <c r="D2208" s="7">
        <f>IF(N2208&gt;0, RANK(N2208,(N2208:P2208,Q2208:AF2208)),0)</f>
        <v>2</v>
      </c>
      <c r="E2208" s="7">
        <f>IF(O2208&gt;0,RANK(O2208,(N2208:P2208,Q2208:AF2208)),0)</f>
        <v>1</v>
      </c>
      <c r="F2208" s="7">
        <f>IF(P2208&gt;0,RANK(P2208,(N2208:P2208,Q2208:AF2208)),0)</f>
        <v>0</v>
      </c>
      <c r="G2208" s="1">
        <f t="shared" si="853"/>
        <v>20535</v>
      </c>
      <c r="H2208" s="2">
        <f t="shared" si="854"/>
        <v>0.42499689556686948</v>
      </c>
      <c r="I2208" s="2"/>
      <c r="J2208" s="2">
        <f t="shared" si="855"/>
        <v>0.2870979759095989</v>
      </c>
      <c r="K2208" s="2">
        <f t="shared" si="856"/>
        <v>0.71209487147646844</v>
      </c>
      <c r="L2208" s="2">
        <f t="shared" si="857"/>
        <v>0</v>
      </c>
      <c r="M2208" s="2">
        <f t="shared" si="858"/>
        <v>8.0715261393271565E-4</v>
      </c>
      <c r="N2208" s="53">
        <v>13872</v>
      </c>
      <c r="O2208" s="53">
        <v>34407</v>
      </c>
      <c r="X2208" s="53">
        <v>39</v>
      </c>
      <c r="AP2208" s="7">
        <f>IF(Q2208&gt;0,RANK(Q2208,(N2208:P2208,Q2208:AF2208)),0)</f>
        <v>0</v>
      </c>
      <c r="AQ2208" s="7">
        <f>IF(R2208&gt;0,RANK(R2208,(N2208:P2208,Q2208:AF2208)),0)</f>
        <v>0</v>
      </c>
      <c r="AR2208" s="7">
        <f>IF(T2208&gt;0,RANK(T2208,(N2208:P2208,Q2208:AF2208)),0)</f>
        <v>0</v>
      </c>
      <c r="AS2208" s="7">
        <f>IF(S2208&gt;0,RANK(S2208,(N2208:P2208,Q2208:AF2208)),0)</f>
        <v>0</v>
      </c>
      <c r="AT2208" s="2">
        <f t="shared" si="859"/>
        <v>0</v>
      </c>
      <c r="AU2208" s="2">
        <f t="shared" si="860"/>
        <v>0</v>
      </c>
      <c r="AV2208" s="2">
        <f t="shared" si="861"/>
        <v>0</v>
      </c>
      <c r="AW2208" s="2">
        <f t="shared" si="862"/>
        <v>0</v>
      </c>
      <c r="AY2208" t="s">
        <v>1819</v>
      </c>
      <c r="AZ2208" t="s">
        <v>1912</v>
      </c>
      <c r="BC2208">
        <v>2</v>
      </c>
      <c r="BD2208" s="91">
        <v>51</v>
      </c>
      <c r="BE2208" s="93">
        <v>19</v>
      </c>
      <c r="BF2208" s="96">
        <f t="shared" si="863"/>
        <v>51019</v>
      </c>
      <c r="BG2208" s="96">
        <f t="shared" si="851"/>
        <v>51019</v>
      </c>
      <c r="BI2208" s="7" t="s">
        <v>1447</v>
      </c>
    </row>
    <row r="2209" spans="1:61" ht="14" hidden="1" customHeight="1" outlineLevel="1" x14ac:dyDescent="0.2">
      <c r="A2209" t="s">
        <v>76</v>
      </c>
      <c r="B2209" t="s">
        <v>1912</v>
      </c>
      <c r="C2209" s="1">
        <f t="shared" si="852"/>
        <v>3386</v>
      </c>
      <c r="D2209" s="7">
        <f>IF(N2209&gt;0, RANK(N2209,(N2209:P2209,Q2209:AF2209)),0)</f>
        <v>2</v>
      </c>
      <c r="E2209" s="7">
        <f>IF(O2209&gt;0,RANK(O2209,(N2209:P2209,Q2209:AF2209)),0)</f>
        <v>1</v>
      </c>
      <c r="F2209" s="7">
        <f>IF(P2209&gt;0,RANK(P2209,(N2209:P2209,Q2209:AF2209)),0)</f>
        <v>0</v>
      </c>
      <c r="G2209" s="1">
        <f t="shared" si="853"/>
        <v>1919</v>
      </c>
      <c r="H2209" s="2">
        <f t="shared" si="854"/>
        <v>0.5667454223272298</v>
      </c>
      <c r="I2209" s="2"/>
      <c r="J2209" s="2">
        <f t="shared" si="855"/>
        <v>0.21618428824571767</v>
      </c>
      <c r="K2209" s="2">
        <f t="shared" si="856"/>
        <v>0.78292971057294747</v>
      </c>
      <c r="L2209" s="2">
        <f t="shared" si="857"/>
        <v>0</v>
      </c>
      <c r="M2209" s="2">
        <f t="shared" si="858"/>
        <v>8.8600118133486117E-4</v>
      </c>
      <c r="N2209" s="53">
        <v>732</v>
      </c>
      <c r="O2209" s="53">
        <v>2651</v>
      </c>
      <c r="X2209" s="53">
        <v>3</v>
      </c>
      <c r="AP2209" s="7">
        <f>IF(Q2209&gt;0,RANK(Q2209,(N2209:P2209,Q2209:AF2209)),0)</f>
        <v>0</v>
      </c>
      <c r="AQ2209" s="7">
        <f>IF(R2209&gt;0,RANK(R2209,(N2209:P2209,Q2209:AF2209)),0)</f>
        <v>0</v>
      </c>
      <c r="AR2209" s="7">
        <f>IF(T2209&gt;0,RANK(T2209,(N2209:P2209,Q2209:AF2209)),0)</f>
        <v>0</v>
      </c>
      <c r="AS2209" s="7">
        <f>IF(S2209&gt;0,RANK(S2209,(N2209:P2209,Q2209:AF2209)),0)</f>
        <v>0</v>
      </c>
      <c r="AT2209" s="2">
        <f t="shared" si="859"/>
        <v>0</v>
      </c>
      <c r="AU2209" s="2">
        <f t="shared" si="860"/>
        <v>0</v>
      </c>
      <c r="AV2209" s="2">
        <f t="shared" si="861"/>
        <v>0</v>
      </c>
      <c r="AW2209" s="2">
        <f t="shared" si="862"/>
        <v>0</v>
      </c>
      <c r="AY2209" t="s">
        <v>76</v>
      </c>
      <c r="AZ2209" t="s">
        <v>1912</v>
      </c>
      <c r="BA2209">
        <v>9</v>
      </c>
      <c r="BC2209">
        <v>2</v>
      </c>
      <c r="BD2209" s="91">
        <v>51</v>
      </c>
      <c r="BE2209" s="93">
        <v>21</v>
      </c>
      <c r="BF2209" s="96">
        <f t="shared" si="863"/>
        <v>51021</v>
      </c>
      <c r="BG2209" s="96">
        <f t="shared" si="851"/>
        <v>51021</v>
      </c>
      <c r="BI2209" s="7" t="s">
        <v>1447</v>
      </c>
    </row>
    <row r="2210" spans="1:61" ht="14" hidden="1" customHeight="1" outlineLevel="1" x14ac:dyDescent="0.2">
      <c r="A2210" t="s">
        <v>77</v>
      </c>
      <c r="B2210" t="s">
        <v>1912</v>
      </c>
      <c r="C2210" s="1">
        <f t="shared" si="852"/>
        <v>20717</v>
      </c>
      <c r="D2210" s="7">
        <f>IF(N2210&gt;0, RANK(N2210,(N2210:P2210,Q2210:AF2210)),0)</f>
        <v>2</v>
      </c>
      <c r="E2210" s="7">
        <f>IF(O2210&gt;0,RANK(O2210,(N2210:P2210,Q2210:AF2210)),0)</f>
        <v>1</v>
      </c>
      <c r="F2210" s="7">
        <f>IF(P2210&gt;0,RANK(P2210,(N2210:P2210,Q2210:AF2210)),0)</f>
        <v>0</v>
      </c>
      <c r="G2210" s="1">
        <f t="shared" si="853"/>
        <v>7678</v>
      </c>
      <c r="H2210" s="2">
        <f t="shared" si="854"/>
        <v>0.37061350581647923</v>
      </c>
      <c r="I2210" s="2"/>
      <c r="J2210" s="2">
        <f t="shared" si="855"/>
        <v>0.31433122556354687</v>
      </c>
      <c r="K2210" s="2">
        <f t="shared" si="856"/>
        <v>0.6849447313800261</v>
      </c>
      <c r="L2210" s="2">
        <f t="shared" si="857"/>
        <v>0</v>
      </c>
      <c r="M2210" s="2">
        <f t="shared" si="858"/>
        <v>7.2404305642703726E-4</v>
      </c>
      <c r="N2210" s="53">
        <v>6512</v>
      </c>
      <c r="O2210" s="53">
        <v>14190</v>
      </c>
      <c r="X2210" s="53">
        <v>15</v>
      </c>
      <c r="AP2210" s="7">
        <f>IF(Q2210&gt;0,RANK(Q2210,(N2210:P2210,Q2210:AF2210)),0)</f>
        <v>0</v>
      </c>
      <c r="AQ2210" s="7">
        <f>IF(R2210&gt;0,RANK(R2210,(N2210:P2210,Q2210:AF2210)),0)</f>
        <v>0</v>
      </c>
      <c r="AR2210" s="7">
        <f>IF(T2210&gt;0,RANK(T2210,(N2210:P2210,Q2210:AF2210)),0)</f>
        <v>0</v>
      </c>
      <c r="AS2210" s="7">
        <f>IF(S2210&gt;0,RANK(S2210,(N2210:P2210,Q2210:AF2210)),0)</f>
        <v>0</v>
      </c>
      <c r="AT2210" s="2">
        <f t="shared" si="859"/>
        <v>0</v>
      </c>
      <c r="AU2210" s="2">
        <f t="shared" si="860"/>
        <v>0</v>
      </c>
      <c r="AV2210" s="2">
        <f t="shared" si="861"/>
        <v>0</v>
      </c>
      <c r="AW2210" s="2">
        <f t="shared" si="862"/>
        <v>0</v>
      </c>
      <c r="AY2210" t="s">
        <v>77</v>
      </c>
      <c r="AZ2210" t="s">
        <v>1912</v>
      </c>
      <c r="BA2210">
        <v>6</v>
      </c>
      <c r="BC2210">
        <v>2</v>
      </c>
      <c r="BD2210" s="91">
        <v>51</v>
      </c>
      <c r="BE2210" s="93">
        <v>23</v>
      </c>
      <c r="BF2210" s="96">
        <f t="shared" si="863"/>
        <v>51023</v>
      </c>
      <c r="BG2210" s="96">
        <f t="shared" si="851"/>
        <v>51023</v>
      </c>
      <c r="BI2210" s="7" t="s">
        <v>1447</v>
      </c>
    </row>
    <row r="2211" spans="1:61" ht="14" hidden="1" customHeight="1" outlineLevel="1" x14ac:dyDescent="0.2">
      <c r="A2211" t="s">
        <v>1054</v>
      </c>
      <c r="B2211" t="s">
        <v>1912</v>
      </c>
      <c r="C2211" s="1">
        <f t="shared" si="852"/>
        <v>7921</v>
      </c>
      <c r="D2211" s="7">
        <f>IF(N2211&gt;0, RANK(N2211,(N2211:P2211,Q2211:AF2211)),0)</f>
        <v>1</v>
      </c>
      <c r="E2211" s="7">
        <f>IF(O2211&gt;0,RANK(O2211,(N2211:P2211,Q2211:AF2211)),0)</f>
        <v>2</v>
      </c>
      <c r="F2211" s="7">
        <f>IF(P2211&gt;0,RANK(P2211,(N2211:P2211,Q2211:AF2211)),0)</f>
        <v>0</v>
      </c>
      <c r="G2211" s="1">
        <f t="shared" si="853"/>
        <v>1535</v>
      </c>
      <c r="H2211" s="2">
        <f t="shared" si="854"/>
        <v>0.19378866304759501</v>
      </c>
      <c r="I2211" s="2"/>
      <c r="J2211" s="2">
        <f t="shared" si="855"/>
        <v>0.59676808483777299</v>
      </c>
      <c r="K2211" s="2">
        <f t="shared" si="856"/>
        <v>0.40297942179017798</v>
      </c>
      <c r="L2211" s="2">
        <f t="shared" si="857"/>
        <v>0</v>
      </c>
      <c r="M2211" s="2">
        <f t="shared" si="858"/>
        <v>2.52493372049023E-4</v>
      </c>
      <c r="N2211" s="53">
        <v>4727</v>
      </c>
      <c r="O2211" s="53">
        <v>3192</v>
      </c>
      <c r="X2211" s="53">
        <v>2</v>
      </c>
      <c r="AP2211" s="7">
        <f>IF(Q2211&gt;0,RANK(Q2211,(N2211:P2211,Q2211:AF2211)),0)</f>
        <v>0</v>
      </c>
      <c r="AQ2211" s="7">
        <f>IF(R2211&gt;0,RANK(R2211,(N2211:P2211,Q2211:AF2211)),0)</f>
        <v>0</v>
      </c>
      <c r="AR2211" s="7">
        <f>IF(T2211&gt;0,RANK(T2211,(N2211:P2211,Q2211:AF2211)),0)</f>
        <v>0</v>
      </c>
      <c r="AS2211" s="7">
        <f>IF(S2211&gt;0,RANK(S2211,(N2211:P2211,Q2211:AF2211)),0)</f>
        <v>0</v>
      </c>
      <c r="AT2211" s="2">
        <f t="shared" si="859"/>
        <v>0</v>
      </c>
      <c r="AU2211" s="2">
        <f t="shared" si="860"/>
        <v>0</v>
      </c>
      <c r="AV2211" s="2">
        <f t="shared" si="861"/>
        <v>0</v>
      </c>
      <c r="AW2211" s="2">
        <f t="shared" si="862"/>
        <v>0</v>
      </c>
      <c r="AY2211" t="s">
        <v>1054</v>
      </c>
      <c r="AZ2211" t="s">
        <v>1912</v>
      </c>
      <c r="BA2211">
        <v>5</v>
      </c>
      <c r="BC2211">
        <v>2</v>
      </c>
      <c r="BD2211" s="91">
        <v>51</v>
      </c>
      <c r="BE2211" s="93">
        <v>25</v>
      </c>
      <c r="BF2211" s="96">
        <f t="shared" si="863"/>
        <v>51025</v>
      </c>
      <c r="BG2211" s="96">
        <f t="shared" si="851"/>
        <v>51025</v>
      </c>
      <c r="BI2211" s="7" t="s">
        <v>1447</v>
      </c>
    </row>
    <row r="2212" spans="1:61" ht="14" hidden="1" customHeight="1" outlineLevel="1" x14ac:dyDescent="0.2">
      <c r="A2212" t="s">
        <v>1000</v>
      </c>
      <c r="B2212" t="s">
        <v>1912</v>
      </c>
      <c r="C2212" s="1">
        <f t="shared" si="852"/>
        <v>9736</v>
      </c>
      <c r="D2212" s="7">
        <f>IF(N2212&gt;0, RANK(N2212,(N2212:P2212,Q2212:AF2212)),0)</f>
        <v>2</v>
      </c>
      <c r="E2212" s="7">
        <f>IF(O2212&gt;0,RANK(O2212,(N2212:P2212,Q2212:AF2212)),0)</f>
        <v>1</v>
      </c>
      <c r="F2212" s="7">
        <f>IF(P2212&gt;0,RANK(P2212,(N2212:P2212,Q2212:AF2212)),0)</f>
        <v>0</v>
      </c>
      <c r="G2212" s="1">
        <f t="shared" si="853"/>
        <v>4680</v>
      </c>
      <c r="H2212" s="2">
        <f t="shared" si="854"/>
        <v>0.48069022185702548</v>
      </c>
      <c r="I2212" s="2"/>
      <c r="J2212" s="2">
        <f t="shared" si="855"/>
        <v>0.25903861955628593</v>
      </c>
      <c r="K2212" s="2">
        <f t="shared" si="856"/>
        <v>0.73972884141331141</v>
      </c>
      <c r="L2212" s="2">
        <f t="shared" si="857"/>
        <v>0</v>
      </c>
      <c r="M2212" s="2">
        <f t="shared" si="858"/>
        <v>1.2325390304026573E-3</v>
      </c>
      <c r="N2212" s="53">
        <v>2522</v>
      </c>
      <c r="O2212" s="53">
        <v>7202</v>
      </c>
      <c r="X2212" s="53">
        <v>12</v>
      </c>
      <c r="AP2212" s="7">
        <f>IF(Q2212&gt;0,RANK(Q2212,(N2212:P2212,Q2212:AF2212)),0)</f>
        <v>0</v>
      </c>
      <c r="AQ2212" s="7">
        <f>IF(R2212&gt;0,RANK(R2212,(N2212:P2212,Q2212:AF2212)),0)</f>
        <v>0</v>
      </c>
      <c r="AR2212" s="7">
        <f>IF(T2212&gt;0,RANK(T2212,(N2212:P2212,Q2212:AF2212)),0)</f>
        <v>0</v>
      </c>
      <c r="AS2212" s="7">
        <f>IF(S2212&gt;0,RANK(S2212,(N2212:P2212,Q2212:AF2212)),0)</f>
        <v>0</v>
      </c>
      <c r="AT2212" s="2">
        <f t="shared" si="859"/>
        <v>0</v>
      </c>
      <c r="AU2212" s="2">
        <f t="shared" si="860"/>
        <v>0</v>
      </c>
      <c r="AV2212" s="2">
        <f t="shared" si="861"/>
        <v>0</v>
      </c>
      <c r="AW2212" s="2">
        <f t="shared" si="862"/>
        <v>0</v>
      </c>
      <c r="AY2212" t="s">
        <v>1000</v>
      </c>
      <c r="AZ2212" t="s">
        <v>1912</v>
      </c>
      <c r="BA2212">
        <v>9</v>
      </c>
      <c r="BC2212">
        <v>2</v>
      </c>
      <c r="BD2212" s="91">
        <v>51</v>
      </c>
      <c r="BE2212" s="93">
        <v>27</v>
      </c>
      <c r="BF2212" s="96">
        <f t="shared" si="863"/>
        <v>51027</v>
      </c>
      <c r="BG2212" s="96">
        <f t="shared" si="851"/>
        <v>51027</v>
      </c>
      <c r="BI2212" s="7" t="s">
        <v>1447</v>
      </c>
    </row>
    <row r="2213" spans="1:61" ht="14" hidden="1" customHeight="1" outlineLevel="1" x14ac:dyDescent="0.2">
      <c r="A2213" t="s">
        <v>1120</v>
      </c>
      <c r="B2213" t="s">
        <v>1912</v>
      </c>
      <c r="C2213" s="1">
        <f t="shared" si="852"/>
        <v>8052</v>
      </c>
      <c r="D2213" s="7">
        <f>IF(N2213&gt;0, RANK(N2213,(N2213:P2213,Q2213:AF2213)),0)</f>
        <v>2</v>
      </c>
      <c r="E2213" s="7">
        <f>IF(O2213&gt;0,RANK(O2213,(N2213:P2213,Q2213:AF2213)),0)</f>
        <v>1</v>
      </c>
      <c r="F2213" s="7">
        <f>IF(P2213&gt;0,RANK(P2213,(N2213:P2213,Q2213:AF2213)),0)</f>
        <v>0</v>
      </c>
      <c r="G2213" s="1">
        <f t="shared" si="853"/>
        <v>736</v>
      </c>
      <c r="H2213" s="2">
        <f t="shared" si="854"/>
        <v>9.1405861897665183E-2</v>
      </c>
      <c r="I2213" s="2"/>
      <c r="J2213" s="2">
        <f t="shared" si="855"/>
        <v>0.45404868355688027</v>
      </c>
      <c r="K2213" s="2">
        <f t="shared" si="856"/>
        <v>0.54545454545454541</v>
      </c>
      <c r="L2213" s="2">
        <f t="shared" si="857"/>
        <v>0</v>
      </c>
      <c r="M2213" s="2">
        <f t="shared" si="858"/>
        <v>4.9677098857436874E-4</v>
      </c>
      <c r="N2213" s="53">
        <v>3656</v>
      </c>
      <c r="O2213" s="53">
        <v>4392</v>
      </c>
      <c r="X2213" s="53">
        <v>4</v>
      </c>
      <c r="AP2213" s="7">
        <f>IF(Q2213&gt;0,RANK(Q2213,(N2213:P2213,Q2213:AF2213)),0)</f>
        <v>0</v>
      </c>
      <c r="AQ2213" s="7">
        <f>IF(R2213&gt;0,RANK(R2213,(N2213:P2213,Q2213:AF2213)),0)</f>
        <v>0</v>
      </c>
      <c r="AR2213" s="7">
        <f>IF(T2213&gt;0,RANK(T2213,(N2213:P2213,Q2213:AF2213)),0)</f>
        <v>0</v>
      </c>
      <c r="AS2213" s="7">
        <f>IF(S2213&gt;0,RANK(S2213,(N2213:P2213,Q2213:AF2213)),0)</f>
        <v>0</v>
      </c>
      <c r="AT2213" s="2">
        <f t="shared" si="859"/>
        <v>0</v>
      </c>
      <c r="AU2213" s="2">
        <f t="shared" si="860"/>
        <v>0</v>
      </c>
      <c r="AV2213" s="2">
        <f t="shared" si="861"/>
        <v>0</v>
      </c>
      <c r="AW2213" s="2">
        <f t="shared" si="862"/>
        <v>0</v>
      </c>
      <c r="AY2213" t="s">
        <v>1120</v>
      </c>
      <c r="AZ2213" t="s">
        <v>1912</v>
      </c>
      <c r="BA2213">
        <v>5</v>
      </c>
      <c r="BC2213">
        <v>2</v>
      </c>
      <c r="BD2213" s="91">
        <v>51</v>
      </c>
      <c r="BE2213" s="93">
        <v>29</v>
      </c>
      <c r="BF2213" s="96">
        <f t="shared" si="863"/>
        <v>51029</v>
      </c>
      <c r="BG2213" s="96">
        <f t="shared" si="851"/>
        <v>51029</v>
      </c>
      <c r="BI2213" s="7" t="s">
        <v>1447</v>
      </c>
    </row>
    <row r="2214" spans="1:61" ht="14" hidden="1" customHeight="1" outlineLevel="1" x14ac:dyDescent="0.2">
      <c r="A2214" t="s">
        <v>1528</v>
      </c>
      <c r="B2214" t="s">
        <v>1912</v>
      </c>
      <c r="C2214" s="1">
        <f t="shared" si="852"/>
        <v>29647</v>
      </c>
      <c r="D2214" s="7">
        <f>IF(N2214&gt;0, RANK(N2214,(N2214:P2214,Q2214:AF2214)),0)</f>
        <v>2</v>
      </c>
      <c r="E2214" s="7">
        <f>IF(O2214&gt;0,RANK(O2214,(N2214:P2214,Q2214:AF2214)),0)</f>
        <v>1</v>
      </c>
      <c r="F2214" s="7">
        <f>IF(P2214&gt;0,RANK(P2214,(N2214:P2214,Q2214:AF2214)),0)</f>
        <v>0</v>
      </c>
      <c r="G2214" s="1">
        <f t="shared" si="853"/>
        <v>11059</v>
      </c>
      <c r="H2214" s="2">
        <f t="shared" si="854"/>
        <v>0.37302256552096336</v>
      </c>
      <c r="I2214" s="2"/>
      <c r="J2214" s="2">
        <f t="shared" si="855"/>
        <v>0.31294903362903498</v>
      </c>
      <c r="K2214" s="2">
        <f t="shared" si="856"/>
        <v>0.68597159914999828</v>
      </c>
      <c r="L2214" s="2">
        <f t="shared" si="857"/>
        <v>0</v>
      </c>
      <c r="M2214" s="2">
        <f t="shared" si="858"/>
        <v>1.0793672209666871E-3</v>
      </c>
      <c r="N2214" s="53">
        <v>9278</v>
      </c>
      <c r="O2214" s="53">
        <v>20337</v>
      </c>
      <c r="X2214" s="53">
        <v>32</v>
      </c>
      <c r="AP2214" s="7">
        <f>IF(Q2214&gt;0,RANK(Q2214,(N2214:P2214,Q2214:AF2214)),0)</f>
        <v>0</v>
      </c>
      <c r="AQ2214" s="7">
        <f>IF(R2214&gt;0,RANK(R2214,(N2214:P2214,Q2214:AF2214)),0)</f>
        <v>0</v>
      </c>
      <c r="AR2214" s="7">
        <f>IF(T2214&gt;0,RANK(T2214,(N2214:P2214,Q2214:AF2214)),0)</f>
        <v>0</v>
      </c>
      <c r="AS2214" s="7">
        <f>IF(S2214&gt;0,RANK(S2214,(N2214:P2214,Q2214:AF2214)),0)</f>
        <v>0</v>
      </c>
      <c r="AT2214" s="2">
        <f t="shared" si="859"/>
        <v>0</v>
      </c>
      <c r="AU2214" s="2">
        <f t="shared" si="860"/>
        <v>0</v>
      </c>
      <c r="AV2214" s="2">
        <f t="shared" si="861"/>
        <v>0</v>
      </c>
      <c r="AW2214" s="2">
        <f t="shared" si="862"/>
        <v>0</v>
      </c>
      <c r="AY2214" t="s">
        <v>1528</v>
      </c>
      <c r="AZ2214" t="s">
        <v>1912</v>
      </c>
      <c r="BA2214">
        <v>5</v>
      </c>
      <c r="BC2214">
        <v>2</v>
      </c>
      <c r="BD2214" s="91">
        <v>51</v>
      </c>
      <c r="BE2214" s="93">
        <v>31</v>
      </c>
      <c r="BF2214" s="96">
        <f t="shared" si="863"/>
        <v>51031</v>
      </c>
      <c r="BG2214" s="96">
        <f t="shared" si="851"/>
        <v>51031</v>
      </c>
      <c r="BI2214" s="7" t="s">
        <v>1447</v>
      </c>
    </row>
    <row r="2215" spans="1:61" ht="14" hidden="1" customHeight="1" outlineLevel="1" x14ac:dyDescent="0.2">
      <c r="A2215" t="s">
        <v>2162</v>
      </c>
      <c r="B2215" t="s">
        <v>1912</v>
      </c>
      <c r="C2215" s="1">
        <f t="shared" si="852"/>
        <v>16174</v>
      </c>
      <c r="D2215" s="7">
        <f>IF(N2215&gt;0, RANK(N2215,(N2215:P2215,Q2215:AF2215)),0)</f>
        <v>1</v>
      </c>
      <c r="E2215" s="7">
        <f>IF(O2215&gt;0,RANK(O2215,(N2215:P2215,Q2215:AF2215)),0)</f>
        <v>2</v>
      </c>
      <c r="F2215" s="7">
        <f>IF(P2215&gt;0,RANK(P2215,(N2215:P2215,Q2215:AF2215)),0)</f>
        <v>0</v>
      </c>
      <c r="G2215" s="1">
        <f t="shared" si="853"/>
        <v>88</v>
      </c>
      <c r="H2215" s="2">
        <f t="shared" si="854"/>
        <v>5.4408309632743906E-3</v>
      </c>
      <c r="I2215" s="2"/>
      <c r="J2215" s="2">
        <f t="shared" si="855"/>
        <v>0.50228762210955857</v>
      </c>
      <c r="K2215" s="2">
        <f t="shared" si="856"/>
        <v>0.49684679114628416</v>
      </c>
      <c r="L2215" s="2">
        <f t="shared" si="857"/>
        <v>0</v>
      </c>
      <c r="M2215" s="2">
        <f t="shared" si="858"/>
        <v>8.6558674415726511E-4</v>
      </c>
      <c r="N2215" s="53">
        <v>8124</v>
      </c>
      <c r="O2215" s="53">
        <v>8036</v>
      </c>
      <c r="X2215" s="53">
        <v>14</v>
      </c>
      <c r="AP2215" s="7">
        <f>IF(Q2215&gt;0,RANK(Q2215,(N2215:P2215,Q2215:AF2215)),0)</f>
        <v>0</v>
      </c>
      <c r="AQ2215" s="7">
        <f>IF(R2215&gt;0,RANK(R2215,(N2215:P2215,Q2215:AF2215)),0)</f>
        <v>0</v>
      </c>
      <c r="AR2215" s="7">
        <f>IF(T2215&gt;0,RANK(T2215,(N2215:P2215,Q2215:AF2215)),0)</f>
        <v>0</v>
      </c>
      <c r="AS2215" s="7">
        <f>IF(S2215&gt;0,RANK(S2215,(N2215:P2215,Q2215:AF2215)),0)</f>
        <v>0</v>
      </c>
      <c r="AT2215" s="2">
        <f t="shared" si="859"/>
        <v>0</v>
      </c>
      <c r="AU2215" s="2">
        <f t="shared" si="860"/>
        <v>0</v>
      </c>
      <c r="AV2215" s="2">
        <f t="shared" si="861"/>
        <v>0</v>
      </c>
      <c r="AW2215" s="2">
        <f t="shared" si="862"/>
        <v>0</v>
      </c>
      <c r="AY2215" t="s">
        <v>2162</v>
      </c>
      <c r="AZ2215" t="s">
        <v>1912</v>
      </c>
      <c r="BA2215">
        <v>1</v>
      </c>
      <c r="BC2215">
        <v>2</v>
      </c>
      <c r="BD2215" s="91">
        <v>51</v>
      </c>
      <c r="BE2215" s="93">
        <v>33</v>
      </c>
      <c r="BF2215" s="96">
        <f t="shared" si="863"/>
        <v>51033</v>
      </c>
      <c r="BG2215" s="96">
        <f t="shared" si="851"/>
        <v>51033</v>
      </c>
      <c r="BI2215" s="7" t="s">
        <v>1447</v>
      </c>
    </row>
    <row r="2216" spans="1:61" ht="14" hidden="1" customHeight="1" outlineLevel="1" x14ac:dyDescent="0.2">
      <c r="A2216" t="s">
        <v>203</v>
      </c>
      <c r="B2216" t="s">
        <v>1912</v>
      </c>
      <c r="C2216" s="1">
        <f t="shared" si="852"/>
        <v>15215</v>
      </c>
      <c r="D2216" s="7">
        <f>IF(N2216&gt;0, RANK(N2216,(N2216:P2216,Q2216:AF2216)),0)</f>
        <v>2</v>
      </c>
      <c r="E2216" s="7">
        <f>IF(O2216&gt;0,RANK(O2216,(N2216:P2216,Q2216:AF2216)),0)</f>
        <v>1</v>
      </c>
      <c r="F2216" s="7">
        <f>IF(P2216&gt;0,RANK(P2216,(N2216:P2216,Q2216:AF2216)),0)</f>
        <v>0</v>
      </c>
      <c r="G2216" s="1">
        <f t="shared" si="853"/>
        <v>8019</v>
      </c>
      <c r="H2216" s="2">
        <f t="shared" si="854"/>
        <v>0.5270456786066382</v>
      </c>
      <c r="I2216" s="2"/>
      <c r="J2216" s="2">
        <f t="shared" si="855"/>
        <v>0.23601708839960564</v>
      </c>
      <c r="K2216" s="2">
        <f t="shared" si="856"/>
        <v>0.76306276700624387</v>
      </c>
      <c r="L2216" s="2">
        <f t="shared" si="857"/>
        <v>0</v>
      </c>
      <c r="M2216" s="2">
        <f t="shared" si="858"/>
        <v>9.2014459415046268E-4</v>
      </c>
      <c r="N2216" s="53">
        <v>3591</v>
      </c>
      <c r="O2216" s="53">
        <v>11610</v>
      </c>
      <c r="X2216" s="53">
        <v>14</v>
      </c>
      <c r="AP2216" s="7">
        <f>IF(Q2216&gt;0,RANK(Q2216,(N2216:P2216,Q2216:AF2216)),0)</f>
        <v>0</v>
      </c>
      <c r="AQ2216" s="7">
        <f>IF(R2216&gt;0,RANK(R2216,(N2216:P2216,Q2216:AF2216)),0)</f>
        <v>0</v>
      </c>
      <c r="AR2216" s="7">
        <f>IF(T2216&gt;0,RANK(T2216,(N2216:P2216,Q2216:AF2216)),0)</f>
        <v>0</v>
      </c>
      <c r="AS2216" s="7">
        <f>IF(S2216&gt;0,RANK(S2216,(N2216:P2216,Q2216:AF2216)),0)</f>
        <v>0</v>
      </c>
      <c r="AT2216" s="2">
        <f t="shared" si="859"/>
        <v>0</v>
      </c>
      <c r="AU2216" s="2">
        <f t="shared" si="860"/>
        <v>0</v>
      </c>
      <c r="AV2216" s="2">
        <f t="shared" si="861"/>
        <v>0</v>
      </c>
      <c r="AW2216" s="2">
        <f t="shared" si="862"/>
        <v>0</v>
      </c>
      <c r="AY2216" t="s">
        <v>203</v>
      </c>
      <c r="AZ2216" t="s">
        <v>1912</v>
      </c>
      <c r="BA2216">
        <v>9</v>
      </c>
      <c r="BC2216">
        <v>2</v>
      </c>
      <c r="BD2216" s="91">
        <v>51</v>
      </c>
      <c r="BE2216" s="93">
        <v>35</v>
      </c>
      <c r="BF2216" s="96">
        <f t="shared" si="863"/>
        <v>51035</v>
      </c>
      <c r="BG2216" s="96">
        <f t="shared" si="851"/>
        <v>51035</v>
      </c>
      <c r="BI2216" s="7" t="s">
        <v>1447</v>
      </c>
    </row>
    <row r="2217" spans="1:61" ht="14" hidden="1" customHeight="1" outlineLevel="1" x14ac:dyDescent="0.2">
      <c r="A2217" t="s">
        <v>2453</v>
      </c>
      <c r="B2217" t="s">
        <v>1912</v>
      </c>
      <c r="C2217" s="1">
        <f t="shared" si="852"/>
        <v>4405</v>
      </c>
      <c r="D2217" s="7">
        <f>IF(N2217&gt;0, RANK(N2217,(N2217:P2217,Q2217:AF2217)),0)</f>
        <v>1</v>
      </c>
      <c r="E2217" s="7">
        <f>IF(O2217&gt;0,RANK(O2217,(N2217:P2217,Q2217:AF2217)),0)</f>
        <v>2</v>
      </c>
      <c r="F2217" s="7">
        <f>IF(P2217&gt;0,RANK(P2217,(N2217:P2217,Q2217:AF2217)),0)</f>
        <v>0</v>
      </c>
      <c r="G2217" s="1">
        <f t="shared" si="853"/>
        <v>996</v>
      </c>
      <c r="H2217" s="2">
        <f t="shared" si="854"/>
        <v>0.2261066969353008</v>
      </c>
      <c r="I2217" s="2"/>
      <c r="J2217" s="2">
        <f t="shared" si="855"/>
        <v>0.61293984108967081</v>
      </c>
      <c r="K2217" s="2">
        <f t="shared" si="856"/>
        <v>0.38683314415437003</v>
      </c>
      <c r="L2217" s="2">
        <f t="shared" si="857"/>
        <v>0</v>
      </c>
      <c r="M2217" s="2">
        <f t="shared" si="858"/>
        <v>2.2701475595915399E-4</v>
      </c>
      <c r="N2217" s="53">
        <v>2700</v>
      </c>
      <c r="O2217" s="53">
        <v>1704</v>
      </c>
      <c r="X2217" s="53">
        <v>1</v>
      </c>
      <c r="AP2217" s="7">
        <f>IF(Q2217&gt;0,RANK(Q2217,(N2217:P2217,Q2217:AF2217)),0)</f>
        <v>0</v>
      </c>
      <c r="AQ2217" s="7">
        <f>IF(R2217&gt;0,RANK(R2217,(N2217:P2217,Q2217:AF2217)),0)</f>
        <v>0</v>
      </c>
      <c r="AR2217" s="7">
        <f>IF(T2217&gt;0,RANK(T2217,(N2217:P2217,Q2217:AF2217)),0)</f>
        <v>0</v>
      </c>
      <c r="AS2217" s="7">
        <f>IF(S2217&gt;0,RANK(S2217,(N2217:P2217,Q2217:AF2217)),0)</f>
        <v>0</v>
      </c>
      <c r="AT2217" s="2">
        <f t="shared" si="859"/>
        <v>0</v>
      </c>
      <c r="AU2217" s="2">
        <f t="shared" si="860"/>
        <v>0</v>
      </c>
      <c r="AV2217" s="2">
        <f t="shared" si="861"/>
        <v>0</v>
      </c>
      <c r="AW2217" s="2">
        <f t="shared" si="862"/>
        <v>0</v>
      </c>
      <c r="AY2217" t="s">
        <v>2453</v>
      </c>
      <c r="AZ2217" t="s">
        <v>1912</v>
      </c>
      <c r="BA2217">
        <v>4</v>
      </c>
      <c r="BC2217">
        <v>2</v>
      </c>
      <c r="BD2217" s="91">
        <v>51</v>
      </c>
      <c r="BE2217" s="93">
        <v>36</v>
      </c>
      <c r="BF2217" s="96">
        <f t="shared" si="863"/>
        <v>51036</v>
      </c>
      <c r="BG2217" s="96">
        <f t="shared" si="851"/>
        <v>51036</v>
      </c>
      <c r="BI2217" s="7" t="s">
        <v>1447</v>
      </c>
    </row>
    <row r="2218" spans="1:61" ht="14" hidden="1" customHeight="1" outlineLevel="1" x14ac:dyDescent="0.2">
      <c r="A2218" t="s">
        <v>1728</v>
      </c>
      <c r="B2218" t="s">
        <v>1912</v>
      </c>
      <c r="C2218" s="1">
        <f t="shared" si="852"/>
        <v>6158</v>
      </c>
      <c r="D2218" s="7">
        <f>IF(N2218&gt;0, RANK(N2218,(N2218:P2218,Q2218:AF2218)),0)</f>
        <v>2</v>
      </c>
      <c r="E2218" s="7">
        <f>IF(O2218&gt;0,RANK(O2218,(N2218:P2218,Q2218:AF2218)),0)</f>
        <v>1</v>
      </c>
      <c r="F2218" s="7">
        <f>IF(P2218&gt;0,RANK(P2218,(N2218:P2218,Q2218:AF2218)),0)</f>
        <v>0</v>
      </c>
      <c r="G2218" s="1">
        <f t="shared" si="853"/>
        <v>1111</v>
      </c>
      <c r="H2218" s="2">
        <f t="shared" si="854"/>
        <v>0.18041571938941214</v>
      </c>
      <c r="I2218" s="2"/>
      <c r="J2218" s="2">
        <f t="shared" si="855"/>
        <v>0.40954855472556023</v>
      </c>
      <c r="K2218" s="2">
        <f t="shared" si="856"/>
        <v>0.58996427411497243</v>
      </c>
      <c r="L2218" s="2">
        <f t="shared" si="857"/>
        <v>0</v>
      </c>
      <c r="M2218" s="2">
        <f t="shared" si="858"/>
        <v>4.871711594673922E-4</v>
      </c>
      <c r="N2218" s="53">
        <v>2522</v>
      </c>
      <c r="O2218" s="53">
        <v>3633</v>
      </c>
      <c r="X2218" s="53">
        <v>3</v>
      </c>
      <c r="AP2218" s="7">
        <f>IF(Q2218&gt;0,RANK(Q2218,(N2218:P2218,Q2218:AF2218)),0)</f>
        <v>0</v>
      </c>
      <c r="AQ2218" s="7">
        <f>IF(R2218&gt;0,RANK(R2218,(N2218:P2218,Q2218:AF2218)),0)</f>
        <v>0</v>
      </c>
      <c r="AR2218" s="7">
        <f>IF(T2218&gt;0,RANK(T2218,(N2218:P2218,Q2218:AF2218)),0)</f>
        <v>0</v>
      </c>
      <c r="AS2218" s="7">
        <f>IF(S2218&gt;0,RANK(S2218,(N2218:P2218,Q2218:AF2218)),0)</f>
        <v>0</v>
      </c>
      <c r="AT2218" s="2">
        <f t="shared" si="859"/>
        <v>0</v>
      </c>
      <c r="AU2218" s="2">
        <f t="shared" si="860"/>
        <v>0</v>
      </c>
      <c r="AV2218" s="2">
        <f t="shared" si="861"/>
        <v>0</v>
      </c>
      <c r="AW2218" s="2">
        <f t="shared" si="862"/>
        <v>0</v>
      </c>
      <c r="AY2218" t="s">
        <v>1728</v>
      </c>
      <c r="AZ2218" t="s">
        <v>1912</v>
      </c>
      <c r="BA2218">
        <v>5</v>
      </c>
      <c r="BC2218">
        <v>2</v>
      </c>
      <c r="BD2218" s="91">
        <v>51</v>
      </c>
      <c r="BE2218" s="93">
        <v>37</v>
      </c>
      <c r="BF2218" s="96">
        <f t="shared" si="863"/>
        <v>51037</v>
      </c>
      <c r="BG2218" s="96">
        <f t="shared" si="851"/>
        <v>51037</v>
      </c>
      <c r="BI2218" s="7" t="s">
        <v>1447</v>
      </c>
    </row>
    <row r="2219" spans="1:61" ht="14" hidden="1" customHeight="1" outlineLevel="1" x14ac:dyDescent="0.2">
      <c r="A2219" t="s">
        <v>2034</v>
      </c>
      <c r="B2219" t="s">
        <v>1912</v>
      </c>
      <c r="C2219" s="1">
        <f t="shared" si="852"/>
        <v>200421</v>
      </c>
      <c r="D2219" s="7">
        <f>IF(N2219&gt;0, RANK(N2219,(N2219:P2219,Q2219:AF2219)),0)</f>
        <v>1</v>
      </c>
      <c r="E2219" s="7">
        <f>IF(O2219&gt;0,RANK(O2219,(N2219:P2219,Q2219:AF2219)),0)</f>
        <v>2</v>
      </c>
      <c r="F2219" s="7">
        <f>IF(P2219&gt;0,RANK(P2219,(N2219:P2219,Q2219:AF2219)),0)</f>
        <v>0</v>
      </c>
      <c r="G2219" s="1">
        <f t="shared" si="853"/>
        <v>14910</v>
      </c>
      <c r="H2219" s="2">
        <f t="shared" si="854"/>
        <v>7.4393401889023603E-2</v>
      </c>
      <c r="I2219" s="2"/>
      <c r="J2219" s="2">
        <f t="shared" si="855"/>
        <v>0.53671022497642462</v>
      </c>
      <c r="K2219" s="2">
        <f t="shared" si="856"/>
        <v>0.46231682308740102</v>
      </c>
      <c r="L2219" s="2">
        <f t="shared" si="857"/>
        <v>0</v>
      </c>
      <c r="M2219" s="2">
        <f t="shared" si="858"/>
        <v>9.7295193617435993E-4</v>
      </c>
      <c r="N2219" s="53">
        <v>107568</v>
      </c>
      <c r="O2219" s="53">
        <v>92658</v>
      </c>
      <c r="X2219" s="53">
        <v>195</v>
      </c>
      <c r="AP2219" s="7">
        <f>IF(Q2219&gt;0,RANK(Q2219,(N2219:P2219,Q2219:AF2219)),0)</f>
        <v>0</v>
      </c>
      <c r="AQ2219" s="7">
        <f>IF(R2219&gt;0,RANK(R2219,(N2219:P2219,Q2219:AF2219)),0)</f>
        <v>0</v>
      </c>
      <c r="AR2219" s="7">
        <f>IF(T2219&gt;0,RANK(T2219,(N2219:P2219,Q2219:AF2219)),0)</f>
        <v>0</v>
      </c>
      <c r="AS2219" s="7">
        <f>IF(S2219&gt;0,RANK(S2219,(N2219:P2219,Q2219:AF2219)),0)</f>
        <v>0</v>
      </c>
      <c r="AT2219" s="2">
        <f t="shared" si="859"/>
        <v>0</v>
      </c>
      <c r="AU2219" s="2">
        <f t="shared" si="860"/>
        <v>0</v>
      </c>
      <c r="AV2219" s="2">
        <f t="shared" si="861"/>
        <v>0</v>
      </c>
      <c r="AW2219" s="2">
        <f t="shared" si="862"/>
        <v>0</v>
      </c>
      <c r="AY2219" t="s">
        <v>2034</v>
      </c>
      <c r="AZ2219" t="s">
        <v>1912</v>
      </c>
      <c r="BC2219">
        <v>2</v>
      </c>
      <c r="BD2219" s="91">
        <v>51</v>
      </c>
      <c r="BE2219" s="93">
        <v>41</v>
      </c>
      <c r="BF2219" s="96">
        <f t="shared" si="863"/>
        <v>51041</v>
      </c>
      <c r="BG2219" s="96">
        <f t="shared" si="851"/>
        <v>51041</v>
      </c>
      <c r="BI2219" s="7" t="s">
        <v>1447</v>
      </c>
    </row>
    <row r="2220" spans="1:61" ht="14" hidden="1" customHeight="1" outlineLevel="1" x14ac:dyDescent="0.2">
      <c r="A2220" t="s">
        <v>1272</v>
      </c>
      <c r="B2220" t="s">
        <v>1912</v>
      </c>
      <c r="C2220" s="1">
        <f t="shared" si="852"/>
        <v>9274</v>
      </c>
      <c r="D2220" s="7">
        <f>IF(N2220&gt;0, RANK(N2220,(N2220:P2220,Q2220:AF2220)),0)</f>
        <v>2</v>
      </c>
      <c r="E2220" s="7">
        <f>IF(O2220&gt;0,RANK(O2220,(N2220:P2220,Q2220:AF2220)),0)</f>
        <v>1</v>
      </c>
      <c r="F2220" s="7">
        <f>IF(P2220&gt;0,RANK(P2220,(N2220:P2220,Q2220:AF2220)),0)</f>
        <v>0</v>
      </c>
      <c r="G2220" s="1">
        <f t="shared" si="853"/>
        <v>1162</v>
      </c>
      <c r="H2220" s="2">
        <f t="shared" si="854"/>
        <v>0.12529652792753937</v>
      </c>
      <c r="I2220" s="2"/>
      <c r="J2220" s="2">
        <f t="shared" si="855"/>
        <v>0.43692042268708214</v>
      </c>
      <c r="K2220" s="2">
        <f t="shared" si="856"/>
        <v>0.56221695061462151</v>
      </c>
      <c r="L2220" s="2">
        <f t="shared" si="857"/>
        <v>0</v>
      </c>
      <c r="M2220" s="2">
        <f t="shared" si="858"/>
        <v>8.6262669829628713E-4</v>
      </c>
      <c r="N2220" s="53">
        <v>4052</v>
      </c>
      <c r="O2220" s="53">
        <v>5214</v>
      </c>
      <c r="X2220" s="53">
        <v>8</v>
      </c>
      <c r="AP2220" s="7">
        <f>IF(Q2220&gt;0,RANK(Q2220,(N2220:P2220,Q2220:AF2220)),0)</f>
        <v>0</v>
      </c>
      <c r="AQ2220" s="7">
        <f>IF(R2220&gt;0,RANK(R2220,(N2220:P2220,Q2220:AF2220)),0)</f>
        <v>0</v>
      </c>
      <c r="AR2220" s="7">
        <f>IF(T2220&gt;0,RANK(T2220,(N2220:P2220,Q2220:AF2220)),0)</f>
        <v>0</v>
      </c>
      <c r="AS2220" s="7">
        <f>IF(S2220&gt;0,RANK(S2220,(N2220:P2220,Q2220:AF2220)),0)</f>
        <v>0</v>
      </c>
      <c r="AT2220" s="2">
        <f t="shared" si="859"/>
        <v>0</v>
      </c>
      <c r="AU2220" s="2">
        <f t="shared" si="860"/>
        <v>0</v>
      </c>
      <c r="AV2220" s="2">
        <f t="shared" si="861"/>
        <v>0</v>
      </c>
      <c r="AW2220" s="2">
        <f t="shared" si="862"/>
        <v>0</v>
      </c>
      <c r="AY2220" t="s">
        <v>1272</v>
      </c>
      <c r="AZ2220" t="s">
        <v>1912</v>
      </c>
      <c r="BA2220">
        <v>10</v>
      </c>
      <c r="BC2220">
        <v>2</v>
      </c>
      <c r="BD2220" s="91">
        <v>51</v>
      </c>
      <c r="BE2220" s="93">
        <v>43</v>
      </c>
      <c r="BF2220" s="96">
        <f t="shared" si="863"/>
        <v>51043</v>
      </c>
      <c r="BG2220" s="96">
        <f t="shared" si="851"/>
        <v>51043</v>
      </c>
      <c r="BI2220" s="7" t="s">
        <v>1447</v>
      </c>
    </row>
    <row r="2221" spans="1:61" ht="14" hidden="1" customHeight="1" outlineLevel="1" x14ac:dyDescent="0.2">
      <c r="A2221" t="s">
        <v>2454</v>
      </c>
      <c r="B2221" t="s">
        <v>1912</v>
      </c>
      <c r="C2221" s="1">
        <f t="shared" si="852"/>
        <v>3143</v>
      </c>
      <c r="D2221" s="7">
        <f>IF(N2221&gt;0, RANK(N2221,(N2221:P2221,Q2221:AF2221)),0)</f>
        <v>2</v>
      </c>
      <c r="E2221" s="7">
        <f>IF(O2221&gt;0,RANK(O2221,(N2221:P2221,Q2221:AF2221)),0)</f>
        <v>1</v>
      </c>
      <c r="F2221" s="7">
        <f>IF(P2221&gt;0,RANK(P2221,(N2221:P2221,Q2221:AF2221)),0)</f>
        <v>0</v>
      </c>
      <c r="G2221" s="1">
        <f t="shared" si="853"/>
        <v>1624</v>
      </c>
      <c r="H2221" s="2">
        <f t="shared" si="854"/>
        <v>0.51670378619153678</v>
      </c>
      <c r="I2221" s="2"/>
      <c r="J2221" s="2">
        <f t="shared" si="855"/>
        <v>0.24085268851415845</v>
      </c>
      <c r="K2221" s="2">
        <f t="shared" si="856"/>
        <v>0.7575564747056952</v>
      </c>
      <c r="L2221" s="2">
        <f t="shared" si="857"/>
        <v>0</v>
      </c>
      <c r="M2221" s="2">
        <f t="shared" si="858"/>
        <v>1.5908367801463763E-3</v>
      </c>
      <c r="N2221" s="53">
        <v>757</v>
      </c>
      <c r="O2221" s="53">
        <v>2381</v>
      </c>
      <c r="X2221" s="53">
        <v>5</v>
      </c>
      <c r="AP2221" s="7">
        <f>IF(Q2221&gt;0,RANK(Q2221,(N2221:P2221,Q2221:AF2221)),0)</f>
        <v>0</v>
      </c>
      <c r="AQ2221" s="7">
        <f>IF(R2221&gt;0,RANK(R2221,(N2221:P2221,Q2221:AF2221)),0)</f>
        <v>0</v>
      </c>
      <c r="AR2221" s="7">
        <f>IF(T2221&gt;0,RANK(T2221,(N2221:P2221,Q2221:AF2221)),0)</f>
        <v>0</v>
      </c>
      <c r="AS2221" s="7">
        <f>IF(S2221&gt;0,RANK(S2221,(N2221:P2221,Q2221:AF2221)),0)</f>
        <v>0</v>
      </c>
      <c r="AT2221" s="2">
        <f t="shared" si="859"/>
        <v>0</v>
      </c>
      <c r="AU2221" s="2">
        <f t="shared" si="860"/>
        <v>0</v>
      </c>
      <c r="AV2221" s="2">
        <f t="shared" si="861"/>
        <v>0</v>
      </c>
      <c r="AW2221" s="2">
        <f t="shared" si="862"/>
        <v>0</v>
      </c>
      <c r="AY2221" t="s">
        <v>2454</v>
      </c>
      <c r="AZ2221" t="s">
        <v>1912</v>
      </c>
      <c r="BA2221">
        <v>9</v>
      </c>
      <c r="BC2221">
        <v>2</v>
      </c>
      <c r="BD2221" s="91">
        <v>51</v>
      </c>
      <c r="BE2221" s="93">
        <v>45</v>
      </c>
      <c r="BF2221" s="96">
        <f t="shared" si="863"/>
        <v>51045</v>
      </c>
      <c r="BG2221" s="96">
        <f t="shared" si="851"/>
        <v>51045</v>
      </c>
      <c r="BI2221" s="7" t="s">
        <v>1447</v>
      </c>
    </row>
    <row r="2222" spans="1:61" ht="14" hidden="1" customHeight="1" outlineLevel="1" x14ac:dyDescent="0.2">
      <c r="A2222" t="s">
        <v>371</v>
      </c>
      <c r="B2222" t="s">
        <v>1912</v>
      </c>
      <c r="C2222" s="1">
        <f t="shared" si="852"/>
        <v>26729</v>
      </c>
      <c r="D2222" s="7">
        <f>IF(N2222&gt;0, RANK(N2222,(N2222:P2222,Q2222:AF2222)),0)</f>
        <v>2</v>
      </c>
      <c r="E2222" s="7">
        <f>IF(O2222&gt;0,RANK(O2222,(N2222:P2222,Q2222:AF2222)),0)</f>
        <v>1</v>
      </c>
      <c r="F2222" s="7">
        <f>IF(P2222&gt;0,RANK(P2222,(N2222:P2222,Q2222:AF2222)),0)</f>
        <v>0</v>
      </c>
      <c r="G2222" s="1">
        <f t="shared" si="853"/>
        <v>4467</v>
      </c>
      <c r="H2222" s="2">
        <f t="shared" si="854"/>
        <v>0.16712185266938531</v>
      </c>
      <c r="I2222" s="2"/>
      <c r="J2222" s="2">
        <f t="shared" si="855"/>
        <v>0.4161397732799581</v>
      </c>
      <c r="K2222" s="2">
        <f t="shared" si="856"/>
        <v>0.58326162594934339</v>
      </c>
      <c r="L2222" s="2">
        <f t="shared" si="857"/>
        <v>0</v>
      </c>
      <c r="M2222" s="2">
        <f t="shared" si="858"/>
        <v>5.986007706985097E-4</v>
      </c>
      <c r="N2222" s="53">
        <v>11123</v>
      </c>
      <c r="O2222" s="53">
        <v>15590</v>
      </c>
      <c r="X2222" s="53">
        <v>16</v>
      </c>
      <c r="AP2222" s="7">
        <f>IF(Q2222&gt;0,RANK(Q2222,(N2222:P2222,Q2222:AF2222)),0)</f>
        <v>0</v>
      </c>
      <c r="AQ2222" s="7">
        <f>IF(R2222&gt;0,RANK(R2222,(N2222:P2222,Q2222:AF2222)),0)</f>
        <v>0</v>
      </c>
      <c r="AR2222" s="7">
        <f>IF(T2222&gt;0,RANK(T2222,(N2222:P2222,Q2222:AF2222)),0)</f>
        <v>0</v>
      </c>
      <c r="AS2222" s="7">
        <f>IF(S2222&gt;0,RANK(S2222,(N2222:P2222,Q2222:AF2222)),0)</f>
        <v>0</v>
      </c>
      <c r="AT2222" s="2">
        <f t="shared" si="859"/>
        <v>0</v>
      </c>
      <c r="AU2222" s="2">
        <f t="shared" si="860"/>
        <v>0</v>
      </c>
      <c r="AV2222" s="2">
        <f t="shared" si="861"/>
        <v>0</v>
      </c>
      <c r="AW2222" s="2">
        <f t="shared" si="862"/>
        <v>0</v>
      </c>
      <c r="AY2222" t="s">
        <v>371</v>
      </c>
      <c r="AZ2222" t="s">
        <v>1912</v>
      </c>
      <c r="BA2222">
        <v>7</v>
      </c>
      <c r="BC2222">
        <v>2</v>
      </c>
      <c r="BD2222" s="91">
        <v>51</v>
      </c>
      <c r="BE2222" s="93">
        <v>47</v>
      </c>
      <c r="BF2222" s="96">
        <f t="shared" si="863"/>
        <v>51047</v>
      </c>
      <c r="BG2222" s="96">
        <f t="shared" si="851"/>
        <v>51047</v>
      </c>
      <c r="BI2222" s="7" t="s">
        <v>1447</v>
      </c>
    </row>
    <row r="2223" spans="1:61" ht="14" hidden="1" customHeight="1" outlineLevel="1" x14ac:dyDescent="0.2">
      <c r="A2223" t="s">
        <v>162</v>
      </c>
      <c r="B2223" t="s">
        <v>1912</v>
      </c>
      <c r="C2223" s="1">
        <f t="shared" si="852"/>
        <v>5267</v>
      </c>
      <c r="D2223" s="7">
        <f>IF(N2223&gt;0, RANK(N2223,(N2223:P2223,Q2223:AF2223)),0)</f>
        <v>2</v>
      </c>
      <c r="E2223" s="7">
        <f>IF(O2223&gt;0,RANK(O2223,(N2223:P2223,Q2223:AF2223)),0)</f>
        <v>1</v>
      </c>
      <c r="F2223" s="7">
        <f>IF(P2223&gt;0,RANK(P2223,(N2223:P2223,Q2223:AF2223)),0)</f>
        <v>0</v>
      </c>
      <c r="G2223" s="1">
        <f t="shared" si="853"/>
        <v>630</v>
      </c>
      <c r="H2223" s="2">
        <f t="shared" si="854"/>
        <v>0.11961268274159863</v>
      </c>
      <c r="I2223" s="2"/>
      <c r="J2223" s="2">
        <f t="shared" si="855"/>
        <v>0.43990886652743499</v>
      </c>
      <c r="K2223" s="2">
        <f t="shared" si="856"/>
        <v>0.55952154926903364</v>
      </c>
      <c r="L2223" s="2">
        <f t="shared" si="857"/>
        <v>0</v>
      </c>
      <c r="M2223" s="2">
        <f t="shared" si="858"/>
        <v>5.6958420353137029E-4</v>
      </c>
      <c r="N2223" s="53">
        <v>2317</v>
      </c>
      <c r="O2223" s="53">
        <v>2947</v>
      </c>
      <c r="X2223" s="53">
        <v>3</v>
      </c>
      <c r="AP2223" s="7">
        <f>IF(Q2223&gt;0,RANK(Q2223,(N2223:P2223,Q2223:AF2223)),0)</f>
        <v>0</v>
      </c>
      <c r="AQ2223" s="7">
        <f>IF(R2223&gt;0,RANK(R2223,(N2223:P2223,Q2223:AF2223)),0)</f>
        <v>0</v>
      </c>
      <c r="AR2223" s="7">
        <f>IF(T2223&gt;0,RANK(T2223,(N2223:P2223,Q2223:AF2223)),0)</f>
        <v>0</v>
      </c>
      <c r="AS2223" s="7">
        <f>IF(S2223&gt;0,RANK(S2223,(N2223:P2223,Q2223:AF2223)),0)</f>
        <v>0</v>
      </c>
      <c r="AT2223" s="2">
        <f t="shared" si="859"/>
        <v>0</v>
      </c>
      <c r="AU2223" s="2">
        <f t="shared" si="860"/>
        <v>0</v>
      </c>
      <c r="AV2223" s="2">
        <f t="shared" si="861"/>
        <v>0</v>
      </c>
      <c r="AW2223" s="2">
        <f t="shared" si="862"/>
        <v>0</v>
      </c>
      <c r="AY2223" t="s">
        <v>162</v>
      </c>
      <c r="AZ2223" t="s">
        <v>1912</v>
      </c>
      <c r="BA2223">
        <v>5</v>
      </c>
      <c r="BC2223">
        <v>2</v>
      </c>
      <c r="BD2223" s="91">
        <v>51</v>
      </c>
      <c r="BE2223" s="93">
        <v>49</v>
      </c>
      <c r="BF2223" s="96">
        <f t="shared" si="863"/>
        <v>51049</v>
      </c>
      <c r="BG2223" s="96">
        <f t="shared" si="851"/>
        <v>51049</v>
      </c>
      <c r="BI2223" s="7" t="s">
        <v>1447</v>
      </c>
    </row>
    <row r="2224" spans="1:61" ht="14" hidden="1" customHeight="1" outlineLevel="1" x14ac:dyDescent="0.2">
      <c r="A2224" t="s">
        <v>1370</v>
      </c>
      <c r="B2224" t="s">
        <v>1912</v>
      </c>
      <c r="C2224" s="1">
        <f t="shared" si="852"/>
        <v>7202</v>
      </c>
      <c r="D2224" s="7">
        <f>IF(N2224&gt;0, RANK(N2224,(N2224:P2224,Q2224:AF2224)),0)</f>
        <v>2</v>
      </c>
      <c r="E2224" s="7">
        <f>IF(O2224&gt;0,RANK(O2224,(N2224:P2224,Q2224:AF2224)),0)</f>
        <v>1</v>
      </c>
      <c r="F2224" s="7">
        <f>IF(P2224&gt;0,RANK(P2224,(N2224:P2224,Q2224:AF2224)),0)</f>
        <v>0</v>
      </c>
      <c r="G2224" s="1">
        <f t="shared" si="853"/>
        <v>3090</v>
      </c>
      <c r="H2224" s="2">
        <f t="shared" ref="H2224:H2287" si="864">IF(C2224&gt;0,G2224/C2224,0)</f>
        <v>0.42904748680921967</v>
      </c>
      <c r="I2224" s="2"/>
      <c r="J2224" s="2">
        <f t="shared" si="855"/>
        <v>0.28492085531796724</v>
      </c>
      <c r="K2224" s="2">
        <f t="shared" si="856"/>
        <v>0.71396834212718685</v>
      </c>
      <c r="L2224" s="2">
        <f t="shared" si="857"/>
        <v>0</v>
      </c>
      <c r="M2224" s="2">
        <f t="shared" si="858"/>
        <v>1.1108025548459688E-3</v>
      </c>
      <c r="N2224" s="53">
        <v>2052</v>
      </c>
      <c r="O2224" s="53">
        <v>5142</v>
      </c>
      <c r="X2224" s="53">
        <v>8</v>
      </c>
      <c r="AP2224" s="7">
        <f>IF(Q2224&gt;0,RANK(Q2224,(N2224:P2224,Q2224:AF2224)),0)</f>
        <v>0</v>
      </c>
      <c r="AQ2224" s="7">
        <f>IF(R2224&gt;0,RANK(R2224,(N2224:P2224,Q2224:AF2224)),0)</f>
        <v>0</v>
      </c>
      <c r="AR2224" s="7">
        <f>IF(T2224&gt;0,RANK(T2224,(N2224:P2224,Q2224:AF2224)),0)</f>
        <v>0</v>
      </c>
      <c r="AS2224" s="7">
        <f>IF(S2224&gt;0,RANK(S2224,(N2224:P2224,Q2224:AF2224)),0)</f>
        <v>0</v>
      </c>
      <c r="AT2224" s="2">
        <f t="shared" si="859"/>
        <v>0</v>
      </c>
      <c r="AU2224" s="2">
        <f t="shared" si="860"/>
        <v>0</v>
      </c>
      <c r="AV2224" s="2">
        <f t="shared" si="861"/>
        <v>0</v>
      </c>
      <c r="AW2224" s="2">
        <f t="shared" si="862"/>
        <v>0</v>
      </c>
      <c r="AY2224" t="s">
        <v>1370</v>
      </c>
      <c r="AZ2224" t="s">
        <v>1912</v>
      </c>
      <c r="BA2224">
        <v>9</v>
      </c>
      <c r="BC2224">
        <v>2</v>
      </c>
      <c r="BD2224" s="91">
        <v>51</v>
      </c>
      <c r="BE2224" s="93">
        <v>51</v>
      </c>
      <c r="BF2224" s="96">
        <f t="shared" si="863"/>
        <v>51051</v>
      </c>
      <c r="BG2224" s="96">
        <f t="shared" si="851"/>
        <v>51051</v>
      </c>
      <c r="BI2224" s="7" t="s">
        <v>1447</v>
      </c>
    </row>
    <row r="2225" spans="1:61" ht="14" hidden="1" customHeight="1" outlineLevel="1" x14ac:dyDescent="0.2">
      <c r="A2225" t="s">
        <v>1761</v>
      </c>
      <c r="B2225" t="s">
        <v>1912</v>
      </c>
      <c r="C2225" s="1">
        <f t="shared" si="852"/>
        <v>14872</v>
      </c>
      <c r="D2225" s="7">
        <f>IF(N2225&gt;0, RANK(N2225,(N2225:P2225,Q2225:AF2225)),0)</f>
        <v>2</v>
      </c>
      <c r="E2225" s="7">
        <f>IF(O2225&gt;0,RANK(O2225,(N2225:P2225,Q2225:AF2225)),0)</f>
        <v>1</v>
      </c>
      <c r="F2225" s="7">
        <f>IF(P2225&gt;0,RANK(P2225,(N2225:P2225,Q2225:AF2225)),0)</f>
        <v>0</v>
      </c>
      <c r="G2225" s="1">
        <f t="shared" si="853"/>
        <v>1969</v>
      </c>
      <c r="H2225" s="2">
        <f t="shared" si="864"/>
        <v>0.13239644970414202</v>
      </c>
      <c r="I2225" s="2"/>
      <c r="J2225" s="2">
        <f t="shared" si="855"/>
        <v>0.43336471221086603</v>
      </c>
      <c r="K2225" s="2">
        <f t="shared" si="856"/>
        <v>0.56576116191500803</v>
      </c>
      <c r="L2225" s="2">
        <f t="shared" si="857"/>
        <v>0</v>
      </c>
      <c r="M2225" s="2">
        <f t="shared" si="858"/>
        <v>8.7412587412594167E-4</v>
      </c>
      <c r="N2225" s="53">
        <v>6445</v>
      </c>
      <c r="O2225" s="53">
        <v>8414</v>
      </c>
      <c r="X2225" s="53">
        <v>13</v>
      </c>
      <c r="AP2225" s="7">
        <f>IF(Q2225&gt;0,RANK(Q2225,(N2225:P2225,Q2225:AF2225)),0)</f>
        <v>0</v>
      </c>
      <c r="AQ2225" s="7">
        <f>IF(R2225&gt;0,RANK(R2225,(N2225:P2225,Q2225:AF2225)),0)</f>
        <v>0</v>
      </c>
      <c r="AR2225" s="7">
        <f>IF(T2225&gt;0,RANK(T2225,(N2225:P2225,Q2225:AF2225)),0)</f>
        <v>0</v>
      </c>
      <c r="AS2225" s="7">
        <f>IF(S2225&gt;0,RANK(S2225,(N2225:P2225,Q2225:AF2225)),0)</f>
        <v>0</v>
      </c>
      <c r="AT2225" s="2">
        <f t="shared" si="859"/>
        <v>0</v>
      </c>
      <c r="AU2225" s="2">
        <f t="shared" si="860"/>
        <v>0</v>
      </c>
      <c r="AV2225" s="2">
        <f t="shared" si="861"/>
        <v>0</v>
      </c>
      <c r="AW2225" s="2">
        <f t="shared" si="862"/>
        <v>0</v>
      </c>
      <c r="AY2225" t="s">
        <v>1761</v>
      </c>
      <c r="AZ2225" t="s">
        <v>1912</v>
      </c>
      <c r="BA2225">
        <v>4</v>
      </c>
      <c r="BC2225">
        <v>2</v>
      </c>
      <c r="BD2225" s="91">
        <v>51</v>
      </c>
      <c r="BE2225" s="93">
        <v>53</v>
      </c>
      <c r="BF2225" s="96">
        <f t="shared" si="863"/>
        <v>51053</v>
      </c>
      <c r="BG2225" s="96">
        <f t="shared" si="851"/>
        <v>51053</v>
      </c>
      <c r="BI2225" s="7" t="s">
        <v>1447</v>
      </c>
    </row>
    <row r="2226" spans="1:61" ht="14" hidden="1" customHeight="1" outlineLevel="1" x14ac:dyDescent="0.2">
      <c r="A2226" t="s">
        <v>2455</v>
      </c>
      <c r="B2226" t="s">
        <v>1912</v>
      </c>
      <c r="C2226" s="1">
        <f t="shared" si="852"/>
        <v>6113</v>
      </c>
      <c r="D2226" s="7">
        <f>IF(N2226&gt;0, RANK(N2226,(N2226:P2226,Q2226:AF2226)),0)</f>
        <v>1</v>
      </c>
      <c r="E2226" s="7">
        <f>IF(O2226&gt;0,RANK(O2226,(N2226:P2226,Q2226:AF2226)),0)</f>
        <v>2</v>
      </c>
      <c r="F2226" s="7">
        <f>IF(P2226&gt;0,RANK(P2226,(N2226:P2226,Q2226:AF2226)),0)</f>
        <v>0</v>
      </c>
      <c r="G2226" s="1">
        <f t="shared" si="853"/>
        <v>277</v>
      </c>
      <c r="H2226" s="2">
        <f t="shared" si="864"/>
        <v>4.5313266808441027E-2</v>
      </c>
      <c r="I2226" s="2"/>
      <c r="J2226" s="2">
        <f t="shared" si="855"/>
        <v>0.52249304760346804</v>
      </c>
      <c r="K2226" s="2">
        <f t="shared" si="856"/>
        <v>0.47717978079502699</v>
      </c>
      <c r="L2226" s="2">
        <f t="shared" si="857"/>
        <v>0</v>
      </c>
      <c r="M2226" s="2">
        <f t="shared" si="858"/>
        <v>3.2717160150497193E-4</v>
      </c>
      <c r="N2226" s="53">
        <v>3194</v>
      </c>
      <c r="O2226" s="53">
        <v>2917</v>
      </c>
      <c r="X2226" s="53">
        <v>2</v>
      </c>
      <c r="AP2226" s="7">
        <f>IF(Q2226&gt;0,RANK(Q2226,(N2226:P2226,Q2226:AF2226)),0)</f>
        <v>0</v>
      </c>
      <c r="AQ2226" s="7">
        <f>IF(R2226&gt;0,RANK(R2226,(N2226:P2226,Q2226:AF2226)),0)</f>
        <v>0</v>
      </c>
      <c r="AR2226" s="7">
        <f>IF(T2226&gt;0,RANK(T2226,(N2226:P2226,Q2226:AF2226)),0)</f>
        <v>0</v>
      </c>
      <c r="AS2226" s="7">
        <f>IF(S2226&gt;0,RANK(S2226,(N2226:P2226,Q2226:AF2226)),0)</f>
        <v>0</v>
      </c>
      <c r="AT2226" s="2">
        <f t="shared" si="859"/>
        <v>0</v>
      </c>
      <c r="AU2226" s="2">
        <f t="shared" si="860"/>
        <v>0</v>
      </c>
      <c r="AV2226" s="2">
        <f t="shared" si="861"/>
        <v>0</v>
      </c>
      <c r="AW2226" s="2">
        <f t="shared" si="862"/>
        <v>0</v>
      </c>
      <c r="AY2226" t="s">
        <v>2455</v>
      </c>
      <c r="AZ2226" t="s">
        <v>1912</v>
      </c>
      <c r="BA2226">
        <v>1</v>
      </c>
      <c r="BC2226">
        <v>2</v>
      </c>
      <c r="BD2226" s="91">
        <v>51</v>
      </c>
      <c r="BE2226" s="93">
        <v>57</v>
      </c>
      <c r="BF2226" s="96">
        <f t="shared" si="863"/>
        <v>51057</v>
      </c>
      <c r="BG2226" s="96">
        <f t="shared" si="851"/>
        <v>51057</v>
      </c>
      <c r="BI2226" s="7" t="s">
        <v>1447</v>
      </c>
    </row>
    <row r="2227" spans="1:61" ht="14" hidden="1" customHeight="1" outlineLevel="1" x14ac:dyDescent="0.2">
      <c r="A2227" t="s">
        <v>1117</v>
      </c>
      <c r="B2227" t="s">
        <v>1912</v>
      </c>
      <c r="C2227" s="1">
        <f t="shared" si="852"/>
        <v>594922</v>
      </c>
      <c r="D2227" s="7">
        <f>IF(N2227&gt;0, RANK(N2227,(N2227:P2227,Q2227:AF2227)),0)</f>
        <v>1</v>
      </c>
      <c r="E2227" s="7">
        <f>IF(O2227&gt;0,RANK(O2227,(N2227:P2227,Q2227:AF2227)),0)</f>
        <v>2</v>
      </c>
      <c r="F2227" s="7">
        <f>IF(P2227&gt;0,RANK(P2227,(N2227:P2227,Q2227:AF2227)),0)</f>
        <v>0</v>
      </c>
      <c r="G2227" s="1">
        <f t="shared" si="853"/>
        <v>237396</v>
      </c>
      <c r="H2227" s="2">
        <f t="shared" si="864"/>
        <v>0.39903718470656657</v>
      </c>
      <c r="I2227" s="2"/>
      <c r="J2227" s="2">
        <f t="shared" si="855"/>
        <v>0.69890002386867522</v>
      </c>
      <c r="K2227" s="2">
        <f t="shared" si="856"/>
        <v>0.29986283916210865</v>
      </c>
      <c r="L2227" s="2">
        <f t="shared" si="857"/>
        <v>0</v>
      </c>
      <c r="M2227" s="2">
        <f t="shared" si="858"/>
        <v>1.2371369692161238E-3</v>
      </c>
      <c r="N2227" s="53">
        <v>415791</v>
      </c>
      <c r="O2227" s="53">
        <v>178395</v>
      </c>
      <c r="X2227" s="53">
        <v>736</v>
      </c>
      <c r="AP2227" s="7">
        <f>IF(Q2227&gt;0,RANK(Q2227,(N2227:P2227,Q2227:AF2227)),0)</f>
        <v>0</v>
      </c>
      <c r="AQ2227" s="7">
        <f>IF(R2227&gt;0,RANK(R2227,(N2227:P2227,Q2227:AF2227)),0)</f>
        <v>0</v>
      </c>
      <c r="AR2227" s="7">
        <f>IF(T2227&gt;0,RANK(T2227,(N2227:P2227,Q2227:AF2227)),0)</f>
        <v>0</v>
      </c>
      <c r="AS2227" s="7">
        <f>IF(S2227&gt;0,RANK(S2227,(N2227:P2227,Q2227:AF2227)),0)</f>
        <v>0</v>
      </c>
      <c r="AT2227" s="2">
        <f t="shared" si="859"/>
        <v>0</v>
      </c>
      <c r="AU2227" s="2">
        <f t="shared" si="860"/>
        <v>0</v>
      </c>
      <c r="AV2227" s="2">
        <f t="shared" si="861"/>
        <v>0</v>
      </c>
      <c r="AW2227" s="2">
        <f t="shared" si="862"/>
        <v>0</v>
      </c>
      <c r="AY2227" t="s">
        <v>1117</v>
      </c>
      <c r="AZ2227" t="s">
        <v>1912</v>
      </c>
      <c r="BC2227">
        <v>2</v>
      </c>
      <c r="BD2227" s="91">
        <v>51</v>
      </c>
      <c r="BE2227" s="93">
        <v>59</v>
      </c>
      <c r="BF2227" s="96">
        <f t="shared" si="863"/>
        <v>51059</v>
      </c>
      <c r="BG2227" s="96">
        <f t="shared" si="851"/>
        <v>51059</v>
      </c>
      <c r="BI2227" s="7" t="s">
        <v>1447</v>
      </c>
    </row>
    <row r="2228" spans="1:61" ht="14" hidden="1" customHeight="1" outlineLevel="1" x14ac:dyDescent="0.2">
      <c r="A2228" t="s">
        <v>141</v>
      </c>
      <c r="B2228" t="s">
        <v>1912</v>
      </c>
      <c r="C2228" s="1">
        <f t="shared" si="852"/>
        <v>42446</v>
      </c>
      <c r="D2228" s="7">
        <f>IF(N2228&gt;0, RANK(N2228,(N2228:P2228,Q2228:AF2228)),0)</f>
        <v>2</v>
      </c>
      <c r="E2228" s="7">
        <f>IF(O2228&gt;0,RANK(O2228,(N2228:P2228,Q2228:AF2228)),0)</f>
        <v>1</v>
      </c>
      <c r="F2228" s="7">
        <f>IF(P2228&gt;0,RANK(P2228,(N2228:P2228,Q2228:AF2228)),0)</f>
        <v>0</v>
      </c>
      <c r="G2228" s="1">
        <f t="shared" si="853"/>
        <v>7469</v>
      </c>
      <c r="H2228" s="2">
        <f t="shared" si="864"/>
        <v>0.17596475521839514</v>
      </c>
      <c r="I2228" s="2"/>
      <c r="J2228" s="2">
        <f t="shared" si="855"/>
        <v>0.41153465579795506</v>
      </c>
      <c r="K2228" s="2">
        <f t="shared" si="856"/>
        <v>0.58749941101635017</v>
      </c>
      <c r="L2228" s="2">
        <f t="shared" si="857"/>
        <v>0</v>
      </c>
      <c r="M2228" s="2">
        <f t="shared" si="858"/>
        <v>9.6593318569471176E-4</v>
      </c>
      <c r="N2228" s="53">
        <v>17468</v>
      </c>
      <c r="O2228" s="53">
        <v>24937</v>
      </c>
      <c r="X2228" s="53">
        <v>41</v>
      </c>
      <c r="AP2228" s="7">
        <f>IF(Q2228&gt;0,RANK(Q2228,(N2228:P2228,Q2228:AF2228)),0)</f>
        <v>0</v>
      </c>
      <c r="AQ2228" s="7">
        <f>IF(R2228&gt;0,RANK(R2228,(N2228:P2228,Q2228:AF2228)),0)</f>
        <v>0</v>
      </c>
      <c r="AR2228" s="7">
        <f>IF(T2228&gt;0,RANK(T2228,(N2228:P2228,Q2228:AF2228)),0)</f>
        <v>0</v>
      </c>
      <c r="AS2228" s="7">
        <f>IF(S2228&gt;0,RANK(S2228,(N2228:P2228,Q2228:AF2228)),0)</f>
        <v>0</v>
      </c>
      <c r="AT2228" s="2">
        <f t="shared" si="859"/>
        <v>0</v>
      </c>
      <c r="AU2228" s="2">
        <f t="shared" si="860"/>
        <v>0</v>
      </c>
      <c r="AV2228" s="2">
        <f t="shared" si="861"/>
        <v>0</v>
      </c>
      <c r="AW2228" s="2">
        <f t="shared" si="862"/>
        <v>0</v>
      </c>
      <c r="AY2228" t="s">
        <v>141</v>
      </c>
      <c r="AZ2228" t="s">
        <v>1912</v>
      </c>
      <c r="BC2228">
        <v>2</v>
      </c>
      <c r="BD2228" s="91">
        <v>51</v>
      </c>
      <c r="BE2228" s="93">
        <v>61</v>
      </c>
      <c r="BF2228" s="96">
        <f t="shared" si="863"/>
        <v>51061</v>
      </c>
      <c r="BG2228" s="96">
        <f t="shared" si="851"/>
        <v>51061</v>
      </c>
      <c r="BI2228" s="7" t="s">
        <v>1447</v>
      </c>
    </row>
    <row r="2229" spans="1:61" ht="14" hidden="1" customHeight="1" outlineLevel="1" x14ac:dyDescent="0.2">
      <c r="A2229" t="s">
        <v>1658</v>
      </c>
      <c r="B2229" t="s">
        <v>1912</v>
      </c>
      <c r="C2229" s="1">
        <f t="shared" si="852"/>
        <v>9328</v>
      </c>
      <c r="D2229" s="7">
        <f>IF(N2229&gt;0, RANK(N2229,(N2229:P2229,Q2229:AF2229)),0)</f>
        <v>2</v>
      </c>
      <c r="E2229" s="7">
        <f>IF(O2229&gt;0,RANK(O2229,(N2229:P2229,Q2229:AF2229)),0)</f>
        <v>1</v>
      </c>
      <c r="F2229" s="7">
        <f>IF(P2229&gt;0,RANK(P2229,(N2229:P2229,Q2229:AF2229)),0)</f>
        <v>0</v>
      </c>
      <c r="G2229" s="1">
        <f t="shared" si="853"/>
        <v>2501</v>
      </c>
      <c r="H2229" s="2">
        <f t="shared" si="864"/>
        <v>0.26811749571183535</v>
      </c>
      <c r="I2229" s="2"/>
      <c r="J2229" s="2">
        <f t="shared" si="855"/>
        <v>0.36524442538593482</v>
      </c>
      <c r="K2229" s="2">
        <f t="shared" si="856"/>
        <v>0.63336192109777012</v>
      </c>
      <c r="L2229" s="2">
        <f t="shared" si="857"/>
        <v>0</v>
      </c>
      <c r="M2229" s="2">
        <f t="shared" si="858"/>
        <v>1.393653516295057E-3</v>
      </c>
      <c r="N2229" s="53">
        <v>3407</v>
      </c>
      <c r="O2229" s="53">
        <v>5908</v>
      </c>
      <c r="X2229" s="53">
        <v>13</v>
      </c>
      <c r="AP2229" s="7">
        <f>IF(Q2229&gt;0,RANK(Q2229,(N2229:P2229,Q2229:AF2229)),0)</f>
        <v>0</v>
      </c>
      <c r="AQ2229" s="7">
        <f>IF(R2229&gt;0,RANK(R2229,(N2229:P2229,Q2229:AF2229)),0)</f>
        <v>0</v>
      </c>
      <c r="AR2229" s="7">
        <f>IF(T2229&gt;0,RANK(T2229,(N2229:P2229,Q2229:AF2229)),0)</f>
        <v>0</v>
      </c>
      <c r="AS2229" s="7">
        <f>IF(S2229&gt;0,RANK(S2229,(N2229:P2229,Q2229:AF2229)),0)</f>
        <v>0</v>
      </c>
      <c r="AT2229" s="2">
        <f t="shared" si="859"/>
        <v>0</v>
      </c>
      <c r="AU2229" s="2">
        <f t="shared" si="860"/>
        <v>0</v>
      </c>
      <c r="AV2229" s="2">
        <f t="shared" si="861"/>
        <v>0</v>
      </c>
      <c r="AW2229" s="2">
        <f t="shared" si="862"/>
        <v>0</v>
      </c>
      <c r="AY2229" t="s">
        <v>1658</v>
      </c>
      <c r="AZ2229" t="s">
        <v>1912</v>
      </c>
      <c r="BA2229">
        <v>9</v>
      </c>
      <c r="BC2229">
        <v>2</v>
      </c>
      <c r="BD2229" s="91">
        <v>51</v>
      </c>
      <c r="BE2229" s="93">
        <v>63</v>
      </c>
      <c r="BF2229" s="96">
        <f t="shared" si="863"/>
        <v>51063</v>
      </c>
      <c r="BG2229" s="96">
        <f t="shared" si="851"/>
        <v>51063</v>
      </c>
      <c r="BI2229" s="7" t="s">
        <v>1447</v>
      </c>
    </row>
    <row r="2230" spans="1:61" ht="14" hidden="1" customHeight="1" outlineLevel="1" x14ac:dyDescent="0.2">
      <c r="A2230" t="s">
        <v>1853</v>
      </c>
      <c r="B2230" t="s">
        <v>1912</v>
      </c>
      <c r="C2230" s="1">
        <f t="shared" si="852"/>
        <v>15719</v>
      </c>
      <c r="D2230" s="7">
        <f>IF(N2230&gt;0, RANK(N2230,(N2230:P2230,Q2230:AF2230)),0)</f>
        <v>2</v>
      </c>
      <c r="E2230" s="7">
        <f>IF(O2230&gt;0,RANK(O2230,(N2230:P2230,Q2230:AF2230)),0)</f>
        <v>1</v>
      </c>
      <c r="F2230" s="7">
        <f>IF(P2230&gt;0,RANK(P2230,(N2230:P2230,Q2230:AF2230)),0)</f>
        <v>0</v>
      </c>
      <c r="G2230" s="1">
        <f t="shared" si="853"/>
        <v>50</v>
      </c>
      <c r="H2230" s="2">
        <f t="shared" si="864"/>
        <v>3.1808639226413894E-3</v>
      </c>
      <c r="I2230" s="2"/>
      <c r="J2230" s="2">
        <f t="shared" si="855"/>
        <v>0.49812329028564156</v>
      </c>
      <c r="K2230" s="2">
        <f t="shared" si="856"/>
        <v>0.501304154208283</v>
      </c>
      <c r="L2230" s="2">
        <f t="shared" si="857"/>
        <v>0</v>
      </c>
      <c r="M2230" s="2">
        <f t="shared" si="858"/>
        <v>5.7255550607537842E-4</v>
      </c>
      <c r="N2230" s="53">
        <v>7830</v>
      </c>
      <c r="O2230" s="53">
        <v>7880</v>
      </c>
      <c r="X2230" s="53">
        <v>9</v>
      </c>
      <c r="AP2230" s="7">
        <f>IF(Q2230&gt;0,RANK(Q2230,(N2230:P2230,Q2230:AF2230)),0)</f>
        <v>0</v>
      </c>
      <c r="AQ2230" s="7">
        <f>IF(R2230&gt;0,RANK(R2230,(N2230:P2230,Q2230:AF2230)),0)</f>
        <v>0</v>
      </c>
      <c r="AR2230" s="7">
        <f>IF(T2230&gt;0,RANK(T2230,(N2230:P2230,Q2230:AF2230)),0)</f>
        <v>0</v>
      </c>
      <c r="AS2230" s="7">
        <f>IF(S2230&gt;0,RANK(S2230,(N2230:P2230,Q2230:AF2230)),0)</f>
        <v>0</v>
      </c>
      <c r="AT2230" s="2">
        <f t="shared" si="859"/>
        <v>0</v>
      </c>
      <c r="AU2230" s="2">
        <f t="shared" si="860"/>
        <v>0</v>
      </c>
      <c r="AV2230" s="2">
        <f t="shared" si="861"/>
        <v>0</v>
      </c>
      <c r="AW2230" s="2">
        <f t="shared" si="862"/>
        <v>0</v>
      </c>
      <c r="AY2230" t="s">
        <v>1853</v>
      </c>
      <c r="AZ2230" t="s">
        <v>1912</v>
      </c>
      <c r="BA2230">
        <v>5</v>
      </c>
      <c r="BC2230">
        <v>2</v>
      </c>
      <c r="BD2230" s="91">
        <v>51</v>
      </c>
      <c r="BE2230" s="93">
        <v>65</v>
      </c>
      <c r="BF2230" s="96">
        <f t="shared" si="863"/>
        <v>51065</v>
      </c>
      <c r="BG2230" s="96">
        <f t="shared" si="851"/>
        <v>51065</v>
      </c>
      <c r="BI2230" s="7" t="s">
        <v>1447</v>
      </c>
    </row>
    <row r="2231" spans="1:61" ht="14" hidden="1" customHeight="1" outlineLevel="1" x14ac:dyDescent="0.2">
      <c r="A2231" t="s">
        <v>2356</v>
      </c>
      <c r="B2231" t="s">
        <v>1912</v>
      </c>
      <c r="C2231" s="1">
        <f t="shared" ref="C2231:C2262" si="865">SUM(N2231:AN2231)</f>
        <v>29439</v>
      </c>
      <c r="D2231" s="7">
        <f>IF(N2231&gt;0, RANK(N2231,(N2231:P2231,Q2231:AF2231)),0)</f>
        <v>2</v>
      </c>
      <c r="E2231" s="7">
        <f>IF(O2231&gt;0,RANK(O2231,(N2231:P2231,Q2231:AF2231)),0)</f>
        <v>1</v>
      </c>
      <c r="F2231" s="7">
        <f>IF(P2231&gt;0,RANK(P2231,(N2231:P2231,Q2231:AF2231)),0)</f>
        <v>0</v>
      </c>
      <c r="G2231" s="1">
        <f t="shared" ref="G2231:G2262" si="866">IF(C2231&gt;0,MAX(N2231:U2231)-LARGE(N2231:U2231,2),0)</f>
        <v>9598</v>
      </c>
      <c r="H2231" s="2">
        <f t="shared" si="864"/>
        <v>0.32603009613098272</v>
      </c>
      <c r="I2231" s="2"/>
      <c r="J2231" s="2">
        <f t="shared" ref="J2231:J2262" si="867">IF($C2231=0,"-",N2231/$C2231)</f>
        <v>0.33652637657529128</v>
      </c>
      <c r="K2231" s="2">
        <f t="shared" ref="K2231:K2262" si="868">IF($C2231=0,"-",O2231/$C2231)</f>
        <v>0.66255647270627394</v>
      </c>
      <c r="L2231" s="2">
        <f t="shared" ref="L2231:L2262" si="869">IF($C2231=0,"-",P2231/$C2231)</f>
        <v>0</v>
      </c>
      <c r="M2231" s="2">
        <f t="shared" ref="M2231:M2262" si="870">IF(C2231=0,"-",(1-J2231-K2231-L2231))</f>
        <v>9.1715071843478935E-4</v>
      </c>
      <c r="N2231" s="53">
        <v>9907</v>
      </c>
      <c r="O2231" s="53">
        <v>19505</v>
      </c>
      <c r="X2231" s="53">
        <v>27</v>
      </c>
      <c r="AP2231" s="7">
        <f>IF(Q2231&gt;0,RANK(Q2231,(N2231:P2231,Q2231:AF2231)),0)</f>
        <v>0</v>
      </c>
      <c r="AQ2231" s="7">
        <f>IF(R2231&gt;0,RANK(R2231,(N2231:P2231,Q2231:AF2231)),0)</f>
        <v>0</v>
      </c>
      <c r="AR2231" s="7">
        <f>IF(T2231&gt;0,RANK(T2231,(N2231:P2231,Q2231:AF2231)),0)</f>
        <v>0</v>
      </c>
      <c r="AS2231" s="7">
        <f>IF(S2231&gt;0,RANK(S2231,(N2231:P2231,Q2231:AF2231)),0)</f>
        <v>0</v>
      </c>
      <c r="AT2231" s="2">
        <f t="shared" ref="AT2231:AT2262" si="871">IF($C2231=0,"-",Q2231/$C2231)</f>
        <v>0</v>
      </c>
      <c r="AU2231" s="2">
        <f t="shared" ref="AU2231:AU2262" si="872">IF($C2231=0,"-",R2231/$C2231)</f>
        <v>0</v>
      </c>
      <c r="AV2231" s="2">
        <f t="shared" ref="AV2231:AV2262" si="873">IF($C2231=0,"-",T2231/$C2231)</f>
        <v>0</v>
      </c>
      <c r="AW2231" s="2">
        <f t="shared" ref="AW2231:AW2262" si="874">IF($C2231=0,"-",S2231/$C2231)</f>
        <v>0</v>
      </c>
      <c r="AY2231" t="s">
        <v>2356</v>
      </c>
      <c r="AZ2231" t="s">
        <v>1912</v>
      </c>
      <c r="BA2231">
        <v>5</v>
      </c>
      <c r="BC2231">
        <v>2</v>
      </c>
      <c r="BD2231" s="91">
        <v>51</v>
      </c>
      <c r="BE2231" s="93">
        <v>67</v>
      </c>
      <c r="BF2231" s="96">
        <f t="shared" si="863"/>
        <v>51067</v>
      </c>
      <c r="BG2231" s="96">
        <f t="shared" si="851"/>
        <v>51067</v>
      </c>
      <c r="BI2231" s="7" t="s">
        <v>1447</v>
      </c>
    </row>
    <row r="2232" spans="1:61" ht="14" hidden="1" customHeight="1" outlineLevel="1" x14ac:dyDescent="0.2">
      <c r="A2232" t="s">
        <v>561</v>
      </c>
      <c r="B2232" t="s">
        <v>1912</v>
      </c>
      <c r="C2232" s="1">
        <f t="shared" si="865"/>
        <v>47946</v>
      </c>
      <c r="D2232" s="7">
        <f>IF(N2232&gt;0, RANK(N2232,(N2232:P2232,Q2232:AF2232)),0)</f>
        <v>2</v>
      </c>
      <c r="E2232" s="7">
        <f>IF(O2232&gt;0,RANK(O2232,(N2232:P2232,Q2232:AF2232)),0)</f>
        <v>1</v>
      </c>
      <c r="F2232" s="7">
        <f>IF(P2232&gt;0,RANK(P2232,(N2232:P2232,Q2232:AF2232)),0)</f>
        <v>0</v>
      </c>
      <c r="G2232" s="1">
        <f t="shared" si="866"/>
        <v>11978</v>
      </c>
      <c r="H2232" s="2">
        <f t="shared" si="864"/>
        <v>0.24982271722354316</v>
      </c>
      <c r="I2232" s="2"/>
      <c r="J2232" s="2">
        <f t="shared" si="867"/>
        <v>0.37462979184916362</v>
      </c>
      <c r="K2232" s="2">
        <f t="shared" si="868"/>
        <v>0.62445250907270677</v>
      </c>
      <c r="L2232" s="2">
        <f t="shared" si="869"/>
        <v>0</v>
      </c>
      <c r="M2232" s="2">
        <f t="shared" si="870"/>
        <v>9.1769907812955243E-4</v>
      </c>
      <c r="N2232" s="53">
        <v>17962</v>
      </c>
      <c r="O2232" s="53">
        <v>29940</v>
      </c>
      <c r="X2232" s="53">
        <v>44</v>
      </c>
      <c r="AP2232" s="7">
        <f>IF(Q2232&gt;0,RANK(Q2232,(N2232:P2232,Q2232:AF2232)),0)</f>
        <v>0</v>
      </c>
      <c r="AQ2232" s="7">
        <f>IF(R2232&gt;0,RANK(R2232,(N2232:P2232,Q2232:AF2232)),0)</f>
        <v>0</v>
      </c>
      <c r="AR2232" s="7">
        <f>IF(T2232&gt;0,RANK(T2232,(N2232:P2232,Q2232:AF2232)),0)</f>
        <v>0</v>
      </c>
      <c r="AS2232" s="7">
        <f>IF(S2232&gt;0,RANK(S2232,(N2232:P2232,Q2232:AF2232)),0)</f>
        <v>0</v>
      </c>
      <c r="AT2232" s="2">
        <f t="shared" si="871"/>
        <v>0</v>
      </c>
      <c r="AU2232" s="2">
        <f t="shared" si="872"/>
        <v>0</v>
      </c>
      <c r="AV2232" s="2">
        <f t="shared" si="873"/>
        <v>0</v>
      </c>
      <c r="AW2232" s="2">
        <f t="shared" si="874"/>
        <v>0</v>
      </c>
      <c r="AY2232" t="s">
        <v>561</v>
      </c>
      <c r="AZ2232" t="s">
        <v>1912</v>
      </c>
      <c r="BA2232">
        <v>10</v>
      </c>
      <c r="BC2232">
        <v>2</v>
      </c>
      <c r="BD2232" s="91">
        <v>51</v>
      </c>
      <c r="BE2232" s="93">
        <v>69</v>
      </c>
      <c r="BF2232" s="96">
        <f t="shared" si="863"/>
        <v>51069</v>
      </c>
      <c r="BG2232" s="96">
        <f t="shared" si="851"/>
        <v>51069</v>
      </c>
      <c r="BI2232" s="7" t="s">
        <v>1447</v>
      </c>
    </row>
    <row r="2233" spans="1:61" ht="14" hidden="1" customHeight="1" outlineLevel="1" x14ac:dyDescent="0.2">
      <c r="A2233" t="s">
        <v>581</v>
      </c>
      <c r="B2233" t="s">
        <v>1912</v>
      </c>
      <c r="C2233" s="1">
        <f t="shared" si="865"/>
        <v>9025</v>
      </c>
      <c r="D2233" s="7">
        <f>IF(N2233&gt;0, RANK(N2233,(N2233:P2233,Q2233:AF2233)),0)</f>
        <v>2</v>
      </c>
      <c r="E2233" s="7">
        <f>IF(O2233&gt;0,RANK(O2233,(N2233:P2233,Q2233:AF2233)),0)</f>
        <v>1</v>
      </c>
      <c r="F2233" s="7">
        <f>IF(P2233&gt;0,RANK(P2233,(N2233:P2233,Q2233:AF2233)),0)</f>
        <v>0</v>
      </c>
      <c r="G2233" s="1">
        <f t="shared" si="866"/>
        <v>3593</v>
      </c>
      <c r="H2233" s="2">
        <f t="shared" si="864"/>
        <v>0.39811634349030472</v>
      </c>
      <c r="I2233" s="2"/>
      <c r="J2233" s="2">
        <f t="shared" si="867"/>
        <v>0.3006094182825485</v>
      </c>
      <c r="K2233" s="2">
        <f t="shared" si="868"/>
        <v>0.69872576177285317</v>
      </c>
      <c r="L2233" s="2">
        <f t="shared" si="869"/>
        <v>0</v>
      </c>
      <c r="M2233" s="2">
        <f t="shared" si="870"/>
        <v>6.6481994459832716E-4</v>
      </c>
      <c r="N2233" s="53">
        <v>2713</v>
      </c>
      <c r="O2233" s="53">
        <v>6306</v>
      </c>
      <c r="X2233" s="53">
        <v>6</v>
      </c>
      <c r="AP2233" s="7">
        <f>IF(Q2233&gt;0,RANK(Q2233,(N2233:P2233,Q2233:AF2233)),0)</f>
        <v>0</v>
      </c>
      <c r="AQ2233" s="7">
        <f>IF(R2233&gt;0,RANK(R2233,(N2233:P2233,Q2233:AF2233)),0)</f>
        <v>0</v>
      </c>
      <c r="AR2233" s="7">
        <f>IF(T2233&gt;0,RANK(T2233,(N2233:P2233,Q2233:AF2233)),0)</f>
        <v>0</v>
      </c>
      <c r="AS2233" s="7">
        <f>IF(S2233&gt;0,RANK(S2233,(N2233:P2233,Q2233:AF2233)),0)</f>
        <v>0</v>
      </c>
      <c r="AT2233" s="2">
        <f t="shared" si="871"/>
        <v>0</v>
      </c>
      <c r="AU2233" s="2">
        <f t="shared" si="872"/>
        <v>0</v>
      </c>
      <c r="AV2233" s="2">
        <f t="shared" si="873"/>
        <v>0</v>
      </c>
      <c r="AW2233" s="2">
        <f t="shared" si="874"/>
        <v>0</v>
      </c>
      <c r="AY2233" t="s">
        <v>581</v>
      </c>
      <c r="AZ2233" t="s">
        <v>1912</v>
      </c>
      <c r="BA2233">
        <v>9</v>
      </c>
      <c r="BC2233">
        <v>2</v>
      </c>
      <c r="BD2233" s="91">
        <v>51</v>
      </c>
      <c r="BE2233" s="93">
        <v>71</v>
      </c>
      <c r="BF2233" s="96">
        <f t="shared" si="863"/>
        <v>51071</v>
      </c>
      <c r="BG2233" s="96">
        <f t="shared" si="851"/>
        <v>51071</v>
      </c>
      <c r="BI2233" s="7" t="s">
        <v>1447</v>
      </c>
    </row>
    <row r="2234" spans="1:61" ht="14" hidden="1" customHeight="1" outlineLevel="1" x14ac:dyDescent="0.2">
      <c r="A2234" t="s">
        <v>457</v>
      </c>
      <c r="B2234" t="s">
        <v>1912</v>
      </c>
      <c r="C2234" s="1">
        <f t="shared" si="865"/>
        <v>22143</v>
      </c>
      <c r="D2234" s="7">
        <f>IF(N2234&gt;0, RANK(N2234,(N2234:P2234,Q2234:AF2234)),0)</f>
        <v>2</v>
      </c>
      <c r="E2234" s="7">
        <f>IF(O2234&gt;0,RANK(O2234,(N2234:P2234,Q2234:AF2234)),0)</f>
        <v>1</v>
      </c>
      <c r="F2234" s="7">
        <f>IF(P2234&gt;0,RANK(P2234,(N2234:P2234,Q2234:AF2234)),0)</f>
        <v>0</v>
      </c>
      <c r="G2234" s="1">
        <f t="shared" si="866"/>
        <v>7084</v>
      </c>
      <c r="H2234" s="2">
        <f t="shared" si="864"/>
        <v>0.31992051664182813</v>
      </c>
      <c r="I2234" s="2"/>
      <c r="J2234" s="2">
        <f t="shared" si="867"/>
        <v>0.3396558731879149</v>
      </c>
      <c r="K2234" s="2">
        <f t="shared" si="868"/>
        <v>0.65957638982974298</v>
      </c>
      <c r="L2234" s="2">
        <f t="shared" si="869"/>
        <v>0</v>
      </c>
      <c r="M2234" s="2">
        <f t="shared" si="870"/>
        <v>7.677369823421154E-4</v>
      </c>
      <c r="N2234" s="53">
        <v>7521</v>
      </c>
      <c r="O2234" s="53">
        <v>14605</v>
      </c>
      <c r="X2234" s="53">
        <v>17</v>
      </c>
      <c r="AP2234" s="7">
        <f>IF(Q2234&gt;0,RANK(Q2234,(N2234:P2234,Q2234:AF2234)),0)</f>
        <v>0</v>
      </c>
      <c r="AQ2234" s="7">
        <f>IF(R2234&gt;0,RANK(R2234,(N2234:P2234,Q2234:AF2234)),0)</f>
        <v>0</v>
      </c>
      <c r="AR2234" s="7">
        <f>IF(T2234&gt;0,RANK(T2234,(N2234:P2234,Q2234:AF2234)),0)</f>
        <v>0</v>
      </c>
      <c r="AS2234" s="7">
        <f>IF(S2234&gt;0,RANK(S2234,(N2234:P2234,Q2234:AF2234)),0)</f>
        <v>0</v>
      </c>
      <c r="AT2234" s="2">
        <f t="shared" si="871"/>
        <v>0</v>
      </c>
      <c r="AU2234" s="2">
        <f t="shared" si="872"/>
        <v>0</v>
      </c>
      <c r="AV2234" s="2">
        <f t="shared" si="873"/>
        <v>0</v>
      </c>
      <c r="AW2234" s="2">
        <f t="shared" si="874"/>
        <v>0</v>
      </c>
      <c r="AY2234" t="s">
        <v>457</v>
      </c>
      <c r="AZ2234" t="s">
        <v>1912</v>
      </c>
      <c r="BA2234">
        <v>1</v>
      </c>
      <c r="BC2234">
        <v>2</v>
      </c>
      <c r="BD2234" s="91">
        <v>51</v>
      </c>
      <c r="BE2234" s="93">
        <v>73</v>
      </c>
      <c r="BF2234" s="96">
        <f t="shared" si="863"/>
        <v>51073</v>
      </c>
      <c r="BG2234" s="96">
        <f t="shared" si="851"/>
        <v>51073</v>
      </c>
      <c r="BI2234" s="7" t="s">
        <v>1447</v>
      </c>
    </row>
    <row r="2235" spans="1:61" ht="14" hidden="1" customHeight="1" outlineLevel="1" x14ac:dyDescent="0.2">
      <c r="A2235" t="s">
        <v>2262</v>
      </c>
      <c r="B2235" t="s">
        <v>1912</v>
      </c>
      <c r="C2235" s="1">
        <f t="shared" si="865"/>
        <v>16717</v>
      </c>
      <c r="D2235" s="7">
        <f>IF(N2235&gt;0, RANK(N2235,(N2235:P2235,Q2235:AF2235)),0)</f>
        <v>2</v>
      </c>
      <c r="E2235" s="7">
        <f>IF(O2235&gt;0,RANK(O2235,(N2235:P2235,Q2235:AF2235)),0)</f>
        <v>1</v>
      </c>
      <c r="F2235" s="7">
        <f>IF(P2235&gt;0,RANK(P2235,(N2235:P2235,Q2235:AF2235)),0)</f>
        <v>0</v>
      </c>
      <c r="G2235" s="1">
        <f t="shared" si="866"/>
        <v>3242</v>
      </c>
      <c r="H2235" s="2">
        <f t="shared" si="864"/>
        <v>0.19393431835855715</v>
      </c>
      <c r="I2235" s="2"/>
      <c r="J2235" s="2">
        <f t="shared" si="867"/>
        <v>0.40258419572889875</v>
      </c>
      <c r="K2235" s="2">
        <f t="shared" si="868"/>
        <v>0.59651851408745593</v>
      </c>
      <c r="L2235" s="2">
        <f t="shared" si="869"/>
        <v>0</v>
      </c>
      <c r="M2235" s="2">
        <f t="shared" si="870"/>
        <v>8.9729018364537172E-4</v>
      </c>
      <c r="N2235" s="53">
        <v>6730</v>
      </c>
      <c r="O2235" s="53">
        <v>9972</v>
      </c>
      <c r="X2235" s="53">
        <v>15</v>
      </c>
      <c r="AP2235" s="7">
        <f>IF(Q2235&gt;0,RANK(Q2235,(N2235:P2235,Q2235:AF2235)),0)</f>
        <v>0</v>
      </c>
      <c r="AQ2235" s="7">
        <f>IF(R2235&gt;0,RANK(R2235,(N2235:P2235,Q2235:AF2235)),0)</f>
        <v>0</v>
      </c>
      <c r="AR2235" s="7">
        <f>IF(T2235&gt;0,RANK(T2235,(N2235:P2235,Q2235:AF2235)),0)</f>
        <v>0</v>
      </c>
      <c r="AS2235" s="7">
        <f>IF(S2235&gt;0,RANK(S2235,(N2235:P2235,Q2235:AF2235)),0)</f>
        <v>0</v>
      </c>
      <c r="AT2235" s="2">
        <f t="shared" si="871"/>
        <v>0</v>
      </c>
      <c r="AU2235" s="2">
        <f t="shared" si="872"/>
        <v>0</v>
      </c>
      <c r="AV2235" s="2">
        <f t="shared" si="873"/>
        <v>0</v>
      </c>
      <c r="AW2235" s="2">
        <f t="shared" si="874"/>
        <v>0</v>
      </c>
      <c r="AY2235" t="s">
        <v>2262</v>
      </c>
      <c r="AZ2235" t="s">
        <v>1912</v>
      </c>
      <c r="BA2235">
        <v>7</v>
      </c>
      <c r="BC2235">
        <v>2</v>
      </c>
      <c r="BD2235" s="91">
        <v>51</v>
      </c>
      <c r="BE2235" s="93">
        <v>75</v>
      </c>
      <c r="BF2235" s="96">
        <f t="shared" si="863"/>
        <v>51075</v>
      </c>
      <c r="BG2235" s="96">
        <f t="shared" si="851"/>
        <v>51075</v>
      </c>
      <c r="BI2235" s="7" t="s">
        <v>1447</v>
      </c>
    </row>
    <row r="2236" spans="1:61" ht="14" hidden="1" customHeight="1" outlineLevel="1" x14ac:dyDescent="0.2">
      <c r="A2236" t="s">
        <v>768</v>
      </c>
      <c r="B2236" t="s">
        <v>1912</v>
      </c>
      <c r="C2236" s="1">
        <f t="shared" si="865"/>
        <v>7925</v>
      </c>
      <c r="D2236" s="7">
        <f>IF(N2236&gt;0, RANK(N2236,(N2236:P2236,Q2236:AF2236)),0)</f>
        <v>2</v>
      </c>
      <c r="E2236" s="7">
        <f>IF(O2236&gt;0,RANK(O2236,(N2236:P2236,Q2236:AF2236)),0)</f>
        <v>1</v>
      </c>
      <c r="F2236" s="7">
        <f>IF(P2236&gt;0,RANK(P2236,(N2236:P2236,Q2236:AF2236)),0)</f>
        <v>0</v>
      </c>
      <c r="G2236" s="1">
        <f t="shared" si="866"/>
        <v>4026</v>
      </c>
      <c r="H2236" s="2">
        <f t="shared" si="864"/>
        <v>0.50801261829652999</v>
      </c>
      <c r="I2236" s="2"/>
      <c r="J2236" s="2">
        <f t="shared" si="867"/>
        <v>0.24555205047318612</v>
      </c>
      <c r="K2236" s="2">
        <f t="shared" si="868"/>
        <v>0.75356466876971606</v>
      </c>
      <c r="L2236" s="2">
        <f t="shared" si="869"/>
        <v>0</v>
      </c>
      <c r="M2236" s="2">
        <f t="shared" si="870"/>
        <v>8.8328075709787068E-4</v>
      </c>
      <c r="N2236" s="53">
        <v>1946</v>
      </c>
      <c r="O2236" s="53">
        <v>5972</v>
      </c>
      <c r="X2236" s="53">
        <v>7</v>
      </c>
      <c r="AP2236" s="7">
        <f>IF(Q2236&gt;0,RANK(Q2236,(N2236:P2236,Q2236:AF2236)),0)</f>
        <v>0</v>
      </c>
      <c r="AQ2236" s="7">
        <f>IF(R2236&gt;0,RANK(R2236,(N2236:P2236,Q2236:AF2236)),0)</f>
        <v>0</v>
      </c>
      <c r="AR2236" s="7">
        <f>IF(T2236&gt;0,RANK(T2236,(N2236:P2236,Q2236:AF2236)),0)</f>
        <v>0</v>
      </c>
      <c r="AS2236" s="7">
        <f>IF(S2236&gt;0,RANK(S2236,(N2236:P2236,Q2236:AF2236)),0)</f>
        <v>0</v>
      </c>
      <c r="AT2236" s="2">
        <f t="shared" si="871"/>
        <v>0</v>
      </c>
      <c r="AU2236" s="2">
        <f t="shared" si="872"/>
        <v>0</v>
      </c>
      <c r="AV2236" s="2">
        <f t="shared" si="873"/>
        <v>0</v>
      </c>
      <c r="AW2236" s="2">
        <f t="shared" si="874"/>
        <v>0</v>
      </c>
      <c r="AY2236" t="s">
        <v>768</v>
      </c>
      <c r="AZ2236" t="s">
        <v>1912</v>
      </c>
      <c r="BA2236">
        <v>9</v>
      </c>
      <c r="BC2236">
        <v>2</v>
      </c>
      <c r="BD2236" s="91">
        <v>51</v>
      </c>
      <c r="BE2236" s="93">
        <v>77</v>
      </c>
      <c r="BF2236" s="96">
        <f t="shared" si="863"/>
        <v>51077</v>
      </c>
      <c r="BG2236" s="96">
        <f t="shared" si="851"/>
        <v>51077</v>
      </c>
      <c r="BI2236" s="7" t="s">
        <v>1447</v>
      </c>
    </row>
    <row r="2237" spans="1:61" ht="14" hidden="1" customHeight="1" outlineLevel="1" x14ac:dyDescent="0.2">
      <c r="A2237" t="s">
        <v>2168</v>
      </c>
      <c r="B2237" t="s">
        <v>1912</v>
      </c>
      <c r="C2237" s="1">
        <f t="shared" si="865"/>
        <v>11196</v>
      </c>
      <c r="D2237" s="7">
        <f>IF(N2237&gt;0, RANK(N2237,(N2237:P2237,Q2237:AF2237)),0)</f>
        <v>2</v>
      </c>
      <c r="E2237" s="7">
        <f>IF(O2237&gt;0,RANK(O2237,(N2237:P2237,Q2237:AF2237)),0)</f>
        <v>1</v>
      </c>
      <c r="F2237" s="7">
        <f>IF(P2237&gt;0,RANK(P2237,(N2237:P2237,Q2237:AF2237)),0)</f>
        <v>0</v>
      </c>
      <c r="G2237" s="1">
        <f t="shared" si="866"/>
        <v>2132</v>
      </c>
      <c r="H2237" s="2">
        <f t="shared" si="864"/>
        <v>0.19042515183994282</v>
      </c>
      <c r="I2237" s="2"/>
      <c r="J2237" s="2">
        <f t="shared" si="867"/>
        <v>0.40451947123972848</v>
      </c>
      <c r="K2237" s="2">
        <f t="shared" si="868"/>
        <v>0.59494462307967133</v>
      </c>
      <c r="L2237" s="2">
        <f t="shared" si="869"/>
        <v>0</v>
      </c>
      <c r="M2237" s="2">
        <f t="shared" si="870"/>
        <v>5.3590568060024601E-4</v>
      </c>
      <c r="N2237" s="53">
        <v>4529</v>
      </c>
      <c r="O2237" s="53">
        <v>6661</v>
      </c>
      <c r="X2237" s="53">
        <v>6</v>
      </c>
      <c r="AP2237" s="7">
        <f>IF(Q2237&gt;0,RANK(Q2237,(N2237:P2237,Q2237:AF2237)),0)</f>
        <v>0</v>
      </c>
      <c r="AQ2237" s="7">
        <f>IF(R2237&gt;0,RANK(R2237,(N2237:P2237,Q2237:AF2237)),0)</f>
        <v>0</v>
      </c>
      <c r="AR2237" s="7">
        <f>IF(T2237&gt;0,RANK(T2237,(N2237:P2237,Q2237:AF2237)),0)</f>
        <v>0</v>
      </c>
      <c r="AS2237" s="7">
        <f>IF(S2237&gt;0,RANK(S2237,(N2237:P2237,Q2237:AF2237)),0)</f>
        <v>0</v>
      </c>
      <c r="AT2237" s="2">
        <f t="shared" si="871"/>
        <v>0</v>
      </c>
      <c r="AU2237" s="2">
        <f t="shared" si="872"/>
        <v>0</v>
      </c>
      <c r="AV2237" s="2">
        <f t="shared" si="873"/>
        <v>0</v>
      </c>
      <c r="AW2237" s="2">
        <f t="shared" si="874"/>
        <v>0</v>
      </c>
      <c r="AY2237" t="s">
        <v>2168</v>
      </c>
      <c r="AZ2237" t="s">
        <v>1912</v>
      </c>
      <c r="BA2237">
        <v>5</v>
      </c>
      <c r="BC2237">
        <v>2</v>
      </c>
      <c r="BD2237" s="91">
        <v>51</v>
      </c>
      <c r="BE2237" s="93">
        <v>79</v>
      </c>
      <c r="BF2237" s="96">
        <f t="shared" si="863"/>
        <v>51079</v>
      </c>
      <c r="BG2237" s="96">
        <f t="shared" si="851"/>
        <v>51079</v>
      </c>
      <c r="BI2237" s="7" t="s">
        <v>1447</v>
      </c>
    </row>
    <row r="2238" spans="1:61" ht="14" hidden="1" customHeight="1" outlineLevel="1" x14ac:dyDescent="0.2">
      <c r="A2238" t="s">
        <v>2188</v>
      </c>
      <c r="B2238" t="s">
        <v>1912</v>
      </c>
      <c r="C2238" s="1">
        <f t="shared" si="865"/>
        <v>4542</v>
      </c>
      <c r="D2238" s="7">
        <f>IF(N2238&gt;0, RANK(N2238,(N2238:P2238,Q2238:AF2238)),0)</f>
        <v>1</v>
      </c>
      <c r="E2238" s="7">
        <f>IF(O2238&gt;0,RANK(O2238,(N2238:P2238,Q2238:AF2238)),0)</f>
        <v>2</v>
      </c>
      <c r="F2238" s="7">
        <f>IF(P2238&gt;0,RANK(P2238,(N2238:P2238,Q2238:AF2238)),0)</f>
        <v>0</v>
      </c>
      <c r="G2238" s="1">
        <f t="shared" si="866"/>
        <v>894</v>
      </c>
      <c r="H2238" s="2">
        <f t="shared" si="864"/>
        <v>0.19682959048877147</v>
      </c>
      <c r="I2238" s="2"/>
      <c r="J2238" s="2">
        <f t="shared" si="867"/>
        <v>0.59797446059004844</v>
      </c>
      <c r="K2238" s="2">
        <f t="shared" si="868"/>
        <v>0.40114487010127697</v>
      </c>
      <c r="L2238" s="2">
        <f t="shared" si="869"/>
        <v>0</v>
      </c>
      <c r="M2238" s="2">
        <f t="shared" si="870"/>
        <v>8.8066930867458648E-4</v>
      </c>
      <c r="N2238" s="53">
        <v>2716</v>
      </c>
      <c r="O2238" s="53">
        <v>1822</v>
      </c>
      <c r="X2238" s="53">
        <v>4</v>
      </c>
      <c r="AP2238" s="7">
        <f>IF(Q2238&gt;0,RANK(Q2238,(N2238:P2238,Q2238:AF2238)),0)</f>
        <v>0</v>
      </c>
      <c r="AQ2238" s="7">
        <f>IF(R2238&gt;0,RANK(R2238,(N2238:P2238,Q2238:AF2238)),0)</f>
        <v>0</v>
      </c>
      <c r="AR2238" s="7">
        <f>IF(T2238&gt;0,RANK(T2238,(N2238:P2238,Q2238:AF2238)),0)</f>
        <v>0</v>
      </c>
      <c r="AS2238" s="7">
        <f>IF(S2238&gt;0,RANK(S2238,(N2238:P2238,Q2238:AF2238)),0)</f>
        <v>0</v>
      </c>
      <c r="AT2238" s="2">
        <f t="shared" si="871"/>
        <v>0</v>
      </c>
      <c r="AU2238" s="2">
        <f t="shared" si="872"/>
        <v>0</v>
      </c>
      <c r="AV2238" s="2">
        <f t="shared" si="873"/>
        <v>0</v>
      </c>
      <c r="AW2238" s="2">
        <f t="shared" si="874"/>
        <v>0</v>
      </c>
      <c r="AY2238" t="s">
        <v>2188</v>
      </c>
      <c r="AZ2238" t="s">
        <v>1912</v>
      </c>
      <c r="BA2238">
        <v>4</v>
      </c>
      <c r="BC2238">
        <v>2</v>
      </c>
      <c r="BD2238" s="91">
        <v>51</v>
      </c>
      <c r="BE2238" s="93">
        <v>81</v>
      </c>
      <c r="BF2238" s="96">
        <f t="shared" si="863"/>
        <v>51081</v>
      </c>
      <c r="BG2238" s="96">
        <f t="shared" si="851"/>
        <v>51081</v>
      </c>
      <c r="BI2238" s="7" t="s">
        <v>1447</v>
      </c>
    </row>
    <row r="2239" spans="1:61" ht="14" hidden="1" customHeight="1" outlineLevel="1" x14ac:dyDescent="0.2">
      <c r="A2239" t="s">
        <v>1225</v>
      </c>
      <c r="B2239" t="s">
        <v>1912</v>
      </c>
      <c r="C2239" s="1">
        <f t="shared" si="865"/>
        <v>18088</v>
      </c>
      <c r="D2239" s="7">
        <f>IF(N2239&gt;0, RANK(N2239,(N2239:P2239,Q2239:AF2239)),0)</f>
        <v>2</v>
      </c>
      <c r="E2239" s="7">
        <f>IF(O2239&gt;0,RANK(O2239,(N2239:P2239,Q2239:AF2239)),0)</f>
        <v>1</v>
      </c>
      <c r="F2239" s="7">
        <f>IF(P2239&gt;0,RANK(P2239,(N2239:P2239,Q2239:AF2239)),0)</f>
        <v>0</v>
      </c>
      <c r="G2239" s="1">
        <f t="shared" si="866"/>
        <v>1566</v>
      </c>
      <c r="H2239" s="2">
        <f t="shared" si="864"/>
        <v>8.657673595754091E-2</v>
      </c>
      <c r="I2239" s="2"/>
      <c r="J2239" s="2">
        <f t="shared" si="867"/>
        <v>0.45654577620521891</v>
      </c>
      <c r="K2239" s="2">
        <f t="shared" si="868"/>
        <v>0.54312251216275986</v>
      </c>
      <c r="L2239" s="2">
        <f t="shared" si="869"/>
        <v>0</v>
      </c>
      <c r="M2239" s="2">
        <f t="shared" si="870"/>
        <v>3.3171163202116993E-4</v>
      </c>
      <c r="N2239" s="53">
        <v>8258</v>
      </c>
      <c r="O2239" s="53">
        <v>9824</v>
      </c>
      <c r="X2239" s="53">
        <v>6</v>
      </c>
      <c r="AP2239" s="7">
        <f>IF(Q2239&gt;0,RANK(Q2239,(N2239:P2239,Q2239:AF2239)),0)</f>
        <v>0</v>
      </c>
      <c r="AQ2239" s="7">
        <f>IF(R2239&gt;0,RANK(R2239,(N2239:P2239,Q2239:AF2239)),0)</f>
        <v>0</v>
      </c>
      <c r="AR2239" s="7">
        <f>IF(T2239&gt;0,RANK(T2239,(N2239:P2239,Q2239:AF2239)),0)</f>
        <v>0</v>
      </c>
      <c r="AS2239" s="7">
        <f>IF(S2239&gt;0,RANK(S2239,(N2239:P2239,Q2239:AF2239)),0)</f>
        <v>0</v>
      </c>
      <c r="AT2239" s="2">
        <f t="shared" si="871"/>
        <v>0</v>
      </c>
      <c r="AU2239" s="2">
        <f t="shared" si="872"/>
        <v>0</v>
      </c>
      <c r="AV2239" s="2">
        <f t="shared" si="873"/>
        <v>0</v>
      </c>
      <c r="AW2239" s="2">
        <f t="shared" si="874"/>
        <v>0</v>
      </c>
      <c r="AY2239" t="s">
        <v>1225</v>
      </c>
      <c r="AZ2239" t="s">
        <v>1912</v>
      </c>
      <c r="BA2239">
        <v>5</v>
      </c>
      <c r="BC2239">
        <v>2</v>
      </c>
      <c r="BD2239" s="91">
        <v>51</v>
      </c>
      <c r="BE2239" s="93">
        <v>83</v>
      </c>
      <c r="BF2239" s="96">
        <f t="shared" si="863"/>
        <v>51083</v>
      </c>
      <c r="BG2239" s="96">
        <f t="shared" si="851"/>
        <v>51083</v>
      </c>
      <c r="BI2239" s="7" t="s">
        <v>1447</v>
      </c>
    </row>
    <row r="2240" spans="1:61" ht="14" hidden="1" customHeight="1" outlineLevel="1" x14ac:dyDescent="0.2">
      <c r="A2240" t="s">
        <v>1655</v>
      </c>
      <c r="B2240" t="s">
        <v>1912</v>
      </c>
      <c r="C2240" s="1">
        <f t="shared" si="865"/>
        <v>69826</v>
      </c>
      <c r="D2240" s="7">
        <f>IF(N2240&gt;0, RANK(N2240,(N2240:P2240,Q2240:AF2240)),0)</f>
        <v>2</v>
      </c>
      <c r="E2240" s="7">
        <f>IF(O2240&gt;0,RANK(O2240,(N2240:P2240,Q2240:AF2240)),0)</f>
        <v>1</v>
      </c>
      <c r="F2240" s="7">
        <f>IF(P2240&gt;0,RANK(P2240,(N2240:P2240,Q2240:AF2240)),0)</f>
        <v>0</v>
      </c>
      <c r="G2240" s="1">
        <f t="shared" si="866"/>
        <v>18029</v>
      </c>
      <c r="H2240" s="2">
        <f t="shared" si="864"/>
        <v>0.25819895167988999</v>
      </c>
      <c r="I2240" s="2"/>
      <c r="J2240" s="2">
        <f t="shared" si="867"/>
        <v>0.37040643886231489</v>
      </c>
      <c r="K2240" s="2">
        <f t="shared" si="868"/>
        <v>0.62860539054220488</v>
      </c>
      <c r="L2240" s="2">
        <f t="shared" si="869"/>
        <v>0</v>
      </c>
      <c r="M2240" s="2">
        <f t="shared" si="870"/>
        <v>9.8817059548017561E-4</v>
      </c>
      <c r="N2240" s="53">
        <v>25864</v>
      </c>
      <c r="O2240" s="53">
        <v>43893</v>
      </c>
      <c r="X2240" s="53">
        <v>69</v>
      </c>
      <c r="AP2240" s="7">
        <f>IF(Q2240&gt;0,RANK(Q2240,(N2240:P2240,Q2240:AF2240)),0)</f>
        <v>0</v>
      </c>
      <c r="AQ2240" s="7">
        <f>IF(R2240&gt;0,RANK(R2240,(N2240:P2240,Q2240:AF2240)),0)</f>
        <v>0</v>
      </c>
      <c r="AR2240" s="7">
        <f>IF(T2240&gt;0,RANK(T2240,(N2240:P2240,Q2240:AF2240)),0)</f>
        <v>0</v>
      </c>
      <c r="AS2240" s="7">
        <f>IF(S2240&gt;0,RANK(S2240,(N2240:P2240,Q2240:AF2240)),0)</f>
        <v>0</v>
      </c>
      <c r="AT2240" s="2">
        <f t="shared" si="871"/>
        <v>0</v>
      </c>
      <c r="AU2240" s="2">
        <f t="shared" si="872"/>
        <v>0</v>
      </c>
      <c r="AV2240" s="2">
        <f t="shared" si="873"/>
        <v>0</v>
      </c>
      <c r="AW2240" s="2">
        <f t="shared" si="874"/>
        <v>0</v>
      </c>
      <c r="AY2240" t="s">
        <v>1655</v>
      </c>
      <c r="AZ2240" t="s">
        <v>1912</v>
      </c>
      <c r="BA2240">
        <v>1</v>
      </c>
      <c r="BC2240">
        <v>2</v>
      </c>
      <c r="BD2240" s="91">
        <v>51</v>
      </c>
      <c r="BE2240" s="93">
        <v>85</v>
      </c>
      <c r="BF2240" s="96">
        <f t="shared" si="863"/>
        <v>51085</v>
      </c>
      <c r="BG2240" s="96">
        <f t="shared" si="851"/>
        <v>51085</v>
      </c>
      <c r="BI2240" s="7" t="s">
        <v>1447</v>
      </c>
    </row>
    <row r="2241" spans="1:61" ht="14" hidden="1" customHeight="1" outlineLevel="1" x14ac:dyDescent="0.2">
      <c r="A2241" t="s">
        <v>1166</v>
      </c>
      <c r="B2241" t="s">
        <v>1912</v>
      </c>
      <c r="C2241" s="1">
        <f t="shared" si="865"/>
        <v>180062</v>
      </c>
      <c r="D2241" s="7">
        <f>IF(N2241&gt;0, RANK(N2241,(N2241:P2241,Q2241:AF2241)),0)</f>
        <v>1</v>
      </c>
      <c r="E2241" s="7">
        <f>IF(O2241&gt;0,RANK(O2241,(N2241:P2241,Q2241:AF2241)),0)</f>
        <v>2</v>
      </c>
      <c r="F2241" s="7">
        <f>IF(P2241&gt;0,RANK(P2241,(N2241:P2241,Q2241:AF2241)),0)</f>
        <v>0</v>
      </c>
      <c r="G2241" s="1">
        <f t="shared" si="866"/>
        <v>54513</v>
      </c>
      <c r="H2241" s="2">
        <f t="shared" si="864"/>
        <v>0.30274572091835034</v>
      </c>
      <c r="I2241" s="2"/>
      <c r="J2241" s="2">
        <f t="shared" si="867"/>
        <v>0.65088136308604816</v>
      </c>
      <c r="K2241" s="2">
        <f t="shared" si="868"/>
        <v>0.34813564216769777</v>
      </c>
      <c r="L2241" s="2">
        <f t="shared" si="869"/>
        <v>0</v>
      </c>
      <c r="M2241" s="2">
        <f t="shared" si="870"/>
        <v>9.8299474625407335E-4</v>
      </c>
      <c r="N2241" s="53">
        <v>117199</v>
      </c>
      <c r="O2241" s="53">
        <v>62686</v>
      </c>
      <c r="X2241" s="53">
        <v>177</v>
      </c>
      <c r="AP2241" s="7">
        <f>IF(Q2241&gt;0,RANK(Q2241,(N2241:P2241,Q2241:AF2241)),0)</f>
        <v>0</v>
      </c>
      <c r="AQ2241" s="7">
        <f>IF(R2241&gt;0,RANK(R2241,(N2241:P2241,Q2241:AF2241)),0)</f>
        <v>0</v>
      </c>
      <c r="AR2241" s="7">
        <f>IF(T2241&gt;0,RANK(T2241,(N2241:P2241,Q2241:AF2241)),0)</f>
        <v>0</v>
      </c>
      <c r="AS2241" s="7">
        <f>IF(S2241&gt;0,RANK(S2241,(N2241:P2241,Q2241:AF2241)),0)</f>
        <v>0</v>
      </c>
      <c r="AT2241" s="2">
        <f t="shared" si="871"/>
        <v>0</v>
      </c>
      <c r="AU2241" s="2">
        <f t="shared" si="872"/>
        <v>0</v>
      </c>
      <c r="AV2241" s="2">
        <f t="shared" si="873"/>
        <v>0</v>
      </c>
      <c r="AW2241" s="2">
        <f t="shared" si="874"/>
        <v>0</v>
      </c>
      <c r="AY2241" t="s">
        <v>1166</v>
      </c>
      <c r="AZ2241" t="s">
        <v>1912</v>
      </c>
      <c r="BC2241">
        <v>2</v>
      </c>
      <c r="BD2241" s="91">
        <v>51</v>
      </c>
      <c r="BE2241" s="93">
        <v>87</v>
      </c>
      <c r="BF2241" s="96">
        <f t="shared" si="863"/>
        <v>51087</v>
      </c>
      <c r="BG2241" s="96">
        <f t="shared" si="851"/>
        <v>51087</v>
      </c>
      <c r="BI2241" s="7" t="s">
        <v>1447</v>
      </c>
    </row>
    <row r="2242" spans="1:61" ht="14" hidden="1" customHeight="1" outlineLevel="1" x14ac:dyDescent="0.2">
      <c r="A2242" t="s">
        <v>641</v>
      </c>
      <c r="B2242" t="s">
        <v>1912</v>
      </c>
      <c r="C2242" s="1">
        <f t="shared" si="865"/>
        <v>25694</v>
      </c>
      <c r="D2242" s="7">
        <f>IF(N2242&gt;0, RANK(N2242,(N2242:P2242,Q2242:AF2242)),0)</f>
        <v>2</v>
      </c>
      <c r="E2242" s="7">
        <f>IF(O2242&gt;0,RANK(O2242,(N2242:P2242,Q2242:AF2242)),0)</f>
        <v>1</v>
      </c>
      <c r="F2242" s="7">
        <f>IF(P2242&gt;0,RANK(P2242,(N2242:P2242,Q2242:AF2242)),0)</f>
        <v>0</v>
      </c>
      <c r="G2242" s="1">
        <f t="shared" si="866"/>
        <v>4435</v>
      </c>
      <c r="H2242" s="2">
        <f t="shared" si="864"/>
        <v>0.17260839106406164</v>
      </c>
      <c r="I2242" s="2"/>
      <c r="J2242" s="2">
        <f t="shared" si="867"/>
        <v>0.41317038997431305</v>
      </c>
      <c r="K2242" s="2">
        <f t="shared" si="868"/>
        <v>0.58577878103837466</v>
      </c>
      <c r="L2242" s="2">
        <f t="shared" si="869"/>
        <v>0</v>
      </c>
      <c r="M2242" s="2">
        <f t="shared" si="870"/>
        <v>1.0508289873122356E-3</v>
      </c>
      <c r="N2242" s="53">
        <v>10616</v>
      </c>
      <c r="O2242" s="53">
        <v>15051</v>
      </c>
      <c r="X2242" s="53">
        <v>27</v>
      </c>
      <c r="AP2242" s="7">
        <f>IF(Q2242&gt;0,RANK(Q2242,(N2242:P2242,Q2242:AF2242)),0)</f>
        <v>0</v>
      </c>
      <c r="AQ2242" s="7">
        <f>IF(R2242&gt;0,RANK(R2242,(N2242:P2242,Q2242:AF2242)),0)</f>
        <v>0</v>
      </c>
      <c r="AR2242" s="7">
        <f>IF(T2242&gt;0,RANK(T2242,(N2242:P2242,Q2242:AF2242)),0)</f>
        <v>0</v>
      </c>
      <c r="AS2242" s="7">
        <f>IF(S2242&gt;0,RANK(S2242,(N2242:P2242,Q2242:AF2242)),0)</f>
        <v>0</v>
      </c>
      <c r="AT2242" s="2">
        <f t="shared" si="871"/>
        <v>0</v>
      </c>
      <c r="AU2242" s="2">
        <f t="shared" si="872"/>
        <v>0</v>
      </c>
      <c r="AV2242" s="2">
        <f t="shared" si="873"/>
        <v>0</v>
      </c>
      <c r="AW2242" s="2">
        <f t="shared" si="874"/>
        <v>0</v>
      </c>
      <c r="AY2242" t="s">
        <v>641</v>
      </c>
      <c r="AZ2242" t="s">
        <v>1912</v>
      </c>
      <c r="BC2242">
        <v>2</v>
      </c>
      <c r="BD2242" s="91">
        <v>51</v>
      </c>
      <c r="BE2242" s="93">
        <v>89</v>
      </c>
      <c r="BF2242" s="96">
        <f t="shared" si="863"/>
        <v>51089</v>
      </c>
      <c r="BG2242" s="96">
        <f t="shared" si="851"/>
        <v>51089</v>
      </c>
      <c r="BI2242" s="7" t="s">
        <v>1447</v>
      </c>
    </row>
    <row r="2243" spans="1:61" ht="14" hidden="1" customHeight="1" outlineLevel="1" x14ac:dyDescent="0.2">
      <c r="A2243" t="s">
        <v>2196</v>
      </c>
      <c r="B2243" t="s">
        <v>1912</v>
      </c>
      <c r="C2243" s="1">
        <f t="shared" si="865"/>
        <v>1525</v>
      </c>
      <c r="D2243" s="7">
        <f>IF(N2243&gt;0, RANK(N2243,(N2243:P2243,Q2243:AF2243)),0)</f>
        <v>2</v>
      </c>
      <c r="E2243" s="7">
        <f>IF(O2243&gt;0,RANK(O2243,(N2243:P2243,Q2243:AF2243)),0)</f>
        <v>1</v>
      </c>
      <c r="F2243" s="7">
        <f>IF(P2243&gt;0,RANK(P2243,(N2243:P2243,Q2243:AF2243)),0)</f>
        <v>0</v>
      </c>
      <c r="G2243" s="1">
        <f t="shared" si="866"/>
        <v>516</v>
      </c>
      <c r="H2243" s="2">
        <f t="shared" si="864"/>
        <v>0.33836065573770491</v>
      </c>
      <c r="I2243" s="2"/>
      <c r="J2243" s="2">
        <f t="shared" si="867"/>
        <v>0.33049180327868855</v>
      </c>
      <c r="K2243" s="2">
        <f t="shared" si="868"/>
        <v>0.66885245901639345</v>
      </c>
      <c r="L2243" s="2">
        <f t="shared" si="869"/>
        <v>0</v>
      </c>
      <c r="M2243" s="2">
        <f t="shared" si="870"/>
        <v>6.5573770491800243E-4</v>
      </c>
      <c r="N2243" s="53">
        <v>504</v>
      </c>
      <c r="O2243" s="53">
        <v>1020</v>
      </c>
      <c r="X2243" s="53">
        <v>1</v>
      </c>
      <c r="AP2243" s="7">
        <f>IF(Q2243&gt;0,RANK(Q2243,(N2243:P2243,Q2243:AF2243)),0)</f>
        <v>0</v>
      </c>
      <c r="AQ2243" s="7">
        <f>IF(R2243&gt;0,RANK(R2243,(N2243:P2243,Q2243:AF2243)),0)</f>
        <v>0</v>
      </c>
      <c r="AR2243" s="7">
        <f>IF(T2243&gt;0,RANK(T2243,(N2243:P2243,Q2243:AF2243)),0)</f>
        <v>0</v>
      </c>
      <c r="AS2243" s="7">
        <f>IF(S2243&gt;0,RANK(S2243,(N2243:P2243,Q2243:AF2243)),0)</f>
        <v>0</v>
      </c>
      <c r="AT2243" s="2">
        <f t="shared" si="871"/>
        <v>0</v>
      </c>
      <c r="AU2243" s="2">
        <f t="shared" si="872"/>
        <v>0</v>
      </c>
      <c r="AV2243" s="2">
        <f t="shared" si="873"/>
        <v>0</v>
      </c>
      <c r="AW2243" s="2">
        <f t="shared" si="874"/>
        <v>0</v>
      </c>
      <c r="AY2243" t="s">
        <v>2196</v>
      </c>
      <c r="AZ2243" t="s">
        <v>1912</v>
      </c>
      <c r="BA2243">
        <v>6</v>
      </c>
      <c r="BC2243">
        <v>2</v>
      </c>
      <c r="BD2243" s="91">
        <v>51</v>
      </c>
      <c r="BE2243" s="93">
        <v>91</v>
      </c>
      <c r="BF2243" s="96">
        <f t="shared" si="863"/>
        <v>51091</v>
      </c>
      <c r="BG2243" s="96">
        <f t="shared" si="851"/>
        <v>51091</v>
      </c>
      <c r="BI2243" s="7" t="s">
        <v>1447</v>
      </c>
    </row>
    <row r="2244" spans="1:61" ht="14" hidden="1" customHeight="1" outlineLevel="1" x14ac:dyDescent="0.2">
      <c r="A2244" t="s">
        <v>356</v>
      </c>
      <c r="B2244" t="s">
        <v>1912</v>
      </c>
      <c r="C2244" s="1">
        <f t="shared" si="865"/>
        <v>23390</v>
      </c>
      <c r="D2244" s="7">
        <f>IF(N2244&gt;0, RANK(N2244,(N2244:P2244,Q2244:AF2244)),0)</f>
        <v>2</v>
      </c>
      <c r="E2244" s="7">
        <f>IF(O2244&gt;0,RANK(O2244,(N2244:P2244,Q2244:AF2244)),0)</f>
        <v>1</v>
      </c>
      <c r="F2244" s="7">
        <f>IF(P2244&gt;0,RANK(P2244,(N2244:P2244,Q2244:AF2244)),0)</f>
        <v>0</v>
      </c>
      <c r="G2244" s="1">
        <f t="shared" si="866"/>
        <v>3725</v>
      </c>
      <c r="H2244" s="2">
        <f t="shared" si="864"/>
        <v>0.1592560923471569</v>
      </c>
      <c r="I2244" s="2"/>
      <c r="J2244" s="2">
        <f t="shared" si="867"/>
        <v>0.41988029072253097</v>
      </c>
      <c r="K2244" s="2">
        <f t="shared" si="868"/>
        <v>0.57913638306968795</v>
      </c>
      <c r="L2244" s="2">
        <f t="shared" si="869"/>
        <v>0</v>
      </c>
      <c r="M2244" s="2">
        <f t="shared" si="870"/>
        <v>9.8332620778107671E-4</v>
      </c>
      <c r="N2244" s="53">
        <v>9821</v>
      </c>
      <c r="O2244" s="53">
        <v>13546</v>
      </c>
      <c r="X2244" s="53">
        <v>23</v>
      </c>
      <c r="AP2244" s="7">
        <f>IF(Q2244&gt;0,RANK(Q2244,(N2244:P2244,Q2244:AF2244)),0)</f>
        <v>0</v>
      </c>
      <c r="AQ2244" s="7">
        <f>IF(R2244&gt;0,RANK(R2244,(N2244:P2244,Q2244:AF2244)),0)</f>
        <v>0</v>
      </c>
      <c r="AR2244" s="7">
        <f>IF(T2244&gt;0,RANK(T2244,(N2244:P2244,Q2244:AF2244)),0)</f>
        <v>0</v>
      </c>
      <c r="AS2244" s="7">
        <f>IF(S2244&gt;0,RANK(S2244,(N2244:P2244,Q2244:AF2244)),0)</f>
        <v>0</v>
      </c>
      <c r="AT2244" s="2">
        <f t="shared" si="871"/>
        <v>0</v>
      </c>
      <c r="AU2244" s="2">
        <f t="shared" si="872"/>
        <v>0</v>
      </c>
      <c r="AV2244" s="2">
        <f t="shared" si="873"/>
        <v>0</v>
      </c>
      <c r="AW2244" s="2">
        <f t="shared" si="874"/>
        <v>0</v>
      </c>
      <c r="AY2244" t="s">
        <v>356</v>
      </c>
      <c r="AZ2244" t="s">
        <v>1912</v>
      </c>
      <c r="BA2244">
        <v>3</v>
      </c>
      <c r="BC2244">
        <v>2</v>
      </c>
      <c r="BD2244" s="91">
        <v>51</v>
      </c>
      <c r="BE2244" s="93">
        <v>93</v>
      </c>
      <c r="BF2244" s="96">
        <f t="shared" si="863"/>
        <v>51093</v>
      </c>
      <c r="BG2244" s="96">
        <f t="shared" ref="BG2244:BG2307" si="875">BF2244</f>
        <v>51093</v>
      </c>
      <c r="BI2244" s="7" t="s">
        <v>1447</v>
      </c>
    </row>
    <row r="2245" spans="1:61" ht="14" hidden="1" customHeight="1" outlineLevel="1" x14ac:dyDescent="0.2">
      <c r="A2245" t="s">
        <v>357</v>
      </c>
      <c r="B2245" t="s">
        <v>1912</v>
      </c>
      <c r="C2245" s="1">
        <f t="shared" si="865"/>
        <v>49326</v>
      </c>
      <c r="D2245" s="7">
        <f>IF(N2245&gt;0, RANK(N2245,(N2245:P2245,Q2245:AF2245)),0)</f>
        <v>1</v>
      </c>
      <c r="E2245" s="7">
        <f>IF(O2245&gt;0,RANK(O2245,(N2245:P2245,Q2245:AF2245)),0)</f>
        <v>2</v>
      </c>
      <c r="F2245" s="7">
        <f>IF(P2245&gt;0,RANK(P2245,(N2245:P2245,Q2245:AF2245)),0)</f>
        <v>0</v>
      </c>
      <c r="G2245" s="1">
        <f t="shared" si="866"/>
        <v>2085</v>
      </c>
      <c r="H2245" s="2">
        <f t="shared" si="864"/>
        <v>4.2269796861695658E-2</v>
      </c>
      <c r="I2245" s="2"/>
      <c r="J2245" s="2">
        <f t="shared" si="867"/>
        <v>0.52071929611158418</v>
      </c>
      <c r="K2245" s="2">
        <f t="shared" si="868"/>
        <v>0.4784494992498885</v>
      </c>
      <c r="L2245" s="2">
        <f t="shared" si="869"/>
        <v>0</v>
      </c>
      <c r="M2245" s="2">
        <f t="shared" si="870"/>
        <v>8.3120463852731641E-4</v>
      </c>
      <c r="N2245" s="53">
        <v>25685</v>
      </c>
      <c r="O2245" s="53">
        <v>23600</v>
      </c>
      <c r="X2245" s="53">
        <v>41</v>
      </c>
      <c r="AP2245" s="7">
        <f>IF(Q2245&gt;0,RANK(Q2245,(N2245:P2245,Q2245:AF2245)),0)</f>
        <v>0</v>
      </c>
      <c r="AQ2245" s="7">
        <f>IF(R2245&gt;0,RANK(R2245,(N2245:P2245,Q2245:AF2245)),0)</f>
        <v>0</v>
      </c>
      <c r="AR2245" s="7">
        <f>IF(T2245&gt;0,RANK(T2245,(N2245:P2245,Q2245:AF2245)),0)</f>
        <v>0</v>
      </c>
      <c r="AS2245" s="7">
        <f>IF(S2245&gt;0,RANK(S2245,(N2245:P2245,Q2245:AF2245)),0)</f>
        <v>0</v>
      </c>
      <c r="AT2245" s="2">
        <f t="shared" si="871"/>
        <v>0</v>
      </c>
      <c r="AU2245" s="2">
        <f t="shared" si="872"/>
        <v>0</v>
      </c>
      <c r="AV2245" s="2">
        <f t="shared" si="873"/>
        <v>0</v>
      </c>
      <c r="AW2245" s="2">
        <f t="shared" si="874"/>
        <v>0</v>
      </c>
      <c r="AY2245" t="s">
        <v>357</v>
      </c>
      <c r="AZ2245" t="s">
        <v>1912</v>
      </c>
      <c r="BC2245">
        <v>2</v>
      </c>
      <c r="BD2245" s="91">
        <v>51</v>
      </c>
      <c r="BE2245" s="93">
        <v>95</v>
      </c>
      <c r="BF2245" s="96">
        <f t="shared" si="863"/>
        <v>51095</v>
      </c>
      <c r="BG2245" s="96">
        <f t="shared" si="875"/>
        <v>51095</v>
      </c>
      <c r="BI2245" s="7" t="s">
        <v>1447</v>
      </c>
    </row>
    <row r="2246" spans="1:61" ht="14" hidden="1" customHeight="1" outlineLevel="1" x14ac:dyDescent="0.2">
      <c r="A2246" t="s">
        <v>851</v>
      </c>
      <c r="B2246" t="s">
        <v>1912</v>
      </c>
      <c r="C2246" s="1">
        <f>SUM(N2246:AN2246)</f>
        <v>4085</v>
      </c>
      <c r="D2246" s="7">
        <f>IF(N2246&gt;0, RANK(N2246,(N2246:P2246,Q2246:AF2246)),0)</f>
        <v>2</v>
      </c>
      <c r="E2246" s="7">
        <f>IF(O2246&gt;0,RANK(O2246,(N2246:P2246,Q2246:AF2246)),0)</f>
        <v>1</v>
      </c>
      <c r="F2246" s="7">
        <f>IF(P2246&gt;0,RANK(P2246,(N2246:P2246,Q2246:AF2246)),0)</f>
        <v>0</v>
      </c>
      <c r="G2246" s="1">
        <f>IF(C2246&gt;0,MAX(N2246:U2246)-LARGE(N2246:U2246,2),0)</f>
        <v>667</v>
      </c>
      <c r="H2246" s="2">
        <f>IF(C2246&gt;0,G2246/C2246,0)</f>
        <v>0.16328029375764994</v>
      </c>
      <c r="I2246" s="2"/>
      <c r="J2246" s="2">
        <f t="shared" si="867"/>
        <v>0.41738066095471238</v>
      </c>
      <c r="K2246" s="2">
        <f t="shared" si="868"/>
        <v>0.58066095471236234</v>
      </c>
      <c r="L2246" s="2">
        <f>IF($C2246=0,"-",P2246/$C2246)</f>
        <v>0</v>
      </c>
      <c r="M2246" s="2">
        <f>IF(C2246=0,"-",(1-J2246-K2246-L2246))</f>
        <v>1.9583843329252781E-3</v>
      </c>
      <c r="N2246" s="53">
        <v>1705</v>
      </c>
      <c r="O2246" s="53">
        <v>2372</v>
      </c>
      <c r="X2246" s="53">
        <v>8</v>
      </c>
      <c r="AP2246" s="7">
        <f>IF(Q2246&gt;0,RANK(Q2246,(N2246:P2246,Q2246:AF2246)),0)</f>
        <v>0</v>
      </c>
      <c r="AQ2246" s="7">
        <f>IF(R2246&gt;0,RANK(R2246,(N2246:P2246,Q2246:AF2246)),0)</f>
        <v>0</v>
      </c>
      <c r="AR2246" s="7">
        <f>IF(T2246&gt;0,RANK(T2246,(N2246:P2246,Q2246:AF2246)),0)</f>
        <v>0</v>
      </c>
      <c r="AS2246" s="7">
        <f>IF(S2246&gt;0,RANK(S2246,(N2246:P2246,Q2246:AF2246)),0)</f>
        <v>0</v>
      </c>
      <c r="AT2246" s="2">
        <f>IF($C2246=0,"-",Q2246/$C2246)</f>
        <v>0</v>
      </c>
      <c r="AU2246" s="2">
        <f>IF($C2246=0,"-",R2246/$C2246)</f>
        <v>0</v>
      </c>
      <c r="AV2246" s="2">
        <f>IF($C2246=0,"-",T2246/$C2246)</f>
        <v>0</v>
      </c>
      <c r="AW2246" s="2">
        <f>IF($C2246=0,"-",S2246/$C2246)</f>
        <v>0</v>
      </c>
      <c r="AY2246" t="s">
        <v>851</v>
      </c>
      <c r="AZ2246" t="s">
        <v>1912</v>
      </c>
      <c r="BA2246">
        <v>1</v>
      </c>
      <c r="BC2246">
        <v>2</v>
      </c>
      <c r="BD2246" s="91">
        <v>51</v>
      </c>
      <c r="BE2246" s="93">
        <v>97</v>
      </c>
      <c r="BF2246" s="96">
        <f>1000*BD2246+BE2246</f>
        <v>51097</v>
      </c>
      <c r="BG2246" s="96">
        <f>BF2246</f>
        <v>51097</v>
      </c>
      <c r="BI2246" s="7" t="s">
        <v>1447</v>
      </c>
    </row>
    <row r="2247" spans="1:61" ht="14" hidden="1" customHeight="1" outlineLevel="1" x14ac:dyDescent="0.2">
      <c r="A2247" t="s">
        <v>3</v>
      </c>
      <c r="B2247" t="s">
        <v>1912</v>
      </c>
      <c r="C2247" s="1">
        <f t="shared" si="865"/>
        <v>14157</v>
      </c>
      <c r="D2247" s="7">
        <f>IF(N2247&gt;0, RANK(N2247,(N2247:P2247,Q2247:AF2247)),0)</f>
        <v>2</v>
      </c>
      <c r="E2247" s="7">
        <f>IF(O2247&gt;0,RANK(O2247,(N2247:P2247,Q2247:AF2247)),0)</f>
        <v>1</v>
      </c>
      <c r="F2247" s="7">
        <f>IF(P2247&gt;0,RANK(P2247,(N2247:P2247,Q2247:AF2247)),0)</f>
        <v>0</v>
      </c>
      <c r="G2247" s="1">
        <f t="shared" si="866"/>
        <v>2626</v>
      </c>
      <c r="H2247" s="2">
        <f t="shared" si="864"/>
        <v>0.18549127640036731</v>
      </c>
      <c r="I2247" s="2"/>
      <c r="J2247" s="2">
        <f t="shared" si="867"/>
        <v>0.40672458854277038</v>
      </c>
      <c r="K2247" s="2">
        <f t="shared" si="868"/>
        <v>0.59221586494313772</v>
      </c>
      <c r="L2247" s="2">
        <f t="shared" si="869"/>
        <v>0</v>
      </c>
      <c r="M2247" s="2">
        <f t="shared" si="870"/>
        <v>1.0595465140919025E-3</v>
      </c>
      <c r="N2247" s="53">
        <v>5758</v>
      </c>
      <c r="O2247" s="53">
        <v>8384</v>
      </c>
      <c r="X2247" s="53">
        <v>15</v>
      </c>
      <c r="AP2247" s="7">
        <f>IF(Q2247&gt;0,RANK(Q2247,(N2247:P2247,Q2247:AF2247)),0)</f>
        <v>0</v>
      </c>
      <c r="AQ2247" s="7">
        <f>IF(R2247&gt;0,RANK(R2247,(N2247:P2247,Q2247:AF2247)),0)</f>
        <v>0</v>
      </c>
      <c r="AR2247" s="7">
        <f>IF(T2247&gt;0,RANK(T2247,(N2247:P2247,Q2247:AF2247)),0)</f>
        <v>0</v>
      </c>
      <c r="AS2247" s="7">
        <f>IF(S2247&gt;0,RANK(S2247,(N2247:P2247,Q2247:AF2247)),0)</f>
        <v>0</v>
      </c>
      <c r="AT2247" s="2">
        <f t="shared" si="871"/>
        <v>0</v>
      </c>
      <c r="AU2247" s="2">
        <f t="shared" si="872"/>
        <v>0</v>
      </c>
      <c r="AV2247" s="2">
        <f t="shared" si="873"/>
        <v>0</v>
      </c>
      <c r="AW2247" s="2">
        <f t="shared" si="874"/>
        <v>0</v>
      </c>
      <c r="AY2247" t="s">
        <v>3</v>
      </c>
      <c r="AZ2247" t="s">
        <v>1912</v>
      </c>
      <c r="BA2247">
        <v>1</v>
      </c>
      <c r="BC2247">
        <v>2</v>
      </c>
      <c r="BD2247" s="91">
        <v>51</v>
      </c>
      <c r="BE2247" s="93">
        <v>99</v>
      </c>
      <c r="BF2247" s="96">
        <f t="shared" si="863"/>
        <v>51099</v>
      </c>
      <c r="BG2247" s="96">
        <f t="shared" si="875"/>
        <v>51099</v>
      </c>
      <c r="BI2247" s="7" t="s">
        <v>1447</v>
      </c>
    </row>
    <row r="2248" spans="1:61" ht="14" hidden="1" customHeight="1" outlineLevel="1" x14ac:dyDescent="0.2">
      <c r="A2248" t="s">
        <v>412</v>
      </c>
      <c r="B2248" t="s">
        <v>1912</v>
      </c>
      <c r="C2248" s="1">
        <f t="shared" si="865"/>
        <v>10535</v>
      </c>
      <c r="D2248" s="7">
        <f>IF(N2248&gt;0, RANK(N2248,(N2248:P2248,Q2248:AF2248)),0)</f>
        <v>2</v>
      </c>
      <c r="E2248" s="7">
        <f>IF(O2248&gt;0,RANK(O2248,(N2248:P2248,Q2248:AF2248)),0)</f>
        <v>1</v>
      </c>
      <c r="F2248" s="7">
        <f>IF(P2248&gt;0,RANK(P2248,(N2248:P2248,Q2248:AF2248)),0)</f>
        <v>0</v>
      </c>
      <c r="G2248" s="1">
        <f t="shared" si="866"/>
        <v>3632</v>
      </c>
      <c r="H2248" s="2">
        <f t="shared" si="864"/>
        <v>0.34475557664926437</v>
      </c>
      <c r="I2248" s="2"/>
      <c r="J2248" s="2">
        <f t="shared" si="867"/>
        <v>0.3271950640721405</v>
      </c>
      <c r="K2248" s="2">
        <f t="shared" si="868"/>
        <v>0.67195064072140487</v>
      </c>
      <c r="L2248" s="2">
        <f t="shared" si="869"/>
        <v>0</v>
      </c>
      <c r="M2248" s="2">
        <f t="shared" si="870"/>
        <v>8.5429520645463608E-4</v>
      </c>
      <c r="N2248" s="53">
        <v>3447</v>
      </c>
      <c r="O2248" s="53">
        <v>7079</v>
      </c>
      <c r="X2248" s="53">
        <v>9</v>
      </c>
      <c r="AP2248" s="7">
        <f>IF(Q2248&gt;0,RANK(Q2248,(N2248:P2248,Q2248:AF2248)),0)</f>
        <v>0</v>
      </c>
      <c r="AQ2248" s="7">
        <f>IF(R2248&gt;0,RANK(R2248,(N2248:P2248,Q2248:AF2248)),0)</f>
        <v>0</v>
      </c>
      <c r="AR2248" s="7">
        <f>IF(T2248&gt;0,RANK(T2248,(N2248:P2248,Q2248:AF2248)),0)</f>
        <v>0</v>
      </c>
      <c r="AS2248" s="7">
        <f>IF(S2248&gt;0,RANK(S2248,(N2248:P2248,Q2248:AF2248)),0)</f>
        <v>0</v>
      </c>
      <c r="AT2248" s="2">
        <f t="shared" si="871"/>
        <v>0</v>
      </c>
      <c r="AU2248" s="2">
        <f t="shared" si="872"/>
        <v>0</v>
      </c>
      <c r="AV2248" s="2">
        <f t="shared" si="873"/>
        <v>0</v>
      </c>
      <c r="AW2248" s="2">
        <f t="shared" si="874"/>
        <v>0</v>
      </c>
      <c r="AY2248" t="s">
        <v>412</v>
      </c>
      <c r="AZ2248" t="s">
        <v>1912</v>
      </c>
      <c r="BA2248">
        <v>1</v>
      </c>
      <c r="BC2248">
        <v>2</v>
      </c>
      <c r="BD2248" s="91">
        <v>51</v>
      </c>
      <c r="BE2248" s="93">
        <v>101</v>
      </c>
      <c r="BF2248" s="96">
        <f t="shared" si="863"/>
        <v>51101</v>
      </c>
      <c r="BG2248" s="96">
        <f t="shared" si="875"/>
        <v>51101</v>
      </c>
      <c r="BI2248" s="7" t="s">
        <v>1447</v>
      </c>
    </row>
    <row r="2249" spans="1:61" ht="14" hidden="1" customHeight="1" outlineLevel="1" x14ac:dyDescent="0.2">
      <c r="A2249" t="s">
        <v>2097</v>
      </c>
      <c r="B2249" t="s">
        <v>1912</v>
      </c>
      <c r="C2249" s="1">
        <f t="shared" si="865"/>
        <v>7108</v>
      </c>
      <c r="D2249" s="7">
        <f>IF(N2249&gt;0, RANK(N2249,(N2249:P2249,Q2249:AF2249)),0)</f>
        <v>2</v>
      </c>
      <c r="E2249" s="7">
        <f>IF(O2249&gt;0,RANK(O2249,(N2249:P2249,Q2249:AF2249)),0)</f>
        <v>1</v>
      </c>
      <c r="F2249" s="7">
        <f>IF(P2249&gt;0,RANK(P2249,(N2249:P2249,Q2249:AF2249)),0)</f>
        <v>0</v>
      </c>
      <c r="G2249" s="1">
        <f t="shared" si="866"/>
        <v>191</v>
      </c>
      <c r="H2249" s="2">
        <f t="shared" si="864"/>
        <v>2.687113111986494E-2</v>
      </c>
      <c r="I2249" s="2"/>
      <c r="J2249" s="2">
        <f t="shared" si="867"/>
        <v>0.48635340461451887</v>
      </c>
      <c r="K2249" s="2">
        <f t="shared" si="868"/>
        <v>0.51322453573438376</v>
      </c>
      <c r="L2249" s="2">
        <f t="shared" si="869"/>
        <v>0</v>
      </c>
      <c r="M2249" s="2">
        <f t="shared" si="870"/>
        <v>4.2205965109742838E-4</v>
      </c>
      <c r="N2249" s="53">
        <v>3457</v>
      </c>
      <c r="O2249" s="53">
        <v>3648</v>
      </c>
      <c r="X2249" s="53">
        <v>3</v>
      </c>
      <c r="AP2249" s="7">
        <f>IF(Q2249&gt;0,RANK(Q2249,(N2249:P2249,Q2249:AF2249)),0)</f>
        <v>0</v>
      </c>
      <c r="AQ2249" s="7">
        <f>IF(R2249&gt;0,RANK(R2249,(N2249:P2249,Q2249:AF2249)),0)</f>
        <v>0</v>
      </c>
      <c r="AR2249" s="7">
        <f>IF(T2249&gt;0,RANK(T2249,(N2249:P2249,Q2249:AF2249)),0)</f>
        <v>0</v>
      </c>
      <c r="AS2249" s="7">
        <f>IF(S2249&gt;0,RANK(S2249,(N2249:P2249,Q2249:AF2249)),0)</f>
        <v>0</v>
      </c>
      <c r="AT2249" s="2">
        <f t="shared" si="871"/>
        <v>0</v>
      </c>
      <c r="AU2249" s="2">
        <f t="shared" si="872"/>
        <v>0</v>
      </c>
      <c r="AV2249" s="2">
        <f t="shared" si="873"/>
        <v>0</v>
      </c>
      <c r="AW2249" s="2">
        <f t="shared" si="874"/>
        <v>0</v>
      </c>
      <c r="AY2249" t="s">
        <v>2097</v>
      </c>
      <c r="AZ2249" t="s">
        <v>1912</v>
      </c>
      <c r="BA2249">
        <v>1</v>
      </c>
      <c r="BC2249">
        <v>2</v>
      </c>
      <c r="BD2249" s="91">
        <v>51</v>
      </c>
      <c r="BE2249" s="93">
        <v>103</v>
      </c>
      <c r="BF2249" s="96">
        <f t="shared" si="863"/>
        <v>51103</v>
      </c>
      <c r="BG2249" s="96">
        <f t="shared" si="875"/>
        <v>51103</v>
      </c>
      <c r="BI2249" s="7" t="s">
        <v>1447</v>
      </c>
    </row>
    <row r="2250" spans="1:61" ht="14" hidden="1" customHeight="1" outlineLevel="1" x14ac:dyDescent="0.2">
      <c r="A2250" t="s">
        <v>1563</v>
      </c>
      <c r="B2250" t="s">
        <v>1912</v>
      </c>
      <c r="C2250" s="1">
        <f t="shared" si="865"/>
        <v>9850</v>
      </c>
      <c r="D2250" s="7">
        <f>IF(N2250&gt;0, RANK(N2250,(N2250:P2250,Q2250:AF2250)),0)</f>
        <v>2</v>
      </c>
      <c r="E2250" s="7">
        <f>IF(O2250&gt;0,RANK(O2250,(N2250:P2250,Q2250:AF2250)),0)</f>
        <v>1</v>
      </c>
      <c r="F2250" s="7">
        <f>IF(P2250&gt;0,RANK(P2250,(N2250:P2250,Q2250:AF2250)),0)</f>
        <v>0</v>
      </c>
      <c r="G2250" s="1">
        <f t="shared" si="866"/>
        <v>5360</v>
      </c>
      <c r="H2250" s="2">
        <f t="shared" si="864"/>
        <v>0.54416243654822338</v>
      </c>
      <c r="I2250" s="2"/>
      <c r="J2250" s="2">
        <f t="shared" si="867"/>
        <v>0.22741116751269036</v>
      </c>
      <c r="K2250" s="2">
        <f t="shared" si="868"/>
        <v>0.77157360406091369</v>
      </c>
      <c r="L2250" s="2">
        <f t="shared" si="869"/>
        <v>0</v>
      </c>
      <c r="M2250" s="2">
        <f t="shared" si="870"/>
        <v>1.0152284263958977E-3</v>
      </c>
      <c r="N2250" s="53">
        <v>2240</v>
      </c>
      <c r="O2250" s="53">
        <v>7600</v>
      </c>
      <c r="X2250" s="53">
        <v>10</v>
      </c>
      <c r="AP2250" s="7">
        <f>IF(Q2250&gt;0,RANK(Q2250,(N2250:P2250,Q2250:AF2250)),0)</f>
        <v>0</v>
      </c>
      <c r="AQ2250" s="7">
        <f>IF(R2250&gt;0,RANK(R2250,(N2250:P2250,Q2250:AF2250)),0)</f>
        <v>0</v>
      </c>
      <c r="AR2250" s="7">
        <f>IF(T2250&gt;0,RANK(T2250,(N2250:P2250,Q2250:AF2250)),0)</f>
        <v>0</v>
      </c>
      <c r="AS2250" s="7">
        <f>IF(S2250&gt;0,RANK(S2250,(N2250:P2250,Q2250:AF2250)),0)</f>
        <v>0</v>
      </c>
      <c r="AT2250" s="2">
        <f t="shared" si="871"/>
        <v>0</v>
      </c>
      <c r="AU2250" s="2">
        <f t="shared" si="872"/>
        <v>0</v>
      </c>
      <c r="AV2250" s="2">
        <f t="shared" si="873"/>
        <v>0</v>
      </c>
      <c r="AW2250" s="2">
        <f t="shared" si="874"/>
        <v>0</v>
      </c>
      <c r="AY2250" t="s">
        <v>1563</v>
      </c>
      <c r="AZ2250" t="s">
        <v>1912</v>
      </c>
      <c r="BA2250">
        <v>9</v>
      </c>
      <c r="BC2250">
        <v>2</v>
      </c>
      <c r="BD2250" s="91">
        <v>51</v>
      </c>
      <c r="BE2250" s="93">
        <v>105</v>
      </c>
      <c r="BF2250" s="96">
        <f t="shared" si="863"/>
        <v>51105</v>
      </c>
      <c r="BG2250" s="96">
        <f t="shared" si="875"/>
        <v>51105</v>
      </c>
      <c r="BI2250" s="7" t="s">
        <v>1447</v>
      </c>
    </row>
    <row r="2251" spans="1:61" ht="14" hidden="1" customHeight="1" outlineLevel="1" x14ac:dyDescent="0.2">
      <c r="A2251" t="s">
        <v>303</v>
      </c>
      <c r="B2251" t="s">
        <v>1912</v>
      </c>
      <c r="C2251" s="1">
        <f t="shared" si="865"/>
        <v>222983</v>
      </c>
      <c r="D2251" s="7">
        <f>IF(N2251&gt;0, RANK(N2251,(N2251:P2251,Q2251:AF2251)),0)</f>
        <v>1</v>
      </c>
      <c r="E2251" s="7">
        <f>IF(O2251&gt;0,RANK(O2251,(N2251:P2251,Q2251:AF2251)),0)</f>
        <v>2</v>
      </c>
      <c r="F2251" s="7">
        <f>IF(P2251&gt;0,RANK(P2251,(N2251:P2251,Q2251:AF2251)),0)</f>
        <v>0</v>
      </c>
      <c r="G2251" s="1">
        <f t="shared" si="866"/>
        <v>52823</v>
      </c>
      <c r="H2251" s="2">
        <f t="shared" si="864"/>
        <v>0.23689249853127817</v>
      </c>
      <c r="I2251" s="2"/>
      <c r="J2251" s="2">
        <f t="shared" si="867"/>
        <v>0.61804711569940307</v>
      </c>
      <c r="K2251" s="2">
        <f t="shared" si="868"/>
        <v>0.38115461716812493</v>
      </c>
      <c r="L2251" s="2">
        <f t="shared" si="869"/>
        <v>0</v>
      </c>
      <c r="M2251" s="2">
        <f t="shared" si="870"/>
        <v>7.9826713247199699E-4</v>
      </c>
      <c r="N2251" s="53">
        <v>137814</v>
      </c>
      <c r="O2251" s="53">
        <v>84991</v>
      </c>
      <c r="X2251" s="53">
        <v>178</v>
      </c>
      <c r="AP2251" s="7">
        <f>IF(Q2251&gt;0,RANK(Q2251,(N2251:P2251,Q2251:AF2251)),0)</f>
        <v>0</v>
      </c>
      <c r="AQ2251" s="7">
        <f>IF(R2251&gt;0,RANK(R2251,(N2251:P2251,Q2251:AF2251)),0)</f>
        <v>0</v>
      </c>
      <c r="AR2251" s="7">
        <f>IF(T2251&gt;0,RANK(T2251,(N2251:P2251,Q2251:AF2251)),0)</f>
        <v>0</v>
      </c>
      <c r="AS2251" s="7">
        <f>IF(S2251&gt;0,RANK(S2251,(N2251:P2251,Q2251:AF2251)),0)</f>
        <v>0</v>
      </c>
      <c r="AT2251" s="2">
        <f t="shared" si="871"/>
        <v>0</v>
      </c>
      <c r="AU2251" s="2">
        <f t="shared" si="872"/>
        <v>0</v>
      </c>
      <c r="AV2251" s="2">
        <f t="shared" si="873"/>
        <v>0</v>
      </c>
      <c r="AW2251" s="2">
        <f t="shared" si="874"/>
        <v>0</v>
      </c>
      <c r="AY2251" t="s">
        <v>303</v>
      </c>
      <c r="AZ2251" t="s">
        <v>1912</v>
      </c>
      <c r="BA2251">
        <v>10</v>
      </c>
      <c r="BC2251">
        <v>2</v>
      </c>
      <c r="BD2251" s="91">
        <v>51</v>
      </c>
      <c r="BE2251" s="93">
        <v>107</v>
      </c>
      <c r="BF2251" s="96">
        <f t="shared" si="863"/>
        <v>51107</v>
      </c>
      <c r="BG2251" s="96">
        <f t="shared" si="875"/>
        <v>51107</v>
      </c>
      <c r="BI2251" s="7" t="s">
        <v>1447</v>
      </c>
    </row>
    <row r="2252" spans="1:61" ht="14" hidden="1" customHeight="1" outlineLevel="1" x14ac:dyDescent="0.2">
      <c r="A2252" t="s">
        <v>6</v>
      </c>
      <c r="B2252" t="s">
        <v>1912</v>
      </c>
      <c r="C2252" s="1">
        <f t="shared" si="865"/>
        <v>21759</v>
      </c>
      <c r="D2252" s="7">
        <f>IF(N2252&gt;0, RANK(N2252,(N2252:P2252,Q2252:AF2252)),0)</f>
        <v>2</v>
      </c>
      <c r="E2252" s="7">
        <f>IF(O2252&gt;0,RANK(O2252,(N2252:P2252,Q2252:AF2252)),0)</f>
        <v>1</v>
      </c>
      <c r="F2252" s="7">
        <f>IF(P2252&gt;0,RANK(P2252,(N2252:P2252,Q2252:AF2252)),0)</f>
        <v>0</v>
      </c>
      <c r="G2252" s="1">
        <f t="shared" si="866"/>
        <v>4339</v>
      </c>
      <c r="H2252" s="2">
        <f t="shared" si="864"/>
        <v>0.19941173767176801</v>
      </c>
      <c r="I2252" s="2"/>
      <c r="J2252" s="2">
        <f t="shared" si="867"/>
        <v>0.39983455122018474</v>
      </c>
      <c r="K2252" s="2">
        <f t="shared" si="868"/>
        <v>0.59924628889195275</v>
      </c>
      <c r="L2252" s="2">
        <f t="shared" si="869"/>
        <v>0</v>
      </c>
      <c r="M2252" s="2">
        <f t="shared" si="870"/>
        <v>9.1915988786250846E-4</v>
      </c>
      <c r="N2252" s="53">
        <v>8700</v>
      </c>
      <c r="O2252" s="53">
        <v>13039</v>
      </c>
      <c r="X2252" s="53">
        <v>20</v>
      </c>
      <c r="AP2252" s="7">
        <f>IF(Q2252&gt;0,RANK(Q2252,(N2252:P2252,Q2252:AF2252)),0)</f>
        <v>0</v>
      </c>
      <c r="AQ2252" s="7">
        <f>IF(R2252&gt;0,RANK(R2252,(N2252:P2252,Q2252:AF2252)),0)</f>
        <v>0</v>
      </c>
      <c r="AR2252" s="7">
        <f>IF(T2252&gt;0,RANK(T2252,(N2252:P2252,Q2252:AF2252)),0)</f>
        <v>0</v>
      </c>
      <c r="AS2252" s="7">
        <f>IF(S2252&gt;0,RANK(S2252,(N2252:P2252,Q2252:AF2252)),0)</f>
        <v>0</v>
      </c>
      <c r="AT2252" s="2">
        <f t="shared" si="871"/>
        <v>0</v>
      </c>
      <c r="AU2252" s="2">
        <f t="shared" si="872"/>
        <v>0</v>
      </c>
      <c r="AV2252" s="2">
        <f t="shared" si="873"/>
        <v>0</v>
      </c>
      <c r="AW2252" s="2">
        <f t="shared" si="874"/>
        <v>0</v>
      </c>
      <c r="AY2252" t="s">
        <v>6</v>
      </c>
      <c r="AZ2252" t="s">
        <v>1912</v>
      </c>
      <c r="BA2252">
        <v>7</v>
      </c>
      <c r="BC2252">
        <v>2</v>
      </c>
      <c r="BD2252" s="91">
        <v>51</v>
      </c>
      <c r="BE2252" s="93">
        <v>109</v>
      </c>
      <c r="BF2252" s="96">
        <f t="shared" si="863"/>
        <v>51109</v>
      </c>
      <c r="BG2252" s="96">
        <f t="shared" si="875"/>
        <v>51109</v>
      </c>
      <c r="BI2252" s="7" t="s">
        <v>1447</v>
      </c>
    </row>
    <row r="2253" spans="1:61" ht="14" hidden="1" customHeight="1" outlineLevel="1" x14ac:dyDescent="0.2">
      <c r="A2253" t="s">
        <v>2197</v>
      </c>
      <c r="B2253" t="s">
        <v>1912</v>
      </c>
      <c r="C2253" s="1">
        <f t="shared" si="865"/>
        <v>5897</v>
      </c>
      <c r="D2253" s="7">
        <f>IF(N2253&gt;0, RANK(N2253,(N2253:P2253,Q2253:AF2253)),0)</f>
        <v>2</v>
      </c>
      <c r="E2253" s="7">
        <f>IF(O2253&gt;0,RANK(O2253,(N2253:P2253,Q2253:AF2253)),0)</f>
        <v>1</v>
      </c>
      <c r="F2253" s="7">
        <f>IF(P2253&gt;0,RANK(P2253,(N2253:P2253,Q2253:AF2253)),0)</f>
        <v>0</v>
      </c>
      <c r="G2253" s="1">
        <f t="shared" si="866"/>
        <v>831</v>
      </c>
      <c r="H2253" s="2">
        <f t="shared" si="864"/>
        <v>0.14091911141258268</v>
      </c>
      <c r="I2253" s="2"/>
      <c r="J2253" s="2">
        <f t="shared" si="867"/>
        <v>0.42920128879091063</v>
      </c>
      <c r="K2253" s="2">
        <f t="shared" si="868"/>
        <v>0.5701204002034933</v>
      </c>
      <c r="L2253" s="2">
        <f t="shared" si="869"/>
        <v>0</v>
      </c>
      <c r="M2253" s="2">
        <f t="shared" si="870"/>
        <v>6.7831100559601065E-4</v>
      </c>
      <c r="N2253" s="53">
        <v>2531</v>
      </c>
      <c r="O2253" s="53">
        <v>3362</v>
      </c>
      <c r="X2253" s="53">
        <v>4</v>
      </c>
      <c r="AP2253" s="7">
        <f>IF(Q2253&gt;0,RANK(Q2253,(N2253:P2253,Q2253:AF2253)),0)</f>
        <v>0</v>
      </c>
      <c r="AQ2253" s="7">
        <f>IF(R2253&gt;0,RANK(R2253,(N2253:P2253,Q2253:AF2253)),0)</f>
        <v>0</v>
      </c>
      <c r="AR2253" s="7">
        <f>IF(T2253&gt;0,RANK(T2253,(N2253:P2253,Q2253:AF2253)),0)</f>
        <v>0</v>
      </c>
      <c r="AS2253" s="7">
        <f>IF(S2253&gt;0,RANK(S2253,(N2253:P2253,Q2253:AF2253)),0)</f>
        <v>0</v>
      </c>
      <c r="AT2253" s="2">
        <f t="shared" si="871"/>
        <v>0</v>
      </c>
      <c r="AU2253" s="2">
        <f t="shared" si="872"/>
        <v>0</v>
      </c>
      <c r="AV2253" s="2">
        <f t="shared" si="873"/>
        <v>0</v>
      </c>
      <c r="AW2253" s="2">
        <f t="shared" si="874"/>
        <v>0</v>
      </c>
      <c r="AY2253" t="s">
        <v>2197</v>
      </c>
      <c r="AZ2253" t="s">
        <v>1912</v>
      </c>
      <c r="BA2253">
        <v>5</v>
      </c>
      <c r="BC2253">
        <v>2</v>
      </c>
      <c r="BD2253" s="91">
        <v>51</v>
      </c>
      <c r="BE2253" s="93">
        <v>111</v>
      </c>
      <c r="BF2253" s="96">
        <f t="shared" si="863"/>
        <v>51111</v>
      </c>
      <c r="BG2253" s="96">
        <f t="shared" si="875"/>
        <v>51111</v>
      </c>
      <c r="BI2253" s="7" t="s">
        <v>1447</v>
      </c>
    </row>
    <row r="2254" spans="1:61" ht="14" hidden="1" customHeight="1" outlineLevel="1" x14ac:dyDescent="0.2">
      <c r="A2254" t="s">
        <v>579</v>
      </c>
      <c r="B2254" t="s">
        <v>1912</v>
      </c>
      <c r="C2254" s="1">
        <f t="shared" si="865"/>
        <v>8088</v>
      </c>
      <c r="D2254" s="7">
        <f>IF(N2254&gt;0, RANK(N2254,(N2254:P2254,Q2254:AF2254)),0)</f>
        <v>2</v>
      </c>
      <c r="E2254" s="7">
        <f>IF(O2254&gt;0,RANK(O2254,(N2254:P2254,Q2254:AF2254)),0)</f>
        <v>1</v>
      </c>
      <c r="F2254" s="7">
        <f>IF(P2254&gt;0,RANK(P2254,(N2254:P2254,Q2254:AF2254)),0)</f>
        <v>0</v>
      </c>
      <c r="G2254" s="1">
        <f t="shared" si="866"/>
        <v>2231</v>
      </c>
      <c r="H2254" s="2">
        <f t="shared" si="864"/>
        <v>0.27584075173095945</v>
      </c>
      <c r="I2254" s="2"/>
      <c r="J2254" s="2">
        <f t="shared" si="867"/>
        <v>0.36164688427299702</v>
      </c>
      <c r="K2254" s="2">
        <f t="shared" si="868"/>
        <v>0.63748763600395653</v>
      </c>
      <c r="L2254" s="2">
        <f t="shared" si="869"/>
        <v>0</v>
      </c>
      <c r="M2254" s="2">
        <f t="shared" si="870"/>
        <v>8.6547972304651388E-4</v>
      </c>
      <c r="N2254" s="53">
        <v>2925</v>
      </c>
      <c r="O2254" s="53">
        <v>5156</v>
      </c>
      <c r="X2254" s="53">
        <v>7</v>
      </c>
      <c r="AP2254" s="7">
        <f>IF(Q2254&gt;0,RANK(Q2254,(N2254:P2254,Q2254:AF2254)),0)</f>
        <v>0</v>
      </c>
      <c r="AQ2254" s="7">
        <f>IF(R2254&gt;0,RANK(R2254,(N2254:P2254,Q2254:AF2254)),0)</f>
        <v>0</v>
      </c>
      <c r="AR2254" s="7">
        <f>IF(T2254&gt;0,RANK(T2254,(N2254:P2254,Q2254:AF2254)),0)</f>
        <v>0</v>
      </c>
      <c r="AS2254" s="7">
        <f>IF(S2254&gt;0,RANK(S2254,(N2254:P2254,Q2254:AF2254)),0)</f>
        <v>0</v>
      </c>
      <c r="AT2254" s="2">
        <f t="shared" si="871"/>
        <v>0</v>
      </c>
      <c r="AU2254" s="2">
        <f t="shared" si="872"/>
        <v>0</v>
      </c>
      <c r="AV2254" s="2">
        <f t="shared" si="873"/>
        <v>0</v>
      </c>
      <c r="AW2254" s="2">
        <f t="shared" si="874"/>
        <v>0</v>
      </c>
      <c r="AY2254" t="s">
        <v>579</v>
      </c>
      <c r="AZ2254" t="s">
        <v>1912</v>
      </c>
      <c r="BA2254">
        <v>5</v>
      </c>
      <c r="BC2254">
        <v>2</v>
      </c>
      <c r="BD2254" s="91">
        <v>51</v>
      </c>
      <c r="BE2254" s="93">
        <v>113</v>
      </c>
      <c r="BF2254" s="96">
        <f t="shared" si="863"/>
        <v>51113</v>
      </c>
      <c r="BG2254" s="96">
        <f t="shared" si="875"/>
        <v>51113</v>
      </c>
      <c r="BI2254" s="7" t="s">
        <v>1447</v>
      </c>
    </row>
    <row r="2255" spans="1:61" ht="14" hidden="1" customHeight="1" outlineLevel="1" x14ac:dyDescent="0.2">
      <c r="A2255" t="s">
        <v>1628</v>
      </c>
      <c r="B2255" t="s">
        <v>1912</v>
      </c>
      <c r="C2255" s="1">
        <f t="shared" si="865"/>
        <v>5804</v>
      </c>
      <c r="D2255" s="7">
        <f>IF(N2255&gt;0, RANK(N2255,(N2255:P2255,Q2255:AF2255)),0)</f>
        <v>2</v>
      </c>
      <c r="E2255" s="7">
        <f>IF(O2255&gt;0,RANK(O2255,(N2255:P2255,Q2255:AF2255)),0)</f>
        <v>1</v>
      </c>
      <c r="F2255" s="7">
        <f>IF(P2255&gt;0,RANK(P2255,(N2255:P2255,Q2255:AF2255)),0)</f>
        <v>0</v>
      </c>
      <c r="G2255" s="1">
        <f t="shared" si="866"/>
        <v>1913</v>
      </c>
      <c r="H2255" s="2">
        <f t="shared" si="864"/>
        <v>0.32960027567195038</v>
      </c>
      <c r="I2255" s="2"/>
      <c r="J2255" s="2">
        <f t="shared" si="867"/>
        <v>0.33476912474155757</v>
      </c>
      <c r="K2255" s="2">
        <f t="shared" si="868"/>
        <v>0.66436940041350789</v>
      </c>
      <c r="L2255" s="2">
        <f t="shared" si="869"/>
        <v>0</v>
      </c>
      <c r="M2255" s="2">
        <f t="shared" si="870"/>
        <v>8.6147484493448445E-4</v>
      </c>
      <c r="N2255" s="53">
        <v>1943</v>
      </c>
      <c r="O2255" s="53">
        <v>3856</v>
      </c>
      <c r="X2255" s="53">
        <v>5</v>
      </c>
      <c r="AP2255" s="7">
        <f>IF(Q2255&gt;0,RANK(Q2255,(N2255:P2255,Q2255:AF2255)),0)</f>
        <v>0</v>
      </c>
      <c r="AQ2255" s="7">
        <f>IF(R2255&gt;0,RANK(R2255,(N2255:P2255,Q2255:AF2255)),0)</f>
        <v>0</v>
      </c>
      <c r="AR2255" s="7">
        <f>IF(T2255&gt;0,RANK(T2255,(N2255:P2255,Q2255:AF2255)),0)</f>
        <v>0</v>
      </c>
      <c r="AS2255" s="7">
        <f>IF(S2255&gt;0,RANK(S2255,(N2255:P2255,Q2255:AF2255)),0)</f>
        <v>0</v>
      </c>
      <c r="AT2255" s="2">
        <f t="shared" si="871"/>
        <v>0</v>
      </c>
      <c r="AU2255" s="2">
        <f t="shared" si="872"/>
        <v>0</v>
      </c>
      <c r="AV2255" s="2">
        <f t="shared" si="873"/>
        <v>0</v>
      </c>
      <c r="AW2255" s="2">
        <f t="shared" si="874"/>
        <v>0</v>
      </c>
      <c r="AY2255" t="s">
        <v>1628</v>
      </c>
      <c r="AZ2255" t="s">
        <v>1912</v>
      </c>
      <c r="BA2255">
        <v>1</v>
      </c>
      <c r="BC2255">
        <v>2</v>
      </c>
      <c r="BD2255" s="91">
        <v>51</v>
      </c>
      <c r="BE2255" s="93">
        <v>115</v>
      </c>
      <c r="BF2255" s="96">
        <f t="shared" si="863"/>
        <v>51115</v>
      </c>
      <c r="BG2255" s="96">
        <f t="shared" si="875"/>
        <v>51115</v>
      </c>
      <c r="BI2255" s="7" t="s">
        <v>1447</v>
      </c>
    </row>
    <row r="2256" spans="1:61" ht="14" hidden="1" customHeight="1" outlineLevel="1" x14ac:dyDescent="0.2">
      <c r="A2256" t="s">
        <v>208</v>
      </c>
      <c r="B2256" t="s">
        <v>1912</v>
      </c>
      <c r="C2256" s="1">
        <f t="shared" si="865"/>
        <v>15888</v>
      </c>
      <c r="D2256" s="7">
        <f>IF(N2256&gt;0, RANK(N2256,(N2256:P2256,Q2256:AF2256)),0)</f>
        <v>2</v>
      </c>
      <c r="E2256" s="7">
        <f>IF(O2256&gt;0,RANK(O2256,(N2256:P2256,Q2256:AF2256)),0)</f>
        <v>1</v>
      </c>
      <c r="F2256" s="7">
        <f>IF(P2256&gt;0,RANK(P2256,(N2256:P2256,Q2256:AF2256)),0)</f>
        <v>0</v>
      </c>
      <c r="G2256" s="1">
        <f t="shared" si="866"/>
        <v>1867</v>
      </c>
      <c r="H2256" s="2">
        <f t="shared" si="864"/>
        <v>0.11751007049345417</v>
      </c>
      <c r="I2256" s="2"/>
      <c r="J2256" s="2">
        <f t="shared" si="867"/>
        <v>0.44083585095669686</v>
      </c>
      <c r="K2256" s="2">
        <f t="shared" si="868"/>
        <v>0.55834592145015105</v>
      </c>
      <c r="L2256" s="2">
        <f t="shared" si="869"/>
        <v>0</v>
      </c>
      <c r="M2256" s="2">
        <f t="shared" si="870"/>
        <v>8.1822759315208771E-4</v>
      </c>
      <c r="N2256" s="53">
        <v>7004</v>
      </c>
      <c r="O2256" s="53">
        <v>8871</v>
      </c>
      <c r="X2256" s="53">
        <v>13</v>
      </c>
      <c r="AP2256" s="7">
        <f>IF(Q2256&gt;0,RANK(Q2256,(N2256:P2256,Q2256:AF2256)),0)</f>
        <v>0</v>
      </c>
      <c r="AQ2256" s="7">
        <f>IF(R2256&gt;0,RANK(R2256,(N2256:P2256,Q2256:AF2256)),0)</f>
        <v>0</v>
      </c>
      <c r="AR2256" s="7">
        <f>IF(T2256&gt;0,RANK(T2256,(N2256:P2256,Q2256:AF2256)),0)</f>
        <v>0</v>
      </c>
      <c r="AS2256" s="7">
        <f>IF(S2256&gt;0,RANK(S2256,(N2256:P2256,Q2256:AF2256)),0)</f>
        <v>0</v>
      </c>
      <c r="AT2256" s="2">
        <f t="shared" si="871"/>
        <v>0</v>
      </c>
      <c r="AU2256" s="2">
        <f t="shared" si="872"/>
        <v>0</v>
      </c>
      <c r="AV2256" s="2">
        <f t="shared" si="873"/>
        <v>0</v>
      </c>
      <c r="AW2256" s="2">
        <f t="shared" si="874"/>
        <v>0</v>
      </c>
      <c r="AY2256" t="s">
        <v>208</v>
      </c>
      <c r="AZ2256" t="s">
        <v>1912</v>
      </c>
      <c r="BA2256">
        <v>5</v>
      </c>
      <c r="BC2256">
        <v>2</v>
      </c>
      <c r="BD2256" s="91">
        <v>51</v>
      </c>
      <c r="BE2256" s="93">
        <v>117</v>
      </c>
      <c r="BF2256" s="96">
        <f t="shared" si="863"/>
        <v>51117</v>
      </c>
      <c r="BG2256" s="96">
        <f t="shared" si="875"/>
        <v>51117</v>
      </c>
      <c r="BI2256" s="7" t="s">
        <v>1447</v>
      </c>
    </row>
    <row r="2257" spans="1:61" ht="14" hidden="1" customHeight="1" outlineLevel="1" x14ac:dyDescent="0.2">
      <c r="A2257" t="s">
        <v>1547</v>
      </c>
      <c r="B2257" t="s">
        <v>1912</v>
      </c>
      <c r="C2257" s="1">
        <f t="shared" si="865"/>
        <v>6740</v>
      </c>
      <c r="D2257" s="7">
        <f>IF(N2257&gt;0, RANK(N2257,(N2257:P2257,Q2257:AF2257)),0)</f>
        <v>2</v>
      </c>
      <c r="E2257" s="7">
        <f>IF(O2257&gt;0,RANK(O2257,(N2257:P2257,Q2257:AF2257)),0)</f>
        <v>1</v>
      </c>
      <c r="F2257" s="7">
        <f>IF(P2257&gt;0,RANK(P2257,(N2257:P2257,Q2257:AF2257)),0)</f>
        <v>0</v>
      </c>
      <c r="G2257" s="1">
        <f t="shared" si="866"/>
        <v>1422</v>
      </c>
      <c r="H2257" s="2">
        <f t="shared" si="864"/>
        <v>0.21097922848664688</v>
      </c>
      <c r="I2257" s="2"/>
      <c r="J2257" s="2">
        <f t="shared" si="867"/>
        <v>0.39436201780415431</v>
      </c>
      <c r="K2257" s="2">
        <f t="shared" si="868"/>
        <v>0.60534124629080122</v>
      </c>
      <c r="L2257" s="2">
        <f t="shared" si="869"/>
        <v>0</v>
      </c>
      <c r="M2257" s="2">
        <f t="shared" si="870"/>
        <v>2.9673590504453173E-4</v>
      </c>
      <c r="N2257" s="53">
        <v>2658</v>
      </c>
      <c r="O2257" s="53">
        <v>4080</v>
      </c>
      <c r="X2257" s="53">
        <v>2</v>
      </c>
      <c r="AP2257" s="7">
        <f>IF(Q2257&gt;0,RANK(Q2257,(N2257:P2257,Q2257:AF2257)),0)</f>
        <v>0</v>
      </c>
      <c r="AQ2257" s="7">
        <f>IF(R2257&gt;0,RANK(R2257,(N2257:P2257,Q2257:AF2257)),0)</f>
        <v>0</v>
      </c>
      <c r="AR2257" s="7">
        <f>IF(T2257&gt;0,RANK(T2257,(N2257:P2257,Q2257:AF2257)),0)</f>
        <v>0</v>
      </c>
      <c r="AS2257" s="7">
        <f>IF(S2257&gt;0,RANK(S2257,(N2257:P2257,Q2257:AF2257)),0)</f>
        <v>0</v>
      </c>
      <c r="AT2257" s="2">
        <f t="shared" si="871"/>
        <v>0</v>
      </c>
      <c r="AU2257" s="2">
        <f t="shared" si="872"/>
        <v>0</v>
      </c>
      <c r="AV2257" s="2">
        <f t="shared" si="873"/>
        <v>0</v>
      </c>
      <c r="AW2257" s="2">
        <f t="shared" si="874"/>
        <v>0</v>
      </c>
      <c r="AY2257" t="s">
        <v>1547</v>
      </c>
      <c r="AZ2257" t="s">
        <v>1912</v>
      </c>
      <c r="BA2257">
        <v>1</v>
      </c>
      <c r="BC2257">
        <v>2</v>
      </c>
      <c r="BD2257" s="91">
        <v>51</v>
      </c>
      <c r="BE2257" s="93">
        <v>119</v>
      </c>
      <c r="BF2257" s="96">
        <f t="shared" ref="BF2257:BF2319" si="876">1000*BD2257+BE2257</f>
        <v>51119</v>
      </c>
      <c r="BG2257" s="96">
        <f t="shared" si="875"/>
        <v>51119</v>
      </c>
      <c r="BI2257" s="7" t="s">
        <v>1447</v>
      </c>
    </row>
    <row r="2258" spans="1:61" ht="14" hidden="1" customHeight="1" outlineLevel="1" x14ac:dyDescent="0.2">
      <c r="A2258" t="s">
        <v>727</v>
      </c>
      <c r="B2258" t="s">
        <v>1912</v>
      </c>
      <c r="C2258" s="1">
        <f t="shared" si="865"/>
        <v>44633</v>
      </c>
      <c r="D2258" s="7">
        <f>IF(N2258&gt;0, RANK(N2258,(N2258:P2258,Q2258:AF2258)),0)</f>
        <v>1</v>
      </c>
      <c r="E2258" s="7">
        <f>IF(O2258&gt;0,RANK(O2258,(N2258:P2258,Q2258:AF2258)),0)</f>
        <v>2</v>
      </c>
      <c r="F2258" s="7">
        <f>IF(P2258&gt;0,RANK(P2258,(N2258:P2258,Q2258:AF2258)),0)</f>
        <v>0</v>
      </c>
      <c r="G2258" s="1">
        <f t="shared" si="866"/>
        <v>4597</v>
      </c>
      <c r="H2258" s="2">
        <f t="shared" si="864"/>
        <v>0.10299554141554455</v>
      </c>
      <c r="I2258" s="2"/>
      <c r="J2258" s="2">
        <f t="shared" si="867"/>
        <v>0.55091524208545251</v>
      </c>
      <c r="K2258" s="2">
        <f t="shared" si="868"/>
        <v>0.44791970066990794</v>
      </c>
      <c r="L2258" s="2">
        <f t="shared" si="869"/>
        <v>0</v>
      </c>
      <c r="M2258" s="2">
        <f t="shared" si="870"/>
        <v>1.1650572446395557E-3</v>
      </c>
      <c r="N2258" s="53">
        <v>24589</v>
      </c>
      <c r="O2258" s="53">
        <v>19992</v>
      </c>
      <c r="X2258" s="53">
        <v>52</v>
      </c>
      <c r="AP2258" s="7">
        <f>IF(Q2258&gt;0,RANK(Q2258,(N2258:P2258,Q2258:AF2258)),0)</f>
        <v>0</v>
      </c>
      <c r="AQ2258" s="7">
        <f>IF(R2258&gt;0,RANK(R2258,(N2258:P2258,Q2258:AF2258)),0)</f>
        <v>0</v>
      </c>
      <c r="AR2258" s="7">
        <f>IF(T2258&gt;0,RANK(T2258,(N2258:P2258,Q2258:AF2258)),0)</f>
        <v>0</v>
      </c>
      <c r="AS2258" s="7">
        <f>IF(S2258&gt;0,RANK(S2258,(N2258:P2258,Q2258:AF2258)),0)</f>
        <v>0</v>
      </c>
      <c r="AT2258" s="2">
        <f t="shared" si="871"/>
        <v>0</v>
      </c>
      <c r="AU2258" s="2">
        <f t="shared" si="872"/>
        <v>0</v>
      </c>
      <c r="AV2258" s="2">
        <f t="shared" si="873"/>
        <v>0</v>
      </c>
      <c r="AW2258" s="2">
        <f t="shared" si="874"/>
        <v>0</v>
      </c>
      <c r="AY2258" t="s">
        <v>727</v>
      </c>
      <c r="AZ2258" t="s">
        <v>1912</v>
      </c>
      <c r="BA2258">
        <v>9</v>
      </c>
      <c r="BC2258">
        <v>2</v>
      </c>
      <c r="BD2258" s="91">
        <v>51</v>
      </c>
      <c r="BE2258" s="93">
        <v>121</v>
      </c>
      <c r="BF2258" s="96">
        <f t="shared" si="876"/>
        <v>51121</v>
      </c>
      <c r="BG2258" s="96">
        <f t="shared" si="875"/>
        <v>51121</v>
      </c>
      <c r="BI2258" s="7" t="s">
        <v>1447</v>
      </c>
    </row>
    <row r="2259" spans="1:61" ht="14" hidden="1" customHeight="1" outlineLevel="1" x14ac:dyDescent="0.2">
      <c r="A2259" t="s">
        <v>1666</v>
      </c>
      <c r="B2259" t="s">
        <v>1912</v>
      </c>
      <c r="C2259" s="1">
        <f t="shared" si="865"/>
        <v>9207</v>
      </c>
      <c r="D2259" s="7">
        <f>IF(N2259&gt;0, RANK(N2259,(N2259:P2259,Q2259:AF2259)),0)</f>
        <v>1</v>
      </c>
      <c r="E2259" s="7">
        <f>IF(O2259&gt;0,RANK(O2259,(N2259:P2259,Q2259:AF2259)),0)</f>
        <v>2</v>
      </c>
      <c r="F2259" s="7">
        <f>IF(P2259&gt;0,RANK(P2259,(N2259:P2259,Q2259:AF2259)),0)</f>
        <v>0</v>
      </c>
      <c r="G2259" s="1">
        <f t="shared" si="866"/>
        <v>147</v>
      </c>
      <c r="H2259" s="2">
        <f t="shared" si="864"/>
        <v>1.596611274030629E-2</v>
      </c>
      <c r="I2259" s="2"/>
      <c r="J2259" s="2">
        <f t="shared" si="867"/>
        <v>0.50754860432279791</v>
      </c>
      <c r="K2259" s="2">
        <f t="shared" si="868"/>
        <v>0.49158249158249157</v>
      </c>
      <c r="L2259" s="2">
        <f t="shared" si="869"/>
        <v>0</v>
      </c>
      <c r="M2259" s="2">
        <f t="shared" si="870"/>
        <v>8.6890409471052088E-4</v>
      </c>
      <c r="N2259" s="53">
        <v>4673</v>
      </c>
      <c r="O2259" s="53">
        <v>4526</v>
      </c>
      <c r="X2259" s="53">
        <v>8</v>
      </c>
      <c r="AP2259" s="7">
        <f>IF(Q2259&gt;0,RANK(Q2259,(N2259:P2259,Q2259:AF2259)),0)</f>
        <v>0</v>
      </c>
      <c r="AQ2259" s="7">
        <f>IF(R2259&gt;0,RANK(R2259,(N2259:P2259,Q2259:AF2259)),0)</f>
        <v>0</v>
      </c>
      <c r="AR2259" s="7">
        <f>IF(T2259&gt;0,RANK(T2259,(N2259:P2259,Q2259:AF2259)),0)</f>
        <v>0</v>
      </c>
      <c r="AS2259" s="7">
        <f>IF(S2259&gt;0,RANK(S2259,(N2259:P2259,Q2259:AF2259)),0)</f>
        <v>0</v>
      </c>
      <c r="AT2259" s="2">
        <f t="shared" si="871"/>
        <v>0</v>
      </c>
      <c r="AU2259" s="2">
        <f t="shared" si="872"/>
        <v>0</v>
      </c>
      <c r="AV2259" s="2">
        <f t="shared" si="873"/>
        <v>0</v>
      </c>
      <c r="AW2259" s="2">
        <f t="shared" si="874"/>
        <v>0</v>
      </c>
      <c r="AY2259" t="s">
        <v>1666</v>
      </c>
      <c r="AZ2259" t="s">
        <v>1912</v>
      </c>
      <c r="BA2259">
        <v>5</v>
      </c>
      <c r="BC2259">
        <v>2</v>
      </c>
      <c r="BD2259" s="91">
        <v>51</v>
      </c>
      <c r="BE2259" s="93">
        <v>125</v>
      </c>
      <c r="BF2259" s="96">
        <f t="shared" si="876"/>
        <v>51125</v>
      </c>
      <c r="BG2259" s="96">
        <f t="shared" si="875"/>
        <v>51125</v>
      </c>
      <c r="BI2259" s="7" t="s">
        <v>1447</v>
      </c>
    </row>
    <row r="2260" spans="1:61" ht="14" hidden="1" customHeight="1" outlineLevel="1" x14ac:dyDescent="0.2">
      <c r="A2260" t="s">
        <v>106</v>
      </c>
      <c r="B2260" t="s">
        <v>1912</v>
      </c>
      <c r="C2260" s="1">
        <f t="shared" si="865"/>
        <v>14222</v>
      </c>
      <c r="D2260" s="7">
        <f>IF(N2260&gt;0, RANK(N2260,(N2260:P2260,Q2260:AF2260)),0)</f>
        <v>2</v>
      </c>
      <c r="E2260" s="7">
        <f>IF(O2260&gt;0,RANK(O2260,(N2260:P2260,Q2260:AF2260)),0)</f>
        <v>1</v>
      </c>
      <c r="F2260" s="7">
        <f>IF(P2260&gt;0,RANK(P2260,(N2260:P2260,Q2260:AF2260)),0)</f>
        <v>0</v>
      </c>
      <c r="G2260" s="1">
        <f t="shared" si="866"/>
        <v>4685</v>
      </c>
      <c r="H2260" s="2">
        <f t="shared" si="864"/>
        <v>0.32941920967515115</v>
      </c>
      <c r="I2260" s="2"/>
      <c r="J2260" s="2">
        <f t="shared" si="867"/>
        <v>0.33497398396849953</v>
      </c>
      <c r="K2260" s="2">
        <f t="shared" si="868"/>
        <v>0.66439319364365068</v>
      </c>
      <c r="L2260" s="2">
        <f t="shared" si="869"/>
        <v>0</v>
      </c>
      <c r="M2260" s="2">
        <f t="shared" si="870"/>
        <v>6.3282238784978517E-4</v>
      </c>
      <c r="N2260" s="53">
        <v>4764</v>
      </c>
      <c r="O2260" s="53">
        <v>9449</v>
      </c>
      <c r="X2260" s="53">
        <v>9</v>
      </c>
      <c r="AP2260" s="7">
        <f>IF(Q2260&gt;0,RANK(Q2260,(N2260:P2260,Q2260:AF2260)),0)</f>
        <v>0</v>
      </c>
      <c r="AQ2260" s="7">
        <f>IF(R2260&gt;0,RANK(R2260,(N2260:P2260,Q2260:AF2260)),0)</f>
        <v>0</v>
      </c>
      <c r="AR2260" s="7">
        <f>IF(T2260&gt;0,RANK(T2260,(N2260:P2260,Q2260:AF2260)),0)</f>
        <v>0</v>
      </c>
      <c r="AS2260" s="7">
        <f>IF(S2260&gt;0,RANK(S2260,(N2260:P2260,Q2260:AF2260)),0)</f>
        <v>0</v>
      </c>
      <c r="AT2260" s="2">
        <f t="shared" si="871"/>
        <v>0</v>
      </c>
      <c r="AU2260" s="2">
        <f t="shared" si="872"/>
        <v>0</v>
      </c>
      <c r="AV2260" s="2">
        <f t="shared" si="873"/>
        <v>0</v>
      </c>
      <c r="AW2260" s="2">
        <f t="shared" si="874"/>
        <v>0</v>
      </c>
      <c r="AY2260" t="s">
        <v>106</v>
      </c>
      <c r="AZ2260" t="s">
        <v>1912</v>
      </c>
      <c r="BA2260">
        <v>1</v>
      </c>
      <c r="BC2260">
        <v>2</v>
      </c>
      <c r="BD2260" s="91">
        <v>51</v>
      </c>
      <c r="BE2260" s="93">
        <v>127</v>
      </c>
      <c r="BF2260" s="96">
        <f t="shared" si="876"/>
        <v>51127</v>
      </c>
      <c r="BG2260" s="96">
        <f t="shared" si="875"/>
        <v>51127</v>
      </c>
      <c r="BI2260" s="7" t="s">
        <v>1447</v>
      </c>
    </row>
    <row r="2261" spans="1:61" ht="14" hidden="1" customHeight="1" outlineLevel="1" x14ac:dyDescent="0.2">
      <c r="A2261" t="s">
        <v>1446</v>
      </c>
      <c r="B2261" t="s">
        <v>1912</v>
      </c>
      <c r="C2261" s="1">
        <f t="shared" si="865"/>
        <v>6687</v>
      </c>
      <c r="D2261" s="7">
        <f>IF(N2261&gt;0, RANK(N2261,(N2261:P2261,Q2261:AF2261)),0)</f>
        <v>1</v>
      </c>
      <c r="E2261" s="7">
        <f>IF(O2261&gt;0,RANK(O2261,(N2261:P2261,Q2261:AF2261)),0)</f>
        <v>2</v>
      </c>
      <c r="F2261" s="7">
        <f>IF(P2261&gt;0,RANK(P2261,(N2261:P2261,Q2261:AF2261)),0)</f>
        <v>0</v>
      </c>
      <c r="G2261" s="1">
        <f t="shared" si="866"/>
        <v>1094</v>
      </c>
      <c r="H2261" s="2">
        <f t="shared" si="864"/>
        <v>0.16360101689845971</v>
      </c>
      <c r="I2261" s="2"/>
      <c r="J2261" s="2">
        <f t="shared" si="867"/>
        <v>0.58157619261253179</v>
      </c>
      <c r="K2261" s="2">
        <f t="shared" si="868"/>
        <v>0.41797517571407206</v>
      </c>
      <c r="L2261" s="2">
        <f t="shared" si="869"/>
        <v>0</v>
      </c>
      <c r="M2261" s="2">
        <f t="shared" si="870"/>
        <v>4.4863167339614929E-4</v>
      </c>
      <c r="N2261" s="53">
        <v>3889</v>
      </c>
      <c r="O2261" s="53">
        <v>2795</v>
      </c>
      <c r="X2261" s="53">
        <v>3</v>
      </c>
      <c r="AP2261" s="7">
        <f>IF(Q2261&gt;0,RANK(Q2261,(N2261:P2261,Q2261:AF2261)),0)</f>
        <v>0</v>
      </c>
      <c r="AQ2261" s="7">
        <f>IF(R2261&gt;0,RANK(R2261,(N2261:P2261,Q2261:AF2261)),0)</f>
        <v>0</v>
      </c>
      <c r="AR2261" s="7">
        <f>IF(T2261&gt;0,RANK(T2261,(N2261:P2261,Q2261:AF2261)),0)</f>
        <v>0</v>
      </c>
      <c r="AS2261" s="7">
        <f>IF(S2261&gt;0,RANK(S2261,(N2261:P2261,Q2261:AF2261)),0)</f>
        <v>0</v>
      </c>
      <c r="AT2261" s="2">
        <f t="shared" si="871"/>
        <v>0</v>
      </c>
      <c r="AU2261" s="2">
        <f t="shared" si="872"/>
        <v>0</v>
      </c>
      <c r="AV2261" s="2">
        <f t="shared" si="873"/>
        <v>0</v>
      </c>
      <c r="AW2261" s="2">
        <f t="shared" si="874"/>
        <v>0</v>
      </c>
      <c r="AY2261" t="s">
        <v>1446</v>
      </c>
      <c r="AZ2261" t="s">
        <v>1912</v>
      </c>
      <c r="BA2261">
        <v>2</v>
      </c>
      <c r="BC2261">
        <v>2</v>
      </c>
      <c r="BD2261" s="91">
        <v>51</v>
      </c>
      <c r="BE2261" s="93">
        <v>131</v>
      </c>
      <c r="BF2261" s="96">
        <f t="shared" si="876"/>
        <v>51131</v>
      </c>
      <c r="BG2261" s="96">
        <f t="shared" si="875"/>
        <v>51131</v>
      </c>
      <c r="BI2261" s="7" t="s">
        <v>1447</v>
      </c>
    </row>
    <row r="2262" spans="1:61" ht="14" hidden="1" customHeight="1" outlineLevel="1" x14ac:dyDescent="0.2">
      <c r="A2262" t="s">
        <v>1520</v>
      </c>
      <c r="B2262" t="s">
        <v>1912</v>
      </c>
      <c r="C2262" s="1">
        <f t="shared" si="865"/>
        <v>7696</v>
      </c>
      <c r="D2262" s="7">
        <f>IF(N2262&gt;0, RANK(N2262,(N2262:P2262,Q2262:AF2262)),0)</f>
        <v>2</v>
      </c>
      <c r="E2262" s="7">
        <f>IF(O2262&gt;0,RANK(O2262,(N2262:P2262,Q2262:AF2262)),0)</f>
        <v>1</v>
      </c>
      <c r="F2262" s="7">
        <f>IF(P2262&gt;0,RANK(P2262,(N2262:P2262,Q2262:AF2262)),0)</f>
        <v>0</v>
      </c>
      <c r="G2262" s="1">
        <f t="shared" si="866"/>
        <v>920</v>
      </c>
      <c r="H2262" s="2">
        <f t="shared" si="864"/>
        <v>0.11954261954261955</v>
      </c>
      <c r="I2262" s="2"/>
      <c r="J2262" s="2">
        <f t="shared" si="867"/>
        <v>0.43996881496881496</v>
      </c>
      <c r="K2262" s="2">
        <f t="shared" si="868"/>
        <v>0.55951143451143448</v>
      </c>
      <c r="L2262" s="2">
        <f t="shared" si="869"/>
        <v>0</v>
      </c>
      <c r="M2262" s="2">
        <f t="shared" si="870"/>
        <v>5.197505197505059E-4</v>
      </c>
      <c r="N2262" s="53">
        <v>3386</v>
      </c>
      <c r="O2262" s="53">
        <v>4306</v>
      </c>
      <c r="X2262" s="53">
        <v>4</v>
      </c>
      <c r="AP2262" s="7">
        <f>IF(Q2262&gt;0,RANK(Q2262,(N2262:P2262,Q2262:AF2262)),0)</f>
        <v>0</v>
      </c>
      <c r="AQ2262" s="7">
        <f>IF(R2262&gt;0,RANK(R2262,(N2262:P2262,Q2262:AF2262)),0)</f>
        <v>0</v>
      </c>
      <c r="AR2262" s="7">
        <f>IF(T2262&gt;0,RANK(T2262,(N2262:P2262,Q2262:AF2262)),0)</f>
        <v>0</v>
      </c>
      <c r="AS2262" s="7">
        <f>IF(S2262&gt;0,RANK(S2262,(N2262:P2262,Q2262:AF2262)),0)</f>
        <v>0</v>
      </c>
      <c r="AT2262" s="2">
        <f t="shared" si="871"/>
        <v>0</v>
      </c>
      <c r="AU2262" s="2">
        <f t="shared" si="872"/>
        <v>0</v>
      </c>
      <c r="AV2262" s="2">
        <f t="shared" si="873"/>
        <v>0</v>
      </c>
      <c r="AW2262" s="2">
        <f t="shared" si="874"/>
        <v>0</v>
      </c>
      <c r="AY2262" t="s">
        <v>1520</v>
      </c>
      <c r="AZ2262" t="s">
        <v>1912</v>
      </c>
      <c r="BA2262">
        <v>1</v>
      </c>
      <c r="BC2262">
        <v>2</v>
      </c>
      <c r="BD2262" s="91">
        <v>51</v>
      </c>
      <c r="BE2262" s="93">
        <v>133</v>
      </c>
      <c r="BF2262" s="96">
        <f t="shared" si="876"/>
        <v>51133</v>
      </c>
      <c r="BG2262" s="96">
        <f t="shared" si="875"/>
        <v>51133</v>
      </c>
      <c r="BI2262" s="7" t="s">
        <v>1447</v>
      </c>
    </row>
    <row r="2263" spans="1:61" ht="14" hidden="1" customHeight="1" outlineLevel="1" x14ac:dyDescent="0.2">
      <c r="A2263" t="s">
        <v>1977</v>
      </c>
      <c r="B2263" t="s">
        <v>1912</v>
      </c>
      <c r="C2263" s="1">
        <f t="shared" ref="C2263:C2294" si="877">SUM(N2263:AN2263)</f>
        <v>7013</v>
      </c>
      <c r="D2263" s="7">
        <f>IF(N2263&gt;0, RANK(N2263,(N2263:P2263,Q2263:AF2263)),0)</f>
        <v>2</v>
      </c>
      <c r="E2263" s="7">
        <f>IF(O2263&gt;0,RANK(O2263,(N2263:P2263,Q2263:AF2263)),0)</f>
        <v>1</v>
      </c>
      <c r="F2263" s="7">
        <f>IF(P2263&gt;0,RANK(P2263,(N2263:P2263,Q2263:AF2263)),0)</f>
        <v>0</v>
      </c>
      <c r="G2263" s="1">
        <f t="shared" ref="G2263:G2294" si="878">IF(C2263&gt;0,MAX(N2263:U2263)-LARGE(N2263:U2263,2),0)</f>
        <v>733</v>
      </c>
      <c r="H2263" s="2">
        <f t="shared" si="864"/>
        <v>0.10452017681448739</v>
      </c>
      <c r="I2263" s="2"/>
      <c r="J2263" s="2">
        <f t="shared" ref="J2263:J2294" si="879">IF($C2263=0,"-",N2263/$C2263)</f>
        <v>0.44716954227862543</v>
      </c>
      <c r="K2263" s="2">
        <f t="shared" ref="K2263:K2294" si="880">IF($C2263=0,"-",O2263/$C2263)</f>
        <v>0.55168971909311282</v>
      </c>
      <c r="L2263" s="2">
        <f t="shared" ref="L2263:L2294" si="881">IF($C2263=0,"-",P2263/$C2263)</f>
        <v>0</v>
      </c>
      <c r="M2263" s="2">
        <f t="shared" ref="M2263:M2294" si="882">IF(C2263=0,"-",(1-J2263-K2263-L2263))</f>
        <v>1.1407386282616949E-3</v>
      </c>
      <c r="N2263" s="53">
        <v>3136</v>
      </c>
      <c r="O2263" s="53">
        <v>3869</v>
      </c>
      <c r="X2263" s="53">
        <v>8</v>
      </c>
      <c r="AP2263" s="7">
        <f>IF(Q2263&gt;0,RANK(Q2263,(N2263:P2263,Q2263:AF2263)),0)</f>
        <v>0</v>
      </c>
      <c r="AQ2263" s="7">
        <f>IF(R2263&gt;0,RANK(R2263,(N2263:P2263,Q2263:AF2263)),0)</f>
        <v>0</v>
      </c>
      <c r="AR2263" s="7">
        <f>IF(T2263&gt;0,RANK(T2263,(N2263:P2263,Q2263:AF2263)),0)</f>
        <v>0</v>
      </c>
      <c r="AS2263" s="7">
        <f>IF(S2263&gt;0,RANK(S2263,(N2263:P2263,Q2263:AF2263)),0)</f>
        <v>0</v>
      </c>
      <c r="AT2263" s="2">
        <f t="shared" ref="AT2263:AT2294" si="883">IF($C2263=0,"-",Q2263/$C2263)</f>
        <v>0</v>
      </c>
      <c r="AU2263" s="2">
        <f t="shared" ref="AU2263:AU2294" si="884">IF($C2263=0,"-",R2263/$C2263)</f>
        <v>0</v>
      </c>
      <c r="AV2263" s="2">
        <f t="shared" ref="AV2263:AV2294" si="885">IF($C2263=0,"-",T2263/$C2263)</f>
        <v>0</v>
      </c>
      <c r="AW2263" s="2">
        <f t="shared" ref="AW2263:AW2294" si="886">IF($C2263=0,"-",S2263/$C2263)</f>
        <v>0</v>
      </c>
      <c r="AY2263" t="s">
        <v>1977</v>
      </c>
      <c r="AZ2263" t="s">
        <v>1912</v>
      </c>
      <c r="BA2263">
        <v>7</v>
      </c>
      <c r="BC2263">
        <v>2</v>
      </c>
      <c r="BD2263" s="91">
        <v>51</v>
      </c>
      <c r="BE2263" s="93">
        <v>135</v>
      </c>
      <c r="BF2263" s="96">
        <f t="shared" si="876"/>
        <v>51135</v>
      </c>
      <c r="BG2263" s="96">
        <f t="shared" si="875"/>
        <v>51135</v>
      </c>
      <c r="BI2263" s="7" t="s">
        <v>1447</v>
      </c>
    </row>
    <row r="2264" spans="1:61" ht="14" hidden="1" customHeight="1" outlineLevel="1" x14ac:dyDescent="0.2">
      <c r="A2264" t="s">
        <v>2545</v>
      </c>
      <c r="B2264" t="s">
        <v>1912</v>
      </c>
      <c r="C2264" s="1">
        <f t="shared" si="877"/>
        <v>20579</v>
      </c>
      <c r="D2264" s="7">
        <f>IF(N2264&gt;0, RANK(N2264,(N2264:P2264,Q2264:AF2264)),0)</f>
        <v>2</v>
      </c>
      <c r="E2264" s="7">
        <f>IF(O2264&gt;0,RANK(O2264,(N2264:P2264,Q2264:AF2264)),0)</f>
        <v>1</v>
      </c>
      <c r="F2264" s="7">
        <f>IF(P2264&gt;0,RANK(P2264,(N2264:P2264,Q2264:AF2264)),0)</f>
        <v>0</v>
      </c>
      <c r="G2264" s="1">
        <f t="shared" si="878"/>
        <v>3778</v>
      </c>
      <c r="H2264" s="2">
        <f t="shared" si="864"/>
        <v>0.18358520822197386</v>
      </c>
      <c r="I2264" s="2"/>
      <c r="J2264" s="2">
        <f t="shared" si="879"/>
        <v>0.40779435346712667</v>
      </c>
      <c r="K2264" s="2">
        <f t="shared" si="880"/>
        <v>0.59137956168910055</v>
      </c>
      <c r="L2264" s="2">
        <f t="shared" si="881"/>
        <v>0</v>
      </c>
      <c r="M2264" s="2">
        <f t="shared" si="882"/>
        <v>8.2608484377277858E-4</v>
      </c>
      <c r="N2264" s="53">
        <v>8392</v>
      </c>
      <c r="O2264" s="53">
        <v>12170</v>
      </c>
      <c r="X2264" s="53">
        <v>17</v>
      </c>
      <c r="AP2264" s="7">
        <f>IF(Q2264&gt;0,RANK(Q2264,(N2264:P2264,Q2264:AF2264)),0)</f>
        <v>0</v>
      </c>
      <c r="AQ2264" s="7">
        <f>IF(R2264&gt;0,RANK(R2264,(N2264:P2264,Q2264:AF2264)),0)</f>
        <v>0</v>
      </c>
      <c r="AR2264" s="7">
        <f>IF(T2264&gt;0,RANK(T2264,(N2264:P2264,Q2264:AF2264)),0)</f>
        <v>0</v>
      </c>
      <c r="AS2264" s="7">
        <f>IF(S2264&gt;0,RANK(S2264,(N2264:P2264,Q2264:AF2264)),0)</f>
        <v>0</v>
      </c>
      <c r="AT2264" s="2">
        <f t="shared" si="883"/>
        <v>0</v>
      </c>
      <c r="AU2264" s="2">
        <f t="shared" si="884"/>
        <v>0</v>
      </c>
      <c r="AV2264" s="2">
        <f t="shared" si="885"/>
        <v>0</v>
      </c>
      <c r="AW2264" s="2">
        <f t="shared" si="886"/>
        <v>0</v>
      </c>
      <c r="AY2264" t="s">
        <v>2545</v>
      </c>
      <c r="AZ2264" t="s">
        <v>1912</v>
      </c>
      <c r="BA2264">
        <v>7</v>
      </c>
      <c r="BC2264">
        <v>2</v>
      </c>
      <c r="BD2264" s="91">
        <v>51</v>
      </c>
      <c r="BE2264" s="93">
        <v>137</v>
      </c>
      <c r="BF2264" s="96">
        <f t="shared" si="876"/>
        <v>51137</v>
      </c>
      <c r="BG2264" s="96">
        <f t="shared" si="875"/>
        <v>51137</v>
      </c>
      <c r="BI2264" s="7" t="s">
        <v>1447</v>
      </c>
    </row>
    <row r="2265" spans="1:61" ht="14" hidden="1" customHeight="1" outlineLevel="1" x14ac:dyDescent="0.2">
      <c r="A2265" t="s">
        <v>1978</v>
      </c>
      <c r="B2265" t="s">
        <v>1912</v>
      </c>
      <c r="C2265" s="1">
        <f t="shared" si="877"/>
        <v>12403</v>
      </c>
      <c r="D2265" s="7">
        <f>IF(N2265&gt;0, RANK(N2265,(N2265:P2265,Q2265:AF2265)),0)</f>
        <v>2</v>
      </c>
      <c r="E2265" s="7">
        <f>IF(O2265&gt;0,RANK(O2265,(N2265:P2265,Q2265:AF2265)),0)</f>
        <v>1</v>
      </c>
      <c r="F2265" s="7">
        <f>IF(P2265&gt;0,RANK(P2265,(N2265:P2265,Q2265:AF2265)),0)</f>
        <v>0</v>
      </c>
      <c r="G2265" s="1">
        <f t="shared" si="878"/>
        <v>5548</v>
      </c>
      <c r="H2265" s="2">
        <f t="shared" si="864"/>
        <v>0.44731113440296705</v>
      </c>
      <c r="I2265" s="2"/>
      <c r="J2265" s="2">
        <f t="shared" si="879"/>
        <v>0.27573974038539062</v>
      </c>
      <c r="K2265" s="2">
        <f t="shared" si="880"/>
        <v>0.72305087478835761</v>
      </c>
      <c r="L2265" s="2">
        <f t="shared" si="881"/>
        <v>0</v>
      </c>
      <c r="M2265" s="2">
        <f t="shared" si="882"/>
        <v>1.2093848262517692E-3</v>
      </c>
      <c r="N2265" s="53">
        <v>3420</v>
      </c>
      <c r="O2265" s="53">
        <v>8968</v>
      </c>
      <c r="X2265" s="53">
        <v>15</v>
      </c>
      <c r="AP2265" s="7">
        <f>IF(Q2265&gt;0,RANK(Q2265,(N2265:P2265,Q2265:AF2265)),0)</f>
        <v>0</v>
      </c>
      <c r="AQ2265" s="7">
        <f>IF(R2265&gt;0,RANK(R2265,(N2265:P2265,Q2265:AF2265)),0)</f>
        <v>0</v>
      </c>
      <c r="AR2265" s="7">
        <f>IF(T2265&gt;0,RANK(T2265,(N2265:P2265,Q2265:AF2265)),0)</f>
        <v>0</v>
      </c>
      <c r="AS2265" s="7">
        <f>IF(S2265&gt;0,RANK(S2265,(N2265:P2265,Q2265:AF2265)),0)</f>
        <v>0</v>
      </c>
      <c r="AT2265" s="2">
        <f t="shared" si="883"/>
        <v>0</v>
      </c>
      <c r="AU2265" s="2">
        <f t="shared" si="884"/>
        <v>0</v>
      </c>
      <c r="AV2265" s="2">
        <f t="shared" si="885"/>
        <v>0</v>
      </c>
      <c r="AW2265" s="2">
        <f t="shared" si="886"/>
        <v>0</v>
      </c>
      <c r="AY2265" t="s">
        <v>1978</v>
      </c>
      <c r="AZ2265" t="s">
        <v>1912</v>
      </c>
      <c r="BA2265">
        <v>6</v>
      </c>
      <c r="BC2265">
        <v>2</v>
      </c>
      <c r="BD2265" s="91">
        <v>51</v>
      </c>
      <c r="BE2265" s="93">
        <v>139</v>
      </c>
      <c r="BF2265" s="96">
        <f t="shared" si="876"/>
        <v>51139</v>
      </c>
      <c r="BG2265" s="96">
        <f t="shared" si="875"/>
        <v>51139</v>
      </c>
      <c r="BI2265" s="7" t="s">
        <v>1447</v>
      </c>
    </row>
    <row r="2266" spans="1:61" ht="14" hidden="1" customHeight="1" outlineLevel="1" x14ac:dyDescent="0.2">
      <c r="A2266" t="s">
        <v>2331</v>
      </c>
      <c r="B2266" t="s">
        <v>1912</v>
      </c>
      <c r="C2266" s="1">
        <f t="shared" si="877"/>
        <v>9198</v>
      </c>
      <c r="D2266" s="7">
        <f>IF(N2266&gt;0, RANK(N2266,(N2266:P2266,Q2266:AF2266)),0)</f>
        <v>2</v>
      </c>
      <c r="E2266" s="7">
        <f>IF(O2266&gt;0,RANK(O2266,(N2266:P2266,Q2266:AF2266)),0)</f>
        <v>1</v>
      </c>
      <c r="F2266" s="7">
        <f>IF(P2266&gt;0,RANK(P2266,(N2266:P2266,Q2266:AF2266)),0)</f>
        <v>0</v>
      </c>
      <c r="G2266" s="1">
        <f t="shared" si="878"/>
        <v>4565</v>
      </c>
      <c r="H2266" s="2">
        <f t="shared" si="864"/>
        <v>0.49630354424874973</v>
      </c>
      <c r="I2266" s="2"/>
      <c r="J2266" s="2">
        <f t="shared" si="879"/>
        <v>0.25114155251141551</v>
      </c>
      <c r="K2266" s="2">
        <f t="shared" si="880"/>
        <v>0.74744509676016524</v>
      </c>
      <c r="L2266" s="2">
        <f t="shared" si="881"/>
        <v>0</v>
      </c>
      <c r="M2266" s="2">
        <f t="shared" si="882"/>
        <v>1.4133507284191937E-3</v>
      </c>
      <c r="N2266" s="53">
        <v>2310</v>
      </c>
      <c r="O2266" s="53">
        <v>6875</v>
      </c>
      <c r="X2266" s="53">
        <v>13</v>
      </c>
      <c r="AP2266" s="7">
        <f>IF(Q2266&gt;0,RANK(Q2266,(N2266:P2266,Q2266:AF2266)),0)</f>
        <v>0</v>
      </c>
      <c r="AQ2266" s="7">
        <f>IF(R2266&gt;0,RANK(R2266,(N2266:P2266,Q2266:AF2266)),0)</f>
        <v>0</v>
      </c>
      <c r="AR2266" s="7">
        <f>IF(T2266&gt;0,RANK(T2266,(N2266:P2266,Q2266:AF2266)),0)</f>
        <v>0</v>
      </c>
      <c r="AS2266" s="7">
        <f>IF(S2266&gt;0,RANK(S2266,(N2266:P2266,Q2266:AF2266)),0)</f>
        <v>0</v>
      </c>
      <c r="AT2266" s="2">
        <f t="shared" si="883"/>
        <v>0</v>
      </c>
      <c r="AU2266" s="2">
        <f t="shared" si="884"/>
        <v>0</v>
      </c>
      <c r="AV2266" s="2">
        <f t="shared" si="885"/>
        <v>0</v>
      </c>
      <c r="AW2266" s="2">
        <f t="shared" si="886"/>
        <v>0</v>
      </c>
      <c r="AY2266" t="s">
        <v>2331</v>
      </c>
      <c r="AZ2266" t="s">
        <v>1912</v>
      </c>
      <c r="BA2266">
        <v>9</v>
      </c>
      <c r="BC2266">
        <v>2</v>
      </c>
      <c r="BD2266" s="91">
        <v>51</v>
      </c>
      <c r="BE2266" s="93">
        <v>141</v>
      </c>
      <c r="BF2266" s="96">
        <f t="shared" si="876"/>
        <v>51141</v>
      </c>
      <c r="BG2266" s="96">
        <f t="shared" si="875"/>
        <v>51141</v>
      </c>
      <c r="BI2266" s="7" t="s">
        <v>1447</v>
      </c>
    </row>
    <row r="2267" spans="1:61" ht="14" hidden="1" customHeight="1" outlineLevel="1" x14ac:dyDescent="0.2">
      <c r="A2267" t="s">
        <v>709</v>
      </c>
      <c r="B2267" t="s">
        <v>1912</v>
      </c>
      <c r="C2267" s="1">
        <f t="shared" si="877"/>
        <v>33526</v>
      </c>
      <c r="D2267" s="7">
        <f>IF(N2267&gt;0, RANK(N2267,(N2267:P2267,Q2267:AF2267)),0)</f>
        <v>2</v>
      </c>
      <c r="E2267" s="7">
        <f>IF(O2267&gt;0,RANK(O2267,(N2267:P2267,Q2267:AF2267)),0)</f>
        <v>1</v>
      </c>
      <c r="F2267" s="7">
        <f>IF(P2267&gt;0,RANK(P2267,(N2267:P2267,Q2267:AF2267)),0)</f>
        <v>0</v>
      </c>
      <c r="G2267" s="1">
        <f t="shared" si="878"/>
        <v>10484</v>
      </c>
      <c r="H2267" s="2">
        <f t="shared" si="864"/>
        <v>0.31271252162500746</v>
      </c>
      <c r="I2267" s="2"/>
      <c r="J2267" s="2">
        <f t="shared" si="879"/>
        <v>0.34328580802958897</v>
      </c>
      <c r="K2267" s="2">
        <f t="shared" si="880"/>
        <v>0.65599832965459648</v>
      </c>
      <c r="L2267" s="2">
        <f t="shared" si="881"/>
        <v>0</v>
      </c>
      <c r="M2267" s="2">
        <f t="shared" si="882"/>
        <v>7.1586231581455273E-4</v>
      </c>
      <c r="N2267" s="53">
        <v>11509</v>
      </c>
      <c r="O2267" s="53">
        <v>21993</v>
      </c>
      <c r="X2267" s="53">
        <v>24</v>
      </c>
      <c r="AP2267" s="7">
        <f>IF(Q2267&gt;0,RANK(Q2267,(N2267:P2267,Q2267:AF2267)),0)</f>
        <v>0</v>
      </c>
      <c r="AQ2267" s="7">
        <f>IF(R2267&gt;0,RANK(R2267,(N2267:P2267,Q2267:AF2267)),0)</f>
        <v>0</v>
      </c>
      <c r="AR2267" s="7">
        <f>IF(T2267&gt;0,RANK(T2267,(N2267:P2267,Q2267:AF2267)),0)</f>
        <v>0</v>
      </c>
      <c r="AS2267" s="7">
        <f>IF(S2267&gt;0,RANK(S2267,(N2267:P2267,Q2267:AF2267)),0)</f>
        <v>0</v>
      </c>
      <c r="AT2267" s="2">
        <f t="shared" si="883"/>
        <v>0</v>
      </c>
      <c r="AU2267" s="2">
        <f t="shared" si="884"/>
        <v>0</v>
      </c>
      <c r="AV2267" s="2">
        <f t="shared" si="885"/>
        <v>0</v>
      </c>
      <c r="AW2267" s="2">
        <f t="shared" si="886"/>
        <v>0</v>
      </c>
      <c r="AY2267" t="s">
        <v>709</v>
      </c>
      <c r="AZ2267" t="s">
        <v>1912</v>
      </c>
      <c r="BA2267">
        <v>5</v>
      </c>
      <c r="BC2267">
        <v>2</v>
      </c>
      <c r="BD2267" s="91">
        <v>51</v>
      </c>
      <c r="BE2267" s="93">
        <v>143</v>
      </c>
      <c r="BF2267" s="96">
        <f t="shared" si="876"/>
        <v>51143</v>
      </c>
      <c r="BG2267" s="96">
        <f t="shared" si="875"/>
        <v>51143</v>
      </c>
      <c r="BI2267" s="7" t="s">
        <v>1447</v>
      </c>
    </row>
    <row r="2268" spans="1:61" ht="14" hidden="1" customHeight="1" outlineLevel="1" x14ac:dyDescent="0.2">
      <c r="A2268" t="s">
        <v>1355</v>
      </c>
      <c r="B2268" t="s">
        <v>1912</v>
      </c>
      <c r="C2268" s="1">
        <f t="shared" si="877"/>
        <v>19640</v>
      </c>
      <c r="D2268" s="7">
        <f>IF(N2268&gt;0, RANK(N2268,(N2268:P2268,Q2268:AF2268)),0)</f>
        <v>2</v>
      </c>
      <c r="E2268" s="7">
        <f>IF(O2268&gt;0,RANK(O2268,(N2268:P2268,Q2268:AF2268)),0)</f>
        <v>1</v>
      </c>
      <c r="F2268" s="7">
        <f>IF(P2268&gt;0,RANK(P2268,(N2268:P2268,Q2268:AF2268)),0)</f>
        <v>0</v>
      </c>
      <c r="G2268" s="1">
        <f t="shared" si="878"/>
        <v>8312</v>
      </c>
      <c r="H2268" s="2">
        <f t="shared" si="864"/>
        <v>0.42321792260692465</v>
      </c>
      <c r="I2268" s="2"/>
      <c r="J2268" s="2">
        <f t="shared" si="879"/>
        <v>0.28818737270875766</v>
      </c>
      <c r="K2268" s="2">
        <f t="shared" si="880"/>
        <v>0.71140529531568231</v>
      </c>
      <c r="L2268" s="2">
        <f t="shared" si="881"/>
        <v>0</v>
      </c>
      <c r="M2268" s="2">
        <f t="shared" si="882"/>
        <v>4.0733197556008793E-4</v>
      </c>
      <c r="N2268" s="53">
        <v>5660</v>
      </c>
      <c r="O2268" s="53">
        <v>13972</v>
      </c>
      <c r="X2268" s="53">
        <v>8</v>
      </c>
      <c r="AP2268" s="7">
        <f>IF(Q2268&gt;0,RANK(Q2268,(N2268:P2268,Q2268:AF2268)),0)</f>
        <v>0</v>
      </c>
      <c r="AQ2268" s="7">
        <f>IF(R2268&gt;0,RANK(R2268,(N2268:P2268,Q2268:AF2268)),0)</f>
        <v>0</v>
      </c>
      <c r="AR2268" s="7">
        <f>IF(T2268&gt;0,RANK(T2268,(N2268:P2268,Q2268:AF2268)),0)</f>
        <v>0</v>
      </c>
      <c r="AS2268" s="7">
        <f>IF(S2268&gt;0,RANK(S2268,(N2268:P2268,Q2268:AF2268)),0)</f>
        <v>0</v>
      </c>
      <c r="AT2268" s="2">
        <f t="shared" si="883"/>
        <v>0</v>
      </c>
      <c r="AU2268" s="2">
        <f t="shared" si="884"/>
        <v>0</v>
      </c>
      <c r="AV2268" s="2">
        <f t="shared" si="885"/>
        <v>0</v>
      </c>
      <c r="AW2268" s="2">
        <f t="shared" si="886"/>
        <v>0</v>
      </c>
      <c r="AY2268" t="s">
        <v>1355</v>
      </c>
      <c r="AZ2268" t="s">
        <v>1912</v>
      </c>
      <c r="BA2268">
        <v>7</v>
      </c>
      <c r="BC2268">
        <v>2</v>
      </c>
      <c r="BD2268" s="91">
        <v>51</v>
      </c>
      <c r="BE2268" s="93">
        <v>145</v>
      </c>
      <c r="BF2268" s="96">
        <f t="shared" si="876"/>
        <v>51145</v>
      </c>
      <c r="BG2268" s="96">
        <f t="shared" si="875"/>
        <v>51145</v>
      </c>
      <c r="BI2268" s="7" t="s">
        <v>1447</v>
      </c>
    </row>
    <row r="2269" spans="1:61" ht="14" hidden="1" customHeight="1" outlineLevel="1" x14ac:dyDescent="0.2">
      <c r="A2269" t="s">
        <v>1513</v>
      </c>
      <c r="B2269" t="s">
        <v>1912</v>
      </c>
      <c r="C2269" s="1">
        <f t="shared" si="877"/>
        <v>9500</v>
      </c>
      <c r="D2269" s="7">
        <f>IF(N2269&gt;0, RANK(N2269,(N2269:P2269,Q2269:AF2269)),0)</f>
        <v>1</v>
      </c>
      <c r="E2269" s="7">
        <f>IF(O2269&gt;0,RANK(O2269,(N2269:P2269,Q2269:AF2269)),0)</f>
        <v>2</v>
      </c>
      <c r="F2269" s="7">
        <f>IF(P2269&gt;0,RANK(P2269,(N2269:P2269,Q2269:AF2269)),0)</f>
        <v>0</v>
      </c>
      <c r="G2269" s="1">
        <f t="shared" si="878"/>
        <v>904</v>
      </c>
      <c r="H2269" s="2">
        <f t="shared" si="864"/>
        <v>9.5157894736842108E-2</v>
      </c>
      <c r="I2269" s="2"/>
      <c r="J2269" s="2">
        <f t="shared" si="879"/>
        <v>0.54684210526315791</v>
      </c>
      <c r="K2269" s="2">
        <f t="shared" si="880"/>
        <v>0.4516842105263158</v>
      </c>
      <c r="L2269" s="2">
        <f t="shared" si="881"/>
        <v>0</v>
      </c>
      <c r="M2269" s="2">
        <f t="shared" si="882"/>
        <v>1.4736842105262937E-3</v>
      </c>
      <c r="N2269" s="53">
        <v>5195</v>
      </c>
      <c r="O2269" s="53">
        <v>4291</v>
      </c>
      <c r="X2269" s="53">
        <v>14</v>
      </c>
      <c r="AP2269" s="7">
        <f>IF(Q2269&gt;0,RANK(Q2269,(N2269:P2269,Q2269:AF2269)),0)</f>
        <v>0</v>
      </c>
      <c r="AQ2269" s="7">
        <f>IF(R2269&gt;0,RANK(R2269,(N2269:P2269,Q2269:AF2269)),0)</f>
        <v>0</v>
      </c>
      <c r="AR2269" s="7">
        <f>IF(T2269&gt;0,RANK(T2269,(N2269:P2269,Q2269:AF2269)),0)</f>
        <v>0</v>
      </c>
      <c r="AS2269" s="7">
        <f>IF(S2269&gt;0,RANK(S2269,(N2269:P2269,Q2269:AF2269)),0)</f>
        <v>0</v>
      </c>
      <c r="AT2269" s="2">
        <f t="shared" si="883"/>
        <v>0</v>
      </c>
      <c r="AU2269" s="2">
        <f t="shared" si="884"/>
        <v>0</v>
      </c>
      <c r="AV2269" s="2">
        <f t="shared" si="885"/>
        <v>0</v>
      </c>
      <c r="AW2269" s="2">
        <f t="shared" si="886"/>
        <v>0</v>
      </c>
      <c r="AY2269" t="s">
        <v>1513</v>
      </c>
      <c r="AZ2269" t="s">
        <v>1912</v>
      </c>
      <c r="BA2269">
        <v>5</v>
      </c>
      <c r="BC2269">
        <v>2</v>
      </c>
      <c r="BD2269" s="91">
        <v>51</v>
      </c>
      <c r="BE2269" s="93">
        <v>147</v>
      </c>
      <c r="BF2269" s="96">
        <f t="shared" si="876"/>
        <v>51147</v>
      </c>
      <c r="BG2269" s="96">
        <f t="shared" si="875"/>
        <v>51147</v>
      </c>
      <c r="BI2269" s="7" t="s">
        <v>1447</v>
      </c>
    </row>
    <row r="2270" spans="1:61" ht="14" hidden="1" customHeight="1" outlineLevel="1" x14ac:dyDescent="0.2">
      <c r="A2270" t="s">
        <v>2429</v>
      </c>
      <c r="B2270" t="s">
        <v>1912</v>
      </c>
      <c r="C2270" s="1">
        <f t="shared" si="877"/>
        <v>17051</v>
      </c>
      <c r="D2270" s="7">
        <f>IF(N2270&gt;0, RANK(N2270,(N2270:P2270,Q2270:AF2270)),0)</f>
        <v>2</v>
      </c>
      <c r="E2270" s="7">
        <f>IF(O2270&gt;0,RANK(O2270,(N2270:P2270,Q2270:AF2270)),0)</f>
        <v>1</v>
      </c>
      <c r="F2270" s="7">
        <f>IF(P2270&gt;0,RANK(P2270,(N2270:P2270,Q2270:AF2270)),0)</f>
        <v>0</v>
      </c>
      <c r="G2270" s="1">
        <f t="shared" si="878"/>
        <v>2643</v>
      </c>
      <c r="H2270" s="2">
        <f t="shared" si="864"/>
        <v>0.15500557152073191</v>
      </c>
      <c r="I2270" s="2"/>
      <c r="J2270" s="2">
        <f t="shared" si="879"/>
        <v>0.42220397630637502</v>
      </c>
      <c r="K2270" s="2">
        <f t="shared" si="880"/>
        <v>0.57720954782710687</v>
      </c>
      <c r="L2270" s="2">
        <f t="shared" si="881"/>
        <v>0</v>
      </c>
      <c r="M2270" s="2">
        <f t="shared" si="882"/>
        <v>5.8647586651816574E-4</v>
      </c>
      <c r="N2270" s="53">
        <v>7199</v>
      </c>
      <c r="O2270" s="53">
        <v>9842</v>
      </c>
      <c r="X2270" s="53">
        <v>10</v>
      </c>
      <c r="AP2270" s="7">
        <f>IF(Q2270&gt;0,RANK(Q2270,(N2270:P2270,Q2270:AF2270)),0)</f>
        <v>0</v>
      </c>
      <c r="AQ2270" s="7">
        <f>IF(R2270&gt;0,RANK(R2270,(N2270:P2270,Q2270:AF2270)),0)</f>
        <v>0</v>
      </c>
      <c r="AR2270" s="7">
        <f>IF(T2270&gt;0,RANK(T2270,(N2270:P2270,Q2270:AF2270)),0)</f>
        <v>0</v>
      </c>
      <c r="AS2270" s="7">
        <f>IF(S2270&gt;0,RANK(S2270,(N2270:P2270,Q2270:AF2270)),0)</f>
        <v>0</v>
      </c>
      <c r="AT2270" s="2">
        <f t="shared" si="883"/>
        <v>0</v>
      </c>
      <c r="AU2270" s="2">
        <f t="shared" si="884"/>
        <v>0</v>
      </c>
      <c r="AV2270" s="2">
        <f t="shared" si="885"/>
        <v>0</v>
      </c>
      <c r="AW2270" s="2">
        <f t="shared" si="886"/>
        <v>0</v>
      </c>
      <c r="AY2270" t="s">
        <v>2429</v>
      </c>
      <c r="AZ2270" t="s">
        <v>1912</v>
      </c>
      <c r="BA2270">
        <v>4</v>
      </c>
      <c r="BC2270">
        <v>2</v>
      </c>
      <c r="BD2270" s="91">
        <v>51</v>
      </c>
      <c r="BE2270" s="93">
        <v>149</v>
      </c>
      <c r="BF2270" s="96">
        <f t="shared" si="876"/>
        <v>51149</v>
      </c>
      <c r="BG2270" s="96">
        <f t="shared" si="875"/>
        <v>51149</v>
      </c>
      <c r="BI2270" s="7" t="s">
        <v>1447</v>
      </c>
    </row>
    <row r="2271" spans="1:61" ht="14" hidden="1" customHeight="1" outlineLevel="1" x14ac:dyDescent="0.2">
      <c r="A2271" t="s">
        <v>1168</v>
      </c>
      <c r="B2271" t="s">
        <v>1912</v>
      </c>
      <c r="C2271" s="1">
        <f t="shared" si="877"/>
        <v>224415</v>
      </c>
      <c r="D2271" s="7">
        <f>IF(N2271&gt;0, RANK(N2271,(N2271:P2271,Q2271:AF2271)),0)</f>
        <v>1</v>
      </c>
      <c r="E2271" s="7">
        <f>IF(O2271&gt;0,RANK(O2271,(N2271:P2271,Q2271:AF2271)),0)</f>
        <v>2</v>
      </c>
      <c r="F2271" s="7">
        <f>IF(P2271&gt;0,RANK(P2271,(N2271:P2271,Q2271:AF2271)),0)</f>
        <v>0</v>
      </c>
      <c r="G2271" s="1">
        <f t="shared" si="878"/>
        <v>64092</v>
      </c>
      <c r="H2271" s="2">
        <f t="shared" si="864"/>
        <v>0.28559588262816654</v>
      </c>
      <c r="I2271" s="2"/>
      <c r="J2271" s="2">
        <f t="shared" si="879"/>
        <v>0.64239021455785039</v>
      </c>
      <c r="K2271" s="2">
        <f t="shared" si="880"/>
        <v>0.35679433192968385</v>
      </c>
      <c r="L2271" s="2">
        <f t="shared" si="881"/>
        <v>0</v>
      </c>
      <c r="M2271" s="2">
        <f t="shared" si="882"/>
        <v>8.1545351246575803E-4</v>
      </c>
      <c r="N2271" s="53">
        <v>144162</v>
      </c>
      <c r="O2271" s="53">
        <v>80070</v>
      </c>
      <c r="X2271" s="53">
        <v>183</v>
      </c>
      <c r="AP2271" s="7">
        <f>IF(Q2271&gt;0,RANK(Q2271,(N2271:P2271,Q2271:AF2271)),0)</f>
        <v>0</v>
      </c>
      <c r="AQ2271" s="7">
        <f>IF(R2271&gt;0,RANK(R2271,(N2271:P2271,Q2271:AF2271)),0)</f>
        <v>0</v>
      </c>
      <c r="AR2271" s="7">
        <f>IF(T2271&gt;0,RANK(T2271,(N2271:P2271,Q2271:AF2271)),0)</f>
        <v>0</v>
      </c>
      <c r="AS2271" s="7">
        <f>IF(S2271&gt;0,RANK(S2271,(N2271:P2271,Q2271:AF2271)),0)</f>
        <v>0</v>
      </c>
      <c r="AT2271" s="2">
        <f t="shared" si="883"/>
        <v>0</v>
      </c>
      <c r="AU2271" s="2">
        <f t="shared" si="884"/>
        <v>0</v>
      </c>
      <c r="AV2271" s="2">
        <f t="shared" si="885"/>
        <v>0</v>
      </c>
      <c r="AW2271" s="2">
        <f t="shared" si="886"/>
        <v>0</v>
      </c>
      <c r="AY2271" t="s">
        <v>1168</v>
      </c>
      <c r="AZ2271" t="s">
        <v>1912</v>
      </c>
      <c r="BC2271">
        <v>2</v>
      </c>
      <c r="BD2271" s="91">
        <v>51</v>
      </c>
      <c r="BE2271" s="93">
        <v>153</v>
      </c>
      <c r="BF2271" s="96">
        <f t="shared" si="876"/>
        <v>51153</v>
      </c>
      <c r="BG2271" s="96">
        <f t="shared" si="875"/>
        <v>51153</v>
      </c>
      <c r="BI2271" s="7" t="s">
        <v>1447</v>
      </c>
    </row>
    <row r="2272" spans="1:61" ht="14" hidden="1" customHeight="1" outlineLevel="1" x14ac:dyDescent="0.2">
      <c r="A2272" t="s">
        <v>983</v>
      </c>
      <c r="B2272" t="s">
        <v>1912</v>
      </c>
      <c r="C2272" s="1">
        <f t="shared" si="877"/>
        <v>17158</v>
      </c>
      <c r="D2272" s="7">
        <f>IF(N2272&gt;0, RANK(N2272,(N2272:P2272,Q2272:AF2272)),0)</f>
        <v>2</v>
      </c>
      <c r="E2272" s="7">
        <f>IF(O2272&gt;0,RANK(O2272,(N2272:P2272,Q2272:AF2272)),0)</f>
        <v>1</v>
      </c>
      <c r="F2272" s="7">
        <f>IF(P2272&gt;0,RANK(P2272,(N2272:P2272,Q2272:AF2272)),0)</f>
        <v>0</v>
      </c>
      <c r="G2272" s="1">
        <f t="shared" si="878"/>
        <v>5262</v>
      </c>
      <c r="H2272" s="2">
        <f t="shared" si="864"/>
        <v>0.30667910012822008</v>
      </c>
      <c r="I2272" s="2"/>
      <c r="J2272" s="2">
        <f t="shared" si="879"/>
        <v>0.34625247697866884</v>
      </c>
      <c r="K2272" s="2">
        <f t="shared" si="880"/>
        <v>0.65293157710688887</v>
      </c>
      <c r="L2272" s="2">
        <f t="shared" si="881"/>
        <v>0</v>
      </c>
      <c r="M2272" s="2">
        <f t="shared" si="882"/>
        <v>8.1594591444233977E-4</v>
      </c>
      <c r="N2272" s="53">
        <v>5941</v>
      </c>
      <c r="O2272" s="53">
        <v>11203</v>
      </c>
      <c r="X2272" s="53">
        <v>14</v>
      </c>
      <c r="AP2272" s="7">
        <f>IF(Q2272&gt;0,RANK(Q2272,(N2272:P2272,Q2272:AF2272)),0)</f>
        <v>0</v>
      </c>
      <c r="AQ2272" s="7">
        <f>IF(R2272&gt;0,RANK(R2272,(N2272:P2272,Q2272:AF2272)),0)</f>
        <v>0</v>
      </c>
      <c r="AR2272" s="7">
        <f>IF(T2272&gt;0,RANK(T2272,(N2272:P2272,Q2272:AF2272)),0)</f>
        <v>0</v>
      </c>
      <c r="AS2272" s="7">
        <f>IF(S2272&gt;0,RANK(S2272,(N2272:P2272,Q2272:AF2272)),0)</f>
        <v>0</v>
      </c>
      <c r="AT2272" s="2">
        <f t="shared" si="883"/>
        <v>0</v>
      </c>
      <c r="AU2272" s="2">
        <f t="shared" si="884"/>
        <v>0</v>
      </c>
      <c r="AV2272" s="2">
        <f t="shared" si="885"/>
        <v>0</v>
      </c>
      <c r="AW2272" s="2">
        <f t="shared" si="886"/>
        <v>0</v>
      </c>
      <c r="AY2272" t="s">
        <v>983</v>
      </c>
      <c r="AZ2272" t="s">
        <v>1912</v>
      </c>
      <c r="BA2272">
        <v>9</v>
      </c>
      <c r="BC2272">
        <v>2</v>
      </c>
      <c r="BD2272" s="91">
        <v>51</v>
      </c>
      <c r="BE2272" s="93">
        <v>155</v>
      </c>
      <c r="BF2272" s="96">
        <f t="shared" si="876"/>
        <v>51155</v>
      </c>
      <c r="BG2272" s="96">
        <f t="shared" si="875"/>
        <v>51155</v>
      </c>
      <c r="BI2272" s="7" t="s">
        <v>1447</v>
      </c>
    </row>
    <row r="2273" spans="1:61" ht="14" hidden="1" customHeight="1" outlineLevel="1" x14ac:dyDescent="0.2">
      <c r="A2273" t="s">
        <v>1180</v>
      </c>
      <c r="B2273" t="s">
        <v>1912</v>
      </c>
      <c r="C2273" s="1">
        <f t="shared" si="877"/>
        <v>4957</v>
      </c>
      <c r="D2273" s="7">
        <f>IF(N2273&gt;0, RANK(N2273,(N2273:P2273,Q2273:AF2273)),0)</f>
        <v>2</v>
      </c>
      <c r="E2273" s="7">
        <f>IF(O2273&gt;0,RANK(O2273,(N2273:P2273,Q2273:AF2273)),0)</f>
        <v>1</v>
      </c>
      <c r="F2273" s="7">
        <f>IF(P2273&gt;0,RANK(P2273,(N2273:P2273,Q2273:AF2273)),0)</f>
        <v>0</v>
      </c>
      <c r="G2273" s="1">
        <f t="shared" si="878"/>
        <v>515</v>
      </c>
      <c r="H2273" s="2">
        <f t="shared" si="864"/>
        <v>0.10389348396207383</v>
      </c>
      <c r="I2273" s="2"/>
      <c r="J2273" s="2">
        <f t="shared" si="879"/>
        <v>0.44764978817833367</v>
      </c>
      <c r="K2273" s="2">
        <f t="shared" si="880"/>
        <v>0.55154327214040755</v>
      </c>
      <c r="L2273" s="2">
        <f t="shared" si="881"/>
        <v>0</v>
      </c>
      <c r="M2273" s="2">
        <f t="shared" si="882"/>
        <v>8.0693968125877813E-4</v>
      </c>
      <c r="N2273" s="53">
        <v>2219</v>
      </c>
      <c r="O2273" s="53">
        <v>2734</v>
      </c>
      <c r="X2273" s="53">
        <v>4</v>
      </c>
      <c r="AP2273" s="7">
        <f>IF(Q2273&gt;0,RANK(Q2273,(N2273:P2273,Q2273:AF2273)),0)</f>
        <v>0</v>
      </c>
      <c r="AQ2273" s="7">
        <f>IF(R2273&gt;0,RANK(R2273,(N2273:P2273,Q2273:AF2273)),0)</f>
        <v>0</v>
      </c>
      <c r="AR2273" s="7">
        <f>IF(T2273&gt;0,RANK(T2273,(N2273:P2273,Q2273:AF2273)),0)</f>
        <v>0</v>
      </c>
      <c r="AS2273" s="7">
        <f>IF(S2273&gt;0,RANK(S2273,(N2273:P2273,Q2273:AF2273)),0)</f>
        <v>0</v>
      </c>
      <c r="AT2273" s="2">
        <f t="shared" si="883"/>
        <v>0</v>
      </c>
      <c r="AU2273" s="2">
        <f t="shared" si="884"/>
        <v>0</v>
      </c>
      <c r="AV2273" s="2">
        <f t="shared" si="885"/>
        <v>0</v>
      </c>
      <c r="AW2273" s="2">
        <f t="shared" si="886"/>
        <v>0</v>
      </c>
      <c r="AY2273" t="s">
        <v>1180</v>
      </c>
      <c r="AZ2273" t="s">
        <v>1912</v>
      </c>
      <c r="BA2273">
        <v>5</v>
      </c>
      <c r="BC2273">
        <v>2</v>
      </c>
      <c r="BD2273" s="91">
        <v>51</v>
      </c>
      <c r="BE2273" s="93">
        <v>157</v>
      </c>
      <c r="BF2273" s="96">
        <f t="shared" si="876"/>
        <v>51157</v>
      </c>
      <c r="BG2273" s="96">
        <f t="shared" si="875"/>
        <v>51157</v>
      </c>
      <c r="BI2273" s="7" t="s">
        <v>1447</v>
      </c>
    </row>
    <row r="2274" spans="1:61" ht="14" hidden="1" customHeight="1" outlineLevel="1" x14ac:dyDescent="0.2">
      <c r="A2274" t="s">
        <v>1025</v>
      </c>
      <c r="B2274" t="s">
        <v>1912</v>
      </c>
      <c r="C2274" s="1">
        <f t="shared" si="877"/>
        <v>4037</v>
      </c>
      <c r="D2274" s="7">
        <f>IF(N2274&gt;0, RANK(N2274,(N2274:P2274,Q2274:AF2274)),0)</f>
        <v>2</v>
      </c>
      <c r="E2274" s="7">
        <f>IF(O2274&gt;0,RANK(O2274,(N2274:P2274,Q2274:AF2274)),0)</f>
        <v>1</v>
      </c>
      <c r="F2274" s="7">
        <f>IF(P2274&gt;0,RANK(P2274,(N2274:P2274,Q2274:AF2274)),0)</f>
        <v>0</v>
      </c>
      <c r="G2274" s="1">
        <f t="shared" si="878"/>
        <v>660</v>
      </c>
      <c r="H2274" s="2">
        <f t="shared" si="864"/>
        <v>0.16348773841961853</v>
      </c>
      <c r="I2274" s="2"/>
      <c r="J2274" s="2">
        <f t="shared" si="879"/>
        <v>0.41788456774832794</v>
      </c>
      <c r="K2274" s="2">
        <f t="shared" si="880"/>
        <v>0.58137230616794644</v>
      </c>
      <c r="L2274" s="2">
        <f t="shared" si="881"/>
        <v>0</v>
      </c>
      <c r="M2274" s="2">
        <f t="shared" si="882"/>
        <v>7.4312608372562039E-4</v>
      </c>
      <c r="N2274" s="53">
        <v>1687</v>
      </c>
      <c r="O2274" s="53">
        <v>2347</v>
      </c>
      <c r="X2274" s="53">
        <v>3</v>
      </c>
      <c r="AP2274" s="7">
        <f>IF(Q2274&gt;0,RANK(Q2274,(N2274:P2274,Q2274:AF2274)),0)</f>
        <v>0</v>
      </c>
      <c r="AQ2274" s="7">
        <f>IF(R2274&gt;0,RANK(R2274,(N2274:P2274,Q2274:AF2274)),0)</f>
        <v>0</v>
      </c>
      <c r="AR2274" s="7">
        <f>IF(T2274&gt;0,RANK(T2274,(N2274:P2274,Q2274:AF2274)),0)</f>
        <v>0</v>
      </c>
      <c r="AS2274" s="7">
        <f>IF(S2274&gt;0,RANK(S2274,(N2274:P2274,Q2274:AF2274)),0)</f>
        <v>0</v>
      </c>
      <c r="AT2274" s="2">
        <f t="shared" si="883"/>
        <v>0</v>
      </c>
      <c r="AU2274" s="2">
        <f t="shared" si="884"/>
        <v>0</v>
      </c>
      <c r="AV2274" s="2">
        <f t="shared" si="885"/>
        <v>0</v>
      </c>
      <c r="AW2274" s="2">
        <f t="shared" si="886"/>
        <v>0</v>
      </c>
      <c r="AY2274" t="s">
        <v>1025</v>
      </c>
      <c r="AZ2274" t="s">
        <v>1912</v>
      </c>
      <c r="BA2274">
        <v>1</v>
      </c>
      <c r="BC2274">
        <v>2</v>
      </c>
      <c r="BD2274" s="91">
        <v>51</v>
      </c>
      <c r="BE2274" s="93">
        <v>159</v>
      </c>
      <c r="BF2274" s="96">
        <f t="shared" si="876"/>
        <v>51159</v>
      </c>
      <c r="BG2274" s="96">
        <f t="shared" si="875"/>
        <v>51159</v>
      </c>
      <c r="BI2274" s="7" t="s">
        <v>1447</v>
      </c>
    </row>
    <row r="2275" spans="1:61" ht="14" hidden="1" customHeight="1" outlineLevel="1" x14ac:dyDescent="0.2">
      <c r="A2275" t="s">
        <v>1894</v>
      </c>
      <c r="B2275" t="s">
        <v>1912</v>
      </c>
      <c r="C2275" s="1">
        <f t="shared" si="877"/>
        <v>56733</v>
      </c>
      <c r="D2275" s="7">
        <f>IF(N2275&gt;0, RANK(N2275,(N2275:P2275,Q2275:AF2275)),0)</f>
        <v>2</v>
      </c>
      <c r="E2275" s="7">
        <f>IF(O2275&gt;0,RANK(O2275,(N2275:P2275,Q2275:AF2275)),0)</f>
        <v>1</v>
      </c>
      <c r="F2275" s="7">
        <f>IF(P2275&gt;0,RANK(P2275,(N2275:P2275,Q2275:AF2275)),0)</f>
        <v>0</v>
      </c>
      <c r="G2275" s="1">
        <f t="shared" si="878"/>
        <v>8599</v>
      </c>
      <c r="H2275" s="2">
        <f t="shared" si="864"/>
        <v>0.15156963319408456</v>
      </c>
      <c r="I2275" s="2"/>
      <c r="J2275" s="2">
        <f t="shared" si="879"/>
        <v>0.42379214919006575</v>
      </c>
      <c r="K2275" s="2">
        <f t="shared" si="880"/>
        <v>0.57536178238415037</v>
      </c>
      <c r="L2275" s="2">
        <f t="shared" si="881"/>
        <v>0</v>
      </c>
      <c r="M2275" s="2">
        <f t="shared" si="882"/>
        <v>8.4606842578383024E-4</v>
      </c>
      <c r="N2275" s="53">
        <v>24043</v>
      </c>
      <c r="O2275" s="53">
        <v>32642</v>
      </c>
      <c r="X2275" s="53">
        <v>48</v>
      </c>
      <c r="AP2275" s="7">
        <f>IF(Q2275&gt;0,RANK(Q2275,(N2275:P2275,Q2275:AF2275)),0)</f>
        <v>0</v>
      </c>
      <c r="AQ2275" s="7">
        <f>IF(R2275&gt;0,RANK(R2275,(N2275:P2275,Q2275:AF2275)),0)</f>
        <v>0</v>
      </c>
      <c r="AR2275" s="7">
        <f>IF(T2275&gt;0,RANK(T2275,(N2275:P2275,Q2275:AF2275)),0)</f>
        <v>0</v>
      </c>
      <c r="AS2275" s="7">
        <f>IF(S2275&gt;0,RANK(S2275,(N2275:P2275,Q2275:AF2275)),0)</f>
        <v>0</v>
      </c>
      <c r="AT2275" s="2">
        <f t="shared" si="883"/>
        <v>0</v>
      </c>
      <c r="AU2275" s="2">
        <f t="shared" si="884"/>
        <v>0</v>
      </c>
      <c r="AV2275" s="2">
        <f t="shared" si="885"/>
        <v>0</v>
      </c>
      <c r="AW2275" s="2">
        <f t="shared" si="886"/>
        <v>0</v>
      </c>
      <c r="AY2275" t="s">
        <v>1894</v>
      </c>
      <c r="AZ2275" t="s">
        <v>1912</v>
      </c>
      <c r="BC2275">
        <v>2</v>
      </c>
      <c r="BD2275" s="91">
        <v>51</v>
      </c>
      <c r="BE2275" s="93">
        <v>161</v>
      </c>
      <c r="BF2275" s="96">
        <f t="shared" si="876"/>
        <v>51161</v>
      </c>
      <c r="BG2275" s="96">
        <f t="shared" si="875"/>
        <v>51161</v>
      </c>
      <c r="BI2275" s="7" t="s">
        <v>1447</v>
      </c>
    </row>
    <row r="2276" spans="1:61" ht="14" hidden="1" customHeight="1" outlineLevel="1" x14ac:dyDescent="0.2">
      <c r="A2276" t="s">
        <v>674</v>
      </c>
      <c r="B2276" t="s">
        <v>1912</v>
      </c>
      <c r="C2276" s="1">
        <f t="shared" si="877"/>
        <v>12274</v>
      </c>
      <c r="D2276" s="7">
        <f>IF(N2276&gt;0, RANK(N2276,(N2276:P2276,Q2276:AF2276)),0)</f>
        <v>2</v>
      </c>
      <c r="E2276" s="7">
        <f>IF(O2276&gt;0,RANK(O2276,(N2276:P2276,Q2276:AF2276)),0)</f>
        <v>1</v>
      </c>
      <c r="F2276" s="7">
        <f>IF(P2276&gt;0,RANK(P2276,(N2276:P2276,Q2276:AF2276)),0)</f>
        <v>0</v>
      </c>
      <c r="G2276" s="1">
        <f t="shared" si="878"/>
        <v>3006</v>
      </c>
      <c r="H2276" s="2">
        <f t="shared" si="864"/>
        <v>0.24490793547335832</v>
      </c>
      <c r="I2276" s="2"/>
      <c r="J2276" s="2">
        <f t="shared" si="879"/>
        <v>0.37730161316604205</v>
      </c>
      <c r="K2276" s="2">
        <f t="shared" si="880"/>
        <v>0.62220954863940037</v>
      </c>
      <c r="L2276" s="2">
        <f t="shared" si="881"/>
        <v>0</v>
      </c>
      <c r="M2276" s="2">
        <f t="shared" si="882"/>
        <v>4.8883819455758371E-4</v>
      </c>
      <c r="N2276" s="53">
        <v>4631</v>
      </c>
      <c r="O2276" s="53">
        <v>7637</v>
      </c>
      <c r="X2276" s="53">
        <v>6</v>
      </c>
      <c r="AP2276" s="7">
        <f>IF(Q2276&gt;0,RANK(Q2276,(N2276:P2276,Q2276:AF2276)),0)</f>
        <v>0</v>
      </c>
      <c r="AQ2276" s="7">
        <f>IF(R2276&gt;0,RANK(R2276,(N2276:P2276,Q2276:AF2276)),0)</f>
        <v>0</v>
      </c>
      <c r="AR2276" s="7">
        <f>IF(T2276&gt;0,RANK(T2276,(N2276:P2276,Q2276:AF2276)),0)</f>
        <v>0</v>
      </c>
      <c r="AS2276" s="7">
        <f>IF(S2276&gt;0,RANK(S2276,(N2276:P2276,Q2276:AF2276)),0)</f>
        <v>0</v>
      </c>
      <c r="AT2276" s="2">
        <f t="shared" si="883"/>
        <v>0</v>
      </c>
      <c r="AU2276" s="2">
        <f t="shared" si="884"/>
        <v>0</v>
      </c>
      <c r="AV2276" s="2">
        <f t="shared" si="885"/>
        <v>0</v>
      </c>
      <c r="AW2276" s="2">
        <f t="shared" si="886"/>
        <v>0</v>
      </c>
      <c r="AY2276" t="s">
        <v>674</v>
      </c>
      <c r="AZ2276" t="s">
        <v>1912</v>
      </c>
      <c r="BA2276">
        <v>6</v>
      </c>
      <c r="BC2276">
        <v>2</v>
      </c>
      <c r="BD2276" s="91">
        <v>51</v>
      </c>
      <c r="BE2276" s="93">
        <v>163</v>
      </c>
      <c r="BF2276" s="96">
        <f t="shared" si="876"/>
        <v>51163</v>
      </c>
      <c r="BG2276" s="96">
        <f t="shared" si="875"/>
        <v>51163</v>
      </c>
      <c r="BI2276" s="7" t="s">
        <v>1447</v>
      </c>
    </row>
    <row r="2277" spans="1:61" ht="14" hidden="1" customHeight="1" outlineLevel="1" x14ac:dyDescent="0.2">
      <c r="A2277" t="s">
        <v>269</v>
      </c>
      <c r="B2277" t="s">
        <v>1912</v>
      </c>
      <c r="C2277" s="1">
        <f t="shared" si="877"/>
        <v>43468</v>
      </c>
      <c r="D2277" s="7">
        <f>IF(N2277&gt;0, RANK(N2277,(N2277:P2277,Q2277:AF2277)),0)</f>
        <v>2</v>
      </c>
      <c r="E2277" s="7">
        <f>IF(O2277&gt;0,RANK(O2277,(N2277:P2277,Q2277:AF2277)),0)</f>
        <v>1</v>
      </c>
      <c r="F2277" s="7">
        <f>IF(P2277&gt;0,RANK(P2277,(N2277:P2277,Q2277:AF2277)),0)</f>
        <v>0</v>
      </c>
      <c r="G2277" s="1">
        <f t="shared" si="878"/>
        <v>15961</v>
      </c>
      <c r="H2277" s="2">
        <f t="shared" si="864"/>
        <v>0.36718965675899512</v>
      </c>
      <c r="I2277" s="2"/>
      <c r="J2277" s="2">
        <f t="shared" si="879"/>
        <v>0.31607159289592346</v>
      </c>
      <c r="K2277" s="2">
        <f t="shared" si="880"/>
        <v>0.68326124965491852</v>
      </c>
      <c r="L2277" s="2">
        <f t="shared" si="881"/>
        <v>0</v>
      </c>
      <c r="M2277" s="2">
        <f t="shared" si="882"/>
        <v>6.6715744915801789E-4</v>
      </c>
      <c r="N2277" s="53">
        <v>13739</v>
      </c>
      <c r="O2277" s="53">
        <v>29700</v>
      </c>
      <c r="X2277" s="53">
        <v>29</v>
      </c>
      <c r="AP2277" s="7">
        <f>IF(Q2277&gt;0,RANK(Q2277,(N2277:P2277,Q2277:AF2277)),0)</f>
        <v>0</v>
      </c>
      <c r="AQ2277" s="7">
        <f>IF(R2277&gt;0,RANK(R2277,(N2277:P2277,Q2277:AF2277)),0)</f>
        <v>0</v>
      </c>
      <c r="AR2277" s="7">
        <f>IF(T2277&gt;0,RANK(T2277,(N2277:P2277,Q2277:AF2277)),0)</f>
        <v>0</v>
      </c>
      <c r="AS2277" s="7">
        <f>IF(S2277&gt;0,RANK(S2277,(N2277:P2277,Q2277:AF2277)),0)</f>
        <v>0</v>
      </c>
      <c r="AT2277" s="2">
        <f t="shared" si="883"/>
        <v>0</v>
      </c>
      <c r="AU2277" s="2">
        <f t="shared" si="884"/>
        <v>0</v>
      </c>
      <c r="AV2277" s="2">
        <f t="shared" si="885"/>
        <v>0</v>
      </c>
      <c r="AW2277" s="2">
        <f t="shared" si="886"/>
        <v>0</v>
      </c>
      <c r="AY2277" t="s">
        <v>269</v>
      </c>
      <c r="AZ2277" t="s">
        <v>1912</v>
      </c>
      <c r="BA2277">
        <v>6</v>
      </c>
      <c r="BC2277">
        <v>2</v>
      </c>
      <c r="BD2277" s="91">
        <v>51</v>
      </c>
      <c r="BE2277" s="93">
        <v>165</v>
      </c>
      <c r="BF2277" s="96">
        <f t="shared" si="876"/>
        <v>51165</v>
      </c>
      <c r="BG2277" s="96">
        <f t="shared" si="875"/>
        <v>51165</v>
      </c>
      <c r="BI2277" s="7" t="s">
        <v>1447</v>
      </c>
    </row>
    <row r="2278" spans="1:61" ht="14" hidden="1" customHeight="1" outlineLevel="1" x14ac:dyDescent="0.2">
      <c r="A2278" t="s">
        <v>1158</v>
      </c>
      <c r="B2278" t="s">
        <v>1912</v>
      </c>
      <c r="C2278" s="1">
        <f t="shared" si="877"/>
        <v>13263</v>
      </c>
      <c r="D2278" s="7">
        <f>IF(N2278&gt;0, RANK(N2278,(N2278:P2278,Q2278:AF2278)),0)</f>
        <v>2</v>
      </c>
      <c r="E2278" s="7">
        <f>IF(O2278&gt;0,RANK(O2278,(N2278:P2278,Q2278:AF2278)),0)</f>
        <v>1</v>
      </c>
      <c r="F2278" s="7">
        <f>IF(P2278&gt;0,RANK(P2278,(N2278:P2278,Q2278:AF2278)),0)</f>
        <v>0</v>
      </c>
      <c r="G2278" s="1">
        <f t="shared" si="878"/>
        <v>6674</v>
      </c>
      <c r="H2278" s="2">
        <f t="shared" si="864"/>
        <v>0.50320440322702253</v>
      </c>
      <c r="I2278" s="2"/>
      <c r="J2278" s="2">
        <f t="shared" si="879"/>
        <v>0.24790771318706176</v>
      </c>
      <c r="K2278" s="2">
        <f t="shared" si="880"/>
        <v>0.75111211641408426</v>
      </c>
      <c r="L2278" s="2">
        <f t="shared" si="881"/>
        <v>0</v>
      </c>
      <c r="M2278" s="2">
        <f t="shared" si="882"/>
        <v>9.8017039885400781E-4</v>
      </c>
      <c r="N2278" s="53">
        <v>3288</v>
      </c>
      <c r="O2278" s="53">
        <v>9962</v>
      </c>
      <c r="X2278" s="53">
        <v>13</v>
      </c>
      <c r="AP2278" s="7">
        <f>IF(Q2278&gt;0,RANK(Q2278,(N2278:P2278,Q2278:AF2278)),0)</f>
        <v>0</v>
      </c>
      <c r="AQ2278" s="7">
        <f>IF(R2278&gt;0,RANK(R2278,(N2278:P2278,Q2278:AF2278)),0)</f>
        <v>0</v>
      </c>
      <c r="AR2278" s="7">
        <f>IF(T2278&gt;0,RANK(T2278,(N2278:P2278,Q2278:AF2278)),0)</f>
        <v>0</v>
      </c>
      <c r="AS2278" s="7">
        <f>IF(S2278&gt;0,RANK(S2278,(N2278:P2278,Q2278:AF2278)),0)</f>
        <v>0</v>
      </c>
      <c r="AT2278" s="2">
        <f t="shared" si="883"/>
        <v>0</v>
      </c>
      <c r="AU2278" s="2">
        <f t="shared" si="884"/>
        <v>0</v>
      </c>
      <c r="AV2278" s="2">
        <f t="shared" si="885"/>
        <v>0</v>
      </c>
      <c r="AW2278" s="2">
        <f t="shared" si="886"/>
        <v>0</v>
      </c>
      <c r="AY2278" t="s">
        <v>1158</v>
      </c>
      <c r="AZ2278" t="s">
        <v>1912</v>
      </c>
      <c r="BA2278">
        <v>9</v>
      </c>
      <c r="BC2278">
        <v>2</v>
      </c>
      <c r="BD2278" s="91">
        <v>51</v>
      </c>
      <c r="BE2278" s="93">
        <v>167</v>
      </c>
      <c r="BF2278" s="96">
        <f t="shared" si="876"/>
        <v>51167</v>
      </c>
      <c r="BG2278" s="96">
        <f t="shared" si="875"/>
        <v>51167</v>
      </c>
      <c r="BI2278" s="7" t="s">
        <v>1447</v>
      </c>
    </row>
    <row r="2279" spans="1:61" ht="14" hidden="1" customHeight="1" outlineLevel="1" x14ac:dyDescent="0.2">
      <c r="A2279" t="s">
        <v>1917</v>
      </c>
      <c r="B2279" t="s">
        <v>1912</v>
      </c>
      <c r="C2279" s="1">
        <f t="shared" si="877"/>
        <v>10751</v>
      </c>
      <c r="D2279" s="7">
        <f>IF(N2279&gt;0, RANK(N2279,(N2279:P2279,Q2279:AF2279)),0)</f>
        <v>2</v>
      </c>
      <c r="E2279" s="7">
        <f>IF(O2279&gt;0,RANK(O2279,(N2279:P2279,Q2279:AF2279)),0)</f>
        <v>1</v>
      </c>
      <c r="F2279" s="7">
        <f>IF(P2279&gt;0,RANK(P2279,(N2279:P2279,Q2279:AF2279)),0)</f>
        <v>0</v>
      </c>
      <c r="G2279" s="1">
        <f t="shared" si="878"/>
        <v>6352</v>
      </c>
      <c r="H2279" s="2">
        <f t="shared" si="864"/>
        <v>0.59082876011533814</v>
      </c>
      <c r="I2279" s="2"/>
      <c r="J2279" s="2">
        <f t="shared" si="879"/>
        <v>0.20379499581434285</v>
      </c>
      <c r="K2279" s="2">
        <f t="shared" si="880"/>
        <v>0.79462375592968093</v>
      </c>
      <c r="L2279" s="2">
        <f t="shared" si="881"/>
        <v>0</v>
      </c>
      <c r="M2279" s="2">
        <f t="shared" si="882"/>
        <v>1.5812482559762753E-3</v>
      </c>
      <c r="N2279" s="53">
        <v>2191</v>
      </c>
      <c r="O2279" s="53">
        <v>8543</v>
      </c>
      <c r="X2279" s="53">
        <v>17</v>
      </c>
      <c r="AP2279" s="7">
        <f>IF(Q2279&gt;0,RANK(Q2279,(N2279:P2279,Q2279:AF2279)),0)</f>
        <v>0</v>
      </c>
      <c r="AQ2279" s="7">
        <f>IF(R2279&gt;0,RANK(R2279,(N2279:P2279,Q2279:AF2279)),0)</f>
        <v>0</v>
      </c>
      <c r="AR2279" s="7">
        <f>IF(T2279&gt;0,RANK(T2279,(N2279:P2279,Q2279:AF2279)),0)</f>
        <v>0</v>
      </c>
      <c r="AS2279" s="7">
        <f>IF(S2279&gt;0,RANK(S2279,(N2279:P2279,Q2279:AF2279)),0)</f>
        <v>0</v>
      </c>
      <c r="AT2279" s="2">
        <f t="shared" si="883"/>
        <v>0</v>
      </c>
      <c r="AU2279" s="2">
        <f t="shared" si="884"/>
        <v>0</v>
      </c>
      <c r="AV2279" s="2">
        <f t="shared" si="885"/>
        <v>0</v>
      </c>
      <c r="AW2279" s="2">
        <f t="shared" si="886"/>
        <v>0</v>
      </c>
      <c r="AY2279" t="s">
        <v>1917</v>
      </c>
      <c r="AZ2279" t="s">
        <v>1912</v>
      </c>
      <c r="BA2279">
        <v>9</v>
      </c>
      <c r="BC2279">
        <v>2</v>
      </c>
      <c r="BD2279" s="91">
        <v>51</v>
      </c>
      <c r="BE2279" s="93">
        <v>169</v>
      </c>
      <c r="BF2279" s="96">
        <f t="shared" si="876"/>
        <v>51169</v>
      </c>
      <c r="BG2279" s="96">
        <f t="shared" si="875"/>
        <v>51169</v>
      </c>
      <c r="BI2279" s="7" t="s">
        <v>1447</v>
      </c>
    </row>
    <row r="2280" spans="1:61" ht="14" hidden="1" customHeight="1" outlineLevel="1" x14ac:dyDescent="0.2">
      <c r="A2280" t="s">
        <v>2383</v>
      </c>
      <c r="B2280" t="s">
        <v>1912</v>
      </c>
      <c r="C2280" s="1">
        <f t="shared" si="877"/>
        <v>23548</v>
      </c>
      <c r="D2280" s="7">
        <f>IF(N2280&gt;0, RANK(N2280,(N2280:P2280,Q2280:AF2280)),0)</f>
        <v>2</v>
      </c>
      <c r="E2280" s="7">
        <f>IF(O2280&gt;0,RANK(O2280,(N2280:P2280,Q2280:AF2280)),0)</f>
        <v>1</v>
      </c>
      <c r="F2280" s="7">
        <f>IF(P2280&gt;0,RANK(P2280,(N2280:P2280,Q2280:AF2280)),0)</f>
        <v>0</v>
      </c>
      <c r="G2280" s="1">
        <f t="shared" si="878"/>
        <v>8910</v>
      </c>
      <c r="H2280" s="2">
        <f t="shared" si="864"/>
        <v>0.37837608289451335</v>
      </c>
      <c r="I2280" s="2"/>
      <c r="J2280" s="2">
        <f t="shared" si="879"/>
        <v>0.31055715984372345</v>
      </c>
      <c r="K2280" s="2">
        <f t="shared" si="880"/>
        <v>0.68893324273823675</v>
      </c>
      <c r="L2280" s="2">
        <f t="shared" si="881"/>
        <v>0</v>
      </c>
      <c r="M2280" s="2">
        <f t="shared" si="882"/>
        <v>5.0959741803979774E-4</v>
      </c>
      <c r="N2280" s="53">
        <v>7313</v>
      </c>
      <c r="O2280" s="53">
        <v>16223</v>
      </c>
      <c r="X2280" s="53">
        <v>12</v>
      </c>
      <c r="AP2280" s="7">
        <f>IF(Q2280&gt;0,RANK(Q2280,(N2280:P2280,Q2280:AF2280)),0)</f>
        <v>0</v>
      </c>
      <c r="AQ2280" s="7">
        <f>IF(R2280&gt;0,RANK(R2280,(N2280:P2280,Q2280:AF2280)),0)</f>
        <v>0</v>
      </c>
      <c r="AR2280" s="7">
        <f>IF(T2280&gt;0,RANK(T2280,(N2280:P2280,Q2280:AF2280)),0)</f>
        <v>0</v>
      </c>
      <c r="AS2280" s="7">
        <f>IF(S2280&gt;0,RANK(S2280,(N2280:P2280,Q2280:AF2280)),0)</f>
        <v>0</v>
      </c>
      <c r="AT2280" s="2">
        <f t="shared" si="883"/>
        <v>0</v>
      </c>
      <c r="AU2280" s="2">
        <f t="shared" si="884"/>
        <v>0</v>
      </c>
      <c r="AV2280" s="2">
        <f t="shared" si="885"/>
        <v>0</v>
      </c>
      <c r="AW2280" s="2">
        <f t="shared" si="886"/>
        <v>0</v>
      </c>
      <c r="AY2280" t="s">
        <v>2383</v>
      </c>
      <c r="AZ2280" t="s">
        <v>1912</v>
      </c>
      <c r="BA2280">
        <v>6</v>
      </c>
      <c r="BC2280">
        <v>2</v>
      </c>
      <c r="BD2280" s="91">
        <v>51</v>
      </c>
      <c r="BE2280" s="93">
        <v>171</v>
      </c>
      <c r="BF2280" s="96">
        <f t="shared" si="876"/>
        <v>51171</v>
      </c>
      <c r="BG2280" s="96">
        <f t="shared" si="875"/>
        <v>51171</v>
      </c>
      <c r="BI2280" s="7" t="s">
        <v>1447</v>
      </c>
    </row>
    <row r="2281" spans="1:61" ht="14" hidden="1" customHeight="1" outlineLevel="1" x14ac:dyDescent="0.2">
      <c r="A2281" t="s">
        <v>1999</v>
      </c>
      <c r="B2281" t="s">
        <v>1912</v>
      </c>
      <c r="C2281" s="1">
        <f t="shared" si="877"/>
        <v>14001</v>
      </c>
      <c r="D2281" s="7">
        <f>IF(N2281&gt;0, RANK(N2281,(N2281:P2281,Q2281:AF2281)),0)</f>
        <v>2</v>
      </c>
      <c r="E2281" s="7">
        <f>IF(O2281&gt;0,RANK(O2281,(N2281:P2281,Q2281:AF2281)),0)</f>
        <v>1</v>
      </c>
      <c r="F2281" s="7">
        <f>IF(P2281&gt;0,RANK(P2281,(N2281:P2281,Q2281:AF2281)),0)</f>
        <v>0</v>
      </c>
      <c r="G2281" s="1">
        <f t="shared" si="878"/>
        <v>6040</v>
      </c>
      <c r="H2281" s="2">
        <f t="shared" si="864"/>
        <v>0.4313977573030498</v>
      </c>
      <c r="I2281" s="2"/>
      <c r="J2281" s="2">
        <f t="shared" si="879"/>
        <v>0.28376544532533393</v>
      </c>
      <c r="K2281" s="2">
        <f t="shared" si="880"/>
        <v>0.71516320262838373</v>
      </c>
      <c r="L2281" s="2">
        <f t="shared" si="881"/>
        <v>0</v>
      </c>
      <c r="M2281" s="2">
        <f t="shared" si="882"/>
        <v>1.0713520462822812E-3</v>
      </c>
      <c r="N2281" s="53">
        <v>3973</v>
      </c>
      <c r="O2281" s="53">
        <v>10013</v>
      </c>
      <c r="X2281" s="53">
        <v>15</v>
      </c>
      <c r="AP2281" s="7">
        <f>IF(Q2281&gt;0,RANK(Q2281,(N2281:P2281,Q2281:AF2281)),0)</f>
        <v>0</v>
      </c>
      <c r="AQ2281" s="7">
        <f>IF(R2281&gt;0,RANK(R2281,(N2281:P2281,Q2281:AF2281)),0)</f>
        <v>0</v>
      </c>
      <c r="AR2281" s="7">
        <f>IF(T2281&gt;0,RANK(T2281,(N2281:P2281,Q2281:AF2281)),0)</f>
        <v>0</v>
      </c>
      <c r="AS2281" s="7">
        <f>IF(S2281&gt;0,RANK(S2281,(N2281:P2281,Q2281:AF2281)),0)</f>
        <v>0</v>
      </c>
      <c r="AT2281" s="2">
        <f t="shared" si="883"/>
        <v>0</v>
      </c>
      <c r="AU2281" s="2">
        <f t="shared" si="884"/>
        <v>0</v>
      </c>
      <c r="AV2281" s="2">
        <f t="shared" si="885"/>
        <v>0</v>
      </c>
      <c r="AW2281" s="2">
        <f t="shared" si="886"/>
        <v>0</v>
      </c>
      <c r="AY2281" t="s">
        <v>1999</v>
      </c>
      <c r="AZ2281" t="s">
        <v>1912</v>
      </c>
      <c r="BA2281">
        <v>9</v>
      </c>
      <c r="BC2281">
        <v>2</v>
      </c>
      <c r="BD2281" s="91">
        <v>51</v>
      </c>
      <c r="BE2281" s="93">
        <v>173</v>
      </c>
      <c r="BF2281" s="96">
        <f t="shared" si="876"/>
        <v>51173</v>
      </c>
      <c r="BG2281" s="96">
        <f t="shared" si="875"/>
        <v>51173</v>
      </c>
      <c r="BI2281" s="7" t="s">
        <v>1447</v>
      </c>
    </row>
    <row r="2282" spans="1:61" ht="14" hidden="1" customHeight="1" outlineLevel="1" x14ac:dyDescent="0.2">
      <c r="A2282" t="s">
        <v>2460</v>
      </c>
      <c r="B2282" t="s">
        <v>1912</v>
      </c>
      <c r="C2282" s="1">
        <f t="shared" si="877"/>
        <v>9615</v>
      </c>
      <c r="D2282" s="7">
        <f>IF(N2282&gt;0, RANK(N2282,(N2282:P2282,Q2282:AF2282)),0)</f>
        <v>2</v>
      </c>
      <c r="E2282" s="7">
        <f>IF(O2282&gt;0,RANK(O2282,(N2282:P2282,Q2282:AF2282)),0)</f>
        <v>1</v>
      </c>
      <c r="F2282" s="7">
        <f>IF(P2282&gt;0,RANK(P2282,(N2282:P2282,Q2282:AF2282)),0)</f>
        <v>0</v>
      </c>
      <c r="G2282" s="1">
        <f t="shared" si="878"/>
        <v>1369</v>
      </c>
      <c r="H2282" s="2">
        <f t="shared" si="864"/>
        <v>0.14238169526781072</v>
      </c>
      <c r="I2282" s="2"/>
      <c r="J2282" s="2">
        <f t="shared" si="879"/>
        <v>0.42880915236609463</v>
      </c>
      <c r="K2282" s="2">
        <f t="shared" si="880"/>
        <v>0.57119084763390537</v>
      </c>
      <c r="L2282" s="2">
        <f t="shared" si="881"/>
        <v>0</v>
      </c>
      <c r="M2282" s="2">
        <f t="shared" si="882"/>
        <v>0</v>
      </c>
      <c r="N2282" s="53">
        <v>4123</v>
      </c>
      <c r="O2282" s="53">
        <v>5492</v>
      </c>
      <c r="X2282" s="53">
        <v>0</v>
      </c>
      <c r="AP2282" s="7">
        <f>IF(Q2282&gt;0,RANK(Q2282,(N2282:P2282,Q2282:AF2282)),0)</f>
        <v>0</v>
      </c>
      <c r="AQ2282" s="7">
        <f>IF(R2282&gt;0,RANK(R2282,(N2282:P2282,Q2282:AF2282)),0)</f>
        <v>0</v>
      </c>
      <c r="AR2282" s="7">
        <f>IF(T2282&gt;0,RANK(T2282,(N2282:P2282,Q2282:AF2282)),0)</f>
        <v>0</v>
      </c>
      <c r="AS2282" s="7">
        <f>IF(S2282&gt;0,RANK(S2282,(N2282:P2282,Q2282:AF2282)),0)</f>
        <v>0</v>
      </c>
      <c r="AT2282" s="2">
        <f t="shared" si="883"/>
        <v>0</v>
      </c>
      <c r="AU2282" s="2">
        <f t="shared" si="884"/>
        <v>0</v>
      </c>
      <c r="AV2282" s="2">
        <f t="shared" si="885"/>
        <v>0</v>
      </c>
      <c r="AW2282" s="2">
        <f t="shared" si="886"/>
        <v>0</v>
      </c>
      <c r="AY2282" t="s">
        <v>2460</v>
      </c>
      <c r="AZ2282" t="s">
        <v>1912</v>
      </c>
      <c r="BA2282">
        <v>4</v>
      </c>
      <c r="BC2282">
        <v>2</v>
      </c>
      <c r="BD2282" s="91">
        <v>51</v>
      </c>
      <c r="BE2282" s="93">
        <v>175</v>
      </c>
      <c r="BF2282" s="96">
        <f t="shared" si="876"/>
        <v>51175</v>
      </c>
      <c r="BG2282" s="96">
        <f t="shared" si="875"/>
        <v>51175</v>
      </c>
      <c r="BI2282" s="7" t="s">
        <v>1447</v>
      </c>
    </row>
    <row r="2283" spans="1:61" ht="14" hidden="1" customHeight="1" outlineLevel="1" x14ac:dyDescent="0.2">
      <c r="A2283" t="s">
        <v>1993</v>
      </c>
      <c r="B2283" t="s">
        <v>1912</v>
      </c>
      <c r="C2283" s="1">
        <f t="shared" si="877"/>
        <v>74703</v>
      </c>
      <c r="D2283" s="7">
        <f>IF(N2283&gt;0, RANK(N2283,(N2283:P2283,Q2283:AF2283)),0)</f>
        <v>2</v>
      </c>
      <c r="E2283" s="7">
        <f>IF(O2283&gt;0,RANK(O2283,(N2283:P2283,Q2283:AF2283)),0)</f>
        <v>1</v>
      </c>
      <c r="F2283" s="7">
        <f>IF(P2283&gt;0,RANK(P2283,(N2283:P2283,Q2283:AF2283)),0)</f>
        <v>0</v>
      </c>
      <c r="G2283" s="1">
        <f t="shared" si="878"/>
        <v>3635</v>
      </c>
      <c r="H2283" s="2">
        <f t="shared" si="864"/>
        <v>4.8659357723250737E-2</v>
      </c>
      <c r="I2283" s="2"/>
      <c r="J2283" s="2">
        <f t="shared" si="879"/>
        <v>0.47501439031899656</v>
      </c>
      <c r="K2283" s="2">
        <f t="shared" si="880"/>
        <v>0.52367374804224731</v>
      </c>
      <c r="L2283" s="2">
        <f t="shared" si="881"/>
        <v>0</v>
      </c>
      <c r="M2283" s="2">
        <f t="shared" si="882"/>
        <v>1.3118616387561843E-3</v>
      </c>
      <c r="N2283" s="53">
        <v>35485</v>
      </c>
      <c r="O2283" s="53">
        <v>39120</v>
      </c>
      <c r="X2283" s="53">
        <v>98</v>
      </c>
      <c r="AP2283" s="7">
        <f>IF(Q2283&gt;0,RANK(Q2283,(N2283:P2283,Q2283:AF2283)),0)</f>
        <v>0</v>
      </c>
      <c r="AQ2283" s="7">
        <f>IF(R2283&gt;0,RANK(R2283,(N2283:P2283,Q2283:AF2283)),0)</f>
        <v>0</v>
      </c>
      <c r="AR2283" s="7">
        <f>IF(T2283&gt;0,RANK(T2283,(N2283:P2283,Q2283:AF2283)),0)</f>
        <v>0</v>
      </c>
      <c r="AS2283" s="7">
        <f>IF(S2283&gt;0,RANK(S2283,(N2283:P2283,Q2283:AF2283)),0)</f>
        <v>0</v>
      </c>
      <c r="AT2283" s="2">
        <f t="shared" si="883"/>
        <v>0</v>
      </c>
      <c r="AU2283" s="2">
        <f t="shared" si="884"/>
        <v>0</v>
      </c>
      <c r="AV2283" s="2">
        <f t="shared" si="885"/>
        <v>0</v>
      </c>
      <c r="AW2283" s="2">
        <f t="shared" si="886"/>
        <v>0</v>
      </c>
      <c r="AY2283" t="s">
        <v>1993</v>
      </c>
      <c r="AZ2283" t="s">
        <v>1912</v>
      </c>
      <c r="BC2283">
        <v>2</v>
      </c>
      <c r="BD2283" s="91">
        <v>51</v>
      </c>
      <c r="BE2283" s="93">
        <v>177</v>
      </c>
      <c r="BF2283" s="96">
        <f t="shared" si="876"/>
        <v>51177</v>
      </c>
      <c r="BG2283" s="96">
        <f t="shared" si="875"/>
        <v>51177</v>
      </c>
      <c r="BI2283" s="7" t="s">
        <v>1447</v>
      </c>
    </row>
    <row r="2284" spans="1:61" ht="14" hidden="1" customHeight="1" outlineLevel="1" x14ac:dyDescent="0.2">
      <c r="A2284" t="s">
        <v>2236</v>
      </c>
      <c r="B2284" t="s">
        <v>1912</v>
      </c>
      <c r="C2284" s="1">
        <f t="shared" si="877"/>
        <v>78055</v>
      </c>
      <c r="D2284" s="7">
        <f>IF(N2284&gt;0, RANK(N2284,(N2284:P2284,Q2284:AF2284)),0)</f>
        <v>1</v>
      </c>
      <c r="E2284" s="7">
        <f>IF(O2284&gt;0,RANK(O2284,(N2284:P2284,Q2284:AF2284)),0)</f>
        <v>2</v>
      </c>
      <c r="F2284" s="7">
        <f>IF(P2284&gt;0,RANK(P2284,(N2284:P2284,Q2284:AF2284)),0)</f>
        <v>0</v>
      </c>
      <c r="G2284" s="1">
        <f t="shared" si="878"/>
        <v>3177</v>
      </c>
      <c r="H2284" s="2">
        <f t="shared" si="864"/>
        <v>4.0702069053872268E-2</v>
      </c>
      <c r="I2284" s="2"/>
      <c r="J2284" s="2">
        <f t="shared" si="879"/>
        <v>0.51971046057267312</v>
      </c>
      <c r="K2284" s="2">
        <f t="shared" si="880"/>
        <v>0.47900839151880087</v>
      </c>
      <c r="L2284" s="2">
        <f t="shared" si="881"/>
        <v>0</v>
      </c>
      <c r="M2284" s="2">
        <f t="shared" si="882"/>
        <v>1.2811479085260147E-3</v>
      </c>
      <c r="N2284" s="53">
        <v>40566</v>
      </c>
      <c r="O2284" s="53">
        <v>37389</v>
      </c>
      <c r="X2284" s="53">
        <v>100</v>
      </c>
      <c r="AP2284" s="7">
        <f>IF(Q2284&gt;0,RANK(Q2284,(N2284:P2284,Q2284:AF2284)),0)</f>
        <v>0</v>
      </c>
      <c r="AQ2284" s="7">
        <f>IF(R2284&gt;0,RANK(R2284,(N2284:P2284,Q2284:AF2284)),0)</f>
        <v>0</v>
      </c>
      <c r="AR2284" s="7">
        <f>IF(T2284&gt;0,RANK(T2284,(N2284:P2284,Q2284:AF2284)),0)</f>
        <v>0</v>
      </c>
      <c r="AS2284" s="7">
        <f>IF(S2284&gt;0,RANK(S2284,(N2284:P2284,Q2284:AF2284)),0)</f>
        <v>0</v>
      </c>
      <c r="AT2284" s="2">
        <f t="shared" si="883"/>
        <v>0</v>
      </c>
      <c r="AU2284" s="2">
        <f t="shared" si="884"/>
        <v>0</v>
      </c>
      <c r="AV2284" s="2">
        <f t="shared" si="885"/>
        <v>0</v>
      </c>
      <c r="AW2284" s="2">
        <f t="shared" si="886"/>
        <v>0</v>
      </c>
      <c r="AY2284" t="s">
        <v>2236</v>
      </c>
      <c r="AZ2284" t="s">
        <v>1912</v>
      </c>
      <c r="BA2284">
        <v>1</v>
      </c>
      <c r="BC2284">
        <v>2</v>
      </c>
      <c r="BD2284" s="91">
        <v>51</v>
      </c>
      <c r="BE2284" s="93">
        <v>179</v>
      </c>
      <c r="BF2284" s="96">
        <f t="shared" si="876"/>
        <v>51179</v>
      </c>
      <c r="BG2284" s="96">
        <f t="shared" si="875"/>
        <v>51179</v>
      </c>
      <c r="BI2284" s="7" t="s">
        <v>1447</v>
      </c>
    </row>
    <row r="2285" spans="1:61" ht="14" hidden="1" customHeight="1" outlineLevel="1" x14ac:dyDescent="0.2">
      <c r="A2285" t="s">
        <v>1866</v>
      </c>
      <c r="B2285" t="s">
        <v>1912</v>
      </c>
      <c r="C2285" s="1">
        <f t="shared" si="877"/>
        <v>4400</v>
      </c>
      <c r="D2285" s="7">
        <f>IF(N2285&gt;0, RANK(N2285,(N2285:P2285,Q2285:AF2285)),0)</f>
        <v>1</v>
      </c>
      <c r="E2285" s="7">
        <f>IF(O2285&gt;0,RANK(O2285,(N2285:P2285,Q2285:AF2285)),0)</f>
        <v>2</v>
      </c>
      <c r="F2285" s="7">
        <f>IF(P2285&gt;0,RANK(P2285,(N2285:P2285,Q2285:AF2285)),0)</f>
        <v>0</v>
      </c>
      <c r="G2285" s="1">
        <f t="shared" si="878"/>
        <v>481</v>
      </c>
      <c r="H2285" s="2">
        <f t="shared" si="864"/>
        <v>0.10931818181818181</v>
      </c>
      <c r="I2285" s="2"/>
      <c r="J2285" s="2">
        <f t="shared" si="879"/>
        <v>0.55431818181818182</v>
      </c>
      <c r="K2285" s="2">
        <f t="shared" si="880"/>
        <v>0.44500000000000001</v>
      </c>
      <c r="L2285" s="2">
        <f t="shared" si="881"/>
        <v>0</v>
      </c>
      <c r="M2285" s="2">
        <f t="shared" si="882"/>
        <v>6.8181818181817233E-4</v>
      </c>
      <c r="N2285" s="53">
        <v>2439</v>
      </c>
      <c r="O2285" s="53">
        <v>1958</v>
      </c>
      <c r="X2285" s="53">
        <v>3</v>
      </c>
      <c r="AP2285" s="7">
        <f>IF(Q2285&gt;0,RANK(Q2285,(N2285:P2285,Q2285:AF2285)),0)</f>
        <v>0</v>
      </c>
      <c r="AQ2285" s="7">
        <f>IF(R2285&gt;0,RANK(R2285,(N2285:P2285,Q2285:AF2285)),0)</f>
        <v>0</v>
      </c>
      <c r="AR2285" s="7">
        <f>IF(T2285&gt;0,RANK(T2285,(N2285:P2285,Q2285:AF2285)),0)</f>
        <v>0</v>
      </c>
      <c r="AS2285" s="7">
        <f>IF(S2285&gt;0,RANK(S2285,(N2285:P2285,Q2285:AF2285)),0)</f>
        <v>0</v>
      </c>
      <c r="AT2285" s="2">
        <f t="shared" si="883"/>
        <v>0</v>
      </c>
      <c r="AU2285" s="2">
        <f t="shared" si="884"/>
        <v>0</v>
      </c>
      <c r="AV2285" s="2">
        <f t="shared" si="885"/>
        <v>0</v>
      </c>
      <c r="AW2285" s="2">
        <f t="shared" si="886"/>
        <v>0</v>
      </c>
      <c r="AY2285" t="s">
        <v>1866</v>
      </c>
      <c r="AZ2285" t="s">
        <v>1912</v>
      </c>
      <c r="BA2285">
        <v>4</v>
      </c>
      <c r="BC2285">
        <v>2</v>
      </c>
      <c r="BD2285" s="91">
        <v>51</v>
      </c>
      <c r="BE2285" s="93">
        <v>181</v>
      </c>
      <c r="BF2285" s="96">
        <f t="shared" si="876"/>
        <v>51181</v>
      </c>
      <c r="BG2285" s="96">
        <f t="shared" si="875"/>
        <v>51181</v>
      </c>
      <c r="BI2285" s="7" t="s">
        <v>1447</v>
      </c>
    </row>
    <row r="2286" spans="1:61" ht="14" hidden="1" customHeight="1" outlineLevel="1" x14ac:dyDescent="0.2">
      <c r="A2286" t="s">
        <v>2330</v>
      </c>
      <c r="B2286" t="s">
        <v>1912</v>
      </c>
      <c r="C2286" s="1">
        <f t="shared" si="877"/>
        <v>5075</v>
      </c>
      <c r="D2286" s="7">
        <f>IF(N2286&gt;0, RANK(N2286,(N2286:P2286,Q2286:AF2286)),0)</f>
        <v>1</v>
      </c>
      <c r="E2286" s="7">
        <f>IF(O2286&gt;0,RANK(O2286,(N2286:P2286,Q2286:AF2286)),0)</f>
        <v>2</v>
      </c>
      <c r="F2286" s="7">
        <f>IF(P2286&gt;0,RANK(P2286,(N2286:P2286,Q2286:AF2286)),0)</f>
        <v>0</v>
      </c>
      <c r="G2286" s="1">
        <f t="shared" si="878"/>
        <v>778</v>
      </c>
      <c r="H2286" s="2">
        <f t="shared" si="864"/>
        <v>0.15330049261083745</v>
      </c>
      <c r="I2286" s="2"/>
      <c r="J2286" s="2">
        <f t="shared" si="879"/>
        <v>0.57615763546798027</v>
      </c>
      <c r="K2286" s="2">
        <f t="shared" si="880"/>
        <v>0.42285714285714288</v>
      </c>
      <c r="L2286" s="2">
        <f t="shared" si="881"/>
        <v>0</v>
      </c>
      <c r="M2286" s="2">
        <f t="shared" si="882"/>
        <v>9.8522167487685719E-4</v>
      </c>
      <c r="N2286" s="53">
        <v>2924</v>
      </c>
      <c r="O2286" s="53">
        <v>2146</v>
      </c>
      <c r="X2286" s="53">
        <v>5</v>
      </c>
      <c r="AP2286" s="7">
        <f>IF(Q2286&gt;0,RANK(Q2286,(N2286:P2286,Q2286:AF2286)),0)</f>
        <v>0</v>
      </c>
      <c r="AQ2286" s="7">
        <f>IF(R2286&gt;0,RANK(R2286,(N2286:P2286,Q2286:AF2286)),0)</f>
        <v>0</v>
      </c>
      <c r="AR2286" s="7">
        <f>IF(T2286&gt;0,RANK(T2286,(N2286:P2286,Q2286:AF2286)),0)</f>
        <v>0</v>
      </c>
      <c r="AS2286" s="7">
        <f>IF(S2286&gt;0,RANK(S2286,(N2286:P2286,Q2286:AF2286)),0)</f>
        <v>0</v>
      </c>
      <c r="AT2286" s="2">
        <f t="shared" si="883"/>
        <v>0</v>
      </c>
      <c r="AU2286" s="2">
        <f t="shared" si="884"/>
        <v>0</v>
      </c>
      <c r="AV2286" s="2">
        <f t="shared" si="885"/>
        <v>0</v>
      </c>
      <c r="AW2286" s="2">
        <f t="shared" si="886"/>
        <v>0</v>
      </c>
      <c r="AY2286" t="s">
        <v>2330</v>
      </c>
      <c r="AZ2286" t="s">
        <v>1912</v>
      </c>
      <c r="BA2286">
        <v>4</v>
      </c>
      <c r="BC2286">
        <v>2</v>
      </c>
      <c r="BD2286" s="91">
        <v>51</v>
      </c>
      <c r="BE2286" s="93">
        <v>183</v>
      </c>
      <c r="BF2286" s="96">
        <f t="shared" si="876"/>
        <v>51183</v>
      </c>
      <c r="BG2286" s="96">
        <f t="shared" si="875"/>
        <v>51183</v>
      </c>
      <c r="BI2286" s="7" t="s">
        <v>1447</v>
      </c>
    </row>
    <row r="2287" spans="1:61" ht="14" hidden="1" customHeight="1" outlineLevel="1" x14ac:dyDescent="0.2">
      <c r="A2287" t="s">
        <v>997</v>
      </c>
      <c r="B2287" t="s">
        <v>1912</v>
      </c>
      <c r="C2287" s="1">
        <f t="shared" si="877"/>
        <v>19557</v>
      </c>
      <c r="D2287" s="7">
        <f>IF(N2287&gt;0, RANK(N2287,(N2287:P2287,Q2287:AF2287)),0)</f>
        <v>2</v>
      </c>
      <c r="E2287" s="7">
        <f>IF(O2287&gt;0,RANK(O2287,(N2287:P2287,Q2287:AF2287)),0)</f>
        <v>1</v>
      </c>
      <c r="F2287" s="7">
        <f>IF(P2287&gt;0,RANK(P2287,(N2287:P2287,Q2287:AF2287)),0)</f>
        <v>0</v>
      </c>
      <c r="G2287" s="1">
        <f t="shared" si="878"/>
        <v>10529</v>
      </c>
      <c r="H2287" s="2">
        <f t="shared" si="864"/>
        <v>0.53837500639157332</v>
      </c>
      <c r="I2287" s="2"/>
      <c r="J2287" s="2">
        <f t="shared" si="879"/>
        <v>0.23030117093623767</v>
      </c>
      <c r="K2287" s="2">
        <f t="shared" si="880"/>
        <v>0.76867617732781102</v>
      </c>
      <c r="L2287" s="2">
        <f t="shared" si="881"/>
        <v>0</v>
      </c>
      <c r="M2287" s="2">
        <f t="shared" si="882"/>
        <v>1.0226517359512854E-3</v>
      </c>
      <c r="N2287" s="53">
        <v>4504</v>
      </c>
      <c r="O2287" s="53">
        <v>15033</v>
      </c>
      <c r="X2287" s="53">
        <v>20</v>
      </c>
      <c r="AP2287" s="7">
        <f>IF(Q2287&gt;0,RANK(Q2287,(N2287:P2287,Q2287:AF2287)),0)</f>
        <v>0</v>
      </c>
      <c r="AQ2287" s="7">
        <f>IF(R2287&gt;0,RANK(R2287,(N2287:P2287,Q2287:AF2287)),0)</f>
        <v>0</v>
      </c>
      <c r="AR2287" s="7">
        <f>IF(T2287&gt;0,RANK(T2287,(N2287:P2287,Q2287:AF2287)),0)</f>
        <v>0</v>
      </c>
      <c r="AS2287" s="7">
        <f>IF(S2287&gt;0,RANK(S2287,(N2287:P2287,Q2287:AF2287)),0)</f>
        <v>0</v>
      </c>
      <c r="AT2287" s="2">
        <f t="shared" si="883"/>
        <v>0</v>
      </c>
      <c r="AU2287" s="2">
        <f t="shared" si="884"/>
        <v>0</v>
      </c>
      <c r="AV2287" s="2">
        <f t="shared" si="885"/>
        <v>0</v>
      </c>
      <c r="AW2287" s="2">
        <f t="shared" si="886"/>
        <v>0</v>
      </c>
      <c r="AY2287" t="s">
        <v>997</v>
      </c>
      <c r="AZ2287" t="s">
        <v>1912</v>
      </c>
      <c r="BA2287">
        <v>9</v>
      </c>
      <c r="BC2287">
        <v>2</v>
      </c>
      <c r="BD2287" s="91">
        <v>51</v>
      </c>
      <c r="BE2287" s="93">
        <v>185</v>
      </c>
      <c r="BF2287" s="96">
        <f t="shared" si="876"/>
        <v>51185</v>
      </c>
      <c r="BG2287" s="96">
        <f t="shared" si="875"/>
        <v>51185</v>
      </c>
      <c r="BI2287" s="7" t="s">
        <v>1447</v>
      </c>
    </row>
    <row r="2288" spans="1:61" ht="14" hidden="1" customHeight="1" outlineLevel="1" x14ac:dyDescent="0.2">
      <c r="A2288" t="s">
        <v>1665</v>
      </c>
      <c r="B2288" t="s">
        <v>1912</v>
      </c>
      <c r="C2288" s="1">
        <f t="shared" si="877"/>
        <v>20973</v>
      </c>
      <c r="D2288" s="7">
        <f>IF(N2288&gt;0, RANK(N2288,(N2288:P2288,Q2288:AF2288)),0)</f>
        <v>2</v>
      </c>
      <c r="E2288" s="7">
        <f>IF(O2288&gt;0,RANK(O2288,(N2288:P2288,Q2288:AF2288)),0)</f>
        <v>1</v>
      </c>
      <c r="F2288" s="7">
        <f>IF(P2288&gt;0,RANK(P2288,(N2288:P2288,Q2288:AF2288)),0)</f>
        <v>0</v>
      </c>
      <c r="G2288" s="1">
        <f t="shared" si="878"/>
        <v>6799</v>
      </c>
      <c r="H2288" s="2">
        <f t="shared" ref="H2288:H2332" si="887">IF(C2288&gt;0,G2288/C2288,0)</f>
        <v>0.32417870595527581</v>
      </c>
      <c r="I2288" s="2"/>
      <c r="J2288" s="2">
        <f t="shared" si="879"/>
        <v>0.33733848281123346</v>
      </c>
      <c r="K2288" s="2">
        <f t="shared" si="880"/>
        <v>0.66151718876650933</v>
      </c>
      <c r="L2288" s="2">
        <f t="shared" si="881"/>
        <v>0</v>
      </c>
      <c r="M2288" s="2">
        <f t="shared" si="882"/>
        <v>1.1443284222572014E-3</v>
      </c>
      <c r="N2288" s="53">
        <v>7075</v>
      </c>
      <c r="O2288" s="53">
        <v>13874</v>
      </c>
      <c r="X2288" s="53">
        <v>24</v>
      </c>
      <c r="AP2288" s="7">
        <f>IF(Q2288&gt;0,RANK(Q2288,(N2288:P2288,Q2288:AF2288)),0)</f>
        <v>0</v>
      </c>
      <c r="AQ2288" s="7">
        <f>IF(R2288&gt;0,RANK(R2288,(N2288:P2288,Q2288:AF2288)),0)</f>
        <v>0</v>
      </c>
      <c r="AR2288" s="7">
        <f>IF(T2288&gt;0,RANK(T2288,(N2288:P2288,Q2288:AF2288)),0)</f>
        <v>0</v>
      </c>
      <c r="AS2288" s="7">
        <f>IF(S2288&gt;0,RANK(S2288,(N2288:P2288,Q2288:AF2288)),0)</f>
        <v>0</v>
      </c>
      <c r="AT2288" s="2">
        <f t="shared" si="883"/>
        <v>0</v>
      </c>
      <c r="AU2288" s="2">
        <f t="shared" si="884"/>
        <v>0</v>
      </c>
      <c r="AV2288" s="2">
        <f t="shared" si="885"/>
        <v>0</v>
      </c>
      <c r="AW2288" s="2">
        <f t="shared" si="886"/>
        <v>0</v>
      </c>
      <c r="AY2288" t="s">
        <v>1665</v>
      </c>
      <c r="AZ2288" t="s">
        <v>1912</v>
      </c>
      <c r="BA2288">
        <v>6</v>
      </c>
      <c r="BC2288">
        <v>2</v>
      </c>
      <c r="BD2288" s="91">
        <v>51</v>
      </c>
      <c r="BE2288" s="93">
        <v>187</v>
      </c>
      <c r="BF2288" s="96">
        <f t="shared" si="876"/>
        <v>51187</v>
      </c>
      <c r="BG2288" s="96">
        <f t="shared" si="875"/>
        <v>51187</v>
      </c>
      <c r="BI2288" s="7" t="s">
        <v>1447</v>
      </c>
    </row>
    <row r="2289" spans="1:61" ht="14" hidden="1" customHeight="1" outlineLevel="1" x14ac:dyDescent="0.2">
      <c r="A2289" t="s">
        <v>1845</v>
      </c>
      <c r="B2289" t="s">
        <v>1912</v>
      </c>
      <c r="C2289" s="1">
        <f t="shared" si="877"/>
        <v>28427</v>
      </c>
      <c r="D2289" s="7">
        <f>IF(N2289&gt;0, RANK(N2289,(N2289:P2289,Q2289:AF2289)),0)</f>
        <v>2</v>
      </c>
      <c r="E2289" s="7">
        <f>IF(O2289&gt;0,RANK(O2289,(N2289:P2289,Q2289:AF2289)),0)</f>
        <v>1</v>
      </c>
      <c r="F2289" s="7">
        <f>IF(P2289&gt;0,RANK(P2289,(N2289:P2289,Q2289:AF2289)),0)</f>
        <v>0</v>
      </c>
      <c r="G2289" s="1">
        <f t="shared" si="878"/>
        <v>12912</v>
      </c>
      <c r="H2289" s="2">
        <f t="shared" si="887"/>
        <v>0.45421606219439264</v>
      </c>
      <c r="I2289" s="2"/>
      <c r="J2289" s="2">
        <f t="shared" si="879"/>
        <v>0.27241706828015622</v>
      </c>
      <c r="K2289" s="2">
        <f t="shared" si="880"/>
        <v>0.72663313047454881</v>
      </c>
      <c r="L2289" s="2">
        <f t="shared" si="881"/>
        <v>0</v>
      </c>
      <c r="M2289" s="2">
        <f t="shared" si="882"/>
        <v>9.4980124529497889E-4</v>
      </c>
      <c r="N2289" s="53">
        <v>7744</v>
      </c>
      <c r="O2289" s="53">
        <v>20656</v>
      </c>
      <c r="X2289" s="53">
        <v>27</v>
      </c>
      <c r="AP2289" s="7">
        <f>IF(Q2289&gt;0,RANK(Q2289,(N2289:P2289,Q2289:AF2289)),0)</f>
        <v>0</v>
      </c>
      <c r="AQ2289" s="7">
        <f>IF(R2289&gt;0,RANK(R2289,(N2289:P2289,Q2289:AF2289)),0)</f>
        <v>0</v>
      </c>
      <c r="AR2289" s="7">
        <f>IF(T2289&gt;0,RANK(T2289,(N2289:P2289,Q2289:AF2289)),0)</f>
        <v>0</v>
      </c>
      <c r="AS2289" s="7">
        <f>IF(S2289&gt;0,RANK(S2289,(N2289:P2289,Q2289:AF2289)),0)</f>
        <v>0</v>
      </c>
      <c r="AT2289" s="2">
        <f t="shared" si="883"/>
        <v>0</v>
      </c>
      <c r="AU2289" s="2">
        <f t="shared" si="884"/>
        <v>0</v>
      </c>
      <c r="AV2289" s="2">
        <f t="shared" si="885"/>
        <v>0</v>
      </c>
      <c r="AW2289" s="2">
        <f t="shared" si="886"/>
        <v>0</v>
      </c>
      <c r="AY2289" t="s">
        <v>1845</v>
      </c>
      <c r="AZ2289" t="s">
        <v>1912</v>
      </c>
      <c r="BA2289">
        <v>9</v>
      </c>
      <c r="BC2289">
        <v>2</v>
      </c>
      <c r="BD2289" s="91">
        <v>51</v>
      </c>
      <c r="BE2289" s="93">
        <v>191</v>
      </c>
      <c r="BF2289" s="96">
        <f t="shared" si="876"/>
        <v>51191</v>
      </c>
      <c r="BG2289" s="96">
        <f t="shared" si="875"/>
        <v>51191</v>
      </c>
      <c r="BI2289" s="7" t="s">
        <v>1447</v>
      </c>
    </row>
    <row r="2290" spans="1:61" ht="14" hidden="1" customHeight="1" outlineLevel="1" x14ac:dyDescent="0.2">
      <c r="A2290" t="s">
        <v>487</v>
      </c>
      <c r="B2290" t="s">
        <v>1912</v>
      </c>
      <c r="C2290" s="1">
        <f t="shared" si="877"/>
        <v>9834</v>
      </c>
      <c r="D2290" s="7">
        <f>IF(N2290&gt;0, RANK(N2290,(N2290:P2290,Q2290:AF2290)),0)</f>
        <v>2</v>
      </c>
      <c r="E2290" s="7">
        <f>IF(O2290&gt;0,RANK(O2290,(N2290:P2290,Q2290:AF2290)),0)</f>
        <v>1</v>
      </c>
      <c r="F2290" s="7">
        <f>IF(P2290&gt;0,RANK(P2290,(N2290:P2290,Q2290:AF2290)),0)</f>
        <v>0</v>
      </c>
      <c r="G2290" s="1">
        <f t="shared" si="878"/>
        <v>188</v>
      </c>
      <c r="H2290" s="2">
        <f t="shared" si="887"/>
        <v>1.9117347976408378E-2</v>
      </c>
      <c r="I2290" s="2"/>
      <c r="J2290" s="2">
        <f t="shared" si="879"/>
        <v>0.4902379499694936</v>
      </c>
      <c r="K2290" s="2">
        <f t="shared" si="880"/>
        <v>0.50935529794590195</v>
      </c>
      <c r="L2290" s="2">
        <f t="shared" si="881"/>
        <v>0</v>
      </c>
      <c r="M2290" s="2">
        <f t="shared" si="882"/>
        <v>4.067520846045003E-4</v>
      </c>
      <c r="N2290" s="53">
        <v>4821</v>
      </c>
      <c r="O2290" s="53">
        <v>5009</v>
      </c>
      <c r="X2290" s="53">
        <v>4</v>
      </c>
      <c r="AP2290" s="7">
        <f>IF(Q2290&gt;0,RANK(Q2290,(N2290:P2290,Q2290:AF2290)),0)</f>
        <v>0</v>
      </c>
      <c r="AQ2290" s="7">
        <f>IF(R2290&gt;0,RANK(R2290,(N2290:P2290,Q2290:AF2290)),0)</f>
        <v>0</v>
      </c>
      <c r="AR2290" s="7">
        <f>IF(T2290&gt;0,RANK(T2290,(N2290:P2290,Q2290:AF2290)),0)</f>
        <v>0</v>
      </c>
      <c r="AS2290" s="7">
        <f>IF(S2290&gt;0,RANK(S2290,(N2290:P2290,Q2290:AF2290)),0)</f>
        <v>0</v>
      </c>
      <c r="AT2290" s="2">
        <f t="shared" si="883"/>
        <v>0</v>
      </c>
      <c r="AU2290" s="2">
        <f t="shared" si="884"/>
        <v>0</v>
      </c>
      <c r="AV2290" s="2">
        <f t="shared" si="885"/>
        <v>0</v>
      </c>
      <c r="AW2290" s="2">
        <f t="shared" si="886"/>
        <v>0</v>
      </c>
      <c r="AY2290" t="s">
        <v>487</v>
      </c>
      <c r="AZ2290" t="s">
        <v>1912</v>
      </c>
      <c r="BA2290">
        <v>1</v>
      </c>
      <c r="BC2290">
        <v>2</v>
      </c>
      <c r="BD2290" s="91">
        <v>51</v>
      </c>
      <c r="BE2290" s="93">
        <v>193</v>
      </c>
      <c r="BF2290" s="96">
        <f t="shared" si="876"/>
        <v>51193</v>
      </c>
      <c r="BG2290" s="96">
        <f t="shared" si="875"/>
        <v>51193</v>
      </c>
      <c r="BI2290" s="7" t="s">
        <v>1447</v>
      </c>
    </row>
    <row r="2291" spans="1:61" ht="14" hidden="1" customHeight="1" outlineLevel="1" x14ac:dyDescent="0.2">
      <c r="A2291" t="s">
        <v>1356</v>
      </c>
      <c r="B2291" t="s">
        <v>1912</v>
      </c>
      <c r="C2291" s="1">
        <f t="shared" si="877"/>
        <v>16245</v>
      </c>
      <c r="D2291" s="7">
        <f>IF(N2291&gt;0, RANK(N2291,(N2291:P2291,Q2291:AF2291)),0)</f>
        <v>2</v>
      </c>
      <c r="E2291" s="7">
        <f>IF(O2291&gt;0,RANK(O2291,(N2291:P2291,Q2291:AF2291)),0)</f>
        <v>1</v>
      </c>
      <c r="F2291" s="7">
        <f>IF(P2291&gt;0,RANK(P2291,(N2291:P2291,Q2291:AF2291)),0)</f>
        <v>0</v>
      </c>
      <c r="G2291" s="1">
        <f t="shared" si="878"/>
        <v>7968</v>
      </c>
      <c r="H2291" s="2">
        <f t="shared" si="887"/>
        <v>0.4904893813481071</v>
      </c>
      <c r="I2291" s="2"/>
      <c r="J2291" s="2">
        <f t="shared" si="879"/>
        <v>0.25410895660203142</v>
      </c>
      <c r="K2291" s="2">
        <f t="shared" si="880"/>
        <v>0.74459833795013852</v>
      </c>
      <c r="L2291" s="2">
        <f t="shared" si="881"/>
        <v>0</v>
      </c>
      <c r="M2291" s="2">
        <f t="shared" si="882"/>
        <v>1.2927054478301114E-3</v>
      </c>
      <c r="N2291" s="53">
        <v>4128</v>
      </c>
      <c r="O2291" s="53">
        <v>12096</v>
      </c>
      <c r="X2291" s="53">
        <v>21</v>
      </c>
      <c r="AP2291" s="7">
        <f>IF(Q2291&gt;0,RANK(Q2291,(N2291:P2291,Q2291:AF2291)),0)</f>
        <v>0</v>
      </c>
      <c r="AQ2291" s="7">
        <f>IF(R2291&gt;0,RANK(R2291,(N2291:P2291,Q2291:AF2291)),0)</f>
        <v>0</v>
      </c>
      <c r="AR2291" s="7">
        <f>IF(T2291&gt;0,RANK(T2291,(N2291:P2291,Q2291:AF2291)),0)</f>
        <v>0</v>
      </c>
      <c r="AS2291" s="7">
        <f>IF(S2291&gt;0,RANK(S2291,(N2291:P2291,Q2291:AF2291)),0)</f>
        <v>0</v>
      </c>
      <c r="AT2291" s="2">
        <f t="shared" si="883"/>
        <v>0</v>
      </c>
      <c r="AU2291" s="2">
        <f t="shared" si="884"/>
        <v>0</v>
      </c>
      <c r="AV2291" s="2">
        <f t="shared" si="885"/>
        <v>0</v>
      </c>
      <c r="AW2291" s="2">
        <f t="shared" si="886"/>
        <v>0</v>
      </c>
      <c r="AY2291" t="s">
        <v>1356</v>
      </c>
      <c r="AZ2291" t="s">
        <v>1912</v>
      </c>
      <c r="BA2291">
        <v>9</v>
      </c>
      <c r="BC2291">
        <v>2</v>
      </c>
      <c r="BD2291" s="91">
        <v>51</v>
      </c>
      <c r="BE2291" s="93">
        <v>195</v>
      </c>
      <c r="BF2291" s="96">
        <f t="shared" si="876"/>
        <v>51195</v>
      </c>
      <c r="BG2291" s="96">
        <f t="shared" si="875"/>
        <v>51195</v>
      </c>
      <c r="BI2291" s="7" t="s">
        <v>1447</v>
      </c>
    </row>
    <row r="2292" spans="1:61" ht="14" hidden="1" customHeight="1" outlineLevel="1" x14ac:dyDescent="0.2">
      <c r="A2292" t="s">
        <v>895</v>
      </c>
      <c r="B2292" t="s">
        <v>1912</v>
      </c>
      <c r="C2292" s="1">
        <f t="shared" si="877"/>
        <v>14842</v>
      </c>
      <c r="D2292" s="7">
        <f>IF(N2292&gt;0, RANK(N2292,(N2292:P2292,Q2292:AF2292)),0)</f>
        <v>2</v>
      </c>
      <c r="E2292" s="7">
        <f>IF(O2292&gt;0,RANK(O2292,(N2292:P2292,Q2292:AF2292)),0)</f>
        <v>1</v>
      </c>
      <c r="F2292" s="7">
        <f>IF(P2292&gt;0,RANK(P2292,(N2292:P2292,Q2292:AF2292)),0)</f>
        <v>0</v>
      </c>
      <c r="G2292" s="1">
        <f t="shared" si="878"/>
        <v>6744</v>
      </c>
      <c r="H2292" s="2">
        <f t="shared" si="887"/>
        <v>0.45438620132057672</v>
      </c>
      <c r="I2292" s="2"/>
      <c r="J2292" s="2">
        <f t="shared" si="879"/>
        <v>0.27240264115348334</v>
      </c>
      <c r="K2292" s="2">
        <f t="shared" si="880"/>
        <v>0.72678884247406006</v>
      </c>
      <c r="L2292" s="2">
        <f t="shared" si="881"/>
        <v>0</v>
      </c>
      <c r="M2292" s="2">
        <f t="shared" si="882"/>
        <v>8.0851637245660246E-4</v>
      </c>
      <c r="N2292" s="53">
        <v>4043</v>
      </c>
      <c r="O2292" s="53">
        <v>10787</v>
      </c>
      <c r="X2292" s="53">
        <v>12</v>
      </c>
      <c r="AP2292" s="7">
        <f>IF(Q2292&gt;0,RANK(Q2292,(N2292:P2292,Q2292:AF2292)),0)</f>
        <v>0</v>
      </c>
      <c r="AQ2292" s="7">
        <f>IF(R2292&gt;0,RANK(R2292,(N2292:P2292,Q2292:AF2292)),0)</f>
        <v>0</v>
      </c>
      <c r="AR2292" s="7">
        <f>IF(T2292&gt;0,RANK(T2292,(N2292:P2292,Q2292:AF2292)),0)</f>
        <v>0</v>
      </c>
      <c r="AS2292" s="7">
        <f>IF(S2292&gt;0,RANK(S2292,(N2292:P2292,Q2292:AF2292)),0)</f>
        <v>0</v>
      </c>
      <c r="AT2292" s="2">
        <f t="shared" si="883"/>
        <v>0</v>
      </c>
      <c r="AU2292" s="2">
        <f t="shared" si="884"/>
        <v>0</v>
      </c>
      <c r="AV2292" s="2">
        <f t="shared" si="885"/>
        <v>0</v>
      </c>
      <c r="AW2292" s="2">
        <f t="shared" si="886"/>
        <v>0</v>
      </c>
      <c r="AY2292" t="s">
        <v>895</v>
      </c>
      <c r="AZ2292" t="s">
        <v>1912</v>
      </c>
      <c r="BA2292">
        <v>9</v>
      </c>
      <c r="BC2292">
        <v>2</v>
      </c>
      <c r="BD2292" s="91">
        <v>51</v>
      </c>
      <c r="BE2292" s="93">
        <v>197</v>
      </c>
      <c r="BF2292" s="96">
        <f t="shared" si="876"/>
        <v>51197</v>
      </c>
      <c r="BG2292" s="96">
        <f t="shared" si="875"/>
        <v>51197</v>
      </c>
      <c r="BI2292" s="7" t="s">
        <v>1447</v>
      </c>
    </row>
    <row r="2293" spans="1:61" ht="14" hidden="1" customHeight="1" outlineLevel="1" x14ac:dyDescent="0.2">
      <c r="A2293" t="s">
        <v>733</v>
      </c>
      <c r="B2293" t="s">
        <v>1912</v>
      </c>
      <c r="C2293" s="1">
        <f t="shared" si="877"/>
        <v>38569</v>
      </c>
      <c r="D2293" s="7">
        <f>IF(N2293&gt;0, RANK(N2293,(N2293:P2293,Q2293:AF2293)),0)</f>
        <v>2</v>
      </c>
      <c r="E2293" s="7">
        <f>IF(O2293&gt;0,RANK(O2293,(N2293:P2293,Q2293:AF2293)),0)</f>
        <v>1</v>
      </c>
      <c r="F2293" s="7">
        <f>IF(P2293&gt;0,RANK(P2293,(N2293:P2293,Q2293:AF2293)),0)</f>
        <v>0</v>
      </c>
      <c r="G2293" s="1">
        <f t="shared" si="878"/>
        <v>2499</v>
      </c>
      <c r="H2293" s="2">
        <f t="shared" si="887"/>
        <v>6.479296844616142E-2</v>
      </c>
      <c r="I2293" s="2"/>
      <c r="J2293" s="2">
        <f t="shared" si="879"/>
        <v>0.46734424019290105</v>
      </c>
      <c r="K2293" s="2">
        <f t="shared" si="880"/>
        <v>0.53213720863906244</v>
      </c>
      <c r="L2293" s="2">
        <f t="shared" si="881"/>
        <v>0</v>
      </c>
      <c r="M2293" s="2">
        <f t="shared" si="882"/>
        <v>5.1855116803645185E-4</v>
      </c>
      <c r="N2293" s="53">
        <v>18025</v>
      </c>
      <c r="O2293" s="53">
        <v>20524</v>
      </c>
      <c r="X2293" s="53">
        <v>20</v>
      </c>
      <c r="AP2293" s="7">
        <f>IF(Q2293&gt;0,RANK(Q2293,(N2293:P2293,Q2293:AF2293)),0)</f>
        <v>0</v>
      </c>
      <c r="AQ2293" s="7">
        <f>IF(R2293&gt;0,RANK(R2293,(N2293:P2293,Q2293:AF2293)),0)</f>
        <v>0</v>
      </c>
      <c r="AR2293" s="7">
        <f>IF(T2293&gt;0,RANK(T2293,(N2293:P2293,Q2293:AF2293)),0)</f>
        <v>0</v>
      </c>
      <c r="AS2293" s="7">
        <f>IF(S2293&gt;0,RANK(S2293,(N2293:P2293,Q2293:AF2293)),0)</f>
        <v>0</v>
      </c>
      <c r="AT2293" s="2">
        <f t="shared" si="883"/>
        <v>0</v>
      </c>
      <c r="AU2293" s="2">
        <f t="shared" si="884"/>
        <v>0</v>
      </c>
      <c r="AV2293" s="2">
        <f t="shared" si="885"/>
        <v>0</v>
      </c>
      <c r="AW2293" s="2">
        <f t="shared" si="886"/>
        <v>0</v>
      </c>
      <c r="AY2293" t="s">
        <v>733</v>
      </c>
      <c r="AZ2293" t="s">
        <v>1912</v>
      </c>
      <c r="BA2293">
        <v>2</v>
      </c>
      <c r="BC2293">
        <v>2</v>
      </c>
      <c r="BD2293" s="91">
        <v>51</v>
      </c>
      <c r="BE2293" s="93">
        <v>199</v>
      </c>
      <c r="BF2293" s="96">
        <f t="shared" si="876"/>
        <v>51199</v>
      </c>
      <c r="BG2293" s="96">
        <f t="shared" si="875"/>
        <v>51199</v>
      </c>
      <c r="BI2293" s="7" t="s">
        <v>1447</v>
      </c>
    </row>
    <row r="2294" spans="1:61" ht="14" hidden="1" customHeight="1" outlineLevel="1" x14ac:dyDescent="0.2">
      <c r="A2294" t="s">
        <v>1681</v>
      </c>
      <c r="B2294" t="s">
        <v>1912</v>
      </c>
      <c r="C2294" s="1">
        <f t="shared" si="877"/>
        <v>81980</v>
      </c>
      <c r="D2294" s="7">
        <f>IF(N2294&gt;0, RANK(N2294,(N2294:P2294,Q2294:AF2294)),0)</f>
        <v>1</v>
      </c>
      <c r="E2294" s="7">
        <f>IF(O2294&gt;0,RANK(O2294,(N2294:P2294,Q2294:AF2294)),0)</f>
        <v>2</v>
      </c>
      <c r="F2294" s="7">
        <f>IF(P2294&gt;0,RANK(P2294,(N2294:P2294,Q2294:AF2294)),0)</f>
        <v>0</v>
      </c>
      <c r="G2294" s="1">
        <f t="shared" si="878"/>
        <v>48269</v>
      </c>
      <c r="H2294" s="2">
        <f t="shared" si="887"/>
        <v>0.58878994876799218</v>
      </c>
      <c r="I2294" s="2"/>
      <c r="J2294" s="2">
        <f t="shared" si="879"/>
        <v>0.79374237618931442</v>
      </c>
      <c r="K2294" s="2">
        <f t="shared" si="880"/>
        <v>0.20495242742132228</v>
      </c>
      <c r="L2294" s="2">
        <f t="shared" si="881"/>
        <v>0</v>
      </c>
      <c r="M2294" s="2">
        <f t="shared" si="882"/>
        <v>1.3051963893633001E-3</v>
      </c>
      <c r="N2294" s="53">
        <v>65071</v>
      </c>
      <c r="O2294" s="53">
        <v>16802</v>
      </c>
      <c r="X2294" s="53">
        <v>107</v>
      </c>
      <c r="AP2294" s="7">
        <f>IF(Q2294&gt;0,RANK(Q2294,(N2294:P2294,Q2294:AF2294)),0)</f>
        <v>0</v>
      </c>
      <c r="AQ2294" s="7">
        <f>IF(R2294&gt;0,RANK(R2294,(N2294:P2294,Q2294:AF2294)),0)</f>
        <v>0</v>
      </c>
      <c r="AR2294" s="7">
        <f>IF(T2294&gt;0,RANK(T2294,(N2294:P2294,Q2294:AF2294)),0)</f>
        <v>0</v>
      </c>
      <c r="AS2294" s="7">
        <f>IF(S2294&gt;0,RANK(S2294,(N2294:P2294,Q2294:AF2294)),0)</f>
        <v>0</v>
      </c>
      <c r="AT2294" s="2">
        <f t="shared" si="883"/>
        <v>0</v>
      </c>
      <c r="AU2294" s="2">
        <f t="shared" si="884"/>
        <v>0</v>
      </c>
      <c r="AV2294" s="2">
        <f t="shared" si="885"/>
        <v>0</v>
      </c>
      <c r="AW2294" s="2">
        <f t="shared" si="886"/>
        <v>0</v>
      </c>
      <c r="AY2294" t="s">
        <v>1681</v>
      </c>
      <c r="AZ2294" t="s">
        <v>1912</v>
      </c>
      <c r="BA2294">
        <v>8</v>
      </c>
      <c r="BC2294">
        <v>2</v>
      </c>
      <c r="BD2294" s="91">
        <v>51</v>
      </c>
      <c r="BE2294" s="93">
        <v>510</v>
      </c>
      <c r="BF2294" s="96">
        <f t="shared" si="876"/>
        <v>51510</v>
      </c>
      <c r="BG2294" s="96">
        <f t="shared" si="875"/>
        <v>51510</v>
      </c>
      <c r="BI2294" s="7" t="s">
        <v>1921</v>
      </c>
    </row>
    <row r="2295" spans="1:61" ht="14" hidden="1" customHeight="1" outlineLevel="1" x14ac:dyDescent="0.2">
      <c r="A2295" t="s">
        <v>1961</v>
      </c>
      <c r="B2295" t="s">
        <v>1912</v>
      </c>
      <c r="C2295" s="1">
        <f t="shared" ref="C2295:C2326" si="888">SUM(N2295:AN2295)</f>
        <v>7688</v>
      </c>
      <c r="D2295" s="7">
        <f>IF(N2295&gt;0, RANK(N2295,(N2295:P2295,Q2295:AF2295)),0)</f>
        <v>2</v>
      </c>
      <c r="E2295" s="7">
        <f>IF(O2295&gt;0,RANK(O2295,(N2295:P2295,Q2295:AF2295)),0)</f>
        <v>1</v>
      </c>
      <c r="F2295" s="7">
        <f>IF(P2295&gt;0,RANK(P2295,(N2295:P2295,Q2295:AF2295)),0)</f>
        <v>0</v>
      </c>
      <c r="G2295" s="1">
        <f t="shared" ref="G2295:G2325" si="889">IF(C2295&gt;0,MAX(N2295:U2295)-LARGE(N2295:U2295,2),0)</f>
        <v>2105</v>
      </c>
      <c r="H2295" s="2">
        <f t="shared" si="887"/>
        <v>0.27380332986472422</v>
      </c>
      <c r="I2295" s="2"/>
      <c r="J2295" s="2">
        <f t="shared" ref="J2295:J2326" si="890">IF($C2295=0,"-",N2295/$C2295)</f>
        <v>0.36251300728407909</v>
      </c>
      <c r="K2295" s="2">
        <f t="shared" ref="K2295:K2326" si="891">IF($C2295=0,"-",O2295/$C2295)</f>
        <v>0.63631633714880331</v>
      </c>
      <c r="L2295" s="2">
        <f t="shared" ref="L2295:L2324" si="892">IF($C2295=0,"-",P2295/$C2295)</f>
        <v>0</v>
      </c>
      <c r="M2295" s="2">
        <f t="shared" ref="M2295:M2324" si="893">IF(C2295=0,"-",(1-J2295-K2295-L2295))</f>
        <v>1.1706555671175956E-3</v>
      </c>
      <c r="N2295" s="53">
        <v>2787</v>
      </c>
      <c r="O2295" s="53">
        <v>4892</v>
      </c>
      <c r="X2295" s="53">
        <v>9</v>
      </c>
      <c r="AP2295" s="7">
        <f>IF(Q2295&gt;0,RANK(Q2295,(N2295:P2295,Q2295:AF2295)),0)</f>
        <v>0</v>
      </c>
      <c r="AQ2295" s="7">
        <f>IF(R2295&gt;0,RANK(R2295,(N2295:P2295,Q2295:AF2295)),0)</f>
        <v>0</v>
      </c>
      <c r="AR2295" s="7">
        <f>IF(T2295&gt;0,RANK(T2295,(N2295:P2295,Q2295:AF2295)),0)</f>
        <v>0</v>
      </c>
      <c r="AS2295" s="7">
        <f>IF(S2295&gt;0,RANK(S2295,(N2295:P2295,Q2295:AF2295)),0)</f>
        <v>0</v>
      </c>
      <c r="AT2295" s="2">
        <f t="shared" ref="AT2295:AT2326" si="894">IF($C2295=0,"-",Q2295/$C2295)</f>
        <v>0</v>
      </c>
      <c r="AU2295" s="2">
        <f t="shared" ref="AU2295:AU2326" si="895">IF($C2295=0,"-",R2295/$C2295)</f>
        <v>0</v>
      </c>
      <c r="AV2295" s="2">
        <f t="shared" ref="AV2295:AV2326" si="896">IF($C2295=0,"-",T2295/$C2295)</f>
        <v>0</v>
      </c>
      <c r="AW2295" s="2">
        <f t="shared" ref="AW2295:AW2326" si="897">IF($C2295=0,"-",S2295/$C2295)</f>
        <v>0</v>
      </c>
      <c r="AY2295" t="s">
        <v>1961</v>
      </c>
      <c r="AZ2295" t="s">
        <v>1912</v>
      </c>
      <c r="BA2295">
        <v>9</v>
      </c>
      <c r="BC2295">
        <v>2</v>
      </c>
      <c r="BD2295" s="91">
        <v>51</v>
      </c>
      <c r="BE2295" s="93">
        <v>520</v>
      </c>
      <c r="BF2295" s="96">
        <f t="shared" si="876"/>
        <v>51520</v>
      </c>
      <c r="BG2295" s="96">
        <f t="shared" si="875"/>
        <v>51520</v>
      </c>
      <c r="BI2295" s="7" t="s">
        <v>1921</v>
      </c>
    </row>
    <row r="2296" spans="1:61" ht="14" hidden="1" customHeight="1" outlineLevel="1" x14ac:dyDescent="0.2">
      <c r="A2296" t="s">
        <v>2042</v>
      </c>
      <c r="B2296" t="s">
        <v>1912</v>
      </c>
      <c r="C2296" s="1">
        <f t="shared" si="888"/>
        <v>2747</v>
      </c>
      <c r="D2296" s="7">
        <f>IF(N2296&gt;0, RANK(N2296,(N2296:P2296,Q2296:AF2296)),0)</f>
        <v>2</v>
      </c>
      <c r="E2296" s="7">
        <f>IF(O2296&gt;0,RANK(O2296,(N2296:P2296,Q2296:AF2296)),0)</f>
        <v>1</v>
      </c>
      <c r="F2296" s="7">
        <f>IF(P2296&gt;0,RANK(P2296,(N2296:P2296,Q2296:AF2296)),0)</f>
        <v>0</v>
      </c>
      <c r="G2296" s="1">
        <f t="shared" si="889"/>
        <v>704</v>
      </c>
      <c r="H2296" s="2">
        <f t="shared" si="887"/>
        <v>0.25627957772115034</v>
      </c>
      <c r="I2296" s="2"/>
      <c r="J2296" s="2">
        <f t="shared" si="890"/>
        <v>0.37131416090280306</v>
      </c>
      <c r="K2296" s="2">
        <f t="shared" si="891"/>
        <v>0.6275937386239534</v>
      </c>
      <c r="L2296" s="2">
        <f t="shared" si="892"/>
        <v>0</v>
      </c>
      <c r="M2296" s="2">
        <f t="shared" si="893"/>
        <v>1.0921004732435957E-3</v>
      </c>
      <c r="N2296" s="53">
        <v>1020</v>
      </c>
      <c r="O2296" s="53">
        <v>1724</v>
      </c>
      <c r="X2296" s="53">
        <v>3</v>
      </c>
      <c r="AP2296" s="7">
        <f>IF(Q2296&gt;0,RANK(Q2296,(N2296:P2296,Q2296:AF2296)),0)</f>
        <v>0</v>
      </c>
      <c r="AQ2296" s="7">
        <f>IF(R2296&gt;0,RANK(R2296,(N2296:P2296,Q2296:AF2296)),0)</f>
        <v>0</v>
      </c>
      <c r="AR2296" s="7">
        <f>IF(T2296&gt;0,RANK(T2296,(N2296:P2296,Q2296:AF2296)),0)</f>
        <v>0</v>
      </c>
      <c r="AS2296" s="7">
        <f>IF(S2296&gt;0,RANK(S2296,(N2296:P2296,Q2296:AF2296)),0)</f>
        <v>0</v>
      </c>
      <c r="AT2296" s="2">
        <f t="shared" si="894"/>
        <v>0</v>
      </c>
      <c r="AU2296" s="2">
        <f t="shared" si="895"/>
        <v>0</v>
      </c>
      <c r="AV2296" s="2">
        <f t="shared" si="896"/>
        <v>0</v>
      </c>
      <c r="AW2296" s="2">
        <f t="shared" si="897"/>
        <v>0</v>
      </c>
      <c r="AY2296" t="s">
        <v>2042</v>
      </c>
      <c r="AZ2296" t="s">
        <v>1912</v>
      </c>
      <c r="BA2296">
        <v>6</v>
      </c>
      <c r="BC2296">
        <v>2</v>
      </c>
      <c r="BD2296" s="91">
        <v>51</v>
      </c>
      <c r="BE2296" s="93">
        <v>530</v>
      </c>
      <c r="BF2296" s="96">
        <f t="shared" si="876"/>
        <v>51530</v>
      </c>
      <c r="BG2296" s="96">
        <f t="shared" si="875"/>
        <v>51530</v>
      </c>
      <c r="BI2296" s="7" t="s">
        <v>1921</v>
      </c>
    </row>
    <row r="2297" spans="1:61" ht="14" hidden="1" customHeight="1" outlineLevel="1" x14ac:dyDescent="0.2">
      <c r="A2297" t="s">
        <v>1028</v>
      </c>
      <c r="B2297" t="s">
        <v>1912</v>
      </c>
      <c r="C2297" s="1">
        <f t="shared" si="888"/>
        <v>24105</v>
      </c>
      <c r="D2297" s="7">
        <f>IF(N2297&gt;0, RANK(N2297,(N2297:P2297,Q2297:AF2297)),0)</f>
        <v>1</v>
      </c>
      <c r="E2297" s="7">
        <f>IF(O2297&gt;0,RANK(O2297,(N2297:P2297,Q2297:AF2297)),0)</f>
        <v>2</v>
      </c>
      <c r="F2297" s="7">
        <f>IF(P2297&gt;0,RANK(P2297,(N2297:P2297,Q2297:AF2297)),0)</f>
        <v>0</v>
      </c>
      <c r="G2297" s="1">
        <f t="shared" si="889"/>
        <v>17263</v>
      </c>
      <c r="H2297" s="2">
        <f t="shared" si="887"/>
        <v>0.71615847334577887</v>
      </c>
      <c r="I2297" s="2"/>
      <c r="J2297" s="2">
        <f t="shared" si="890"/>
        <v>0.85758141464426463</v>
      </c>
      <c r="K2297" s="2">
        <f t="shared" si="891"/>
        <v>0.14142294129848579</v>
      </c>
      <c r="L2297" s="2">
        <f t="shared" si="892"/>
        <v>0</v>
      </c>
      <c r="M2297" s="2">
        <f t="shared" si="893"/>
        <v>9.9564405724958394E-4</v>
      </c>
      <c r="N2297" s="53">
        <v>20672</v>
      </c>
      <c r="O2297" s="53">
        <v>3409</v>
      </c>
      <c r="X2297" s="53">
        <v>24</v>
      </c>
      <c r="AP2297" s="7">
        <f>IF(Q2297&gt;0,RANK(Q2297,(N2297:P2297,Q2297:AF2297)),0)</f>
        <v>0</v>
      </c>
      <c r="AQ2297" s="7">
        <f>IF(R2297&gt;0,RANK(R2297,(N2297:P2297,Q2297:AF2297)),0)</f>
        <v>0</v>
      </c>
      <c r="AR2297" s="7">
        <f>IF(T2297&gt;0,RANK(T2297,(N2297:P2297,Q2297:AF2297)),0)</f>
        <v>0</v>
      </c>
      <c r="AS2297" s="7">
        <f>IF(S2297&gt;0,RANK(S2297,(N2297:P2297,Q2297:AF2297)),0)</f>
        <v>0</v>
      </c>
      <c r="AT2297" s="2">
        <f t="shared" si="894"/>
        <v>0</v>
      </c>
      <c r="AU2297" s="2">
        <f t="shared" si="895"/>
        <v>0</v>
      </c>
      <c r="AV2297" s="2">
        <f t="shared" si="896"/>
        <v>0</v>
      </c>
      <c r="AW2297" s="2">
        <f t="shared" si="897"/>
        <v>0</v>
      </c>
      <c r="AY2297" t="s">
        <v>1028</v>
      </c>
      <c r="AZ2297" t="s">
        <v>1912</v>
      </c>
      <c r="BA2297">
        <v>5</v>
      </c>
      <c r="BC2297">
        <v>2</v>
      </c>
      <c r="BD2297" s="91">
        <v>51</v>
      </c>
      <c r="BE2297" s="93">
        <v>540</v>
      </c>
      <c r="BF2297" s="96">
        <f t="shared" si="876"/>
        <v>51540</v>
      </c>
      <c r="BG2297" s="96">
        <f t="shared" si="875"/>
        <v>51540</v>
      </c>
      <c r="BI2297" s="7" t="s">
        <v>1921</v>
      </c>
    </row>
    <row r="2298" spans="1:61" ht="14" hidden="1" customHeight="1" outlineLevel="1" x14ac:dyDescent="0.2">
      <c r="A2298" t="s">
        <v>1944</v>
      </c>
      <c r="B2298" t="s">
        <v>1912</v>
      </c>
      <c r="C2298" s="1">
        <f t="shared" si="888"/>
        <v>126408</v>
      </c>
      <c r="D2298" s="7">
        <f>IF(N2298&gt;0, RANK(N2298,(N2298:P2298,Q2298:AF2298)),0)</f>
        <v>1</v>
      </c>
      <c r="E2298" s="7">
        <f>IF(O2298&gt;0,RANK(O2298,(N2298:P2298,Q2298:AF2298)),0)</f>
        <v>2</v>
      </c>
      <c r="F2298" s="7">
        <f>IF(P2298&gt;0,RANK(P2298,(N2298:P2298,Q2298:AF2298)),0)</f>
        <v>0</v>
      </c>
      <c r="G2298" s="1">
        <f t="shared" si="889"/>
        <v>9975</v>
      </c>
      <c r="H2298" s="2">
        <f t="shared" si="887"/>
        <v>7.8911144864249091E-2</v>
      </c>
      <c r="I2298" s="2"/>
      <c r="J2298" s="2">
        <f t="shared" si="890"/>
        <v>0.5389611416998924</v>
      </c>
      <c r="K2298" s="2">
        <f t="shared" si="891"/>
        <v>0.46004999683564329</v>
      </c>
      <c r="L2298" s="2">
        <f t="shared" si="892"/>
        <v>0</v>
      </c>
      <c r="M2298" s="2">
        <f t="shared" si="893"/>
        <v>9.8886146446430789E-4</v>
      </c>
      <c r="N2298" s="53">
        <v>68129</v>
      </c>
      <c r="O2298" s="53">
        <v>58154</v>
      </c>
      <c r="X2298" s="53">
        <v>125</v>
      </c>
      <c r="AP2298" s="7">
        <f>IF(Q2298&gt;0,RANK(Q2298,(N2298:P2298,Q2298:AF2298)),0)</f>
        <v>0</v>
      </c>
      <c r="AQ2298" s="7">
        <f>IF(R2298&gt;0,RANK(R2298,(N2298:P2298,Q2298:AF2298)),0)</f>
        <v>0</v>
      </c>
      <c r="AR2298" s="7">
        <f>IF(T2298&gt;0,RANK(T2298,(N2298:P2298,Q2298:AF2298)),0)</f>
        <v>0</v>
      </c>
      <c r="AS2298" s="7">
        <f>IF(S2298&gt;0,RANK(S2298,(N2298:P2298,Q2298:AF2298)),0)</f>
        <v>0</v>
      </c>
      <c r="AT2298" s="2">
        <f t="shared" si="894"/>
        <v>0</v>
      </c>
      <c r="AU2298" s="2">
        <f t="shared" si="895"/>
        <v>0</v>
      </c>
      <c r="AV2298" s="2">
        <f t="shared" si="896"/>
        <v>0</v>
      </c>
      <c r="AW2298" s="2">
        <f t="shared" si="897"/>
        <v>0</v>
      </c>
      <c r="AY2298" t="s">
        <v>1944</v>
      </c>
      <c r="AZ2298" t="s">
        <v>1912</v>
      </c>
      <c r="BC2298">
        <v>2</v>
      </c>
      <c r="BD2298" s="91">
        <v>51</v>
      </c>
      <c r="BE2298" s="93">
        <v>550</v>
      </c>
      <c r="BF2298" s="96">
        <f t="shared" si="876"/>
        <v>51550</v>
      </c>
      <c r="BG2298" s="96">
        <f t="shared" si="875"/>
        <v>51550</v>
      </c>
      <c r="BI2298" s="7" t="s">
        <v>1921</v>
      </c>
    </row>
    <row r="2299" spans="1:61" ht="14" hidden="1" customHeight="1" outlineLevel="1" x14ac:dyDescent="0.2">
      <c r="A2299" t="s">
        <v>1238</v>
      </c>
      <c r="B2299" t="s">
        <v>1912</v>
      </c>
      <c r="C2299" s="1">
        <f t="shared" si="888"/>
        <v>8940</v>
      </c>
      <c r="D2299" s="7">
        <f>IF(N2299&gt;0, RANK(N2299,(N2299:P2299,Q2299:AF2299)),0)</f>
        <v>2</v>
      </c>
      <c r="E2299" s="7">
        <f>IF(O2299&gt;0,RANK(O2299,(N2299:P2299,Q2299:AF2299)),0)</f>
        <v>1</v>
      </c>
      <c r="F2299" s="7">
        <f>IF(P2299&gt;0,RANK(P2299,(N2299:P2299,Q2299:AF2299)),0)</f>
        <v>0</v>
      </c>
      <c r="G2299" s="1">
        <f t="shared" si="889"/>
        <v>2645</v>
      </c>
      <c r="H2299" s="2">
        <f t="shared" si="887"/>
        <v>0.29586129753914991</v>
      </c>
      <c r="I2299" s="2"/>
      <c r="J2299" s="2">
        <f t="shared" si="890"/>
        <v>0.35156599552572709</v>
      </c>
      <c r="K2299" s="2">
        <f t="shared" si="891"/>
        <v>0.64742729306487701</v>
      </c>
      <c r="L2299" s="2">
        <f t="shared" si="892"/>
        <v>0</v>
      </c>
      <c r="M2299" s="2">
        <f t="shared" si="893"/>
        <v>1.0067114093958995E-3</v>
      </c>
      <c r="N2299" s="53">
        <v>3143</v>
      </c>
      <c r="O2299" s="53">
        <v>5788</v>
      </c>
      <c r="X2299" s="53">
        <v>9</v>
      </c>
      <c r="AP2299" s="7">
        <f>IF(Q2299&gt;0,RANK(Q2299,(N2299:P2299,Q2299:AF2299)),0)</f>
        <v>0</v>
      </c>
      <c r="AQ2299" s="7">
        <f>IF(R2299&gt;0,RANK(R2299,(N2299:P2299,Q2299:AF2299)),0)</f>
        <v>0</v>
      </c>
      <c r="AR2299" s="7">
        <f>IF(T2299&gt;0,RANK(T2299,(N2299:P2299,Q2299:AF2299)),0)</f>
        <v>0</v>
      </c>
      <c r="AS2299" s="7">
        <f>IF(S2299&gt;0,RANK(S2299,(N2299:P2299,Q2299:AF2299)),0)</f>
        <v>0</v>
      </c>
      <c r="AT2299" s="2">
        <f t="shared" si="894"/>
        <v>0</v>
      </c>
      <c r="AU2299" s="2">
        <f t="shared" si="895"/>
        <v>0</v>
      </c>
      <c r="AV2299" s="2">
        <f t="shared" si="896"/>
        <v>0</v>
      </c>
      <c r="AW2299" s="2">
        <f t="shared" si="897"/>
        <v>0</v>
      </c>
      <c r="AY2299" t="s">
        <v>1238</v>
      </c>
      <c r="AZ2299" t="s">
        <v>1912</v>
      </c>
      <c r="BA2299">
        <v>4</v>
      </c>
      <c r="BC2299">
        <v>2</v>
      </c>
      <c r="BD2299" s="91">
        <v>51</v>
      </c>
      <c r="BE2299" s="93">
        <v>570</v>
      </c>
      <c r="BF2299" s="96">
        <f t="shared" si="876"/>
        <v>51570</v>
      </c>
      <c r="BG2299" s="96">
        <f t="shared" si="875"/>
        <v>51570</v>
      </c>
      <c r="BI2299" s="7" t="s">
        <v>1921</v>
      </c>
    </row>
    <row r="2300" spans="1:61" ht="14" hidden="1" customHeight="1" outlineLevel="1" x14ac:dyDescent="0.2">
      <c r="A2300" t="s">
        <v>526</v>
      </c>
      <c r="B2300" t="s">
        <v>1912</v>
      </c>
      <c r="C2300" s="1">
        <f t="shared" si="888"/>
        <v>2545</v>
      </c>
      <c r="D2300" s="7">
        <f>IF(N2300&gt;0, RANK(N2300,(N2300:P2300,Q2300:AF2300)),0)</f>
        <v>2</v>
      </c>
      <c r="E2300" s="7">
        <f>IF(O2300&gt;0,RANK(O2300,(N2300:P2300,Q2300:AF2300)),0)</f>
        <v>1</v>
      </c>
      <c r="F2300" s="7">
        <f>IF(P2300&gt;0,RANK(P2300,(N2300:P2300,Q2300:AF2300)),0)</f>
        <v>0</v>
      </c>
      <c r="G2300" s="1">
        <f t="shared" si="889"/>
        <v>229</v>
      </c>
      <c r="H2300" s="2">
        <f t="shared" si="887"/>
        <v>8.9980353634577598E-2</v>
      </c>
      <c r="I2300" s="2"/>
      <c r="J2300" s="2">
        <f t="shared" si="890"/>
        <v>0.45461689587426324</v>
      </c>
      <c r="K2300" s="2">
        <f t="shared" si="891"/>
        <v>0.54459724950884092</v>
      </c>
      <c r="L2300" s="2">
        <f t="shared" si="892"/>
        <v>0</v>
      </c>
      <c r="M2300" s="2">
        <f t="shared" si="893"/>
        <v>7.8585461689584246E-4</v>
      </c>
      <c r="N2300" s="53">
        <v>1157</v>
      </c>
      <c r="O2300" s="53">
        <v>1386</v>
      </c>
      <c r="X2300" s="53">
        <v>2</v>
      </c>
      <c r="AP2300" s="7">
        <f>IF(Q2300&gt;0,RANK(Q2300,(N2300:P2300,Q2300:AF2300)),0)</f>
        <v>0</v>
      </c>
      <c r="AQ2300" s="7">
        <f>IF(R2300&gt;0,RANK(R2300,(N2300:P2300,Q2300:AF2300)),0)</f>
        <v>0</v>
      </c>
      <c r="AR2300" s="7">
        <f>IF(T2300&gt;0,RANK(T2300,(N2300:P2300,Q2300:AF2300)),0)</f>
        <v>0</v>
      </c>
      <c r="AS2300" s="7">
        <f>IF(S2300&gt;0,RANK(S2300,(N2300:P2300,Q2300:AF2300)),0)</f>
        <v>0</v>
      </c>
      <c r="AT2300" s="2">
        <f t="shared" si="894"/>
        <v>0</v>
      </c>
      <c r="AU2300" s="2">
        <f t="shared" si="895"/>
        <v>0</v>
      </c>
      <c r="AV2300" s="2">
        <f t="shared" si="896"/>
        <v>0</v>
      </c>
      <c r="AW2300" s="2">
        <f t="shared" si="897"/>
        <v>0</v>
      </c>
      <c r="AY2300" t="s">
        <v>526</v>
      </c>
      <c r="AZ2300" t="s">
        <v>1912</v>
      </c>
      <c r="BA2300">
        <v>9</v>
      </c>
      <c r="BC2300">
        <v>2</v>
      </c>
      <c r="BD2300" s="91">
        <v>51</v>
      </c>
      <c r="BE2300" s="93">
        <v>580</v>
      </c>
      <c r="BF2300" s="96">
        <f t="shared" si="876"/>
        <v>51580</v>
      </c>
      <c r="BG2300" s="96">
        <f t="shared" si="875"/>
        <v>51580</v>
      </c>
      <c r="BI2300" s="7" t="s">
        <v>1921</v>
      </c>
    </row>
    <row r="2301" spans="1:61" ht="14" hidden="1" customHeight="1" outlineLevel="1" x14ac:dyDescent="0.2">
      <c r="A2301" t="s">
        <v>1709</v>
      </c>
      <c r="B2301" t="s">
        <v>1912</v>
      </c>
      <c r="C2301" s="1">
        <f t="shared" si="888"/>
        <v>19213</v>
      </c>
      <c r="D2301" s="7">
        <f>IF(N2301&gt;0, RANK(N2301,(N2301:P2301,Q2301:AF2301)),0)</f>
        <v>1</v>
      </c>
      <c r="E2301" s="7">
        <f>IF(O2301&gt;0,RANK(O2301,(N2301:P2301,Q2301:AF2301)),0)</f>
        <v>2</v>
      </c>
      <c r="F2301" s="7">
        <f>IF(P2301&gt;0,RANK(P2301,(N2301:P2301,Q2301:AF2301)),0)</f>
        <v>0</v>
      </c>
      <c r="G2301" s="1">
        <f t="shared" si="889"/>
        <v>5839</v>
      </c>
      <c r="H2301" s="2">
        <f t="shared" si="887"/>
        <v>0.30390881174204964</v>
      </c>
      <c r="I2301" s="2"/>
      <c r="J2301" s="2">
        <f t="shared" si="890"/>
        <v>0.6515900692239629</v>
      </c>
      <c r="K2301" s="2">
        <f t="shared" si="891"/>
        <v>0.34768125748191331</v>
      </c>
      <c r="L2301" s="2">
        <f t="shared" si="892"/>
        <v>0</v>
      </c>
      <c r="M2301" s="2">
        <f t="shared" si="893"/>
        <v>7.2867329412379389E-4</v>
      </c>
      <c r="N2301" s="53">
        <v>12519</v>
      </c>
      <c r="O2301" s="53">
        <v>6680</v>
      </c>
      <c r="X2301" s="53">
        <v>14</v>
      </c>
      <c r="AP2301" s="7">
        <f>IF(Q2301&gt;0,RANK(Q2301,(N2301:P2301,Q2301:AF2301)),0)</f>
        <v>0</v>
      </c>
      <c r="AQ2301" s="7">
        <f>IF(R2301&gt;0,RANK(R2301,(N2301:P2301,Q2301:AF2301)),0)</f>
        <v>0</v>
      </c>
      <c r="AR2301" s="7">
        <f>IF(T2301&gt;0,RANK(T2301,(N2301:P2301,Q2301:AF2301)),0)</f>
        <v>0</v>
      </c>
      <c r="AS2301" s="7">
        <f>IF(S2301&gt;0,RANK(S2301,(N2301:P2301,Q2301:AF2301)),0)</f>
        <v>0</v>
      </c>
      <c r="AT2301" s="2">
        <f t="shared" si="894"/>
        <v>0</v>
      </c>
      <c r="AU2301" s="2">
        <f t="shared" si="895"/>
        <v>0</v>
      </c>
      <c r="AV2301" s="2">
        <f t="shared" si="896"/>
        <v>0</v>
      </c>
      <c r="AW2301" s="2">
        <f t="shared" si="897"/>
        <v>0</v>
      </c>
      <c r="AY2301" t="s">
        <v>1709</v>
      </c>
      <c r="AZ2301" t="s">
        <v>1912</v>
      </c>
      <c r="BA2301">
        <v>5</v>
      </c>
      <c r="BC2301">
        <v>2</v>
      </c>
      <c r="BD2301" s="91">
        <v>51</v>
      </c>
      <c r="BE2301" s="93">
        <v>590</v>
      </c>
      <c r="BF2301" s="96">
        <f t="shared" si="876"/>
        <v>51590</v>
      </c>
      <c r="BG2301" s="96">
        <f t="shared" si="875"/>
        <v>51590</v>
      </c>
      <c r="BI2301" s="7" t="s">
        <v>1921</v>
      </c>
    </row>
    <row r="2302" spans="1:61" ht="14" hidden="1" customHeight="1" outlineLevel="1" x14ac:dyDescent="0.2">
      <c r="A2302" t="s">
        <v>1281</v>
      </c>
      <c r="B2302" t="s">
        <v>1912</v>
      </c>
      <c r="C2302" s="1">
        <f t="shared" si="888"/>
        <v>2332</v>
      </c>
      <c r="D2302" s="7">
        <f>IF(N2302&gt;0, RANK(N2302,(N2302:P2302,Q2302:AF2302)),0)</f>
        <v>1</v>
      </c>
      <c r="E2302" s="7">
        <f>IF(O2302&gt;0,RANK(O2302,(N2302:P2302,Q2302:AF2302)),0)</f>
        <v>2</v>
      </c>
      <c r="F2302" s="7">
        <f>IF(P2302&gt;0,RANK(P2302,(N2302:P2302,Q2302:AF2302)),0)</f>
        <v>0</v>
      </c>
      <c r="G2302" s="1">
        <f t="shared" si="889"/>
        <v>906</v>
      </c>
      <c r="H2302" s="2">
        <f t="shared" si="887"/>
        <v>0.38850771869639794</v>
      </c>
      <c r="I2302" s="2"/>
      <c r="J2302" s="2">
        <f t="shared" si="890"/>
        <v>0.6938250428816467</v>
      </c>
      <c r="K2302" s="2">
        <f t="shared" si="891"/>
        <v>0.30531732418524871</v>
      </c>
      <c r="L2302" s="2">
        <f t="shared" si="892"/>
        <v>0</v>
      </c>
      <c r="M2302" s="2">
        <f t="shared" si="893"/>
        <v>8.5763293310459066E-4</v>
      </c>
      <c r="N2302" s="53">
        <v>1618</v>
      </c>
      <c r="O2302" s="53">
        <v>712</v>
      </c>
      <c r="X2302" s="53">
        <v>2</v>
      </c>
      <c r="AP2302" s="7">
        <f>IF(Q2302&gt;0,RANK(Q2302,(N2302:P2302,Q2302:AF2302)),0)</f>
        <v>0</v>
      </c>
      <c r="AQ2302" s="7">
        <f>IF(R2302&gt;0,RANK(R2302,(N2302:P2302,Q2302:AF2302)),0)</f>
        <v>0</v>
      </c>
      <c r="AR2302" s="7">
        <f>IF(T2302&gt;0,RANK(T2302,(N2302:P2302,Q2302:AF2302)),0)</f>
        <v>0</v>
      </c>
      <c r="AS2302" s="7">
        <f>IF(S2302&gt;0,RANK(S2302,(N2302:P2302,Q2302:AF2302)),0)</f>
        <v>0</v>
      </c>
      <c r="AT2302" s="2">
        <f t="shared" si="894"/>
        <v>0</v>
      </c>
      <c r="AU2302" s="2">
        <f t="shared" si="895"/>
        <v>0</v>
      </c>
      <c r="AV2302" s="2">
        <f t="shared" si="896"/>
        <v>0</v>
      </c>
      <c r="AW2302" s="2">
        <f t="shared" si="897"/>
        <v>0</v>
      </c>
      <c r="AY2302" t="s">
        <v>1281</v>
      </c>
      <c r="AZ2302" t="s">
        <v>1912</v>
      </c>
      <c r="BA2302">
        <v>4</v>
      </c>
      <c r="BC2302">
        <v>2</v>
      </c>
      <c r="BD2302" s="91">
        <v>51</v>
      </c>
      <c r="BE2302" s="93">
        <v>595</v>
      </c>
      <c r="BF2302" s="96">
        <f t="shared" si="876"/>
        <v>51595</v>
      </c>
      <c r="BG2302" s="96">
        <f t="shared" si="875"/>
        <v>51595</v>
      </c>
      <c r="BI2302" s="7" t="s">
        <v>1921</v>
      </c>
    </row>
    <row r="2303" spans="1:61" ht="14" hidden="1" customHeight="1" outlineLevel="1" x14ac:dyDescent="0.2">
      <c r="A2303" t="s">
        <v>1117</v>
      </c>
      <c r="B2303" t="s">
        <v>1912</v>
      </c>
      <c r="C2303" s="1">
        <f t="shared" si="888"/>
        <v>13327</v>
      </c>
      <c r="D2303" s="7">
        <f>IF(N2303&gt;0, RANK(N2303,(N2303:P2303,Q2303:AF2303)),0)</f>
        <v>1</v>
      </c>
      <c r="E2303" s="7">
        <f>IF(O2303&gt;0,RANK(O2303,(N2303:P2303,Q2303:AF2303)),0)</f>
        <v>2</v>
      </c>
      <c r="F2303" s="7">
        <f>IF(P2303&gt;0,RANK(P2303,(N2303:P2303,Q2303:AF2303)),0)</f>
        <v>0</v>
      </c>
      <c r="G2303" s="1">
        <f t="shared" si="889"/>
        <v>5045</v>
      </c>
      <c r="H2303" s="2">
        <f t="shared" si="887"/>
        <v>0.37855481353642978</v>
      </c>
      <c r="I2303" s="2"/>
      <c r="J2303" s="2">
        <f t="shared" si="890"/>
        <v>0.68875215727470551</v>
      </c>
      <c r="K2303" s="2">
        <f t="shared" si="891"/>
        <v>0.31019734373827568</v>
      </c>
      <c r="L2303" s="2">
        <f t="shared" si="892"/>
        <v>0</v>
      </c>
      <c r="M2303" s="2">
        <f t="shared" si="893"/>
        <v>1.0504989870188108E-3</v>
      </c>
      <c r="N2303" s="53">
        <v>9179</v>
      </c>
      <c r="O2303" s="53">
        <v>4134</v>
      </c>
      <c r="X2303" s="53">
        <v>14</v>
      </c>
      <c r="AP2303" s="7">
        <f>IF(Q2303&gt;0,RANK(Q2303,(N2303:P2303,Q2303:AF2303)),0)</f>
        <v>0</v>
      </c>
      <c r="AQ2303" s="7">
        <f>IF(R2303&gt;0,RANK(R2303,(N2303:P2303,Q2303:AF2303)),0)</f>
        <v>0</v>
      </c>
      <c r="AR2303" s="7">
        <f>IF(T2303&gt;0,RANK(T2303,(N2303:P2303,Q2303:AF2303)),0)</f>
        <v>0</v>
      </c>
      <c r="AS2303" s="7">
        <f>IF(S2303&gt;0,RANK(S2303,(N2303:P2303,Q2303:AF2303)),0)</f>
        <v>0</v>
      </c>
      <c r="AT2303" s="2">
        <f t="shared" si="894"/>
        <v>0</v>
      </c>
      <c r="AU2303" s="2">
        <f t="shared" si="895"/>
        <v>0</v>
      </c>
      <c r="AV2303" s="2">
        <f t="shared" si="896"/>
        <v>0</v>
      </c>
      <c r="AW2303" s="2">
        <f t="shared" si="897"/>
        <v>0</v>
      </c>
      <c r="AY2303" t="s">
        <v>1117</v>
      </c>
      <c r="AZ2303" t="s">
        <v>1912</v>
      </c>
      <c r="BA2303">
        <v>11</v>
      </c>
      <c r="BC2303">
        <v>2</v>
      </c>
      <c r="BD2303" s="91">
        <v>51</v>
      </c>
      <c r="BE2303" s="93">
        <v>600</v>
      </c>
      <c r="BF2303" s="96">
        <f t="shared" si="876"/>
        <v>51600</v>
      </c>
      <c r="BG2303" s="96">
        <f t="shared" si="875"/>
        <v>51600</v>
      </c>
      <c r="BI2303" s="7" t="s">
        <v>1921</v>
      </c>
    </row>
    <row r="2304" spans="1:61" ht="14" hidden="1" customHeight="1" outlineLevel="1" x14ac:dyDescent="0.2">
      <c r="A2304" t="s">
        <v>875</v>
      </c>
      <c r="B2304" t="s">
        <v>1912</v>
      </c>
      <c r="C2304" s="1">
        <f t="shared" si="888"/>
        <v>8776</v>
      </c>
      <c r="D2304" s="7">
        <f>IF(N2304&gt;0, RANK(N2304,(N2304:P2304,Q2304:AF2304)),0)</f>
        <v>1</v>
      </c>
      <c r="E2304" s="7">
        <f>IF(O2304&gt;0,RANK(O2304,(N2304:P2304,Q2304:AF2304)),0)</f>
        <v>2</v>
      </c>
      <c r="F2304" s="7">
        <f>IF(P2304&gt;0,RANK(P2304,(N2304:P2304,Q2304:AF2304)),0)</f>
        <v>0</v>
      </c>
      <c r="G2304" s="1">
        <f t="shared" si="889"/>
        <v>5266</v>
      </c>
      <c r="H2304" s="2">
        <f t="shared" si="887"/>
        <v>0.60004557885141296</v>
      </c>
      <c r="I2304" s="2"/>
      <c r="J2304" s="2">
        <f t="shared" si="890"/>
        <v>0.79945305378304465</v>
      </c>
      <c r="K2304" s="2">
        <f t="shared" si="891"/>
        <v>0.19940747493163172</v>
      </c>
      <c r="L2304" s="2">
        <f t="shared" si="892"/>
        <v>0</v>
      </c>
      <c r="M2304" s="2">
        <f t="shared" si="893"/>
        <v>1.1394712853236288E-3</v>
      </c>
      <c r="N2304" s="53">
        <v>7016</v>
      </c>
      <c r="O2304" s="53">
        <v>1750</v>
      </c>
      <c r="X2304" s="53">
        <v>10</v>
      </c>
      <c r="AP2304" s="7">
        <f>IF(Q2304&gt;0,RANK(Q2304,(N2304:P2304,Q2304:AF2304)),0)</f>
        <v>0</v>
      </c>
      <c r="AQ2304" s="7">
        <f>IF(R2304&gt;0,RANK(R2304,(N2304:P2304,Q2304:AF2304)),0)</f>
        <v>0</v>
      </c>
      <c r="AR2304" s="7">
        <f>IF(T2304&gt;0,RANK(T2304,(N2304:P2304,Q2304:AF2304)),0)</f>
        <v>0</v>
      </c>
      <c r="AS2304" s="7">
        <f>IF(S2304&gt;0,RANK(S2304,(N2304:P2304,Q2304:AF2304)),0)</f>
        <v>0</v>
      </c>
      <c r="AT2304" s="2">
        <f t="shared" si="894"/>
        <v>0</v>
      </c>
      <c r="AU2304" s="2">
        <f t="shared" si="895"/>
        <v>0</v>
      </c>
      <c r="AV2304" s="2">
        <f t="shared" si="896"/>
        <v>0</v>
      </c>
      <c r="AW2304" s="2">
        <f t="shared" si="897"/>
        <v>0</v>
      </c>
      <c r="AY2304" t="s">
        <v>875</v>
      </c>
      <c r="AZ2304" t="s">
        <v>1912</v>
      </c>
      <c r="BA2304">
        <v>8</v>
      </c>
      <c r="BC2304">
        <v>2</v>
      </c>
      <c r="BD2304" s="91">
        <v>51</v>
      </c>
      <c r="BE2304" s="93">
        <v>610</v>
      </c>
      <c r="BF2304" s="96">
        <f t="shared" si="876"/>
        <v>51610</v>
      </c>
      <c r="BG2304" s="96">
        <f t="shared" si="875"/>
        <v>51610</v>
      </c>
      <c r="BI2304" s="7" t="s">
        <v>1921</v>
      </c>
    </row>
    <row r="2305" spans="1:61" ht="14" hidden="1" customHeight="1" outlineLevel="1" x14ac:dyDescent="0.2">
      <c r="A2305" t="s">
        <v>2356</v>
      </c>
      <c r="B2305" t="s">
        <v>1912</v>
      </c>
      <c r="C2305" s="1">
        <f t="shared" si="888"/>
        <v>3961</v>
      </c>
      <c r="D2305" s="7">
        <f>IF(N2305&gt;0, RANK(N2305,(N2305:P2305,Q2305:AF2305)),0)</f>
        <v>1</v>
      </c>
      <c r="E2305" s="7">
        <f>IF(O2305&gt;0,RANK(O2305,(N2305:P2305,Q2305:AF2305)),0)</f>
        <v>2</v>
      </c>
      <c r="F2305" s="7">
        <f>IF(P2305&gt;0,RANK(P2305,(N2305:P2305,Q2305:AF2305)),0)</f>
        <v>0</v>
      </c>
      <c r="G2305" s="1">
        <f t="shared" si="889"/>
        <v>1139</v>
      </c>
      <c r="H2305" s="2">
        <f t="shared" si="887"/>
        <v>0.28755364806866951</v>
      </c>
      <c r="I2305" s="2"/>
      <c r="J2305" s="2">
        <f t="shared" si="890"/>
        <v>0.64352436253471346</v>
      </c>
      <c r="K2305" s="2">
        <f t="shared" si="891"/>
        <v>0.35597071446604395</v>
      </c>
      <c r="L2305" s="2">
        <f t="shared" si="892"/>
        <v>0</v>
      </c>
      <c r="M2305" s="2">
        <f t="shared" si="893"/>
        <v>5.0492299924259632E-4</v>
      </c>
      <c r="N2305" s="53">
        <v>2549</v>
      </c>
      <c r="O2305" s="53">
        <v>1410</v>
      </c>
      <c r="X2305" s="53">
        <v>2</v>
      </c>
      <c r="AP2305" s="7">
        <f>IF(Q2305&gt;0,RANK(Q2305,(N2305:P2305,Q2305:AF2305)),0)</f>
        <v>0</v>
      </c>
      <c r="AQ2305" s="7">
        <f>IF(R2305&gt;0,RANK(R2305,(N2305:P2305,Q2305:AF2305)),0)</f>
        <v>0</v>
      </c>
      <c r="AR2305" s="7">
        <f>IF(T2305&gt;0,RANK(T2305,(N2305:P2305,Q2305:AF2305)),0)</f>
        <v>0</v>
      </c>
      <c r="AS2305" s="7">
        <f>IF(S2305&gt;0,RANK(S2305,(N2305:P2305,Q2305:AF2305)),0)</f>
        <v>0</v>
      </c>
      <c r="AT2305" s="2">
        <f t="shared" si="894"/>
        <v>0</v>
      </c>
      <c r="AU2305" s="2">
        <f t="shared" si="895"/>
        <v>0</v>
      </c>
      <c r="AV2305" s="2">
        <f t="shared" si="896"/>
        <v>0</v>
      </c>
      <c r="AW2305" s="2">
        <f t="shared" si="897"/>
        <v>0</v>
      </c>
      <c r="AY2305" t="s">
        <v>2356</v>
      </c>
      <c r="AZ2305" t="s">
        <v>1912</v>
      </c>
      <c r="BA2305">
        <v>3</v>
      </c>
      <c r="BC2305">
        <v>2</v>
      </c>
      <c r="BD2305" s="91">
        <v>51</v>
      </c>
      <c r="BE2305" s="93">
        <v>620</v>
      </c>
      <c r="BF2305" s="96">
        <f t="shared" si="876"/>
        <v>51620</v>
      </c>
      <c r="BG2305" s="96">
        <f t="shared" si="875"/>
        <v>51620</v>
      </c>
      <c r="BI2305" s="7" t="s">
        <v>1921</v>
      </c>
    </row>
    <row r="2306" spans="1:61" ht="14" hidden="1" customHeight="1" outlineLevel="1" x14ac:dyDescent="0.2">
      <c r="A2306" t="s">
        <v>97</v>
      </c>
      <c r="B2306" t="s">
        <v>1912</v>
      </c>
      <c r="C2306" s="1">
        <f t="shared" si="888"/>
        <v>12588</v>
      </c>
      <c r="D2306" s="7">
        <f>IF(N2306&gt;0, RANK(N2306,(N2306:P2306,Q2306:AF2306)),0)</f>
        <v>1</v>
      </c>
      <c r="E2306" s="7">
        <f>IF(O2306&gt;0,RANK(O2306,(N2306:P2306,Q2306:AF2306)),0)</f>
        <v>2</v>
      </c>
      <c r="F2306" s="7">
        <f>IF(P2306&gt;0,RANK(P2306,(N2306:P2306,Q2306:AF2306)),0)</f>
        <v>0</v>
      </c>
      <c r="G2306" s="1">
        <f t="shared" si="889"/>
        <v>4415</v>
      </c>
      <c r="H2306" s="2">
        <f t="shared" si="887"/>
        <v>0.3507308547823324</v>
      </c>
      <c r="I2306" s="2"/>
      <c r="J2306" s="2">
        <f t="shared" si="890"/>
        <v>0.67484906259930089</v>
      </c>
      <c r="K2306" s="2">
        <f t="shared" si="891"/>
        <v>0.32411820781696854</v>
      </c>
      <c r="L2306" s="2">
        <f t="shared" si="892"/>
        <v>0</v>
      </c>
      <c r="M2306" s="2">
        <f t="shared" si="893"/>
        <v>1.0327295837305739E-3</v>
      </c>
      <c r="N2306" s="53">
        <v>8495</v>
      </c>
      <c r="O2306" s="53">
        <v>4080</v>
      </c>
      <c r="X2306" s="53">
        <v>13</v>
      </c>
      <c r="AP2306" s="7">
        <f>IF(Q2306&gt;0,RANK(Q2306,(N2306:P2306,Q2306:AF2306)),0)</f>
        <v>0</v>
      </c>
      <c r="AQ2306" s="7">
        <f>IF(R2306&gt;0,RANK(R2306,(N2306:P2306,Q2306:AF2306)),0)</f>
        <v>0</v>
      </c>
      <c r="AR2306" s="7">
        <f>IF(T2306&gt;0,RANK(T2306,(N2306:P2306,Q2306:AF2306)),0)</f>
        <v>0</v>
      </c>
      <c r="AS2306" s="7">
        <f>IF(S2306&gt;0,RANK(S2306,(N2306:P2306,Q2306:AF2306)),0)</f>
        <v>0</v>
      </c>
      <c r="AT2306" s="2">
        <f t="shared" si="894"/>
        <v>0</v>
      </c>
      <c r="AU2306" s="2">
        <f t="shared" si="895"/>
        <v>0</v>
      </c>
      <c r="AV2306" s="2">
        <f t="shared" si="896"/>
        <v>0</v>
      </c>
      <c r="AW2306" s="2">
        <f t="shared" si="897"/>
        <v>0</v>
      </c>
      <c r="AY2306" t="s">
        <v>97</v>
      </c>
      <c r="AZ2306" t="s">
        <v>1912</v>
      </c>
      <c r="BA2306">
        <v>1</v>
      </c>
      <c r="BC2306">
        <v>2</v>
      </c>
      <c r="BD2306" s="91">
        <v>51</v>
      </c>
      <c r="BE2306" s="93">
        <v>630</v>
      </c>
      <c r="BF2306" s="96">
        <f t="shared" si="876"/>
        <v>51630</v>
      </c>
      <c r="BG2306" s="96">
        <f t="shared" si="875"/>
        <v>51630</v>
      </c>
      <c r="BI2306" s="7" t="s">
        <v>1921</v>
      </c>
    </row>
    <row r="2307" spans="1:61" ht="14" hidden="1" customHeight="1" outlineLevel="1" x14ac:dyDescent="0.2">
      <c r="A2307" t="s">
        <v>98</v>
      </c>
      <c r="B2307" t="s">
        <v>1912</v>
      </c>
      <c r="C2307" s="1">
        <f t="shared" si="888"/>
        <v>2599</v>
      </c>
      <c r="D2307" s="7">
        <f>IF(N2307&gt;0, RANK(N2307,(N2307:P2307,Q2307:AF2307)),0)</f>
        <v>2</v>
      </c>
      <c r="E2307" s="7">
        <f>IF(O2307&gt;0,RANK(O2307,(N2307:P2307,Q2307:AF2307)),0)</f>
        <v>1</v>
      </c>
      <c r="F2307" s="7">
        <f>IF(P2307&gt;0,RANK(P2307,(N2307:P2307,Q2307:AF2307)),0)</f>
        <v>0</v>
      </c>
      <c r="G2307" s="1">
        <f t="shared" si="889"/>
        <v>760</v>
      </c>
      <c r="H2307" s="2">
        <f t="shared" si="887"/>
        <v>0.29242016160061562</v>
      </c>
      <c r="I2307" s="2"/>
      <c r="J2307" s="2">
        <f t="shared" si="890"/>
        <v>0.35359753751442863</v>
      </c>
      <c r="K2307" s="2">
        <f t="shared" si="891"/>
        <v>0.64601769911504425</v>
      </c>
      <c r="L2307" s="2">
        <f t="shared" si="892"/>
        <v>0</v>
      </c>
      <c r="M2307" s="2">
        <f t="shared" si="893"/>
        <v>3.8476337052706366E-4</v>
      </c>
      <c r="N2307" s="53">
        <v>919</v>
      </c>
      <c r="O2307" s="53">
        <v>1679</v>
      </c>
      <c r="X2307" s="53">
        <v>1</v>
      </c>
      <c r="AP2307" s="7">
        <f>IF(Q2307&gt;0,RANK(Q2307,(N2307:P2307,Q2307:AF2307)),0)</f>
        <v>0</v>
      </c>
      <c r="AQ2307" s="7">
        <f>IF(R2307&gt;0,RANK(R2307,(N2307:P2307,Q2307:AF2307)),0)</f>
        <v>0</v>
      </c>
      <c r="AR2307" s="7">
        <f>IF(T2307&gt;0,RANK(T2307,(N2307:P2307,Q2307:AF2307)),0)</f>
        <v>0</v>
      </c>
      <c r="AS2307" s="7">
        <f>IF(S2307&gt;0,RANK(S2307,(N2307:P2307,Q2307:AF2307)),0)</f>
        <v>0</v>
      </c>
      <c r="AT2307" s="2">
        <f t="shared" si="894"/>
        <v>0</v>
      </c>
      <c r="AU2307" s="2">
        <f t="shared" si="895"/>
        <v>0</v>
      </c>
      <c r="AV2307" s="2">
        <f t="shared" si="896"/>
        <v>0</v>
      </c>
      <c r="AW2307" s="2">
        <f t="shared" si="897"/>
        <v>0</v>
      </c>
      <c r="AY2307" t="s">
        <v>98</v>
      </c>
      <c r="AZ2307" t="s">
        <v>1912</v>
      </c>
      <c r="BA2307">
        <v>9</v>
      </c>
      <c r="BC2307">
        <v>2</v>
      </c>
      <c r="BD2307" s="91">
        <v>51</v>
      </c>
      <c r="BE2307" s="93">
        <v>640</v>
      </c>
      <c r="BF2307" s="96">
        <f t="shared" si="876"/>
        <v>51640</v>
      </c>
      <c r="BG2307" s="96">
        <f t="shared" si="875"/>
        <v>51640</v>
      </c>
      <c r="BI2307" s="7" t="s">
        <v>1921</v>
      </c>
    </row>
    <row r="2308" spans="1:61" ht="14" hidden="1" customHeight="1" outlineLevel="1" x14ac:dyDescent="0.2">
      <c r="A2308" t="s">
        <v>2444</v>
      </c>
      <c r="B2308" t="s">
        <v>1912</v>
      </c>
      <c r="C2308" s="1">
        <f t="shared" si="888"/>
        <v>64490</v>
      </c>
      <c r="D2308" s="7">
        <f>IF(N2308&gt;0, RANK(N2308,(N2308:P2308,Q2308:AF2308)),0)</f>
        <v>1</v>
      </c>
      <c r="E2308" s="7">
        <f>IF(O2308&gt;0,RANK(O2308,(N2308:P2308,Q2308:AF2308)),0)</f>
        <v>2</v>
      </c>
      <c r="F2308" s="7">
        <f>IF(P2308&gt;0,RANK(P2308,(N2308:P2308,Q2308:AF2308)),0)</f>
        <v>0</v>
      </c>
      <c r="G2308" s="1">
        <f t="shared" si="889"/>
        <v>28850</v>
      </c>
      <c r="H2308" s="2">
        <f t="shared" si="887"/>
        <v>0.4473561792525973</v>
      </c>
      <c r="I2308" s="2"/>
      <c r="J2308" s="2">
        <f t="shared" si="890"/>
        <v>0.72301131958443166</v>
      </c>
      <c r="K2308" s="2">
        <f t="shared" si="891"/>
        <v>0.27565514033183441</v>
      </c>
      <c r="L2308" s="2">
        <f t="shared" si="892"/>
        <v>0</v>
      </c>
      <c r="M2308" s="2">
        <f t="shared" si="893"/>
        <v>1.3335400837339306E-3</v>
      </c>
      <c r="N2308" s="53">
        <v>46627</v>
      </c>
      <c r="O2308" s="53">
        <v>17777</v>
      </c>
      <c r="X2308" s="53">
        <v>86</v>
      </c>
      <c r="AP2308" s="7">
        <f>IF(Q2308&gt;0,RANK(Q2308,(N2308:P2308,Q2308:AF2308)),0)</f>
        <v>0</v>
      </c>
      <c r="AQ2308" s="7">
        <f>IF(R2308&gt;0,RANK(R2308,(N2308:P2308,Q2308:AF2308)),0)</f>
        <v>0</v>
      </c>
      <c r="AR2308" s="7">
        <f>IF(T2308&gt;0,RANK(T2308,(N2308:P2308,Q2308:AF2308)),0)</f>
        <v>0</v>
      </c>
      <c r="AS2308" s="7">
        <f>IF(S2308&gt;0,RANK(S2308,(N2308:P2308,Q2308:AF2308)),0)</f>
        <v>0</v>
      </c>
      <c r="AT2308" s="2">
        <f t="shared" si="894"/>
        <v>0</v>
      </c>
      <c r="AU2308" s="2">
        <f t="shared" si="895"/>
        <v>0</v>
      </c>
      <c r="AV2308" s="2">
        <f t="shared" si="896"/>
        <v>0</v>
      </c>
      <c r="AW2308" s="2">
        <f t="shared" si="897"/>
        <v>0</v>
      </c>
      <c r="AY2308" t="s">
        <v>2444</v>
      </c>
      <c r="AZ2308" t="s">
        <v>1912</v>
      </c>
      <c r="BC2308">
        <v>2</v>
      </c>
      <c r="BD2308" s="91">
        <v>51</v>
      </c>
      <c r="BE2308" s="93">
        <v>650</v>
      </c>
      <c r="BF2308" s="96">
        <f t="shared" si="876"/>
        <v>51650</v>
      </c>
      <c r="BG2308" s="96">
        <f t="shared" ref="BG2308:BG2371" si="898">BF2308</f>
        <v>51650</v>
      </c>
      <c r="BI2308" s="7" t="s">
        <v>1921</v>
      </c>
    </row>
    <row r="2309" spans="1:61" ht="14" hidden="1" customHeight="1" outlineLevel="1" x14ac:dyDescent="0.2">
      <c r="A2309" t="s">
        <v>1889</v>
      </c>
      <c r="B2309" t="s">
        <v>1912</v>
      </c>
      <c r="C2309" s="1">
        <f t="shared" si="888"/>
        <v>16767</v>
      </c>
      <c r="D2309" s="7">
        <f>IF(N2309&gt;0, RANK(N2309,(N2309:P2309,Q2309:AF2309)),0)</f>
        <v>1</v>
      </c>
      <c r="E2309" s="7">
        <f>IF(O2309&gt;0,RANK(O2309,(N2309:P2309,Q2309:AF2309)),0)</f>
        <v>2</v>
      </c>
      <c r="F2309" s="7">
        <f>IF(P2309&gt;0,RANK(P2309,(N2309:P2309,Q2309:AF2309)),0)</f>
        <v>0</v>
      </c>
      <c r="G2309" s="1">
        <f t="shared" si="889"/>
        <v>5482</v>
      </c>
      <c r="H2309" s="2">
        <f t="shared" si="887"/>
        <v>0.32695175046221747</v>
      </c>
      <c r="I2309" s="2"/>
      <c r="J2309" s="2">
        <f t="shared" si="890"/>
        <v>0.66296892705910415</v>
      </c>
      <c r="K2309" s="2">
        <f t="shared" si="891"/>
        <v>0.33601717659688674</v>
      </c>
      <c r="L2309" s="2">
        <f t="shared" si="892"/>
        <v>0</v>
      </c>
      <c r="M2309" s="2">
        <f t="shared" si="893"/>
        <v>1.0138963440091131E-3</v>
      </c>
      <c r="N2309" s="53">
        <v>11116</v>
      </c>
      <c r="O2309" s="53">
        <v>5634</v>
      </c>
      <c r="X2309" s="53">
        <v>17</v>
      </c>
      <c r="AP2309" s="7">
        <f>IF(Q2309&gt;0,RANK(Q2309,(N2309:P2309,Q2309:AF2309)),0)</f>
        <v>0</v>
      </c>
      <c r="AQ2309" s="7">
        <f>IF(R2309&gt;0,RANK(R2309,(N2309:P2309,Q2309:AF2309)),0)</f>
        <v>0</v>
      </c>
      <c r="AR2309" s="7">
        <f>IF(T2309&gt;0,RANK(T2309,(N2309:P2309,Q2309:AF2309)),0)</f>
        <v>0</v>
      </c>
      <c r="AS2309" s="7">
        <f>IF(S2309&gt;0,RANK(S2309,(N2309:P2309,Q2309:AF2309)),0)</f>
        <v>0</v>
      </c>
      <c r="AT2309" s="2">
        <f t="shared" si="894"/>
        <v>0</v>
      </c>
      <c r="AU2309" s="2">
        <f t="shared" si="895"/>
        <v>0</v>
      </c>
      <c r="AV2309" s="2">
        <f t="shared" si="896"/>
        <v>0</v>
      </c>
      <c r="AW2309" s="2">
        <f t="shared" si="897"/>
        <v>0</v>
      </c>
      <c r="AY2309" t="s">
        <v>1889</v>
      </c>
      <c r="AZ2309" t="s">
        <v>1912</v>
      </c>
      <c r="BA2309">
        <v>6</v>
      </c>
      <c r="BC2309">
        <v>2</v>
      </c>
      <c r="BD2309" s="91">
        <v>51</v>
      </c>
      <c r="BE2309" s="93">
        <v>660</v>
      </c>
      <c r="BF2309" s="96">
        <f t="shared" si="876"/>
        <v>51660</v>
      </c>
      <c r="BG2309" s="96">
        <f t="shared" si="898"/>
        <v>51660</v>
      </c>
      <c r="BI2309" s="7" t="s">
        <v>1921</v>
      </c>
    </row>
    <row r="2310" spans="1:61" ht="14" hidden="1" customHeight="1" outlineLevel="1" x14ac:dyDescent="0.2">
      <c r="A2310" t="s">
        <v>2437</v>
      </c>
      <c r="B2310" t="s">
        <v>1912</v>
      </c>
      <c r="C2310" s="1">
        <f t="shared" si="888"/>
        <v>9549</v>
      </c>
      <c r="D2310" s="7">
        <f>IF(N2310&gt;0, RANK(N2310,(N2310:P2310,Q2310:AF2310)),0)</f>
        <v>1</v>
      </c>
      <c r="E2310" s="7">
        <f>IF(O2310&gt;0,RANK(O2310,(N2310:P2310,Q2310:AF2310)),0)</f>
        <v>2</v>
      </c>
      <c r="F2310" s="7">
        <f>IF(P2310&gt;0,RANK(P2310,(N2310:P2310,Q2310:AF2310)),0)</f>
        <v>0</v>
      </c>
      <c r="G2310" s="1">
        <f t="shared" si="889"/>
        <v>1848</v>
      </c>
      <c r="H2310" s="2">
        <f t="shared" si="887"/>
        <v>0.19352811812755263</v>
      </c>
      <c r="I2310" s="2"/>
      <c r="J2310" s="2">
        <f t="shared" si="890"/>
        <v>0.59639752853701955</v>
      </c>
      <c r="K2310" s="2">
        <f t="shared" si="891"/>
        <v>0.40286941040946694</v>
      </c>
      <c r="L2310" s="2">
        <f t="shared" si="892"/>
        <v>0</v>
      </c>
      <c r="M2310" s="2">
        <f t="shared" si="893"/>
        <v>7.3306105351350626E-4</v>
      </c>
      <c r="N2310" s="53">
        <v>5695</v>
      </c>
      <c r="O2310" s="53">
        <v>3847</v>
      </c>
      <c r="X2310" s="53">
        <v>7</v>
      </c>
      <c r="AP2310" s="7">
        <f>IF(Q2310&gt;0,RANK(Q2310,(N2310:P2310,Q2310:AF2310)),0)</f>
        <v>0</v>
      </c>
      <c r="AQ2310" s="7">
        <f>IF(R2310&gt;0,RANK(R2310,(N2310:P2310,Q2310:AF2310)),0)</f>
        <v>0</v>
      </c>
      <c r="AR2310" s="7">
        <f>IF(T2310&gt;0,RANK(T2310,(N2310:P2310,Q2310:AF2310)),0)</f>
        <v>0</v>
      </c>
      <c r="AS2310" s="7">
        <f>IF(S2310&gt;0,RANK(S2310,(N2310:P2310,Q2310:AF2310)),0)</f>
        <v>0</v>
      </c>
      <c r="AT2310" s="2">
        <f t="shared" si="894"/>
        <v>0</v>
      </c>
      <c r="AU2310" s="2">
        <f t="shared" si="895"/>
        <v>0</v>
      </c>
      <c r="AV2310" s="2">
        <f t="shared" si="896"/>
        <v>0</v>
      </c>
      <c r="AW2310" s="2">
        <f t="shared" si="897"/>
        <v>0</v>
      </c>
      <c r="AY2310" t="s">
        <v>2437</v>
      </c>
      <c r="AZ2310" t="s">
        <v>1912</v>
      </c>
      <c r="BA2310">
        <v>4</v>
      </c>
      <c r="BC2310">
        <v>2</v>
      </c>
      <c r="BD2310" s="91">
        <v>51</v>
      </c>
      <c r="BE2310" s="93">
        <v>670</v>
      </c>
      <c r="BF2310" s="96">
        <f t="shared" si="876"/>
        <v>51670</v>
      </c>
      <c r="BG2310" s="96">
        <f t="shared" si="898"/>
        <v>51670</v>
      </c>
      <c r="BI2310" s="7" t="s">
        <v>1921</v>
      </c>
    </row>
    <row r="2311" spans="1:61" ht="14" hidden="1" customHeight="1" outlineLevel="1" x14ac:dyDescent="0.2">
      <c r="A2311" t="s">
        <v>847</v>
      </c>
      <c r="B2311" t="s">
        <v>1912</v>
      </c>
      <c r="C2311" s="1">
        <f t="shared" si="888"/>
        <v>2751</v>
      </c>
      <c r="D2311" s="7">
        <f>IF(N2311&gt;0, RANK(N2311,(N2311:P2311,Q2311:AF2311)),0)</f>
        <v>1</v>
      </c>
      <c r="E2311" s="7">
        <f>IF(O2311&gt;0,RANK(O2311,(N2311:P2311,Q2311:AF2311)),0)</f>
        <v>2</v>
      </c>
      <c r="F2311" s="7">
        <f>IF(P2311&gt;0,RANK(P2311,(N2311:P2311,Q2311:AF2311)),0)</f>
        <v>0</v>
      </c>
      <c r="G2311" s="1">
        <f t="shared" si="889"/>
        <v>958</v>
      </c>
      <c r="H2311" s="2">
        <f t="shared" si="887"/>
        <v>0.34823700472555436</v>
      </c>
      <c r="I2311" s="2"/>
      <c r="J2311" s="2">
        <f t="shared" si="890"/>
        <v>0.67357324609233005</v>
      </c>
      <c r="K2311" s="2">
        <f t="shared" si="891"/>
        <v>0.32533624136677569</v>
      </c>
      <c r="L2311" s="2">
        <f t="shared" si="892"/>
        <v>0</v>
      </c>
      <c r="M2311" s="2">
        <f t="shared" si="893"/>
        <v>1.0905125408942618E-3</v>
      </c>
      <c r="N2311" s="53">
        <v>1853</v>
      </c>
      <c r="O2311" s="53">
        <v>895</v>
      </c>
      <c r="X2311" s="53">
        <v>3</v>
      </c>
      <c r="AP2311" s="7">
        <f>IF(Q2311&gt;0,RANK(Q2311,(N2311:P2311,Q2311:AF2311)),0)</f>
        <v>0</v>
      </c>
      <c r="AQ2311" s="7">
        <f>IF(R2311&gt;0,RANK(R2311,(N2311:P2311,Q2311:AF2311)),0)</f>
        <v>0</v>
      </c>
      <c r="AR2311" s="7">
        <f>IF(T2311&gt;0,RANK(T2311,(N2311:P2311,Q2311:AF2311)),0)</f>
        <v>0</v>
      </c>
      <c r="AS2311" s="7">
        <f>IF(S2311&gt;0,RANK(S2311,(N2311:P2311,Q2311:AF2311)),0)</f>
        <v>0</v>
      </c>
      <c r="AT2311" s="2">
        <f t="shared" si="894"/>
        <v>0</v>
      </c>
      <c r="AU2311" s="2">
        <f t="shared" si="895"/>
        <v>0</v>
      </c>
      <c r="AV2311" s="2">
        <f t="shared" si="896"/>
        <v>0</v>
      </c>
      <c r="AW2311" s="2">
        <f t="shared" si="897"/>
        <v>0</v>
      </c>
      <c r="AY2311" t="s">
        <v>847</v>
      </c>
      <c r="AZ2311" t="s">
        <v>1912</v>
      </c>
      <c r="BA2311">
        <v>6</v>
      </c>
      <c r="BC2311">
        <v>2</v>
      </c>
      <c r="BD2311" s="91">
        <v>51</v>
      </c>
      <c r="BE2311" s="93">
        <v>678</v>
      </c>
      <c r="BF2311" s="96">
        <f t="shared" si="876"/>
        <v>51678</v>
      </c>
      <c r="BG2311" s="96">
        <f t="shared" si="898"/>
        <v>51678</v>
      </c>
      <c r="BI2311" s="7" t="s">
        <v>1921</v>
      </c>
    </row>
    <row r="2312" spans="1:61" ht="14" hidden="1" customHeight="1" outlineLevel="1" x14ac:dyDescent="0.2">
      <c r="A2312" t="s">
        <v>954</v>
      </c>
      <c r="B2312" t="s">
        <v>1912</v>
      </c>
      <c r="C2312" s="1">
        <f t="shared" si="888"/>
        <v>35848</v>
      </c>
      <c r="D2312" s="7">
        <f>IF(N2312&gt;0, RANK(N2312,(N2312:P2312,Q2312:AF2312)),0)</f>
        <v>1</v>
      </c>
      <c r="E2312" s="7">
        <f>IF(O2312&gt;0,RANK(O2312,(N2312:P2312,Q2312:AF2312)),0)</f>
        <v>2</v>
      </c>
      <c r="F2312" s="7">
        <f>IF(P2312&gt;0,RANK(P2312,(N2312:P2312,Q2312:AF2312)),0)</f>
        <v>0</v>
      </c>
      <c r="G2312" s="1">
        <f t="shared" si="889"/>
        <v>1379</v>
      </c>
      <c r="H2312" s="2">
        <f t="shared" si="887"/>
        <v>3.8467975898237E-2</v>
      </c>
      <c r="I2312" s="2"/>
      <c r="J2312" s="2">
        <f t="shared" si="890"/>
        <v>0.51849475563490288</v>
      </c>
      <c r="K2312" s="2">
        <f t="shared" si="891"/>
        <v>0.48002677973666591</v>
      </c>
      <c r="L2312" s="2">
        <f t="shared" si="892"/>
        <v>0</v>
      </c>
      <c r="M2312" s="2">
        <f t="shared" si="893"/>
        <v>1.4784646284312086E-3</v>
      </c>
      <c r="N2312" s="53">
        <v>18587</v>
      </c>
      <c r="O2312" s="53">
        <v>17208</v>
      </c>
      <c r="X2312" s="53">
        <v>53</v>
      </c>
      <c r="AP2312" s="7">
        <f>IF(Q2312&gt;0,RANK(Q2312,(N2312:P2312,Q2312:AF2312)),0)</f>
        <v>0</v>
      </c>
      <c r="AQ2312" s="7">
        <f>IF(R2312&gt;0,RANK(R2312,(N2312:P2312,Q2312:AF2312)),0)</f>
        <v>0</v>
      </c>
      <c r="AR2312" s="7">
        <f>IF(T2312&gt;0,RANK(T2312,(N2312:P2312,Q2312:AF2312)),0)</f>
        <v>0</v>
      </c>
      <c r="AS2312" s="7">
        <f>IF(S2312&gt;0,RANK(S2312,(N2312:P2312,Q2312:AF2312)),0)</f>
        <v>0</v>
      </c>
      <c r="AT2312" s="2">
        <f t="shared" si="894"/>
        <v>0</v>
      </c>
      <c r="AU2312" s="2">
        <f t="shared" si="895"/>
        <v>0</v>
      </c>
      <c r="AV2312" s="2">
        <f t="shared" si="896"/>
        <v>0</v>
      </c>
      <c r="AW2312" s="2">
        <f t="shared" si="897"/>
        <v>0</v>
      </c>
      <c r="AY2312" t="s">
        <v>954</v>
      </c>
      <c r="AZ2312" t="s">
        <v>1912</v>
      </c>
      <c r="BA2312">
        <v>6</v>
      </c>
      <c r="BC2312">
        <v>2</v>
      </c>
      <c r="BD2312" s="91">
        <v>51</v>
      </c>
      <c r="BE2312" s="93">
        <v>680</v>
      </c>
      <c r="BF2312" s="96">
        <f t="shared" si="876"/>
        <v>51680</v>
      </c>
      <c r="BG2312" s="96">
        <f t="shared" si="898"/>
        <v>51680</v>
      </c>
      <c r="BI2312" s="7" t="s">
        <v>1921</v>
      </c>
    </row>
    <row r="2313" spans="1:61" ht="14" hidden="1" customHeight="1" outlineLevel="1" x14ac:dyDescent="0.2">
      <c r="A2313" t="s">
        <v>737</v>
      </c>
      <c r="B2313" t="s">
        <v>1912</v>
      </c>
      <c r="C2313" s="1">
        <f t="shared" si="888"/>
        <v>16788</v>
      </c>
      <c r="D2313" s="7">
        <f>IF(N2313&gt;0, RANK(N2313,(N2313:P2313,Q2313:AF2313)),0)</f>
        <v>1</v>
      </c>
      <c r="E2313" s="7">
        <f>IF(O2313&gt;0,RANK(O2313,(N2313:P2313,Q2313:AF2313)),0)</f>
        <v>2</v>
      </c>
      <c r="F2313" s="7">
        <f>IF(P2313&gt;0,RANK(P2313,(N2313:P2313,Q2313:AF2313)),0)</f>
        <v>0</v>
      </c>
      <c r="G2313" s="1">
        <f t="shared" si="889"/>
        <v>4320</v>
      </c>
      <c r="H2313" s="2">
        <f t="shared" si="887"/>
        <v>0.25732666190135811</v>
      </c>
      <c r="I2313" s="2"/>
      <c r="J2313" s="2">
        <f t="shared" si="890"/>
        <v>0.62824636645222776</v>
      </c>
      <c r="K2313" s="2">
        <f t="shared" si="891"/>
        <v>0.37091970455086964</v>
      </c>
      <c r="L2313" s="2">
        <f t="shared" si="892"/>
        <v>0</v>
      </c>
      <c r="M2313" s="2">
        <f t="shared" si="893"/>
        <v>8.3392899690259981E-4</v>
      </c>
      <c r="N2313" s="53">
        <v>10547</v>
      </c>
      <c r="O2313" s="53">
        <v>6227</v>
      </c>
      <c r="X2313" s="53">
        <v>14</v>
      </c>
      <c r="AP2313" s="7">
        <f>IF(Q2313&gt;0,RANK(Q2313,(N2313:P2313,Q2313:AF2313)),0)</f>
        <v>0</v>
      </c>
      <c r="AQ2313" s="7">
        <f>IF(R2313&gt;0,RANK(R2313,(N2313:P2313,Q2313:AF2313)),0)</f>
        <v>0</v>
      </c>
      <c r="AR2313" s="7">
        <f>IF(T2313&gt;0,RANK(T2313,(N2313:P2313,Q2313:AF2313)),0)</f>
        <v>0</v>
      </c>
      <c r="AS2313" s="7">
        <f>IF(S2313&gt;0,RANK(S2313,(N2313:P2313,Q2313:AF2313)),0)</f>
        <v>0</v>
      </c>
      <c r="AT2313" s="2">
        <f t="shared" si="894"/>
        <v>0</v>
      </c>
      <c r="AU2313" s="2">
        <f t="shared" si="895"/>
        <v>0</v>
      </c>
      <c r="AV2313" s="2">
        <f t="shared" si="896"/>
        <v>0</v>
      </c>
      <c r="AW2313" s="2">
        <f t="shared" si="897"/>
        <v>0</v>
      </c>
      <c r="AY2313" t="s">
        <v>737</v>
      </c>
      <c r="AZ2313" t="s">
        <v>1912</v>
      </c>
      <c r="BA2313">
        <v>10</v>
      </c>
      <c r="BC2313">
        <v>2</v>
      </c>
      <c r="BD2313" s="91">
        <v>51</v>
      </c>
      <c r="BE2313" s="93">
        <v>683</v>
      </c>
      <c r="BF2313" s="96">
        <f t="shared" si="876"/>
        <v>51683</v>
      </c>
      <c r="BG2313" s="96">
        <f t="shared" si="898"/>
        <v>51683</v>
      </c>
      <c r="BI2313" s="7" t="s">
        <v>1921</v>
      </c>
    </row>
    <row r="2314" spans="1:61" ht="14" hidden="1" customHeight="1" outlineLevel="1" x14ac:dyDescent="0.2">
      <c r="A2314" t="s">
        <v>2120</v>
      </c>
      <c r="B2314" t="s">
        <v>1912</v>
      </c>
      <c r="C2314" s="1">
        <f t="shared" si="888"/>
        <v>6018</v>
      </c>
      <c r="D2314" s="7">
        <f>IF(N2314&gt;0, RANK(N2314,(N2314:P2314,Q2314:AF2314)),0)</f>
        <v>1</v>
      </c>
      <c r="E2314" s="7">
        <f>IF(O2314&gt;0,RANK(O2314,(N2314:P2314,Q2314:AF2314)),0)</f>
        <v>2</v>
      </c>
      <c r="F2314" s="7">
        <f>IF(P2314&gt;0,RANK(P2314,(N2314:P2314,Q2314:AF2314)),0)</f>
        <v>0</v>
      </c>
      <c r="G2314" s="1">
        <f t="shared" si="889"/>
        <v>2155</v>
      </c>
      <c r="H2314" s="2">
        <f t="shared" si="887"/>
        <v>0.35809238949817213</v>
      </c>
      <c r="I2314" s="2"/>
      <c r="J2314" s="2">
        <f t="shared" si="890"/>
        <v>0.67863077434363572</v>
      </c>
      <c r="K2314" s="2">
        <f t="shared" si="891"/>
        <v>0.3205383848454636</v>
      </c>
      <c r="L2314" s="2">
        <f t="shared" si="892"/>
        <v>0</v>
      </c>
      <c r="M2314" s="2">
        <f t="shared" si="893"/>
        <v>8.3084081090067929E-4</v>
      </c>
      <c r="N2314" s="53">
        <v>4084</v>
      </c>
      <c r="O2314" s="53">
        <v>1929</v>
      </c>
      <c r="X2314" s="53">
        <v>5</v>
      </c>
      <c r="AP2314" s="7">
        <f>IF(Q2314&gt;0,RANK(Q2314,(N2314:P2314,Q2314:AF2314)),0)</f>
        <v>0</v>
      </c>
      <c r="AQ2314" s="7">
        <f>IF(R2314&gt;0,RANK(R2314,(N2314:P2314,Q2314:AF2314)),0)</f>
        <v>0</v>
      </c>
      <c r="AR2314" s="7">
        <f>IF(T2314&gt;0,RANK(T2314,(N2314:P2314,Q2314:AF2314)),0)</f>
        <v>0</v>
      </c>
      <c r="AS2314" s="7">
        <f>IF(S2314&gt;0,RANK(S2314,(N2314:P2314,Q2314:AF2314)),0)</f>
        <v>0</v>
      </c>
      <c r="AT2314" s="2">
        <f t="shared" si="894"/>
        <v>0</v>
      </c>
      <c r="AU2314" s="2">
        <f t="shared" si="895"/>
        <v>0</v>
      </c>
      <c r="AV2314" s="2">
        <f t="shared" si="896"/>
        <v>0</v>
      </c>
      <c r="AW2314" s="2">
        <f t="shared" si="897"/>
        <v>0</v>
      </c>
      <c r="AY2314" t="s">
        <v>2120</v>
      </c>
      <c r="AZ2314" t="s">
        <v>1912</v>
      </c>
      <c r="BA2314">
        <v>10</v>
      </c>
      <c r="BC2314">
        <v>2</v>
      </c>
      <c r="BD2314" s="91">
        <v>51</v>
      </c>
      <c r="BE2314" s="93">
        <v>685</v>
      </c>
      <c r="BF2314" s="96">
        <f t="shared" si="876"/>
        <v>51685</v>
      </c>
      <c r="BG2314" s="96">
        <f t="shared" si="898"/>
        <v>51685</v>
      </c>
      <c r="BI2314" s="7" t="s">
        <v>1921</v>
      </c>
    </row>
    <row r="2315" spans="1:61" ht="14" hidden="1" customHeight="1" outlineLevel="1" x14ac:dyDescent="0.2">
      <c r="A2315" t="s">
        <v>2459</v>
      </c>
      <c r="B2315" t="s">
        <v>1912</v>
      </c>
      <c r="C2315" s="1">
        <f t="shared" si="888"/>
        <v>5843</v>
      </c>
      <c r="D2315" s="7">
        <f>IF(N2315&gt;0, RANK(N2315,(N2315:P2315,Q2315:AF2315)),0)</f>
        <v>1</v>
      </c>
      <c r="E2315" s="7">
        <f>IF(O2315&gt;0,RANK(O2315,(N2315:P2315,Q2315:AF2315)),0)</f>
        <v>2</v>
      </c>
      <c r="F2315" s="7">
        <f>IF(P2315&gt;0,RANK(P2315,(N2315:P2315,Q2315:AF2315)),0)</f>
        <v>0</v>
      </c>
      <c r="G2315" s="1">
        <f t="shared" si="889"/>
        <v>2076</v>
      </c>
      <c r="H2315" s="2">
        <f t="shared" si="887"/>
        <v>0.35529693650521993</v>
      </c>
      <c r="I2315" s="2"/>
      <c r="J2315" s="2">
        <f t="shared" si="890"/>
        <v>0.67722060585315758</v>
      </c>
      <c r="K2315" s="2">
        <f t="shared" si="891"/>
        <v>0.3219236693479377</v>
      </c>
      <c r="L2315" s="2">
        <f t="shared" si="892"/>
        <v>0</v>
      </c>
      <c r="M2315" s="2">
        <f t="shared" si="893"/>
        <v>8.5572479890472231E-4</v>
      </c>
      <c r="N2315" s="53">
        <v>3957</v>
      </c>
      <c r="O2315" s="53">
        <v>1881</v>
      </c>
      <c r="X2315" s="53">
        <v>5</v>
      </c>
      <c r="AP2315" s="7">
        <f>IF(Q2315&gt;0,RANK(Q2315,(N2315:P2315,Q2315:AF2315)),0)</f>
        <v>0</v>
      </c>
      <c r="AQ2315" s="7">
        <f>IF(R2315&gt;0,RANK(R2315,(N2315:P2315,Q2315:AF2315)),0)</f>
        <v>0</v>
      </c>
      <c r="AR2315" s="7">
        <f>IF(T2315&gt;0,RANK(T2315,(N2315:P2315,Q2315:AF2315)),0)</f>
        <v>0</v>
      </c>
      <c r="AS2315" s="7">
        <f>IF(S2315&gt;0,RANK(S2315,(N2315:P2315,Q2315:AF2315)),0)</f>
        <v>0</v>
      </c>
      <c r="AT2315" s="2">
        <f t="shared" si="894"/>
        <v>0</v>
      </c>
      <c r="AU2315" s="2">
        <f t="shared" si="895"/>
        <v>0</v>
      </c>
      <c r="AV2315" s="2">
        <f t="shared" si="896"/>
        <v>0</v>
      </c>
      <c r="AW2315" s="2">
        <f t="shared" si="897"/>
        <v>0</v>
      </c>
      <c r="AY2315" t="s">
        <v>2459</v>
      </c>
      <c r="AZ2315" t="s">
        <v>1912</v>
      </c>
      <c r="BA2315">
        <v>9</v>
      </c>
      <c r="BC2315">
        <v>2</v>
      </c>
      <c r="BD2315" s="91">
        <v>51</v>
      </c>
      <c r="BE2315" s="93">
        <v>690</v>
      </c>
      <c r="BF2315" s="96">
        <f t="shared" si="876"/>
        <v>51690</v>
      </c>
      <c r="BG2315" s="96">
        <f t="shared" si="898"/>
        <v>51690</v>
      </c>
      <c r="BI2315" s="7" t="s">
        <v>1921</v>
      </c>
    </row>
    <row r="2316" spans="1:61" ht="14" hidden="1" customHeight="1" outlineLevel="1" x14ac:dyDescent="0.2">
      <c r="A2316" t="s">
        <v>1069</v>
      </c>
      <c r="B2316" t="s">
        <v>1912</v>
      </c>
      <c r="C2316" s="1">
        <f t="shared" si="888"/>
        <v>78788</v>
      </c>
      <c r="D2316" s="7">
        <f>IF(N2316&gt;0, RANK(N2316,(N2316:P2316,Q2316:AF2316)),0)</f>
        <v>1</v>
      </c>
      <c r="E2316" s="7">
        <f>IF(O2316&gt;0,RANK(O2316,(N2316:P2316,Q2316:AF2316)),0)</f>
        <v>2</v>
      </c>
      <c r="F2316" s="7">
        <f>IF(P2316&gt;0,RANK(P2316,(N2316:P2316,Q2316:AF2316)),0)</f>
        <v>0</v>
      </c>
      <c r="G2316" s="1">
        <f t="shared" si="889"/>
        <v>27837</v>
      </c>
      <c r="H2316" s="2">
        <f t="shared" si="887"/>
        <v>0.35331522566888357</v>
      </c>
      <c r="I2316" s="2"/>
      <c r="J2316" s="2">
        <f t="shared" si="890"/>
        <v>0.6760547291465705</v>
      </c>
      <c r="K2316" s="2">
        <f t="shared" si="891"/>
        <v>0.32273950347768698</v>
      </c>
      <c r="L2316" s="2">
        <f t="shared" si="892"/>
        <v>0</v>
      </c>
      <c r="M2316" s="2">
        <f t="shared" si="893"/>
        <v>1.2057673757425169E-3</v>
      </c>
      <c r="N2316" s="53">
        <v>53265</v>
      </c>
      <c r="O2316" s="53">
        <v>25428</v>
      </c>
      <c r="X2316" s="53">
        <v>95</v>
      </c>
      <c r="AP2316" s="7">
        <f>IF(Q2316&gt;0,RANK(Q2316,(N2316:P2316,Q2316:AF2316)),0)</f>
        <v>0</v>
      </c>
      <c r="AQ2316" s="7">
        <f>IF(R2316&gt;0,RANK(R2316,(N2316:P2316,Q2316:AF2316)),0)</f>
        <v>0</v>
      </c>
      <c r="AR2316" s="7">
        <f>IF(T2316&gt;0,RANK(T2316,(N2316:P2316,Q2316:AF2316)),0)</f>
        <v>0</v>
      </c>
      <c r="AS2316" s="7">
        <f>IF(S2316&gt;0,RANK(S2316,(N2316:P2316,Q2316:AF2316)),0)</f>
        <v>0</v>
      </c>
      <c r="AT2316" s="2">
        <f t="shared" si="894"/>
        <v>0</v>
      </c>
      <c r="AU2316" s="2">
        <f t="shared" si="895"/>
        <v>0</v>
      </c>
      <c r="AV2316" s="2">
        <f t="shared" si="896"/>
        <v>0</v>
      </c>
      <c r="AW2316" s="2">
        <f t="shared" si="897"/>
        <v>0</v>
      </c>
      <c r="AY2316" t="s">
        <v>1069</v>
      </c>
      <c r="AZ2316" t="s">
        <v>1912</v>
      </c>
      <c r="BC2316">
        <v>2</v>
      </c>
      <c r="BD2316" s="91">
        <v>51</v>
      </c>
      <c r="BE2316" s="93">
        <v>700</v>
      </c>
      <c r="BF2316" s="96">
        <f t="shared" si="876"/>
        <v>51700</v>
      </c>
      <c r="BG2316" s="96">
        <f t="shared" si="898"/>
        <v>51700</v>
      </c>
      <c r="BI2316" s="7" t="s">
        <v>1921</v>
      </c>
    </row>
    <row r="2317" spans="1:61" ht="14" hidden="1" customHeight="1" outlineLevel="1" x14ac:dyDescent="0.2">
      <c r="A2317" t="s">
        <v>2285</v>
      </c>
      <c r="B2317" t="s">
        <v>1912</v>
      </c>
      <c r="C2317" s="1">
        <f t="shared" si="888"/>
        <v>89380</v>
      </c>
      <c r="D2317" s="7">
        <f>IF(N2317&gt;0, RANK(N2317,(N2317:P2317,Q2317:AF2317)),0)</f>
        <v>1</v>
      </c>
      <c r="E2317" s="7">
        <f>IF(O2317&gt;0,RANK(O2317,(N2317:P2317,Q2317:AF2317)),0)</f>
        <v>2</v>
      </c>
      <c r="F2317" s="7">
        <f>IF(P2317&gt;0,RANK(P2317,(N2317:P2317,Q2317:AF2317)),0)</f>
        <v>0</v>
      </c>
      <c r="G2317" s="1">
        <f t="shared" si="889"/>
        <v>43068</v>
      </c>
      <c r="H2317" s="2">
        <f t="shared" si="887"/>
        <v>0.48185276348176326</v>
      </c>
      <c r="I2317" s="2"/>
      <c r="J2317" s="2">
        <f t="shared" si="890"/>
        <v>0.74012083240098459</v>
      </c>
      <c r="K2317" s="2">
        <f t="shared" si="891"/>
        <v>0.25826806891922133</v>
      </c>
      <c r="L2317" s="2">
        <f t="shared" si="892"/>
        <v>0</v>
      </c>
      <c r="M2317" s="2">
        <f t="shared" si="893"/>
        <v>1.6110986797940874E-3</v>
      </c>
      <c r="N2317" s="53">
        <v>66152</v>
      </c>
      <c r="O2317" s="53">
        <v>23084</v>
      </c>
      <c r="X2317" s="53">
        <v>144</v>
      </c>
      <c r="AP2317" s="7">
        <f>IF(Q2317&gt;0,RANK(Q2317,(N2317:P2317,Q2317:AF2317)),0)</f>
        <v>0</v>
      </c>
      <c r="AQ2317" s="7">
        <f>IF(R2317&gt;0,RANK(R2317,(N2317:P2317,Q2317:AF2317)),0)</f>
        <v>0</v>
      </c>
      <c r="AR2317" s="7">
        <f>IF(T2317&gt;0,RANK(T2317,(N2317:P2317,Q2317:AF2317)),0)</f>
        <v>0</v>
      </c>
      <c r="AS2317" s="7">
        <f>IF(S2317&gt;0,RANK(S2317,(N2317:P2317,Q2317:AF2317)),0)</f>
        <v>0</v>
      </c>
      <c r="AT2317" s="2">
        <f t="shared" si="894"/>
        <v>0</v>
      </c>
      <c r="AU2317" s="2">
        <f t="shared" si="895"/>
        <v>0</v>
      </c>
      <c r="AV2317" s="2">
        <f t="shared" si="896"/>
        <v>0</v>
      </c>
      <c r="AW2317" s="2">
        <f t="shared" si="897"/>
        <v>0</v>
      </c>
      <c r="AY2317" t="s">
        <v>2285</v>
      </c>
      <c r="AZ2317" t="s">
        <v>1912</v>
      </c>
      <c r="BC2317">
        <v>2</v>
      </c>
      <c r="BD2317" s="91">
        <v>51</v>
      </c>
      <c r="BE2317" s="93">
        <v>710</v>
      </c>
      <c r="BF2317" s="96">
        <f t="shared" si="876"/>
        <v>51710</v>
      </c>
      <c r="BG2317" s="96">
        <f t="shared" si="898"/>
        <v>51710</v>
      </c>
      <c r="BI2317" s="7" t="s">
        <v>1921</v>
      </c>
    </row>
    <row r="2318" spans="1:61" ht="14" hidden="1" customHeight="1" outlineLevel="1" x14ac:dyDescent="0.2">
      <c r="A2318" t="s">
        <v>179</v>
      </c>
      <c r="B2318" t="s">
        <v>1912</v>
      </c>
      <c r="C2318" s="1">
        <f t="shared" si="888"/>
        <v>1583</v>
      </c>
      <c r="D2318" s="7">
        <f>IF(N2318&gt;0, RANK(N2318,(N2318:P2318,Q2318:AF2318)),0)</f>
        <v>2</v>
      </c>
      <c r="E2318" s="7">
        <f>IF(O2318&gt;0,RANK(O2318,(N2318:P2318,Q2318:AF2318)),0)</f>
        <v>1</v>
      </c>
      <c r="F2318" s="7">
        <f>IF(P2318&gt;0,RANK(P2318,(N2318:P2318,Q2318:AF2318)),0)</f>
        <v>0</v>
      </c>
      <c r="G2318" s="1">
        <f t="shared" si="889"/>
        <v>397</v>
      </c>
      <c r="H2318" s="2">
        <f t="shared" si="887"/>
        <v>0.25078963992419456</v>
      </c>
      <c r="I2318" s="2"/>
      <c r="J2318" s="2">
        <f t="shared" si="890"/>
        <v>0.37334175615919141</v>
      </c>
      <c r="K2318" s="2">
        <f t="shared" si="891"/>
        <v>0.62413139608338597</v>
      </c>
      <c r="L2318" s="2">
        <f t="shared" si="892"/>
        <v>0</v>
      </c>
      <c r="M2318" s="2">
        <f t="shared" si="893"/>
        <v>2.5268477574226234E-3</v>
      </c>
      <c r="N2318" s="53">
        <v>591</v>
      </c>
      <c r="O2318" s="53">
        <v>988</v>
      </c>
      <c r="X2318" s="53">
        <v>4</v>
      </c>
      <c r="AP2318" s="7">
        <f>IF(Q2318&gt;0,RANK(Q2318,(N2318:P2318,Q2318:AF2318)),0)</f>
        <v>0</v>
      </c>
      <c r="AQ2318" s="7">
        <f>IF(R2318&gt;0,RANK(R2318,(N2318:P2318,Q2318:AF2318)),0)</f>
        <v>0</v>
      </c>
      <c r="AR2318" s="7">
        <f>IF(T2318&gt;0,RANK(T2318,(N2318:P2318,Q2318:AF2318)),0)</f>
        <v>0</v>
      </c>
      <c r="AS2318" s="7">
        <f>IF(S2318&gt;0,RANK(S2318,(N2318:P2318,Q2318:AF2318)),0)</f>
        <v>0</v>
      </c>
      <c r="AT2318" s="2">
        <f t="shared" si="894"/>
        <v>0</v>
      </c>
      <c r="AU2318" s="2">
        <f t="shared" si="895"/>
        <v>0</v>
      </c>
      <c r="AV2318" s="2">
        <f t="shared" si="896"/>
        <v>0</v>
      </c>
      <c r="AW2318" s="2">
        <f t="shared" si="897"/>
        <v>0</v>
      </c>
      <c r="AY2318" t="s">
        <v>179</v>
      </c>
      <c r="AZ2318" t="s">
        <v>1912</v>
      </c>
      <c r="BA2318">
        <v>9</v>
      </c>
      <c r="BC2318">
        <v>2</v>
      </c>
      <c r="BD2318" s="91">
        <v>51</v>
      </c>
      <c r="BE2318" s="93">
        <v>720</v>
      </c>
      <c r="BF2318" s="96">
        <f t="shared" si="876"/>
        <v>51720</v>
      </c>
      <c r="BG2318" s="96">
        <f t="shared" si="898"/>
        <v>51720</v>
      </c>
      <c r="BI2318" s="7" t="s">
        <v>1921</v>
      </c>
    </row>
    <row r="2319" spans="1:61" ht="14" hidden="1" customHeight="1" outlineLevel="1" x14ac:dyDescent="0.2">
      <c r="A2319" t="s">
        <v>1070</v>
      </c>
      <c r="B2319" t="s">
        <v>1912</v>
      </c>
      <c r="C2319" s="1">
        <f t="shared" si="888"/>
        <v>13933</v>
      </c>
      <c r="D2319" s="7">
        <f>IF(N2319&gt;0, RANK(N2319,(N2319:P2319,Q2319:AF2319)),0)</f>
        <v>1</v>
      </c>
      <c r="E2319" s="7">
        <f>IF(O2319&gt;0,RANK(O2319,(N2319:P2319,Q2319:AF2319)),0)</f>
        <v>2</v>
      </c>
      <c r="F2319" s="7">
        <f>IF(P2319&gt;0,RANK(P2319,(N2319:P2319,Q2319:AF2319)),0)</f>
        <v>0</v>
      </c>
      <c r="G2319" s="1">
        <f t="shared" si="889"/>
        <v>10908</v>
      </c>
      <c r="H2319" s="2">
        <f t="shared" si="887"/>
        <v>0.78288954281202905</v>
      </c>
      <c r="I2319" s="2"/>
      <c r="J2319" s="2">
        <f t="shared" si="890"/>
        <v>0.89090648101629222</v>
      </c>
      <c r="K2319" s="2">
        <f t="shared" si="891"/>
        <v>0.10801693820426327</v>
      </c>
      <c r="L2319" s="2">
        <f t="shared" si="892"/>
        <v>0</v>
      </c>
      <c r="M2319" s="2">
        <f t="shared" si="893"/>
        <v>1.0765807794445165E-3</v>
      </c>
      <c r="N2319" s="53">
        <v>12413</v>
      </c>
      <c r="O2319" s="53">
        <v>1505</v>
      </c>
      <c r="X2319" s="53">
        <v>15</v>
      </c>
      <c r="AP2319" s="7">
        <f>IF(Q2319&gt;0,RANK(Q2319,(N2319:P2319,Q2319:AF2319)),0)</f>
        <v>0</v>
      </c>
      <c r="AQ2319" s="7">
        <f>IF(R2319&gt;0,RANK(R2319,(N2319:P2319,Q2319:AF2319)),0)</f>
        <v>0</v>
      </c>
      <c r="AR2319" s="7">
        <f>IF(T2319&gt;0,RANK(T2319,(N2319:P2319,Q2319:AF2319)),0)</f>
        <v>0</v>
      </c>
      <c r="AS2319" s="7">
        <f>IF(S2319&gt;0,RANK(S2319,(N2319:P2319,Q2319:AF2319)),0)</f>
        <v>0</v>
      </c>
      <c r="AT2319" s="2">
        <f t="shared" si="894"/>
        <v>0</v>
      </c>
      <c r="AU2319" s="2">
        <f t="shared" si="895"/>
        <v>0</v>
      </c>
      <c r="AV2319" s="2">
        <f t="shared" si="896"/>
        <v>0</v>
      </c>
      <c r="AW2319" s="2">
        <f t="shared" si="897"/>
        <v>0</v>
      </c>
      <c r="AY2319" t="s">
        <v>1070</v>
      </c>
      <c r="AZ2319" t="s">
        <v>1912</v>
      </c>
      <c r="BA2319">
        <v>4</v>
      </c>
      <c r="BC2319">
        <v>2</v>
      </c>
      <c r="BD2319" s="91">
        <v>51</v>
      </c>
      <c r="BE2319" s="93">
        <v>730</v>
      </c>
      <c r="BF2319" s="96">
        <f t="shared" si="876"/>
        <v>51730</v>
      </c>
      <c r="BG2319" s="96">
        <f t="shared" si="898"/>
        <v>51730</v>
      </c>
      <c r="BI2319" s="7" t="s">
        <v>1921</v>
      </c>
    </row>
    <row r="2320" spans="1:61" ht="14" hidden="1" customHeight="1" outlineLevel="1" x14ac:dyDescent="0.2">
      <c r="A2320" t="s">
        <v>645</v>
      </c>
      <c r="B2320" t="s">
        <v>1912</v>
      </c>
      <c r="C2320" s="1">
        <f t="shared" si="888"/>
        <v>7813</v>
      </c>
      <c r="D2320" s="7">
        <f>IF(N2320&gt;0, RANK(N2320,(N2320:P2320,Q2320:AF2320)),0)</f>
        <v>2</v>
      </c>
      <c r="E2320" s="7">
        <f>IF(O2320&gt;0,RANK(O2320,(N2320:P2320,Q2320:AF2320)),0)</f>
        <v>1</v>
      </c>
      <c r="F2320" s="7">
        <f>IF(P2320&gt;0,RANK(P2320,(N2320:P2320,Q2320:AF2320)),0)</f>
        <v>0</v>
      </c>
      <c r="G2320" s="1">
        <f t="shared" si="889"/>
        <v>3382</v>
      </c>
      <c r="H2320" s="2">
        <f t="shared" si="887"/>
        <v>0.43286829642902852</v>
      </c>
      <c r="I2320" s="2"/>
      <c r="J2320" s="2">
        <f t="shared" si="890"/>
        <v>0.28311788045565084</v>
      </c>
      <c r="K2320" s="2">
        <f t="shared" si="891"/>
        <v>0.71598617688467936</v>
      </c>
      <c r="L2320" s="2">
        <f t="shared" si="892"/>
        <v>0</v>
      </c>
      <c r="M2320" s="2">
        <f t="shared" si="893"/>
        <v>8.9594265966974618E-4</v>
      </c>
      <c r="N2320" s="53">
        <v>2212</v>
      </c>
      <c r="O2320" s="53">
        <v>5594</v>
      </c>
      <c r="X2320" s="53">
        <v>7</v>
      </c>
      <c r="AP2320" s="7">
        <f>IF(Q2320&gt;0,RANK(Q2320,(N2320:P2320,Q2320:AF2320)),0)</f>
        <v>0</v>
      </c>
      <c r="AQ2320" s="7">
        <f>IF(R2320&gt;0,RANK(R2320,(N2320:P2320,Q2320:AF2320)),0)</f>
        <v>0</v>
      </c>
      <c r="AR2320" s="7">
        <f>IF(T2320&gt;0,RANK(T2320,(N2320:P2320,Q2320:AF2320)),0)</f>
        <v>0</v>
      </c>
      <c r="AS2320" s="7">
        <f>IF(S2320&gt;0,RANK(S2320,(N2320:P2320,Q2320:AF2320)),0)</f>
        <v>0</v>
      </c>
      <c r="AT2320" s="2">
        <f t="shared" si="894"/>
        <v>0</v>
      </c>
      <c r="AU2320" s="2">
        <f t="shared" si="895"/>
        <v>0</v>
      </c>
      <c r="AV2320" s="2">
        <f t="shared" si="896"/>
        <v>0</v>
      </c>
      <c r="AW2320" s="2">
        <f t="shared" si="897"/>
        <v>0</v>
      </c>
      <c r="AY2320" t="s">
        <v>645</v>
      </c>
      <c r="AZ2320" t="s">
        <v>1912</v>
      </c>
      <c r="BA2320">
        <v>2</v>
      </c>
      <c r="BC2320">
        <v>2</v>
      </c>
      <c r="BD2320" s="91">
        <v>51</v>
      </c>
      <c r="BE2320" s="93">
        <v>735</v>
      </c>
      <c r="BF2320" s="96">
        <f t="shared" ref="BF2320:BF2342" si="899">1000*BD2320+BE2320</f>
        <v>51735</v>
      </c>
      <c r="BG2320" s="96">
        <f t="shared" si="898"/>
        <v>51735</v>
      </c>
      <c r="BI2320" s="7" t="s">
        <v>1921</v>
      </c>
    </row>
    <row r="2321" spans="1:61" ht="14" hidden="1" customHeight="1" outlineLevel="1" x14ac:dyDescent="0.2">
      <c r="A2321" t="s">
        <v>1605</v>
      </c>
      <c r="B2321" t="s">
        <v>1912</v>
      </c>
      <c r="C2321" s="1">
        <f t="shared" si="888"/>
        <v>43796</v>
      </c>
      <c r="D2321" s="7">
        <f>IF(N2321&gt;0, RANK(N2321,(N2321:P2321,Q2321:AF2321)),0)</f>
        <v>1</v>
      </c>
      <c r="E2321" s="7">
        <f>IF(O2321&gt;0,RANK(O2321,(N2321:P2321,Q2321:AF2321)),0)</f>
        <v>2</v>
      </c>
      <c r="F2321" s="7">
        <f>IF(P2321&gt;0,RANK(P2321,(N2321:P2321,Q2321:AF2321)),0)</f>
        <v>0</v>
      </c>
      <c r="G2321" s="1">
        <f t="shared" si="889"/>
        <v>19279</v>
      </c>
      <c r="H2321" s="2">
        <f t="shared" si="887"/>
        <v>0.44020001826650834</v>
      </c>
      <c r="I2321" s="2"/>
      <c r="J2321" s="2">
        <f t="shared" si="890"/>
        <v>0.71970042926294642</v>
      </c>
      <c r="K2321" s="2">
        <f t="shared" si="891"/>
        <v>0.27950041099643802</v>
      </c>
      <c r="L2321" s="2">
        <f t="shared" si="892"/>
        <v>0</v>
      </c>
      <c r="M2321" s="2">
        <f t="shared" si="893"/>
        <v>7.9915974061556261E-4</v>
      </c>
      <c r="N2321" s="53">
        <v>31520</v>
      </c>
      <c r="O2321" s="53">
        <v>12241</v>
      </c>
      <c r="X2321" s="53">
        <v>35</v>
      </c>
      <c r="AP2321" s="7">
        <f>IF(Q2321&gt;0,RANK(Q2321,(N2321:P2321,Q2321:AF2321)),0)</f>
        <v>0</v>
      </c>
      <c r="AQ2321" s="7">
        <f>IF(R2321&gt;0,RANK(R2321,(N2321:P2321,Q2321:AF2321)),0)</f>
        <v>0</v>
      </c>
      <c r="AR2321" s="7">
        <f>IF(T2321&gt;0,RANK(T2321,(N2321:P2321,Q2321:AF2321)),0)</f>
        <v>0</v>
      </c>
      <c r="AS2321" s="7">
        <f>IF(S2321&gt;0,RANK(S2321,(N2321:P2321,Q2321:AF2321)),0)</f>
        <v>0</v>
      </c>
      <c r="AT2321" s="2">
        <f t="shared" si="894"/>
        <v>0</v>
      </c>
      <c r="AU2321" s="2">
        <f t="shared" si="895"/>
        <v>0</v>
      </c>
      <c r="AV2321" s="2">
        <f t="shared" si="896"/>
        <v>0</v>
      </c>
      <c r="AW2321" s="2">
        <f t="shared" si="897"/>
        <v>0</v>
      </c>
      <c r="AY2321" t="s">
        <v>1605</v>
      </c>
      <c r="AZ2321" t="s">
        <v>1912</v>
      </c>
      <c r="BA2321">
        <v>3</v>
      </c>
      <c r="BC2321">
        <v>2</v>
      </c>
      <c r="BD2321" s="91">
        <v>51</v>
      </c>
      <c r="BE2321" s="93">
        <v>740</v>
      </c>
      <c r="BF2321" s="96">
        <f t="shared" si="899"/>
        <v>51740</v>
      </c>
      <c r="BG2321" s="96">
        <f t="shared" si="898"/>
        <v>51740</v>
      </c>
      <c r="BI2321" s="7" t="s">
        <v>1921</v>
      </c>
    </row>
    <row r="2322" spans="1:61" ht="14" hidden="1" customHeight="1" outlineLevel="1" x14ac:dyDescent="0.2">
      <c r="A2322" t="s">
        <v>2087</v>
      </c>
      <c r="B2322" t="s">
        <v>1912</v>
      </c>
      <c r="C2322" s="1">
        <f t="shared" si="888"/>
        <v>6250</v>
      </c>
      <c r="D2322" s="7">
        <f>IF(N2322&gt;0, RANK(N2322,(N2322:P2322,Q2322:AF2322)),0)</f>
        <v>1</v>
      </c>
      <c r="E2322" s="7">
        <f>IF(O2322&gt;0,RANK(O2322,(N2322:P2322,Q2322:AF2322)),0)</f>
        <v>2</v>
      </c>
      <c r="F2322" s="7">
        <f>IF(P2322&gt;0,RANK(P2322,(N2322:P2322,Q2322:AF2322)),0)</f>
        <v>0</v>
      </c>
      <c r="G2322" s="1">
        <f t="shared" si="889"/>
        <v>861</v>
      </c>
      <c r="H2322" s="2">
        <f t="shared" si="887"/>
        <v>0.13775999999999999</v>
      </c>
      <c r="I2322" s="2"/>
      <c r="J2322" s="2">
        <f t="shared" si="890"/>
        <v>0.56816</v>
      </c>
      <c r="K2322" s="2">
        <f t="shared" si="891"/>
        <v>0.4304</v>
      </c>
      <c r="L2322" s="2">
        <f t="shared" si="892"/>
        <v>0</v>
      </c>
      <c r="M2322" s="2">
        <f t="shared" si="893"/>
        <v>1.4399999999999968E-3</v>
      </c>
      <c r="N2322" s="53">
        <v>3551</v>
      </c>
      <c r="O2322" s="53">
        <v>2690</v>
      </c>
      <c r="X2322" s="53">
        <v>9</v>
      </c>
      <c r="AP2322" s="7">
        <f>IF(Q2322&gt;0,RANK(Q2322,(N2322:P2322,Q2322:AF2322)),0)</f>
        <v>0</v>
      </c>
      <c r="AQ2322" s="7">
        <f>IF(R2322&gt;0,RANK(R2322,(N2322:P2322,Q2322:AF2322)),0)</f>
        <v>0</v>
      </c>
      <c r="AR2322" s="7">
        <f>IF(T2322&gt;0,RANK(T2322,(N2322:P2322,Q2322:AF2322)),0)</f>
        <v>0</v>
      </c>
      <c r="AS2322" s="7">
        <f>IF(S2322&gt;0,RANK(S2322,(N2322:P2322,Q2322:AF2322)),0)</f>
        <v>0</v>
      </c>
      <c r="AT2322" s="2">
        <f t="shared" si="894"/>
        <v>0</v>
      </c>
      <c r="AU2322" s="2">
        <f t="shared" si="895"/>
        <v>0</v>
      </c>
      <c r="AV2322" s="2">
        <f t="shared" si="896"/>
        <v>0</v>
      </c>
      <c r="AW2322" s="2">
        <f t="shared" si="897"/>
        <v>0</v>
      </c>
      <c r="AY2322" t="s">
        <v>2087</v>
      </c>
      <c r="AZ2322" t="s">
        <v>1912</v>
      </c>
      <c r="BA2322">
        <v>9</v>
      </c>
      <c r="BC2322">
        <v>2</v>
      </c>
      <c r="BD2322" s="91">
        <v>51</v>
      </c>
      <c r="BE2322" s="93">
        <v>750</v>
      </c>
      <c r="BF2322" s="96">
        <f t="shared" si="899"/>
        <v>51750</v>
      </c>
      <c r="BG2322" s="96">
        <f t="shared" si="898"/>
        <v>51750</v>
      </c>
      <c r="BI2322" s="7" t="s">
        <v>1921</v>
      </c>
    </row>
    <row r="2323" spans="1:61" ht="14" hidden="1" customHeight="1" outlineLevel="1" x14ac:dyDescent="0.2">
      <c r="A2323" t="s">
        <v>1025</v>
      </c>
      <c r="B2323" t="s">
        <v>1912</v>
      </c>
      <c r="C2323" s="1">
        <f t="shared" si="888"/>
        <v>109551</v>
      </c>
      <c r="D2323" s="7">
        <f>IF(N2323&gt;0, RANK(N2323,(N2323:P2323,Q2323:AF2323)),0)</f>
        <v>1</v>
      </c>
      <c r="E2323" s="7">
        <f>IF(O2323&gt;0,RANK(O2323,(N2323:P2323,Q2323:AF2323)),0)</f>
        <v>2</v>
      </c>
      <c r="F2323" s="7">
        <f>IF(P2323&gt;0,RANK(P2323,(N2323:P2323,Q2323:AF2323)),0)</f>
        <v>0</v>
      </c>
      <c r="G2323" s="1">
        <f t="shared" si="889"/>
        <v>73017</v>
      </c>
      <c r="H2323" s="2">
        <f t="shared" si="887"/>
        <v>0.66651148780020264</v>
      </c>
      <c r="I2323" s="2"/>
      <c r="J2323" s="2">
        <f t="shared" si="890"/>
        <v>0.83268979744593841</v>
      </c>
      <c r="K2323" s="2">
        <f t="shared" si="891"/>
        <v>0.16617830964573577</v>
      </c>
      <c r="L2323" s="2">
        <f t="shared" si="892"/>
        <v>0</v>
      </c>
      <c r="M2323" s="2">
        <f t="shared" si="893"/>
        <v>1.1318929083258267E-3</v>
      </c>
      <c r="N2323" s="53">
        <v>91222</v>
      </c>
      <c r="O2323" s="53">
        <v>18205</v>
      </c>
      <c r="X2323" s="53">
        <v>124</v>
      </c>
      <c r="AP2323" s="7">
        <f>IF(Q2323&gt;0,RANK(Q2323,(N2323:P2323,Q2323:AF2323)),0)</f>
        <v>0</v>
      </c>
      <c r="AQ2323" s="7">
        <f>IF(R2323&gt;0,RANK(R2323,(N2323:P2323,Q2323:AF2323)),0)</f>
        <v>0</v>
      </c>
      <c r="AR2323" s="7">
        <f>IF(T2323&gt;0,RANK(T2323,(N2323:P2323,Q2323:AF2323)),0)</f>
        <v>0</v>
      </c>
      <c r="AS2323" s="7">
        <f>IF(S2323&gt;0,RANK(S2323,(N2323:P2323,Q2323:AF2323)),0)</f>
        <v>0</v>
      </c>
      <c r="AT2323" s="2">
        <f t="shared" si="894"/>
        <v>0</v>
      </c>
      <c r="AU2323" s="2">
        <f t="shared" si="895"/>
        <v>0</v>
      </c>
      <c r="AV2323" s="2">
        <f t="shared" si="896"/>
        <v>0</v>
      </c>
      <c r="AW2323" s="2">
        <f t="shared" si="897"/>
        <v>0</v>
      </c>
      <c r="AY2323" t="s">
        <v>1025</v>
      </c>
      <c r="AZ2323" t="s">
        <v>1912</v>
      </c>
      <c r="BA2323">
        <v>4</v>
      </c>
      <c r="BC2323">
        <v>2</v>
      </c>
      <c r="BD2323" s="91">
        <v>51</v>
      </c>
      <c r="BE2323" s="93">
        <v>760</v>
      </c>
      <c r="BF2323" s="96">
        <f t="shared" si="899"/>
        <v>51760</v>
      </c>
      <c r="BG2323" s="96">
        <f t="shared" si="898"/>
        <v>51760</v>
      </c>
      <c r="BI2323" s="7" t="s">
        <v>1921</v>
      </c>
    </row>
    <row r="2324" spans="1:61" ht="14" hidden="1" customHeight="1" outlineLevel="1" x14ac:dyDescent="0.2">
      <c r="A2324" t="s">
        <v>1894</v>
      </c>
      <c r="B2324" t="s">
        <v>1912</v>
      </c>
      <c r="C2324" s="1">
        <f t="shared" si="888"/>
        <v>42894</v>
      </c>
      <c r="D2324" s="7">
        <f>IF(N2324&gt;0, RANK(N2324,(N2324:P2324,Q2324:AF2324)),0)</f>
        <v>1</v>
      </c>
      <c r="E2324" s="7">
        <f>IF(O2324&gt;0,RANK(O2324,(N2324:P2324,Q2324:AF2324)),0)</f>
        <v>2</v>
      </c>
      <c r="F2324" s="7">
        <f>IF(P2324&gt;0,RANK(P2324,(N2324:P2324,Q2324:AF2324)),0)</f>
        <v>0</v>
      </c>
      <c r="G2324" s="1">
        <f t="shared" si="889"/>
        <v>13846</v>
      </c>
      <c r="H2324" s="2">
        <f t="shared" si="887"/>
        <v>0.32279572900638787</v>
      </c>
      <c r="I2324" s="2"/>
      <c r="J2324" s="2">
        <f t="shared" si="890"/>
        <v>0.66081503240546469</v>
      </c>
      <c r="K2324" s="2">
        <f t="shared" si="891"/>
        <v>0.33801930339907682</v>
      </c>
      <c r="L2324" s="2">
        <f t="shared" si="892"/>
        <v>0</v>
      </c>
      <c r="M2324" s="2">
        <f t="shared" si="893"/>
        <v>1.1656641954584934E-3</v>
      </c>
      <c r="N2324" s="53">
        <v>28345</v>
      </c>
      <c r="O2324" s="53">
        <v>14499</v>
      </c>
      <c r="X2324" s="53">
        <v>50</v>
      </c>
      <c r="AP2324" s="7">
        <f>IF(Q2324&gt;0,RANK(Q2324,(N2324:P2324,Q2324:AF2324)),0)</f>
        <v>0</v>
      </c>
      <c r="AQ2324" s="7">
        <f>IF(R2324&gt;0,RANK(R2324,(N2324:P2324,Q2324:AF2324)),0)</f>
        <v>0</v>
      </c>
      <c r="AR2324" s="7">
        <f>IF(T2324&gt;0,RANK(T2324,(N2324:P2324,Q2324:AF2324)),0)</f>
        <v>0</v>
      </c>
      <c r="AS2324" s="7">
        <f>IF(S2324&gt;0,RANK(S2324,(N2324:P2324,Q2324:AF2324)),0)</f>
        <v>0</v>
      </c>
      <c r="AT2324" s="2">
        <f t="shared" si="894"/>
        <v>0</v>
      </c>
      <c r="AU2324" s="2">
        <f t="shared" si="895"/>
        <v>0</v>
      </c>
      <c r="AV2324" s="2">
        <f t="shared" si="896"/>
        <v>0</v>
      </c>
      <c r="AW2324" s="2">
        <f t="shared" si="897"/>
        <v>0</v>
      </c>
      <c r="AY2324" t="s">
        <v>1894</v>
      </c>
      <c r="AZ2324" t="s">
        <v>1912</v>
      </c>
      <c r="BA2324">
        <v>6</v>
      </c>
      <c r="BC2324">
        <v>2</v>
      </c>
      <c r="BD2324" s="91">
        <v>51</v>
      </c>
      <c r="BE2324" s="93">
        <v>770</v>
      </c>
      <c r="BF2324" s="96">
        <f t="shared" si="899"/>
        <v>51770</v>
      </c>
      <c r="BG2324" s="96">
        <f t="shared" si="898"/>
        <v>51770</v>
      </c>
      <c r="BI2324" s="7" t="s">
        <v>1921</v>
      </c>
    </row>
    <row r="2325" spans="1:61" ht="14" hidden="1" customHeight="1" outlineLevel="1" x14ac:dyDescent="0.2">
      <c r="A2325" t="s">
        <v>888</v>
      </c>
      <c r="B2325" t="s">
        <v>1912</v>
      </c>
      <c r="C2325" s="1">
        <f t="shared" si="888"/>
        <v>12943</v>
      </c>
      <c r="D2325" s="7">
        <f>IF(N2325&gt;0, RANK(N2325,(N2325:P2325,Q2325:AF2325)),0)</f>
        <v>2</v>
      </c>
      <c r="E2325" s="7">
        <f>IF(O2325&gt;0,RANK(O2325,(N2325:P2325,Q2325:AF2325)),0)</f>
        <v>1</v>
      </c>
      <c r="F2325" s="7">
        <f>IF(P2325&gt;0,RANK(P2325,(N2325:P2325,Q2325:AF2325)),0)</f>
        <v>0</v>
      </c>
      <c r="G2325" s="1">
        <f t="shared" si="889"/>
        <v>1538</v>
      </c>
      <c r="H2325" s="2">
        <f t="shared" si="887"/>
        <v>0.11882871049988411</v>
      </c>
      <c r="I2325" s="2"/>
      <c r="J2325" s="2">
        <f t="shared" si="890"/>
        <v>0.44016070462798423</v>
      </c>
      <c r="K2325" s="2">
        <f t="shared" si="891"/>
        <v>0.55898941512786837</v>
      </c>
      <c r="L2325" s="2">
        <f t="shared" ref="L2325:L2332" si="900">IF($C2325=0,"-",P2325/$C2325)</f>
        <v>0</v>
      </c>
      <c r="M2325" s="2">
        <f t="shared" ref="M2325:M2332" si="901">IF(C2325=0,"-",(1-J2325-K2325-L2325))</f>
        <v>8.4988024414733854E-4</v>
      </c>
      <c r="N2325" s="53">
        <v>5697</v>
      </c>
      <c r="O2325" s="53">
        <v>7235</v>
      </c>
      <c r="X2325" s="53">
        <v>11</v>
      </c>
      <c r="AP2325" s="7">
        <f>IF(Q2325&gt;0,RANK(Q2325,(N2325:P2325,Q2325:AF2325)),0)</f>
        <v>0</v>
      </c>
      <c r="AQ2325" s="7">
        <f>IF(R2325&gt;0,RANK(R2325,(N2325:P2325,Q2325:AF2325)),0)</f>
        <v>0</v>
      </c>
      <c r="AR2325" s="7">
        <f>IF(T2325&gt;0,RANK(T2325,(N2325:P2325,Q2325:AF2325)),0)</f>
        <v>0</v>
      </c>
      <c r="AS2325" s="7">
        <f>IF(S2325&gt;0,RANK(S2325,(N2325:P2325,Q2325:AF2325)),0)</f>
        <v>0</v>
      </c>
      <c r="AT2325" s="2">
        <f t="shared" si="894"/>
        <v>0</v>
      </c>
      <c r="AU2325" s="2">
        <f t="shared" si="895"/>
        <v>0</v>
      </c>
      <c r="AV2325" s="2">
        <f t="shared" si="896"/>
        <v>0</v>
      </c>
      <c r="AW2325" s="2">
        <f t="shared" si="897"/>
        <v>0</v>
      </c>
      <c r="AY2325" t="s">
        <v>888</v>
      </c>
      <c r="AZ2325" t="s">
        <v>1912</v>
      </c>
      <c r="BA2325">
        <v>9</v>
      </c>
      <c r="BC2325">
        <v>2</v>
      </c>
      <c r="BD2325" s="91">
        <v>51</v>
      </c>
      <c r="BE2325" s="93">
        <v>775</v>
      </c>
      <c r="BF2325" s="96">
        <f t="shared" si="899"/>
        <v>51775</v>
      </c>
      <c r="BG2325" s="96">
        <f t="shared" si="898"/>
        <v>51775</v>
      </c>
      <c r="BI2325" s="7" t="s">
        <v>1921</v>
      </c>
    </row>
    <row r="2326" spans="1:61" ht="14" hidden="1" customHeight="1" outlineLevel="1" x14ac:dyDescent="0.2">
      <c r="A2326" t="s">
        <v>2423</v>
      </c>
      <c r="B2326" t="s">
        <v>1912</v>
      </c>
      <c r="C2326" s="1">
        <f t="shared" si="888"/>
        <v>12850</v>
      </c>
      <c r="D2326" s="7">
        <f>IF(N2326&gt;0, RANK(N2326,(N2326:P2326,Q2326:AF2326)),0)</f>
        <v>1</v>
      </c>
      <c r="E2326" s="7">
        <f>IF(O2326&gt;0,RANK(O2326,(N2326:P2326,Q2326:AF2326)),0)</f>
        <v>2</v>
      </c>
      <c r="F2326" s="7">
        <f>IF(P2326&gt;0,RANK(P2326,(N2326:P2326,Q2326:AF2326)),0)</f>
        <v>0</v>
      </c>
      <c r="G2326" s="1">
        <f t="shared" ref="G2326:G2332" si="902">IF(C2326&gt;0,MAX(N2326:U2326)-LARGE(N2326:U2326,2),0)</f>
        <v>1743</v>
      </c>
      <c r="H2326" s="2">
        <f t="shared" si="887"/>
        <v>0.13564202334630351</v>
      </c>
      <c r="I2326" s="2"/>
      <c r="J2326" s="2">
        <f t="shared" si="890"/>
        <v>0.56723735408560316</v>
      </c>
      <c r="K2326" s="2">
        <f t="shared" si="891"/>
        <v>0.43159533073929962</v>
      </c>
      <c r="L2326" s="2">
        <f t="shared" si="900"/>
        <v>0</v>
      </c>
      <c r="M2326" s="2">
        <f t="shared" si="901"/>
        <v>1.1673151750972166E-3</v>
      </c>
      <c r="N2326" s="53">
        <v>7289</v>
      </c>
      <c r="O2326" s="53">
        <v>5546</v>
      </c>
      <c r="X2326" s="53">
        <v>15</v>
      </c>
      <c r="AP2326" s="7">
        <f>IF(Q2326&gt;0,RANK(Q2326,(N2326:P2326,Q2326:AF2326)),0)</f>
        <v>0</v>
      </c>
      <c r="AQ2326" s="7">
        <f>IF(R2326&gt;0,RANK(R2326,(N2326:P2326,Q2326:AF2326)),0)</f>
        <v>0</v>
      </c>
      <c r="AR2326" s="7">
        <f>IF(T2326&gt;0,RANK(T2326,(N2326:P2326,Q2326:AF2326)),0)</f>
        <v>0</v>
      </c>
      <c r="AS2326" s="7">
        <f>IF(S2326&gt;0,RANK(S2326,(N2326:P2326,Q2326:AF2326)),0)</f>
        <v>0</v>
      </c>
      <c r="AT2326" s="2">
        <f t="shared" si="894"/>
        <v>0</v>
      </c>
      <c r="AU2326" s="2">
        <f t="shared" si="895"/>
        <v>0</v>
      </c>
      <c r="AV2326" s="2">
        <f t="shared" si="896"/>
        <v>0</v>
      </c>
      <c r="AW2326" s="2">
        <f t="shared" si="897"/>
        <v>0</v>
      </c>
      <c r="AY2326" t="s">
        <v>2423</v>
      </c>
      <c r="AZ2326" t="s">
        <v>1912</v>
      </c>
      <c r="BA2326">
        <v>6</v>
      </c>
      <c r="BC2326">
        <v>2</v>
      </c>
      <c r="BD2326" s="91">
        <v>51</v>
      </c>
      <c r="BE2326" s="93">
        <v>790</v>
      </c>
      <c r="BF2326" s="96">
        <f t="shared" si="899"/>
        <v>51790</v>
      </c>
      <c r="BG2326" s="96">
        <f t="shared" si="898"/>
        <v>51790</v>
      </c>
      <c r="BI2326" s="7" t="s">
        <v>1921</v>
      </c>
    </row>
    <row r="2327" spans="1:61" ht="14" hidden="1" customHeight="1" outlineLevel="1" x14ac:dyDescent="0.2">
      <c r="A2327" t="s">
        <v>58</v>
      </c>
      <c r="B2327" t="s">
        <v>1912</v>
      </c>
      <c r="C2327" s="1">
        <f t="shared" ref="C2327:C2332" si="903">SUM(N2327:AN2327)</f>
        <v>49275</v>
      </c>
      <c r="D2327" s="7">
        <f>IF(N2327&gt;0, RANK(N2327,(N2327:P2327,Q2327:AF2327)),0)</f>
        <v>1</v>
      </c>
      <c r="E2327" s="7">
        <f>IF(O2327&gt;0,RANK(O2327,(N2327:P2327,Q2327:AF2327)),0)</f>
        <v>2</v>
      </c>
      <c r="F2327" s="7">
        <f>IF(P2327&gt;0,RANK(P2327,(N2327:P2327,Q2327:AF2327)),0)</f>
        <v>0</v>
      </c>
      <c r="G2327" s="1">
        <f t="shared" si="902"/>
        <v>9320</v>
      </c>
      <c r="H2327" s="2">
        <f t="shared" si="887"/>
        <v>0.189142567224759</v>
      </c>
      <c r="I2327" s="2"/>
      <c r="J2327" s="2">
        <f t="shared" ref="J2327:J2332" si="904">IF($C2327=0,"-",N2327/$C2327)</f>
        <v>0.59411466260781332</v>
      </c>
      <c r="K2327" s="2">
        <f t="shared" ref="K2327:K2332" si="905">IF($C2327=0,"-",O2327/$C2327)</f>
        <v>0.40497209538305429</v>
      </c>
      <c r="L2327" s="2">
        <f t="shared" si="900"/>
        <v>0</v>
      </c>
      <c r="M2327" s="2">
        <f t="shared" si="901"/>
        <v>9.1324200913239784E-4</v>
      </c>
      <c r="N2327" s="53">
        <v>29275</v>
      </c>
      <c r="O2327" s="53">
        <v>19955</v>
      </c>
      <c r="X2327" s="53">
        <v>45</v>
      </c>
      <c r="AP2327" s="7">
        <f>IF(Q2327&gt;0,RANK(Q2327,(N2327:P2327,Q2327:AF2327)),0)</f>
        <v>0</v>
      </c>
      <c r="AQ2327" s="7">
        <f>IF(R2327&gt;0,RANK(R2327,(N2327:P2327,Q2327:AF2327)),0)</f>
        <v>0</v>
      </c>
      <c r="AR2327" s="7">
        <f>IF(T2327&gt;0,RANK(T2327,(N2327:P2327,Q2327:AF2327)),0)</f>
        <v>0</v>
      </c>
      <c r="AS2327" s="7">
        <f>IF(S2327&gt;0,RANK(S2327,(N2327:P2327,Q2327:AF2327)),0)</f>
        <v>0</v>
      </c>
      <c r="AT2327" s="2">
        <f t="shared" ref="AT2327:AT2332" si="906">IF($C2327=0,"-",Q2327/$C2327)</f>
        <v>0</v>
      </c>
      <c r="AU2327" s="2">
        <f t="shared" ref="AU2327:AU2332" si="907">IF($C2327=0,"-",R2327/$C2327)</f>
        <v>0</v>
      </c>
      <c r="AV2327" s="2">
        <f t="shared" ref="AV2327:AV2332" si="908">IF($C2327=0,"-",T2327/$C2327)</f>
        <v>0</v>
      </c>
      <c r="AW2327" s="2">
        <f t="shared" ref="AW2327:AW2332" si="909">IF($C2327=0,"-",S2327/$C2327)</f>
        <v>0</v>
      </c>
      <c r="AY2327" t="s">
        <v>58</v>
      </c>
      <c r="AZ2327" t="s">
        <v>1912</v>
      </c>
      <c r="BC2327">
        <v>2</v>
      </c>
      <c r="BD2327" s="91">
        <v>51</v>
      </c>
      <c r="BE2327" s="93">
        <v>800</v>
      </c>
      <c r="BF2327" s="96">
        <f t="shared" si="899"/>
        <v>51800</v>
      </c>
      <c r="BG2327" s="96">
        <f t="shared" si="898"/>
        <v>51800</v>
      </c>
      <c r="BI2327" s="7" t="s">
        <v>1921</v>
      </c>
    </row>
    <row r="2328" spans="1:61" ht="14" hidden="1" customHeight="1" outlineLevel="1" x14ac:dyDescent="0.2">
      <c r="A2328" t="s">
        <v>2268</v>
      </c>
      <c r="B2328" t="s">
        <v>1912</v>
      </c>
      <c r="C2328" s="1">
        <f t="shared" si="903"/>
        <v>223992</v>
      </c>
      <c r="D2328" s="7">
        <f>IF(N2328&gt;0, RANK(N2328,(N2328:P2328,Q2328:AF2328)),0)</f>
        <v>1</v>
      </c>
      <c r="E2328" s="7">
        <f>IF(O2328&gt;0,RANK(O2328,(N2328:P2328,Q2328:AF2328)),0)</f>
        <v>2</v>
      </c>
      <c r="F2328" s="7">
        <f>IF(P2328&gt;0,RANK(P2328,(N2328:P2328,Q2328:AF2328)),0)</f>
        <v>0</v>
      </c>
      <c r="G2328" s="1">
        <f t="shared" si="902"/>
        <v>17716</v>
      </c>
      <c r="H2328" s="2">
        <f t="shared" si="887"/>
        <v>7.9092110432515447E-2</v>
      </c>
      <c r="I2328" s="2"/>
      <c r="J2328" s="2">
        <f t="shared" si="904"/>
        <v>0.53909514625522337</v>
      </c>
      <c r="K2328" s="2">
        <f t="shared" si="905"/>
        <v>0.46000303582270796</v>
      </c>
      <c r="L2328" s="2">
        <f t="shared" si="900"/>
        <v>0</v>
      </c>
      <c r="M2328" s="2">
        <f t="shared" si="901"/>
        <v>9.0181792206867062E-4</v>
      </c>
      <c r="N2328" s="53">
        <v>120753</v>
      </c>
      <c r="O2328" s="53">
        <v>103037</v>
      </c>
      <c r="X2328" s="53">
        <v>202</v>
      </c>
      <c r="AP2328" s="7">
        <f>IF(Q2328&gt;0,RANK(Q2328,(N2328:P2328,Q2328:AF2328)),0)</f>
        <v>0</v>
      </c>
      <c r="AQ2328" s="7">
        <f>IF(R2328&gt;0,RANK(R2328,(N2328:P2328,Q2328:AF2328)),0)</f>
        <v>0</v>
      </c>
      <c r="AR2328" s="7">
        <f>IF(T2328&gt;0,RANK(T2328,(N2328:P2328,Q2328:AF2328)),0)</f>
        <v>0</v>
      </c>
      <c r="AS2328" s="7">
        <f>IF(S2328&gt;0,RANK(S2328,(N2328:P2328,Q2328:AF2328)),0)</f>
        <v>0</v>
      </c>
      <c r="AT2328" s="2">
        <f t="shared" si="906"/>
        <v>0</v>
      </c>
      <c r="AU2328" s="2">
        <f t="shared" si="907"/>
        <v>0</v>
      </c>
      <c r="AV2328" s="2">
        <f t="shared" si="908"/>
        <v>0</v>
      </c>
      <c r="AW2328" s="2">
        <f t="shared" si="909"/>
        <v>0</v>
      </c>
      <c r="AY2328" t="s">
        <v>2268</v>
      </c>
      <c r="AZ2328" t="s">
        <v>1912</v>
      </c>
      <c r="BA2328">
        <v>2</v>
      </c>
      <c r="BC2328">
        <v>2</v>
      </c>
      <c r="BD2328" s="91">
        <v>51</v>
      </c>
      <c r="BE2328" s="93">
        <v>810</v>
      </c>
      <c r="BF2328" s="96">
        <f t="shared" si="899"/>
        <v>51810</v>
      </c>
      <c r="BG2328" s="96">
        <f t="shared" si="898"/>
        <v>51810</v>
      </c>
      <c r="BI2328" s="7" t="s">
        <v>1921</v>
      </c>
    </row>
    <row r="2329" spans="1:61" ht="14" hidden="1" customHeight="1" outlineLevel="1" x14ac:dyDescent="0.2">
      <c r="A2329" t="s">
        <v>1952</v>
      </c>
      <c r="B2329" t="s">
        <v>1912</v>
      </c>
      <c r="C2329" s="1">
        <f t="shared" si="903"/>
        <v>10611</v>
      </c>
      <c r="D2329" s="7">
        <f>IF(N2329&gt;0, RANK(N2329,(N2329:P2329,Q2329:AF2329)),0)</f>
        <v>2</v>
      </c>
      <c r="E2329" s="7">
        <f>IF(O2329&gt;0,RANK(O2329,(N2329:P2329,Q2329:AF2329)),0)</f>
        <v>1</v>
      </c>
      <c r="F2329" s="7">
        <f>IF(P2329&gt;0,RANK(P2329,(N2329:P2329,Q2329:AF2329)),0)</f>
        <v>0</v>
      </c>
      <c r="G2329" s="1">
        <f t="shared" si="902"/>
        <v>49</v>
      </c>
      <c r="H2329" s="2">
        <f t="shared" si="887"/>
        <v>4.6178494015644139E-3</v>
      </c>
      <c r="I2329" s="2"/>
      <c r="J2329" s="2">
        <f t="shared" si="904"/>
        <v>0.49712562435208746</v>
      </c>
      <c r="K2329" s="2">
        <f t="shared" si="905"/>
        <v>0.50174347375365191</v>
      </c>
      <c r="L2329" s="2">
        <f t="shared" si="900"/>
        <v>0</v>
      </c>
      <c r="M2329" s="2">
        <f t="shared" si="901"/>
        <v>1.130901894260683E-3</v>
      </c>
      <c r="N2329" s="53">
        <v>5275</v>
      </c>
      <c r="O2329" s="53">
        <v>5324</v>
      </c>
      <c r="X2329" s="53">
        <v>12</v>
      </c>
      <c r="AP2329" s="7">
        <f>IF(Q2329&gt;0,RANK(Q2329,(N2329:P2329,Q2329:AF2329)),0)</f>
        <v>0</v>
      </c>
      <c r="AQ2329" s="7">
        <f>IF(R2329&gt;0,RANK(R2329,(N2329:P2329,Q2329:AF2329)),0)</f>
        <v>0</v>
      </c>
      <c r="AR2329" s="7">
        <f>IF(T2329&gt;0,RANK(T2329,(N2329:P2329,Q2329:AF2329)),0)</f>
        <v>0</v>
      </c>
      <c r="AS2329" s="7">
        <f>IF(S2329&gt;0,RANK(S2329,(N2329:P2329,Q2329:AF2329)),0)</f>
        <v>0</v>
      </c>
      <c r="AT2329" s="2">
        <f t="shared" si="906"/>
        <v>0</v>
      </c>
      <c r="AU2329" s="2">
        <f t="shared" si="907"/>
        <v>0</v>
      </c>
      <c r="AV2329" s="2">
        <f t="shared" si="908"/>
        <v>0</v>
      </c>
      <c r="AW2329" s="2">
        <f t="shared" si="909"/>
        <v>0</v>
      </c>
      <c r="AY2329" t="s">
        <v>1952</v>
      </c>
      <c r="AZ2329" t="s">
        <v>1912</v>
      </c>
      <c r="BA2329">
        <v>6</v>
      </c>
      <c r="BC2329">
        <v>2</v>
      </c>
      <c r="BD2329" s="91">
        <v>51</v>
      </c>
      <c r="BE2329" s="93">
        <v>820</v>
      </c>
      <c r="BF2329" s="96">
        <f t="shared" si="899"/>
        <v>51820</v>
      </c>
      <c r="BG2329" s="96">
        <f t="shared" si="898"/>
        <v>51820</v>
      </c>
      <c r="BI2329" s="7" t="s">
        <v>1921</v>
      </c>
    </row>
    <row r="2330" spans="1:61" ht="14" hidden="1" customHeight="1" outlineLevel="1" x14ac:dyDescent="0.2">
      <c r="A2330" t="s">
        <v>2218</v>
      </c>
      <c r="B2330" t="s">
        <v>1912</v>
      </c>
      <c r="C2330" s="1">
        <f t="shared" si="903"/>
        <v>6841</v>
      </c>
      <c r="D2330" s="7">
        <f>IF(N2330&gt;0, RANK(N2330,(N2330:P2330,Q2330:AF2330)),0)</f>
        <v>1</v>
      </c>
      <c r="E2330" s="7">
        <f>IF(O2330&gt;0,RANK(O2330,(N2330:P2330,Q2330:AF2330)),0)</f>
        <v>2</v>
      </c>
      <c r="F2330" s="7">
        <f>IF(P2330&gt;0,RANK(P2330,(N2330:P2330,Q2330:AF2330)),0)</f>
        <v>0</v>
      </c>
      <c r="G2330" s="1">
        <f t="shared" si="902"/>
        <v>2791</v>
      </c>
      <c r="H2330" s="2">
        <f t="shared" si="887"/>
        <v>0.40798128928519223</v>
      </c>
      <c r="I2330" s="2"/>
      <c r="J2330" s="2">
        <f t="shared" si="904"/>
        <v>0.70325975734541735</v>
      </c>
      <c r="K2330" s="2">
        <f t="shared" si="905"/>
        <v>0.29527846806022512</v>
      </c>
      <c r="L2330" s="2">
        <f t="shared" si="900"/>
        <v>0</v>
      </c>
      <c r="M2330" s="2">
        <f t="shared" si="901"/>
        <v>1.4617745943575344E-3</v>
      </c>
      <c r="N2330" s="53">
        <v>4811</v>
      </c>
      <c r="O2330" s="53">
        <v>2020</v>
      </c>
      <c r="X2330" s="53">
        <v>10</v>
      </c>
      <c r="AP2330" s="7">
        <f>IF(Q2330&gt;0,RANK(Q2330,(N2330:P2330,Q2330:AF2330)),0)</f>
        <v>0</v>
      </c>
      <c r="AQ2330" s="7">
        <f>IF(R2330&gt;0,RANK(R2330,(N2330:P2330,Q2330:AF2330)),0)</f>
        <v>0</v>
      </c>
      <c r="AR2330" s="7">
        <f>IF(T2330&gt;0,RANK(T2330,(N2330:P2330,Q2330:AF2330)),0)</f>
        <v>0</v>
      </c>
      <c r="AS2330" s="7">
        <f>IF(S2330&gt;0,RANK(S2330,(N2330:P2330,Q2330:AF2330)),0)</f>
        <v>0</v>
      </c>
      <c r="AT2330" s="2">
        <f t="shared" si="906"/>
        <v>0</v>
      </c>
      <c r="AU2330" s="2">
        <f t="shared" si="907"/>
        <v>0</v>
      </c>
      <c r="AV2330" s="2">
        <f t="shared" si="908"/>
        <v>0</v>
      </c>
      <c r="AW2330" s="2">
        <f t="shared" si="909"/>
        <v>0</v>
      </c>
      <c r="AY2330" t="s">
        <v>2218</v>
      </c>
      <c r="AZ2330" t="s">
        <v>1912</v>
      </c>
      <c r="BA2330">
        <v>2</v>
      </c>
      <c r="BC2330">
        <v>2</v>
      </c>
      <c r="BD2330" s="91">
        <v>51</v>
      </c>
      <c r="BE2330" s="93">
        <v>830</v>
      </c>
      <c r="BF2330" s="96">
        <f t="shared" si="899"/>
        <v>51830</v>
      </c>
      <c r="BG2330" s="96">
        <f t="shared" si="898"/>
        <v>51830</v>
      </c>
      <c r="BI2330" s="7" t="s">
        <v>1921</v>
      </c>
    </row>
    <row r="2331" spans="1:61" ht="14" hidden="1" customHeight="1" outlineLevel="1" x14ac:dyDescent="0.2">
      <c r="A2331" t="s">
        <v>374</v>
      </c>
      <c r="B2331" t="s">
        <v>1912</v>
      </c>
      <c r="C2331" s="1">
        <f t="shared" si="903"/>
        <v>11980</v>
      </c>
      <c r="D2331" s="7">
        <f>IF(N2331&gt;0, RANK(N2331,(N2331:P2331,Q2331:AF2331)),0)</f>
        <v>1</v>
      </c>
      <c r="E2331" s="7">
        <f>IF(O2331&gt;0,RANK(O2331,(N2331:P2331,Q2331:AF2331)),0)</f>
        <v>2</v>
      </c>
      <c r="F2331" s="7">
        <f>IF(P2331&gt;0,RANK(P2331,(N2331:P2331,Q2331:AF2331)),0)</f>
        <v>0</v>
      </c>
      <c r="G2331" s="1">
        <f t="shared" si="902"/>
        <v>1822</v>
      </c>
      <c r="H2331" s="2">
        <f t="shared" si="887"/>
        <v>0.15208681135225377</v>
      </c>
      <c r="I2331" s="2"/>
      <c r="J2331" s="2">
        <f t="shared" si="904"/>
        <v>0.57579298831385639</v>
      </c>
      <c r="K2331" s="2">
        <f t="shared" si="905"/>
        <v>0.42370617696160268</v>
      </c>
      <c r="L2331" s="2">
        <f t="shared" si="900"/>
        <v>0</v>
      </c>
      <c r="M2331" s="2">
        <f t="shared" si="901"/>
        <v>5.0083472454093281E-4</v>
      </c>
      <c r="N2331" s="53">
        <v>6898</v>
      </c>
      <c r="O2331" s="53">
        <v>5076</v>
      </c>
      <c r="X2331" s="53">
        <v>6</v>
      </c>
      <c r="AP2331" s="7">
        <f>IF(Q2331&gt;0,RANK(Q2331,(N2331:P2331,Q2331:AF2331)),0)</f>
        <v>0</v>
      </c>
      <c r="AQ2331" s="7">
        <f>IF(R2331&gt;0,RANK(R2331,(N2331:P2331,Q2331:AF2331)),0)</f>
        <v>0</v>
      </c>
      <c r="AR2331" s="7">
        <f>IF(T2331&gt;0,RANK(T2331,(N2331:P2331,Q2331:AF2331)),0)</f>
        <v>0</v>
      </c>
      <c r="AS2331" s="7">
        <f>IF(S2331&gt;0,RANK(S2331,(N2331:P2331,Q2331:AF2331)),0)</f>
        <v>0</v>
      </c>
      <c r="AT2331" s="2">
        <f t="shared" si="906"/>
        <v>0</v>
      </c>
      <c r="AU2331" s="2">
        <f t="shared" si="907"/>
        <v>0</v>
      </c>
      <c r="AV2331" s="2">
        <f t="shared" si="908"/>
        <v>0</v>
      </c>
      <c r="AW2331" s="2">
        <f t="shared" si="909"/>
        <v>0</v>
      </c>
      <c r="AY2331" t="s">
        <v>374</v>
      </c>
      <c r="AZ2331" t="s">
        <v>1912</v>
      </c>
      <c r="BA2331">
        <v>10</v>
      </c>
      <c r="BC2331">
        <v>2</v>
      </c>
      <c r="BD2331" s="91">
        <v>51</v>
      </c>
      <c r="BE2331" s="93">
        <v>840</v>
      </c>
      <c r="BF2331" s="96">
        <f t="shared" si="899"/>
        <v>51840</v>
      </c>
      <c r="BG2331" s="96">
        <f t="shared" si="898"/>
        <v>51840</v>
      </c>
      <c r="BI2331" s="7" t="s">
        <v>1921</v>
      </c>
    </row>
    <row r="2332" spans="1:61" ht="14" customHeight="1" collapsed="1" x14ac:dyDescent="0.2">
      <c r="A2332" t="s">
        <v>1339</v>
      </c>
      <c r="B2332" t="s">
        <v>2397</v>
      </c>
      <c r="C2332" s="1">
        <f t="shared" si="903"/>
        <v>4405087</v>
      </c>
      <c r="D2332" s="7">
        <f>IF(N2332&gt;0, RANK(N2332,(N2332:P2332,Q2332:AF2332)),0)</f>
        <v>1</v>
      </c>
      <c r="E2332" s="7">
        <f>IF(O2332&gt;0,RANK(O2332,(N2332:P2332,Q2332:AF2332)),0)</f>
        <v>2</v>
      </c>
      <c r="F2332" s="7">
        <f>IF(P2332&gt;0,RANK(P2332,(N2332:P2332,Q2332:AF2332)),0)</f>
        <v>0</v>
      </c>
      <c r="G2332" s="1">
        <f t="shared" si="902"/>
        <v>532301</v>
      </c>
      <c r="H2332" s="2">
        <f t="shared" si="887"/>
        <v>0.12083779503106296</v>
      </c>
      <c r="I2332" s="2"/>
      <c r="J2332" s="2">
        <f t="shared" si="904"/>
        <v>0.55992083697779405</v>
      </c>
      <c r="K2332" s="2">
        <f t="shared" si="905"/>
        <v>0.43908304194673115</v>
      </c>
      <c r="L2332" s="2">
        <f t="shared" si="900"/>
        <v>0</v>
      </c>
      <c r="M2332" s="2">
        <f t="shared" si="901"/>
        <v>9.9612107547480955E-4</v>
      </c>
      <c r="N2332" s="56">
        <f>SUM(N2199:N2331)</f>
        <v>2466500</v>
      </c>
      <c r="O2332" s="56">
        <f>SUM(O2199:O2331)</f>
        <v>1934199</v>
      </c>
      <c r="P2332" s="56"/>
      <c r="Q2332" s="56"/>
      <c r="R2332" s="56"/>
      <c r="X2332" s="56">
        <f>SUM(X2199:X2331)</f>
        <v>4388</v>
      </c>
      <c r="AP2332" s="7">
        <f>IF(Q2332&gt;0,RANK(Q2332,(N2332:P2332,Q2332:AF2332)),0)</f>
        <v>0</v>
      </c>
      <c r="AQ2332" s="7">
        <f>IF(R2332&gt;0,RANK(R2332,(N2332:P2332,Q2332:AF2332)),0)</f>
        <v>0</v>
      </c>
      <c r="AR2332" s="7">
        <f>IF(T2332&gt;0,RANK(T2332,(N2332:P2332,Q2332:AF2332)),0)</f>
        <v>0</v>
      </c>
      <c r="AS2332" s="7">
        <f>IF(S2332&gt;0,RANK(S2332,(N2332:P2332,Q2332:AF2332)),0)</f>
        <v>0</v>
      </c>
      <c r="AT2332" s="2">
        <f t="shared" si="906"/>
        <v>0</v>
      </c>
      <c r="AU2332" s="2">
        <f t="shared" si="907"/>
        <v>0</v>
      </c>
      <c r="AV2332" s="2">
        <f t="shared" si="908"/>
        <v>0</v>
      </c>
      <c r="AW2332" s="2">
        <f t="shared" si="909"/>
        <v>0</v>
      </c>
      <c r="AY2332" t="s">
        <v>1339</v>
      </c>
      <c r="AZ2332" t="s">
        <v>2397</v>
      </c>
      <c r="BA2332" t="s">
        <v>2903</v>
      </c>
      <c r="BC2332">
        <v>2</v>
      </c>
      <c r="BD2332" s="91">
        <v>51</v>
      </c>
      <c r="BE2332" s="93"/>
      <c r="BF2332" s="91">
        <v>51</v>
      </c>
      <c r="BG2332" s="91">
        <f t="shared" si="898"/>
        <v>51</v>
      </c>
      <c r="BI2332" s="7" t="s">
        <v>2154</v>
      </c>
    </row>
    <row r="2333" spans="1:61" ht="14" customHeight="1" x14ac:dyDescent="0.2">
      <c r="C2333" s="1"/>
      <c r="E2333" s="7"/>
      <c r="F2333" s="7"/>
      <c r="I2333" s="2"/>
      <c r="AP2333" s="7"/>
      <c r="AQ2333" s="7"/>
      <c r="AR2333" s="7"/>
      <c r="AS2333" s="7"/>
      <c r="BA2333" t="s">
        <v>2903</v>
      </c>
      <c r="BD2333" s="91"/>
      <c r="BE2333" s="93"/>
      <c r="BF2333" s="96"/>
      <c r="BG2333" s="96"/>
    </row>
    <row r="2334" spans="1:61" ht="14" hidden="1" customHeight="1" outlineLevel="1" x14ac:dyDescent="0.2">
      <c r="A2334" t="s">
        <v>607</v>
      </c>
      <c r="B2334" t="s">
        <v>935</v>
      </c>
      <c r="C2334" s="1">
        <f t="shared" ref="C2334:C2365" si="910">SUM(N2334:AN2334)</f>
        <v>6618</v>
      </c>
      <c r="D2334" s="7">
        <f>IF(N2334&gt;0, RANK(N2334,(N2334:P2334,Q2334:AF2334)),0)</f>
        <v>2</v>
      </c>
      <c r="E2334" s="7">
        <f>IF(O2334&gt;0,RANK(O2334,(N2334:P2334,Q2334:AF2334)),0)</f>
        <v>1</v>
      </c>
      <c r="F2334" s="7">
        <f>IF(P2334&gt;0,RANK(P2334,(N2334:P2334,Q2334:AF2334)),0)</f>
        <v>0</v>
      </c>
      <c r="G2334" s="1">
        <f t="shared" ref="G2334:G2373" si="911">IF(C2334&gt;0,MAX(N2334:P2334)-LARGE(N2334:P2334,2),0)</f>
        <v>3765</v>
      </c>
      <c r="H2334" s="2">
        <f t="shared" ref="H2334:H2373" si="912">IF(C2334&gt;0,G2334/C2334,0)</f>
        <v>0.56890299184043513</v>
      </c>
      <c r="I2334" s="2"/>
      <c r="J2334" s="2">
        <f t="shared" ref="J2334:J2365" si="913">IF($C2334=0,"-",N2334/$C2334)</f>
        <v>0.20111816258688425</v>
      </c>
      <c r="K2334" s="2">
        <f t="shared" ref="K2334:K2365" si="914">IF($C2334=0,"-",O2334/$C2334)</f>
        <v>0.77002115442731944</v>
      </c>
      <c r="L2334" s="2">
        <f t="shared" ref="L2334:L2365" si="915">IF($C2334=0,"-",P2334/$C2334)</f>
        <v>0</v>
      </c>
      <c r="M2334" s="2">
        <f t="shared" ref="M2334:M2365" si="916">IF(C2334=0,"-",(1-J2334-K2334-L2334))</f>
        <v>2.8860682985796249E-2</v>
      </c>
      <c r="N2334" s="53">
        <v>1331</v>
      </c>
      <c r="O2334" s="53">
        <v>5096</v>
      </c>
      <c r="Q2334" s="53">
        <v>191</v>
      </c>
      <c r="AP2334" s="7">
        <f>IF(Q2334&gt;0,RANK(Q2334,(N2334:P2334,Q2334:AF2334)),0)</f>
        <v>3</v>
      </c>
      <c r="AQ2334" s="7">
        <f>IF(R2334&gt;0,RANK(R2334,(N2334:P2334,Q2334:AF2334)),0)</f>
        <v>0</v>
      </c>
      <c r="AR2334" s="7">
        <f>IF(T2334&gt;0,RANK(T2334,(N2334:P2334,Q2334:AF2334)),0)</f>
        <v>0</v>
      </c>
      <c r="AS2334" s="7">
        <f>IF(S2334&gt;0,RANK(S2334,(N2334:P2334,Q2334:AF2334)),0)</f>
        <v>0</v>
      </c>
      <c r="AT2334" s="2">
        <f t="shared" ref="AT2334:AT2365" si="917">IF($C2334=0,"-",Q2334/$C2334)</f>
        <v>2.8860682985796315E-2</v>
      </c>
      <c r="AU2334" s="2">
        <f t="shared" ref="AU2334:AU2365" si="918">IF($C2334=0,"-",R2334/$C2334)</f>
        <v>0</v>
      </c>
      <c r="AV2334" s="2">
        <f t="shared" ref="AV2334:AV2365" si="919">IF($C2334=0,"-",T2334/$C2334)</f>
        <v>0</v>
      </c>
      <c r="AW2334" s="2">
        <f t="shared" ref="AW2334:AW2365" si="920">IF($C2334=0,"-",S2334/$C2334)</f>
        <v>0</v>
      </c>
      <c r="AY2334" t="s">
        <v>607</v>
      </c>
      <c r="AZ2334" t="s">
        <v>935</v>
      </c>
      <c r="BA2334">
        <v>1</v>
      </c>
      <c r="BC2334">
        <v>2</v>
      </c>
      <c r="BD2334" s="91">
        <v>54</v>
      </c>
      <c r="BE2334" s="93">
        <v>1</v>
      </c>
      <c r="BF2334" s="96">
        <f t="shared" si="899"/>
        <v>54001</v>
      </c>
      <c r="BG2334" s="96">
        <f t="shared" si="898"/>
        <v>54001</v>
      </c>
      <c r="BI2334" s="7" t="s">
        <v>1447</v>
      </c>
    </row>
    <row r="2335" spans="1:61" ht="14" hidden="1" customHeight="1" outlineLevel="1" x14ac:dyDescent="0.2">
      <c r="A2335" t="s">
        <v>92</v>
      </c>
      <c r="B2335" t="s">
        <v>935</v>
      </c>
      <c r="C2335" s="1">
        <f t="shared" si="910"/>
        <v>50812</v>
      </c>
      <c r="D2335" s="7">
        <f>IF(N2335&gt;0, RANK(N2335,(N2335:P2335,Q2335:AF2335)),0)</f>
        <v>2</v>
      </c>
      <c r="E2335" s="7">
        <f>IF(O2335&gt;0,RANK(O2335,(N2335:P2335,Q2335:AF2335)),0)</f>
        <v>1</v>
      </c>
      <c r="F2335" s="7">
        <f>IF(P2335&gt;0,RANK(P2335,(N2335:P2335,Q2335:AF2335)),0)</f>
        <v>0</v>
      </c>
      <c r="G2335" s="1">
        <f t="shared" si="911"/>
        <v>18965</v>
      </c>
      <c r="H2335" s="2">
        <f t="shared" si="912"/>
        <v>0.37323860505392426</v>
      </c>
      <c r="I2335" s="2"/>
      <c r="J2335" s="2">
        <f t="shared" si="913"/>
        <v>0.29908289380461306</v>
      </c>
      <c r="K2335" s="2">
        <f t="shared" si="914"/>
        <v>0.67232149885853731</v>
      </c>
      <c r="L2335" s="2">
        <f t="shared" si="915"/>
        <v>0</v>
      </c>
      <c r="M2335" s="2">
        <f t="shared" si="916"/>
        <v>2.8595607336849627E-2</v>
      </c>
      <c r="N2335" s="53">
        <v>15197</v>
      </c>
      <c r="O2335" s="53">
        <v>34162</v>
      </c>
      <c r="Q2335" s="53">
        <v>1453</v>
      </c>
      <c r="AP2335" s="7">
        <f>IF(Q2335&gt;0,RANK(Q2335,(N2335:P2335,Q2335:AF2335)),0)</f>
        <v>3</v>
      </c>
      <c r="AQ2335" s="7">
        <f>IF(R2335&gt;0,RANK(R2335,(N2335:P2335,Q2335:AF2335)),0)</f>
        <v>0</v>
      </c>
      <c r="AR2335" s="7">
        <f>IF(T2335&gt;0,RANK(T2335,(N2335:P2335,Q2335:AF2335)),0)</f>
        <v>0</v>
      </c>
      <c r="AS2335" s="7">
        <f>IF(S2335&gt;0,RANK(S2335,(N2335:P2335,Q2335:AF2335)),0)</f>
        <v>0</v>
      </c>
      <c r="AT2335" s="2">
        <f t="shared" si="917"/>
        <v>2.8595607336849564E-2</v>
      </c>
      <c r="AU2335" s="2">
        <f t="shared" si="918"/>
        <v>0</v>
      </c>
      <c r="AV2335" s="2">
        <f t="shared" si="919"/>
        <v>0</v>
      </c>
      <c r="AW2335" s="2">
        <f t="shared" si="920"/>
        <v>0</v>
      </c>
      <c r="AY2335" t="s">
        <v>92</v>
      </c>
      <c r="AZ2335" t="s">
        <v>935</v>
      </c>
      <c r="BA2335">
        <v>2</v>
      </c>
      <c r="BC2335">
        <v>2</v>
      </c>
      <c r="BD2335" s="91">
        <v>54</v>
      </c>
      <c r="BE2335" s="93">
        <v>3</v>
      </c>
      <c r="BF2335" s="96">
        <f t="shared" si="899"/>
        <v>54003</v>
      </c>
      <c r="BG2335" s="96">
        <f t="shared" si="898"/>
        <v>54003</v>
      </c>
      <c r="BI2335" s="7" t="s">
        <v>1447</v>
      </c>
    </row>
    <row r="2336" spans="1:61" ht="14" hidden="1" customHeight="1" outlineLevel="1" x14ac:dyDescent="0.2">
      <c r="A2336" t="s">
        <v>1308</v>
      </c>
      <c r="B2336" t="s">
        <v>935</v>
      </c>
      <c r="C2336" s="1">
        <f t="shared" si="910"/>
        <v>8867</v>
      </c>
      <c r="D2336" s="7">
        <f>IF(N2336&gt;0, RANK(N2336,(N2336:P2336,Q2336:AF2336)),0)</f>
        <v>2</v>
      </c>
      <c r="E2336" s="7">
        <f>IF(O2336&gt;0,RANK(O2336,(N2336:P2336,Q2336:AF2336)),0)</f>
        <v>1</v>
      </c>
      <c r="F2336" s="7">
        <f>IF(P2336&gt;0,RANK(P2336,(N2336:P2336,Q2336:AF2336)),0)</f>
        <v>0</v>
      </c>
      <c r="G2336" s="1">
        <f t="shared" si="911"/>
        <v>4658</v>
      </c>
      <c r="H2336" s="2">
        <f t="shared" si="912"/>
        <v>0.52531859704522388</v>
      </c>
      <c r="I2336" s="2"/>
      <c r="J2336" s="2">
        <f t="shared" si="913"/>
        <v>0.22735987368895907</v>
      </c>
      <c r="K2336" s="2">
        <f t="shared" si="914"/>
        <v>0.75267847073418293</v>
      </c>
      <c r="L2336" s="2">
        <f t="shared" si="915"/>
        <v>0</v>
      </c>
      <c r="M2336" s="2">
        <f t="shared" si="916"/>
        <v>1.9961655576858028E-2</v>
      </c>
      <c r="N2336" s="53">
        <v>2016</v>
      </c>
      <c r="O2336" s="53">
        <v>6674</v>
      </c>
      <c r="Q2336" s="53">
        <v>177</v>
      </c>
      <c r="AP2336" s="7">
        <f>IF(Q2336&gt;0,RANK(Q2336,(N2336:P2336,Q2336:AF2336)),0)</f>
        <v>3</v>
      </c>
      <c r="AQ2336" s="7">
        <f>IF(R2336&gt;0,RANK(R2336,(N2336:P2336,Q2336:AF2336)),0)</f>
        <v>0</v>
      </c>
      <c r="AR2336" s="7">
        <f>IF(T2336&gt;0,RANK(T2336,(N2336:P2336,Q2336:AF2336)),0)</f>
        <v>0</v>
      </c>
      <c r="AS2336" s="7">
        <f>IF(S2336&gt;0,RANK(S2336,(N2336:P2336,Q2336:AF2336)),0)</f>
        <v>0</v>
      </c>
      <c r="AT2336" s="2">
        <f t="shared" si="917"/>
        <v>1.9961655576858015E-2</v>
      </c>
      <c r="AU2336" s="2">
        <f t="shared" si="918"/>
        <v>0</v>
      </c>
      <c r="AV2336" s="2">
        <f t="shared" si="919"/>
        <v>0</v>
      </c>
      <c r="AW2336" s="2">
        <f t="shared" si="920"/>
        <v>0</v>
      </c>
      <c r="AY2336" t="s">
        <v>1308</v>
      </c>
      <c r="AZ2336" t="s">
        <v>935</v>
      </c>
      <c r="BA2336">
        <v>3</v>
      </c>
      <c r="BC2336">
        <v>2</v>
      </c>
      <c r="BD2336" s="91">
        <v>54</v>
      </c>
      <c r="BE2336" s="93">
        <v>5</v>
      </c>
      <c r="BF2336" s="96">
        <f t="shared" si="899"/>
        <v>54005</v>
      </c>
      <c r="BG2336" s="96">
        <f t="shared" si="898"/>
        <v>54005</v>
      </c>
      <c r="BI2336" s="7" t="s">
        <v>1447</v>
      </c>
    </row>
    <row r="2337" spans="1:61" ht="14" hidden="1" customHeight="1" outlineLevel="1" x14ac:dyDescent="0.2">
      <c r="A2337" t="s">
        <v>2068</v>
      </c>
      <c r="B2337" t="s">
        <v>935</v>
      </c>
      <c r="C2337" s="1">
        <f t="shared" si="910"/>
        <v>5547</v>
      </c>
      <c r="D2337" s="7">
        <f>IF(N2337&gt;0, RANK(N2337,(N2337:P2337,Q2337:AF2337)),0)</f>
        <v>2</v>
      </c>
      <c r="E2337" s="7">
        <f>IF(O2337&gt;0,RANK(O2337,(N2337:P2337,Q2337:AF2337)),0)</f>
        <v>1</v>
      </c>
      <c r="F2337" s="7">
        <f>IF(P2337&gt;0,RANK(P2337,(N2337:P2337,Q2337:AF2337)),0)</f>
        <v>0</v>
      </c>
      <c r="G2337" s="1">
        <f t="shared" si="911"/>
        <v>2611</v>
      </c>
      <c r="H2337" s="2">
        <f t="shared" si="912"/>
        <v>0.47070488552370648</v>
      </c>
      <c r="I2337" s="2"/>
      <c r="J2337" s="2">
        <f t="shared" si="913"/>
        <v>0.25148729042725798</v>
      </c>
      <c r="K2337" s="2">
        <f t="shared" si="914"/>
        <v>0.72219217595096452</v>
      </c>
      <c r="L2337" s="2">
        <f t="shared" si="915"/>
        <v>0</v>
      </c>
      <c r="M2337" s="2">
        <f t="shared" si="916"/>
        <v>2.6320533621777442E-2</v>
      </c>
      <c r="N2337" s="53">
        <v>1395</v>
      </c>
      <c r="O2337" s="53">
        <v>4006</v>
      </c>
      <c r="Q2337" s="53">
        <v>146</v>
      </c>
      <c r="AP2337" s="7">
        <f>IF(Q2337&gt;0,RANK(Q2337,(N2337:P2337,Q2337:AF2337)),0)</f>
        <v>3</v>
      </c>
      <c r="AQ2337" s="7">
        <f>IF(R2337&gt;0,RANK(R2337,(N2337:P2337,Q2337:AF2337)),0)</f>
        <v>0</v>
      </c>
      <c r="AR2337" s="7">
        <f>IF(T2337&gt;0,RANK(T2337,(N2337:P2337,Q2337:AF2337)),0)</f>
        <v>0</v>
      </c>
      <c r="AS2337" s="7">
        <f>IF(S2337&gt;0,RANK(S2337,(N2337:P2337,Q2337:AF2337)),0)</f>
        <v>0</v>
      </c>
      <c r="AT2337" s="2">
        <f t="shared" si="917"/>
        <v>2.6320533621777536E-2</v>
      </c>
      <c r="AU2337" s="2">
        <f t="shared" si="918"/>
        <v>0</v>
      </c>
      <c r="AV2337" s="2">
        <f t="shared" si="919"/>
        <v>0</v>
      </c>
      <c r="AW2337" s="2">
        <f t="shared" si="920"/>
        <v>0</v>
      </c>
      <c r="AY2337" t="s">
        <v>2068</v>
      </c>
      <c r="AZ2337" t="s">
        <v>935</v>
      </c>
      <c r="BA2337">
        <v>2</v>
      </c>
      <c r="BC2337">
        <v>2</v>
      </c>
      <c r="BD2337" s="91">
        <v>54</v>
      </c>
      <c r="BE2337" s="93">
        <v>7</v>
      </c>
      <c r="BF2337" s="96">
        <f t="shared" si="899"/>
        <v>54007</v>
      </c>
      <c r="BG2337" s="96">
        <f t="shared" si="898"/>
        <v>54007</v>
      </c>
      <c r="BI2337" s="7" t="s">
        <v>1447</v>
      </c>
    </row>
    <row r="2338" spans="1:61" ht="14" hidden="1" customHeight="1" outlineLevel="1" x14ac:dyDescent="0.2">
      <c r="A2338" t="s">
        <v>341</v>
      </c>
      <c r="B2338" t="s">
        <v>935</v>
      </c>
      <c r="C2338" s="1">
        <f t="shared" si="910"/>
        <v>10365</v>
      </c>
      <c r="D2338" s="7">
        <f>IF(N2338&gt;0, RANK(N2338,(N2338:P2338,Q2338:AF2338)),0)</f>
        <v>2</v>
      </c>
      <c r="E2338" s="7">
        <f>IF(O2338&gt;0,RANK(O2338,(N2338:P2338,Q2338:AF2338)),0)</f>
        <v>1</v>
      </c>
      <c r="F2338" s="7">
        <f>IF(P2338&gt;0,RANK(P2338,(N2338:P2338,Q2338:AF2338)),0)</f>
        <v>0</v>
      </c>
      <c r="G2338" s="1">
        <f t="shared" si="911"/>
        <v>4656</v>
      </c>
      <c r="H2338" s="2">
        <f t="shared" si="912"/>
        <v>0.44920405209840808</v>
      </c>
      <c r="I2338" s="2"/>
      <c r="J2338" s="2">
        <f t="shared" si="913"/>
        <v>0.26039556198745778</v>
      </c>
      <c r="K2338" s="2">
        <f t="shared" si="914"/>
        <v>0.70959961408586592</v>
      </c>
      <c r="L2338" s="2">
        <f t="shared" si="915"/>
        <v>0</v>
      </c>
      <c r="M2338" s="2">
        <f t="shared" si="916"/>
        <v>3.000482392667625E-2</v>
      </c>
      <c r="N2338" s="53">
        <v>2699</v>
      </c>
      <c r="O2338" s="53">
        <v>7355</v>
      </c>
      <c r="Q2338" s="53">
        <v>311</v>
      </c>
      <c r="AP2338" s="7">
        <f>IF(Q2338&gt;0,RANK(Q2338,(N2338:P2338,Q2338:AF2338)),0)</f>
        <v>3</v>
      </c>
      <c r="AQ2338" s="7">
        <f>IF(R2338&gt;0,RANK(R2338,(N2338:P2338,Q2338:AF2338)),0)</f>
        <v>0</v>
      </c>
      <c r="AR2338" s="7">
        <f>IF(T2338&gt;0,RANK(T2338,(N2338:P2338,Q2338:AF2338)),0)</f>
        <v>0</v>
      </c>
      <c r="AS2338" s="7">
        <f>IF(S2338&gt;0,RANK(S2338,(N2338:P2338,Q2338:AF2338)),0)</f>
        <v>0</v>
      </c>
      <c r="AT2338" s="2">
        <f t="shared" si="917"/>
        <v>3.0004823926676315E-2</v>
      </c>
      <c r="AU2338" s="2">
        <f t="shared" si="918"/>
        <v>0</v>
      </c>
      <c r="AV2338" s="2">
        <f t="shared" si="919"/>
        <v>0</v>
      </c>
      <c r="AW2338" s="2">
        <f t="shared" si="920"/>
        <v>0</v>
      </c>
      <c r="AY2338" t="s">
        <v>341</v>
      </c>
      <c r="AZ2338" t="s">
        <v>935</v>
      </c>
      <c r="BA2338">
        <v>1</v>
      </c>
      <c r="BC2338">
        <v>2</v>
      </c>
      <c r="BD2338" s="91">
        <v>54</v>
      </c>
      <c r="BE2338" s="93">
        <v>9</v>
      </c>
      <c r="BF2338" s="96">
        <f t="shared" si="899"/>
        <v>54009</v>
      </c>
      <c r="BG2338" s="96">
        <f t="shared" si="898"/>
        <v>54009</v>
      </c>
      <c r="BI2338" s="7" t="s">
        <v>1447</v>
      </c>
    </row>
    <row r="2339" spans="1:61" ht="14" hidden="1" customHeight="1" outlineLevel="1" x14ac:dyDescent="0.2">
      <c r="A2339" t="s">
        <v>2118</v>
      </c>
      <c r="B2339" t="s">
        <v>935</v>
      </c>
      <c r="C2339" s="1">
        <f t="shared" si="910"/>
        <v>36723</v>
      </c>
      <c r="D2339" s="7">
        <f>IF(N2339&gt;0, RANK(N2339,(N2339:P2339,Q2339:AF2339)),0)</f>
        <v>2</v>
      </c>
      <c r="E2339" s="7">
        <f>IF(O2339&gt;0,RANK(O2339,(N2339:P2339,Q2339:AF2339)),0)</f>
        <v>1</v>
      </c>
      <c r="F2339" s="7">
        <f>IF(P2339&gt;0,RANK(P2339,(N2339:P2339,Q2339:AF2339)),0)</f>
        <v>0</v>
      </c>
      <c r="G2339" s="1">
        <f t="shared" si="911"/>
        <v>9901</v>
      </c>
      <c r="H2339" s="2">
        <f t="shared" si="912"/>
        <v>0.26961304904283417</v>
      </c>
      <c r="I2339" s="2"/>
      <c r="J2339" s="2">
        <f t="shared" si="913"/>
        <v>0.35342973068649075</v>
      </c>
      <c r="K2339" s="2">
        <f t="shared" si="914"/>
        <v>0.62304277972932498</v>
      </c>
      <c r="L2339" s="2">
        <f t="shared" si="915"/>
        <v>0</v>
      </c>
      <c r="M2339" s="2">
        <f t="shared" si="916"/>
        <v>2.3527489584184269E-2</v>
      </c>
      <c r="N2339" s="53">
        <v>12979</v>
      </c>
      <c r="O2339" s="53">
        <v>22880</v>
      </c>
      <c r="Q2339" s="53">
        <v>864</v>
      </c>
      <c r="AP2339" s="7">
        <f>IF(Q2339&gt;0,RANK(Q2339,(N2339:P2339,Q2339:AF2339)),0)</f>
        <v>3</v>
      </c>
      <c r="AQ2339" s="7">
        <f>IF(R2339&gt;0,RANK(R2339,(N2339:P2339,Q2339:AF2339)),0)</f>
        <v>0</v>
      </c>
      <c r="AR2339" s="7">
        <f>IF(T2339&gt;0,RANK(T2339,(N2339:P2339,Q2339:AF2339)),0)</f>
        <v>0</v>
      </c>
      <c r="AS2339" s="7">
        <f>IF(S2339&gt;0,RANK(S2339,(N2339:P2339,Q2339:AF2339)),0)</f>
        <v>0</v>
      </c>
      <c r="AT2339" s="2">
        <f t="shared" si="917"/>
        <v>2.35274895841843E-2</v>
      </c>
      <c r="AU2339" s="2">
        <f t="shared" si="918"/>
        <v>0</v>
      </c>
      <c r="AV2339" s="2">
        <f t="shared" si="919"/>
        <v>0</v>
      </c>
      <c r="AW2339" s="2">
        <f t="shared" si="920"/>
        <v>0</v>
      </c>
      <c r="AY2339" t="s">
        <v>2118</v>
      </c>
      <c r="AZ2339" t="s">
        <v>935</v>
      </c>
      <c r="BA2339">
        <v>3</v>
      </c>
      <c r="BC2339">
        <v>2</v>
      </c>
      <c r="BD2339" s="91">
        <v>54</v>
      </c>
      <c r="BE2339" s="93">
        <v>11</v>
      </c>
      <c r="BF2339" s="96">
        <f t="shared" si="899"/>
        <v>54011</v>
      </c>
      <c r="BG2339" s="96">
        <f t="shared" si="898"/>
        <v>54011</v>
      </c>
      <c r="BI2339" s="7" t="s">
        <v>1447</v>
      </c>
    </row>
    <row r="2340" spans="1:61" ht="14" hidden="1" customHeight="1" outlineLevel="1" x14ac:dyDescent="0.2">
      <c r="A2340" t="s">
        <v>1139</v>
      </c>
      <c r="B2340" t="s">
        <v>935</v>
      </c>
      <c r="C2340" s="1">
        <f t="shared" si="910"/>
        <v>2888</v>
      </c>
      <c r="D2340" s="7">
        <f>IF(N2340&gt;0, RANK(N2340,(N2340:P2340,Q2340:AF2340)),0)</f>
        <v>2</v>
      </c>
      <c r="E2340" s="7">
        <f>IF(O2340&gt;0,RANK(O2340,(N2340:P2340,Q2340:AF2340)),0)</f>
        <v>1</v>
      </c>
      <c r="F2340" s="7">
        <f>IF(P2340&gt;0,RANK(P2340,(N2340:P2340,Q2340:AF2340)),0)</f>
        <v>0</v>
      </c>
      <c r="G2340" s="1">
        <f t="shared" si="911"/>
        <v>1739</v>
      </c>
      <c r="H2340" s="2">
        <f t="shared" si="912"/>
        <v>0.60214681440443218</v>
      </c>
      <c r="I2340" s="2"/>
      <c r="J2340" s="2">
        <f t="shared" si="913"/>
        <v>0.18594182825484765</v>
      </c>
      <c r="K2340" s="2">
        <f t="shared" si="914"/>
        <v>0.7880886426592798</v>
      </c>
      <c r="L2340" s="2">
        <f t="shared" si="915"/>
        <v>0</v>
      </c>
      <c r="M2340" s="2">
        <f t="shared" si="916"/>
        <v>2.5969529085872578E-2</v>
      </c>
      <c r="N2340" s="53">
        <v>537</v>
      </c>
      <c r="O2340" s="53">
        <v>2276</v>
      </c>
      <c r="Q2340" s="53">
        <v>75</v>
      </c>
      <c r="AP2340" s="7">
        <f>IF(Q2340&gt;0,RANK(Q2340,(N2340:P2340,Q2340:AF2340)),0)</f>
        <v>3</v>
      </c>
      <c r="AQ2340" s="7">
        <f>IF(R2340&gt;0,RANK(R2340,(N2340:P2340,Q2340:AF2340)),0)</f>
        <v>0</v>
      </c>
      <c r="AR2340" s="7">
        <f>IF(T2340&gt;0,RANK(T2340,(N2340:P2340,Q2340:AF2340)),0)</f>
        <v>0</v>
      </c>
      <c r="AS2340" s="7">
        <f>IF(S2340&gt;0,RANK(S2340,(N2340:P2340,Q2340:AF2340)),0)</f>
        <v>0</v>
      </c>
      <c r="AT2340" s="2">
        <f t="shared" si="917"/>
        <v>2.5969529085872575E-2</v>
      </c>
      <c r="AU2340" s="2">
        <f t="shared" si="918"/>
        <v>0</v>
      </c>
      <c r="AV2340" s="2">
        <f t="shared" si="919"/>
        <v>0</v>
      </c>
      <c r="AW2340" s="2">
        <f t="shared" si="920"/>
        <v>0</v>
      </c>
      <c r="AY2340" t="s">
        <v>1139</v>
      </c>
      <c r="AZ2340" t="s">
        <v>935</v>
      </c>
      <c r="BA2340">
        <v>2</v>
      </c>
      <c r="BC2340">
        <v>2</v>
      </c>
      <c r="BD2340" s="91">
        <v>54</v>
      </c>
      <c r="BE2340" s="93">
        <v>13</v>
      </c>
      <c r="BF2340" s="96">
        <f t="shared" si="899"/>
        <v>54013</v>
      </c>
      <c r="BG2340" s="96">
        <f t="shared" si="898"/>
        <v>54013</v>
      </c>
      <c r="BI2340" s="7" t="s">
        <v>1447</v>
      </c>
    </row>
    <row r="2341" spans="1:61" ht="14" hidden="1" customHeight="1" outlineLevel="1" x14ac:dyDescent="0.2">
      <c r="A2341" t="s">
        <v>1273</v>
      </c>
      <c r="B2341" t="s">
        <v>935</v>
      </c>
      <c r="C2341" s="1">
        <f t="shared" si="910"/>
        <v>3334</v>
      </c>
      <c r="D2341" s="7">
        <f>IF(N2341&gt;0, RANK(N2341,(N2341:P2341,Q2341:AF2341)),0)</f>
        <v>2</v>
      </c>
      <c r="E2341" s="7">
        <f>IF(O2341&gt;0,RANK(O2341,(N2341:P2341,Q2341:AF2341)),0)</f>
        <v>1</v>
      </c>
      <c r="F2341" s="7">
        <f>IF(P2341&gt;0,RANK(P2341,(N2341:P2341,Q2341:AF2341)),0)</f>
        <v>0</v>
      </c>
      <c r="G2341" s="1">
        <f t="shared" si="911"/>
        <v>2105</v>
      </c>
      <c r="H2341" s="2">
        <f t="shared" si="912"/>
        <v>0.63137372525494906</v>
      </c>
      <c r="I2341" s="2"/>
      <c r="J2341" s="2">
        <f t="shared" si="913"/>
        <v>0.17246550689862028</v>
      </c>
      <c r="K2341" s="2">
        <f t="shared" si="914"/>
        <v>0.80383923215356934</v>
      </c>
      <c r="L2341" s="2">
        <f t="shared" si="915"/>
        <v>0</v>
      </c>
      <c r="M2341" s="2">
        <f t="shared" si="916"/>
        <v>2.3695260947810382E-2</v>
      </c>
      <c r="N2341" s="53">
        <v>575</v>
      </c>
      <c r="O2341" s="53">
        <v>2680</v>
      </c>
      <c r="Q2341" s="53">
        <v>79</v>
      </c>
      <c r="AP2341" s="7">
        <f>IF(Q2341&gt;0,RANK(Q2341,(N2341:P2341,Q2341:AF2341)),0)</f>
        <v>3</v>
      </c>
      <c r="AQ2341" s="7">
        <f>IF(R2341&gt;0,RANK(R2341,(N2341:P2341,Q2341:AF2341)),0)</f>
        <v>0</v>
      </c>
      <c r="AR2341" s="7">
        <f>IF(T2341&gt;0,RANK(T2341,(N2341:P2341,Q2341:AF2341)),0)</f>
        <v>0</v>
      </c>
      <c r="AS2341" s="7">
        <f>IF(S2341&gt;0,RANK(S2341,(N2341:P2341,Q2341:AF2341)),0)</f>
        <v>0</v>
      </c>
      <c r="AT2341" s="2">
        <f t="shared" si="917"/>
        <v>2.3695260947810437E-2</v>
      </c>
      <c r="AU2341" s="2">
        <f t="shared" si="918"/>
        <v>0</v>
      </c>
      <c r="AV2341" s="2">
        <f t="shared" si="919"/>
        <v>0</v>
      </c>
      <c r="AW2341" s="2">
        <f t="shared" si="920"/>
        <v>0</v>
      </c>
      <c r="AY2341" t="s">
        <v>1273</v>
      </c>
      <c r="AZ2341" t="s">
        <v>935</v>
      </c>
      <c r="BA2341">
        <v>2</v>
      </c>
      <c r="BC2341">
        <v>2</v>
      </c>
      <c r="BD2341" s="91">
        <v>54</v>
      </c>
      <c r="BE2341" s="93">
        <v>15</v>
      </c>
      <c r="BF2341" s="96">
        <f t="shared" si="899"/>
        <v>54015</v>
      </c>
      <c r="BG2341" s="96">
        <f t="shared" si="898"/>
        <v>54015</v>
      </c>
      <c r="BI2341" s="7" t="s">
        <v>1447</v>
      </c>
    </row>
    <row r="2342" spans="1:61" ht="14" hidden="1" customHeight="1" outlineLevel="1" x14ac:dyDescent="0.2">
      <c r="A2342" t="s">
        <v>322</v>
      </c>
      <c r="B2342" t="s">
        <v>935</v>
      </c>
      <c r="C2342" s="1">
        <f t="shared" si="910"/>
        <v>3024</v>
      </c>
      <c r="D2342" s="7">
        <f>IF(N2342&gt;0, RANK(N2342,(N2342:P2342,Q2342:AF2342)),0)</f>
        <v>2</v>
      </c>
      <c r="E2342" s="7">
        <f>IF(O2342&gt;0,RANK(O2342,(N2342:P2342,Q2342:AF2342)),0)</f>
        <v>1</v>
      </c>
      <c r="F2342" s="7">
        <f>IF(P2342&gt;0,RANK(P2342,(N2342:P2342,Q2342:AF2342)),0)</f>
        <v>0</v>
      </c>
      <c r="G2342" s="1">
        <f t="shared" si="911"/>
        <v>2092</v>
      </c>
      <c r="H2342" s="2">
        <f t="shared" si="912"/>
        <v>0.69179894179894175</v>
      </c>
      <c r="I2342" s="2"/>
      <c r="J2342" s="2">
        <f t="shared" si="913"/>
        <v>0.13723544973544974</v>
      </c>
      <c r="K2342" s="2">
        <f t="shared" si="914"/>
        <v>0.82903439153439151</v>
      </c>
      <c r="L2342" s="2">
        <f t="shared" si="915"/>
        <v>0</v>
      </c>
      <c r="M2342" s="2">
        <f t="shared" si="916"/>
        <v>3.3730158730158721E-2</v>
      </c>
      <c r="N2342" s="53">
        <v>415</v>
      </c>
      <c r="O2342" s="53">
        <v>2507</v>
      </c>
      <c r="Q2342" s="53">
        <v>102</v>
      </c>
      <c r="AP2342" s="7">
        <f>IF(Q2342&gt;0,RANK(Q2342,(N2342:P2342,Q2342:AF2342)),0)</f>
        <v>3</v>
      </c>
      <c r="AQ2342" s="7">
        <f>IF(R2342&gt;0,RANK(R2342,(N2342:P2342,Q2342:AF2342)),0)</f>
        <v>0</v>
      </c>
      <c r="AR2342" s="7">
        <f>IF(T2342&gt;0,RANK(T2342,(N2342:P2342,Q2342:AF2342)),0)</f>
        <v>0</v>
      </c>
      <c r="AS2342" s="7">
        <f>IF(S2342&gt;0,RANK(S2342,(N2342:P2342,Q2342:AF2342)),0)</f>
        <v>0</v>
      </c>
      <c r="AT2342" s="2">
        <f t="shared" si="917"/>
        <v>3.3730158730158728E-2</v>
      </c>
      <c r="AU2342" s="2">
        <f t="shared" si="918"/>
        <v>0</v>
      </c>
      <c r="AV2342" s="2">
        <f t="shared" si="919"/>
        <v>0</v>
      </c>
      <c r="AW2342" s="2">
        <f t="shared" si="920"/>
        <v>0</v>
      </c>
      <c r="AY2342" t="s">
        <v>322</v>
      </c>
      <c r="AZ2342" t="s">
        <v>935</v>
      </c>
      <c r="BA2342">
        <v>1</v>
      </c>
      <c r="BC2342">
        <v>2</v>
      </c>
      <c r="BD2342" s="91">
        <v>54</v>
      </c>
      <c r="BE2342" s="93">
        <v>17</v>
      </c>
      <c r="BF2342" s="96">
        <f t="shared" si="899"/>
        <v>54017</v>
      </c>
      <c r="BG2342" s="96">
        <f t="shared" si="898"/>
        <v>54017</v>
      </c>
      <c r="BI2342" s="7" t="s">
        <v>1447</v>
      </c>
    </row>
    <row r="2343" spans="1:61" ht="14" hidden="1" customHeight="1" outlineLevel="1" x14ac:dyDescent="0.2">
      <c r="A2343" t="s">
        <v>1909</v>
      </c>
      <c r="B2343" t="s">
        <v>935</v>
      </c>
      <c r="C2343" s="1">
        <f t="shared" si="910"/>
        <v>16460</v>
      </c>
      <c r="D2343" s="7">
        <f>IF(N2343&gt;0, RANK(N2343,(N2343:P2343,Q2343:AF2343)),0)</f>
        <v>2</v>
      </c>
      <c r="E2343" s="7">
        <f>IF(O2343&gt;0,RANK(O2343,(N2343:P2343,Q2343:AF2343)),0)</f>
        <v>1</v>
      </c>
      <c r="F2343" s="7">
        <f>IF(P2343&gt;0,RANK(P2343,(N2343:P2343,Q2343:AF2343)),0)</f>
        <v>0</v>
      </c>
      <c r="G2343" s="1">
        <f t="shared" si="911"/>
        <v>6220</v>
      </c>
      <c r="H2343" s="2">
        <f t="shared" si="912"/>
        <v>0.3778857837181045</v>
      </c>
      <c r="I2343" s="2"/>
      <c r="J2343" s="2">
        <f t="shared" si="913"/>
        <v>0.3</v>
      </c>
      <c r="K2343" s="2">
        <f t="shared" si="914"/>
        <v>0.67788578371810448</v>
      </c>
      <c r="L2343" s="2">
        <f t="shared" si="915"/>
        <v>0</v>
      </c>
      <c r="M2343" s="2">
        <f t="shared" si="916"/>
        <v>2.2114216281895471E-2</v>
      </c>
      <c r="N2343" s="53">
        <v>4938</v>
      </c>
      <c r="O2343" s="53">
        <v>11158</v>
      </c>
      <c r="Q2343" s="53">
        <v>364</v>
      </c>
      <c r="AP2343" s="7">
        <f>IF(Q2343&gt;0,RANK(Q2343,(N2343:P2343,Q2343:AF2343)),0)</f>
        <v>3</v>
      </c>
      <c r="AQ2343" s="7">
        <f>IF(R2343&gt;0,RANK(R2343,(N2343:P2343,Q2343:AF2343)),0)</f>
        <v>0</v>
      </c>
      <c r="AR2343" s="7">
        <f>IF(T2343&gt;0,RANK(T2343,(N2343:P2343,Q2343:AF2343)),0)</f>
        <v>0</v>
      </c>
      <c r="AS2343" s="7">
        <f>IF(S2343&gt;0,RANK(S2343,(N2343:P2343,Q2343:AF2343)),0)</f>
        <v>0</v>
      </c>
      <c r="AT2343" s="2">
        <f t="shared" si="917"/>
        <v>2.2114216281895506E-2</v>
      </c>
      <c r="AU2343" s="2">
        <f t="shared" si="918"/>
        <v>0</v>
      </c>
      <c r="AV2343" s="2">
        <f t="shared" si="919"/>
        <v>0</v>
      </c>
      <c r="AW2343" s="2">
        <f t="shared" si="920"/>
        <v>0</v>
      </c>
      <c r="AY2343" t="s">
        <v>1909</v>
      </c>
      <c r="AZ2343" t="s">
        <v>935</v>
      </c>
      <c r="BA2343">
        <v>3</v>
      </c>
      <c r="BC2343">
        <v>2</v>
      </c>
      <c r="BD2343" s="91">
        <v>54</v>
      </c>
      <c r="BE2343" s="93">
        <v>19</v>
      </c>
      <c r="BF2343" s="96">
        <f t="shared" ref="BF2343:BF2388" si="921">1000*BD2343+BE2343</f>
        <v>54019</v>
      </c>
      <c r="BG2343" s="96">
        <f t="shared" si="898"/>
        <v>54019</v>
      </c>
      <c r="BI2343" s="7" t="s">
        <v>1447</v>
      </c>
    </row>
    <row r="2344" spans="1:61" ht="14" hidden="1" customHeight="1" outlineLevel="1" x14ac:dyDescent="0.2">
      <c r="A2344" t="s">
        <v>1893</v>
      </c>
      <c r="B2344" t="s">
        <v>935</v>
      </c>
      <c r="C2344" s="1">
        <f t="shared" si="910"/>
        <v>2593</v>
      </c>
      <c r="D2344" s="7">
        <f>IF(N2344&gt;0, RANK(N2344,(N2344:P2344,Q2344:AF2344)),0)</f>
        <v>2</v>
      </c>
      <c r="E2344" s="7">
        <f>IF(O2344&gt;0,RANK(O2344,(N2344:P2344,Q2344:AF2344)),0)</f>
        <v>1</v>
      </c>
      <c r="F2344" s="7">
        <f>IF(P2344&gt;0,RANK(P2344,(N2344:P2344,Q2344:AF2344)),0)</f>
        <v>0</v>
      </c>
      <c r="G2344" s="1">
        <f t="shared" si="911"/>
        <v>1353</v>
      </c>
      <c r="H2344" s="2">
        <f t="shared" si="912"/>
        <v>0.52178943308908599</v>
      </c>
      <c r="I2344" s="2"/>
      <c r="J2344" s="2">
        <f t="shared" si="913"/>
        <v>0.22599305823370613</v>
      </c>
      <c r="K2344" s="2">
        <f t="shared" si="914"/>
        <v>0.74778249132279218</v>
      </c>
      <c r="L2344" s="2">
        <f t="shared" si="915"/>
        <v>0</v>
      </c>
      <c r="M2344" s="2">
        <f t="shared" si="916"/>
        <v>2.6224450443501635E-2</v>
      </c>
      <c r="N2344" s="53">
        <v>586</v>
      </c>
      <c r="O2344" s="53">
        <v>1939</v>
      </c>
      <c r="Q2344" s="53">
        <v>68</v>
      </c>
      <c r="AP2344" s="7">
        <f>IF(Q2344&gt;0,RANK(Q2344,(N2344:P2344,Q2344:AF2344)),0)</f>
        <v>3</v>
      </c>
      <c r="AQ2344" s="7">
        <f>IF(R2344&gt;0,RANK(R2344,(N2344:P2344,Q2344:AF2344)),0)</f>
        <v>0</v>
      </c>
      <c r="AR2344" s="7">
        <f>IF(T2344&gt;0,RANK(T2344,(N2344:P2344,Q2344:AF2344)),0)</f>
        <v>0</v>
      </c>
      <c r="AS2344" s="7">
        <f>IF(S2344&gt;0,RANK(S2344,(N2344:P2344,Q2344:AF2344)),0)</f>
        <v>0</v>
      </c>
      <c r="AT2344" s="2">
        <f t="shared" si="917"/>
        <v>2.6224450443501735E-2</v>
      </c>
      <c r="AU2344" s="2">
        <f t="shared" si="918"/>
        <v>0</v>
      </c>
      <c r="AV2344" s="2">
        <f t="shared" si="919"/>
        <v>0</v>
      </c>
      <c r="AW2344" s="2">
        <f t="shared" si="920"/>
        <v>0</v>
      </c>
      <c r="AY2344" t="s">
        <v>1893</v>
      </c>
      <c r="AZ2344" t="s">
        <v>935</v>
      </c>
      <c r="BA2344">
        <v>1</v>
      </c>
      <c r="BC2344">
        <v>2</v>
      </c>
      <c r="BD2344" s="91">
        <v>54</v>
      </c>
      <c r="BE2344" s="93">
        <v>21</v>
      </c>
      <c r="BF2344" s="96">
        <f t="shared" si="921"/>
        <v>54021</v>
      </c>
      <c r="BG2344" s="96">
        <f t="shared" si="898"/>
        <v>54021</v>
      </c>
      <c r="BI2344" s="7" t="s">
        <v>1447</v>
      </c>
    </row>
    <row r="2345" spans="1:61" ht="14" hidden="1" customHeight="1" outlineLevel="1" x14ac:dyDescent="0.2">
      <c r="A2345" t="s">
        <v>1367</v>
      </c>
      <c r="B2345" t="s">
        <v>935</v>
      </c>
      <c r="C2345" s="1">
        <f t="shared" si="910"/>
        <v>5231</v>
      </c>
      <c r="D2345" s="7">
        <f>IF(N2345&gt;0, RANK(N2345,(N2345:P2345,Q2345:AF2345)),0)</f>
        <v>2</v>
      </c>
      <c r="E2345" s="7">
        <f>IF(O2345&gt;0,RANK(O2345,(N2345:P2345,Q2345:AF2345)),0)</f>
        <v>1</v>
      </c>
      <c r="F2345" s="7">
        <f>IF(P2345&gt;0,RANK(P2345,(N2345:P2345,Q2345:AF2345)),0)</f>
        <v>0</v>
      </c>
      <c r="G2345" s="1">
        <f t="shared" si="911"/>
        <v>4010</v>
      </c>
      <c r="H2345" s="2">
        <f t="shared" si="912"/>
        <v>0.76658382718409479</v>
      </c>
      <c r="I2345" s="2"/>
      <c r="J2345" s="2">
        <f t="shared" si="913"/>
        <v>0.10208373160007647</v>
      </c>
      <c r="K2345" s="2">
        <f t="shared" si="914"/>
        <v>0.86866755878417123</v>
      </c>
      <c r="L2345" s="2">
        <f t="shared" si="915"/>
        <v>0</v>
      </c>
      <c r="M2345" s="2">
        <f t="shared" si="916"/>
        <v>2.9248709615752322E-2</v>
      </c>
      <c r="N2345" s="53">
        <v>534</v>
      </c>
      <c r="O2345" s="53">
        <v>4544</v>
      </c>
      <c r="Q2345" s="53">
        <v>153</v>
      </c>
      <c r="AP2345" s="7">
        <f>IF(Q2345&gt;0,RANK(Q2345,(N2345:P2345,Q2345:AF2345)),0)</f>
        <v>3</v>
      </c>
      <c r="AQ2345" s="7">
        <f>IF(R2345&gt;0,RANK(R2345,(N2345:P2345,Q2345:AF2345)),0)</f>
        <v>0</v>
      </c>
      <c r="AR2345" s="7">
        <f>IF(T2345&gt;0,RANK(T2345,(N2345:P2345,Q2345:AF2345)),0)</f>
        <v>0</v>
      </c>
      <c r="AS2345" s="7">
        <f>IF(S2345&gt;0,RANK(S2345,(N2345:P2345,Q2345:AF2345)),0)</f>
        <v>0</v>
      </c>
      <c r="AT2345" s="2">
        <f t="shared" si="917"/>
        <v>2.9248709615752246E-2</v>
      </c>
      <c r="AU2345" s="2">
        <f t="shared" si="918"/>
        <v>0</v>
      </c>
      <c r="AV2345" s="2">
        <f t="shared" si="919"/>
        <v>0</v>
      </c>
      <c r="AW2345" s="2">
        <f t="shared" si="920"/>
        <v>0</v>
      </c>
      <c r="AY2345" t="s">
        <v>1367</v>
      </c>
      <c r="AZ2345" t="s">
        <v>935</v>
      </c>
      <c r="BA2345">
        <v>1</v>
      </c>
      <c r="BC2345">
        <v>2</v>
      </c>
      <c r="BD2345" s="91">
        <v>54</v>
      </c>
      <c r="BE2345" s="93">
        <v>23</v>
      </c>
      <c r="BF2345" s="96">
        <f t="shared" si="921"/>
        <v>54023</v>
      </c>
      <c r="BG2345" s="96">
        <f t="shared" si="898"/>
        <v>54023</v>
      </c>
      <c r="BI2345" s="7" t="s">
        <v>1447</v>
      </c>
    </row>
    <row r="2346" spans="1:61" ht="14" hidden="1" customHeight="1" outlineLevel="1" x14ac:dyDescent="0.2">
      <c r="A2346" t="s">
        <v>1636</v>
      </c>
      <c r="B2346" t="s">
        <v>935</v>
      </c>
      <c r="C2346" s="1">
        <f t="shared" si="910"/>
        <v>15621</v>
      </c>
      <c r="D2346" s="7">
        <f>IF(N2346&gt;0, RANK(N2346,(N2346:P2346,Q2346:AF2346)),0)</f>
        <v>2</v>
      </c>
      <c r="E2346" s="7">
        <f>IF(O2346&gt;0,RANK(O2346,(N2346:P2346,Q2346:AF2346)),0)</f>
        <v>1</v>
      </c>
      <c r="F2346" s="7">
        <f>IF(P2346&gt;0,RANK(P2346,(N2346:P2346,Q2346:AF2346)),0)</f>
        <v>0</v>
      </c>
      <c r="G2346" s="1">
        <f t="shared" si="911"/>
        <v>6743</v>
      </c>
      <c r="H2346" s="2">
        <f t="shared" si="912"/>
        <v>0.43166250560143399</v>
      </c>
      <c r="I2346" s="2"/>
      <c r="J2346" s="2">
        <f t="shared" si="913"/>
        <v>0.27520645285193007</v>
      </c>
      <c r="K2346" s="2">
        <f t="shared" si="914"/>
        <v>0.70686895845336406</v>
      </c>
      <c r="L2346" s="2">
        <f t="shared" si="915"/>
        <v>0</v>
      </c>
      <c r="M2346" s="2">
        <f t="shared" si="916"/>
        <v>1.7924588694705923E-2</v>
      </c>
      <c r="N2346" s="53">
        <v>4299</v>
      </c>
      <c r="O2346" s="53">
        <v>11042</v>
      </c>
      <c r="Q2346" s="53">
        <v>280</v>
      </c>
      <c r="AP2346" s="7">
        <f>IF(Q2346&gt;0,RANK(Q2346,(N2346:P2346,Q2346:AF2346)),0)</f>
        <v>3</v>
      </c>
      <c r="AQ2346" s="7">
        <f>IF(R2346&gt;0,RANK(R2346,(N2346:P2346,Q2346:AF2346)),0)</f>
        <v>0</v>
      </c>
      <c r="AR2346" s="7">
        <f>IF(T2346&gt;0,RANK(T2346,(N2346:P2346,Q2346:AF2346)),0)</f>
        <v>0</v>
      </c>
      <c r="AS2346" s="7">
        <f>IF(S2346&gt;0,RANK(S2346,(N2346:P2346,Q2346:AF2346)),0)</f>
        <v>0</v>
      </c>
      <c r="AT2346" s="2">
        <f t="shared" si="917"/>
        <v>1.7924588694705843E-2</v>
      </c>
      <c r="AU2346" s="2">
        <f t="shared" si="918"/>
        <v>0</v>
      </c>
      <c r="AV2346" s="2">
        <f t="shared" si="919"/>
        <v>0</v>
      </c>
      <c r="AW2346" s="2">
        <f t="shared" si="920"/>
        <v>0</v>
      </c>
      <c r="AY2346" t="s">
        <v>1636</v>
      </c>
      <c r="AZ2346" t="s">
        <v>935</v>
      </c>
      <c r="BA2346">
        <v>3</v>
      </c>
      <c r="BC2346">
        <v>2</v>
      </c>
      <c r="BD2346" s="91">
        <v>54</v>
      </c>
      <c r="BE2346" s="93">
        <v>25</v>
      </c>
      <c r="BF2346" s="96">
        <f t="shared" si="921"/>
        <v>54025</v>
      </c>
      <c r="BG2346" s="96">
        <f t="shared" si="898"/>
        <v>54025</v>
      </c>
      <c r="BI2346" s="7" t="s">
        <v>1447</v>
      </c>
    </row>
    <row r="2347" spans="1:61" ht="14" hidden="1" customHeight="1" outlineLevel="1" x14ac:dyDescent="0.2">
      <c r="A2347" t="s">
        <v>1975</v>
      </c>
      <c r="B2347" t="s">
        <v>935</v>
      </c>
      <c r="C2347" s="1">
        <f t="shared" si="910"/>
        <v>9800</v>
      </c>
      <c r="D2347" s="7">
        <f>IF(N2347&gt;0, RANK(N2347,(N2347:P2347,Q2347:AF2347)),0)</f>
        <v>2</v>
      </c>
      <c r="E2347" s="7">
        <f>IF(O2347&gt;0,RANK(O2347,(N2347:P2347,Q2347:AF2347)),0)</f>
        <v>1</v>
      </c>
      <c r="F2347" s="7">
        <f>IF(P2347&gt;0,RANK(P2347,(N2347:P2347,Q2347:AF2347)),0)</f>
        <v>0</v>
      </c>
      <c r="G2347" s="1">
        <f t="shared" si="911"/>
        <v>6000</v>
      </c>
      <c r="H2347" s="2">
        <f t="shared" si="912"/>
        <v>0.61224489795918369</v>
      </c>
      <c r="I2347" s="2"/>
      <c r="J2347" s="2">
        <f t="shared" si="913"/>
        <v>0.18</v>
      </c>
      <c r="K2347" s="2">
        <f t="shared" si="914"/>
        <v>0.79224489795918362</v>
      </c>
      <c r="L2347" s="2">
        <f t="shared" si="915"/>
        <v>0</v>
      </c>
      <c r="M2347" s="2">
        <f t="shared" si="916"/>
        <v>2.7755102040816437E-2</v>
      </c>
      <c r="N2347" s="53">
        <v>1764</v>
      </c>
      <c r="O2347" s="53">
        <v>7764</v>
      </c>
      <c r="Q2347" s="53">
        <v>272</v>
      </c>
      <c r="AP2347" s="7">
        <f>IF(Q2347&gt;0,RANK(Q2347,(N2347:P2347,Q2347:AF2347)),0)</f>
        <v>3</v>
      </c>
      <c r="AQ2347" s="7">
        <f>IF(R2347&gt;0,RANK(R2347,(N2347:P2347,Q2347:AF2347)),0)</f>
        <v>0</v>
      </c>
      <c r="AR2347" s="7">
        <f>IF(T2347&gt;0,RANK(T2347,(N2347:P2347,Q2347:AF2347)),0)</f>
        <v>0</v>
      </c>
      <c r="AS2347" s="7">
        <f>IF(S2347&gt;0,RANK(S2347,(N2347:P2347,Q2347:AF2347)),0)</f>
        <v>0</v>
      </c>
      <c r="AT2347" s="2">
        <f t="shared" si="917"/>
        <v>2.7755102040816326E-2</v>
      </c>
      <c r="AU2347" s="2">
        <f t="shared" si="918"/>
        <v>0</v>
      </c>
      <c r="AV2347" s="2">
        <f t="shared" si="919"/>
        <v>0</v>
      </c>
      <c r="AW2347" s="2">
        <f t="shared" si="920"/>
        <v>0</v>
      </c>
      <c r="AY2347" t="s">
        <v>1975</v>
      </c>
      <c r="AZ2347" t="s">
        <v>935</v>
      </c>
      <c r="BA2347">
        <v>2</v>
      </c>
      <c r="BC2347">
        <v>2</v>
      </c>
      <c r="BD2347" s="91">
        <v>54</v>
      </c>
      <c r="BE2347" s="93">
        <v>27</v>
      </c>
      <c r="BF2347" s="96">
        <f t="shared" si="921"/>
        <v>54027</v>
      </c>
      <c r="BG2347" s="96">
        <f t="shared" si="898"/>
        <v>54027</v>
      </c>
      <c r="BI2347" s="7" t="s">
        <v>1447</v>
      </c>
    </row>
    <row r="2348" spans="1:61" ht="14" hidden="1" customHeight="1" outlineLevel="1" x14ac:dyDescent="0.2">
      <c r="A2348" t="s">
        <v>12</v>
      </c>
      <c r="B2348" t="s">
        <v>935</v>
      </c>
      <c r="C2348" s="1">
        <f t="shared" si="910"/>
        <v>13439</v>
      </c>
      <c r="D2348" s="7">
        <f>IF(N2348&gt;0, RANK(N2348,(N2348:P2348,Q2348:AF2348)),0)</f>
        <v>2</v>
      </c>
      <c r="E2348" s="7">
        <f>IF(O2348&gt;0,RANK(O2348,(N2348:P2348,Q2348:AF2348)),0)</f>
        <v>1</v>
      </c>
      <c r="F2348" s="7">
        <f>IF(P2348&gt;0,RANK(P2348,(N2348:P2348,Q2348:AF2348)),0)</f>
        <v>0</v>
      </c>
      <c r="G2348" s="1">
        <f t="shared" si="911"/>
        <v>6109</v>
      </c>
      <c r="H2348" s="2">
        <f t="shared" si="912"/>
        <v>0.45457251283577649</v>
      </c>
      <c r="I2348" s="2"/>
      <c r="J2348" s="2">
        <f t="shared" si="913"/>
        <v>0.25924547957437311</v>
      </c>
      <c r="K2348" s="2">
        <f t="shared" si="914"/>
        <v>0.71381799241014954</v>
      </c>
      <c r="L2348" s="2">
        <f t="shared" si="915"/>
        <v>0</v>
      </c>
      <c r="M2348" s="2">
        <f t="shared" si="916"/>
        <v>2.6936528015477412E-2</v>
      </c>
      <c r="N2348" s="53">
        <v>3484</v>
      </c>
      <c r="O2348" s="53">
        <v>9593</v>
      </c>
      <c r="Q2348" s="53">
        <v>362</v>
      </c>
      <c r="AP2348" s="7">
        <f>IF(Q2348&gt;0,RANK(Q2348,(N2348:P2348,Q2348:AF2348)),0)</f>
        <v>3</v>
      </c>
      <c r="AQ2348" s="7">
        <f>IF(R2348&gt;0,RANK(R2348,(N2348:P2348,Q2348:AF2348)),0)</f>
        <v>0</v>
      </c>
      <c r="AR2348" s="7">
        <f>IF(T2348&gt;0,RANK(T2348,(N2348:P2348,Q2348:AF2348)),0)</f>
        <v>0</v>
      </c>
      <c r="AS2348" s="7">
        <f>IF(S2348&gt;0,RANK(S2348,(N2348:P2348,Q2348:AF2348)),0)</f>
        <v>0</v>
      </c>
      <c r="AT2348" s="2">
        <f t="shared" si="917"/>
        <v>2.6936528015477343E-2</v>
      </c>
      <c r="AU2348" s="2">
        <f t="shared" si="918"/>
        <v>0</v>
      </c>
      <c r="AV2348" s="2">
        <f t="shared" si="919"/>
        <v>0</v>
      </c>
      <c r="AW2348" s="2">
        <f t="shared" si="920"/>
        <v>0</v>
      </c>
      <c r="AY2348" t="s">
        <v>12</v>
      </c>
      <c r="AZ2348" t="s">
        <v>935</v>
      </c>
      <c r="BA2348">
        <v>1</v>
      </c>
      <c r="BC2348">
        <v>2</v>
      </c>
      <c r="BD2348" s="91">
        <v>54</v>
      </c>
      <c r="BE2348" s="93">
        <v>29</v>
      </c>
      <c r="BF2348" s="96">
        <f t="shared" si="921"/>
        <v>54029</v>
      </c>
      <c r="BG2348" s="96">
        <f t="shared" si="898"/>
        <v>54029</v>
      </c>
      <c r="BI2348" s="7" t="s">
        <v>1447</v>
      </c>
    </row>
    <row r="2349" spans="1:61" ht="14" hidden="1" customHeight="1" outlineLevel="1" x14ac:dyDescent="0.2">
      <c r="A2349" t="s">
        <v>728</v>
      </c>
      <c r="B2349" t="s">
        <v>935</v>
      </c>
      <c r="C2349" s="1">
        <f t="shared" si="910"/>
        <v>6241</v>
      </c>
      <c r="D2349" s="7">
        <f>IF(N2349&gt;0, RANK(N2349,(N2349:P2349,Q2349:AF2349)),0)</f>
        <v>2</v>
      </c>
      <c r="E2349" s="7">
        <f>IF(O2349&gt;0,RANK(O2349,(N2349:P2349,Q2349:AF2349)),0)</f>
        <v>1</v>
      </c>
      <c r="F2349" s="7">
        <f>IF(P2349&gt;0,RANK(P2349,(N2349:P2349,Q2349:AF2349)),0)</f>
        <v>0</v>
      </c>
      <c r="G2349" s="1">
        <f t="shared" si="911"/>
        <v>3683</v>
      </c>
      <c r="H2349" s="2">
        <f t="shared" si="912"/>
        <v>0.59012978689312612</v>
      </c>
      <c r="I2349" s="2"/>
      <c r="J2349" s="2">
        <f t="shared" si="913"/>
        <v>0.1916359557763179</v>
      </c>
      <c r="K2349" s="2">
        <f t="shared" si="914"/>
        <v>0.78176574266944399</v>
      </c>
      <c r="L2349" s="2">
        <f t="shared" si="915"/>
        <v>0</v>
      </c>
      <c r="M2349" s="2">
        <f t="shared" si="916"/>
        <v>2.6598301554238146E-2</v>
      </c>
      <c r="N2349" s="53">
        <v>1196</v>
      </c>
      <c r="O2349" s="53">
        <v>4879</v>
      </c>
      <c r="Q2349" s="53">
        <v>166</v>
      </c>
      <c r="AP2349" s="7">
        <f>IF(Q2349&gt;0,RANK(Q2349,(N2349:P2349,Q2349:AF2349)),0)</f>
        <v>3</v>
      </c>
      <c r="AQ2349" s="7">
        <f>IF(R2349&gt;0,RANK(R2349,(N2349:P2349,Q2349:AF2349)),0)</f>
        <v>0</v>
      </c>
      <c r="AR2349" s="7">
        <f>IF(T2349&gt;0,RANK(T2349,(N2349:P2349,Q2349:AF2349)),0)</f>
        <v>0</v>
      </c>
      <c r="AS2349" s="7">
        <f>IF(S2349&gt;0,RANK(S2349,(N2349:P2349,Q2349:AF2349)),0)</f>
        <v>0</v>
      </c>
      <c r="AT2349" s="2">
        <f t="shared" si="917"/>
        <v>2.6598301554238101E-2</v>
      </c>
      <c r="AU2349" s="2">
        <f t="shared" si="918"/>
        <v>0</v>
      </c>
      <c r="AV2349" s="2">
        <f t="shared" si="919"/>
        <v>0</v>
      </c>
      <c r="AW2349" s="2">
        <f t="shared" si="920"/>
        <v>0</v>
      </c>
      <c r="AY2349" t="s">
        <v>728</v>
      </c>
      <c r="AZ2349" t="s">
        <v>935</v>
      </c>
      <c r="BA2349">
        <v>2</v>
      </c>
      <c r="BC2349">
        <v>2</v>
      </c>
      <c r="BD2349" s="91">
        <v>54</v>
      </c>
      <c r="BE2349" s="93">
        <v>31</v>
      </c>
      <c r="BF2349" s="96">
        <f t="shared" si="921"/>
        <v>54031</v>
      </c>
      <c r="BG2349" s="96">
        <f t="shared" si="898"/>
        <v>54031</v>
      </c>
      <c r="BI2349" s="7" t="s">
        <v>1447</v>
      </c>
    </row>
    <row r="2350" spans="1:61" ht="14" hidden="1" customHeight="1" outlineLevel="1" x14ac:dyDescent="0.2">
      <c r="A2350" t="s">
        <v>1368</v>
      </c>
      <c r="B2350" t="s">
        <v>935</v>
      </c>
      <c r="C2350" s="1">
        <f t="shared" si="910"/>
        <v>30001</v>
      </c>
      <c r="D2350" s="7">
        <f>IF(N2350&gt;0, RANK(N2350,(N2350:P2350,Q2350:AF2350)),0)</f>
        <v>2</v>
      </c>
      <c r="E2350" s="7">
        <f>IF(O2350&gt;0,RANK(O2350,(N2350:P2350,Q2350:AF2350)),0)</f>
        <v>1</v>
      </c>
      <c r="F2350" s="7">
        <f>IF(P2350&gt;0,RANK(P2350,(N2350:P2350,Q2350:AF2350)),0)</f>
        <v>0</v>
      </c>
      <c r="G2350" s="1">
        <f t="shared" si="911"/>
        <v>13387</v>
      </c>
      <c r="H2350" s="2">
        <f t="shared" si="912"/>
        <v>0.44621845938468718</v>
      </c>
      <c r="I2350" s="2"/>
      <c r="J2350" s="2">
        <f t="shared" si="913"/>
        <v>0.2602246591780274</v>
      </c>
      <c r="K2350" s="2">
        <f t="shared" si="914"/>
        <v>0.70644311856271458</v>
      </c>
      <c r="L2350" s="2">
        <f t="shared" si="915"/>
        <v>0</v>
      </c>
      <c r="M2350" s="2">
        <f t="shared" si="916"/>
        <v>3.3332222259258026E-2</v>
      </c>
      <c r="N2350" s="53">
        <v>7807</v>
      </c>
      <c r="O2350" s="53">
        <v>21194</v>
      </c>
      <c r="Q2350" s="53">
        <v>1000</v>
      </c>
      <c r="AP2350" s="7">
        <f>IF(Q2350&gt;0,RANK(Q2350,(N2350:P2350,Q2350:AF2350)),0)</f>
        <v>3</v>
      </c>
      <c r="AQ2350" s="7">
        <f>IF(R2350&gt;0,RANK(R2350,(N2350:P2350,Q2350:AF2350)),0)</f>
        <v>0</v>
      </c>
      <c r="AR2350" s="7">
        <f>IF(T2350&gt;0,RANK(T2350,(N2350:P2350,Q2350:AF2350)),0)</f>
        <v>0</v>
      </c>
      <c r="AS2350" s="7">
        <f>IF(S2350&gt;0,RANK(S2350,(N2350:P2350,Q2350:AF2350)),0)</f>
        <v>0</v>
      </c>
      <c r="AT2350" s="2">
        <f t="shared" si="917"/>
        <v>3.3332222259258026E-2</v>
      </c>
      <c r="AU2350" s="2">
        <f t="shared" si="918"/>
        <v>0</v>
      </c>
      <c r="AV2350" s="2">
        <f t="shared" si="919"/>
        <v>0</v>
      </c>
      <c r="AW2350" s="2">
        <f t="shared" si="920"/>
        <v>0</v>
      </c>
      <c r="AY2350" t="s">
        <v>1368</v>
      </c>
      <c r="AZ2350" t="s">
        <v>935</v>
      </c>
      <c r="BA2350">
        <v>1</v>
      </c>
      <c r="BC2350">
        <v>2</v>
      </c>
      <c r="BD2350" s="91">
        <v>54</v>
      </c>
      <c r="BE2350" s="93">
        <v>33</v>
      </c>
      <c r="BF2350" s="96">
        <f t="shared" si="921"/>
        <v>54033</v>
      </c>
      <c r="BG2350" s="96">
        <f t="shared" si="898"/>
        <v>54033</v>
      </c>
      <c r="BI2350" s="7" t="s">
        <v>1447</v>
      </c>
    </row>
    <row r="2351" spans="1:61" ht="14" hidden="1" customHeight="1" outlineLevel="1" x14ac:dyDescent="0.2">
      <c r="A2351" t="s">
        <v>2169</v>
      </c>
      <c r="B2351" t="s">
        <v>935</v>
      </c>
      <c r="C2351" s="1">
        <f t="shared" si="910"/>
        <v>13337</v>
      </c>
      <c r="D2351" s="7">
        <f>IF(N2351&gt;0, RANK(N2351,(N2351:P2351,Q2351:AF2351)),0)</f>
        <v>2</v>
      </c>
      <c r="E2351" s="7">
        <f>IF(O2351&gt;0,RANK(O2351,(N2351:P2351,Q2351:AF2351)),0)</f>
        <v>1</v>
      </c>
      <c r="F2351" s="7">
        <f>IF(P2351&gt;0,RANK(P2351,(N2351:P2351,Q2351:AF2351)),0)</f>
        <v>0</v>
      </c>
      <c r="G2351" s="1">
        <f t="shared" si="911"/>
        <v>7544</v>
      </c>
      <c r="H2351" s="2">
        <f t="shared" si="912"/>
        <v>0.5656444477768614</v>
      </c>
      <c r="I2351" s="2"/>
      <c r="J2351" s="2">
        <f t="shared" si="913"/>
        <v>0.20649321436604934</v>
      </c>
      <c r="K2351" s="2">
        <f t="shared" si="914"/>
        <v>0.77213766214291069</v>
      </c>
      <c r="L2351" s="2">
        <f t="shared" si="915"/>
        <v>0</v>
      </c>
      <c r="M2351" s="2">
        <f t="shared" si="916"/>
        <v>2.1369123491039921E-2</v>
      </c>
      <c r="N2351" s="53">
        <v>2754</v>
      </c>
      <c r="O2351" s="53">
        <v>10298</v>
      </c>
      <c r="Q2351" s="53">
        <v>285</v>
      </c>
      <c r="AP2351" s="7">
        <f>IF(Q2351&gt;0,RANK(Q2351,(N2351:P2351,Q2351:AF2351)),0)</f>
        <v>3</v>
      </c>
      <c r="AQ2351" s="7">
        <f>IF(R2351&gt;0,RANK(R2351,(N2351:P2351,Q2351:AF2351)),0)</f>
        <v>0</v>
      </c>
      <c r="AR2351" s="7">
        <f>IF(T2351&gt;0,RANK(T2351,(N2351:P2351,Q2351:AF2351)),0)</f>
        <v>0</v>
      </c>
      <c r="AS2351" s="7">
        <f>IF(S2351&gt;0,RANK(S2351,(N2351:P2351,Q2351:AF2351)),0)</f>
        <v>0</v>
      </c>
      <c r="AT2351" s="2">
        <f t="shared" si="917"/>
        <v>2.1369123491039962E-2</v>
      </c>
      <c r="AU2351" s="2">
        <f t="shared" si="918"/>
        <v>0</v>
      </c>
      <c r="AV2351" s="2">
        <f t="shared" si="919"/>
        <v>0</v>
      </c>
      <c r="AW2351" s="2">
        <f t="shared" si="920"/>
        <v>0</v>
      </c>
      <c r="AY2351" t="s">
        <v>2169</v>
      </c>
      <c r="AZ2351" t="s">
        <v>935</v>
      </c>
      <c r="BA2351">
        <v>2</v>
      </c>
      <c r="BC2351">
        <v>2</v>
      </c>
      <c r="BD2351" s="91">
        <v>54</v>
      </c>
      <c r="BE2351" s="93">
        <v>35</v>
      </c>
      <c r="BF2351" s="96">
        <f t="shared" si="921"/>
        <v>54035</v>
      </c>
      <c r="BG2351" s="96">
        <f t="shared" si="898"/>
        <v>54035</v>
      </c>
      <c r="BI2351" s="7" t="s">
        <v>1447</v>
      </c>
    </row>
    <row r="2352" spans="1:61" ht="14" hidden="1" customHeight="1" outlineLevel="1" x14ac:dyDescent="0.2">
      <c r="A2352" t="s">
        <v>1259</v>
      </c>
      <c r="B2352" t="s">
        <v>935</v>
      </c>
      <c r="C2352" s="1">
        <f t="shared" si="910"/>
        <v>27304</v>
      </c>
      <c r="D2352" s="7">
        <f>IF(N2352&gt;0, RANK(N2352,(N2352:P2352,Q2352:AF2352)),0)</f>
        <v>2</v>
      </c>
      <c r="E2352" s="7">
        <f>IF(O2352&gt;0,RANK(O2352,(N2352:P2352,Q2352:AF2352)),0)</f>
        <v>1</v>
      </c>
      <c r="F2352" s="7">
        <f>IF(P2352&gt;0,RANK(P2352,(N2352:P2352,Q2352:AF2352)),0)</f>
        <v>0</v>
      </c>
      <c r="G2352" s="1">
        <f t="shared" si="911"/>
        <v>4592</v>
      </c>
      <c r="H2352" s="2">
        <f t="shared" si="912"/>
        <v>0.16818048637562261</v>
      </c>
      <c r="I2352" s="2"/>
      <c r="J2352" s="2">
        <f t="shared" si="913"/>
        <v>0.4040799882801055</v>
      </c>
      <c r="K2352" s="2">
        <f t="shared" si="914"/>
        <v>0.57226047465572805</v>
      </c>
      <c r="L2352" s="2">
        <f t="shared" si="915"/>
        <v>0</v>
      </c>
      <c r="M2352" s="2">
        <f t="shared" si="916"/>
        <v>2.3659537064166458E-2</v>
      </c>
      <c r="N2352" s="53">
        <v>11033</v>
      </c>
      <c r="O2352" s="53">
        <v>15625</v>
      </c>
      <c r="Q2352" s="53">
        <v>646</v>
      </c>
      <c r="AP2352" s="7">
        <f>IF(Q2352&gt;0,RANK(Q2352,(N2352:P2352,Q2352:AF2352)),0)</f>
        <v>3</v>
      </c>
      <c r="AQ2352" s="7">
        <f>IF(R2352&gt;0,RANK(R2352,(N2352:P2352,Q2352:AF2352)),0)</f>
        <v>0</v>
      </c>
      <c r="AR2352" s="7">
        <f>IF(T2352&gt;0,RANK(T2352,(N2352:P2352,Q2352:AF2352)),0)</f>
        <v>0</v>
      </c>
      <c r="AS2352" s="7">
        <f>IF(S2352&gt;0,RANK(S2352,(N2352:P2352,Q2352:AF2352)),0)</f>
        <v>0</v>
      </c>
      <c r="AT2352" s="2">
        <f t="shared" si="917"/>
        <v>2.3659537064166423E-2</v>
      </c>
      <c r="AU2352" s="2">
        <f t="shared" si="918"/>
        <v>0</v>
      </c>
      <c r="AV2352" s="2">
        <f t="shared" si="919"/>
        <v>0</v>
      </c>
      <c r="AW2352" s="2">
        <f t="shared" si="920"/>
        <v>0</v>
      </c>
      <c r="AY2352" t="s">
        <v>1259</v>
      </c>
      <c r="AZ2352" t="s">
        <v>935</v>
      </c>
      <c r="BA2352">
        <v>2</v>
      </c>
      <c r="BC2352">
        <v>2</v>
      </c>
      <c r="BD2352" s="91">
        <v>54</v>
      </c>
      <c r="BE2352" s="93">
        <v>37</v>
      </c>
      <c r="BF2352" s="96">
        <f t="shared" si="921"/>
        <v>54037</v>
      </c>
      <c r="BG2352" s="96">
        <f t="shared" si="898"/>
        <v>54037</v>
      </c>
      <c r="BI2352" s="7" t="s">
        <v>1447</v>
      </c>
    </row>
    <row r="2353" spans="1:61" ht="14" hidden="1" customHeight="1" outlineLevel="1" x14ac:dyDescent="0.2">
      <c r="A2353" t="s">
        <v>1096</v>
      </c>
      <c r="B2353" t="s">
        <v>935</v>
      </c>
      <c r="C2353" s="1">
        <f t="shared" si="910"/>
        <v>81068</v>
      </c>
      <c r="D2353" s="7">
        <f>IF(N2353&gt;0, RANK(N2353,(N2353:P2353,Q2353:AF2353)),0)</f>
        <v>2</v>
      </c>
      <c r="E2353" s="7">
        <f>IF(O2353&gt;0,RANK(O2353,(N2353:P2353,Q2353:AF2353)),0)</f>
        <v>1</v>
      </c>
      <c r="F2353" s="7">
        <f>IF(P2353&gt;0,RANK(P2353,(N2353:P2353,Q2353:AF2353)),0)</f>
        <v>0</v>
      </c>
      <c r="G2353" s="1">
        <f t="shared" si="911"/>
        <v>22388</v>
      </c>
      <c r="H2353" s="2">
        <f t="shared" si="912"/>
        <v>0.27616322099965462</v>
      </c>
      <c r="I2353" s="2"/>
      <c r="J2353" s="2">
        <f t="shared" si="913"/>
        <v>0.35235851384023287</v>
      </c>
      <c r="K2353" s="2">
        <f t="shared" si="914"/>
        <v>0.62852173483988749</v>
      </c>
      <c r="L2353" s="2">
        <f t="shared" si="915"/>
        <v>0</v>
      </c>
      <c r="M2353" s="2">
        <f t="shared" si="916"/>
        <v>1.9119751319879641E-2</v>
      </c>
      <c r="N2353" s="53">
        <v>28565</v>
      </c>
      <c r="O2353" s="53">
        <v>50953</v>
      </c>
      <c r="Q2353" s="53">
        <v>1550</v>
      </c>
      <c r="AP2353" s="7">
        <f>IF(Q2353&gt;0,RANK(Q2353,(N2353:P2353,Q2353:AF2353)),0)</f>
        <v>3</v>
      </c>
      <c r="AQ2353" s="7">
        <f>IF(R2353&gt;0,RANK(R2353,(N2353:P2353,Q2353:AF2353)),0)</f>
        <v>0</v>
      </c>
      <c r="AR2353" s="7">
        <f>IF(T2353&gt;0,RANK(T2353,(N2353:P2353,Q2353:AF2353)),0)</f>
        <v>0</v>
      </c>
      <c r="AS2353" s="7">
        <f>IF(S2353&gt;0,RANK(S2353,(N2353:P2353,Q2353:AF2353)),0)</f>
        <v>0</v>
      </c>
      <c r="AT2353" s="2">
        <f t="shared" si="917"/>
        <v>1.9119751319879606E-2</v>
      </c>
      <c r="AU2353" s="2">
        <f t="shared" si="918"/>
        <v>0</v>
      </c>
      <c r="AV2353" s="2">
        <f t="shared" si="919"/>
        <v>0</v>
      </c>
      <c r="AW2353" s="2">
        <f t="shared" si="920"/>
        <v>0</v>
      </c>
      <c r="AY2353" t="s">
        <v>1096</v>
      </c>
      <c r="AZ2353" t="s">
        <v>935</v>
      </c>
      <c r="BA2353">
        <v>2</v>
      </c>
      <c r="BC2353">
        <v>2</v>
      </c>
      <c r="BD2353" s="91">
        <v>54</v>
      </c>
      <c r="BE2353" s="93">
        <v>39</v>
      </c>
      <c r="BF2353" s="96">
        <f t="shared" si="921"/>
        <v>54039</v>
      </c>
      <c r="BG2353" s="96">
        <f t="shared" si="898"/>
        <v>54039</v>
      </c>
      <c r="BI2353" s="7" t="s">
        <v>1447</v>
      </c>
    </row>
    <row r="2354" spans="1:61" ht="14" hidden="1" customHeight="1" outlineLevel="1" x14ac:dyDescent="0.2">
      <c r="A2354" t="s">
        <v>50</v>
      </c>
      <c r="B2354" t="s">
        <v>935</v>
      </c>
      <c r="C2354" s="1">
        <f t="shared" si="910"/>
        <v>7405</v>
      </c>
      <c r="D2354" s="7">
        <f>IF(N2354&gt;0, RANK(N2354,(N2354:P2354,Q2354:AF2354)),0)</f>
        <v>2</v>
      </c>
      <c r="E2354" s="7">
        <f>IF(O2354&gt;0,RANK(O2354,(N2354:P2354,Q2354:AF2354)),0)</f>
        <v>1</v>
      </c>
      <c r="F2354" s="7">
        <f>IF(P2354&gt;0,RANK(P2354,(N2354:P2354,Q2354:AF2354)),0)</f>
        <v>0</v>
      </c>
      <c r="G2354" s="1">
        <f t="shared" si="911"/>
        <v>4305</v>
      </c>
      <c r="H2354" s="2">
        <f t="shared" si="912"/>
        <v>0.58136394328156649</v>
      </c>
      <c r="I2354" s="2"/>
      <c r="J2354" s="2">
        <f t="shared" si="913"/>
        <v>0.19324780553679946</v>
      </c>
      <c r="K2354" s="2">
        <f t="shared" si="914"/>
        <v>0.77461174881836592</v>
      </c>
      <c r="L2354" s="2">
        <f t="shared" si="915"/>
        <v>0</v>
      </c>
      <c r="M2354" s="2">
        <f t="shared" si="916"/>
        <v>3.2140445644834648E-2</v>
      </c>
      <c r="N2354" s="53">
        <v>1431</v>
      </c>
      <c r="O2354" s="53">
        <v>5736</v>
      </c>
      <c r="Q2354" s="53">
        <v>238</v>
      </c>
      <c r="AP2354" s="7">
        <f>IF(Q2354&gt;0,RANK(Q2354,(N2354:P2354,Q2354:AF2354)),0)</f>
        <v>3</v>
      </c>
      <c r="AQ2354" s="7">
        <f>IF(R2354&gt;0,RANK(R2354,(N2354:P2354,Q2354:AF2354)),0)</f>
        <v>0</v>
      </c>
      <c r="AR2354" s="7">
        <f>IF(T2354&gt;0,RANK(T2354,(N2354:P2354,Q2354:AF2354)),0)</f>
        <v>0</v>
      </c>
      <c r="AS2354" s="7">
        <f>IF(S2354&gt;0,RANK(S2354,(N2354:P2354,Q2354:AF2354)),0)</f>
        <v>0</v>
      </c>
      <c r="AT2354" s="2">
        <f t="shared" si="917"/>
        <v>3.2140445644834571E-2</v>
      </c>
      <c r="AU2354" s="2">
        <f t="shared" si="918"/>
        <v>0</v>
      </c>
      <c r="AV2354" s="2">
        <f t="shared" si="919"/>
        <v>0</v>
      </c>
      <c r="AW2354" s="2">
        <f t="shared" si="920"/>
        <v>0</v>
      </c>
      <c r="AY2354" t="s">
        <v>50</v>
      </c>
      <c r="AZ2354" t="s">
        <v>935</v>
      </c>
      <c r="BA2354">
        <v>2</v>
      </c>
      <c r="BC2354">
        <v>2</v>
      </c>
      <c r="BD2354" s="91">
        <v>54</v>
      </c>
      <c r="BE2354" s="93">
        <v>41</v>
      </c>
      <c r="BF2354" s="96">
        <f t="shared" si="921"/>
        <v>54041</v>
      </c>
      <c r="BG2354" s="96">
        <f t="shared" si="898"/>
        <v>54041</v>
      </c>
      <c r="BI2354" s="7" t="s">
        <v>1447</v>
      </c>
    </row>
    <row r="2355" spans="1:61" ht="14" hidden="1" customHeight="1" outlineLevel="1" x14ac:dyDescent="0.2">
      <c r="A2355" t="s">
        <v>181</v>
      </c>
      <c r="B2355" t="s">
        <v>935</v>
      </c>
      <c r="C2355" s="1">
        <f t="shared" si="910"/>
        <v>7619</v>
      </c>
      <c r="D2355" s="7">
        <f>IF(N2355&gt;0, RANK(N2355,(N2355:P2355,Q2355:AF2355)),0)</f>
        <v>2</v>
      </c>
      <c r="E2355" s="7">
        <f>IF(O2355&gt;0,RANK(O2355,(N2355:P2355,Q2355:AF2355)),0)</f>
        <v>1</v>
      </c>
      <c r="F2355" s="7">
        <f>IF(P2355&gt;0,RANK(P2355,(N2355:P2355,Q2355:AF2355)),0)</f>
        <v>0</v>
      </c>
      <c r="G2355" s="1">
        <f t="shared" si="911"/>
        <v>4107</v>
      </c>
      <c r="H2355" s="2">
        <f t="shared" si="912"/>
        <v>0.53904711904449398</v>
      </c>
      <c r="I2355" s="2"/>
      <c r="J2355" s="2">
        <f t="shared" si="913"/>
        <v>0.21827011418821368</v>
      </c>
      <c r="K2355" s="2">
        <f t="shared" si="914"/>
        <v>0.75731723323270772</v>
      </c>
      <c r="L2355" s="2">
        <f t="shared" si="915"/>
        <v>0</v>
      </c>
      <c r="M2355" s="2">
        <f t="shared" si="916"/>
        <v>2.4412652579078542E-2</v>
      </c>
      <c r="N2355" s="53">
        <v>1663</v>
      </c>
      <c r="O2355" s="53">
        <v>5770</v>
      </c>
      <c r="Q2355" s="53">
        <v>186</v>
      </c>
      <c r="AP2355" s="7">
        <f>IF(Q2355&gt;0,RANK(Q2355,(N2355:P2355,Q2355:AF2355)),0)</f>
        <v>3</v>
      </c>
      <c r="AQ2355" s="7">
        <f>IF(R2355&gt;0,RANK(R2355,(N2355:P2355,Q2355:AF2355)),0)</f>
        <v>0</v>
      </c>
      <c r="AR2355" s="7">
        <f>IF(T2355&gt;0,RANK(T2355,(N2355:P2355,Q2355:AF2355)),0)</f>
        <v>0</v>
      </c>
      <c r="AS2355" s="7">
        <f>IF(S2355&gt;0,RANK(S2355,(N2355:P2355,Q2355:AF2355)),0)</f>
        <v>0</v>
      </c>
      <c r="AT2355" s="2">
        <f t="shared" si="917"/>
        <v>2.4412652579078618E-2</v>
      </c>
      <c r="AU2355" s="2">
        <f t="shared" si="918"/>
        <v>0</v>
      </c>
      <c r="AV2355" s="2">
        <f t="shared" si="919"/>
        <v>0</v>
      </c>
      <c r="AW2355" s="2">
        <f t="shared" si="920"/>
        <v>0</v>
      </c>
      <c r="AY2355" t="s">
        <v>181</v>
      </c>
      <c r="AZ2355" t="s">
        <v>935</v>
      </c>
      <c r="BA2355">
        <v>3</v>
      </c>
      <c r="BC2355">
        <v>2</v>
      </c>
      <c r="BD2355" s="91">
        <v>54</v>
      </c>
      <c r="BE2355" s="93">
        <v>43</v>
      </c>
      <c r="BF2355" s="96">
        <f t="shared" si="921"/>
        <v>54043</v>
      </c>
      <c r="BG2355" s="96">
        <f t="shared" si="898"/>
        <v>54043</v>
      </c>
      <c r="BI2355" s="7" t="s">
        <v>1447</v>
      </c>
    </row>
    <row r="2356" spans="1:61" ht="14" hidden="1" customHeight="1" outlineLevel="1" x14ac:dyDescent="0.2">
      <c r="A2356" t="s">
        <v>1916</v>
      </c>
      <c r="B2356" t="s">
        <v>935</v>
      </c>
      <c r="C2356" s="1">
        <f t="shared" si="910"/>
        <v>12307</v>
      </c>
      <c r="D2356" s="7">
        <f>IF(N2356&gt;0, RANK(N2356,(N2356:P2356,Q2356:AF2356)),0)</f>
        <v>2</v>
      </c>
      <c r="E2356" s="7">
        <f>IF(O2356&gt;0,RANK(O2356,(N2356:P2356,Q2356:AF2356)),0)</f>
        <v>1</v>
      </c>
      <c r="F2356" s="7">
        <f>IF(P2356&gt;0,RANK(P2356,(N2356:P2356,Q2356:AF2356)),0)</f>
        <v>0</v>
      </c>
      <c r="G2356" s="1">
        <f t="shared" si="911"/>
        <v>7544</v>
      </c>
      <c r="H2356" s="2">
        <f t="shared" si="912"/>
        <v>0.61298448037702125</v>
      </c>
      <c r="I2356" s="2"/>
      <c r="J2356" s="2">
        <f t="shared" si="913"/>
        <v>0.18412285691070124</v>
      </c>
      <c r="K2356" s="2">
        <f t="shared" si="914"/>
        <v>0.79710733728772243</v>
      </c>
      <c r="L2356" s="2">
        <f t="shared" si="915"/>
        <v>0</v>
      </c>
      <c r="M2356" s="2">
        <f t="shared" si="916"/>
        <v>1.8769805801576389E-2</v>
      </c>
      <c r="N2356" s="53">
        <v>2266</v>
      </c>
      <c r="O2356" s="53">
        <v>9810</v>
      </c>
      <c r="Q2356" s="53">
        <v>231</v>
      </c>
      <c r="AP2356" s="7">
        <f>IF(Q2356&gt;0,RANK(Q2356,(N2356:P2356,Q2356:AF2356)),0)</f>
        <v>3</v>
      </c>
      <c r="AQ2356" s="7">
        <f>IF(R2356&gt;0,RANK(R2356,(N2356:P2356,Q2356:AF2356)),0)</f>
        <v>0</v>
      </c>
      <c r="AR2356" s="7">
        <f>IF(T2356&gt;0,RANK(T2356,(N2356:P2356,Q2356:AF2356)),0)</f>
        <v>0</v>
      </c>
      <c r="AS2356" s="7">
        <f>IF(S2356&gt;0,RANK(S2356,(N2356:P2356,Q2356:AF2356)),0)</f>
        <v>0</v>
      </c>
      <c r="AT2356" s="2">
        <f t="shared" si="917"/>
        <v>1.8769805801576337E-2</v>
      </c>
      <c r="AU2356" s="2">
        <f t="shared" si="918"/>
        <v>0</v>
      </c>
      <c r="AV2356" s="2">
        <f t="shared" si="919"/>
        <v>0</v>
      </c>
      <c r="AW2356" s="2">
        <f t="shared" si="920"/>
        <v>0</v>
      </c>
      <c r="AY2356" t="s">
        <v>1916</v>
      </c>
      <c r="AZ2356" t="s">
        <v>935</v>
      </c>
      <c r="BA2356">
        <v>3</v>
      </c>
      <c r="BC2356">
        <v>2</v>
      </c>
      <c r="BD2356" s="91">
        <v>54</v>
      </c>
      <c r="BE2356" s="93">
        <v>45</v>
      </c>
      <c r="BF2356" s="96">
        <f t="shared" si="921"/>
        <v>54045</v>
      </c>
      <c r="BG2356" s="96">
        <f t="shared" si="898"/>
        <v>54045</v>
      </c>
      <c r="BI2356" s="7" t="s">
        <v>1447</v>
      </c>
    </row>
    <row r="2357" spans="1:61" ht="14" hidden="1" customHeight="1" outlineLevel="1" x14ac:dyDescent="0.2">
      <c r="A2357" t="s">
        <v>1643</v>
      </c>
      <c r="B2357" t="s">
        <v>935</v>
      </c>
      <c r="C2357" s="1">
        <f t="shared" si="910"/>
        <v>6017</v>
      </c>
      <c r="D2357" s="7">
        <f>IF(N2357&gt;0, RANK(N2357,(N2357:P2357,Q2357:AF2357)),0)</f>
        <v>2</v>
      </c>
      <c r="E2357" s="7">
        <f>IF(O2357&gt;0,RANK(O2357,(N2357:P2357,Q2357:AF2357)),0)</f>
        <v>1</v>
      </c>
      <c r="F2357" s="7">
        <f>IF(P2357&gt;0,RANK(P2357,(N2357:P2357,Q2357:AF2357)),0)</f>
        <v>0</v>
      </c>
      <c r="G2357" s="1">
        <f t="shared" si="911"/>
        <v>3176</v>
      </c>
      <c r="H2357" s="2">
        <f t="shared" si="912"/>
        <v>0.52783779292005983</v>
      </c>
      <c r="I2357" s="2"/>
      <c r="J2357" s="2">
        <f t="shared" si="913"/>
        <v>0.22652484626890476</v>
      </c>
      <c r="K2357" s="2">
        <f t="shared" si="914"/>
        <v>0.75436263918896462</v>
      </c>
      <c r="L2357" s="2">
        <f t="shared" si="915"/>
        <v>0</v>
      </c>
      <c r="M2357" s="2">
        <f t="shared" si="916"/>
        <v>1.9112514542130588E-2</v>
      </c>
      <c r="N2357" s="53">
        <v>1363</v>
      </c>
      <c r="O2357" s="53">
        <v>4539</v>
      </c>
      <c r="Q2357" s="53">
        <v>115</v>
      </c>
      <c r="AP2357" s="7">
        <f>IF(Q2357&gt;0,RANK(Q2357,(N2357:P2357,Q2357:AF2357)),0)</f>
        <v>3</v>
      </c>
      <c r="AQ2357" s="7">
        <f>IF(R2357&gt;0,RANK(R2357,(N2357:P2357,Q2357:AF2357)),0)</f>
        <v>0</v>
      </c>
      <c r="AR2357" s="7">
        <f>IF(T2357&gt;0,RANK(T2357,(N2357:P2357,Q2357:AF2357)),0)</f>
        <v>0</v>
      </c>
      <c r="AS2357" s="7">
        <f>IF(S2357&gt;0,RANK(S2357,(N2357:P2357,Q2357:AF2357)),0)</f>
        <v>0</v>
      </c>
      <c r="AT2357" s="2">
        <f t="shared" si="917"/>
        <v>1.9112514542130629E-2</v>
      </c>
      <c r="AU2357" s="2">
        <f t="shared" si="918"/>
        <v>0</v>
      </c>
      <c r="AV2357" s="2">
        <f t="shared" si="919"/>
        <v>0</v>
      </c>
      <c r="AW2357" s="2">
        <f t="shared" si="920"/>
        <v>0</v>
      </c>
      <c r="AY2357" t="s">
        <v>1643</v>
      </c>
      <c r="AZ2357" t="s">
        <v>935</v>
      </c>
      <c r="BA2357">
        <v>3</v>
      </c>
      <c r="BC2357">
        <v>2</v>
      </c>
      <c r="BD2357" s="91">
        <v>54</v>
      </c>
      <c r="BE2357" s="93">
        <v>47</v>
      </c>
      <c r="BF2357" s="96">
        <f t="shared" si="921"/>
        <v>54047</v>
      </c>
      <c r="BG2357" s="96">
        <f t="shared" si="898"/>
        <v>54047</v>
      </c>
      <c r="BI2357" s="7" t="s">
        <v>1447</v>
      </c>
    </row>
    <row r="2358" spans="1:61" ht="14" hidden="1" customHeight="1" outlineLevel="1" x14ac:dyDescent="0.2">
      <c r="A2358" t="s">
        <v>2269</v>
      </c>
      <c r="B2358" t="s">
        <v>935</v>
      </c>
      <c r="C2358" s="1">
        <f t="shared" si="910"/>
        <v>25333</v>
      </c>
      <c r="D2358" s="7">
        <f>IF(N2358&gt;0, RANK(N2358,(N2358:P2358,Q2358:AF2358)),0)</f>
        <v>2</v>
      </c>
      <c r="E2358" s="7">
        <f>IF(O2358&gt;0,RANK(O2358,(N2358:P2358,Q2358:AF2358)),0)</f>
        <v>1</v>
      </c>
      <c r="F2358" s="7">
        <f>IF(P2358&gt;0,RANK(P2358,(N2358:P2358,Q2358:AF2358)),0)</f>
        <v>0</v>
      </c>
      <c r="G2358" s="1">
        <f t="shared" si="911"/>
        <v>9096</v>
      </c>
      <c r="H2358" s="2">
        <f t="shared" si="912"/>
        <v>0.35905735601784233</v>
      </c>
      <c r="I2358" s="2"/>
      <c r="J2358" s="2">
        <f t="shared" si="913"/>
        <v>0.30103027671416727</v>
      </c>
      <c r="K2358" s="2">
        <f t="shared" si="914"/>
        <v>0.66008763273200965</v>
      </c>
      <c r="L2358" s="2">
        <f t="shared" si="915"/>
        <v>0</v>
      </c>
      <c r="M2358" s="2">
        <f t="shared" si="916"/>
        <v>3.8882090553823079E-2</v>
      </c>
      <c r="N2358" s="53">
        <v>7626</v>
      </c>
      <c r="O2358" s="53">
        <v>16722</v>
      </c>
      <c r="Q2358" s="53">
        <v>985</v>
      </c>
      <c r="AP2358" s="7">
        <f>IF(Q2358&gt;0,RANK(Q2358,(N2358:P2358,Q2358:AF2358)),0)</f>
        <v>3</v>
      </c>
      <c r="AQ2358" s="7">
        <f>IF(R2358&gt;0,RANK(R2358,(N2358:P2358,Q2358:AF2358)),0)</f>
        <v>0</v>
      </c>
      <c r="AR2358" s="7">
        <f>IF(T2358&gt;0,RANK(T2358,(N2358:P2358,Q2358:AF2358)),0)</f>
        <v>0</v>
      </c>
      <c r="AS2358" s="7">
        <f>IF(S2358&gt;0,RANK(S2358,(N2358:P2358,Q2358:AF2358)),0)</f>
        <v>0</v>
      </c>
      <c r="AT2358" s="2">
        <f t="shared" si="917"/>
        <v>3.8882090553823079E-2</v>
      </c>
      <c r="AU2358" s="2">
        <f t="shared" si="918"/>
        <v>0</v>
      </c>
      <c r="AV2358" s="2">
        <f t="shared" si="919"/>
        <v>0</v>
      </c>
      <c r="AW2358" s="2">
        <f t="shared" si="920"/>
        <v>0</v>
      </c>
      <c r="AY2358" t="s">
        <v>2269</v>
      </c>
      <c r="AZ2358" t="s">
        <v>935</v>
      </c>
      <c r="BA2358">
        <v>1</v>
      </c>
      <c r="BC2358">
        <v>2</v>
      </c>
      <c r="BD2358" s="91">
        <v>54</v>
      </c>
      <c r="BE2358" s="93">
        <v>49</v>
      </c>
      <c r="BF2358" s="96">
        <f t="shared" si="921"/>
        <v>54049</v>
      </c>
      <c r="BG2358" s="96">
        <f t="shared" si="898"/>
        <v>54049</v>
      </c>
      <c r="BI2358" s="7" t="s">
        <v>1447</v>
      </c>
    </row>
    <row r="2359" spans="1:61" ht="14" hidden="1" customHeight="1" outlineLevel="1" x14ac:dyDescent="0.2">
      <c r="A2359" t="s">
        <v>957</v>
      </c>
      <c r="B2359" t="s">
        <v>935</v>
      </c>
      <c r="C2359" s="1">
        <f t="shared" si="910"/>
        <v>13817</v>
      </c>
      <c r="D2359" s="7">
        <f>IF(N2359&gt;0, RANK(N2359,(N2359:P2359,Q2359:AF2359)),0)</f>
        <v>2</v>
      </c>
      <c r="E2359" s="7">
        <f>IF(O2359&gt;0,RANK(O2359,(N2359:P2359,Q2359:AF2359)),0)</f>
        <v>1</v>
      </c>
      <c r="F2359" s="7">
        <f>IF(P2359&gt;0,RANK(P2359,(N2359:P2359,Q2359:AF2359)),0)</f>
        <v>0</v>
      </c>
      <c r="G2359" s="1">
        <f t="shared" si="911"/>
        <v>7742</v>
      </c>
      <c r="H2359" s="2">
        <f t="shared" si="912"/>
        <v>0.56032423825721933</v>
      </c>
      <c r="I2359" s="2"/>
      <c r="J2359" s="2">
        <f t="shared" si="913"/>
        <v>0.21082724180357532</v>
      </c>
      <c r="K2359" s="2">
        <f t="shared" si="914"/>
        <v>0.7711514800607947</v>
      </c>
      <c r="L2359" s="2">
        <f t="shared" si="915"/>
        <v>0</v>
      </c>
      <c r="M2359" s="2">
        <f t="shared" si="916"/>
        <v>1.8021278135630037E-2</v>
      </c>
      <c r="N2359" s="53">
        <v>2913</v>
      </c>
      <c r="O2359" s="53">
        <v>10655</v>
      </c>
      <c r="Q2359" s="53">
        <v>249</v>
      </c>
      <c r="AP2359" s="7">
        <f>IF(Q2359&gt;0,RANK(Q2359,(N2359:P2359,Q2359:AF2359)),0)</f>
        <v>3</v>
      </c>
      <c r="AQ2359" s="7">
        <f>IF(R2359&gt;0,RANK(R2359,(N2359:P2359,Q2359:AF2359)),0)</f>
        <v>0</v>
      </c>
      <c r="AR2359" s="7">
        <f>IF(T2359&gt;0,RANK(T2359,(N2359:P2359,Q2359:AF2359)),0)</f>
        <v>0</v>
      </c>
      <c r="AS2359" s="7">
        <f>IF(S2359&gt;0,RANK(S2359,(N2359:P2359,Q2359:AF2359)),0)</f>
        <v>0</v>
      </c>
      <c r="AT2359" s="2">
        <f t="shared" si="917"/>
        <v>1.8021278135630019E-2</v>
      </c>
      <c r="AU2359" s="2">
        <f t="shared" si="918"/>
        <v>0</v>
      </c>
      <c r="AV2359" s="2">
        <f t="shared" si="919"/>
        <v>0</v>
      </c>
      <c r="AW2359" s="2">
        <f t="shared" si="920"/>
        <v>0</v>
      </c>
      <c r="AY2359" t="s">
        <v>957</v>
      </c>
      <c r="AZ2359" t="s">
        <v>935</v>
      </c>
      <c r="BA2359">
        <v>1</v>
      </c>
      <c r="BC2359">
        <v>2</v>
      </c>
      <c r="BD2359" s="91">
        <v>54</v>
      </c>
      <c r="BE2359" s="93">
        <v>51</v>
      </c>
      <c r="BF2359" s="96">
        <f t="shared" si="921"/>
        <v>54051</v>
      </c>
      <c r="BG2359" s="96">
        <f t="shared" si="898"/>
        <v>54051</v>
      </c>
      <c r="BI2359" s="7" t="s">
        <v>1447</v>
      </c>
    </row>
    <row r="2360" spans="1:61" ht="14" hidden="1" customHeight="1" outlineLevel="1" x14ac:dyDescent="0.2">
      <c r="A2360" t="s">
        <v>810</v>
      </c>
      <c r="B2360" t="s">
        <v>935</v>
      </c>
      <c r="C2360" s="1">
        <f t="shared" si="910"/>
        <v>11071</v>
      </c>
      <c r="D2360" s="7">
        <f>IF(N2360&gt;0, RANK(N2360,(N2360:P2360,Q2360:AF2360)),0)</f>
        <v>2</v>
      </c>
      <c r="E2360" s="7">
        <f>IF(O2360&gt;0,RANK(O2360,(N2360:P2360,Q2360:AF2360)),0)</f>
        <v>1</v>
      </c>
      <c r="F2360" s="7">
        <f>IF(P2360&gt;0,RANK(P2360,(N2360:P2360,Q2360:AF2360)),0)</f>
        <v>0</v>
      </c>
      <c r="G2360" s="1">
        <f t="shared" si="911"/>
        <v>6088</v>
      </c>
      <c r="H2360" s="2">
        <f t="shared" si="912"/>
        <v>0.5499051576190046</v>
      </c>
      <c r="I2360" s="2"/>
      <c r="J2360" s="2">
        <f t="shared" si="913"/>
        <v>0.21073073796405023</v>
      </c>
      <c r="K2360" s="2">
        <f t="shared" si="914"/>
        <v>0.76063589558305478</v>
      </c>
      <c r="L2360" s="2">
        <f t="shared" si="915"/>
        <v>0</v>
      </c>
      <c r="M2360" s="2">
        <f t="shared" si="916"/>
        <v>2.8633366452895048E-2</v>
      </c>
      <c r="N2360" s="53">
        <v>2333</v>
      </c>
      <c r="O2360" s="53">
        <v>8421</v>
      </c>
      <c r="Q2360" s="53">
        <v>317</v>
      </c>
      <c r="AP2360" s="7">
        <f>IF(Q2360&gt;0,RANK(Q2360,(N2360:P2360,Q2360:AF2360)),0)</f>
        <v>3</v>
      </c>
      <c r="AQ2360" s="7">
        <f>IF(R2360&gt;0,RANK(R2360,(N2360:P2360,Q2360:AF2360)),0)</f>
        <v>0</v>
      </c>
      <c r="AR2360" s="7">
        <f>IF(T2360&gt;0,RANK(T2360,(N2360:P2360,Q2360:AF2360)),0)</f>
        <v>0</v>
      </c>
      <c r="AS2360" s="7">
        <f>IF(S2360&gt;0,RANK(S2360,(N2360:P2360,Q2360:AF2360)),0)</f>
        <v>0</v>
      </c>
      <c r="AT2360" s="2">
        <f t="shared" si="917"/>
        <v>2.8633366452894951E-2</v>
      </c>
      <c r="AU2360" s="2">
        <f t="shared" si="918"/>
        <v>0</v>
      </c>
      <c r="AV2360" s="2">
        <f t="shared" si="919"/>
        <v>0</v>
      </c>
      <c r="AW2360" s="2">
        <f t="shared" si="920"/>
        <v>0</v>
      </c>
      <c r="AY2360" t="s">
        <v>810</v>
      </c>
      <c r="AZ2360" t="s">
        <v>935</v>
      </c>
      <c r="BA2360">
        <v>3</v>
      </c>
      <c r="BC2360">
        <v>2</v>
      </c>
      <c r="BD2360" s="91">
        <v>54</v>
      </c>
      <c r="BE2360" s="93">
        <v>53</v>
      </c>
      <c r="BF2360" s="96">
        <f t="shared" si="921"/>
        <v>54053</v>
      </c>
      <c r="BG2360" s="96">
        <f t="shared" si="898"/>
        <v>54053</v>
      </c>
      <c r="BI2360" s="7" t="s">
        <v>1447</v>
      </c>
    </row>
    <row r="2361" spans="1:61" ht="14" hidden="1" customHeight="1" outlineLevel="1" x14ac:dyDescent="0.2">
      <c r="A2361" t="s">
        <v>2476</v>
      </c>
      <c r="B2361" t="s">
        <v>935</v>
      </c>
      <c r="C2361" s="1">
        <f t="shared" si="910"/>
        <v>24503</v>
      </c>
      <c r="D2361" s="7">
        <f>IF(N2361&gt;0, RANK(N2361,(N2361:P2361,Q2361:AF2361)),0)</f>
        <v>2</v>
      </c>
      <c r="E2361" s="7">
        <f>IF(O2361&gt;0,RANK(O2361,(N2361:P2361,Q2361:AF2361)),0)</f>
        <v>1</v>
      </c>
      <c r="F2361" s="7">
        <f>IF(P2361&gt;0,RANK(P2361,(N2361:P2361,Q2361:AF2361)),0)</f>
        <v>0</v>
      </c>
      <c r="G2361" s="1">
        <f t="shared" si="911"/>
        <v>13471</v>
      </c>
      <c r="H2361" s="2">
        <f t="shared" si="912"/>
        <v>0.54976941598987883</v>
      </c>
      <c r="I2361" s="2"/>
      <c r="J2361" s="2">
        <f t="shared" si="913"/>
        <v>0.21503489368648737</v>
      </c>
      <c r="K2361" s="2">
        <f t="shared" si="914"/>
        <v>0.76480430967636615</v>
      </c>
      <c r="L2361" s="2">
        <f t="shared" si="915"/>
        <v>0</v>
      </c>
      <c r="M2361" s="2">
        <f t="shared" si="916"/>
        <v>2.0160796637146428E-2</v>
      </c>
      <c r="N2361" s="53">
        <v>5269</v>
      </c>
      <c r="O2361" s="53">
        <v>18740</v>
      </c>
      <c r="Q2361" s="53">
        <v>494</v>
      </c>
      <c r="AP2361" s="7">
        <f>IF(Q2361&gt;0,RANK(Q2361,(N2361:P2361,Q2361:AF2361)),0)</f>
        <v>3</v>
      </c>
      <c r="AQ2361" s="7">
        <f>IF(R2361&gt;0,RANK(R2361,(N2361:P2361,Q2361:AF2361)),0)</f>
        <v>0</v>
      </c>
      <c r="AR2361" s="7">
        <f>IF(T2361&gt;0,RANK(T2361,(N2361:P2361,Q2361:AF2361)),0)</f>
        <v>0</v>
      </c>
      <c r="AS2361" s="7">
        <f>IF(S2361&gt;0,RANK(S2361,(N2361:P2361,Q2361:AF2361)),0)</f>
        <v>0</v>
      </c>
      <c r="AT2361" s="2">
        <f t="shared" si="917"/>
        <v>2.0160796637146473E-2</v>
      </c>
      <c r="AU2361" s="2">
        <f t="shared" si="918"/>
        <v>0</v>
      </c>
      <c r="AV2361" s="2">
        <f t="shared" si="919"/>
        <v>0</v>
      </c>
      <c r="AW2361" s="2">
        <f t="shared" si="920"/>
        <v>0</v>
      </c>
      <c r="AY2361" t="s">
        <v>2476</v>
      </c>
      <c r="AZ2361" t="s">
        <v>935</v>
      </c>
      <c r="BA2361">
        <v>3</v>
      </c>
      <c r="BC2361">
        <v>2</v>
      </c>
      <c r="BD2361" s="91">
        <v>54</v>
      </c>
      <c r="BE2361" s="93">
        <v>55</v>
      </c>
      <c r="BF2361" s="96">
        <f t="shared" si="921"/>
        <v>54055</v>
      </c>
      <c r="BG2361" s="96">
        <f t="shared" si="898"/>
        <v>54055</v>
      </c>
      <c r="BI2361" s="7" t="s">
        <v>1447</v>
      </c>
    </row>
    <row r="2362" spans="1:61" ht="14" hidden="1" customHeight="1" outlineLevel="1" x14ac:dyDescent="0.2">
      <c r="A2362" t="s">
        <v>700</v>
      </c>
      <c r="B2362" t="s">
        <v>935</v>
      </c>
      <c r="C2362" s="1">
        <f t="shared" si="910"/>
        <v>12610</v>
      </c>
      <c r="D2362" s="7">
        <f>IF(N2362&gt;0, RANK(N2362,(N2362:P2362,Q2362:AF2362)),0)</f>
        <v>2</v>
      </c>
      <c r="E2362" s="7">
        <f>IF(O2362&gt;0,RANK(O2362,(N2362:P2362,Q2362:AF2362)),0)</f>
        <v>1</v>
      </c>
      <c r="F2362" s="7">
        <f>IF(P2362&gt;0,RANK(P2362,(N2362:P2362,Q2362:AF2362)),0)</f>
        <v>0</v>
      </c>
      <c r="G2362" s="1">
        <f t="shared" si="911"/>
        <v>7522</v>
      </c>
      <c r="H2362" s="2">
        <f t="shared" si="912"/>
        <v>0.59651070578905629</v>
      </c>
      <c r="I2362" s="2"/>
      <c r="J2362" s="2">
        <f t="shared" si="913"/>
        <v>0.18302934179222838</v>
      </c>
      <c r="K2362" s="2">
        <f t="shared" si="914"/>
        <v>0.7795400475812847</v>
      </c>
      <c r="L2362" s="2">
        <f t="shared" si="915"/>
        <v>0</v>
      </c>
      <c r="M2362" s="2">
        <f t="shared" si="916"/>
        <v>3.7430610626486893E-2</v>
      </c>
      <c r="N2362" s="53">
        <v>2308</v>
      </c>
      <c r="O2362" s="53">
        <v>9830</v>
      </c>
      <c r="Q2362" s="53">
        <v>472</v>
      </c>
      <c r="AP2362" s="7">
        <f>IF(Q2362&gt;0,RANK(Q2362,(N2362:P2362,Q2362:AF2362)),0)</f>
        <v>3</v>
      </c>
      <c r="AQ2362" s="7">
        <f>IF(R2362&gt;0,RANK(R2362,(N2362:P2362,Q2362:AF2362)),0)</f>
        <v>0</v>
      </c>
      <c r="AR2362" s="7">
        <f>IF(T2362&gt;0,RANK(T2362,(N2362:P2362,Q2362:AF2362)),0)</f>
        <v>0</v>
      </c>
      <c r="AS2362" s="7">
        <f>IF(S2362&gt;0,RANK(S2362,(N2362:P2362,Q2362:AF2362)),0)</f>
        <v>0</v>
      </c>
      <c r="AT2362" s="2">
        <f t="shared" si="917"/>
        <v>3.7430610626486914E-2</v>
      </c>
      <c r="AU2362" s="2">
        <f t="shared" si="918"/>
        <v>0</v>
      </c>
      <c r="AV2362" s="2">
        <f t="shared" si="919"/>
        <v>0</v>
      </c>
      <c r="AW2362" s="2">
        <f t="shared" si="920"/>
        <v>0</v>
      </c>
      <c r="AY2362" t="s">
        <v>700</v>
      </c>
      <c r="AZ2362" t="s">
        <v>935</v>
      </c>
      <c r="BA2362">
        <v>1</v>
      </c>
      <c r="BC2362">
        <v>2</v>
      </c>
      <c r="BD2362" s="91">
        <v>54</v>
      </c>
      <c r="BE2362" s="93">
        <v>57</v>
      </c>
      <c r="BF2362" s="96">
        <f t="shared" si="921"/>
        <v>54057</v>
      </c>
      <c r="BG2362" s="96">
        <f t="shared" si="898"/>
        <v>54057</v>
      </c>
      <c r="BI2362" s="7" t="s">
        <v>1447</v>
      </c>
    </row>
    <row r="2363" spans="1:61" ht="14" hidden="1" customHeight="1" outlineLevel="1" x14ac:dyDescent="0.2">
      <c r="A2363" t="s">
        <v>2182</v>
      </c>
      <c r="B2363" t="s">
        <v>935</v>
      </c>
      <c r="C2363" s="1">
        <f t="shared" si="910"/>
        <v>9514</v>
      </c>
      <c r="D2363" s="7">
        <f>IF(N2363&gt;0, RANK(N2363,(N2363:P2363,Q2363:AF2363)),0)</f>
        <v>2</v>
      </c>
      <c r="E2363" s="7">
        <f>IF(O2363&gt;0,RANK(O2363,(N2363:P2363,Q2363:AF2363)),0)</f>
        <v>1</v>
      </c>
      <c r="F2363" s="7">
        <f>IF(P2363&gt;0,RANK(P2363,(N2363:P2363,Q2363:AF2363)),0)</f>
        <v>0</v>
      </c>
      <c r="G2363" s="1">
        <f t="shared" si="911"/>
        <v>6236</v>
      </c>
      <c r="H2363" s="2">
        <f t="shared" si="912"/>
        <v>0.65545511877233553</v>
      </c>
      <c r="I2363" s="2"/>
      <c r="J2363" s="2">
        <f t="shared" si="913"/>
        <v>0.16029009880176581</v>
      </c>
      <c r="K2363" s="2">
        <f t="shared" si="914"/>
        <v>0.81574521757410134</v>
      </c>
      <c r="L2363" s="2">
        <f t="shared" si="915"/>
        <v>0</v>
      </c>
      <c r="M2363" s="2">
        <f t="shared" si="916"/>
        <v>2.3964683624132843E-2</v>
      </c>
      <c r="N2363" s="53">
        <v>1525</v>
      </c>
      <c r="O2363" s="53">
        <v>7761</v>
      </c>
      <c r="Q2363" s="53">
        <v>228</v>
      </c>
      <c r="AP2363" s="7">
        <f>IF(Q2363&gt;0,RANK(Q2363,(N2363:P2363,Q2363:AF2363)),0)</f>
        <v>3</v>
      </c>
      <c r="AQ2363" s="7">
        <f>IF(R2363&gt;0,RANK(R2363,(N2363:P2363,Q2363:AF2363)),0)</f>
        <v>0</v>
      </c>
      <c r="AR2363" s="7">
        <f>IF(T2363&gt;0,RANK(T2363,(N2363:P2363,Q2363:AF2363)),0)</f>
        <v>0</v>
      </c>
      <c r="AS2363" s="7">
        <f>IF(S2363&gt;0,RANK(S2363,(N2363:P2363,Q2363:AF2363)),0)</f>
        <v>0</v>
      </c>
      <c r="AT2363" s="2">
        <f t="shared" si="917"/>
        <v>2.3964683624132857E-2</v>
      </c>
      <c r="AU2363" s="2">
        <f t="shared" si="918"/>
        <v>0</v>
      </c>
      <c r="AV2363" s="2">
        <f t="shared" si="919"/>
        <v>0</v>
      </c>
      <c r="AW2363" s="2">
        <f t="shared" si="920"/>
        <v>0</v>
      </c>
      <c r="AY2363" t="s">
        <v>2182</v>
      </c>
      <c r="AZ2363" t="s">
        <v>935</v>
      </c>
      <c r="BA2363">
        <v>3</v>
      </c>
      <c r="BC2363">
        <v>2</v>
      </c>
      <c r="BD2363" s="91">
        <v>54</v>
      </c>
      <c r="BE2363" s="93">
        <v>59</v>
      </c>
      <c r="BF2363" s="96">
        <f t="shared" si="921"/>
        <v>54059</v>
      </c>
      <c r="BG2363" s="96">
        <f t="shared" si="898"/>
        <v>54059</v>
      </c>
      <c r="BI2363" s="7" t="s">
        <v>1447</v>
      </c>
    </row>
    <row r="2364" spans="1:61" ht="14" hidden="1" customHeight="1" outlineLevel="1" x14ac:dyDescent="0.2">
      <c r="A2364" t="s">
        <v>1908</v>
      </c>
      <c r="B2364" t="s">
        <v>935</v>
      </c>
      <c r="C2364" s="1">
        <f t="shared" si="910"/>
        <v>41486</v>
      </c>
      <c r="D2364" s="7">
        <f>IF(N2364&gt;0, RANK(N2364,(N2364:P2364,Q2364:AF2364)),0)</f>
        <v>2</v>
      </c>
      <c r="E2364" s="7">
        <f>IF(O2364&gt;0,RANK(O2364,(N2364:P2364,Q2364:AF2364)),0)</f>
        <v>1</v>
      </c>
      <c r="F2364" s="7">
        <f>IF(P2364&gt;0,RANK(P2364,(N2364:P2364,Q2364:AF2364)),0)</f>
        <v>0</v>
      </c>
      <c r="G2364" s="1">
        <f t="shared" si="911"/>
        <v>4277</v>
      </c>
      <c r="H2364" s="2">
        <f t="shared" si="912"/>
        <v>0.10309502000674926</v>
      </c>
      <c r="I2364" s="2"/>
      <c r="J2364" s="2">
        <f t="shared" si="913"/>
        <v>0.43057899050282022</v>
      </c>
      <c r="K2364" s="2">
        <f t="shared" si="914"/>
        <v>0.53367401050956953</v>
      </c>
      <c r="L2364" s="2">
        <f t="shared" si="915"/>
        <v>0</v>
      </c>
      <c r="M2364" s="2">
        <f t="shared" si="916"/>
        <v>3.5746998987610246E-2</v>
      </c>
      <c r="N2364" s="53">
        <v>17863</v>
      </c>
      <c r="O2364" s="53">
        <v>22140</v>
      </c>
      <c r="Q2364" s="53">
        <v>1483</v>
      </c>
      <c r="AP2364" s="7">
        <f>IF(Q2364&gt;0,RANK(Q2364,(N2364:P2364,Q2364:AF2364)),0)</f>
        <v>3</v>
      </c>
      <c r="AQ2364" s="7">
        <f>IF(R2364&gt;0,RANK(R2364,(N2364:P2364,Q2364:AF2364)),0)</f>
        <v>0</v>
      </c>
      <c r="AR2364" s="7">
        <f>IF(T2364&gt;0,RANK(T2364,(N2364:P2364,Q2364:AF2364)),0)</f>
        <v>0</v>
      </c>
      <c r="AS2364" s="7">
        <f>IF(S2364&gt;0,RANK(S2364,(N2364:P2364,Q2364:AF2364)),0)</f>
        <v>0</v>
      </c>
      <c r="AT2364" s="2">
        <f t="shared" si="917"/>
        <v>3.574699898761028E-2</v>
      </c>
      <c r="AU2364" s="2">
        <f t="shared" si="918"/>
        <v>0</v>
      </c>
      <c r="AV2364" s="2">
        <f t="shared" si="919"/>
        <v>0</v>
      </c>
      <c r="AW2364" s="2">
        <f t="shared" si="920"/>
        <v>0</v>
      </c>
      <c r="AY2364" t="s">
        <v>1908</v>
      </c>
      <c r="AZ2364" t="s">
        <v>935</v>
      </c>
      <c r="BA2364">
        <v>1</v>
      </c>
      <c r="BC2364">
        <v>2</v>
      </c>
      <c r="BD2364" s="91">
        <v>54</v>
      </c>
      <c r="BE2364" s="93">
        <v>61</v>
      </c>
      <c r="BF2364" s="96">
        <f t="shared" si="921"/>
        <v>54061</v>
      </c>
      <c r="BG2364" s="96">
        <f t="shared" si="898"/>
        <v>54061</v>
      </c>
      <c r="BI2364" s="7" t="s">
        <v>1447</v>
      </c>
    </row>
    <row r="2365" spans="1:61" ht="14" hidden="1" customHeight="1" outlineLevel="1" x14ac:dyDescent="0.2">
      <c r="A2365" t="s">
        <v>2525</v>
      </c>
      <c r="B2365" t="s">
        <v>935</v>
      </c>
      <c r="C2365" s="1">
        <f t="shared" si="910"/>
        <v>6337</v>
      </c>
      <c r="D2365" s="7">
        <f>IF(N2365&gt;0, RANK(N2365,(N2365:P2365,Q2365:AF2365)),0)</f>
        <v>2</v>
      </c>
      <c r="E2365" s="7">
        <f>IF(O2365&gt;0,RANK(O2365,(N2365:P2365,Q2365:AF2365)),0)</f>
        <v>1</v>
      </c>
      <c r="F2365" s="7">
        <f>IF(P2365&gt;0,RANK(P2365,(N2365:P2365,Q2365:AF2365)),0)</f>
        <v>0</v>
      </c>
      <c r="G2365" s="1">
        <f t="shared" si="911"/>
        <v>3596</v>
      </c>
      <c r="H2365" s="2">
        <f t="shared" si="912"/>
        <v>0.56746094366419442</v>
      </c>
      <c r="I2365" s="2"/>
      <c r="J2365" s="2">
        <f t="shared" si="913"/>
        <v>0.20593340697490925</v>
      </c>
      <c r="K2365" s="2">
        <f t="shared" si="914"/>
        <v>0.77339435063910367</v>
      </c>
      <c r="L2365" s="2">
        <f t="shared" si="915"/>
        <v>0</v>
      </c>
      <c r="M2365" s="2">
        <f t="shared" si="916"/>
        <v>2.0672242385987083E-2</v>
      </c>
      <c r="N2365" s="53">
        <v>1305</v>
      </c>
      <c r="O2365" s="53">
        <v>4901</v>
      </c>
      <c r="Q2365" s="53">
        <v>131</v>
      </c>
      <c r="AP2365" s="7">
        <f>IF(Q2365&gt;0,RANK(Q2365,(N2365:P2365,Q2365:AF2365)),0)</f>
        <v>3</v>
      </c>
      <c r="AQ2365" s="7">
        <f>IF(R2365&gt;0,RANK(R2365,(N2365:P2365,Q2365:AF2365)),0)</f>
        <v>0</v>
      </c>
      <c r="AR2365" s="7">
        <f>IF(T2365&gt;0,RANK(T2365,(N2365:P2365,Q2365:AF2365)),0)</f>
        <v>0</v>
      </c>
      <c r="AS2365" s="7">
        <f>IF(S2365&gt;0,RANK(S2365,(N2365:P2365,Q2365:AF2365)),0)</f>
        <v>0</v>
      </c>
      <c r="AT2365" s="2">
        <f t="shared" si="917"/>
        <v>2.0672242385987059E-2</v>
      </c>
      <c r="AU2365" s="2">
        <f t="shared" si="918"/>
        <v>0</v>
      </c>
      <c r="AV2365" s="2">
        <f t="shared" si="919"/>
        <v>0</v>
      </c>
      <c r="AW2365" s="2">
        <f t="shared" si="920"/>
        <v>0</v>
      </c>
      <c r="AY2365" t="s">
        <v>2525</v>
      </c>
      <c r="AZ2365" t="s">
        <v>935</v>
      </c>
      <c r="BA2365">
        <v>3</v>
      </c>
      <c r="BC2365">
        <v>2</v>
      </c>
      <c r="BD2365" s="91">
        <v>54</v>
      </c>
      <c r="BE2365" s="93">
        <v>63</v>
      </c>
      <c r="BF2365" s="96">
        <f t="shared" si="921"/>
        <v>54063</v>
      </c>
      <c r="BG2365" s="96">
        <f t="shared" si="898"/>
        <v>54063</v>
      </c>
      <c r="BI2365" s="7" t="s">
        <v>1447</v>
      </c>
    </row>
    <row r="2366" spans="1:61" ht="14" hidden="1" customHeight="1" outlineLevel="1" x14ac:dyDescent="0.2">
      <c r="A2366" t="s">
        <v>2166</v>
      </c>
      <c r="B2366" t="s">
        <v>935</v>
      </c>
      <c r="C2366" s="1">
        <f t="shared" ref="C2366:C2389" si="922">SUM(N2366:AN2366)</f>
        <v>8524</v>
      </c>
      <c r="D2366" s="7">
        <f>IF(N2366&gt;0, RANK(N2366,(N2366:P2366,Q2366:AF2366)),0)</f>
        <v>2</v>
      </c>
      <c r="E2366" s="7">
        <f>IF(O2366&gt;0,RANK(O2366,(N2366:P2366,Q2366:AF2366)),0)</f>
        <v>1</v>
      </c>
      <c r="F2366" s="7">
        <f>IF(P2366&gt;0,RANK(P2366,(N2366:P2366,Q2366:AF2366)),0)</f>
        <v>0</v>
      </c>
      <c r="G2366" s="1">
        <f t="shared" si="911"/>
        <v>4707</v>
      </c>
      <c r="H2366" s="2">
        <f t="shared" si="912"/>
        <v>0.55220553730642896</v>
      </c>
      <c r="I2366" s="2"/>
      <c r="J2366" s="2">
        <f t="shared" ref="J2366:J2389" si="923">IF($C2366=0,"-",N2366/$C2366)</f>
        <v>0.21081651806663537</v>
      </c>
      <c r="K2366" s="2">
        <f t="shared" ref="K2366:K2389" si="924">IF($C2366=0,"-",O2366/$C2366)</f>
        <v>0.76302205537306433</v>
      </c>
      <c r="L2366" s="2">
        <f t="shared" ref="L2366:L2389" si="925">IF($C2366=0,"-",P2366/$C2366)</f>
        <v>0</v>
      </c>
      <c r="M2366" s="2">
        <f t="shared" ref="M2366:M2389" si="926">IF(C2366=0,"-",(1-J2366-K2366-L2366))</f>
        <v>2.6161426560300294E-2</v>
      </c>
      <c r="N2366" s="53">
        <v>1797</v>
      </c>
      <c r="O2366" s="53">
        <v>6504</v>
      </c>
      <c r="Q2366" s="53">
        <v>223</v>
      </c>
      <c r="AP2366" s="7">
        <f>IF(Q2366&gt;0,RANK(Q2366,(N2366:P2366,Q2366:AF2366)),0)</f>
        <v>3</v>
      </c>
      <c r="AQ2366" s="7">
        <f>IF(R2366&gt;0,RANK(R2366,(N2366:P2366,Q2366:AF2366)),0)</f>
        <v>0</v>
      </c>
      <c r="AR2366" s="7">
        <f>IF(T2366&gt;0,RANK(T2366,(N2366:P2366,Q2366:AF2366)),0)</f>
        <v>0</v>
      </c>
      <c r="AS2366" s="7">
        <f>IF(S2366&gt;0,RANK(S2366,(N2366:P2366,Q2366:AF2366)),0)</f>
        <v>0</v>
      </c>
      <c r="AT2366" s="2">
        <f t="shared" ref="AT2366:AT2389" si="927">IF($C2366=0,"-",Q2366/$C2366)</f>
        <v>2.6161426560300328E-2</v>
      </c>
      <c r="AU2366" s="2">
        <f t="shared" ref="AU2366:AU2389" si="928">IF($C2366=0,"-",R2366/$C2366)</f>
        <v>0</v>
      </c>
      <c r="AV2366" s="2">
        <f t="shared" ref="AV2366:AV2389" si="929">IF($C2366=0,"-",T2366/$C2366)</f>
        <v>0</v>
      </c>
      <c r="AW2366" s="2">
        <f t="shared" ref="AW2366:AW2389" si="930">IF($C2366=0,"-",S2366/$C2366)</f>
        <v>0</v>
      </c>
      <c r="AY2366" t="s">
        <v>2166</v>
      </c>
      <c r="AZ2366" t="s">
        <v>935</v>
      </c>
      <c r="BA2366">
        <v>2</v>
      </c>
      <c r="BC2366">
        <v>2</v>
      </c>
      <c r="BD2366" s="91">
        <v>54</v>
      </c>
      <c r="BE2366" s="93">
        <v>65</v>
      </c>
      <c r="BF2366" s="96">
        <f t="shared" si="921"/>
        <v>54065</v>
      </c>
      <c r="BG2366" s="96">
        <f t="shared" si="898"/>
        <v>54065</v>
      </c>
      <c r="BI2366" s="7" t="s">
        <v>1447</v>
      </c>
    </row>
    <row r="2367" spans="1:61" ht="14" hidden="1" customHeight="1" outlineLevel="1" x14ac:dyDescent="0.2">
      <c r="A2367" t="s">
        <v>444</v>
      </c>
      <c r="B2367" t="s">
        <v>935</v>
      </c>
      <c r="C2367" s="1">
        <f t="shared" si="922"/>
        <v>10400</v>
      </c>
      <c r="D2367" s="7">
        <f>IF(N2367&gt;0, RANK(N2367,(N2367:P2367,Q2367:AF2367)),0)</f>
        <v>2</v>
      </c>
      <c r="E2367" s="7">
        <f>IF(O2367&gt;0,RANK(O2367,(N2367:P2367,Q2367:AF2367)),0)</f>
        <v>1</v>
      </c>
      <c r="F2367" s="7">
        <f>IF(P2367&gt;0,RANK(P2367,(N2367:P2367,Q2367:AF2367)),0)</f>
        <v>0</v>
      </c>
      <c r="G2367" s="1">
        <f t="shared" si="911"/>
        <v>5762</v>
      </c>
      <c r="H2367" s="2">
        <f t="shared" si="912"/>
        <v>0.55403846153846159</v>
      </c>
      <c r="I2367" s="2"/>
      <c r="J2367" s="2">
        <f t="shared" si="923"/>
        <v>0.21288461538461539</v>
      </c>
      <c r="K2367" s="2">
        <f t="shared" si="924"/>
        <v>0.76692307692307693</v>
      </c>
      <c r="L2367" s="2">
        <f t="shared" si="925"/>
        <v>0</v>
      </c>
      <c r="M2367" s="2">
        <f t="shared" si="926"/>
        <v>2.0192307692307732E-2</v>
      </c>
      <c r="N2367" s="53">
        <v>2214</v>
      </c>
      <c r="O2367" s="53">
        <v>7976</v>
      </c>
      <c r="Q2367" s="53">
        <v>210</v>
      </c>
      <c r="AP2367" s="7">
        <f>IF(Q2367&gt;0,RANK(Q2367,(N2367:P2367,Q2367:AF2367)),0)</f>
        <v>3</v>
      </c>
      <c r="AQ2367" s="7">
        <f>IF(R2367&gt;0,RANK(R2367,(N2367:P2367,Q2367:AF2367)),0)</f>
        <v>0</v>
      </c>
      <c r="AR2367" s="7">
        <f>IF(T2367&gt;0,RANK(T2367,(N2367:P2367,Q2367:AF2367)),0)</f>
        <v>0</v>
      </c>
      <c r="AS2367" s="7">
        <f>IF(S2367&gt;0,RANK(S2367,(N2367:P2367,Q2367:AF2367)),0)</f>
        <v>0</v>
      </c>
      <c r="AT2367" s="2">
        <f t="shared" si="927"/>
        <v>2.0192307692307693E-2</v>
      </c>
      <c r="AU2367" s="2">
        <f t="shared" si="928"/>
        <v>0</v>
      </c>
      <c r="AV2367" s="2">
        <f t="shared" si="929"/>
        <v>0</v>
      </c>
      <c r="AW2367" s="2">
        <f t="shared" si="930"/>
        <v>0</v>
      </c>
      <c r="AY2367" t="s">
        <v>444</v>
      </c>
      <c r="AZ2367" t="s">
        <v>935</v>
      </c>
      <c r="BA2367">
        <v>3</v>
      </c>
      <c r="BC2367">
        <v>2</v>
      </c>
      <c r="BD2367" s="91">
        <v>54</v>
      </c>
      <c r="BE2367" s="93">
        <v>67</v>
      </c>
      <c r="BF2367" s="96">
        <f t="shared" si="921"/>
        <v>54067</v>
      </c>
      <c r="BG2367" s="96">
        <f t="shared" si="898"/>
        <v>54067</v>
      </c>
      <c r="BI2367" s="7" t="s">
        <v>1447</v>
      </c>
    </row>
    <row r="2368" spans="1:61" ht="14" hidden="1" customHeight="1" outlineLevel="1" x14ac:dyDescent="0.2">
      <c r="A2368" t="s">
        <v>2035</v>
      </c>
      <c r="B2368" t="s">
        <v>935</v>
      </c>
      <c r="C2368" s="1">
        <f t="shared" si="922"/>
        <v>19646</v>
      </c>
      <c r="D2368" s="7">
        <f>IF(N2368&gt;0, RANK(N2368,(N2368:P2368,Q2368:AF2368)),0)</f>
        <v>2</v>
      </c>
      <c r="E2368" s="7">
        <f>IF(O2368&gt;0,RANK(O2368,(N2368:P2368,Q2368:AF2368)),0)</f>
        <v>1</v>
      </c>
      <c r="F2368" s="7">
        <f>IF(P2368&gt;0,RANK(P2368,(N2368:P2368,Q2368:AF2368)),0)</f>
        <v>0</v>
      </c>
      <c r="G2368" s="1">
        <f t="shared" si="911"/>
        <v>7468</v>
      </c>
      <c r="H2368" s="2">
        <f t="shared" si="912"/>
        <v>0.38012827038582919</v>
      </c>
      <c r="I2368" s="2"/>
      <c r="J2368" s="2">
        <f t="shared" si="923"/>
        <v>0.30057009060368522</v>
      </c>
      <c r="K2368" s="2">
        <f t="shared" si="924"/>
        <v>0.68069836098951442</v>
      </c>
      <c r="L2368" s="2">
        <f t="shared" si="925"/>
        <v>0</v>
      </c>
      <c r="M2368" s="2">
        <f t="shared" si="926"/>
        <v>1.8731548406800358E-2</v>
      </c>
      <c r="N2368" s="53">
        <v>5905</v>
      </c>
      <c r="O2368" s="53">
        <v>13373</v>
      </c>
      <c r="Q2368" s="53">
        <v>368</v>
      </c>
      <c r="AP2368" s="7">
        <f>IF(Q2368&gt;0,RANK(Q2368,(N2368:P2368,Q2368:AF2368)),0)</f>
        <v>3</v>
      </c>
      <c r="AQ2368" s="7">
        <f>IF(R2368&gt;0,RANK(R2368,(N2368:P2368,Q2368:AF2368)),0)</f>
        <v>0</v>
      </c>
      <c r="AR2368" s="7">
        <f>IF(T2368&gt;0,RANK(T2368,(N2368:P2368,Q2368:AF2368)),0)</f>
        <v>0</v>
      </c>
      <c r="AS2368" s="7">
        <f>IF(S2368&gt;0,RANK(S2368,(N2368:P2368,Q2368:AF2368)),0)</f>
        <v>0</v>
      </c>
      <c r="AT2368" s="2">
        <f t="shared" si="927"/>
        <v>1.8731548406800365E-2</v>
      </c>
      <c r="AU2368" s="2">
        <f t="shared" si="928"/>
        <v>0</v>
      </c>
      <c r="AV2368" s="2">
        <f t="shared" si="929"/>
        <v>0</v>
      </c>
      <c r="AW2368" s="2">
        <f t="shared" si="930"/>
        <v>0</v>
      </c>
      <c r="AY2368" t="s">
        <v>2035</v>
      </c>
      <c r="AZ2368" t="s">
        <v>935</v>
      </c>
      <c r="BA2368">
        <v>1</v>
      </c>
      <c r="BC2368">
        <v>2</v>
      </c>
      <c r="BD2368" s="91">
        <v>54</v>
      </c>
      <c r="BE2368" s="93">
        <v>69</v>
      </c>
      <c r="BF2368" s="96">
        <f t="shared" si="921"/>
        <v>54069</v>
      </c>
      <c r="BG2368" s="96">
        <f t="shared" si="898"/>
        <v>54069</v>
      </c>
      <c r="BI2368" s="7" t="s">
        <v>1447</v>
      </c>
    </row>
    <row r="2369" spans="1:61" ht="14" hidden="1" customHeight="1" outlineLevel="1" x14ac:dyDescent="0.2">
      <c r="A2369" t="s">
        <v>1348</v>
      </c>
      <c r="B2369" t="s">
        <v>935</v>
      </c>
      <c r="C2369" s="1">
        <f t="shared" si="922"/>
        <v>3588</v>
      </c>
      <c r="D2369" s="7">
        <f>IF(N2369&gt;0, RANK(N2369,(N2369:P2369,Q2369:AF2369)),0)</f>
        <v>2</v>
      </c>
      <c r="E2369" s="7">
        <f>IF(O2369&gt;0,RANK(O2369,(N2369:P2369,Q2369:AF2369)),0)</f>
        <v>1</v>
      </c>
      <c r="F2369" s="7">
        <f>IF(P2369&gt;0,RANK(P2369,(N2369:P2369,Q2369:AF2369)),0)</f>
        <v>0</v>
      </c>
      <c r="G2369" s="1">
        <f t="shared" si="911"/>
        <v>2163</v>
      </c>
      <c r="H2369" s="2">
        <f t="shared" si="912"/>
        <v>0.60284280936454848</v>
      </c>
      <c r="I2369" s="2"/>
      <c r="J2369" s="2">
        <f t="shared" si="923"/>
        <v>0.1886845039018952</v>
      </c>
      <c r="K2369" s="2">
        <f t="shared" si="924"/>
        <v>0.79152731326644366</v>
      </c>
      <c r="L2369" s="2">
        <f t="shared" si="925"/>
        <v>0</v>
      </c>
      <c r="M2369" s="2">
        <f t="shared" si="926"/>
        <v>1.9788182831661172E-2</v>
      </c>
      <c r="N2369" s="53">
        <v>677</v>
      </c>
      <c r="O2369" s="53">
        <v>2840</v>
      </c>
      <c r="Q2369" s="53">
        <v>71</v>
      </c>
      <c r="AP2369" s="7">
        <f>IF(Q2369&gt;0,RANK(Q2369,(N2369:P2369,Q2369:AF2369)),0)</f>
        <v>3</v>
      </c>
      <c r="AQ2369" s="7">
        <f>IF(R2369&gt;0,RANK(R2369,(N2369:P2369,Q2369:AF2369)),0)</f>
        <v>0</v>
      </c>
      <c r="AR2369" s="7">
        <f>IF(T2369&gt;0,RANK(T2369,(N2369:P2369,Q2369:AF2369)),0)</f>
        <v>0</v>
      </c>
      <c r="AS2369" s="7">
        <f>IF(S2369&gt;0,RANK(S2369,(N2369:P2369,Q2369:AF2369)),0)</f>
        <v>0</v>
      </c>
      <c r="AT2369" s="2">
        <f t="shared" si="927"/>
        <v>1.9788182831661092E-2</v>
      </c>
      <c r="AU2369" s="2">
        <f t="shared" si="928"/>
        <v>0</v>
      </c>
      <c r="AV2369" s="2">
        <f t="shared" si="929"/>
        <v>0</v>
      </c>
      <c r="AW2369" s="2">
        <f t="shared" si="930"/>
        <v>0</v>
      </c>
      <c r="AY2369" t="s">
        <v>1348</v>
      </c>
      <c r="AZ2369" t="s">
        <v>935</v>
      </c>
      <c r="BA2369">
        <v>2</v>
      </c>
      <c r="BC2369">
        <v>2</v>
      </c>
      <c r="BD2369" s="91">
        <v>54</v>
      </c>
      <c r="BE2369" s="93">
        <v>71</v>
      </c>
      <c r="BF2369" s="96">
        <f t="shared" si="921"/>
        <v>54071</v>
      </c>
      <c r="BG2369" s="96">
        <f t="shared" si="898"/>
        <v>54071</v>
      </c>
      <c r="BI2369" s="7" t="s">
        <v>1447</v>
      </c>
    </row>
    <row r="2370" spans="1:61" ht="14" hidden="1" customHeight="1" outlineLevel="1" x14ac:dyDescent="0.2">
      <c r="A2370" t="s">
        <v>326</v>
      </c>
      <c r="B2370" t="s">
        <v>935</v>
      </c>
      <c r="C2370" s="1">
        <f t="shared" si="922"/>
        <v>3381</v>
      </c>
      <c r="D2370" s="7">
        <f>IF(N2370&gt;0, RANK(N2370,(N2370:P2370,Q2370:AF2370)),0)</f>
        <v>2</v>
      </c>
      <c r="E2370" s="7">
        <f>IF(O2370&gt;0,RANK(O2370,(N2370:P2370,Q2370:AF2370)),0)</f>
        <v>1</v>
      </c>
      <c r="F2370" s="7">
        <f>IF(P2370&gt;0,RANK(P2370,(N2370:P2370,Q2370:AF2370)),0)</f>
        <v>0</v>
      </c>
      <c r="G2370" s="1">
        <f t="shared" si="911"/>
        <v>1994</v>
      </c>
      <c r="H2370" s="2">
        <f t="shared" si="912"/>
        <v>0.5897663413191363</v>
      </c>
      <c r="I2370" s="2"/>
      <c r="J2370" s="2">
        <f t="shared" si="923"/>
        <v>0.18751848565513163</v>
      </c>
      <c r="K2370" s="2">
        <f t="shared" si="924"/>
        <v>0.77728482697426793</v>
      </c>
      <c r="L2370" s="2">
        <f t="shared" si="925"/>
        <v>0</v>
      </c>
      <c r="M2370" s="2">
        <f t="shared" si="926"/>
        <v>3.5196687370600444E-2</v>
      </c>
      <c r="N2370" s="53">
        <v>634</v>
      </c>
      <c r="O2370" s="53">
        <v>2628</v>
      </c>
      <c r="Q2370" s="53">
        <v>119</v>
      </c>
      <c r="AP2370" s="7">
        <f>IF(Q2370&gt;0,RANK(Q2370,(N2370:P2370,Q2370:AF2370)),0)</f>
        <v>3</v>
      </c>
      <c r="AQ2370" s="7">
        <f>IF(R2370&gt;0,RANK(R2370,(N2370:P2370,Q2370:AF2370)),0)</f>
        <v>0</v>
      </c>
      <c r="AR2370" s="7">
        <f>IF(T2370&gt;0,RANK(T2370,(N2370:P2370,Q2370:AF2370)),0)</f>
        <v>0</v>
      </c>
      <c r="AS2370" s="7">
        <f>IF(S2370&gt;0,RANK(S2370,(N2370:P2370,Q2370:AF2370)),0)</f>
        <v>0</v>
      </c>
      <c r="AT2370" s="2">
        <f t="shared" si="927"/>
        <v>3.5196687370600416E-2</v>
      </c>
      <c r="AU2370" s="2">
        <f t="shared" si="928"/>
        <v>0</v>
      </c>
      <c r="AV2370" s="2">
        <f t="shared" si="929"/>
        <v>0</v>
      </c>
      <c r="AW2370" s="2">
        <f t="shared" si="930"/>
        <v>0</v>
      </c>
      <c r="AY2370" t="s">
        <v>326</v>
      </c>
      <c r="AZ2370" t="s">
        <v>935</v>
      </c>
      <c r="BA2370">
        <v>1</v>
      </c>
      <c r="BC2370">
        <v>2</v>
      </c>
      <c r="BD2370" s="91">
        <v>54</v>
      </c>
      <c r="BE2370" s="93">
        <v>73</v>
      </c>
      <c r="BF2370" s="96">
        <f t="shared" si="921"/>
        <v>54073</v>
      </c>
      <c r="BG2370" s="96">
        <f t="shared" si="898"/>
        <v>54073</v>
      </c>
      <c r="BI2370" s="7" t="s">
        <v>1447</v>
      </c>
    </row>
    <row r="2371" spans="1:61" ht="14" hidden="1" customHeight="1" outlineLevel="1" x14ac:dyDescent="0.2">
      <c r="A2371" t="s">
        <v>1505</v>
      </c>
      <c r="B2371" t="s">
        <v>935</v>
      </c>
      <c r="C2371" s="1">
        <f t="shared" si="922"/>
        <v>3853</v>
      </c>
      <c r="D2371" s="7">
        <f>IF(N2371&gt;0, RANK(N2371,(N2371:P2371,Q2371:AF2371)),0)</f>
        <v>2</v>
      </c>
      <c r="E2371" s="7">
        <f>IF(O2371&gt;0,RANK(O2371,(N2371:P2371,Q2371:AF2371)),0)</f>
        <v>1</v>
      </c>
      <c r="F2371" s="7">
        <f>IF(P2371&gt;0,RANK(P2371,(N2371:P2371,Q2371:AF2371)),0)</f>
        <v>0</v>
      </c>
      <c r="G2371" s="1">
        <f t="shared" si="911"/>
        <v>1673</v>
      </c>
      <c r="H2371" s="2">
        <f t="shared" si="912"/>
        <v>0.43420711134181156</v>
      </c>
      <c r="I2371" s="2"/>
      <c r="J2371" s="2">
        <f t="shared" si="923"/>
        <v>0.26836231507915909</v>
      </c>
      <c r="K2371" s="2">
        <f t="shared" si="924"/>
        <v>0.70256942642097064</v>
      </c>
      <c r="L2371" s="2">
        <f t="shared" si="925"/>
        <v>0</v>
      </c>
      <c r="M2371" s="2">
        <f t="shared" si="926"/>
        <v>2.906825849987027E-2</v>
      </c>
      <c r="N2371" s="53">
        <v>1034</v>
      </c>
      <c r="O2371" s="53">
        <v>2707</v>
      </c>
      <c r="Q2371" s="53">
        <v>112</v>
      </c>
      <c r="AP2371" s="7">
        <f>IF(Q2371&gt;0,RANK(Q2371,(N2371:P2371,Q2371:AF2371)),0)</f>
        <v>3</v>
      </c>
      <c r="AQ2371" s="7">
        <f>IF(R2371&gt;0,RANK(R2371,(N2371:P2371,Q2371:AF2371)),0)</f>
        <v>0</v>
      </c>
      <c r="AR2371" s="7">
        <f>IF(T2371&gt;0,RANK(T2371,(N2371:P2371,Q2371:AF2371)),0)</f>
        <v>0</v>
      </c>
      <c r="AS2371" s="7">
        <f>IF(S2371&gt;0,RANK(S2371,(N2371:P2371,Q2371:AF2371)),0)</f>
        <v>0</v>
      </c>
      <c r="AT2371" s="2">
        <f t="shared" si="927"/>
        <v>2.9068258499870232E-2</v>
      </c>
      <c r="AU2371" s="2">
        <f t="shared" si="928"/>
        <v>0</v>
      </c>
      <c r="AV2371" s="2">
        <f t="shared" si="929"/>
        <v>0</v>
      </c>
      <c r="AW2371" s="2">
        <f t="shared" si="930"/>
        <v>0</v>
      </c>
      <c r="AY2371" t="s">
        <v>1505</v>
      </c>
      <c r="AZ2371" t="s">
        <v>935</v>
      </c>
      <c r="BA2371">
        <v>3</v>
      </c>
      <c r="BC2371">
        <v>2</v>
      </c>
      <c r="BD2371" s="91">
        <v>54</v>
      </c>
      <c r="BE2371" s="93">
        <v>75</v>
      </c>
      <c r="BF2371" s="96">
        <f t="shared" si="921"/>
        <v>54075</v>
      </c>
      <c r="BG2371" s="96">
        <f t="shared" si="898"/>
        <v>54075</v>
      </c>
      <c r="BI2371" s="7" t="s">
        <v>1447</v>
      </c>
    </row>
    <row r="2372" spans="1:61" ht="14" hidden="1" customHeight="1" outlineLevel="1" x14ac:dyDescent="0.2">
      <c r="A2372" t="s">
        <v>1734</v>
      </c>
      <c r="B2372" t="s">
        <v>935</v>
      </c>
      <c r="C2372" s="1">
        <f t="shared" si="922"/>
        <v>14277</v>
      </c>
      <c r="D2372" s="7">
        <f>IF(N2372&gt;0, RANK(N2372,(N2372:P2372,Q2372:AF2372)),0)</f>
        <v>2</v>
      </c>
      <c r="E2372" s="7">
        <f>IF(O2372&gt;0,RANK(O2372,(N2372:P2372,Q2372:AF2372)),0)</f>
        <v>1</v>
      </c>
      <c r="F2372" s="7">
        <f>IF(P2372&gt;0,RANK(P2372,(N2372:P2372,Q2372:AF2372)),0)</f>
        <v>0</v>
      </c>
      <c r="G2372" s="1">
        <f t="shared" si="911"/>
        <v>7289</v>
      </c>
      <c r="H2372" s="2">
        <f t="shared" si="912"/>
        <v>0.51054143027246623</v>
      </c>
      <c r="I2372" s="2"/>
      <c r="J2372" s="2">
        <f t="shared" si="923"/>
        <v>0.18659382223156126</v>
      </c>
      <c r="K2372" s="2">
        <f t="shared" si="924"/>
        <v>0.69713525250402741</v>
      </c>
      <c r="L2372" s="2">
        <f t="shared" si="925"/>
        <v>0</v>
      </c>
      <c r="M2372" s="2">
        <f t="shared" si="926"/>
        <v>0.1162709252644113</v>
      </c>
      <c r="N2372" s="53">
        <v>2664</v>
      </c>
      <c r="O2372" s="53">
        <v>9953</v>
      </c>
      <c r="Q2372" s="53">
        <v>1660</v>
      </c>
      <c r="AP2372" s="7">
        <f>IF(Q2372&gt;0,RANK(Q2372,(N2372:P2372,Q2372:AF2372)),0)</f>
        <v>3</v>
      </c>
      <c r="AQ2372" s="7">
        <f>IF(R2372&gt;0,RANK(R2372,(N2372:P2372,Q2372:AF2372)),0)</f>
        <v>0</v>
      </c>
      <c r="AR2372" s="7">
        <f>IF(T2372&gt;0,RANK(T2372,(N2372:P2372,Q2372:AF2372)),0)</f>
        <v>0</v>
      </c>
      <c r="AS2372" s="7">
        <f>IF(S2372&gt;0,RANK(S2372,(N2372:P2372,Q2372:AF2372)),0)</f>
        <v>0</v>
      </c>
      <c r="AT2372" s="2">
        <f t="shared" si="927"/>
        <v>0.1162709252644113</v>
      </c>
      <c r="AU2372" s="2">
        <f t="shared" si="928"/>
        <v>0</v>
      </c>
      <c r="AV2372" s="2">
        <f t="shared" si="929"/>
        <v>0</v>
      </c>
      <c r="AW2372" s="2">
        <f t="shared" si="930"/>
        <v>0</v>
      </c>
      <c r="AY2372" t="s">
        <v>1734</v>
      </c>
      <c r="AZ2372" t="s">
        <v>935</v>
      </c>
      <c r="BA2372">
        <v>1</v>
      </c>
      <c r="BC2372">
        <v>2</v>
      </c>
      <c r="BD2372" s="91">
        <v>54</v>
      </c>
      <c r="BE2372" s="93">
        <v>77</v>
      </c>
      <c r="BF2372" s="96">
        <f t="shared" si="921"/>
        <v>54077</v>
      </c>
      <c r="BG2372" s="96">
        <f t="shared" ref="BG2372:BG2414" si="931">BF2372</f>
        <v>54077</v>
      </c>
      <c r="BI2372" s="7" t="s">
        <v>1447</v>
      </c>
    </row>
    <row r="2373" spans="1:61" ht="14" hidden="1" customHeight="1" outlineLevel="1" x14ac:dyDescent="0.2">
      <c r="A2373" t="s">
        <v>2484</v>
      </c>
      <c r="B2373" t="s">
        <v>935</v>
      </c>
      <c r="C2373" s="1">
        <f t="shared" si="922"/>
        <v>28209</v>
      </c>
      <c r="D2373" s="7">
        <f>IF(N2373&gt;0, RANK(N2373,(N2373:P2373,Q2373:AF2373)),0)</f>
        <v>2</v>
      </c>
      <c r="E2373" s="7">
        <f>IF(O2373&gt;0,RANK(O2373,(N2373:P2373,Q2373:AF2373)),0)</f>
        <v>1</v>
      </c>
      <c r="F2373" s="7">
        <f>IF(P2373&gt;0,RANK(P2373,(N2373:P2373,Q2373:AF2373)),0)</f>
        <v>0</v>
      </c>
      <c r="G2373" s="1">
        <f t="shared" si="911"/>
        <v>14028</v>
      </c>
      <c r="H2373" s="2">
        <f t="shared" si="912"/>
        <v>0.49728809954269915</v>
      </c>
      <c r="I2373" s="2"/>
      <c r="J2373" s="2">
        <f t="shared" si="923"/>
        <v>0.24049062355985679</v>
      </c>
      <c r="K2373" s="2">
        <f t="shared" si="924"/>
        <v>0.73777872310255588</v>
      </c>
      <c r="L2373" s="2">
        <f t="shared" si="925"/>
        <v>0</v>
      </c>
      <c r="M2373" s="2">
        <f t="shared" si="926"/>
        <v>2.1730653337587391E-2</v>
      </c>
      <c r="N2373" s="53">
        <v>6784</v>
      </c>
      <c r="O2373" s="53">
        <v>20812</v>
      </c>
      <c r="Q2373" s="53">
        <v>613</v>
      </c>
      <c r="AP2373" s="7">
        <f>IF(Q2373&gt;0,RANK(Q2373,(N2373:P2373,Q2373:AF2373)),0)</f>
        <v>3</v>
      </c>
      <c r="AQ2373" s="7">
        <f>IF(R2373&gt;0,RANK(R2373,(N2373:P2373,Q2373:AF2373)),0)</f>
        <v>0</v>
      </c>
      <c r="AR2373" s="7">
        <f>IF(T2373&gt;0,RANK(T2373,(N2373:P2373,Q2373:AF2373)),0)</f>
        <v>0</v>
      </c>
      <c r="AS2373" s="7">
        <f>IF(S2373&gt;0,RANK(S2373,(N2373:P2373,Q2373:AF2373)),0)</f>
        <v>0</v>
      </c>
      <c r="AT2373" s="2">
        <f t="shared" si="927"/>
        <v>2.1730653337587294E-2</v>
      </c>
      <c r="AU2373" s="2">
        <f t="shared" si="928"/>
        <v>0</v>
      </c>
      <c r="AV2373" s="2">
        <f t="shared" si="929"/>
        <v>0</v>
      </c>
      <c r="AW2373" s="2">
        <f t="shared" si="930"/>
        <v>0</v>
      </c>
      <c r="AY2373" t="s">
        <v>2484</v>
      </c>
      <c r="AZ2373" t="s">
        <v>935</v>
      </c>
      <c r="BA2373">
        <v>2</v>
      </c>
      <c r="BC2373">
        <v>2</v>
      </c>
      <c r="BD2373" s="91">
        <v>54</v>
      </c>
      <c r="BE2373" s="93">
        <v>79</v>
      </c>
      <c r="BF2373" s="96">
        <f t="shared" si="921"/>
        <v>54079</v>
      </c>
      <c r="BG2373" s="96">
        <f t="shared" si="931"/>
        <v>54079</v>
      </c>
      <c r="BI2373" s="7" t="s">
        <v>1447</v>
      </c>
    </row>
    <row r="2374" spans="1:61" ht="14" hidden="1" customHeight="1" outlineLevel="1" x14ac:dyDescent="0.2">
      <c r="A2374" t="s">
        <v>366</v>
      </c>
      <c r="B2374" t="s">
        <v>935</v>
      </c>
      <c r="C2374" s="1">
        <f t="shared" si="922"/>
        <v>32470</v>
      </c>
      <c r="D2374" s="7">
        <f>IF(N2374&gt;0, RANK(N2374,(N2374:P2374,Q2374:AF2374)),0)</f>
        <v>2</v>
      </c>
      <c r="E2374" s="7">
        <f>IF(O2374&gt;0,RANK(O2374,(N2374:P2374,Q2374:AF2374)),0)</f>
        <v>1</v>
      </c>
      <c r="F2374" s="7">
        <f>IF(P2374&gt;0,RANK(P2374,(N2374:P2374,Q2374:AF2374)),0)</f>
        <v>0</v>
      </c>
      <c r="G2374" s="1">
        <f t="shared" ref="G2374:G2389" si="932">IF(C2374&gt;0,MAX(N2374:P2374)-LARGE(N2374:P2374,2),0)</f>
        <v>15507</v>
      </c>
      <c r="H2374" s="2">
        <f t="shared" ref="H2374:H2389" si="933">IF(C2374&gt;0,G2374/C2374,0)</f>
        <v>0.47757930397289805</v>
      </c>
      <c r="I2374" s="2"/>
      <c r="J2374" s="2">
        <f t="shared" si="923"/>
        <v>0.25257160455805361</v>
      </c>
      <c r="K2374" s="2">
        <f t="shared" si="924"/>
        <v>0.73015090853095166</v>
      </c>
      <c r="L2374" s="2">
        <f t="shared" si="925"/>
        <v>0</v>
      </c>
      <c r="M2374" s="2">
        <f t="shared" si="926"/>
        <v>1.7277486910994733E-2</v>
      </c>
      <c r="N2374" s="53">
        <v>8201</v>
      </c>
      <c r="O2374" s="53">
        <v>23708</v>
      </c>
      <c r="Q2374" s="53">
        <v>561</v>
      </c>
      <c r="AP2374" s="7">
        <f>IF(Q2374&gt;0,RANK(Q2374,(N2374:P2374,Q2374:AF2374)),0)</f>
        <v>3</v>
      </c>
      <c r="AQ2374" s="7">
        <f>IF(R2374&gt;0,RANK(R2374,(N2374:P2374,Q2374:AF2374)),0)</f>
        <v>0</v>
      </c>
      <c r="AR2374" s="7">
        <f>IF(T2374&gt;0,RANK(T2374,(N2374:P2374,Q2374:AF2374)),0)</f>
        <v>0</v>
      </c>
      <c r="AS2374" s="7">
        <f>IF(S2374&gt;0,RANK(S2374,(N2374:P2374,Q2374:AF2374)),0)</f>
        <v>0</v>
      </c>
      <c r="AT2374" s="2">
        <f t="shared" si="927"/>
        <v>1.7277486910994764E-2</v>
      </c>
      <c r="AU2374" s="2">
        <f t="shared" si="928"/>
        <v>0</v>
      </c>
      <c r="AV2374" s="2">
        <f t="shared" si="929"/>
        <v>0</v>
      </c>
      <c r="AW2374" s="2">
        <f t="shared" si="930"/>
        <v>0</v>
      </c>
      <c r="AY2374" t="s">
        <v>366</v>
      </c>
      <c r="AZ2374" t="s">
        <v>935</v>
      </c>
      <c r="BA2374">
        <v>3</v>
      </c>
      <c r="BC2374">
        <v>2</v>
      </c>
      <c r="BD2374" s="91">
        <v>54</v>
      </c>
      <c r="BE2374" s="93">
        <v>81</v>
      </c>
      <c r="BF2374" s="96">
        <f t="shared" si="921"/>
        <v>54081</v>
      </c>
      <c r="BG2374" s="96">
        <f t="shared" si="931"/>
        <v>54081</v>
      </c>
      <c r="BI2374" s="7" t="s">
        <v>1447</v>
      </c>
    </row>
    <row r="2375" spans="1:61" ht="14" hidden="1" customHeight="1" outlineLevel="1" x14ac:dyDescent="0.2">
      <c r="A2375" t="s">
        <v>1157</v>
      </c>
      <c r="B2375" t="s">
        <v>935</v>
      </c>
      <c r="C2375" s="1">
        <f t="shared" si="922"/>
        <v>12006</v>
      </c>
      <c r="D2375" s="7">
        <f>IF(N2375&gt;0, RANK(N2375,(N2375:P2375,Q2375:AF2375)),0)</f>
        <v>2</v>
      </c>
      <c r="E2375" s="7">
        <f>IF(O2375&gt;0,RANK(O2375,(N2375:P2375,Q2375:AF2375)),0)</f>
        <v>1</v>
      </c>
      <c r="F2375" s="7">
        <f>IF(P2375&gt;0,RANK(P2375,(N2375:P2375,Q2375:AF2375)),0)</f>
        <v>0</v>
      </c>
      <c r="G2375" s="1">
        <f t="shared" si="932"/>
        <v>6005</v>
      </c>
      <c r="H2375" s="2">
        <f t="shared" si="933"/>
        <v>0.50016658337497921</v>
      </c>
      <c r="I2375" s="2"/>
      <c r="J2375" s="2">
        <f t="shared" si="923"/>
        <v>0.23888055972013994</v>
      </c>
      <c r="K2375" s="2">
        <f t="shared" si="924"/>
        <v>0.7390471430951191</v>
      </c>
      <c r="L2375" s="2">
        <f t="shared" si="925"/>
        <v>0</v>
      </c>
      <c r="M2375" s="2">
        <f t="shared" si="926"/>
        <v>2.2072297184740908E-2</v>
      </c>
      <c r="N2375" s="53">
        <v>2868</v>
      </c>
      <c r="O2375" s="53">
        <v>8873</v>
      </c>
      <c r="Q2375" s="53">
        <v>265</v>
      </c>
      <c r="AP2375" s="7">
        <f>IF(Q2375&gt;0,RANK(Q2375,(N2375:P2375,Q2375:AF2375)),0)</f>
        <v>3</v>
      </c>
      <c r="AQ2375" s="7">
        <f>IF(R2375&gt;0,RANK(R2375,(N2375:P2375,Q2375:AF2375)),0)</f>
        <v>0</v>
      </c>
      <c r="AR2375" s="7">
        <f>IF(T2375&gt;0,RANK(T2375,(N2375:P2375,Q2375:AF2375)),0)</f>
        <v>0</v>
      </c>
      <c r="AS2375" s="7">
        <f>IF(S2375&gt;0,RANK(S2375,(N2375:P2375,Q2375:AF2375)),0)</f>
        <v>0</v>
      </c>
      <c r="AT2375" s="2">
        <f t="shared" si="927"/>
        <v>2.2072297184740963E-2</v>
      </c>
      <c r="AU2375" s="2">
        <f t="shared" si="928"/>
        <v>0</v>
      </c>
      <c r="AV2375" s="2">
        <f t="shared" si="929"/>
        <v>0</v>
      </c>
      <c r="AW2375" s="2">
        <f t="shared" si="930"/>
        <v>0</v>
      </c>
      <c r="AY2375" t="s">
        <v>1157</v>
      </c>
      <c r="AZ2375" t="s">
        <v>935</v>
      </c>
      <c r="BA2375">
        <v>2</v>
      </c>
      <c r="BC2375">
        <v>2</v>
      </c>
      <c r="BD2375" s="91">
        <v>54</v>
      </c>
      <c r="BE2375" s="93">
        <v>83</v>
      </c>
      <c r="BF2375" s="96">
        <f t="shared" si="921"/>
        <v>54083</v>
      </c>
      <c r="BG2375" s="96">
        <f t="shared" si="931"/>
        <v>54083</v>
      </c>
      <c r="BI2375" s="7" t="s">
        <v>1447</v>
      </c>
    </row>
    <row r="2376" spans="1:61" ht="14" hidden="1" customHeight="1" outlineLevel="1" x14ac:dyDescent="0.2">
      <c r="A2376" t="s">
        <v>1243</v>
      </c>
      <c r="B2376" t="s">
        <v>935</v>
      </c>
      <c r="C2376" s="1">
        <f t="shared" si="922"/>
        <v>4161</v>
      </c>
      <c r="D2376" s="7">
        <f>IF(N2376&gt;0, RANK(N2376,(N2376:P2376,Q2376:AF2376)),0)</f>
        <v>2</v>
      </c>
      <c r="E2376" s="7">
        <f>IF(O2376&gt;0,RANK(O2376,(N2376:P2376,Q2376:AF2376)),0)</f>
        <v>1</v>
      </c>
      <c r="F2376" s="7">
        <f>IF(P2376&gt;0,RANK(P2376,(N2376:P2376,Q2376:AF2376)),0)</f>
        <v>0</v>
      </c>
      <c r="G2376" s="1">
        <f t="shared" si="932"/>
        <v>2905</v>
      </c>
      <c r="H2376" s="2">
        <f t="shared" si="933"/>
        <v>0.69814948329728432</v>
      </c>
      <c r="I2376" s="2"/>
      <c r="J2376" s="2">
        <f t="shared" si="923"/>
        <v>0.13674597452535447</v>
      </c>
      <c r="K2376" s="2">
        <f t="shared" si="924"/>
        <v>0.83489545782263874</v>
      </c>
      <c r="L2376" s="2">
        <f t="shared" si="925"/>
        <v>0</v>
      </c>
      <c r="M2376" s="2">
        <f t="shared" si="926"/>
        <v>2.8358567652006728E-2</v>
      </c>
      <c r="N2376" s="53">
        <v>569</v>
      </c>
      <c r="O2376" s="53">
        <v>3474</v>
      </c>
      <c r="Q2376" s="53">
        <v>118</v>
      </c>
      <c r="AP2376" s="7">
        <f>IF(Q2376&gt;0,RANK(Q2376,(N2376:P2376,Q2376:AF2376)),0)</f>
        <v>3</v>
      </c>
      <c r="AQ2376" s="7">
        <f>IF(R2376&gt;0,RANK(R2376,(N2376:P2376,Q2376:AF2376)),0)</f>
        <v>0</v>
      </c>
      <c r="AR2376" s="7">
        <f>IF(T2376&gt;0,RANK(T2376,(N2376:P2376,Q2376:AF2376)),0)</f>
        <v>0</v>
      </c>
      <c r="AS2376" s="7">
        <f>IF(S2376&gt;0,RANK(S2376,(N2376:P2376,Q2376:AF2376)),0)</f>
        <v>0</v>
      </c>
      <c r="AT2376" s="2">
        <f t="shared" si="927"/>
        <v>2.8358567652006728E-2</v>
      </c>
      <c r="AU2376" s="2">
        <f t="shared" si="928"/>
        <v>0</v>
      </c>
      <c r="AV2376" s="2">
        <f t="shared" si="929"/>
        <v>0</v>
      </c>
      <c r="AW2376" s="2">
        <f t="shared" si="930"/>
        <v>0</v>
      </c>
      <c r="AY2376" t="s">
        <v>1243</v>
      </c>
      <c r="AZ2376" t="s">
        <v>935</v>
      </c>
      <c r="BA2376">
        <v>1</v>
      </c>
      <c r="BC2376">
        <v>2</v>
      </c>
      <c r="BD2376" s="91">
        <v>54</v>
      </c>
      <c r="BE2376" s="93">
        <v>85</v>
      </c>
      <c r="BF2376" s="96">
        <f t="shared" si="921"/>
        <v>54085</v>
      </c>
      <c r="BG2376" s="96">
        <f t="shared" si="931"/>
        <v>54085</v>
      </c>
      <c r="BI2376" s="7" t="s">
        <v>1447</v>
      </c>
    </row>
    <row r="2377" spans="1:61" ht="14" hidden="1" customHeight="1" outlineLevel="1" x14ac:dyDescent="0.2">
      <c r="A2377" t="s">
        <v>2281</v>
      </c>
      <c r="B2377" t="s">
        <v>935</v>
      </c>
      <c r="C2377" s="1">
        <f t="shared" si="922"/>
        <v>5680</v>
      </c>
      <c r="D2377" s="7">
        <f>IF(N2377&gt;0, RANK(N2377,(N2377:P2377,Q2377:AF2377)),0)</f>
        <v>2</v>
      </c>
      <c r="E2377" s="7">
        <f>IF(O2377&gt;0,RANK(O2377,(N2377:P2377,Q2377:AF2377)),0)</f>
        <v>1</v>
      </c>
      <c r="F2377" s="7">
        <f>IF(P2377&gt;0,RANK(P2377,(N2377:P2377,Q2377:AF2377)),0)</f>
        <v>0</v>
      </c>
      <c r="G2377" s="1">
        <f t="shared" si="932"/>
        <v>2958</v>
      </c>
      <c r="H2377" s="2">
        <f t="shared" si="933"/>
        <v>0.52077464788732397</v>
      </c>
      <c r="I2377" s="2"/>
      <c r="J2377" s="2">
        <f t="shared" si="923"/>
        <v>0.22922535211267606</v>
      </c>
      <c r="K2377" s="2">
        <f t="shared" si="924"/>
        <v>0.75</v>
      </c>
      <c r="L2377" s="2">
        <f t="shared" si="925"/>
        <v>0</v>
      </c>
      <c r="M2377" s="2">
        <f t="shared" si="926"/>
        <v>2.0774647887323971E-2</v>
      </c>
      <c r="N2377" s="53">
        <v>1302</v>
      </c>
      <c r="O2377" s="53">
        <v>4260</v>
      </c>
      <c r="Q2377" s="53">
        <v>118</v>
      </c>
      <c r="AP2377" s="7">
        <f>IF(Q2377&gt;0,RANK(Q2377,(N2377:P2377,Q2377:AF2377)),0)</f>
        <v>3</v>
      </c>
      <c r="AQ2377" s="7">
        <f>IF(R2377&gt;0,RANK(R2377,(N2377:P2377,Q2377:AF2377)),0)</f>
        <v>0</v>
      </c>
      <c r="AR2377" s="7">
        <f>IF(T2377&gt;0,RANK(T2377,(N2377:P2377,Q2377:AF2377)),0)</f>
        <v>0</v>
      </c>
      <c r="AS2377" s="7">
        <f>IF(S2377&gt;0,RANK(S2377,(N2377:P2377,Q2377:AF2377)),0)</f>
        <v>0</v>
      </c>
      <c r="AT2377" s="2">
        <f t="shared" si="927"/>
        <v>2.0774647887323944E-2</v>
      </c>
      <c r="AU2377" s="2">
        <f t="shared" si="928"/>
        <v>0</v>
      </c>
      <c r="AV2377" s="2">
        <f t="shared" si="929"/>
        <v>0</v>
      </c>
      <c r="AW2377" s="2">
        <f t="shared" si="930"/>
        <v>0</v>
      </c>
      <c r="AY2377" t="s">
        <v>2281</v>
      </c>
      <c r="AZ2377" t="s">
        <v>935</v>
      </c>
      <c r="BA2377">
        <v>2</v>
      </c>
      <c r="BC2377">
        <v>2</v>
      </c>
      <c r="BD2377" s="91">
        <v>54</v>
      </c>
      <c r="BE2377" s="93">
        <v>87</v>
      </c>
      <c r="BF2377" s="96">
        <f t="shared" si="921"/>
        <v>54087</v>
      </c>
      <c r="BG2377" s="96">
        <f t="shared" si="931"/>
        <v>54087</v>
      </c>
      <c r="BI2377" s="7" t="s">
        <v>1447</v>
      </c>
    </row>
    <row r="2378" spans="1:61" ht="14" hidden="1" customHeight="1" outlineLevel="1" x14ac:dyDescent="0.2">
      <c r="A2378" t="s">
        <v>2213</v>
      </c>
      <c r="B2378" t="s">
        <v>935</v>
      </c>
      <c r="C2378" s="1">
        <f t="shared" si="922"/>
        <v>5418</v>
      </c>
      <c r="D2378" s="7">
        <f>IF(N2378&gt;0, RANK(N2378,(N2378:P2378,Q2378:AF2378)),0)</f>
        <v>2</v>
      </c>
      <c r="E2378" s="7">
        <f>IF(O2378&gt;0,RANK(O2378,(N2378:P2378,Q2378:AF2378)),0)</f>
        <v>1</v>
      </c>
      <c r="F2378" s="7">
        <f>IF(P2378&gt;0,RANK(P2378,(N2378:P2378,Q2378:AF2378)),0)</f>
        <v>0</v>
      </c>
      <c r="G2378" s="1">
        <f t="shared" si="932"/>
        <v>2372</v>
      </c>
      <c r="H2378" s="2">
        <f t="shared" si="933"/>
        <v>0.43779992617201918</v>
      </c>
      <c r="I2378" s="2"/>
      <c r="J2378" s="2">
        <f t="shared" si="923"/>
        <v>0.2707641196013289</v>
      </c>
      <c r="K2378" s="2">
        <f t="shared" si="924"/>
        <v>0.70856404577334808</v>
      </c>
      <c r="L2378" s="2">
        <f t="shared" si="925"/>
        <v>0</v>
      </c>
      <c r="M2378" s="2">
        <f t="shared" si="926"/>
        <v>2.0671834625323071E-2</v>
      </c>
      <c r="N2378" s="53">
        <v>1467</v>
      </c>
      <c r="O2378" s="53">
        <v>3839</v>
      </c>
      <c r="Q2378" s="53">
        <v>112</v>
      </c>
      <c r="AP2378" s="7">
        <f>IF(Q2378&gt;0,RANK(Q2378,(N2378:P2378,Q2378:AF2378)),0)</f>
        <v>3</v>
      </c>
      <c r="AQ2378" s="7">
        <f>IF(R2378&gt;0,RANK(R2378,(N2378:P2378,Q2378:AF2378)),0)</f>
        <v>0</v>
      </c>
      <c r="AR2378" s="7">
        <f>IF(T2378&gt;0,RANK(T2378,(N2378:P2378,Q2378:AF2378)),0)</f>
        <v>0</v>
      </c>
      <c r="AS2378" s="7">
        <f>IF(S2378&gt;0,RANK(S2378,(N2378:P2378,Q2378:AF2378)),0)</f>
        <v>0</v>
      </c>
      <c r="AT2378" s="2">
        <f t="shared" si="927"/>
        <v>2.0671834625322998E-2</v>
      </c>
      <c r="AU2378" s="2">
        <f t="shared" si="928"/>
        <v>0</v>
      </c>
      <c r="AV2378" s="2">
        <f t="shared" si="929"/>
        <v>0</v>
      </c>
      <c r="AW2378" s="2">
        <f t="shared" si="930"/>
        <v>0</v>
      </c>
      <c r="AY2378" t="s">
        <v>2213</v>
      </c>
      <c r="AZ2378" t="s">
        <v>935</v>
      </c>
      <c r="BA2378">
        <v>3</v>
      </c>
      <c r="BC2378">
        <v>2</v>
      </c>
      <c r="BD2378" s="91">
        <v>54</v>
      </c>
      <c r="BE2378" s="93">
        <v>89</v>
      </c>
      <c r="BF2378" s="96">
        <f t="shared" si="921"/>
        <v>54089</v>
      </c>
      <c r="BG2378" s="96">
        <f t="shared" si="931"/>
        <v>54089</v>
      </c>
      <c r="BI2378" s="7" t="s">
        <v>1447</v>
      </c>
    </row>
    <row r="2379" spans="1:61" ht="14" hidden="1" customHeight="1" outlineLevel="1" x14ac:dyDescent="0.2">
      <c r="A2379" t="s">
        <v>2314</v>
      </c>
      <c r="B2379" t="s">
        <v>935</v>
      </c>
      <c r="C2379" s="1">
        <f t="shared" si="922"/>
        <v>7305</v>
      </c>
      <c r="D2379" s="7">
        <f>IF(N2379&gt;0, RANK(N2379,(N2379:P2379,Q2379:AF2379)),0)</f>
        <v>2</v>
      </c>
      <c r="E2379" s="7">
        <f>IF(O2379&gt;0,RANK(O2379,(N2379:P2379,Q2379:AF2379)),0)</f>
        <v>1</v>
      </c>
      <c r="F2379" s="7">
        <f>IF(P2379&gt;0,RANK(P2379,(N2379:P2379,Q2379:AF2379)),0)</f>
        <v>0</v>
      </c>
      <c r="G2379" s="1">
        <f t="shared" si="932"/>
        <v>3820</v>
      </c>
      <c r="H2379" s="2">
        <f t="shared" si="933"/>
        <v>0.5229295003422314</v>
      </c>
      <c r="I2379" s="2"/>
      <c r="J2379" s="2">
        <f t="shared" si="923"/>
        <v>0.2165639972621492</v>
      </c>
      <c r="K2379" s="2">
        <f t="shared" si="924"/>
        <v>0.73949349760438055</v>
      </c>
      <c r="L2379" s="2">
        <f t="shared" si="925"/>
        <v>0</v>
      </c>
      <c r="M2379" s="2">
        <f t="shared" si="926"/>
        <v>4.3942505133470311E-2</v>
      </c>
      <c r="N2379" s="53">
        <v>1582</v>
      </c>
      <c r="O2379" s="53">
        <v>5402</v>
      </c>
      <c r="Q2379" s="53">
        <v>321</v>
      </c>
      <c r="AP2379" s="7">
        <f>IF(Q2379&gt;0,RANK(Q2379,(N2379:P2379,Q2379:AF2379)),0)</f>
        <v>3</v>
      </c>
      <c r="AQ2379" s="7">
        <f>IF(R2379&gt;0,RANK(R2379,(N2379:P2379,Q2379:AF2379)),0)</f>
        <v>0</v>
      </c>
      <c r="AR2379" s="7">
        <f>IF(T2379&gt;0,RANK(T2379,(N2379:P2379,Q2379:AF2379)),0)</f>
        <v>0</v>
      </c>
      <c r="AS2379" s="7">
        <f>IF(S2379&gt;0,RANK(S2379,(N2379:P2379,Q2379:AF2379)),0)</f>
        <v>0</v>
      </c>
      <c r="AT2379" s="2">
        <f t="shared" si="927"/>
        <v>4.3942505133470228E-2</v>
      </c>
      <c r="AU2379" s="2">
        <f t="shared" si="928"/>
        <v>0</v>
      </c>
      <c r="AV2379" s="2">
        <f t="shared" si="929"/>
        <v>0</v>
      </c>
      <c r="AW2379" s="2">
        <f t="shared" si="930"/>
        <v>0</v>
      </c>
      <c r="AY2379" t="s">
        <v>2314</v>
      </c>
      <c r="AZ2379" t="s">
        <v>935</v>
      </c>
      <c r="BA2379">
        <v>1</v>
      </c>
      <c r="BC2379">
        <v>2</v>
      </c>
      <c r="BD2379" s="91">
        <v>54</v>
      </c>
      <c r="BE2379" s="93">
        <v>91</v>
      </c>
      <c r="BF2379" s="96">
        <f t="shared" si="921"/>
        <v>54091</v>
      </c>
      <c r="BG2379" s="96">
        <f t="shared" si="931"/>
        <v>54091</v>
      </c>
      <c r="BI2379" s="7" t="s">
        <v>1447</v>
      </c>
    </row>
    <row r="2380" spans="1:61" ht="14" hidden="1" customHeight="1" outlineLevel="1" x14ac:dyDescent="0.2">
      <c r="A2380" t="s">
        <v>1374</v>
      </c>
      <c r="B2380" t="s">
        <v>935</v>
      </c>
      <c r="C2380" s="1">
        <f t="shared" si="922"/>
        <v>3791</v>
      </c>
      <c r="D2380" s="7">
        <f>IF(N2380&gt;0, RANK(N2380,(N2380:P2380,Q2380:AF2380)),0)</f>
        <v>2</v>
      </c>
      <c r="E2380" s="7">
        <f>IF(O2380&gt;0,RANK(O2380,(N2380:P2380,Q2380:AF2380)),0)</f>
        <v>1</v>
      </c>
      <c r="F2380" s="7">
        <f>IF(P2380&gt;0,RANK(P2380,(N2380:P2380,Q2380:AF2380)),0)</f>
        <v>0</v>
      </c>
      <c r="G2380" s="1">
        <f t="shared" si="932"/>
        <v>1852</v>
      </c>
      <c r="H2380" s="2">
        <f t="shared" si="933"/>
        <v>0.48852545502505934</v>
      </c>
      <c r="I2380" s="2"/>
      <c r="J2380" s="2">
        <f t="shared" si="923"/>
        <v>0.22527037720917964</v>
      </c>
      <c r="K2380" s="2">
        <f t="shared" si="924"/>
        <v>0.71379583223423904</v>
      </c>
      <c r="L2380" s="2">
        <f t="shared" si="925"/>
        <v>0</v>
      </c>
      <c r="M2380" s="2">
        <f t="shared" si="926"/>
        <v>6.0933790556581324E-2</v>
      </c>
      <c r="N2380" s="53">
        <v>854</v>
      </c>
      <c r="O2380" s="53">
        <v>2706</v>
      </c>
      <c r="Q2380" s="53">
        <v>231</v>
      </c>
      <c r="AP2380" s="7">
        <f>IF(Q2380&gt;0,RANK(Q2380,(N2380:P2380,Q2380:AF2380)),0)</f>
        <v>3</v>
      </c>
      <c r="AQ2380" s="7">
        <f>IF(R2380&gt;0,RANK(R2380,(N2380:P2380,Q2380:AF2380)),0)</f>
        <v>0</v>
      </c>
      <c r="AR2380" s="7">
        <f>IF(T2380&gt;0,RANK(T2380,(N2380:P2380,Q2380:AF2380)),0)</f>
        <v>0</v>
      </c>
      <c r="AS2380" s="7">
        <f>IF(S2380&gt;0,RANK(S2380,(N2380:P2380,Q2380:AF2380)),0)</f>
        <v>0</v>
      </c>
      <c r="AT2380" s="2">
        <f t="shared" si="927"/>
        <v>6.093379055658138E-2</v>
      </c>
      <c r="AU2380" s="2">
        <f t="shared" si="928"/>
        <v>0</v>
      </c>
      <c r="AV2380" s="2">
        <f t="shared" si="929"/>
        <v>0</v>
      </c>
      <c r="AW2380" s="2">
        <f t="shared" si="930"/>
        <v>0</v>
      </c>
      <c r="AY2380" t="s">
        <v>1374</v>
      </c>
      <c r="AZ2380" t="s">
        <v>935</v>
      </c>
      <c r="BA2380">
        <v>1</v>
      </c>
      <c r="BC2380">
        <v>2</v>
      </c>
      <c r="BD2380" s="91">
        <v>54</v>
      </c>
      <c r="BE2380" s="93">
        <v>93</v>
      </c>
      <c r="BF2380" s="96">
        <f t="shared" si="921"/>
        <v>54093</v>
      </c>
      <c r="BG2380" s="96">
        <f t="shared" si="931"/>
        <v>54093</v>
      </c>
      <c r="BI2380" s="7" t="s">
        <v>1447</v>
      </c>
    </row>
    <row r="2381" spans="1:61" ht="14" hidden="1" customHeight="1" outlineLevel="1" x14ac:dyDescent="0.2">
      <c r="A2381" t="s">
        <v>1375</v>
      </c>
      <c r="B2381" t="s">
        <v>935</v>
      </c>
      <c r="C2381" s="1">
        <f t="shared" si="922"/>
        <v>3837</v>
      </c>
      <c r="D2381" s="7">
        <f>IF(N2381&gt;0, RANK(N2381,(N2381:P2381,Q2381:AF2381)),0)</f>
        <v>2</v>
      </c>
      <c r="E2381" s="7">
        <f>IF(O2381&gt;0,RANK(O2381,(N2381:P2381,Q2381:AF2381)),0)</f>
        <v>1</v>
      </c>
      <c r="F2381" s="7">
        <f>IF(P2381&gt;0,RANK(P2381,(N2381:P2381,Q2381:AF2381)),0)</f>
        <v>0</v>
      </c>
      <c r="G2381" s="1">
        <f t="shared" si="932"/>
        <v>2483</v>
      </c>
      <c r="H2381" s="2">
        <f t="shared" si="933"/>
        <v>0.64712014594735467</v>
      </c>
      <c r="I2381" s="2"/>
      <c r="J2381" s="2">
        <f t="shared" si="923"/>
        <v>0.1594996090695856</v>
      </c>
      <c r="K2381" s="2">
        <f t="shared" si="924"/>
        <v>0.80661975501694028</v>
      </c>
      <c r="L2381" s="2">
        <f t="shared" si="925"/>
        <v>0</v>
      </c>
      <c r="M2381" s="2">
        <f t="shared" si="926"/>
        <v>3.3880635913474122E-2</v>
      </c>
      <c r="N2381" s="53">
        <v>612</v>
      </c>
      <c r="O2381" s="53">
        <v>3095</v>
      </c>
      <c r="Q2381" s="53">
        <v>130</v>
      </c>
      <c r="AP2381" s="7">
        <f>IF(Q2381&gt;0,RANK(Q2381,(N2381:P2381,Q2381:AF2381)),0)</f>
        <v>3</v>
      </c>
      <c r="AQ2381" s="7">
        <f>IF(R2381&gt;0,RANK(R2381,(N2381:P2381,Q2381:AF2381)),0)</f>
        <v>0</v>
      </c>
      <c r="AR2381" s="7">
        <f>IF(T2381&gt;0,RANK(T2381,(N2381:P2381,Q2381:AF2381)),0)</f>
        <v>0</v>
      </c>
      <c r="AS2381" s="7">
        <f>IF(S2381&gt;0,RANK(S2381,(N2381:P2381,Q2381:AF2381)),0)</f>
        <v>0</v>
      </c>
      <c r="AT2381" s="2">
        <f t="shared" si="927"/>
        <v>3.3880635913474066E-2</v>
      </c>
      <c r="AU2381" s="2">
        <f t="shared" si="928"/>
        <v>0</v>
      </c>
      <c r="AV2381" s="2">
        <f t="shared" si="929"/>
        <v>0</v>
      </c>
      <c r="AW2381" s="2">
        <f t="shared" si="930"/>
        <v>0</v>
      </c>
      <c r="AY2381" t="s">
        <v>1375</v>
      </c>
      <c r="AZ2381" t="s">
        <v>935</v>
      </c>
      <c r="BA2381">
        <v>1</v>
      </c>
      <c r="BC2381">
        <v>2</v>
      </c>
      <c r="BD2381" s="91">
        <v>54</v>
      </c>
      <c r="BE2381" s="93">
        <v>95</v>
      </c>
      <c r="BF2381" s="96">
        <f t="shared" si="921"/>
        <v>54095</v>
      </c>
      <c r="BG2381" s="96">
        <f t="shared" si="931"/>
        <v>54095</v>
      </c>
      <c r="BI2381" s="7" t="s">
        <v>1447</v>
      </c>
    </row>
    <row r="2382" spans="1:61" ht="14" hidden="1" customHeight="1" outlineLevel="1" x14ac:dyDescent="0.2">
      <c r="A2382" t="s">
        <v>429</v>
      </c>
      <c r="B2382" t="s">
        <v>935</v>
      </c>
      <c r="C2382" s="1">
        <f t="shared" si="922"/>
        <v>10051</v>
      </c>
      <c r="D2382" s="7">
        <f>IF(N2382&gt;0, RANK(N2382,(N2382:P2382,Q2382:AF2382)),0)</f>
        <v>2</v>
      </c>
      <c r="E2382" s="7">
        <f>IF(O2382&gt;0,RANK(O2382,(N2382:P2382,Q2382:AF2382)),0)</f>
        <v>1</v>
      </c>
      <c r="F2382" s="7">
        <f>IF(P2382&gt;0,RANK(P2382,(N2382:P2382,Q2382:AF2382)),0)</f>
        <v>0</v>
      </c>
      <c r="G2382" s="1">
        <f t="shared" si="932"/>
        <v>5835</v>
      </c>
      <c r="H2382" s="2">
        <f t="shared" si="933"/>
        <v>0.580539249825888</v>
      </c>
      <c r="I2382" s="2"/>
      <c r="J2382" s="2">
        <f t="shared" si="923"/>
        <v>0.19430902397771366</v>
      </c>
      <c r="K2382" s="2">
        <f t="shared" si="924"/>
        <v>0.77484827380360166</v>
      </c>
      <c r="L2382" s="2">
        <f t="shared" si="925"/>
        <v>0</v>
      </c>
      <c r="M2382" s="2">
        <f t="shared" si="926"/>
        <v>3.0842702218684681E-2</v>
      </c>
      <c r="N2382" s="53">
        <v>1953</v>
      </c>
      <c r="O2382" s="53">
        <v>7788</v>
      </c>
      <c r="Q2382" s="53">
        <v>310</v>
      </c>
      <c r="AP2382" s="7">
        <f>IF(Q2382&gt;0,RANK(Q2382,(N2382:P2382,Q2382:AF2382)),0)</f>
        <v>3</v>
      </c>
      <c r="AQ2382" s="7">
        <f>IF(R2382&gt;0,RANK(R2382,(N2382:P2382,Q2382:AF2382)),0)</f>
        <v>0</v>
      </c>
      <c r="AR2382" s="7">
        <f>IF(T2382&gt;0,RANK(T2382,(N2382:P2382,Q2382:AF2382)),0)</f>
        <v>0</v>
      </c>
      <c r="AS2382" s="7">
        <f>IF(S2382&gt;0,RANK(S2382,(N2382:P2382,Q2382:AF2382)),0)</f>
        <v>0</v>
      </c>
      <c r="AT2382" s="2">
        <f t="shared" si="927"/>
        <v>3.0842702218684709E-2</v>
      </c>
      <c r="AU2382" s="2">
        <f t="shared" si="928"/>
        <v>0</v>
      </c>
      <c r="AV2382" s="2">
        <f t="shared" si="929"/>
        <v>0</v>
      </c>
      <c r="AW2382" s="2">
        <f t="shared" si="930"/>
        <v>0</v>
      </c>
      <c r="AY2382" t="s">
        <v>429</v>
      </c>
      <c r="AZ2382" t="s">
        <v>935</v>
      </c>
      <c r="BA2382">
        <v>2</v>
      </c>
      <c r="BC2382">
        <v>2</v>
      </c>
      <c r="BD2382" s="91">
        <v>54</v>
      </c>
      <c r="BE2382" s="93">
        <v>97</v>
      </c>
      <c r="BF2382" s="96">
        <f t="shared" si="921"/>
        <v>54097</v>
      </c>
      <c r="BG2382" s="96">
        <f t="shared" si="931"/>
        <v>54097</v>
      </c>
      <c r="BI2382" s="7" t="s">
        <v>1447</v>
      </c>
    </row>
    <row r="2383" spans="1:61" ht="14" hidden="1" customHeight="1" outlineLevel="1" x14ac:dyDescent="0.2">
      <c r="A2383" t="s">
        <v>1199</v>
      </c>
      <c r="B2383" t="s">
        <v>935</v>
      </c>
      <c r="C2383" s="1">
        <f t="shared" si="922"/>
        <v>16326</v>
      </c>
      <c r="D2383" s="7">
        <f>IF(N2383&gt;0, RANK(N2383,(N2383:P2383,Q2383:AF2383)),0)</f>
        <v>2</v>
      </c>
      <c r="E2383" s="7">
        <f>IF(O2383&gt;0,RANK(O2383,(N2383:P2383,Q2383:AF2383)),0)</f>
        <v>1</v>
      </c>
      <c r="F2383" s="7">
        <f>IF(P2383&gt;0,RANK(P2383,(N2383:P2383,Q2383:AF2383)),0)</f>
        <v>0</v>
      </c>
      <c r="G2383" s="1">
        <f t="shared" si="932"/>
        <v>8153</v>
      </c>
      <c r="H2383" s="2">
        <f t="shared" si="933"/>
        <v>0.49938748009310302</v>
      </c>
      <c r="I2383" s="2"/>
      <c r="J2383" s="2">
        <f t="shared" si="923"/>
        <v>0.23857650373637143</v>
      </c>
      <c r="K2383" s="2">
        <f t="shared" si="924"/>
        <v>0.73796398382947448</v>
      </c>
      <c r="L2383" s="2">
        <f t="shared" si="925"/>
        <v>0</v>
      </c>
      <c r="M2383" s="2">
        <f t="shared" si="926"/>
        <v>2.3459512434154117E-2</v>
      </c>
      <c r="N2383" s="53">
        <v>3895</v>
      </c>
      <c r="O2383" s="53">
        <v>12048</v>
      </c>
      <c r="Q2383" s="53">
        <v>383</v>
      </c>
      <c r="AP2383" s="7">
        <f>IF(Q2383&gt;0,RANK(Q2383,(N2383:P2383,Q2383:AF2383)),0)</f>
        <v>3</v>
      </c>
      <c r="AQ2383" s="7">
        <f>IF(R2383&gt;0,RANK(R2383,(N2383:P2383,Q2383:AF2383)),0)</f>
        <v>0</v>
      </c>
      <c r="AR2383" s="7">
        <f>IF(T2383&gt;0,RANK(T2383,(N2383:P2383,Q2383:AF2383)),0)</f>
        <v>0</v>
      </c>
      <c r="AS2383" s="7">
        <f>IF(S2383&gt;0,RANK(S2383,(N2383:P2383,Q2383:AF2383)),0)</f>
        <v>0</v>
      </c>
      <c r="AT2383" s="2">
        <f t="shared" si="927"/>
        <v>2.345951243415411E-2</v>
      </c>
      <c r="AU2383" s="2">
        <f t="shared" si="928"/>
        <v>0</v>
      </c>
      <c r="AV2383" s="2">
        <f t="shared" si="929"/>
        <v>0</v>
      </c>
      <c r="AW2383" s="2">
        <f t="shared" si="930"/>
        <v>0</v>
      </c>
      <c r="AY2383" t="s">
        <v>1199</v>
      </c>
      <c r="AZ2383" t="s">
        <v>935</v>
      </c>
      <c r="BA2383">
        <v>3</v>
      </c>
      <c r="BC2383">
        <v>2</v>
      </c>
      <c r="BD2383" s="91">
        <v>54</v>
      </c>
      <c r="BE2383" s="93">
        <v>99</v>
      </c>
      <c r="BF2383" s="96">
        <f t="shared" si="921"/>
        <v>54099</v>
      </c>
      <c r="BG2383" s="96">
        <f t="shared" si="931"/>
        <v>54099</v>
      </c>
      <c r="BI2383" s="7" t="s">
        <v>1447</v>
      </c>
    </row>
    <row r="2384" spans="1:61" ht="14" hidden="1" customHeight="1" outlineLevel="1" x14ac:dyDescent="0.2">
      <c r="A2384" t="s">
        <v>2412</v>
      </c>
      <c r="B2384" t="s">
        <v>935</v>
      </c>
      <c r="C2384" s="1">
        <f t="shared" si="922"/>
        <v>3279</v>
      </c>
      <c r="D2384" s="7">
        <f>IF(N2384&gt;0, RANK(N2384,(N2384:P2384,Q2384:AF2384)),0)</f>
        <v>2</v>
      </c>
      <c r="E2384" s="7">
        <f>IF(O2384&gt;0,RANK(O2384,(N2384:P2384,Q2384:AF2384)),0)</f>
        <v>1</v>
      </c>
      <c r="F2384" s="7">
        <f>IF(P2384&gt;0,RANK(P2384,(N2384:P2384,Q2384:AF2384)),0)</f>
        <v>0</v>
      </c>
      <c r="G2384" s="1">
        <f t="shared" si="932"/>
        <v>1972</v>
      </c>
      <c r="H2384" s="2">
        <f t="shared" si="933"/>
        <v>0.60140286672766086</v>
      </c>
      <c r="I2384" s="2"/>
      <c r="J2384" s="2">
        <f t="shared" si="923"/>
        <v>0.18694724001219884</v>
      </c>
      <c r="K2384" s="2">
        <f t="shared" si="924"/>
        <v>0.78835010673985972</v>
      </c>
      <c r="L2384" s="2">
        <f t="shared" si="925"/>
        <v>0</v>
      </c>
      <c r="M2384" s="2">
        <f t="shared" si="926"/>
        <v>2.4702653247941408E-2</v>
      </c>
      <c r="N2384" s="53">
        <v>613</v>
      </c>
      <c r="O2384" s="53">
        <v>2585</v>
      </c>
      <c r="Q2384" s="53">
        <v>81</v>
      </c>
      <c r="AP2384" s="7">
        <f>IF(Q2384&gt;0,RANK(Q2384,(N2384:P2384,Q2384:AF2384)),0)</f>
        <v>3</v>
      </c>
      <c r="AQ2384" s="7">
        <f>IF(R2384&gt;0,RANK(R2384,(N2384:P2384,Q2384:AF2384)),0)</f>
        <v>0</v>
      </c>
      <c r="AR2384" s="7">
        <f>IF(T2384&gt;0,RANK(T2384,(N2384:P2384,Q2384:AF2384)),0)</f>
        <v>0</v>
      </c>
      <c r="AS2384" s="7">
        <f>IF(S2384&gt;0,RANK(S2384,(N2384:P2384,Q2384:AF2384)),0)</f>
        <v>0</v>
      </c>
      <c r="AT2384" s="2">
        <f t="shared" si="927"/>
        <v>2.4702653247941447E-2</v>
      </c>
      <c r="AU2384" s="2">
        <f t="shared" si="928"/>
        <v>0</v>
      </c>
      <c r="AV2384" s="2">
        <f t="shared" si="929"/>
        <v>0</v>
      </c>
      <c r="AW2384" s="2">
        <f t="shared" si="930"/>
        <v>0</v>
      </c>
      <c r="AY2384" t="s">
        <v>2412</v>
      </c>
      <c r="AZ2384" t="s">
        <v>935</v>
      </c>
      <c r="BA2384">
        <v>3</v>
      </c>
      <c r="BC2384">
        <v>2</v>
      </c>
      <c r="BD2384" s="91">
        <v>54</v>
      </c>
      <c r="BE2384" s="93">
        <v>101</v>
      </c>
      <c r="BF2384" s="96">
        <f t="shared" si="921"/>
        <v>54101</v>
      </c>
      <c r="BG2384" s="96">
        <f t="shared" si="931"/>
        <v>54101</v>
      </c>
      <c r="BI2384" s="7" t="s">
        <v>1447</v>
      </c>
    </row>
    <row r="2385" spans="1:63" ht="14" hidden="1" customHeight="1" outlineLevel="1" x14ac:dyDescent="0.2">
      <c r="A2385" t="s">
        <v>167</v>
      </c>
      <c r="B2385" t="s">
        <v>935</v>
      </c>
      <c r="C2385" s="1">
        <f t="shared" si="922"/>
        <v>6491</v>
      </c>
      <c r="D2385" s="7">
        <f>IF(N2385&gt;0, RANK(N2385,(N2385:P2385,Q2385:AF2385)),0)</f>
        <v>2</v>
      </c>
      <c r="E2385" s="7">
        <f>IF(O2385&gt;0,RANK(O2385,(N2385:P2385,Q2385:AF2385)),0)</f>
        <v>1</v>
      </c>
      <c r="F2385" s="7">
        <f>IF(P2385&gt;0,RANK(P2385,(N2385:P2385,Q2385:AF2385)),0)</f>
        <v>0</v>
      </c>
      <c r="G2385" s="1">
        <f t="shared" si="932"/>
        <v>3370</v>
      </c>
      <c r="H2385" s="2">
        <f t="shared" si="933"/>
        <v>0.51918040363580342</v>
      </c>
      <c r="I2385" s="2"/>
      <c r="J2385" s="2">
        <f t="shared" si="923"/>
        <v>0.22199969188106608</v>
      </c>
      <c r="K2385" s="2">
        <f t="shared" si="924"/>
        <v>0.74118009551686947</v>
      </c>
      <c r="L2385" s="2">
        <f t="shared" si="925"/>
        <v>0</v>
      </c>
      <c r="M2385" s="2">
        <f t="shared" si="926"/>
        <v>3.6820212602064473E-2</v>
      </c>
      <c r="N2385" s="53">
        <v>1441</v>
      </c>
      <c r="O2385" s="53">
        <v>4811</v>
      </c>
      <c r="Q2385" s="53">
        <v>239</v>
      </c>
      <c r="AP2385" s="7">
        <f>IF(Q2385&gt;0,RANK(Q2385,(N2385:P2385,Q2385:AF2385)),0)</f>
        <v>3</v>
      </c>
      <c r="AQ2385" s="7">
        <f>IF(R2385&gt;0,RANK(R2385,(N2385:P2385,Q2385:AF2385)),0)</f>
        <v>0</v>
      </c>
      <c r="AR2385" s="7">
        <f>IF(T2385&gt;0,RANK(T2385,(N2385:P2385,Q2385:AF2385)),0)</f>
        <v>0</v>
      </c>
      <c r="AS2385" s="7">
        <f>IF(S2385&gt;0,RANK(S2385,(N2385:P2385,Q2385:AF2385)),0)</f>
        <v>0</v>
      </c>
      <c r="AT2385" s="2">
        <f t="shared" si="927"/>
        <v>3.6820212602064396E-2</v>
      </c>
      <c r="AU2385" s="2">
        <f t="shared" si="928"/>
        <v>0</v>
      </c>
      <c r="AV2385" s="2">
        <f t="shared" si="929"/>
        <v>0</v>
      </c>
      <c r="AW2385" s="2">
        <f t="shared" si="930"/>
        <v>0</v>
      </c>
      <c r="AY2385" t="s">
        <v>167</v>
      </c>
      <c r="AZ2385" t="s">
        <v>935</v>
      </c>
      <c r="BA2385">
        <v>1</v>
      </c>
      <c r="BC2385">
        <v>2</v>
      </c>
      <c r="BD2385" s="91">
        <v>54</v>
      </c>
      <c r="BE2385" s="93">
        <v>103</v>
      </c>
      <c r="BF2385" s="96">
        <f t="shared" si="921"/>
        <v>54103</v>
      </c>
      <c r="BG2385" s="96">
        <f t="shared" si="931"/>
        <v>54103</v>
      </c>
      <c r="BI2385" s="7" t="s">
        <v>1447</v>
      </c>
    </row>
    <row r="2386" spans="1:63" ht="14" hidden="1" customHeight="1" outlineLevel="1" x14ac:dyDescent="0.2">
      <c r="A2386" t="s">
        <v>205</v>
      </c>
      <c r="B2386" t="s">
        <v>935</v>
      </c>
      <c r="C2386" s="1">
        <f t="shared" si="922"/>
        <v>2602</v>
      </c>
      <c r="D2386" s="7">
        <f>IF(N2386&gt;0, RANK(N2386,(N2386:P2386,Q2386:AF2386)),0)</f>
        <v>2</v>
      </c>
      <c r="E2386" s="7">
        <f>IF(O2386&gt;0,RANK(O2386,(N2386:P2386,Q2386:AF2386)),0)</f>
        <v>1</v>
      </c>
      <c r="F2386" s="7">
        <f>IF(P2386&gt;0,RANK(P2386,(N2386:P2386,Q2386:AF2386)),0)</f>
        <v>0</v>
      </c>
      <c r="G2386" s="1">
        <f t="shared" si="932"/>
        <v>1690</v>
      </c>
      <c r="H2386" s="2">
        <f t="shared" si="933"/>
        <v>0.64950038431975399</v>
      </c>
      <c r="I2386" s="2"/>
      <c r="J2386" s="2">
        <f t="shared" si="923"/>
        <v>0.16372021521906227</v>
      </c>
      <c r="K2386" s="2">
        <f t="shared" si="924"/>
        <v>0.81322059953881631</v>
      </c>
      <c r="L2386" s="2">
        <f t="shared" si="925"/>
        <v>0</v>
      </c>
      <c r="M2386" s="2">
        <f t="shared" si="926"/>
        <v>2.3059185242121472E-2</v>
      </c>
      <c r="N2386" s="53">
        <v>426</v>
      </c>
      <c r="O2386" s="53">
        <v>2116</v>
      </c>
      <c r="Q2386" s="53">
        <v>60</v>
      </c>
      <c r="AP2386" s="7">
        <f>IF(Q2386&gt;0,RANK(Q2386,(N2386:P2386,Q2386:AF2386)),0)</f>
        <v>3</v>
      </c>
      <c r="AQ2386" s="7">
        <f>IF(R2386&gt;0,RANK(R2386,(N2386:P2386,Q2386:AF2386)),0)</f>
        <v>0</v>
      </c>
      <c r="AR2386" s="7">
        <f>IF(T2386&gt;0,RANK(T2386,(N2386:P2386,Q2386:AF2386)),0)</f>
        <v>0</v>
      </c>
      <c r="AS2386" s="7">
        <f>IF(S2386&gt;0,RANK(S2386,(N2386:P2386,Q2386:AF2386)),0)</f>
        <v>0</v>
      </c>
      <c r="AT2386" s="2">
        <f t="shared" si="927"/>
        <v>2.3059185242121444E-2</v>
      </c>
      <c r="AU2386" s="2">
        <f t="shared" si="928"/>
        <v>0</v>
      </c>
      <c r="AV2386" s="2">
        <f t="shared" si="929"/>
        <v>0</v>
      </c>
      <c r="AW2386" s="2">
        <f t="shared" si="930"/>
        <v>0</v>
      </c>
      <c r="AY2386" t="s">
        <v>205</v>
      </c>
      <c r="AZ2386" t="s">
        <v>935</v>
      </c>
      <c r="BA2386">
        <v>2</v>
      </c>
      <c r="BC2386">
        <v>2</v>
      </c>
      <c r="BD2386" s="91">
        <v>54</v>
      </c>
      <c r="BE2386" s="93">
        <v>105</v>
      </c>
      <c r="BF2386" s="96">
        <f t="shared" si="921"/>
        <v>54105</v>
      </c>
      <c r="BG2386" s="96">
        <f t="shared" si="931"/>
        <v>54105</v>
      </c>
      <c r="BI2386" s="7" t="s">
        <v>1447</v>
      </c>
    </row>
    <row r="2387" spans="1:63" ht="14" hidden="1" customHeight="1" outlineLevel="1" x14ac:dyDescent="0.2">
      <c r="A2387" t="s">
        <v>1538</v>
      </c>
      <c r="B2387" t="s">
        <v>935</v>
      </c>
      <c r="C2387" s="1">
        <f t="shared" si="922"/>
        <v>38123</v>
      </c>
      <c r="D2387" s="7">
        <f>IF(N2387&gt;0, RANK(N2387,(N2387:P2387,Q2387:AF2387)),0)</f>
        <v>2</v>
      </c>
      <c r="E2387" s="7">
        <f>IF(O2387&gt;0,RANK(O2387,(N2387:P2387,Q2387:AF2387)),0)</f>
        <v>1</v>
      </c>
      <c r="F2387" s="7">
        <f>IF(P2387&gt;0,RANK(P2387,(N2387:P2387,Q2387:AF2387)),0)</f>
        <v>0</v>
      </c>
      <c r="G2387" s="1">
        <f t="shared" si="932"/>
        <v>18374</v>
      </c>
      <c r="H2387" s="2">
        <f t="shared" si="933"/>
        <v>0.48196626708286339</v>
      </c>
      <c r="I2387" s="2"/>
      <c r="J2387" s="2">
        <f t="shared" si="923"/>
        <v>0.24549484563124624</v>
      </c>
      <c r="K2387" s="2">
        <f t="shared" si="924"/>
        <v>0.72746111271410963</v>
      </c>
      <c r="L2387" s="2">
        <f t="shared" si="925"/>
        <v>0</v>
      </c>
      <c r="M2387" s="2">
        <f t="shared" si="926"/>
        <v>2.7044041654644135E-2</v>
      </c>
      <c r="N2387" s="53">
        <v>9359</v>
      </c>
      <c r="O2387" s="53">
        <v>27733</v>
      </c>
      <c r="Q2387" s="53">
        <v>1031</v>
      </c>
      <c r="AP2387" s="7">
        <f>IF(Q2387&gt;0,RANK(Q2387,(N2387:P2387,Q2387:AF2387)),0)</f>
        <v>3</v>
      </c>
      <c r="AQ2387" s="7">
        <f>IF(R2387&gt;0,RANK(R2387,(N2387:P2387,Q2387:AF2387)),0)</f>
        <v>0</v>
      </c>
      <c r="AR2387" s="7">
        <f>IF(T2387&gt;0,RANK(T2387,(N2387:P2387,Q2387:AF2387)),0)</f>
        <v>0</v>
      </c>
      <c r="AS2387" s="7">
        <f>IF(S2387&gt;0,RANK(S2387,(N2387:P2387,Q2387:AF2387)),0)</f>
        <v>0</v>
      </c>
      <c r="AT2387" s="2">
        <f t="shared" si="927"/>
        <v>2.7044041654644177E-2</v>
      </c>
      <c r="AU2387" s="2">
        <f t="shared" si="928"/>
        <v>0</v>
      </c>
      <c r="AV2387" s="2">
        <f t="shared" si="929"/>
        <v>0</v>
      </c>
      <c r="AW2387" s="2">
        <f t="shared" si="930"/>
        <v>0</v>
      </c>
      <c r="AY2387" t="s">
        <v>1538</v>
      </c>
      <c r="AZ2387" t="s">
        <v>935</v>
      </c>
      <c r="BA2387">
        <v>1</v>
      </c>
      <c r="BC2387">
        <v>2</v>
      </c>
      <c r="BD2387" s="91">
        <v>54</v>
      </c>
      <c r="BE2387" s="93">
        <v>107</v>
      </c>
      <c r="BF2387" s="96">
        <f t="shared" si="921"/>
        <v>54107</v>
      </c>
      <c r="BG2387" s="96">
        <f t="shared" si="931"/>
        <v>54107</v>
      </c>
      <c r="BI2387" s="7" t="s">
        <v>1447</v>
      </c>
    </row>
    <row r="2388" spans="1:63" ht="14" hidden="1" customHeight="1" outlineLevel="1" x14ac:dyDescent="0.2">
      <c r="A2388" t="s">
        <v>2175</v>
      </c>
      <c r="B2388" t="s">
        <v>935</v>
      </c>
      <c r="C2388" s="1">
        <f t="shared" si="922"/>
        <v>8208</v>
      </c>
      <c r="D2388" s="7">
        <f>IF(N2388&gt;0, RANK(N2388,(N2388:P2388,Q2388:AF2388)),0)</f>
        <v>2</v>
      </c>
      <c r="E2388" s="7">
        <f>IF(O2388&gt;0,RANK(O2388,(N2388:P2388,Q2388:AF2388)),0)</f>
        <v>1</v>
      </c>
      <c r="F2388" s="7">
        <f>IF(P2388&gt;0,RANK(P2388,(N2388:P2388,Q2388:AF2388)),0)</f>
        <v>0</v>
      </c>
      <c r="G2388" s="1">
        <f t="shared" si="932"/>
        <v>5084</v>
      </c>
      <c r="H2388" s="2">
        <f t="shared" si="933"/>
        <v>0.61939571150097461</v>
      </c>
      <c r="I2388" s="2"/>
      <c r="J2388" s="2">
        <f t="shared" si="923"/>
        <v>0.1814083820662768</v>
      </c>
      <c r="K2388" s="2">
        <f t="shared" si="924"/>
        <v>0.80080409356725146</v>
      </c>
      <c r="L2388" s="2">
        <f t="shared" si="925"/>
        <v>0</v>
      </c>
      <c r="M2388" s="2">
        <f t="shared" si="926"/>
        <v>1.7787524366471685E-2</v>
      </c>
      <c r="N2388" s="53">
        <v>1489</v>
      </c>
      <c r="O2388" s="53">
        <v>6573</v>
      </c>
      <c r="Q2388" s="53">
        <v>146</v>
      </c>
      <c r="AP2388" s="7">
        <f>IF(Q2388&gt;0,RANK(Q2388,(N2388:P2388,Q2388:AF2388)),0)</f>
        <v>3</v>
      </c>
      <c r="AQ2388" s="7">
        <f>IF(R2388&gt;0,RANK(R2388,(N2388:P2388,Q2388:AF2388)),0)</f>
        <v>0</v>
      </c>
      <c r="AR2388" s="7">
        <f>IF(T2388&gt;0,RANK(T2388,(N2388:P2388,Q2388:AF2388)),0)</f>
        <v>0</v>
      </c>
      <c r="AS2388" s="7">
        <f>IF(S2388&gt;0,RANK(S2388,(N2388:P2388,Q2388:AF2388)),0)</f>
        <v>0</v>
      </c>
      <c r="AT2388" s="2">
        <f t="shared" si="927"/>
        <v>1.7787524366471734E-2</v>
      </c>
      <c r="AU2388" s="2">
        <f t="shared" si="928"/>
        <v>0</v>
      </c>
      <c r="AV2388" s="2">
        <f t="shared" si="929"/>
        <v>0</v>
      </c>
      <c r="AW2388" s="2">
        <f t="shared" si="930"/>
        <v>0</v>
      </c>
      <c r="AY2388" t="s">
        <v>2175</v>
      </c>
      <c r="AZ2388" t="s">
        <v>935</v>
      </c>
      <c r="BA2388">
        <v>3</v>
      </c>
      <c r="BC2388">
        <v>2</v>
      </c>
      <c r="BD2388" s="91">
        <v>54</v>
      </c>
      <c r="BE2388" s="93">
        <v>109</v>
      </c>
      <c r="BF2388" s="96">
        <f t="shared" si="921"/>
        <v>54109</v>
      </c>
      <c r="BG2388" s="96">
        <f t="shared" si="931"/>
        <v>54109</v>
      </c>
      <c r="BI2388" s="7" t="s">
        <v>1447</v>
      </c>
    </row>
    <row r="2389" spans="1:63" ht="14" customHeight="1" collapsed="1" x14ac:dyDescent="0.2">
      <c r="A2389" t="s">
        <v>934</v>
      </c>
      <c r="B2389" t="s">
        <v>2397</v>
      </c>
      <c r="C2389" s="1">
        <f t="shared" si="922"/>
        <v>778918</v>
      </c>
      <c r="D2389" s="7">
        <f>IF(N2389&gt;0, RANK(N2389,(N2389:P2389,Q2389:AF2389)),0)</f>
        <v>2</v>
      </c>
      <c r="E2389" s="7">
        <f>IF(O2389&gt;0,RANK(O2389,(N2389:P2389,Q2389:AF2389)),0)</f>
        <v>1</v>
      </c>
      <c r="F2389" s="7">
        <f>IF(P2389&gt;0,RANK(P2389,(N2389:P2389,Q2389:AF2389)),0)</f>
        <v>0</v>
      </c>
      <c r="G2389" s="1">
        <f t="shared" si="932"/>
        <v>337145</v>
      </c>
      <c r="H2389" s="2">
        <f t="shared" si="933"/>
        <v>0.43283760293124562</v>
      </c>
      <c r="I2389" s="2"/>
      <c r="J2389" s="2">
        <f t="shared" si="923"/>
        <v>0.27000146356869403</v>
      </c>
      <c r="K2389" s="2">
        <f t="shared" si="924"/>
        <v>0.70283906649993966</v>
      </c>
      <c r="L2389" s="2">
        <f t="shared" si="925"/>
        <v>0</v>
      </c>
      <c r="M2389" s="2">
        <f t="shared" si="926"/>
        <v>2.7159469931366309E-2</v>
      </c>
      <c r="N2389" s="56">
        <f>SUM(N2334:N2388)</f>
        <v>210309</v>
      </c>
      <c r="O2389" s="56">
        <f>SUM(O2334:O2388)</f>
        <v>547454</v>
      </c>
      <c r="P2389" s="56"/>
      <c r="Q2389" s="56">
        <f>SUM(Q2334:Q2388)</f>
        <v>21155</v>
      </c>
      <c r="R2389" s="56"/>
      <c r="S2389" s="56"/>
      <c r="X2389" s="56"/>
      <c r="Y2389" s="56"/>
      <c r="Z2389" s="56"/>
      <c r="AA2389" s="56"/>
      <c r="AB2389" s="56"/>
      <c r="AP2389" s="7">
        <f>IF(Q2389&gt;0,RANK(Q2389,(N2389:P2389,Q2389:AF2389)),0)</f>
        <v>3</v>
      </c>
      <c r="AQ2389" s="7">
        <f>IF(R2389&gt;0,RANK(R2389,(N2389:P2389,Q2389:AF2389)),0)</f>
        <v>0</v>
      </c>
      <c r="AR2389" s="7">
        <f>IF(T2389&gt;0,RANK(T2389,(N2389:P2389,Q2389:AF2389)),0)</f>
        <v>0</v>
      </c>
      <c r="AS2389" s="7">
        <f>IF(S2389&gt;0,RANK(S2389,(N2389:P2389,Q2389:AF2389)),0)</f>
        <v>0</v>
      </c>
      <c r="AT2389" s="2">
        <f t="shared" si="927"/>
        <v>2.715946993136633E-2</v>
      </c>
      <c r="AU2389" s="2">
        <f t="shared" si="928"/>
        <v>0</v>
      </c>
      <c r="AV2389" s="2">
        <f t="shared" si="929"/>
        <v>0</v>
      </c>
      <c r="AW2389" s="2">
        <f t="shared" si="930"/>
        <v>0</v>
      </c>
      <c r="AY2389" t="s">
        <v>934</v>
      </c>
      <c r="AZ2389" t="s">
        <v>2397</v>
      </c>
      <c r="BA2389" t="s">
        <v>2903</v>
      </c>
      <c r="BC2389">
        <v>2</v>
      </c>
      <c r="BD2389" s="91">
        <v>54</v>
      </c>
      <c r="BE2389" s="93"/>
      <c r="BF2389" s="91">
        <v>54</v>
      </c>
      <c r="BG2389" s="91">
        <f t="shared" si="931"/>
        <v>54</v>
      </c>
      <c r="BI2389" s="7" t="s">
        <v>2154</v>
      </c>
    </row>
    <row r="2390" spans="1:63" ht="14" customHeight="1" x14ac:dyDescent="0.2">
      <c r="C2390" s="1"/>
      <c r="E2390" s="7"/>
      <c r="F2390" s="7"/>
      <c r="I2390" s="2"/>
      <c r="AP2390" s="7"/>
      <c r="AQ2390" s="7"/>
      <c r="AR2390" s="7"/>
      <c r="AS2390" s="7"/>
      <c r="BA2390" t="s">
        <v>2903</v>
      </c>
      <c r="BD2390" s="91"/>
      <c r="BE2390" s="93"/>
      <c r="BF2390" s="96"/>
      <c r="BG2390" s="96"/>
    </row>
    <row r="2391" spans="1:63" ht="14" hidden="1" customHeight="1" outlineLevel="1" x14ac:dyDescent="0.2">
      <c r="A2391" t="s">
        <v>1763</v>
      </c>
      <c r="B2391" t="s">
        <v>1230</v>
      </c>
      <c r="C2391" s="1">
        <f t="shared" ref="C2391:C2414" si="934">SUM(N2391:AN2391)</f>
        <v>18328</v>
      </c>
      <c r="D2391" s="7">
        <f>IF(N2391&gt;0, RANK(N2391,(N2391:P2391,Q2391:AF2391)),0)</f>
        <v>2</v>
      </c>
      <c r="E2391" s="7">
        <f>IF(O2391&gt;0,RANK(O2391,(N2391:P2391,Q2391:AF2391)),0)</f>
        <v>1</v>
      </c>
      <c r="F2391" s="7">
        <f>IF(P2391&gt;0,RANK(P2391,(N2391:P2391,Q2391:AF2391)),0)</f>
        <v>0</v>
      </c>
      <c r="G2391" s="1">
        <f t="shared" ref="G2391:G2414" si="935">IF(C2391&gt;0,MAX(N2391:P2391)-LARGE(N2391:P2391,2),0)</f>
        <v>182</v>
      </c>
      <c r="H2391" s="2">
        <f t="shared" ref="H2391:H2414" si="936">IF(C2391&gt;0,G2391/C2391,0)</f>
        <v>9.9301615015277168E-3</v>
      </c>
      <c r="I2391" s="2"/>
      <c r="J2391" s="2">
        <f t="shared" ref="J2391:J2414" si="937">IF($C2391=0,"-",N2391/$C2391)</f>
        <v>0.49312527280663465</v>
      </c>
      <c r="K2391" s="2">
        <f t="shared" ref="K2391:K2414" si="938">IF($C2391=0,"-",O2391/$C2391)</f>
        <v>0.50305543430816235</v>
      </c>
      <c r="L2391" s="2">
        <f t="shared" ref="L2391:L2414" si="939">IF($C2391=0,"-",P2391/$C2391)</f>
        <v>0</v>
      </c>
      <c r="M2391" s="2">
        <f t="shared" ref="M2391:M2414" si="940">IF(C2391=0,"-",(1-J2391-K2391-L2391))</f>
        <v>3.8192928852029961E-3</v>
      </c>
      <c r="N2391" s="53">
        <v>9038</v>
      </c>
      <c r="O2391" s="53">
        <v>9220</v>
      </c>
      <c r="X2391" s="53">
        <v>70</v>
      </c>
      <c r="AP2391" s="7">
        <f>IF(Q2391&gt;0,RANK(Q2391,(N2391:P2391,Q2391:AF2391)),0)</f>
        <v>0</v>
      </c>
      <c r="AQ2391" s="7">
        <f>IF(R2391&gt;0,RANK(R2391,(N2391:P2391,Q2391:AF2391)),0)</f>
        <v>0</v>
      </c>
      <c r="AR2391" s="7">
        <f>IF(T2391&gt;0,RANK(T2391,(N2391:P2391,Q2391:AF2391)),0)</f>
        <v>0</v>
      </c>
      <c r="AS2391" s="7">
        <f>IF(S2391&gt;0,RANK(S2391,(N2391:P2391,Q2391:AF2391)),0)</f>
        <v>0</v>
      </c>
      <c r="AT2391" s="2">
        <f t="shared" ref="AT2391:AT2414" si="941">IF($C2391=0,"-",Q2391/$C2391)</f>
        <v>0</v>
      </c>
      <c r="AU2391" s="2">
        <f t="shared" ref="AU2391:AU2414" si="942">IF($C2391=0,"-",R2391/$C2391)</f>
        <v>0</v>
      </c>
      <c r="AV2391" s="2">
        <f t="shared" ref="AV2391:AV2414" si="943">IF($C2391=0,"-",T2391/$C2391)</f>
        <v>0</v>
      </c>
      <c r="AW2391" s="2">
        <f t="shared" ref="AW2391:AW2414" si="944">IF($C2391=0,"-",S2391/$C2391)</f>
        <v>0</v>
      </c>
      <c r="AY2391" t="s">
        <v>1763</v>
      </c>
      <c r="AZ2391" t="s">
        <v>1230</v>
      </c>
      <c r="BA2391">
        <v>1</v>
      </c>
      <c r="BC2391">
        <v>2</v>
      </c>
      <c r="BD2391" s="91">
        <v>56</v>
      </c>
      <c r="BE2391" s="93">
        <v>1</v>
      </c>
      <c r="BF2391" s="96">
        <f t="shared" ref="BF2391:BF2396" si="945">1000*BD2391+BE2391</f>
        <v>56001</v>
      </c>
      <c r="BG2391" s="96">
        <f t="shared" si="931"/>
        <v>56001</v>
      </c>
      <c r="BI2391" s="7" t="s">
        <v>1447</v>
      </c>
      <c r="BJ2391" s="53">
        <v>409</v>
      </c>
      <c r="BK2391" s="53">
        <v>7</v>
      </c>
    </row>
    <row r="2392" spans="1:63" ht="14" hidden="1" customHeight="1" outlineLevel="1" x14ac:dyDescent="0.2">
      <c r="A2392" t="s">
        <v>1154</v>
      </c>
      <c r="B2392" t="s">
        <v>1230</v>
      </c>
      <c r="C2392" s="1">
        <f t="shared" si="934"/>
        <v>5655</v>
      </c>
      <c r="D2392" s="7">
        <f>IF(N2392&gt;0, RANK(N2392,(N2392:P2392,Q2392:AF2392)),0)</f>
        <v>2</v>
      </c>
      <c r="E2392" s="7">
        <f>IF(O2392&gt;0,RANK(O2392,(N2392:P2392,Q2392:AF2392)),0)</f>
        <v>1</v>
      </c>
      <c r="F2392" s="7">
        <f>IF(P2392&gt;0,RANK(P2392,(N2392:P2392,Q2392:AF2392)),0)</f>
        <v>0</v>
      </c>
      <c r="G2392" s="1">
        <f t="shared" si="935"/>
        <v>4131</v>
      </c>
      <c r="H2392" s="2">
        <f t="shared" si="936"/>
        <v>0.73050397877984086</v>
      </c>
      <c r="I2392" s="2"/>
      <c r="J2392" s="2">
        <f t="shared" si="937"/>
        <v>0.1336870026525199</v>
      </c>
      <c r="K2392" s="2">
        <f t="shared" si="938"/>
        <v>0.86419098143236073</v>
      </c>
      <c r="L2392" s="2">
        <f t="shared" si="939"/>
        <v>0</v>
      </c>
      <c r="M2392" s="2">
        <f t="shared" si="940"/>
        <v>2.1220159151194018E-3</v>
      </c>
      <c r="N2392" s="53">
        <v>756</v>
      </c>
      <c r="O2392" s="53">
        <v>4887</v>
      </c>
      <c r="X2392" s="53">
        <v>12</v>
      </c>
      <c r="AP2392" s="7">
        <f>IF(Q2392&gt;0,RANK(Q2392,(N2392:P2392,Q2392:AF2392)),0)</f>
        <v>0</v>
      </c>
      <c r="AQ2392" s="7">
        <f>IF(R2392&gt;0,RANK(R2392,(N2392:P2392,Q2392:AF2392)),0)</f>
        <v>0</v>
      </c>
      <c r="AR2392" s="7">
        <f>IF(T2392&gt;0,RANK(T2392,(N2392:P2392,Q2392:AF2392)),0)</f>
        <v>0</v>
      </c>
      <c r="AS2392" s="7">
        <f>IF(S2392&gt;0,RANK(S2392,(N2392:P2392,Q2392:AF2392)),0)</f>
        <v>0</v>
      </c>
      <c r="AT2392" s="2">
        <f t="shared" si="941"/>
        <v>0</v>
      </c>
      <c r="AU2392" s="2">
        <f t="shared" si="942"/>
        <v>0</v>
      </c>
      <c r="AV2392" s="2">
        <f t="shared" si="943"/>
        <v>0</v>
      </c>
      <c r="AW2392" s="2">
        <f t="shared" si="944"/>
        <v>0</v>
      </c>
      <c r="AY2392" t="s">
        <v>1154</v>
      </c>
      <c r="AZ2392" t="s">
        <v>1230</v>
      </c>
      <c r="BA2392">
        <v>1</v>
      </c>
      <c r="BC2392">
        <v>2</v>
      </c>
      <c r="BD2392" s="91">
        <v>56</v>
      </c>
      <c r="BE2392" s="93">
        <v>3</v>
      </c>
      <c r="BF2392" s="96">
        <f t="shared" si="945"/>
        <v>56003</v>
      </c>
      <c r="BG2392" s="96">
        <f t="shared" si="931"/>
        <v>56003</v>
      </c>
      <c r="BI2392" s="7" t="s">
        <v>1447</v>
      </c>
      <c r="BJ2392" s="53">
        <v>124</v>
      </c>
      <c r="BK2392" s="53">
        <v>5</v>
      </c>
    </row>
    <row r="2393" spans="1:63" ht="14" hidden="1" customHeight="1" outlineLevel="1" x14ac:dyDescent="0.2">
      <c r="A2393" t="s">
        <v>1528</v>
      </c>
      <c r="B2393" t="s">
        <v>1230</v>
      </c>
      <c r="C2393" s="1">
        <f t="shared" si="934"/>
        <v>19015</v>
      </c>
      <c r="D2393" s="7">
        <f>IF(N2393&gt;0, RANK(N2393,(N2393:P2393,Q2393:AF2393)),0)</f>
        <v>2</v>
      </c>
      <c r="E2393" s="7">
        <f>IF(O2393&gt;0,RANK(O2393,(N2393:P2393,Q2393:AF2393)),0)</f>
        <v>1</v>
      </c>
      <c r="F2393" s="7">
        <f>IF(P2393&gt;0,RANK(P2393,(N2393:P2393,Q2393:AF2393)),0)</f>
        <v>0</v>
      </c>
      <c r="G2393" s="1">
        <f t="shared" si="935"/>
        <v>15022</v>
      </c>
      <c r="H2393" s="2">
        <f t="shared" si="936"/>
        <v>0.79000788850907178</v>
      </c>
      <c r="I2393" s="2"/>
      <c r="J2393" s="2">
        <f t="shared" si="937"/>
        <v>0.10191953720746778</v>
      </c>
      <c r="K2393" s="2">
        <f t="shared" si="938"/>
        <v>0.8919274257165396</v>
      </c>
      <c r="L2393" s="2">
        <f t="shared" si="939"/>
        <v>0</v>
      </c>
      <c r="M2393" s="2">
        <f t="shared" si="940"/>
        <v>6.1530370759925734E-3</v>
      </c>
      <c r="N2393" s="53">
        <v>1938</v>
      </c>
      <c r="O2393" s="53">
        <v>16960</v>
      </c>
      <c r="X2393" s="53">
        <v>117</v>
      </c>
      <c r="AP2393" s="7">
        <f>IF(Q2393&gt;0,RANK(Q2393,(N2393:P2393,Q2393:AF2393)),0)</f>
        <v>0</v>
      </c>
      <c r="AQ2393" s="7">
        <f>IF(R2393&gt;0,RANK(R2393,(N2393:P2393,Q2393:AF2393)),0)</f>
        <v>0</v>
      </c>
      <c r="AR2393" s="7">
        <f>IF(T2393&gt;0,RANK(T2393,(N2393:P2393,Q2393:AF2393)),0)</f>
        <v>0</v>
      </c>
      <c r="AS2393" s="7">
        <f>IF(S2393&gt;0,RANK(S2393,(N2393:P2393,Q2393:AF2393)),0)</f>
        <v>0</v>
      </c>
      <c r="AT2393" s="2">
        <f t="shared" si="941"/>
        <v>0</v>
      </c>
      <c r="AU2393" s="2">
        <f t="shared" si="942"/>
        <v>0</v>
      </c>
      <c r="AV2393" s="2">
        <f t="shared" si="943"/>
        <v>0</v>
      </c>
      <c r="AW2393" s="2">
        <f t="shared" si="944"/>
        <v>0</v>
      </c>
      <c r="AY2393" t="s">
        <v>1528</v>
      </c>
      <c r="AZ2393" t="s">
        <v>1230</v>
      </c>
      <c r="BA2393">
        <v>1</v>
      </c>
      <c r="BC2393">
        <v>2</v>
      </c>
      <c r="BD2393" s="91">
        <v>56</v>
      </c>
      <c r="BE2393" s="93">
        <v>5</v>
      </c>
      <c r="BF2393" s="96">
        <f t="shared" si="945"/>
        <v>56005</v>
      </c>
      <c r="BG2393" s="96">
        <f t="shared" si="931"/>
        <v>56005</v>
      </c>
      <c r="BI2393" s="7" t="s">
        <v>1447</v>
      </c>
      <c r="BJ2393" s="53">
        <v>671</v>
      </c>
      <c r="BK2393" s="53">
        <v>49</v>
      </c>
    </row>
    <row r="2394" spans="1:63" ht="14" hidden="1" customHeight="1" outlineLevel="1" x14ac:dyDescent="0.2">
      <c r="A2394" t="s">
        <v>1746</v>
      </c>
      <c r="B2394" t="s">
        <v>1230</v>
      </c>
      <c r="C2394" s="1">
        <f t="shared" si="934"/>
        <v>6552</v>
      </c>
      <c r="D2394" s="7">
        <f>IF(N2394&gt;0, RANK(N2394,(N2394:P2394,Q2394:AF2394)),0)</f>
        <v>2</v>
      </c>
      <c r="E2394" s="7">
        <f>IF(O2394&gt;0,RANK(O2394,(N2394:P2394,Q2394:AF2394)),0)</f>
        <v>1</v>
      </c>
      <c r="F2394" s="7">
        <f>IF(P2394&gt;0,RANK(P2394,(N2394:P2394,Q2394:AF2394)),0)</f>
        <v>0</v>
      </c>
      <c r="G2394" s="1">
        <f t="shared" si="935"/>
        <v>3650</v>
      </c>
      <c r="H2394" s="2">
        <f t="shared" si="936"/>
        <v>0.5570818070818071</v>
      </c>
      <c r="I2394" s="2"/>
      <c r="J2394" s="2">
        <f t="shared" si="937"/>
        <v>0.21993284493284493</v>
      </c>
      <c r="K2394" s="2">
        <f t="shared" si="938"/>
        <v>0.77701465201465203</v>
      </c>
      <c r="L2394" s="2">
        <f t="shared" si="939"/>
        <v>0</v>
      </c>
      <c r="M2394" s="2">
        <f t="shared" si="940"/>
        <v>3.0525030525030417E-3</v>
      </c>
      <c r="N2394" s="53">
        <v>1441</v>
      </c>
      <c r="O2394" s="53">
        <v>5091</v>
      </c>
      <c r="X2394" s="53">
        <v>20</v>
      </c>
      <c r="AP2394" s="7">
        <f>IF(Q2394&gt;0,RANK(Q2394,(N2394:P2394,Q2394:AF2394)),0)</f>
        <v>0</v>
      </c>
      <c r="AQ2394" s="7">
        <f>IF(R2394&gt;0,RANK(R2394,(N2394:P2394,Q2394:AF2394)),0)</f>
        <v>0</v>
      </c>
      <c r="AR2394" s="7">
        <f>IF(T2394&gt;0,RANK(T2394,(N2394:P2394,Q2394:AF2394)),0)</f>
        <v>0</v>
      </c>
      <c r="AS2394" s="7">
        <f>IF(S2394&gt;0,RANK(S2394,(N2394:P2394,Q2394:AF2394)),0)</f>
        <v>0</v>
      </c>
      <c r="AT2394" s="2">
        <f t="shared" si="941"/>
        <v>0</v>
      </c>
      <c r="AU2394" s="2">
        <f t="shared" si="942"/>
        <v>0</v>
      </c>
      <c r="AV2394" s="2">
        <f t="shared" si="943"/>
        <v>0</v>
      </c>
      <c r="AW2394" s="2">
        <f t="shared" si="944"/>
        <v>0</v>
      </c>
      <c r="AY2394" t="s">
        <v>1746</v>
      </c>
      <c r="AZ2394" t="s">
        <v>1230</v>
      </c>
      <c r="BA2394">
        <v>1</v>
      </c>
      <c r="BC2394">
        <v>2</v>
      </c>
      <c r="BD2394" s="91">
        <v>56</v>
      </c>
      <c r="BE2394" s="93">
        <v>7</v>
      </c>
      <c r="BF2394" s="96">
        <f t="shared" si="945"/>
        <v>56007</v>
      </c>
      <c r="BG2394" s="96">
        <f t="shared" si="931"/>
        <v>56007</v>
      </c>
      <c r="BI2394" s="7" t="s">
        <v>1447</v>
      </c>
      <c r="BJ2394" s="53">
        <v>151</v>
      </c>
      <c r="BK2394" s="53">
        <v>3</v>
      </c>
    </row>
    <row r="2395" spans="1:63" ht="14" hidden="1" customHeight="1" outlineLevel="1" x14ac:dyDescent="0.2">
      <c r="A2395" t="s">
        <v>1950</v>
      </c>
      <c r="B2395" t="s">
        <v>1230</v>
      </c>
      <c r="C2395" s="1">
        <f t="shared" si="934"/>
        <v>6803</v>
      </c>
      <c r="D2395" s="7">
        <f>IF(N2395&gt;0, RANK(N2395,(N2395:P2395,Q2395:AF2395)),0)</f>
        <v>2</v>
      </c>
      <c r="E2395" s="7">
        <f>IF(O2395&gt;0,RANK(O2395,(N2395:P2395,Q2395:AF2395)),0)</f>
        <v>1</v>
      </c>
      <c r="F2395" s="7">
        <f>IF(P2395&gt;0,RANK(P2395,(N2395:P2395,Q2395:AF2395)),0)</f>
        <v>0</v>
      </c>
      <c r="G2395" s="1">
        <f t="shared" si="935"/>
        <v>4687</v>
      </c>
      <c r="H2395" s="2">
        <f t="shared" si="936"/>
        <v>0.68896075260914302</v>
      </c>
      <c r="I2395" s="2"/>
      <c r="J2395" s="2">
        <f t="shared" si="937"/>
        <v>0.15110980449801559</v>
      </c>
      <c r="K2395" s="2">
        <f t="shared" si="938"/>
        <v>0.84007055710715861</v>
      </c>
      <c r="L2395" s="2">
        <f t="shared" si="939"/>
        <v>0</v>
      </c>
      <c r="M2395" s="2">
        <f t="shared" si="940"/>
        <v>8.8196383948258017E-3</v>
      </c>
      <c r="N2395" s="53">
        <v>1028</v>
      </c>
      <c r="O2395" s="53">
        <v>5715</v>
      </c>
      <c r="X2395" s="53">
        <v>60</v>
      </c>
      <c r="AP2395" s="7">
        <f>IF(Q2395&gt;0,RANK(Q2395,(N2395:P2395,Q2395:AF2395)),0)</f>
        <v>0</v>
      </c>
      <c r="AQ2395" s="7">
        <f>IF(R2395&gt;0,RANK(R2395,(N2395:P2395,Q2395:AF2395)),0)</f>
        <v>0</v>
      </c>
      <c r="AR2395" s="7">
        <f>IF(T2395&gt;0,RANK(T2395,(N2395:P2395,Q2395:AF2395)),0)</f>
        <v>0</v>
      </c>
      <c r="AS2395" s="7">
        <f>IF(S2395&gt;0,RANK(S2395,(N2395:P2395,Q2395:AF2395)),0)</f>
        <v>0</v>
      </c>
      <c r="AT2395" s="2">
        <f t="shared" si="941"/>
        <v>0</v>
      </c>
      <c r="AU2395" s="2">
        <f t="shared" si="942"/>
        <v>0</v>
      </c>
      <c r="AV2395" s="2">
        <f t="shared" si="943"/>
        <v>0</v>
      </c>
      <c r="AW2395" s="2">
        <f t="shared" si="944"/>
        <v>0</v>
      </c>
      <c r="AY2395" t="s">
        <v>1950</v>
      </c>
      <c r="AZ2395" t="s">
        <v>1230</v>
      </c>
      <c r="BA2395">
        <v>1</v>
      </c>
      <c r="BC2395">
        <v>2</v>
      </c>
      <c r="BD2395" s="91">
        <v>56</v>
      </c>
      <c r="BE2395" s="93">
        <v>9</v>
      </c>
      <c r="BF2395" s="96">
        <f t="shared" si="945"/>
        <v>56009</v>
      </c>
      <c r="BG2395" s="96">
        <f t="shared" si="931"/>
        <v>56009</v>
      </c>
      <c r="BI2395" s="7" t="s">
        <v>1447</v>
      </c>
      <c r="BJ2395" s="53">
        <v>201</v>
      </c>
      <c r="BK2395" s="53">
        <v>6</v>
      </c>
    </row>
    <row r="2396" spans="1:63" ht="14" hidden="1" customHeight="1" outlineLevel="1" x14ac:dyDescent="0.2">
      <c r="A2396" t="s">
        <v>481</v>
      </c>
      <c r="B2396" t="s">
        <v>1230</v>
      </c>
      <c r="C2396" s="1">
        <f t="shared" si="934"/>
        <v>4043</v>
      </c>
      <c r="D2396" s="7">
        <f>IF(N2396&gt;0, RANK(N2396,(N2396:P2396,Q2396:AF2396)),0)</f>
        <v>2</v>
      </c>
      <c r="E2396" s="7">
        <f>IF(O2396&gt;0,RANK(O2396,(N2396:P2396,Q2396:AF2396)),0)</f>
        <v>1</v>
      </c>
      <c r="F2396" s="7">
        <f>IF(P2396&gt;0,RANK(P2396,(N2396:P2396,Q2396:AF2396)),0)</f>
        <v>0</v>
      </c>
      <c r="G2396" s="1">
        <f t="shared" si="935"/>
        <v>3281</v>
      </c>
      <c r="H2396" s="2">
        <f t="shared" si="936"/>
        <v>0.8115260944842938</v>
      </c>
      <c r="I2396" s="2"/>
      <c r="J2396" s="2">
        <f t="shared" si="937"/>
        <v>9.2010883007667577E-2</v>
      </c>
      <c r="K2396" s="2">
        <f t="shared" si="938"/>
        <v>0.90353697749196138</v>
      </c>
      <c r="L2396" s="2">
        <f t="shared" si="939"/>
        <v>0</v>
      </c>
      <c r="M2396" s="2">
        <f t="shared" si="940"/>
        <v>4.452139500371044E-3</v>
      </c>
      <c r="N2396" s="53">
        <v>372</v>
      </c>
      <c r="O2396" s="53">
        <v>3653</v>
      </c>
      <c r="X2396" s="53">
        <v>18</v>
      </c>
      <c r="AP2396" s="7">
        <f>IF(Q2396&gt;0,RANK(Q2396,(N2396:P2396,Q2396:AF2396)),0)</f>
        <v>0</v>
      </c>
      <c r="AQ2396" s="7">
        <f>IF(R2396&gt;0,RANK(R2396,(N2396:P2396,Q2396:AF2396)),0)</f>
        <v>0</v>
      </c>
      <c r="AR2396" s="7">
        <f>IF(T2396&gt;0,RANK(T2396,(N2396:P2396,Q2396:AF2396)),0)</f>
        <v>0</v>
      </c>
      <c r="AS2396" s="7">
        <f>IF(S2396&gt;0,RANK(S2396,(N2396:P2396,Q2396:AF2396)),0)</f>
        <v>0</v>
      </c>
      <c r="AT2396" s="2">
        <f t="shared" si="941"/>
        <v>0</v>
      </c>
      <c r="AU2396" s="2">
        <f t="shared" si="942"/>
        <v>0</v>
      </c>
      <c r="AV2396" s="2">
        <f t="shared" si="943"/>
        <v>0</v>
      </c>
      <c r="AW2396" s="2">
        <f t="shared" si="944"/>
        <v>0</v>
      </c>
      <c r="AY2396" t="s">
        <v>481</v>
      </c>
      <c r="AZ2396" t="s">
        <v>1230</v>
      </c>
      <c r="BA2396">
        <v>1</v>
      </c>
      <c r="BC2396">
        <v>2</v>
      </c>
      <c r="BD2396" s="91">
        <v>56</v>
      </c>
      <c r="BE2396" s="93">
        <v>11</v>
      </c>
      <c r="BF2396" s="96">
        <f t="shared" si="945"/>
        <v>56011</v>
      </c>
      <c r="BG2396" s="96">
        <f t="shared" si="931"/>
        <v>56011</v>
      </c>
      <c r="BI2396" s="7" t="s">
        <v>1447</v>
      </c>
      <c r="BJ2396" s="53">
        <v>96</v>
      </c>
      <c r="BK2396" s="53">
        <v>4</v>
      </c>
    </row>
    <row r="2397" spans="1:63" ht="14" hidden="1" customHeight="1" outlineLevel="1" x14ac:dyDescent="0.2">
      <c r="A2397" t="s">
        <v>1252</v>
      </c>
      <c r="B2397" t="s">
        <v>1230</v>
      </c>
      <c r="C2397" s="1">
        <f t="shared" si="934"/>
        <v>17735</v>
      </c>
      <c r="D2397" s="7">
        <f>IF(N2397&gt;0, RANK(N2397,(N2397:P2397,Q2397:AF2397)),0)</f>
        <v>2</v>
      </c>
      <c r="E2397" s="7">
        <f>IF(O2397&gt;0,RANK(O2397,(N2397:P2397,Q2397:AF2397)),0)</f>
        <v>1</v>
      </c>
      <c r="F2397" s="7">
        <f>IF(P2397&gt;0,RANK(P2397,(N2397:P2397,Q2397:AF2397)),0)</f>
        <v>0</v>
      </c>
      <c r="G2397" s="1">
        <f t="shared" si="935"/>
        <v>6929</v>
      </c>
      <c r="H2397" s="2">
        <f t="shared" si="936"/>
        <v>0.39069636312376654</v>
      </c>
      <c r="I2397" s="2"/>
      <c r="J2397" s="2">
        <f t="shared" si="937"/>
        <v>0.30363687623343671</v>
      </c>
      <c r="K2397" s="2">
        <f t="shared" si="938"/>
        <v>0.69433323935720326</v>
      </c>
      <c r="L2397" s="2">
        <f t="shared" si="939"/>
        <v>0</v>
      </c>
      <c r="M2397" s="2">
        <f t="shared" si="940"/>
        <v>2.0298844093600277E-3</v>
      </c>
      <c r="N2397" s="53">
        <v>5385</v>
      </c>
      <c r="O2397" s="53">
        <v>12314</v>
      </c>
      <c r="X2397" s="53">
        <v>36</v>
      </c>
      <c r="AP2397" s="7">
        <f>IF(Q2397&gt;0,RANK(Q2397,(N2397:P2397,Q2397:AF2397)),0)</f>
        <v>0</v>
      </c>
      <c r="AQ2397" s="7">
        <f>IF(R2397&gt;0,RANK(R2397,(N2397:P2397,Q2397:AF2397)),0)</f>
        <v>0</v>
      </c>
      <c r="AR2397" s="7">
        <f>IF(T2397&gt;0,RANK(T2397,(N2397:P2397,Q2397:AF2397)),0)</f>
        <v>0</v>
      </c>
      <c r="AS2397" s="7">
        <f>IF(S2397&gt;0,RANK(S2397,(N2397:P2397,Q2397:AF2397)),0)</f>
        <v>0</v>
      </c>
      <c r="AT2397" s="2">
        <f t="shared" si="941"/>
        <v>0</v>
      </c>
      <c r="AU2397" s="2">
        <f t="shared" si="942"/>
        <v>0</v>
      </c>
      <c r="AV2397" s="2">
        <f t="shared" si="943"/>
        <v>0</v>
      </c>
      <c r="AW2397" s="2">
        <f t="shared" si="944"/>
        <v>0</v>
      </c>
      <c r="AY2397" t="s">
        <v>1252</v>
      </c>
      <c r="AZ2397" t="s">
        <v>1230</v>
      </c>
      <c r="BA2397">
        <v>1</v>
      </c>
      <c r="BC2397">
        <v>2</v>
      </c>
      <c r="BD2397" s="91">
        <v>56</v>
      </c>
      <c r="BE2397" s="93">
        <v>13</v>
      </c>
      <c r="BF2397" s="96">
        <f t="shared" ref="BF2397:BF2413" si="946">1000*BD2397+BE2397</f>
        <v>56013</v>
      </c>
      <c r="BG2397" s="96">
        <f t="shared" si="931"/>
        <v>56013</v>
      </c>
      <c r="BI2397" s="7" t="s">
        <v>1447</v>
      </c>
      <c r="BJ2397" s="53">
        <v>488</v>
      </c>
      <c r="BK2397" s="53">
        <v>11</v>
      </c>
    </row>
    <row r="2398" spans="1:63" ht="14" hidden="1" customHeight="1" outlineLevel="1" x14ac:dyDescent="0.2">
      <c r="A2398" t="s">
        <v>1979</v>
      </c>
      <c r="B2398" t="s">
        <v>1230</v>
      </c>
      <c r="C2398" s="1">
        <f t="shared" si="934"/>
        <v>6143</v>
      </c>
      <c r="D2398" s="7">
        <f>IF(N2398&gt;0, RANK(N2398,(N2398:P2398,Q2398:AF2398)),0)</f>
        <v>2</v>
      </c>
      <c r="E2398" s="7">
        <f>IF(O2398&gt;0,RANK(O2398,(N2398:P2398,Q2398:AF2398)),0)</f>
        <v>1</v>
      </c>
      <c r="F2398" s="7">
        <f>IF(P2398&gt;0,RANK(P2398,(N2398:P2398,Q2398:AF2398)),0)</f>
        <v>0</v>
      </c>
      <c r="G2398" s="1">
        <f t="shared" si="935"/>
        <v>3704</v>
      </c>
      <c r="H2398" s="2">
        <f t="shared" si="936"/>
        <v>0.60296272179716748</v>
      </c>
      <c r="I2398" s="2"/>
      <c r="J2398" s="2">
        <f t="shared" si="937"/>
        <v>0.19632101579033046</v>
      </c>
      <c r="K2398" s="2">
        <f t="shared" si="938"/>
        <v>0.79928373758749793</v>
      </c>
      <c r="L2398" s="2">
        <f t="shared" si="939"/>
        <v>0</v>
      </c>
      <c r="M2398" s="2">
        <f t="shared" si="940"/>
        <v>4.3952466221716113E-3</v>
      </c>
      <c r="N2398" s="53">
        <v>1206</v>
      </c>
      <c r="O2398" s="53">
        <v>4910</v>
      </c>
      <c r="X2398" s="53">
        <v>27</v>
      </c>
      <c r="AP2398" s="7">
        <f>IF(Q2398&gt;0,RANK(Q2398,(N2398:P2398,Q2398:AF2398)),0)</f>
        <v>0</v>
      </c>
      <c r="AQ2398" s="7">
        <f>IF(R2398&gt;0,RANK(R2398,(N2398:P2398,Q2398:AF2398)),0)</f>
        <v>0</v>
      </c>
      <c r="AR2398" s="7">
        <f>IF(T2398&gt;0,RANK(T2398,(N2398:P2398,Q2398:AF2398)),0)</f>
        <v>0</v>
      </c>
      <c r="AS2398" s="7">
        <f>IF(S2398&gt;0,RANK(S2398,(N2398:P2398,Q2398:AF2398)),0)</f>
        <v>0</v>
      </c>
      <c r="AT2398" s="2">
        <f t="shared" si="941"/>
        <v>0</v>
      </c>
      <c r="AU2398" s="2">
        <f t="shared" si="942"/>
        <v>0</v>
      </c>
      <c r="AV2398" s="2">
        <f t="shared" si="943"/>
        <v>0</v>
      </c>
      <c r="AW2398" s="2">
        <f t="shared" si="944"/>
        <v>0</v>
      </c>
      <c r="AY2398" t="s">
        <v>1979</v>
      </c>
      <c r="AZ2398" t="s">
        <v>1230</v>
      </c>
      <c r="BA2398">
        <v>1</v>
      </c>
      <c r="BC2398">
        <v>2</v>
      </c>
      <c r="BD2398" s="91">
        <v>56</v>
      </c>
      <c r="BE2398" s="93">
        <v>15</v>
      </c>
      <c r="BF2398" s="96">
        <f t="shared" si="946"/>
        <v>56015</v>
      </c>
      <c r="BG2398" s="96">
        <f t="shared" si="931"/>
        <v>56015</v>
      </c>
      <c r="BI2398" s="7" t="s">
        <v>1447</v>
      </c>
      <c r="BJ2398" s="53">
        <v>125</v>
      </c>
      <c r="BK2398" s="53">
        <v>4</v>
      </c>
    </row>
    <row r="2399" spans="1:63" ht="14" hidden="1" customHeight="1" outlineLevel="1" x14ac:dyDescent="0.2">
      <c r="A2399" t="s">
        <v>1008</v>
      </c>
      <c r="B2399" t="s">
        <v>1230</v>
      </c>
      <c r="C2399" s="1">
        <f t="shared" si="934"/>
        <v>2532</v>
      </c>
      <c r="D2399" s="7">
        <f>IF(N2399&gt;0, RANK(N2399,(N2399:P2399,Q2399:AF2399)),0)</f>
        <v>2</v>
      </c>
      <c r="E2399" s="7">
        <f>IF(O2399&gt;0,RANK(O2399,(N2399:P2399,Q2399:AF2399)),0)</f>
        <v>1</v>
      </c>
      <c r="F2399" s="7">
        <f>IF(P2399&gt;0,RANK(P2399,(N2399:P2399,Q2399:AF2399)),0)</f>
        <v>0</v>
      </c>
      <c r="G2399" s="1">
        <f t="shared" si="935"/>
        <v>1474</v>
      </c>
      <c r="H2399" s="2">
        <f t="shared" si="936"/>
        <v>0.58214849921011058</v>
      </c>
      <c r="I2399" s="2"/>
      <c r="J2399" s="2">
        <f t="shared" si="937"/>
        <v>0.20813586097946288</v>
      </c>
      <c r="K2399" s="2">
        <f t="shared" si="938"/>
        <v>0.79028436018957349</v>
      </c>
      <c r="L2399" s="2">
        <f t="shared" si="939"/>
        <v>0</v>
      </c>
      <c r="M2399" s="2">
        <f t="shared" si="940"/>
        <v>1.5797788309636074E-3</v>
      </c>
      <c r="N2399" s="53">
        <v>527</v>
      </c>
      <c r="O2399" s="53">
        <v>2001</v>
      </c>
      <c r="X2399" s="53">
        <v>4</v>
      </c>
      <c r="AP2399" s="7">
        <f>IF(Q2399&gt;0,RANK(Q2399,(N2399:P2399,Q2399:AF2399)),0)</f>
        <v>0</v>
      </c>
      <c r="AQ2399" s="7">
        <f>IF(R2399&gt;0,RANK(R2399,(N2399:P2399,Q2399:AF2399)),0)</f>
        <v>0</v>
      </c>
      <c r="AR2399" s="7">
        <f>IF(T2399&gt;0,RANK(T2399,(N2399:P2399,Q2399:AF2399)),0)</f>
        <v>0</v>
      </c>
      <c r="AS2399" s="7">
        <f>IF(S2399&gt;0,RANK(S2399,(N2399:P2399,Q2399:AF2399)),0)</f>
        <v>0</v>
      </c>
      <c r="AT2399" s="2">
        <f t="shared" si="941"/>
        <v>0</v>
      </c>
      <c r="AU2399" s="2">
        <f t="shared" si="942"/>
        <v>0</v>
      </c>
      <c r="AV2399" s="2">
        <f t="shared" si="943"/>
        <v>0</v>
      </c>
      <c r="AW2399" s="2">
        <f t="shared" si="944"/>
        <v>0</v>
      </c>
      <c r="AY2399" t="s">
        <v>1008</v>
      </c>
      <c r="AZ2399" t="s">
        <v>1230</v>
      </c>
      <c r="BA2399">
        <v>1</v>
      </c>
      <c r="BC2399">
        <v>2</v>
      </c>
      <c r="BD2399" s="91">
        <v>56</v>
      </c>
      <c r="BE2399" s="93">
        <v>17</v>
      </c>
      <c r="BF2399" s="96">
        <f t="shared" si="946"/>
        <v>56017</v>
      </c>
      <c r="BG2399" s="96">
        <f t="shared" si="931"/>
        <v>56017</v>
      </c>
      <c r="BI2399" s="7" t="s">
        <v>1447</v>
      </c>
      <c r="BJ2399" s="53">
        <v>55</v>
      </c>
      <c r="BK2399" s="53">
        <v>1</v>
      </c>
    </row>
    <row r="2400" spans="1:63" ht="14" hidden="1" customHeight="1" outlineLevel="1" x14ac:dyDescent="0.2">
      <c r="A2400" t="s">
        <v>2393</v>
      </c>
      <c r="B2400" t="s">
        <v>1230</v>
      </c>
      <c r="C2400" s="1">
        <f t="shared" si="934"/>
        <v>4832</v>
      </c>
      <c r="D2400" s="7">
        <f>IF(N2400&gt;0, RANK(N2400,(N2400:P2400,Q2400:AF2400)),0)</f>
        <v>2</v>
      </c>
      <c r="E2400" s="7">
        <f>IF(O2400&gt;0,RANK(O2400,(N2400:P2400,Q2400:AF2400)),0)</f>
        <v>1</v>
      </c>
      <c r="F2400" s="7">
        <f>IF(P2400&gt;0,RANK(P2400,(N2400:P2400,Q2400:AF2400)),0)</f>
        <v>0</v>
      </c>
      <c r="G2400" s="1">
        <f t="shared" si="935"/>
        <v>3016</v>
      </c>
      <c r="H2400" s="2">
        <f t="shared" si="936"/>
        <v>0.6241721854304636</v>
      </c>
      <c r="I2400" s="2"/>
      <c r="J2400" s="2">
        <f t="shared" si="937"/>
        <v>0.1872930463576159</v>
      </c>
      <c r="K2400" s="2">
        <f t="shared" si="938"/>
        <v>0.8114652317880795</v>
      </c>
      <c r="L2400" s="2">
        <f t="shared" si="939"/>
        <v>0</v>
      </c>
      <c r="M2400" s="2">
        <f t="shared" si="940"/>
        <v>1.2417218543046005E-3</v>
      </c>
      <c r="N2400" s="53">
        <v>905</v>
      </c>
      <c r="O2400" s="53">
        <v>3921</v>
      </c>
      <c r="X2400" s="53">
        <v>6</v>
      </c>
      <c r="AP2400" s="7">
        <f>IF(Q2400&gt;0,RANK(Q2400,(N2400:P2400,Q2400:AF2400)),0)</f>
        <v>0</v>
      </c>
      <c r="AQ2400" s="7">
        <f>IF(R2400&gt;0,RANK(R2400,(N2400:P2400,Q2400:AF2400)),0)</f>
        <v>0</v>
      </c>
      <c r="AR2400" s="7">
        <f>IF(T2400&gt;0,RANK(T2400,(N2400:P2400,Q2400:AF2400)),0)</f>
        <v>0</v>
      </c>
      <c r="AS2400" s="7">
        <f>IF(S2400&gt;0,RANK(S2400,(N2400:P2400,Q2400:AF2400)),0)</f>
        <v>0</v>
      </c>
      <c r="AT2400" s="2">
        <f t="shared" si="941"/>
        <v>0</v>
      </c>
      <c r="AU2400" s="2">
        <f t="shared" si="942"/>
        <v>0</v>
      </c>
      <c r="AV2400" s="2">
        <f t="shared" si="943"/>
        <v>0</v>
      </c>
      <c r="AW2400" s="2">
        <f t="shared" si="944"/>
        <v>0</v>
      </c>
      <c r="AY2400" t="s">
        <v>2393</v>
      </c>
      <c r="AZ2400" t="s">
        <v>1230</v>
      </c>
      <c r="BA2400">
        <v>1</v>
      </c>
      <c r="BC2400">
        <v>2</v>
      </c>
      <c r="BD2400" s="91">
        <v>56</v>
      </c>
      <c r="BE2400" s="93">
        <v>19</v>
      </c>
      <c r="BF2400" s="96">
        <f t="shared" si="946"/>
        <v>56019</v>
      </c>
      <c r="BG2400" s="96">
        <f t="shared" si="931"/>
        <v>56019</v>
      </c>
      <c r="BI2400" s="7" t="s">
        <v>1447</v>
      </c>
      <c r="BJ2400" s="53">
        <v>116</v>
      </c>
      <c r="BK2400" s="53">
        <v>4</v>
      </c>
    </row>
    <row r="2401" spans="1:63" ht="14" hidden="1" customHeight="1" outlineLevel="1" x14ac:dyDescent="0.2">
      <c r="A2401" t="s">
        <v>299</v>
      </c>
      <c r="B2401" t="s">
        <v>1230</v>
      </c>
      <c r="C2401" s="1">
        <f t="shared" si="934"/>
        <v>44722</v>
      </c>
      <c r="D2401" s="7">
        <f>IF(N2401&gt;0, RANK(N2401,(N2401:P2401,Q2401:AF2401)),0)</f>
        <v>2</v>
      </c>
      <c r="E2401" s="7">
        <f>IF(O2401&gt;0,RANK(O2401,(N2401:P2401,Q2401:AF2401)),0)</f>
        <v>1</v>
      </c>
      <c r="F2401" s="7">
        <f>IF(P2401&gt;0,RANK(P2401,(N2401:P2401,Q2401:AF2401)),0)</f>
        <v>0</v>
      </c>
      <c r="G2401" s="1">
        <f t="shared" si="935"/>
        <v>14204</v>
      </c>
      <c r="H2401" s="2">
        <f t="shared" si="936"/>
        <v>0.31760654711327757</v>
      </c>
      <c r="I2401" s="2"/>
      <c r="J2401" s="2">
        <f t="shared" si="937"/>
        <v>0.33882652833057558</v>
      </c>
      <c r="K2401" s="2">
        <f t="shared" si="938"/>
        <v>0.6564330754438531</v>
      </c>
      <c r="L2401" s="2">
        <f t="shared" si="939"/>
        <v>0</v>
      </c>
      <c r="M2401" s="2">
        <f t="shared" si="940"/>
        <v>4.7403962255713195E-3</v>
      </c>
      <c r="N2401" s="53">
        <v>15153</v>
      </c>
      <c r="O2401" s="53">
        <v>29357</v>
      </c>
      <c r="U2401" s="57"/>
      <c r="X2401" s="53">
        <v>212</v>
      </c>
      <c r="AP2401" s="7">
        <f>IF(Q2401&gt;0,RANK(Q2401,(N2401:P2401,Q2401:AF2401)),0)</f>
        <v>0</v>
      </c>
      <c r="AQ2401" s="7">
        <f>IF(R2401&gt;0,RANK(R2401,(N2401:P2401,Q2401:AF2401)),0)</f>
        <v>0</v>
      </c>
      <c r="AR2401" s="7">
        <f>IF(T2401&gt;0,RANK(T2401,(N2401:P2401,Q2401:AF2401)),0)</f>
        <v>0</v>
      </c>
      <c r="AS2401" s="7">
        <f>IF(S2401&gt;0,RANK(S2401,(N2401:P2401,Q2401:AF2401)),0)</f>
        <v>0</v>
      </c>
      <c r="AT2401" s="2">
        <f t="shared" si="941"/>
        <v>0</v>
      </c>
      <c r="AU2401" s="2">
        <f t="shared" si="942"/>
        <v>0</v>
      </c>
      <c r="AV2401" s="2">
        <f t="shared" si="943"/>
        <v>0</v>
      </c>
      <c r="AW2401" s="2">
        <f t="shared" si="944"/>
        <v>0</v>
      </c>
      <c r="AY2401" t="s">
        <v>299</v>
      </c>
      <c r="AZ2401" t="s">
        <v>1230</v>
      </c>
      <c r="BA2401">
        <v>1</v>
      </c>
      <c r="BC2401">
        <v>2</v>
      </c>
      <c r="BD2401" s="91">
        <v>56</v>
      </c>
      <c r="BE2401" s="93">
        <v>21</v>
      </c>
      <c r="BF2401" s="96">
        <f t="shared" si="946"/>
        <v>56021</v>
      </c>
      <c r="BG2401" s="96">
        <f t="shared" si="931"/>
        <v>56021</v>
      </c>
      <c r="BI2401" s="7" t="s">
        <v>1447</v>
      </c>
      <c r="BJ2401" s="53">
        <v>506</v>
      </c>
      <c r="BK2401" s="53">
        <v>9</v>
      </c>
    </row>
    <row r="2402" spans="1:63" ht="14" hidden="1" customHeight="1" outlineLevel="1" x14ac:dyDescent="0.2">
      <c r="A2402" t="s">
        <v>181</v>
      </c>
      <c r="B2402" t="s">
        <v>1230</v>
      </c>
      <c r="C2402" s="1">
        <f t="shared" si="934"/>
        <v>10330</v>
      </c>
      <c r="D2402" s="7">
        <f>IF(N2402&gt;0, RANK(N2402,(N2402:P2402,Q2402:AF2402)),0)</f>
        <v>2</v>
      </c>
      <c r="E2402" s="7">
        <f>IF(O2402&gt;0,RANK(O2402,(N2402:P2402,Q2402:AF2402)),0)</f>
        <v>1</v>
      </c>
      <c r="F2402" s="7">
        <f>IF(P2402&gt;0,RANK(P2402,(N2402:P2402,Q2402:AF2402)),0)</f>
        <v>0</v>
      </c>
      <c r="G2402" s="1">
        <f t="shared" si="935"/>
        <v>7386</v>
      </c>
      <c r="H2402" s="2">
        <f t="shared" si="936"/>
        <v>0.71500484027105515</v>
      </c>
      <c r="I2402" s="2"/>
      <c r="J2402" s="2">
        <f t="shared" si="937"/>
        <v>0.14133591481122942</v>
      </c>
      <c r="K2402" s="2">
        <f t="shared" si="938"/>
        <v>0.85634075508228458</v>
      </c>
      <c r="L2402" s="2">
        <f t="shared" si="939"/>
        <v>0</v>
      </c>
      <c r="M2402" s="2">
        <f t="shared" si="940"/>
        <v>2.323330106485999E-3</v>
      </c>
      <c r="N2402" s="53">
        <v>1460</v>
      </c>
      <c r="O2402" s="53">
        <v>8846</v>
      </c>
      <c r="U2402" s="57"/>
      <c r="X2402" s="53">
        <v>24</v>
      </c>
      <c r="AP2402" s="7">
        <f>IF(Q2402&gt;0,RANK(Q2402,(N2402:P2402,Q2402:AF2402)),0)</f>
        <v>0</v>
      </c>
      <c r="AQ2402" s="7">
        <f>IF(R2402&gt;0,RANK(R2402,(N2402:P2402,Q2402:AF2402)),0)</f>
        <v>0</v>
      </c>
      <c r="AR2402" s="7">
        <f>IF(T2402&gt;0,RANK(T2402,(N2402:P2402,Q2402:AF2402)),0)</f>
        <v>0</v>
      </c>
      <c r="AS2402" s="7">
        <f>IF(S2402&gt;0,RANK(S2402,(N2402:P2402,Q2402:AF2402)),0)</f>
        <v>0</v>
      </c>
      <c r="AT2402" s="2">
        <f t="shared" si="941"/>
        <v>0</v>
      </c>
      <c r="AU2402" s="2">
        <f t="shared" si="942"/>
        <v>0</v>
      </c>
      <c r="AV2402" s="2">
        <f t="shared" si="943"/>
        <v>0</v>
      </c>
      <c r="AW2402" s="2">
        <f t="shared" si="944"/>
        <v>0</v>
      </c>
      <c r="AY2402" t="s">
        <v>181</v>
      </c>
      <c r="AZ2402" t="s">
        <v>1230</v>
      </c>
      <c r="BA2402">
        <v>1</v>
      </c>
      <c r="BC2402">
        <v>2</v>
      </c>
      <c r="BD2402" s="91">
        <v>56</v>
      </c>
      <c r="BE2402" s="93">
        <v>23</v>
      </c>
      <c r="BF2402" s="96">
        <f t="shared" si="946"/>
        <v>56023</v>
      </c>
      <c r="BG2402" s="96">
        <f t="shared" si="931"/>
        <v>56023</v>
      </c>
      <c r="BI2402" s="7" t="s">
        <v>1447</v>
      </c>
      <c r="BJ2402" s="53">
        <v>192</v>
      </c>
      <c r="BK2402" s="53">
        <v>3</v>
      </c>
    </row>
    <row r="2403" spans="1:63" ht="14" hidden="1" customHeight="1" outlineLevel="1" x14ac:dyDescent="0.2">
      <c r="A2403" t="s">
        <v>2283</v>
      </c>
      <c r="B2403" t="s">
        <v>1230</v>
      </c>
      <c r="C2403" s="1">
        <f t="shared" si="934"/>
        <v>34449</v>
      </c>
      <c r="D2403" s="7">
        <f>IF(N2403&gt;0, RANK(N2403,(N2403:P2403,Q2403:AF2403)),0)</f>
        <v>2</v>
      </c>
      <c r="E2403" s="7">
        <f>IF(O2403&gt;0,RANK(O2403,(N2403:P2403,Q2403:AF2403)),0)</f>
        <v>1</v>
      </c>
      <c r="F2403" s="7">
        <f>IF(P2403&gt;0,RANK(P2403,(N2403:P2403,Q2403:AF2403)),0)</f>
        <v>0</v>
      </c>
      <c r="G2403" s="1">
        <f t="shared" si="935"/>
        <v>15851</v>
      </c>
      <c r="H2403" s="2">
        <f t="shared" si="936"/>
        <v>0.46012946674794625</v>
      </c>
      <c r="I2403" s="2"/>
      <c r="J2403" s="2">
        <f t="shared" si="937"/>
        <v>0.26735173735086648</v>
      </c>
      <c r="K2403" s="2">
        <f t="shared" si="938"/>
        <v>0.72748120409881278</v>
      </c>
      <c r="L2403" s="2">
        <f t="shared" si="939"/>
        <v>0</v>
      </c>
      <c r="M2403" s="2">
        <f t="shared" si="940"/>
        <v>5.1670585503207356E-3</v>
      </c>
      <c r="N2403" s="53">
        <v>9210</v>
      </c>
      <c r="O2403" s="53">
        <v>25061</v>
      </c>
      <c r="U2403" s="57"/>
      <c r="X2403" s="53">
        <v>178</v>
      </c>
      <c r="AP2403" s="7">
        <f>IF(Q2403&gt;0,RANK(Q2403,(N2403:P2403,Q2403:AF2403)),0)</f>
        <v>0</v>
      </c>
      <c r="AQ2403" s="7">
        <f>IF(R2403&gt;0,RANK(R2403,(N2403:P2403,Q2403:AF2403)),0)</f>
        <v>0</v>
      </c>
      <c r="AR2403" s="7">
        <f>IF(T2403&gt;0,RANK(T2403,(N2403:P2403,Q2403:AF2403)),0)</f>
        <v>0</v>
      </c>
      <c r="AS2403" s="7">
        <f>IF(S2403&gt;0,RANK(S2403,(N2403:P2403,Q2403:AF2403)),0)</f>
        <v>0</v>
      </c>
      <c r="AT2403" s="2">
        <f t="shared" si="941"/>
        <v>0</v>
      </c>
      <c r="AU2403" s="2">
        <f t="shared" si="942"/>
        <v>0</v>
      </c>
      <c r="AV2403" s="2">
        <f t="shared" si="943"/>
        <v>0</v>
      </c>
      <c r="AW2403" s="2">
        <f t="shared" si="944"/>
        <v>0</v>
      </c>
      <c r="AY2403" t="s">
        <v>2283</v>
      </c>
      <c r="AZ2403" t="s">
        <v>1230</v>
      </c>
      <c r="BA2403">
        <v>1</v>
      </c>
      <c r="BC2403">
        <v>2</v>
      </c>
      <c r="BD2403" s="91">
        <v>56</v>
      </c>
      <c r="BE2403" s="93">
        <v>25</v>
      </c>
      <c r="BF2403" s="96">
        <f t="shared" si="946"/>
        <v>56025</v>
      </c>
      <c r="BG2403" s="96">
        <f t="shared" si="931"/>
        <v>56025</v>
      </c>
      <c r="BI2403" s="7" t="s">
        <v>1447</v>
      </c>
      <c r="BJ2403" s="53">
        <v>920</v>
      </c>
      <c r="BK2403" s="53">
        <v>22</v>
      </c>
    </row>
    <row r="2404" spans="1:63" ht="14" hidden="1" customHeight="1" outlineLevel="1" x14ac:dyDescent="0.2">
      <c r="A2404" t="s">
        <v>1622</v>
      </c>
      <c r="B2404" t="s">
        <v>1230</v>
      </c>
      <c r="C2404" s="1">
        <f t="shared" si="934"/>
        <v>1292</v>
      </c>
      <c r="D2404" s="7">
        <f>IF(N2404&gt;0, RANK(N2404,(N2404:P2404,Q2404:AF2404)),0)</f>
        <v>2</v>
      </c>
      <c r="E2404" s="7">
        <f>IF(O2404&gt;0,RANK(O2404,(N2404:P2404,Q2404:AF2404)),0)</f>
        <v>1</v>
      </c>
      <c r="F2404" s="7">
        <f>IF(P2404&gt;0,RANK(P2404,(N2404:P2404,Q2404:AF2404)),0)</f>
        <v>0</v>
      </c>
      <c r="G2404" s="1">
        <f t="shared" si="935"/>
        <v>977</v>
      </c>
      <c r="H2404" s="2">
        <f t="shared" si="936"/>
        <v>0.75619195046439625</v>
      </c>
      <c r="I2404" s="2"/>
      <c r="J2404" s="2">
        <f t="shared" si="937"/>
        <v>0.12074303405572756</v>
      </c>
      <c r="K2404" s="2">
        <f t="shared" si="938"/>
        <v>0.87693498452012386</v>
      </c>
      <c r="L2404" s="2">
        <f t="shared" si="939"/>
        <v>0</v>
      </c>
      <c r="M2404" s="2">
        <f t="shared" si="940"/>
        <v>2.3219814241485226E-3</v>
      </c>
      <c r="N2404" s="53">
        <v>156</v>
      </c>
      <c r="O2404" s="53">
        <v>1133</v>
      </c>
      <c r="U2404" s="57"/>
      <c r="X2404" s="53">
        <v>3</v>
      </c>
      <c r="AP2404" s="7">
        <f>IF(Q2404&gt;0,RANK(Q2404,(N2404:P2404,Q2404:AF2404)),0)</f>
        <v>0</v>
      </c>
      <c r="AQ2404" s="7">
        <f>IF(R2404&gt;0,RANK(R2404,(N2404:P2404,Q2404:AF2404)),0)</f>
        <v>0</v>
      </c>
      <c r="AR2404" s="7">
        <f>IF(T2404&gt;0,RANK(T2404,(N2404:P2404,Q2404:AF2404)),0)</f>
        <v>0</v>
      </c>
      <c r="AS2404" s="7">
        <f>IF(S2404&gt;0,RANK(S2404,(N2404:P2404,Q2404:AF2404)),0)</f>
        <v>0</v>
      </c>
      <c r="AT2404" s="2">
        <f t="shared" si="941"/>
        <v>0</v>
      </c>
      <c r="AU2404" s="2">
        <f t="shared" si="942"/>
        <v>0</v>
      </c>
      <c r="AV2404" s="2">
        <f t="shared" si="943"/>
        <v>0</v>
      </c>
      <c r="AW2404" s="2">
        <f t="shared" si="944"/>
        <v>0</v>
      </c>
      <c r="AY2404" t="s">
        <v>1622</v>
      </c>
      <c r="AZ2404" t="s">
        <v>1230</v>
      </c>
      <c r="BA2404">
        <v>1</v>
      </c>
      <c r="BC2404">
        <v>2</v>
      </c>
      <c r="BD2404" s="91">
        <v>56</v>
      </c>
      <c r="BE2404" s="93">
        <v>27</v>
      </c>
      <c r="BF2404" s="96">
        <f t="shared" si="946"/>
        <v>56027</v>
      </c>
      <c r="BG2404" s="96">
        <f t="shared" si="931"/>
        <v>56027</v>
      </c>
      <c r="BI2404" s="7" t="s">
        <v>1447</v>
      </c>
      <c r="BJ2404" s="53">
        <v>30</v>
      </c>
      <c r="BK2404" s="53">
        <v>0</v>
      </c>
    </row>
    <row r="2405" spans="1:63" ht="14" hidden="1" customHeight="1" outlineLevel="1" x14ac:dyDescent="0.2">
      <c r="A2405" t="s">
        <v>469</v>
      </c>
      <c r="B2405" t="s">
        <v>1230</v>
      </c>
      <c r="C2405" s="1">
        <f t="shared" si="934"/>
        <v>16376</v>
      </c>
      <c r="D2405" s="7">
        <f>IF(N2405&gt;0, RANK(N2405,(N2405:P2405,Q2405:AF2405)),0)</f>
        <v>2</v>
      </c>
      <c r="E2405" s="7">
        <f>IF(O2405&gt;0,RANK(O2405,(N2405:P2405,Q2405:AF2405)),0)</f>
        <v>1</v>
      </c>
      <c r="F2405" s="7">
        <f>IF(P2405&gt;0,RANK(P2405,(N2405:P2405,Q2405:AF2405)),0)</f>
        <v>0</v>
      </c>
      <c r="G2405" s="1">
        <f t="shared" si="935"/>
        <v>10072</v>
      </c>
      <c r="H2405" s="2">
        <f t="shared" si="936"/>
        <v>0.61504640937957988</v>
      </c>
      <c r="I2405" s="2"/>
      <c r="J2405" s="2">
        <f t="shared" si="937"/>
        <v>0.19033952125061065</v>
      </c>
      <c r="K2405" s="2">
        <f t="shared" si="938"/>
        <v>0.80538593063019048</v>
      </c>
      <c r="L2405" s="2">
        <f t="shared" si="939"/>
        <v>0</v>
      </c>
      <c r="M2405" s="2">
        <f t="shared" si="940"/>
        <v>4.2745481191988066E-3</v>
      </c>
      <c r="N2405" s="53">
        <v>3117</v>
      </c>
      <c r="O2405" s="53">
        <v>13189</v>
      </c>
      <c r="U2405" s="57"/>
      <c r="X2405" s="53">
        <v>70</v>
      </c>
      <c r="AP2405" s="7">
        <f>IF(Q2405&gt;0,RANK(Q2405,(N2405:P2405,Q2405:AF2405)),0)</f>
        <v>0</v>
      </c>
      <c r="AQ2405" s="7">
        <f>IF(R2405&gt;0,RANK(R2405,(N2405:P2405,Q2405:AF2405)),0)</f>
        <v>0</v>
      </c>
      <c r="AR2405" s="7">
        <f>IF(T2405&gt;0,RANK(T2405,(N2405:P2405,Q2405:AF2405)),0)</f>
        <v>0</v>
      </c>
      <c r="AS2405" s="7">
        <f>IF(S2405&gt;0,RANK(S2405,(N2405:P2405,Q2405:AF2405)),0)</f>
        <v>0</v>
      </c>
      <c r="AT2405" s="2">
        <f t="shared" si="941"/>
        <v>0</v>
      </c>
      <c r="AU2405" s="2">
        <f t="shared" si="942"/>
        <v>0</v>
      </c>
      <c r="AV2405" s="2">
        <f t="shared" si="943"/>
        <v>0</v>
      </c>
      <c r="AW2405" s="2">
        <f t="shared" si="944"/>
        <v>0</v>
      </c>
      <c r="AY2405" t="s">
        <v>469</v>
      </c>
      <c r="AZ2405" t="s">
        <v>1230</v>
      </c>
      <c r="BA2405">
        <v>1</v>
      </c>
      <c r="BC2405">
        <v>2</v>
      </c>
      <c r="BD2405" s="91">
        <v>56</v>
      </c>
      <c r="BE2405" s="93">
        <v>29</v>
      </c>
      <c r="BF2405" s="96">
        <f t="shared" si="946"/>
        <v>56029</v>
      </c>
      <c r="BG2405" s="96">
        <f t="shared" si="931"/>
        <v>56029</v>
      </c>
      <c r="BI2405" s="7" t="s">
        <v>1447</v>
      </c>
      <c r="BJ2405" s="53">
        <v>429</v>
      </c>
      <c r="BK2405" s="53">
        <v>10</v>
      </c>
    </row>
    <row r="2406" spans="1:63" ht="14" hidden="1" customHeight="1" outlineLevel="1" x14ac:dyDescent="0.2">
      <c r="A2406" t="s">
        <v>1295</v>
      </c>
      <c r="B2406" t="s">
        <v>1230</v>
      </c>
      <c r="C2406" s="1">
        <f t="shared" si="934"/>
        <v>4870</v>
      </c>
      <c r="D2406" s="7">
        <f>IF(N2406&gt;0, RANK(N2406,(N2406:P2406,Q2406:AF2406)),0)</f>
        <v>2</v>
      </c>
      <c r="E2406" s="7">
        <f>IF(O2406&gt;0,RANK(O2406,(N2406:P2406,Q2406:AF2406)),0)</f>
        <v>1</v>
      </c>
      <c r="F2406" s="7">
        <f>IF(P2406&gt;0,RANK(P2406,(N2406:P2406,Q2406:AF2406)),0)</f>
        <v>0</v>
      </c>
      <c r="G2406" s="1">
        <f t="shared" si="935"/>
        <v>3064</v>
      </c>
      <c r="H2406" s="2">
        <f t="shared" si="936"/>
        <v>0.62915811088295692</v>
      </c>
      <c r="I2406" s="2"/>
      <c r="J2406" s="2">
        <f t="shared" si="937"/>
        <v>0.18439425051334701</v>
      </c>
      <c r="K2406" s="2">
        <f t="shared" si="938"/>
        <v>0.81355236139630394</v>
      </c>
      <c r="L2406" s="2">
        <f t="shared" si="939"/>
        <v>0</v>
      </c>
      <c r="M2406" s="2">
        <f t="shared" si="940"/>
        <v>2.0533880903490509E-3</v>
      </c>
      <c r="N2406" s="53">
        <v>898</v>
      </c>
      <c r="O2406" s="53">
        <v>3962</v>
      </c>
      <c r="U2406" s="57"/>
      <c r="X2406" s="53">
        <v>10</v>
      </c>
      <c r="AP2406" s="7">
        <f>IF(Q2406&gt;0,RANK(Q2406,(N2406:P2406,Q2406:AF2406)),0)</f>
        <v>0</v>
      </c>
      <c r="AQ2406" s="7">
        <f>IF(R2406&gt;0,RANK(R2406,(N2406:P2406,Q2406:AF2406)),0)</f>
        <v>0</v>
      </c>
      <c r="AR2406" s="7">
        <f>IF(T2406&gt;0,RANK(T2406,(N2406:P2406,Q2406:AF2406)),0)</f>
        <v>0</v>
      </c>
      <c r="AS2406" s="7">
        <f>IF(S2406&gt;0,RANK(S2406,(N2406:P2406,Q2406:AF2406)),0)</f>
        <v>0</v>
      </c>
      <c r="AT2406" s="2">
        <f t="shared" si="941"/>
        <v>0</v>
      </c>
      <c r="AU2406" s="2">
        <f t="shared" si="942"/>
        <v>0</v>
      </c>
      <c r="AV2406" s="2">
        <f t="shared" si="943"/>
        <v>0</v>
      </c>
      <c r="AW2406" s="2">
        <f t="shared" si="944"/>
        <v>0</v>
      </c>
      <c r="AY2406" t="s">
        <v>1295</v>
      </c>
      <c r="AZ2406" t="s">
        <v>1230</v>
      </c>
      <c r="BA2406">
        <v>1</v>
      </c>
      <c r="BC2406">
        <v>2</v>
      </c>
      <c r="BD2406" s="91">
        <v>56</v>
      </c>
      <c r="BE2406" s="93">
        <v>31</v>
      </c>
      <c r="BF2406" s="96">
        <f t="shared" si="946"/>
        <v>56031</v>
      </c>
      <c r="BG2406" s="96">
        <f t="shared" si="931"/>
        <v>56031</v>
      </c>
      <c r="BI2406" s="7" t="s">
        <v>1447</v>
      </c>
      <c r="BJ2406" s="53">
        <v>90</v>
      </c>
      <c r="BK2406" s="53">
        <v>3</v>
      </c>
    </row>
    <row r="2407" spans="1:63" ht="14" hidden="1" customHeight="1" outlineLevel="1" x14ac:dyDescent="0.2">
      <c r="A2407" t="s">
        <v>1684</v>
      </c>
      <c r="B2407" t="s">
        <v>1230</v>
      </c>
      <c r="C2407" s="1">
        <f t="shared" si="934"/>
        <v>16132</v>
      </c>
      <c r="D2407" s="7">
        <f>IF(N2407&gt;0, RANK(N2407,(N2407:P2407,Q2407:AF2407)),0)</f>
        <v>2</v>
      </c>
      <c r="E2407" s="7">
        <f>IF(O2407&gt;0,RANK(O2407,(N2407:P2407,Q2407:AF2407)),0)</f>
        <v>1</v>
      </c>
      <c r="F2407" s="7">
        <f>IF(P2407&gt;0,RANK(P2407,(N2407:P2407,Q2407:AF2407)),0)</f>
        <v>0</v>
      </c>
      <c r="G2407" s="1">
        <f t="shared" si="935"/>
        <v>8509</v>
      </c>
      <c r="H2407" s="2">
        <f t="shared" si="936"/>
        <v>0.52746094718571779</v>
      </c>
      <c r="I2407" s="2"/>
      <c r="J2407" s="2">
        <f t="shared" si="937"/>
        <v>0.23419290850483512</v>
      </c>
      <c r="K2407" s="2">
        <f t="shared" si="938"/>
        <v>0.76165385569055288</v>
      </c>
      <c r="L2407" s="2">
        <f t="shared" si="939"/>
        <v>0</v>
      </c>
      <c r="M2407" s="2">
        <f t="shared" si="940"/>
        <v>4.153235804612021E-3</v>
      </c>
      <c r="N2407" s="53">
        <v>3778</v>
      </c>
      <c r="O2407" s="53">
        <v>12287</v>
      </c>
      <c r="U2407" s="57"/>
      <c r="X2407" s="53">
        <v>67</v>
      </c>
      <c r="AP2407" s="7">
        <f>IF(Q2407&gt;0,RANK(Q2407,(N2407:P2407,Q2407:AF2407)),0)</f>
        <v>0</v>
      </c>
      <c r="AQ2407" s="7">
        <f>IF(R2407&gt;0,RANK(R2407,(N2407:P2407,Q2407:AF2407)),0)</f>
        <v>0</v>
      </c>
      <c r="AR2407" s="7">
        <f>IF(T2407&gt;0,RANK(T2407,(N2407:P2407,Q2407:AF2407)),0)</f>
        <v>0</v>
      </c>
      <c r="AS2407" s="7">
        <f>IF(S2407&gt;0,RANK(S2407,(N2407:P2407,Q2407:AF2407)),0)</f>
        <v>0</v>
      </c>
      <c r="AT2407" s="2">
        <f t="shared" si="941"/>
        <v>0</v>
      </c>
      <c r="AU2407" s="2">
        <f t="shared" si="942"/>
        <v>0</v>
      </c>
      <c r="AV2407" s="2">
        <f t="shared" si="943"/>
        <v>0</v>
      </c>
      <c r="AW2407" s="2">
        <f t="shared" si="944"/>
        <v>0</v>
      </c>
      <c r="AY2407" t="s">
        <v>1684</v>
      </c>
      <c r="AZ2407" t="s">
        <v>1230</v>
      </c>
      <c r="BA2407">
        <v>1</v>
      </c>
      <c r="BC2407">
        <v>2</v>
      </c>
      <c r="BD2407" s="91">
        <v>56</v>
      </c>
      <c r="BE2407" s="93">
        <v>33</v>
      </c>
      <c r="BF2407" s="96">
        <f t="shared" si="946"/>
        <v>56033</v>
      </c>
      <c r="BG2407" s="96">
        <f t="shared" si="931"/>
        <v>56033</v>
      </c>
      <c r="BI2407" s="7" t="s">
        <v>1447</v>
      </c>
      <c r="BJ2407" s="53">
        <v>411</v>
      </c>
      <c r="BK2407" s="53">
        <v>3</v>
      </c>
    </row>
    <row r="2408" spans="1:63" ht="14" hidden="1" customHeight="1" outlineLevel="1" x14ac:dyDescent="0.2">
      <c r="A2408" t="s">
        <v>611</v>
      </c>
      <c r="B2408" t="s">
        <v>1230</v>
      </c>
      <c r="C2408" s="1">
        <f t="shared" si="934"/>
        <v>4852</v>
      </c>
      <c r="D2408" s="7">
        <f>IF(N2408&gt;0, RANK(N2408,(N2408:P2408,Q2408:AF2408)),0)</f>
        <v>2</v>
      </c>
      <c r="E2408" s="7">
        <f>IF(O2408&gt;0,RANK(O2408,(N2408:P2408,Q2408:AF2408)),0)</f>
        <v>1</v>
      </c>
      <c r="F2408" s="7">
        <f>IF(P2408&gt;0,RANK(P2408,(N2408:P2408,Q2408:AF2408)),0)</f>
        <v>0</v>
      </c>
      <c r="G2408" s="1">
        <f t="shared" si="935"/>
        <v>3169</v>
      </c>
      <c r="H2408" s="2">
        <f t="shared" si="936"/>
        <v>0.65313272877164052</v>
      </c>
      <c r="I2408" s="2"/>
      <c r="J2408" s="2">
        <f t="shared" si="937"/>
        <v>0.17209398186314923</v>
      </c>
      <c r="K2408" s="2">
        <f t="shared" si="938"/>
        <v>0.82522671063478981</v>
      </c>
      <c r="L2408" s="2">
        <f t="shared" si="939"/>
        <v>0</v>
      </c>
      <c r="M2408" s="2">
        <f t="shared" si="940"/>
        <v>2.6793075020609125E-3</v>
      </c>
      <c r="N2408" s="53">
        <v>835</v>
      </c>
      <c r="O2408" s="53">
        <v>4004</v>
      </c>
      <c r="U2408" s="57"/>
      <c r="X2408" s="53">
        <v>13</v>
      </c>
      <c r="AP2408" s="7">
        <f>IF(Q2408&gt;0,RANK(Q2408,(N2408:P2408,Q2408:AF2408)),0)</f>
        <v>0</v>
      </c>
      <c r="AQ2408" s="7">
        <f>IF(R2408&gt;0,RANK(R2408,(N2408:P2408,Q2408:AF2408)),0)</f>
        <v>0</v>
      </c>
      <c r="AR2408" s="7">
        <f>IF(T2408&gt;0,RANK(T2408,(N2408:P2408,Q2408:AF2408)),0)</f>
        <v>0</v>
      </c>
      <c r="AS2408" s="7">
        <f>IF(S2408&gt;0,RANK(S2408,(N2408:P2408,Q2408:AF2408)),0)</f>
        <v>0</v>
      </c>
      <c r="AT2408" s="2">
        <f t="shared" si="941"/>
        <v>0</v>
      </c>
      <c r="AU2408" s="2">
        <f t="shared" si="942"/>
        <v>0</v>
      </c>
      <c r="AV2408" s="2">
        <f t="shared" si="943"/>
        <v>0</v>
      </c>
      <c r="AW2408" s="2">
        <f t="shared" si="944"/>
        <v>0</v>
      </c>
      <c r="AY2408" t="s">
        <v>611</v>
      </c>
      <c r="AZ2408" t="s">
        <v>1230</v>
      </c>
      <c r="BA2408">
        <v>1</v>
      </c>
      <c r="BC2408">
        <v>2</v>
      </c>
      <c r="BD2408" s="91">
        <v>56</v>
      </c>
      <c r="BE2408" s="93">
        <v>35</v>
      </c>
      <c r="BF2408" s="96">
        <f t="shared" si="946"/>
        <v>56035</v>
      </c>
      <c r="BG2408" s="96">
        <f t="shared" si="931"/>
        <v>56035</v>
      </c>
      <c r="BI2408" s="7" t="s">
        <v>1447</v>
      </c>
      <c r="BJ2408" s="53">
        <v>147</v>
      </c>
      <c r="BK2408" s="53">
        <v>1</v>
      </c>
    </row>
    <row r="2409" spans="1:63" ht="14" hidden="1" customHeight="1" outlineLevel="1" x14ac:dyDescent="0.2">
      <c r="A2409" t="s">
        <v>754</v>
      </c>
      <c r="B2409" t="s">
        <v>1230</v>
      </c>
      <c r="C2409" s="1">
        <f t="shared" si="934"/>
        <v>16274</v>
      </c>
      <c r="D2409" s="7">
        <f>IF(N2409&gt;0, RANK(N2409,(N2409:P2409,Q2409:AF2409)),0)</f>
        <v>2</v>
      </c>
      <c r="E2409" s="7">
        <f>IF(O2409&gt;0,RANK(O2409,(N2409:P2409,Q2409:AF2409)),0)</f>
        <v>1</v>
      </c>
      <c r="F2409" s="7">
        <f>IF(P2409&gt;0,RANK(P2409,(N2409:P2409,Q2409:AF2409)),0)</f>
        <v>0</v>
      </c>
      <c r="G2409" s="1">
        <f t="shared" si="935"/>
        <v>8474</v>
      </c>
      <c r="H2409" s="2">
        <f t="shared" si="936"/>
        <v>0.52070787759616566</v>
      </c>
      <c r="I2409" s="2"/>
      <c r="J2409" s="2">
        <f t="shared" si="937"/>
        <v>0.23823276391790585</v>
      </c>
      <c r="K2409" s="2">
        <f t="shared" si="938"/>
        <v>0.75894064151407148</v>
      </c>
      <c r="L2409" s="2">
        <f t="shared" si="939"/>
        <v>0</v>
      </c>
      <c r="M2409" s="2">
        <f t="shared" si="940"/>
        <v>2.8265945680227E-3</v>
      </c>
      <c r="N2409" s="53">
        <v>3877</v>
      </c>
      <c r="O2409" s="53">
        <v>12351</v>
      </c>
      <c r="U2409" s="57"/>
      <c r="X2409" s="53">
        <v>46</v>
      </c>
      <c r="AP2409" s="7">
        <f>IF(Q2409&gt;0,RANK(Q2409,(N2409:P2409,Q2409:AF2409)),0)</f>
        <v>0</v>
      </c>
      <c r="AQ2409" s="7">
        <f>IF(R2409&gt;0,RANK(R2409,(N2409:P2409,Q2409:AF2409)),0)</f>
        <v>0</v>
      </c>
      <c r="AR2409" s="7">
        <f>IF(T2409&gt;0,RANK(T2409,(N2409:P2409,Q2409:AF2409)),0)</f>
        <v>0</v>
      </c>
      <c r="AS2409" s="7">
        <f>IF(S2409&gt;0,RANK(S2409,(N2409:P2409,Q2409:AF2409)),0)</f>
        <v>0</v>
      </c>
      <c r="AT2409" s="2">
        <f t="shared" si="941"/>
        <v>0</v>
      </c>
      <c r="AU2409" s="2">
        <f t="shared" si="942"/>
        <v>0</v>
      </c>
      <c r="AV2409" s="2">
        <f t="shared" si="943"/>
        <v>0</v>
      </c>
      <c r="AW2409" s="2">
        <f t="shared" si="944"/>
        <v>0</v>
      </c>
      <c r="AY2409" t="s">
        <v>754</v>
      </c>
      <c r="AZ2409" t="s">
        <v>1230</v>
      </c>
      <c r="BA2409">
        <v>1</v>
      </c>
      <c r="BC2409">
        <v>2</v>
      </c>
      <c r="BD2409" s="91">
        <v>56</v>
      </c>
      <c r="BE2409" s="93">
        <v>37</v>
      </c>
      <c r="BF2409" s="96">
        <f t="shared" si="946"/>
        <v>56037</v>
      </c>
      <c r="BG2409" s="96">
        <f t="shared" si="931"/>
        <v>56037</v>
      </c>
      <c r="BI2409" s="7" t="s">
        <v>1447</v>
      </c>
      <c r="BJ2409" s="53">
        <v>419</v>
      </c>
      <c r="BK2409" s="53">
        <v>5</v>
      </c>
    </row>
    <row r="2410" spans="1:63" ht="14" hidden="1" customHeight="1" outlineLevel="1" x14ac:dyDescent="0.2">
      <c r="A2410" t="s">
        <v>1509</v>
      </c>
      <c r="B2410" t="s">
        <v>1230</v>
      </c>
      <c r="C2410" s="1">
        <f t="shared" si="934"/>
        <v>14434</v>
      </c>
      <c r="D2410" s="7">
        <f>IF(N2410&gt;0, RANK(N2410,(N2410:P2410,Q2410:AF2410)),0)</f>
        <v>1</v>
      </c>
      <c r="E2410" s="7">
        <f>IF(O2410&gt;0,RANK(O2410,(N2410:P2410,Q2410:AF2410)),0)</f>
        <v>2</v>
      </c>
      <c r="F2410" s="7">
        <f>IF(P2410&gt;0,RANK(P2410,(N2410:P2410,Q2410:AF2410)),0)</f>
        <v>0</v>
      </c>
      <c r="G2410" s="1">
        <f t="shared" si="935"/>
        <v>3660</v>
      </c>
      <c r="H2410" s="2">
        <f t="shared" si="936"/>
        <v>0.2535679645281973</v>
      </c>
      <c r="I2410" s="2"/>
      <c r="J2410" s="2">
        <f t="shared" si="937"/>
        <v>0.62560620756547036</v>
      </c>
      <c r="K2410" s="2">
        <f t="shared" si="938"/>
        <v>0.37203824303727312</v>
      </c>
      <c r="L2410" s="2">
        <f t="shared" si="939"/>
        <v>0</v>
      </c>
      <c r="M2410" s="2">
        <f t="shared" si="940"/>
        <v>2.3555493972565178E-3</v>
      </c>
      <c r="N2410" s="53">
        <v>9030</v>
      </c>
      <c r="O2410" s="53">
        <v>5370</v>
      </c>
      <c r="X2410" s="53">
        <v>34</v>
      </c>
      <c r="AP2410" s="7">
        <f>IF(Q2410&gt;0,RANK(Q2410,(N2410:P2410,Q2410:AF2410)),0)</f>
        <v>0</v>
      </c>
      <c r="AQ2410" s="7">
        <f>IF(R2410&gt;0,RANK(R2410,(N2410:P2410,Q2410:AF2410)),0)</f>
        <v>0</v>
      </c>
      <c r="AR2410" s="7">
        <f>IF(T2410&gt;0,RANK(T2410,(N2410:P2410,Q2410:AF2410)),0)</f>
        <v>0</v>
      </c>
      <c r="AS2410" s="7">
        <f>IF(S2410&gt;0,RANK(S2410,(N2410:P2410,Q2410:AF2410)),0)</f>
        <v>0</v>
      </c>
      <c r="AT2410" s="2">
        <f t="shared" si="941"/>
        <v>0</v>
      </c>
      <c r="AU2410" s="2">
        <f t="shared" si="942"/>
        <v>0</v>
      </c>
      <c r="AV2410" s="2">
        <f t="shared" si="943"/>
        <v>0</v>
      </c>
      <c r="AW2410" s="2">
        <f t="shared" si="944"/>
        <v>0</v>
      </c>
      <c r="AY2410" t="s">
        <v>1509</v>
      </c>
      <c r="AZ2410" t="s">
        <v>1230</v>
      </c>
      <c r="BA2410">
        <v>1</v>
      </c>
      <c r="BC2410">
        <v>2</v>
      </c>
      <c r="BD2410" s="91">
        <v>56</v>
      </c>
      <c r="BE2410" s="93">
        <v>39</v>
      </c>
      <c r="BF2410" s="96">
        <f t="shared" si="946"/>
        <v>56039</v>
      </c>
      <c r="BG2410" s="96">
        <f t="shared" si="931"/>
        <v>56039</v>
      </c>
      <c r="BI2410" s="7" t="s">
        <v>1447</v>
      </c>
      <c r="BJ2410" s="53">
        <v>347</v>
      </c>
      <c r="BK2410" s="53">
        <v>6</v>
      </c>
    </row>
    <row r="2411" spans="1:63" ht="14" hidden="1" customHeight="1" outlineLevel="1" x14ac:dyDescent="0.2">
      <c r="A2411" t="s">
        <v>264</v>
      </c>
      <c r="B2411" t="s">
        <v>1230</v>
      </c>
      <c r="C2411" s="1">
        <f t="shared" si="934"/>
        <v>9172</v>
      </c>
      <c r="D2411" s="7">
        <f>IF(N2411&gt;0, RANK(N2411,(N2411:P2411,Q2411:AF2411)),0)</f>
        <v>2</v>
      </c>
      <c r="E2411" s="7">
        <f>IF(O2411&gt;0,RANK(O2411,(N2411:P2411,Q2411:AF2411)),0)</f>
        <v>1</v>
      </c>
      <c r="F2411" s="7">
        <f>IF(P2411&gt;0,RANK(P2411,(N2411:P2411,Q2411:AF2411)),0)</f>
        <v>0</v>
      </c>
      <c r="G2411" s="1">
        <f t="shared" si="935"/>
        <v>5953</v>
      </c>
      <c r="H2411" s="2">
        <f t="shared" si="936"/>
        <v>0.64904055822067164</v>
      </c>
      <c r="I2411" s="2"/>
      <c r="J2411" s="2">
        <f t="shared" si="937"/>
        <v>0.17411687745311819</v>
      </c>
      <c r="K2411" s="2">
        <f t="shared" si="938"/>
        <v>0.82315743567378985</v>
      </c>
      <c r="L2411" s="2">
        <f t="shared" si="939"/>
        <v>0</v>
      </c>
      <c r="M2411" s="2">
        <f t="shared" si="940"/>
        <v>2.725686873091937E-3</v>
      </c>
      <c r="N2411" s="53">
        <v>1597</v>
      </c>
      <c r="O2411" s="53">
        <v>7550</v>
      </c>
      <c r="X2411" s="53">
        <v>25</v>
      </c>
      <c r="AP2411" s="7">
        <f>IF(Q2411&gt;0,RANK(Q2411,(N2411:P2411,Q2411:AF2411)),0)</f>
        <v>0</v>
      </c>
      <c r="AQ2411" s="7">
        <f>IF(R2411&gt;0,RANK(R2411,(N2411:P2411,Q2411:AF2411)),0)</f>
        <v>0</v>
      </c>
      <c r="AR2411" s="7">
        <f>IF(T2411&gt;0,RANK(T2411,(N2411:P2411,Q2411:AF2411)),0)</f>
        <v>0</v>
      </c>
      <c r="AS2411" s="7">
        <f>IF(S2411&gt;0,RANK(S2411,(N2411:P2411,Q2411:AF2411)),0)</f>
        <v>0</v>
      </c>
      <c r="AT2411" s="2">
        <f t="shared" si="941"/>
        <v>0</v>
      </c>
      <c r="AU2411" s="2">
        <f t="shared" si="942"/>
        <v>0</v>
      </c>
      <c r="AV2411" s="2">
        <f t="shared" si="943"/>
        <v>0</v>
      </c>
      <c r="AW2411" s="2">
        <f t="shared" si="944"/>
        <v>0</v>
      </c>
      <c r="AY2411" t="s">
        <v>264</v>
      </c>
      <c r="AZ2411" t="s">
        <v>1230</v>
      </c>
      <c r="BA2411">
        <v>1</v>
      </c>
      <c r="BC2411">
        <v>2</v>
      </c>
      <c r="BD2411" s="91">
        <v>56</v>
      </c>
      <c r="BE2411" s="93">
        <v>41</v>
      </c>
      <c r="BF2411" s="96">
        <f t="shared" si="946"/>
        <v>56041</v>
      </c>
      <c r="BG2411" s="96">
        <f t="shared" si="931"/>
        <v>56041</v>
      </c>
      <c r="BI2411" s="7" t="s">
        <v>1447</v>
      </c>
      <c r="BJ2411" s="53">
        <v>285</v>
      </c>
      <c r="BK2411" s="53">
        <v>2</v>
      </c>
    </row>
    <row r="2412" spans="1:63" ht="14" hidden="1" customHeight="1" outlineLevel="1" x14ac:dyDescent="0.2">
      <c r="A2412" t="s">
        <v>305</v>
      </c>
      <c r="B2412" t="s">
        <v>1230</v>
      </c>
      <c r="C2412" s="1">
        <f t="shared" si="934"/>
        <v>3948</v>
      </c>
      <c r="D2412" s="7">
        <f>IF(N2412&gt;0, RANK(N2412,(N2412:P2412,Q2412:AF2412)),0)</f>
        <v>2</v>
      </c>
      <c r="E2412" s="7">
        <f>IF(O2412&gt;0,RANK(O2412,(N2412:P2412,Q2412:AF2412)),0)</f>
        <v>1</v>
      </c>
      <c r="F2412" s="7">
        <f>IF(P2412&gt;0,RANK(P2412,(N2412:P2412,Q2412:AF2412)),0)</f>
        <v>0</v>
      </c>
      <c r="G2412" s="1">
        <f t="shared" si="935"/>
        <v>2618</v>
      </c>
      <c r="H2412" s="2">
        <f t="shared" si="936"/>
        <v>0.66312056737588654</v>
      </c>
      <c r="I2412" s="2"/>
      <c r="J2412" s="2">
        <f t="shared" si="937"/>
        <v>0.16691995947315097</v>
      </c>
      <c r="K2412" s="2">
        <f t="shared" si="938"/>
        <v>0.83004052684903751</v>
      </c>
      <c r="L2412" s="2">
        <f t="shared" si="939"/>
        <v>0</v>
      </c>
      <c r="M2412" s="2">
        <f t="shared" si="940"/>
        <v>3.0395136778115228E-3</v>
      </c>
      <c r="N2412" s="53">
        <v>659</v>
      </c>
      <c r="O2412" s="53">
        <v>3277</v>
      </c>
      <c r="X2412" s="53">
        <v>12</v>
      </c>
      <c r="AP2412" s="7">
        <f>IF(Q2412&gt;0,RANK(Q2412,(N2412:P2412,Q2412:AF2412)),0)</f>
        <v>0</v>
      </c>
      <c r="AQ2412" s="7">
        <f>IF(R2412&gt;0,RANK(R2412,(N2412:P2412,Q2412:AF2412)),0)</f>
        <v>0</v>
      </c>
      <c r="AR2412" s="7">
        <f>IF(T2412&gt;0,RANK(T2412,(N2412:P2412,Q2412:AF2412)),0)</f>
        <v>0</v>
      </c>
      <c r="AS2412" s="7">
        <f>IF(S2412&gt;0,RANK(S2412,(N2412:P2412,Q2412:AF2412)),0)</f>
        <v>0</v>
      </c>
      <c r="AT2412" s="2">
        <f t="shared" si="941"/>
        <v>0</v>
      </c>
      <c r="AU2412" s="2">
        <f t="shared" si="942"/>
        <v>0</v>
      </c>
      <c r="AV2412" s="2">
        <f t="shared" si="943"/>
        <v>0</v>
      </c>
      <c r="AW2412" s="2">
        <f t="shared" si="944"/>
        <v>0</v>
      </c>
      <c r="AY2412" t="s">
        <v>305</v>
      </c>
      <c r="AZ2412" t="s">
        <v>1230</v>
      </c>
      <c r="BA2412">
        <v>1</v>
      </c>
      <c r="BC2412">
        <v>2</v>
      </c>
      <c r="BD2412" s="91">
        <v>56</v>
      </c>
      <c r="BE2412" s="93">
        <v>43</v>
      </c>
      <c r="BF2412" s="96">
        <f t="shared" si="946"/>
        <v>56043</v>
      </c>
      <c r="BG2412" s="96">
        <f t="shared" si="931"/>
        <v>56043</v>
      </c>
      <c r="BI2412" s="7" t="s">
        <v>1447</v>
      </c>
      <c r="BJ2412" s="53">
        <v>81</v>
      </c>
      <c r="BK2412" s="53">
        <v>3</v>
      </c>
    </row>
    <row r="2413" spans="1:63" ht="14" hidden="1" customHeight="1" outlineLevel="1" x14ac:dyDescent="0.2">
      <c r="A2413" t="s">
        <v>1382</v>
      </c>
      <c r="B2413" t="s">
        <v>1230</v>
      </c>
      <c r="C2413" s="1">
        <f t="shared" si="934"/>
        <v>3448</v>
      </c>
      <c r="D2413" s="7">
        <f>IF(N2413&gt;0, RANK(N2413,(N2413:P2413,Q2413:AF2413)),0)</f>
        <v>2</v>
      </c>
      <c r="E2413" s="7">
        <f>IF(O2413&gt;0,RANK(O2413,(N2413:P2413,Q2413:AF2413)),0)</f>
        <v>1</v>
      </c>
      <c r="F2413" s="7">
        <f>IF(P2413&gt;0,RANK(P2413,(N2413:P2413,Q2413:AF2413)),0)</f>
        <v>0</v>
      </c>
      <c r="G2413" s="1">
        <f t="shared" si="935"/>
        <v>2641</v>
      </c>
      <c r="H2413" s="2">
        <f t="shared" si="936"/>
        <v>0.76595127610208813</v>
      </c>
      <c r="I2413" s="2"/>
      <c r="J2413" s="2">
        <f t="shared" si="937"/>
        <v>0.11600928074245939</v>
      </c>
      <c r="K2413" s="2">
        <f t="shared" si="938"/>
        <v>0.88196055684454755</v>
      </c>
      <c r="L2413" s="2">
        <f t="shared" si="939"/>
        <v>0</v>
      </c>
      <c r="M2413" s="2">
        <f t="shared" si="940"/>
        <v>2.0301624129930307E-3</v>
      </c>
      <c r="N2413" s="53">
        <v>400</v>
      </c>
      <c r="O2413" s="53">
        <v>3041</v>
      </c>
      <c r="X2413" s="53">
        <v>7</v>
      </c>
      <c r="AP2413" s="7">
        <f>IF(Q2413&gt;0,RANK(Q2413,(N2413:P2413,Q2413:AF2413)),0)</f>
        <v>0</v>
      </c>
      <c r="AQ2413" s="7">
        <f>IF(R2413&gt;0,RANK(R2413,(N2413:P2413,Q2413:AF2413)),0)</f>
        <v>0</v>
      </c>
      <c r="AR2413" s="7">
        <f>IF(T2413&gt;0,RANK(T2413,(N2413:P2413,Q2413:AF2413)),0)</f>
        <v>0</v>
      </c>
      <c r="AS2413" s="7">
        <f>IF(S2413&gt;0,RANK(S2413,(N2413:P2413,Q2413:AF2413)),0)</f>
        <v>0</v>
      </c>
      <c r="AT2413" s="2">
        <f t="shared" si="941"/>
        <v>0</v>
      </c>
      <c r="AU2413" s="2">
        <f t="shared" si="942"/>
        <v>0</v>
      </c>
      <c r="AV2413" s="2">
        <f t="shared" si="943"/>
        <v>0</v>
      </c>
      <c r="AW2413" s="2">
        <f t="shared" si="944"/>
        <v>0</v>
      </c>
      <c r="AY2413" t="s">
        <v>1382</v>
      </c>
      <c r="AZ2413" t="s">
        <v>1230</v>
      </c>
      <c r="BA2413">
        <v>1</v>
      </c>
      <c r="BC2413">
        <v>2</v>
      </c>
      <c r="BD2413" s="91">
        <v>56</v>
      </c>
      <c r="BE2413" s="93">
        <v>45</v>
      </c>
      <c r="BF2413" s="96">
        <f t="shared" si="946"/>
        <v>56045</v>
      </c>
      <c r="BG2413" s="96">
        <f t="shared" si="931"/>
        <v>56045</v>
      </c>
      <c r="BI2413" s="7" t="s">
        <v>1447</v>
      </c>
      <c r="BJ2413" s="53">
        <v>108</v>
      </c>
      <c r="BK2413" s="53">
        <v>4</v>
      </c>
    </row>
    <row r="2414" spans="1:63" ht="14" customHeight="1" collapsed="1" x14ac:dyDescent="0.2">
      <c r="A2414" t="s">
        <v>2175</v>
      </c>
      <c r="B2414" t="s">
        <v>2397</v>
      </c>
      <c r="C2414" s="1">
        <f t="shared" si="934"/>
        <v>271937</v>
      </c>
      <c r="D2414" s="7">
        <f>IF(N2414&gt;0, RANK(N2414,(N2414:P2414,Q2414:AF2414)),0)</f>
        <v>2</v>
      </c>
      <c r="E2414" s="7">
        <f>IF(O2414&gt;0,RANK(O2414,(N2414:P2414,Q2414:AF2414)),0)</f>
        <v>1</v>
      </c>
      <c r="F2414" s="7">
        <f>IF(P2414&gt;0,RANK(P2414,(N2414:P2414,Q2414:AF2414)),0)</f>
        <v>0</v>
      </c>
      <c r="G2414" s="1">
        <f t="shared" si="935"/>
        <v>125334</v>
      </c>
      <c r="H2414" s="2">
        <f t="shared" si="936"/>
        <v>0.46089351577755144</v>
      </c>
      <c r="I2414" s="2"/>
      <c r="J2414" s="2">
        <f t="shared" si="937"/>
        <v>0.26758403600834019</v>
      </c>
      <c r="K2414" s="2">
        <f t="shared" si="938"/>
        <v>0.72847755178589157</v>
      </c>
      <c r="L2414" s="2">
        <f t="shared" si="939"/>
        <v>0</v>
      </c>
      <c r="M2414" s="2">
        <f t="shared" si="940"/>
        <v>3.9384122057682935E-3</v>
      </c>
      <c r="N2414" s="53">
        <f>SUM(N2391:N2413)</f>
        <v>72766</v>
      </c>
      <c r="O2414" s="53">
        <f>SUM(O2391:O2413)</f>
        <v>198100</v>
      </c>
      <c r="X2414" s="53">
        <f>SUM(X2391:X2413)</f>
        <v>1071</v>
      </c>
      <c r="AP2414" s="7">
        <f>IF(Q2414&gt;0,RANK(Q2414,(N2414:P2414,Q2414:AF2414)),0)</f>
        <v>0</v>
      </c>
      <c r="AQ2414" s="7">
        <f>IF(R2414&gt;0,RANK(R2414,(N2414:P2414,Q2414:AF2414)),0)</f>
        <v>0</v>
      </c>
      <c r="AR2414" s="7">
        <f>IF(T2414&gt;0,RANK(T2414,(N2414:P2414,Q2414:AF2414)),0)</f>
        <v>0</v>
      </c>
      <c r="AS2414" s="7">
        <f>IF(S2414&gt;0,RANK(S2414,(N2414:P2414,Q2414:AF2414)),0)</f>
        <v>0</v>
      </c>
      <c r="AT2414" s="2">
        <f t="shared" si="941"/>
        <v>0</v>
      </c>
      <c r="AU2414" s="2">
        <f t="shared" si="942"/>
        <v>0</v>
      </c>
      <c r="AV2414" s="2">
        <f t="shared" si="943"/>
        <v>0</v>
      </c>
      <c r="AW2414" s="2">
        <f t="shared" si="944"/>
        <v>0</v>
      </c>
      <c r="AY2414" t="s">
        <v>2175</v>
      </c>
      <c r="AZ2414" t="s">
        <v>2397</v>
      </c>
      <c r="BA2414" t="s">
        <v>2903</v>
      </c>
      <c r="BC2414">
        <v>2</v>
      </c>
      <c r="BD2414" s="91">
        <v>56</v>
      </c>
      <c r="BE2414" s="93"/>
      <c r="BF2414" s="91">
        <v>56</v>
      </c>
      <c r="BG2414" s="91">
        <f t="shared" si="931"/>
        <v>56</v>
      </c>
      <c r="BI2414" s="7" t="s">
        <v>2154</v>
      </c>
      <c r="BJ2414" s="1">
        <f>SUM(BJ2391:BJ2413)</f>
        <v>6401</v>
      </c>
      <c r="BK2414" s="1">
        <f>SUM(BK2391:BK2413)</f>
        <v>165</v>
      </c>
    </row>
    <row r="2415" spans="1:63" ht="14" customHeight="1" x14ac:dyDescent="0.2">
      <c r="C2415" s="1"/>
      <c r="E2415" s="7"/>
      <c r="F2415" s="7"/>
      <c r="I2415" s="2"/>
      <c r="AP2415" s="7"/>
      <c r="AQ2415" s="7"/>
      <c r="AR2415" s="7"/>
      <c r="AS2415" s="7"/>
      <c r="BA2415" t="s">
        <v>2903</v>
      </c>
      <c r="BD2415" s="91"/>
      <c r="BE2415" s="93"/>
      <c r="BF2415" s="96"/>
      <c r="BG2415" s="96"/>
    </row>
    <row r="2416" spans="1:63" ht="14" customHeight="1" x14ac:dyDescent="0.2">
      <c r="A2416" s="52"/>
      <c r="C2416" s="1"/>
      <c r="E2416" s="7"/>
      <c r="F2416" s="7"/>
      <c r="I2416" s="2"/>
      <c r="AP2416" s="7"/>
      <c r="AQ2416" s="7"/>
      <c r="AR2416" s="7"/>
      <c r="AS2416" s="7"/>
      <c r="BA2416" t="s">
        <v>2903</v>
      </c>
      <c r="BD2416" s="91"/>
      <c r="BE2416" s="93"/>
      <c r="BF2416" s="96"/>
      <c r="BG2416" s="96"/>
    </row>
    <row r="2417" spans="1:61" ht="14" customHeight="1" x14ac:dyDescent="0.2">
      <c r="A2417" s="52" t="s">
        <v>223</v>
      </c>
      <c r="BA2417" t="s">
        <v>2903</v>
      </c>
      <c r="BD2417" s="91"/>
      <c r="BE2417" s="93"/>
      <c r="BF2417" s="96"/>
      <c r="BG2417" s="96"/>
    </row>
    <row r="2418" spans="1:61" ht="14" customHeight="1" x14ac:dyDescent="0.2">
      <c r="C2418" s="1"/>
      <c r="E2418" s="7"/>
      <c r="F2418" s="7"/>
      <c r="I2418" s="2"/>
      <c r="AP2418" s="7"/>
      <c r="AQ2418" s="7"/>
      <c r="AR2418" s="7"/>
      <c r="AS2418" s="7"/>
      <c r="BA2418" t="s">
        <v>2903</v>
      </c>
      <c r="BD2418" s="91"/>
      <c r="BE2418" s="93"/>
      <c r="BF2418" s="96"/>
      <c r="BG2418" s="96"/>
    </row>
    <row r="2419" spans="1:61" ht="14" hidden="1" customHeight="1" outlineLevel="1" x14ac:dyDescent="0.2">
      <c r="A2419" t="s">
        <v>1187</v>
      </c>
      <c r="B2419" t="s">
        <v>1186</v>
      </c>
      <c r="C2419" s="1">
        <f t="shared" ref="C2419:C2450" si="947">SUM(N2419:AN2419)</f>
        <v>7286</v>
      </c>
      <c r="D2419" s="7">
        <f>IF(N2419&gt;0, RANK(N2419,(N2419:P2419,Q2419:AF2419)),0)</f>
        <v>2</v>
      </c>
      <c r="E2419" s="7">
        <f>IF(O2419&gt;0,RANK(O2419,(N2419:P2419,Q2419:AF2419)),0)</f>
        <v>1</v>
      </c>
      <c r="F2419" s="7">
        <f>IF(P2419&gt;0,RANK(P2419,(N2419:P2419,Q2419:AF2419)),0)</f>
        <v>0</v>
      </c>
      <c r="G2419" s="1">
        <f t="shared" ref="G2419:G2482" si="948">IF(C2419&gt;0,MAX(N2419:P2419)-LARGE(N2419:P2419,2),0)</f>
        <v>4094</v>
      </c>
      <c r="H2419" s="2">
        <f t="shared" ref="H2419:H2482" si="949">IF(C2419&gt;0,G2419/C2419,0)</f>
        <v>0.56189953335163323</v>
      </c>
      <c r="I2419" s="2"/>
      <c r="J2419" s="2">
        <f t="shared" ref="J2419:L2450" si="950">IF($C2419=0,"-",N2419/$C2419)</f>
        <v>0.21905023332418336</v>
      </c>
      <c r="K2419" s="2">
        <f t="shared" si="950"/>
        <v>0.78094976667581661</v>
      </c>
      <c r="L2419" s="2">
        <f t="shared" si="950"/>
        <v>0</v>
      </c>
      <c r="M2419" s="2">
        <f t="shared" ref="M2419:M2482" si="951">IF(C2419=0,"-",(1-J2419-K2419-L2419))</f>
        <v>0</v>
      </c>
      <c r="N2419" s="167">
        <v>1596</v>
      </c>
      <c r="O2419" s="167">
        <v>5690</v>
      </c>
      <c r="P2419" s="167"/>
      <c r="Q2419" s="167"/>
      <c r="R2419" s="167"/>
      <c r="S2419" s="167"/>
      <c r="X2419" s="1"/>
      <c r="AP2419" s="7">
        <f>IF(Q2419&gt;0,RANK(Q2419,(N2419:P2419,Q2419:AF2419)),0)</f>
        <v>0</v>
      </c>
      <c r="AQ2419" s="7">
        <f>IF(R2419&gt;0,RANK(R2419,(N2419:P2419,Q2419:AF2419)),0)</f>
        <v>0</v>
      </c>
      <c r="AR2419" s="7">
        <f>IF(T2419&gt;0,RANK(T2419,(N2419:P2419,Q2419:AF2419)),0)</f>
        <v>0</v>
      </c>
      <c r="AS2419" s="7">
        <f>IF(S2419&gt;0,RANK(S2419,(N2419:P2419,Q2419:AF2419)),0)</f>
        <v>0</v>
      </c>
      <c r="AT2419" s="2">
        <f t="shared" ref="AT2419:AU2450" si="952">IF($C2419=0,"-",Q2419/$C2419)</f>
        <v>0</v>
      </c>
      <c r="AU2419" s="2">
        <f t="shared" si="952"/>
        <v>0</v>
      </c>
      <c r="AV2419" s="2">
        <f t="shared" ref="AV2419:AV2482" si="953">IF($C2419=0,"-",T2419/$C2419)</f>
        <v>0</v>
      </c>
      <c r="AW2419" s="2">
        <f t="shared" ref="AW2419:AW2482" si="954">IF($C2419=0,"-",S2419/$C2419)</f>
        <v>0</v>
      </c>
      <c r="AY2419" t="s">
        <v>1187</v>
      </c>
      <c r="AZ2419" t="s">
        <v>1186</v>
      </c>
      <c r="BA2419">
        <v>12</v>
      </c>
      <c r="BC2419">
        <v>3</v>
      </c>
      <c r="BD2419" s="91">
        <v>13</v>
      </c>
      <c r="BE2419" s="93">
        <v>1</v>
      </c>
      <c r="BF2419" s="96">
        <f>1000*BD2419+BE2419</f>
        <v>13001</v>
      </c>
      <c r="BG2419" s="96">
        <f t="shared" ref="BG2419:BG2482" si="955">BF2419</f>
        <v>13001</v>
      </c>
      <c r="BI2419" s="7" t="s">
        <v>1447</v>
      </c>
    </row>
    <row r="2420" spans="1:61" ht="14" hidden="1" customHeight="1" outlineLevel="1" x14ac:dyDescent="0.2">
      <c r="A2420" t="s">
        <v>381</v>
      </c>
      <c r="B2420" t="s">
        <v>1186</v>
      </c>
      <c r="C2420" s="1">
        <f t="shared" si="947"/>
        <v>2648</v>
      </c>
      <c r="D2420" s="7">
        <f>IF(N2420&gt;0, RANK(N2420,(N2420:P2420,Q2420:AF2420)),0)</f>
        <v>2</v>
      </c>
      <c r="E2420" s="7">
        <f>IF(O2420&gt;0,RANK(O2420,(N2420:P2420,Q2420:AF2420)),0)</f>
        <v>1</v>
      </c>
      <c r="F2420" s="7">
        <f>IF(P2420&gt;0,RANK(P2420,(N2420:P2420,Q2420:AF2420)),0)</f>
        <v>0</v>
      </c>
      <c r="G2420" s="1">
        <f t="shared" si="948"/>
        <v>1204</v>
      </c>
      <c r="H2420" s="2">
        <f t="shared" si="949"/>
        <v>0.45468277945619334</v>
      </c>
      <c r="I2420" s="2"/>
      <c r="J2420" s="2">
        <f t="shared" si="950"/>
        <v>0.2726586102719033</v>
      </c>
      <c r="K2420" s="2">
        <f t="shared" si="950"/>
        <v>0.7273413897280967</v>
      </c>
      <c r="L2420" s="2">
        <f t="shared" si="950"/>
        <v>0</v>
      </c>
      <c r="M2420" s="2">
        <f t="shared" si="951"/>
        <v>0</v>
      </c>
      <c r="N2420" s="167">
        <v>722</v>
      </c>
      <c r="O2420" s="167">
        <v>1926</v>
      </c>
      <c r="P2420" s="167"/>
      <c r="Q2420" s="167"/>
      <c r="R2420" s="167"/>
      <c r="S2420" s="167"/>
      <c r="X2420" s="1"/>
      <c r="AP2420" s="7">
        <f>IF(Q2420&gt;0,RANK(Q2420,(N2420:P2420,Q2420:AF2420)),0)</f>
        <v>0</v>
      </c>
      <c r="AQ2420" s="7">
        <f>IF(R2420&gt;0,RANK(R2420,(N2420:P2420,Q2420:AF2420)),0)</f>
        <v>0</v>
      </c>
      <c r="AR2420" s="7">
        <f>IF(T2420&gt;0,RANK(T2420,(N2420:P2420,Q2420:AF2420)),0)</f>
        <v>0</v>
      </c>
      <c r="AS2420" s="7">
        <f>IF(S2420&gt;0,RANK(S2420,(N2420:P2420,Q2420:AF2420)),0)</f>
        <v>0</v>
      </c>
      <c r="AT2420" s="2">
        <f t="shared" si="952"/>
        <v>0</v>
      </c>
      <c r="AU2420" s="2">
        <f t="shared" si="952"/>
        <v>0</v>
      </c>
      <c r="AV2420" s="2">
        <f t="shared" si="953"/>
        <v>0</v>
      </c>
      <c r="AW2420" s="2">
        <f t="shared" si="954"/>
        <v>0</v>
      </c>
      <c r="AY2420" t="s">
        <v>381</v>
      </c>
      <c r="AZ2420" t="s">
        <v>1186</v>
      </c>
      <c r="BA2420">
        <v>8</v>
      </c>
      <c r="BC2420">
        <v>3</v>
      </c>
      <c r="BD2420" s="91">
        <v>13</v>
      </c>
      <c r="BE2420" s="93">
        <v>3</v>
      </c>
      <c r="BF2420" s="96">
        <f>1000*BD2420+BE2420</f>
        <v>13003</v>
      </c>
      <c r="BG2420" s="96">
        <f t="shared" si="955"/>
        <v>13003</v>
      </c>
      <c r="BI2420" s="7" t="s">
        <v>1447</v>
      </c>
    </row>
    <row r="2421" spans="1:61" ht="14" hidden="1" customHeight="1" outlineLevel="1" x14ac:dyDescent="0.2">
      <c r="A2421" t="s">
        <v>2420</v>
      </c>
      <c r="B2421" t="s">
        <v>1186</v>
      </c>
      <c r="C2421" s="1">
        <f t="shared" si="947"/>
        <v>4131</v>
      </c>
      <c r="D2421" s="7">
        <f>IF(N2421&gt;0, RANK(N2421,(N2421:P2421,Q2421:AF2421)),0)</f>
        <v>2</v>
      </c>
      <c r="E2421" s="7">
        <f>IF(O2421&gt;0,RANK(O2421,(N2421:P2421,Q2421:AF2421)),0)</f>
        <v>1</v>
      </c>
      <c r="F2421" s="7">
        <f>IF(P2421&gt;0,RANK(P2421,(N2421:P2421,Q2421:AF2421)),0)</f>
        <v>0</v>
      </c>
      <c r="G2421" s="1">
        <f t="shared" si="948"/>
        <v>3013</v>
      </c>
      <c r="H2421" s="2">
        <f t="shared" si="949"/>
        <v>0.72936335027838295</v>
      </c>
      <c r="I2421" s="2"/>
      <c r="J2421" s="2">
        <f t="shared" si="950"/>
        <v>0.13531832486080853</v>
      </c>
      <c r="K2421" s="2">
        <f t="shared" si="950"/>
        <v>0.86468167513919147</v>
      </c>
      <c r="L2421" s="2">
        <f t="shared" si="950"/>
        <v>0</v>
      </c>
      <c r="M2421" s="2">
        <f t="shared" si="951"/>
        <v>0</v>
      </c>
      <c r="N2421" s="167">
        <v>559</v>
      </c>
      <c r="O2421" s="167">
        <v>3572</v>
      </c>
      <c r="P2421" s="167"/>
      <c r="Q2421" s="167"/>
      <c r="R2421" s="167"/>
      <c r="S2421" s="167"/>
      <c r="X2421" s="1"/>
      <c r="AP2421" s="7">
        <f>IF(Q2421&gt;0,RANK(Q2421,(N2421:P2421,Q2421:AF2421)),0)</f>
        <v>0</v>
      </c>
      <c r="AQ2421" s="7">
        <f>IF(R2421&gt;0,RANK(R2421,(N2421:P2421,Q2421:AF2421)),0)</f>
        <v>0</v>
      </c>
      <c r="AR2421" s="7">
        <f>IF(T2421&gt;0,RANK(T2421,(N2421:P2421,Q2421:AF2421)),0)</f>
        <v>0</v>
      </c>
      <c r="AS2421" s="7">
        <f>IF(S2421&gt;0,RANK(S2421,(N2421:P2421,Q2421:AF2421)),0)</f>
        <v>0</v>
      </c>
      <c r="AT2421" s="2">
        <f t="shared" si="952"/>
        <v>0</v>
      </c>
      <c r="AU2421" s="2">
        <f t="shared" si="952"/>
        <v>0</v>
      </c>
      <c r="AV2421" s="2">
        <f t="shared" si="953"/>
        <v>0</v>
      </c>
      <c r="AW2421" s="2">
        <f t="shared" si="954"/>
        <v>0</v>
      </c>
      <c r="AY2421" t="s">
        <v>2420</v>
      </c>
      <c r="AZ2421" t="s">
        <v>1186</v>
      </c>
      <c r="BA2421">
        <v>1</v>
      </c>
      <c r="BC2421">
        <v>3</v>
      </c>
      <c r="BD2421" s="91">
        <v>13</v>
      </c>
      <c r="BE2421" s="93">
        <v>5</v>
      </c>
      <c r="BF2421" s="96">
        <f>1000*BD2421+BE2421</f>
        <v>13005</v>
      </c>
      <c r="BG2421" s="96">
        <f t="shared" si="955"/>
        <v>13005</v>
      </c>
      <c r="BI2421" s="7" t="s">
        <v>1447</v>
      </c>
    </row>
    <row r="2422" spans="1:61" ht="14" hidden="1" customHeight="1" outlineLevel="1" x14ac:dyDescent="0.2">
      <c r="A2422" t="s">
        <v>239</v>
      </c>
      <c r="B2422" t="s">
        <v>1186</v>
      </c>
      <c r="C2422" s="1">
        <f t="shared" si="947"/>
        <v>1440</v>
      </c>
      <c r="D2422" s="7">
        <f>IF(N2422&gt;0, RANK(N2422,(N2422:P2422,Q2422:AF2422)),0)</f>
        <v>2</v>
      </c>
      <c r="E2422" s="7">
        <f>IF(O2422&gt;0,RANK(O2422,(N2422:P2422,Q2422:AF2422)),0)</f>
        <v>1</v>
      </c>
      <c r="F2422" s="7">
        <f>IF(P2422&gt;0,RANK(P2422,(N2422:P2422,Q2422:AF2422)),0)</f>
        <v>0</v>
      </c>
      <c r="G2422" s="1">
        <f t="shared" si="948"/>
        <v>190</v>
      </c>
      <c r="H2422" s="2">
        <f t="shared" si="949"/>
        <v>0.13194444444444445</v>
      </c>
      <c r="I2422" s="2"/>
      <c r="J2422" s="2">
        <f t="shared" si="950"/>
        <v>0.43402777777777779</v>
      </c>
      <c r="K2422" s="2">
        <f t="shared" si="950"/>
        <v>0.56597222222222221</v>
      </c>
      <c r="L2422" s="2">
        <f t="shared" si="950"/>
        <v>0</v>
      </c>
      <c r="M2422" s="2">
        <f t="shared" si="951"/>
        <v>0</v>
      </c>
      <c r="N2422" s="167">
        <v>625</v>
      </c>
      <c r="O2422" s="167">
        <v>815</v>
      </c>
      <c r="P2422" s="167"/>
      <c r="Q2422" s="167"/>
      <c r="R2422" s="167"/>
      <c r="S2422" s="167"/>
      <c r="X2422" s="1"/>
      <c r="AP2422" s="7">
        <f>IF(Q2422&gt;0,RANK(Q2422,(N2422:P2422,Q2422:AF2422)),0)</f>
        <v>0</v>
      </c>
      <c r="AQ2422" s="7">
        <f>IF(R2422&gt;0,RANK(R2422,(N2422:P2422,Q2422:AF2422)),0)</f>
        <v>0</v>
      </c>
      <c r="AR2422" s="7">
        <f>IF(T2422&gt;0,RANK(T2422,(N2422:P2422,Q2422:AF2422)),0)</f>
        <v>0</v>
      </c>
      <c r="AS2422" s="7">
        <f>IF(S2422&gt;0,RANK(S2422,(N2422:P2422,Q2422:AF2422)),0)</f>
        <v>0</v>
      </c>
      <c r="AT2422" s="2">
        <f t="shared" si="952"/>
        <v>0</v>
      </c>
      <c r="AU2422" s="2">
        <f t="shared" si="952"/>
        <v>0</v>
      </c>
      <c r="AV2422" s="2">
        <f t="shared" si="953"/>
        <v>0</v>
      </c>
      <c r="AW2422" s="2">
        <f t="shared" si="954"/>
        <v>0</v>
      </c>
      <c r="AY2422" t="s">
        <v>239</v>
      </c>
      <c r="AZ2422" t="s">
        <v>1186</v>
      </c>
      <c r="BA2422">
        <v>2</v>
      </c>
      <c r="BC2422">
        <v>3</v>
      </c>
      <c r="BD2422" s="91">
        <v>13</v>
      </c>
      <c r="BE2422" s="93">
        <v>7</v>
      </c>
      <c r="BF2422" s="96">
        <f t="shared" ref="BF2422:BF2485" si="956">1000*BD2422+BE2422</f>
        <v>13007</v>
      </c>
      <c r="BG2422" s="96">
        <f t="shared" si="955"/>
        <v>13007</v>
      </c>
      <c r="BI2422" s="7" t="s">
        <v>1447</v>
      </c>
    </row>
    <row r="2423" spans="1:61" ht="14" hidden="1" customHeight="1" outlineLevel="1" x14ac:dyDescent="0.2">
      <c r="A2423" t="s">
        <v>606</v>
      </c>
      <c r="B2423" t="s">
        <v>1186</v>
      </c>
      <c r="C2423" s="1">
        <f t="shared" si="947"/>
        <v>16468</v>
      </c>
      <c r="D2423" s="7">
        <f>IF(N2423&gt;0, RANK(N2423,(N2423:P2423,Q2423:AF2423)),0)</f>
        <v>1</v>
      </c>
      <c r="E2423" s="7">
        <f>IF(O2423&gt;0,RANK(O2423,(N2423:P2423,Q2423:AF2423)),0)</f>
        <v>2</v>
      </c>
      <c r="F2423" s="7">
        <f>IF(P2423&gt;0,RANK(P2423,(N2423:P2423,Q2423:AF2423)),0)</f>
        <v>0</v>
      </c>
      <c r="G2423" s="1">
        <f t="shared" si="948"/>
        <v>670</v>
      </c>
      <c r="H2423" s="2">
        <f t="shared" si="949"/>
        <v>4.0684964780179744E-2</v>
      </c>
      <c r="I2423" s="2"/>
      <c r="J2423" s="2">
        <f t="shared" si="950"/>
        <v>0.52034248239008984</v>
      </c>
      <c r="K2423" s="2">
        <f t="shared" si="950"/>
        <v>0.47965751760991016</v>
      </c>
      <c r="L2423" s="2">
        <f t="shared" si="950"/>
        <v>0</v>
      </c>
      <c r="M2423" s="2">
        <f t="shared" si="951"/>
        <v>0</v>
      </c>
      <c r="N2423" s="167">
        <v>8569</v>
      </c>
      <c r="O2423" s="167">
        <v>7899</v>
      </c>
      <c r="P2423" s="167"/>
      <c r="Q2423" s="167"/>
      <c r="R2423" s="167"/>
      <c r="S2423" s="167"/>
      <c r="X2423" s="1"/>
      <c r="AP2423" s="7">
        <f>IF(Q2423&gt;0,RANK(Q2423,(N2423:P2423,Q2423:AF2423)),0)</f>
        <v>0</v>
      </c>
      <c r="AQ2423" s="7">
        <f>IF(R2423&gt;0,RANK(R2423,(N2423:P2423,Q2423:AF2423)),0)</f>
        <v>0</v>
      </c>
      <c r="AR2423" s="7">
        <f>IF(T2423&gt;0,RANK(T2423,(N2423:P2423,Q2423:AF2423)),0)</f>
        <v>0</v>
      </c>
      <c r="AS2423" s="7">
        <f>IF(S2423&gt;0,RANK(S2423,(N2423:P2423,Q2423:AF2423)),0)</f>
        <v>0</v>
      </c>
      <c r="AT2423" s="2">
        <f t="shared" si="952"/>
        <v>0</v>
      </c>
      <c r="AU2423" s="2">
        <f t="shared" si="952"/>
        <v>0</v>
      </c>
      <c r="AV2423" s="2">
        <f t="shared" si="953"/>
        <v>0</v>
      </c>
      <c r="AW2423" s="2">
        <f t="shared" si="954"/>
        <v>0</v>
      </c>
      <c r="AY2423" t="s">
        <v>606</v>
      </c>
      <c r="AZ2423" t="s">
        <v>1186</v>
      </c>
      <c r="BA2423">
        <v>10</v>
      </c>
      <c r="BC2423">
        <v>3</v>
      </c>
      <c r="BD2423" s="91">
        <v>13</v>
      </c>
      <c r="BE2423" s="93">
        <v>9</v>
      </c>
      <c r="BF2423" s="96">
        <f t="shared" si="956"/>
        <v>13009</v>
      </c>
      <c r="BG2423" s="96">
        <f t="shared" si="955"/>
        <v>13009</v>
      </c>
      <c r="BI2423" s="7" t="s">
        <v>1447</v>
      </c>
    </row>
    <row r="2424" spans="1:61" ht="14" hidden="1" customHeight="1" outlineLevel="1" x14ac:dyDescent="0.2">
      <c r="A2424" t="s">
        <v>724</v>
      </c>
      <c r="B2424" t="s">
        <v>1186</v>
      </c>
      <c r="C2424" s="1">
        <f t="shared" si="947"/>
        <v>7446</v>
      </c>
      <c r="D2424" s="7">
        <f>IF(N2424&gt;0, RANK(N2424,(N2424:P2424,Q2424:AF2424)),0)</f>
        <v>2</v>
      </c>
      <c r="E2424" s="7">
        <f>IF(O2424&gt;0,RANK(O2424,(N2424:P2424,Q2424:AF2424)),0)</f>
        <v>1</v>
      </c>
      <c r="F2424" s="7">
        <f>IF(P2424&gt;0,RANK(P2424,(N2424:P2424,Q2424:AF2424)),0)</f>
        <v>0</v>
      </c>
      <c r="G2424" s="1">
        <f t="shared" si="948"/>
        <v>5726</v>
      </c>
      <c r="H2424" s="2">
        <f t="shared" si="949"/>
        <v>0.76900349180768202</v>
      </c>
      <c r="I2424" s="2"/>
      <c r="J2424" s="2">
        <f t="shared" si="950"/>
        <v>0.11549825409615901</v>
      </c>
      <c r="K2424" s="2">
        <f t="shared" si="950"/>
        <v>0.88450174590384101</v>
      </c>
      <c r="L2424" s="2">
        <f t="shared" si="950"/>
        <v>0</v>
      </c>
      <c r="M2424" s="2">
        <f t="shared" si="951"/>
        <v>0</v>
      </c>
      <c r="N2424" s="167">
        <v>860</v>
      </c>
      <c r="O2424" s="167">
        <v>6586</v>
      </c>
      <c r="P2424" s="167"/>
      <c r="Q2424" s="167"/>
      <c r="R2424" s="167"/>
      <c r="S2424" s="167"/>
      <c r="X2424" s="1"/>
      <c r="AP2424" s="7">
        <f>IF(Q2424&gt;0,RANK(Q2424,(N2424:P2424,Q2424:AF2424)),0)</f>
        <v>0</v>
      </c>
      <c r="AQ2424" s="7">
        <f>IF(R2424&gt;0,RANK(R2424,(N2424:P2424,Q2424:AF2424)),0)</f>
        <v>0</v>
      </c>
      <c r="AR2424" s="7">
        <f>IF(T2424&gt;0,RANK(T2424,(N2424:P2424,Q2424:AF2424)),0)</f>
        <v>0</v>
      </c>
      <c r="AS2424" s="7">
        <f>IF(S2424&gt;0,RANK(S2424,(N2424:P2424,Q2424:AF2424)),0)</f>
        <v>0</v>
      </c>
      <c r="AT2424" s="2">
        <f t="shared" si="952"/>
        <v>0</v>
      </c>
      <c r="AU2424" s="2">
        <f t="shared" si="952"/>
        <v>0</v>
      </c>
      <c r="AV2424" s="2">
        <f t="shared" si="953"/>
        <v>0</v>
      </c>
      <c r="AW2424" s="2">
        <f t="shared" si="954"/>
        <v>0</v>
      </c>
      <c r="AY2424" t="s">
        <v>724</v>
      </c>
      <c r="AZ2424" t="s">
        <v>1186</v>
      </c>
      <c r="BA2424">
        <v>9</v>
      </c>
      <c r="BC2424">
        <v>3</v>
      </c>
      <c r="BD2424" s="91">
        <v>13</v>
      </c>
      <c r="BE2424" s="93">
        <v>11</v>
      </c>
      <c r="BF2424" s="96">
        <f t="shared" si="956"/>
        <v>13011</v>
      </c>
      <c r="BG2424" s="96">
        <f t="shared" si="955"/>
        <v>13011</v>
      </c>
      <c r="BI2424" s="7" t="s">
        <v>1447</v>
      </c>
    </row>
    <row r="2425" spans="1:61" ht="14" hidden="1" customHeight="1" outlineLevel="1" x14ac:dyDescent="0.2">
      <c r="A2425" t="s">
        <v>1546</v>
      </c>
      <c r="B2425" t="s">
        <v>1186</v>
      </c>
      <c r="C2425" s="1">
        <f t="shared" si="947"/>
        <v>32077</v>
      </c>
      <c r="D2425" s="7">
        <f>IF(N2425&gt;0, RANK(N2425,(N2425:P2425,Q2425:AF2425)),0)</f>
        <v>2</v>
      </c>
      <c r="E2425" s="7">
        <f>IF(O2425&gt;0,RANK(O2425,(N2425:P2425,Q2425:AF2425)),0)</f>
        <v>1</v>
      </c>
      <c r="F2425" s="7">
        <f>IF(P2425&gt;0,RANK(P2425,(N2425:P2425,Q2425:AF2425)),0)</f>
        <v>0</v>
      </c>
      <c r="G2425" s="1">
        <f t="shared" si="948"/>
        <v>13243</v>
      </c>
      <c r="H2425" s="2">
        <f t="shared" si="949"/>
        <v>0.4128503288960938</v>
      </c>
      <c r="I2425" s="2"/>
      <c r="J2425" s="2">
        <f t="shared" si="950"/>
        <v>0.29357483555195313</v>
      </c>
      <c r="K2425" s="2">
        <f t="shared" si="950"/>
        <v>0.70642516444804693</v>
      </c>
      <c r="L2425" s="2">
        <f t="shared" si="950"/>
        <v>0</v>
      </c>
      <c r="M2425" s="2">
        <f t="shared" si="951"/>
        <v>-1.1102230246251565E-16</v>
      </c>
      <c r="N2425" s="167">
        <v>9417</v>
      </c>
      <c r="O2425" s="167">
        <v>22660</v>
      </c>
      <c r="P2425" s="167"/>
      <c r="Q2425" s="167"/>
      <c r="R2425" s="167"/>
      <c r="S2425" s="167"/>
      <c r="X2425" s="1"/>
      <c r="AP2425" s="7">
        <f>IF(Q2425&gt;0,RANK(Q2425,(N2425:P2425,Q2425:AF2425)),0)</f>
        <v>0</v>
      </c>
      <c r="AQ2425" s="7">
        <f>IF(R2425&gt;0,RANK(R2425,(N2425:P2425,Q2425:AF2425)),0)</f>
        <v>0</v>
      </c>
      <c r="AR2425" s="7">
        <f>IF(T2425&gt;0,RANK(T2425,(N2425:P2425,Q2425:AF2425)),0)</f>
        <v>0</v>
      </c>
      <c r="AS2425" s="7">
        <f>IF(S2425&gt;0,RANK(S2425,(N2425:P2425,Q2425:AF2425)),0)</f>
        <v>0</v>
      </c>
      <c r="AT2425" s="2">
        <f t="shared" si="952"/>
        <v>0</v>
      </c>
      <c r="AU2425" s="2">
        <f t="shared" si="952"/>
        <v>0</v>
      </c>
      <c r="AV2425" s="2">
        <f t="shared" si="953"/>
        <v>0</v>
      </c>
      <c r="AW2425" s="2">
        <f t="shared" si="954"/>
        <v>0</v>
      </c>
      <c r="AY2425" t="s">
        <v>1546</v>
      </c>
      <c r="AZ2425" t="s">
        <v>1186</v>
      </c>
      <c r="BA2425">
        <v>10</v>
      </c>
      <c r="BC2425">
        <v>3</v>
      </c>
      <c r="BD2425" s="91">
        <v>13</v>
      </c>
      <c r="BE2425" s="93">
        <v>13</v>
      </c>
      <c r="BF2425" s="96">
        <f t="shared" si="956"/>
        <v>13013</v>
      </c>
      <c r="BG2425" s="96">
        <f t="shared" si="955"/>
        <v>13013</v>
      </c>
      <c r="BI2425" s="7" t="s">
        <v>1447</v>
      </c>
    </row>
    <row r="2426" spans="1:61" ht="14" hidden="1" customHeight="1" outlineLevel="1" x14ac:dyDescent="0.2">
      <c r="A2426" t="s">
        <v>1756</v>
      </c>
      <c r="B2426" t="s">
        <v>1186</v>
      </c>
      <c r="C2426" s="1">
        <f t="shared" si="947"/>
        <v>42977</v>
      </c>
      <c r="D2426" s="7">
        <f>IF(N2426&gt;0, RANK(N2426,(N2426:P2426,Q2426:AF2426)),0)</f>
        <v>2</v>
      </c>
      <c r="E2426" s="7">
        <f>IF(O2426&gt;0,RANK(O2426,(N2426:P2426,Q2426:AF2426)),0)</f>
        <v>1</v>
      </c>
      <c r="F2426" s="7">
        <f>IF(P2426&gt;0,RANK(P2426,(N2426:P2426,Q2426:AF2426)),0)</f>
        <v>0</v>
      </c>
      <c r="G2426" s="1">
        <f t="shared" si="948"/>
        <v>21121</v>
      </c>
      <c r="H2426" s="2">
        <f t="shared" si="949"/>
        <v>0.4914489145356819</v>
      </c>
      <c r="I2426" s="2"/>
      <c r="J2426" s="2">
        <f t="shared" si="950"/>
        <v>0.25427554273215908</v>
      </c>
      <c r="K2426" s="2">
        <f t="shared" si="950"/>
        <v>0.74572445726784098</v>
      </c>
      <c r="L2426" s="2">
        <f t="shared" si="950"/>
        <v>0</v>
      </c>
      <c r="M2426" s="2">
        <f t="shared" si="951"/>
        <v>0</v>
      </c>
      <c r="N2426" s="167">
        <v>10928</v>
      </c>
      <c r="O2426" s="167">
        <v>32049</v>
      </c>
      <c r="P2426" s="167"/>
      <c r="Q2426" s="167"/>
      <c r="R2426" s="167"/>
      <c r="S2426" s="167"/>
      <c r="X2426" s="1"/>
      <c r="AP2426" s="7">
        <f>IF(Q2426&gt;0,RANK(Q2426,(N2426:P2426,Q2426:AF2426)),0)</f>
        <v>0</v>
      </c>
      <c r="AQ2426" s="7">
        <f>IF(R2426&gt;0,RANK(R2426,(N2426:P2426,Q2426:AF2426)),0)</f>
        <v>0</v>
      </c>
      <c r="AR2426" s="7">
        <f>IF(T2426&gt;0,RANK(T2426,(N2426:P2426,Q2426:AF2426)),0)</f>
        <v>0</v>
      </c>
      <c r="AS2426" s="7">
        <f>IF(S2426&gt;0,RANK(S2426,(N2426:P2426,Q2426:AF2426)),0)</f>
        <v>0</v>
      </c>
      <c r="AT2426" s="2">
        <f t="shared" si="952"/>
        <v>0</v>
      </c>
      <c r="AU2426" s="2">
        <f t="shared" si="952"/>
        <v>0</v>
      </c>
      <c r="AV2426" s="2">
        <f t="shared" si="953"/>
        <v>0</v>
      </c>
      <c r="AW2426" s="2">
        <f t="shared" si="954"/>
        <v>0</v>
      </c>
      <c r="AY2426" t="s">
        <v>1756</v>
      </c>
      <c r="AZ2426" t="s">
        <v>1186</v>
      </c>
      <c r="BA2426">
        <v>11</v>
      </c>
      <c r="BC2426">
        <v>3</v>
      </c>
      <c r="BD2426" s="91">
        <v>13</v>
      </c>
      <c r="BE2426" s="93">
        <v>15</v>
      </c>
      <c r="BF2426" s="96">
        <f t="shared" si="956"/>
        <v>13015</v>
      </c>
      <c r="BG2426" s="96">
        <f t="shared" si="955"/>
        <v>13015</v>
      </c>
      <c r="BI2426" s="7" t="s">
        <v>1447</v>
      </c>
    </row>
    <row r="2427" spans="1:61" ht="14" hidden="1" customHeight="1" outlineLevel="1" x14ac:dyDescent="0.2">
      <c r="A2427" t="s">
        <v>2209</v>
      </c>
      <c r="B2427" t="s">
        <v>1186</v>
      </c>
      <c r="C2427" s="1">
        <f t="shared" si="947"/>
        <v>5726</v>
      </c>
      <c r="D2427" s="7">
        <f>IF(N2427&gt;0, RANK(N2427,(N2427:P2427,Q2427:AF2427)),0)</f>
        <v>2</v>
      </c>
      <c r="E2427" s="7">
        <f>IF(O2427&gt;0,RANK(O2427,(N2427:P2427,Q2427:AF2427)),0)</f>
        <v>1</v>
      </c>
      <c r="F2427" s="7">
        <f>IF(P2427&gt;0,RANK(P2427,(N2427:P2427,Q2427:AF2427)),0)</f>
        <v>0</v>
      </c>
      <c r="G2427" s="1">
        <f t="shared" si="948"/>
        <v>1340</v>
      </c>
      <c r="H2427" s="2">
        <f t="shared" si="949"/>
        <v>0.23402025847013622</v>
      </c>
      <c r="I2427" s="2"/>
      <c r="J2427" s="2">
        <f t="shared" si="950"/>
        <v>0.38298987076493191</v>
      </c>
      <c r="K2427" s="2">
        <f t="shared" si="950"/>
        <v>0.61701012923506815</v>
      </c>
      <c r="L2427" s="2">
        <f t="shared" si="950"/>
        <v>0</v>
      </c>
      <c r="M2427" s="2">
        <f t="shared" si="951"/>
        <v>-1.1102230246251565E-16</v>
      </c>
      <c r="N2427" s="167">
        <v>2193</v>
      </c>
      <c r="O2427" s="167">
        <v>3533</v>
      </c>
      <c r="P2427" s="167"/>
      <c r="Q2427" s="167"/>
      <c r="R2427" s="167"/>
      <c r="S2427" s="167"/>
      <c r="X2427" s="1"/>
      <c r="AP2427" s="7">
        <f>IF(Q2427&gt;0,RANK(Q2427,(N2427:P2427,Q2427:AF2427)),0)</f>
        <v>0</v>
      </c>
      <c r="AQ2427" s="7">
        <f>IF(R2427&gt;0,RANK(R2427,(N2427:P2427,Q2427:AF2427)),0)</f>
        <v>0</v>
      </c>
      <c r="AR2427" s="7">
        <f>IF(T2427&gt;0,RANK(T2427,(N2427:P2427,Q2427:AF2427)),0)</f>
        <v>0</v>
      </c>
      <c r="AS2427" s="7">
        <f>IF(S2427&gt;0,RANK(S2427,(N2427:P2427,Q2427:AF2427)),0)</f>
        <v>0</v>
      </c>
      <c r="AT2427" s="2">
        <f t="shared" si="952"/>
        <v>0</v>
      </c>
      <c r="AU2427" s="2">
        <f t="shared" si="952"/>
        <v>0</v>
      </c>
      <c r="AV2427" s="2">
        <f t="shared" si="953"/>
        <v>0</v>
      </c>
      <c r="AW2427" s="2">
        <f t="shared" si="954"/>
        <v>0</v>
      </c>
      <c r="AY2427" t="s">
        <v>2209</v>
      </c>
      <c r="AZ2427" t="s">
        <v>1186</v>
      </c>
      <c r="BA2427">
        <v>8</v>
      </c>
      <c r="BC2427">
        <v>3</v>
      </c>
      <c r="BD2427" s="91">
        <v>13</v>
      </c>
      <c r="BE2427" s="93">
        <v>17</v>
      </c>
      <c r="BF2427" s="96">
        <f t="shared" si="956"/>
        <v>13017</v>
      </c>
      <c r="BG2427" s="96">
        <f t="shared" si="955"/>
        <v>13017</v>
      </c>
      <c r="BI2427" s="7" t="s">
        <v>1447</v>
      </c>
    </row>
    <row r="2428" spans="1:61" ht="14" hidden="1" customHeight="1" outlineLevel="1" x14ac:dyDescent="0.2">
      <c r="A2428" t="s">
        <v>2501</v>
      </c>
      <c r="B2428" t="s">
        <v>1186</v>
      </c>
      <c r="C2428" s="1">
        <f t="shared" si="947"/>
        <v>6684</v>
      </c>
      <c r="D2428" s="7">
        <f>IF(N2428&gt;0, RANK(N2428,(N2428:P2428,Q2428:AF2428)),0)</f>
        <v>2</v>
      </c>
      <c r="E2428" s="7">
        <f>IF(O2428&gt;0,RANK(O2428,(N2428:P2428,Q2428:AF2428)),0)</f>
        <v>1</v>
      </c>
      <c r="F2428" s="7">
        <f>IF(P2428&gt;0,RANK(P2428,(N2428:P2428,Q2428:AF2428)),0)</f>
        <v>0</v>
      </c>
      <c r="G2428" s="1">
        <f t="shared" si="948"/>
        <v>4394</v>
      </c>
      <c r="H2428" s="2">
        <f t="shared" si="949"/>
        <v>0.65739078396169959</v>
      </c>
      <c r="I2428" s="2"/>
      <c r="J2428" s="2">
        <f t="shared" si="950"/>
        <v>0.17130460801915021</v>
      </c>
      <c r="K2428" s="2">
        <f t="shared" si="950"/>
        <v>0.82869539198084974</v>
      </c>
      <c r="L2428" s="2">
        <f t="shared" si="950"/>
        <v>0</v>
      </c>
      <c r="M2428" s="2">
        <f t="shared" si="951"/>
        <v>0</v>
      </c>
      <c r="N2428" s="167">
        <v>1145</v>
      </c>
      <c r="O2428" s="167">
        <v>5539</v>
      </c>
      <c r="P2428" s="167"/>
      <c r="Q2428" s="167"/>
      <c r="R2428" s="167"/>
      <c r="S2428" s="167"/>
      <c r="X2428" s="1"/>
      <c r="AP2428" s="7">
        <f>IF(Q2428&gt;0,RANK(Q2428,(N2428:P2428,Q2428:AF2428)),0)</f>
        <v>0</v>
      </c>
      <c r="AQ2428" s="7">
        <f>IF(R2428&gt;0,RANK(R2428,(N2428:P2428,Q2428:AF2428)),0)</f>
        <v>0</v>
      </c>
      <c r="AR2428" s="7">
        <f>IF(T2428&gt;0,RANK(T2428,(N2428:P2428,Q2428:AF2428)),0)</f>
        <v>0</v>
      </c>
      <c r="AS2428" s="7">
        <f>IF(S2428&gt;0,RANK(S2428,(N2428:P2428,Q2428:AF2428)),0)</f>
        <v>0</v>
      </c>
      <c r="AT2428" s="2">
        <f t="shared" si="952"/>
        <v>0</v>
      </c>
      <c r="AU2428" s="2">
        <f t="shared" si="952"/>
        <v>0</v>
      </c>
      <c r="AV2428" s="2">
        <f t="shared" si="953"/>
        <v>0</v>
      </c>
      <c r="AW2428" s="2">
        <f t="shared" si="954"/>
        <v>0</v>
      </c>
      <c r="AY2428" t="s">
        <v>2501</v>
      </c>
      <c r="AZ2428" t="s">
        <v>1186</v>
      </c>
      <c r="BA2428">
        <v>8</v>
      </c>
      <c r="BC2428">
        <v>3</v>
      </c>
      <c r="BD2428" s="91">
        <v>13</v>
      </c>
      <c r="BE2428" s="93">
        <v>19</v>
      </c>
      <c r="BF2428" s="96">
        <f t="shared" si="956"/>
        <v>13019</v>
      </c>
      <c r="BG2428" s="96">
        <f t="shared" si="955"/>
        <v>13019</v>
      </c>
      <c r="BI2428" s="7" t="s">
        <v>1447</v>
      </c>
    </row>
    <row r="2429" spans="1:61" ht="14" hidden="1" customHeight="1" outlineLevel="1" x14ac:dyDescent="0.2">
      <c r="A2429" t="s">
        <v>343</v>
      </c>
      <c r="B2429" t="s">
        <v>1186</v>
      </c>
      <c r="C2429" s="1">
        <f t="shared" si="947"/>
        <v>63527</v>
      </c>
      <c r="D2429" s="7">
        <f>IF(N2429&gt;0, RANK(N2429,(N2429:P2429,Q2429:AF2429)),0)</f>
        <v>1</v>
      </c>
      <c r="E2429" s="7">
        <f>IF(O2429&gt;0,RANK(O2429,(N2429:P2429,Q2429:AF2429)),0)</f>
        <v>2</v>
      </c>
      <c r="F2429" s="7">
        <f>IF(P2429&gt;0,RANK(P2429,(N2429:P2429,Q2429:AF2429)),0)</f>
        <v>0</v>
      </c>
      <c r="G2429" s="1">
        <f t="shared" si="948"/>
        <v>16417</v>
      </c>
      <c r="H2429" s="2">
        <f t="shared" si="949"/>
        <v>0.25842555134037498</v>
      </c>
      <c r="I2429" s="2"/>
      <c r="J2429" s="2">
        <f t="shared" si="950"/>
        <v>0.62921277567018752</v>
      </c>
      <c r="K2429" s="2">
        <f t="shared" si="950"/>
        <v>0.37078722432981254</v>
      </c>
      <c r="L2429" s="2">
        <f t="shared" si="950"/>
        <v>0</v>
      </c>
      <c r="M2429" s="2">
        <f t="shared" si="951"/>
        <v>-5.5511151231257827E-17</v>
      </c>
      <c r="N2429" s="167">
        <v>39972</v>
      </c>
      <c r="O2429" s="167">
        <v>23555</v>
      </c>
      <c r="P2429" s="167"/>
      <c r="Q2429" s="167"/>
      <c r="R2429" s="167"/>
      <c r="S2429" s="167"/>
      <c r="X2429" s="1"/>
      <c r="AP2429" s="7">
        <f>IF(Q2429&gt;0,RANK(Q2429,(N2429:P2429,Q2429:AF2429)),0)</f>
        <v>0</v>
      </c>
      <c r="AQ2429" s="7">
        <f>IF(R2429&gt;0,RANK(R2429,(N2429:P2429,Q2429:AF2429)),0)</f>
        <v>0</v>
      </c>
      <c r="AR2429" s="7">
        <f>IF(T2429&gt;0,RANK(T2429,(N2429:P2429,Q2429:AF2429)),0)</f>
        <v>0</v>
      </c>
      <c r="AS2429" s="7">
        <f>IF(S2429&gt;0,RANK(S2429,(N2429:P2429,Q2429:AF2429)),0)</f>
        <v>0</v>
      </c>
      <c r="AT2429" s="2">
        <f t="shared" si="952"/>
        <v>0</v>
      </c>
      <c r="AU2429" s="2">
        <f t="shared" si="952"/>
        <v>0</v>
      </c>
      <c r="AV2429" s="2">
        <f t="shared" si="953"/>
        <v>0</v>
      </c>
      <c r="AW2429" s="2">
        <f t="shared" si="954"/>
        <v>0</v>
      </c>
      <c r="AY2429" t="s">
        <v>343</v>
      </c>
      <c r="AZ2429" t="s">
        <v>1186</v>
      </c>
      <c r="BC2429">
        <v>3</v>
      </c>
      <c r="BD2429" s="91">
        <v>13</v>
      </c>
      <c r="BE2429" s="93">
        <v>21</v>
      </c>
      <c r="BF2429" s="96">
        <f t="shared" si="956"/>
        <v>13021</v>
      </c>
      <c r="BG2429" s="96">
        <f t="shared" si="955"/>
        <v>13021</v>
      </c>
      <c r="BI2429" s="7" t="s">
        <v>1447</v>
      </c>
    </row>
    <row r="2430" spans="1:61" ht="14" hidden="1" customHeight="1" outlineLevel="1" x14ac:dyDescent="0.2">
      <c r="A2430" t="s">
        <v>31</v>
      </c>
      <c r="B2430" t="s">
        <v>1186</v>
      </c>
      <c r="C2430" s="1">
        <f t="shared" si="947"/>
        <v>5112</v>
      </c>
      <c r="D2430" s="7">
        <f>IF(N2430&gt;0, RANK(N2430,(N2430:P2430,Q2430:AF2430)),0)</f>
        <v>2</v>
      </c>
      <c r="E2430" s="7">
        <f>IF(O2430&gt;0,RANK(O2430,(N2430:P2430,Q2430:AF2430)),0)</f>
        <v>1</v>
      </c>
      <c r="F2430" s="7">
        <f>IF(P2430&gt;0,RANK(P2430,(N2430:P2430,Q2430:AF2430)),0)</f>
        <v>0</v>
      </c>
      <c r="G2430" s="1">
        <f t="shared" si="948"/>
        <v>2684</v>
      </c>
      <c r="H2430" s="2">
        <f t="shared" si="949"/>
        <v>0.52503912363067295</v>
      </c>
      <c r="I2430" s="2"/>
      <c r="J2430" s="2">
        <f t="shared" si="950"/>
        <v>0.23748043818466355</v>
      </c>
      <c r="K2430" s="2">
        <f t="shared" si="950"/>
        <v>0.76251956181533642</v>
      </c>
      <c r="L2430" s="2">
        <f t="shared" si="950"/>
        <v>0</v>
      </c>
      <c r="M2430" s="2">
        <f t="shared" si="951"/>
        <v>0</v>
      </c>
      <c r="N2430" s="167">
        <v>1214</v>
      </c>
      <c r="O2430" s="167">
        <v>3898</v>
      </c>
      <c r="P2430" s="167"/>
      <c r="Q2430" s="167"/>
      <c r="R2430" s="167"/>
      <c r="S2430" s="167"/>
      <c r="X2430" s="1"/>
      <c r="AP2430" s="7">
        <f>IF(Q2430&gt;0,RANK(Q2430,(N2430:P2430,Q2430:AF2430)),0)</f>
        <v>0</v>
      </c>
      <c r="AQ2430" s="7">
        <f>IF(R2430&gt;0,RANK(R2430,(N2430:P2430,Q2430:AF2430)),0)</f>
        <v>0</v>
      </c>
      <c r="AR2430" s="7">
        <f>IF(T2430&gt;0,RANK(T2430,(N2430:P2430,Q2430:AF2430)),0)</f>
        <v>0</v>
      </c>
      <c r="AS2430" s="7">
        <f>IF(S2430&gt;0,RANK(S2430,(N2430:P2430,Q2430:AF2430)),0)</f>
        <v>0</v>
      </c>
      <c r="AT2430" s="2">
        <f t="shared" si="952"/>
        <v>0</v>
      </c>
      <c r="AU2430" s="2">
        <f t="shared" si="952"/>
        <v>0</v>
      </c>
      <c r="AV2430" s="2">
        <f t="shared" si="953"/>
        <v>0</v>
      </c>
      <c r="AW2430" s="2">
        <f t="shared" si="954"/>
        <v>0</v>
      </c>
      <c r="AY2430" t="s">
        <v>31</v>
      </c>
      <c r="AZ2430" t="s">
        <v>1186</v>
      </c>
      <c r="BA2430">
        <v>8</v>
      </c>
      <c r="BC2430">
        <v>3</v>
      </c>
      <c r="BD2430" s="91">
        <v>13</v>
      </c>
      <c r="BE2430" s="93">
        <v>23</v>
      </c>
      <c r="BF2430" s="96">
        <f t="shared" si="956"/>
        <v>13023</v>
      </c>
      <c r="BG2430" s="96">
        <f t="shared" si="955"/>
        <v>13023</v>
      </c>
      <c r="BI2430" s="7" t="s">
        <v>1447</v>
      </c>
    </row>
    <row r="2431" spans="1:61" ht="14" hidden="1" customHeight="1" outlineLevel="1" x14ac:dyDescent="0.2">
      <c r="A2431" t="s">
        <v>247</v>
      </c>
      <c r="B2431" t="s">
        <v>1186</v>
      </c>
      <c r="C2431" s="1">
        <f t="shared" si="947"/>
        <v>6612</v>
      </c>
      <c r="D2431" s="7">
        <f>IF(N2431&gt;0, RANK(N2431,(N2431:P2431,Q2431:AF2431)),0)</f>
        <v>2</v>
      </c>
      <c r="E2431" s="7">
        <f>IF(O2431&gt;0,RANK(O2431,(N2431:P2431,Q2431:AF2431)),0)</f>
        <v>1</v>
      </c>
      <c r="F2431" s="7">
        <f>IF(P2431&gt;0,RANK(P2431,(N2431:P2431,Q2431:AF2431)),0)</f>
        <v>0</v>
      </c>
      <c r="G2431" s="1">
        <f t="shared" si="948"/>
        <v>5386</v>
      </c>
      <c r="H2431" s="2">
        <f t="shared" si="949"/>
        <v>0.81457955232909862</v>
      </c>
      <c r="I2431" s="2"/>
      <c r="J2431" s="2">
        <f t="shared" si="950"/>
        <v>9.2710223835450689E-2</v>
      </c>
      <c r="K2431" s="2">
        <f t="shared" si="950"/>
        <v>0.90728977616454931</v>
      </c>
      <c r="L2431" s="2">
        <f t="shared" si="950"/>
        <v>0</v>
      </c>
      <c r="M2431" s="2">
        <f t="shared" si="951"/>
        <v>0</v>
      </c>
      <c r="N2431" s="167">
        <v>613</v>
      </c>
      <c r="O2431" s="167">
        <v>5999</v>
      </c>
      <c r="P2431" s="167"/>
      <c r="Q2431" s="167"/>
      <c r="R2431" s="167"/>
      <c r="S2431" s="167"/>
      <c r="X2431" s="1"/>
      <c r="AP2431" s="7">
        <f>IF(Q2431&gt;0,RANK(Q2431,(N2431:P2431,Q2431:AF2431)),0)</f>
        <v>0</v>
      </c>
      <c r="AQ2431" s="7">
        <f>IF(R2431&gt;0,RANK(R2431,(N2431:P2431,Q2431:AF2431)),0)</f>
        <v>0</v>
      </c>
      <c r="AR2431" s="7">
        <f>IF(T2431&gt;0,RANK(T2431,(N2431:P2431,Q2431:AF2431)),0)</f>
        <v>0</v>
      </c>
      <c r="AS2431" s="7">
        <f>IF(S2431&gt;0,RANK(S2431,(N2431:P2431,Q2431:AF2431)),0)</f>
        <v>0</v>
      </c>
      <c r="AT2431" s="2">
        <f t="shared" si="952"/>
        <v>0</v>
      </c>
      <c r="AU2431" s="2">
        <f t="shared" si="952"/>
        <v>0</v>
      </c>
      <c r="AV2431" s="2">
        <f t="shared" si="953"/>
        <v>0</v>
      </c>
      <c r="AW2431" s="2">
        <f t="shared" si="954"/>
        <v>0</v>
      </c>
      <c r="AY2431" t="s">
        <v>247</v>
      </c>
      <c r="AZ2431" t="s">
        <v>1186</v>
      </c>
      <c r="BA2431">
        <v>1</v>
      </c>
      <c r="BC2431">
        <v>3</v>
      </c>
      <c r="BD2431" s="91">
        <v>13</v>
      </c>
      <c r="BE2431" s="93">
        <v>25</v>
      </c>
      <c r="BF2431" s="96">
        <f t="shared" si="956"/>
        <v>13025</v>
      </c>
      <c r="BG2431" s="96">
        <f t="shared" si="955"/>
        <v>13025</v>
      </c>
      <c r="BI2431" s="7" t="s">
        <v>1447</v>
      </c>
    </row>
    <row r="2432" spans="1:61" ht="14" hidden="1" customHeight="1" outlineLevel="1" x14ac:dyDescent="0.2">
      <c r="A2432" t="s">
        <v>654</v>
      </c>
      <c r="B2432" t="s">
        <v>1186</v>
      </c>
      <c r="C2432" s="1">
        <f t="shared" si="947"/>
        <v>6216</v>
      </c>
      <c r="D2432" s="7">
        <f>IF(N2432&gt;0, RANK(N2432,(N2432:P2432,Q2432:AF2432)),0)</f>
        <v>2</v>
      </c>
      <c r="E2432" s="7">
        <f>IF(O2432&gt;0,RANK(O2432,(N2432:P2432,Q2432:AF2432)),0)</f>
        <v>1</v>
      </c>
      <c r="F2432" s="7">
        <f>IF(P2432&gt;0,RANK(P2432,(N2432:P2432,Q2432:AF2432)),0)</f>
        <v>0</v>
      </c>
      <c r="G2432" s="1">
        <f t="shared" si="948"/>
        <v>1306</v>
      </c>
      <c r="H2432" s="2">
        <f t="shared" si="949"/>
        <v>0.21010296010296009</v>
      </c>
      <c r="I2432" s="2"/>
      <c r="J2432" s="2">
        <f t="shared" si="950"/>
        <v>0.39494851994851993</v>
      </c>
      <c r="K2432" s="2">
        <f t="shared" si="950"/>
        <v>0.60505148005148002</v>
      </c>
      <c r="L2432" s="2">
        <f t="shared" si="950"/>
        <v>0</v>
      </c>
      <c r="M2432" s="2">
        <f t="shared" si="951"/>
        <v>1.1102230246251565E-16</v>
      </c>
      <c r="N2432" s="167">
        <v>2455</v>
      </c>
      <c r="O2432" s="167">
        <v>3761</v>
      </c>
      <c r="P2432" s="167"/>
      <c r="Q2432" s="167"/>
      <c r="R2432" s="167"/>
      <c r="S2432" s="167"/>
      <c r="X2432" s="1"/>
      <c r="AP2432" s="7">
        <f>IF(Q2432&gt;0,RANK(Q2432,(N2432:P2432,Q2432:AF2432)),0)</f>
        <v>0</v>
      </c>
      <c r="AQ2432" s="7">
        <f>IF(R2432&gt;0,RANK(R2432,(N2432:P2432,Q2432:AF2432)),0)</f>
        <v>0</v>
      </c>
      <c r="AR2432" s="7">
        <f>IF(T2432&gt;0,RANK(T2432,(N2432:P2432,Q2432:AF2432)),0)</f>
        <v>0</v>
      </c>
      <c r="AS2432" s="7">
        <f>IF(S2432&gt;0,RANK(S2432,(N2432:P2432,Q2432:AF2432)),0)</f>
        <v>0</v>
      </c>
      <c r="AT2432" s="2">
        <f t="shared" si="952"/>
        <v>0</v>
      </c>
      <c r="AU2432" s="2">
        <f t="shared" si="952"/>
        <v>0</v>
      </c>
      <c r="AV2432" s="2">
        <f t="shared" si="953"/>
        <v>0</v>
      </c>
      <c r="AW2432" s="2">
        <f t="shared" si="954"/>
        <v>0</v>
      </c>
      <c r="AY2432" t="s">
        <v>654</v>
      </c>
      <c r="AZ2432" t="s">
        <v>1186</v>
      </c>
      <c r="BA2432">
        <v>8</v>
      </c>
      <c r="BC2432">
        <v>3</v>
      </c>
      <c r="BD2432" s="91">
        <v>13</v>
      </c>
      <c r="BE2432" s="93">
        <v>27</v>
      </c>
      <c r="BF2432" s="96">
        <f t="shared" si="956"/>
        <v>13027</v>
      </c>
      <c r="BG2432" s="96">
        <f t="shared" si="955"/>
        <v>13027</v>
      </c>
      <c r="BI2432" s="7" t="s">
        <v>1447</v>
      </c>
    </row>
    <row r="2433" spans="1:61" ht="14" hidden="1" customHeight="1" outlineLevel="1" x14ac:dyDescent="0.2">
      <c r="A2433" t="s">
        <v>448</v>
      </c>
      <c r="B2433" t="s">
        <v>1186</v>
      </c>
      <c r="C2433" s="1">
        <f t="shared" si="947"/>
        <v>18605</v>
      </c>
      <c r="D2433" s="7">
        <f>IF(N2433&gt;0, RANK(N2433,(N2433:P2433,Q2433:AF2433)),0)</f>
        <v>2</v>
      </c>
      <c r="E2433" s="7">
        <f>IF(O2433&gt;0,RANK(O2433,(N2433:P2433,Q2433:AF2433)),0)</f>
        <v>1</v>
      </c>
      <c r="F2433" s="7">
        <f>IF(P2433&gt;0,RANK(P2433,(N2433:P2433,Q2433:AF2433)),0)</f>
        <v>0</v>
      </c>
      <c r="G2433" s="1">
        <f t="shared" si="948"/>
        <v>6587</v>
      </c>
      <c r="H2433" s="2">
        <f t="shared" si="949"/>
        <v>0.35404461166353129</v>
      </c>
      <c r="I2433" s="2"/>
      <c r="J2433" s="2">
        <f t="shared" si="950"/>
        <v>0.32297769416823435</v>
      </c>
      <c r="K2433" s="2">
        <f t="shared" si="950"/>
        <v>0.6770223058317657</v>
      </c>
      <c r="L2433" s="2">
        <f t="shared" si="950"/>
        <v>0</v>
      </c>
      <c r="M2433" s="2">
        <f t="shared" si="951"/>
        <v>0</v>
      </c>
      <c r="N2433" s="167">
        <v>6009</v>
      </c>
      <c r="O2433" s="167">
        <v>12596</v>
      </c>
      <c r="P2433" s="167"/>
      <c r="Q2433" s="167"/>
      <c r="R2433" s="167"/>
      <c r="S2433" s="167"/>
      <c r="X2433" s="1"/>
      <c r="AP2433" s="7">
        <f>IF(Q2433&gt;0,RANK(Q2433,(N2433:P2433,Q2433:AF2433)),0)</f>
        <v>0</v>
      </c>
      <c r="AQ2433" s="7">
        <f>IF(R2433&gt;0,RANK(R2433,(N2433:P2433,Q2433:AF2433)),0)</f>
        <v>0</v>
      </c>
      <c r="AR2433" s="7">
        <f>IF(T2433&gt;0,RANK(T2433,(N2433:P2433,Q2433:AF2433)),0)</f>
        <v>0</v>
      </c>
      <c r="AS2433" s="7">
        <f>IF(S2433&gt;0,RANK(S2433,(N2433:P2433,Q2433:AF2433)),0)</f>
        <v>0</v>
      </c>
      <c r="AT2433" s="2">
        <f t="shared" si="952"/>
        <v>0</v>
      </c>
      <c r="AU2433" s="2">
        <f t="shared" si="952"/>
        <v>0</v>
      </c>
      <c r="AV2433" s="2">
        <f t="shared" si="953"/>
        <v>0</v>
      </c>
      <c r="AW2433" s="2">
        <f t="shared" si="954"/>
        <v>0</v>
      </c>
      <c r="AY2433" t="s">
        <v>448</v>
      </c>
      <c r="AZ2433" t="s">
        <v>1186</v>
      </c>
      <c r="BA2433">
        <v>1</v>
      </c>
      <c r="BC2433">
        <v>3</v>
      </c>
      <c r="BD2433" s="91">
        <v>13</v>
      </c>
      <c r="BE2433" s="93">
        <v>29</v>
      </c>
      <c r="BF2433" s="96">
        <f t="shared" si="956"/>
        <v>13029</v>
      </c>
      <c r="BG2433" s="96">
        <f t="shared" si="955"/>
        <v>13029</v>
      </c>
      <c r="BI2433" s="7" t="s">
        <v>1447</v>
      </c>
    </row>
    <row r="2434" spans="1:61" ht="14" hidden="1" customHeight="1" outlineLevel="1" x14ac:dyDescent="0.2">
      <c r="A2434" t="s">
        <v>1691</v>
      </c>
      <c r="B2434" t="s">
        <v>1186</v>
      </c>
      <c r="C2434" s="1">
        <f t="shared" si="947"/>
        <v>26135</v>
      </c>
      <c r="D2434" s="7">
        <f>IF(N2434&gt;0, RANK(N2434,(N2434:P2434,Q2434:AF2434)),0)</f>
        <v>2</v>
      </c>
      <c r="E2434" s="7">
        <f>IF(O2434&gt;0,RANK(O2434,(N2434:P2434,Q2434:AF2434)),0)</f>
        <v>1</v>
      </c>
      <c r="F2434" s="7">
        <f>IF(P2434&gt;0,RANK(P2434,(N2434:P2434,Q2434:AF2434)),0)</f>
        <v>0</v>
      </c>
      <c r="G2434" s="1">
        <f t="shared" si="948"/>
        <v>6439</v>
      </c>
      <c r="H2434" s="2">
        <f t="shared" si="949"/>
        <v>0.24637459345704993</v>
      </c>
      <c r="I2434" s="2"/>
      <c r="J2434" s="2">
        <f t="shared" si="950"/>
        <v>0.37681270327147504</v>
      </c>
      <c r="K2434" s="2">
        <f t="shared" si="950"/>
        <v>0.62318729672852502</v>
      </c>
      <c r="L2434" s="2">
        <f t="shared" si="950"/>
        <v>0</v>
      </c>
      <c r="M2434" s="2">
        <f t="shared" si="951"/>
        <v>0</v>
      </c>
      <c r="N2434" s="167">
        <v>9848</v>
      </c>
      <c r="O2434" s="167">
        <v>16287</v>
      </c>
      <c r="P2434" s="167"/>
      <c r="Q2434" s="167"/>
      <c r="R2434" s="167"/>
      <c r="S2434" s="167"/>
      <c r="X2434" s="1"/>
      <c r="AP2434" s="7">
        <f>IF(Q2434&gt;0,RANK(Q2434,(N2434:P2434,Q2434:AF2434)),0)</f>
        <v>0</v>
      </c>
      <c r="AQ2434" s="7">
        <f>IF(R2434&gt;0,RANK(R2434,(N2434:P2434,Q2434:AF2434)),0)</f>
        <v>0</v>
      </c>
      <c r="AR2434" s="7">
        <f>IF(T2434&gt;0,RANK(T2434,(N2434:P2434,Q2434:AF2434)),0)</f>
        <v>0</v>
      </c>
      <c r="AS2434" s="7">
        <f>IF(S2434&gt;0,RANK(S2434,(N2434:P2434,Q2434:AF2434)),0)</f>
        <v>0</v>
      </c>
      <c r="AT2434" s="2">
        <f t="shared" si="952"/>
        <v>0</v>
      </c>
      <c r="AU2434" s="2">
        <f t="shared" si="952"/>
        <v>0</v>
      </c>
      <c r="AV2434" s="2">
        <f t="shared" si="953"/>
        <v>0</v>
      </c>
      <c r="AW2434" s="2">
        <f t="shared" si="954"/>
        <v>0</v>
      </c>
      <c r="AY2434" t="s">
        <v>1691</v>
      </c>
      <c r="AZ2434" t="s">
        <v>1186</v>
      </c>
      <c r="BA2434">
        <v>12</v>
      </c>
      <c r="BC2434">
        <v>3</v>
      </c>
      <c r="BD2434" s="91">
        <v>13</v>
      </c>
      <c r="BE2434" s="93">
        <v>31</v>
      </c>
      <c r="BF2434" s="96">
        <f t="shared" si="956"/>
        <v>13031</v>
      </c>
      <c r="BG2434" s="96">
        <f t="shared" si="955"/>
        <v>13031</v>
      </c>
      <c r="BI2434" s="7" t="s">
        <v>1447</v>
      </c>
    </row>
    <row r="2435" spans="1:61" ht="14" hidden="1" customHeight="1" outlineLevel="1" x14ac:dyDescent="0.2">
      <c r="A2435" t="s">
        <v>1165</v>
      </c>
      <c r="B2435" t="s">
        <v>1186</v>
      </c>
      <c r="C2435" s="1">
        <f t="shared" si="947"/>
        <v>9499</v>
      </c>
      <c r="D2435" s="7">
        <f>IF(N2435&gt;0, RANK(N2435,(N2435:P2435,Q2435:AF2435)),0)</f>
        <v>2</v>
      </c>
      <c r="E2435" s="7">
        <f>IF(O2435&gt;0,RANK(O2435,(N2435:P2435,Q2435:AF2435)),0)</f>
        <v>1</v>
      </c>
      <c r="F2435" s="7">
        <f>IF(P2435&gt;0,RANK(P2435,(N2435:P2435,Q2435:AF2435)),0)</f>
        <v>0</v>
      </c>
      <c r="G2435" s="1">
        <f t="shared" si="948"/>
        <v>109</v>
      </c>
      <c r="H2435" s="2">
        <f t="shared" si="949"/>
        <v>1.1474892093904622E-2</v>
      </c>
      <c r="I2435" s="2"/>
      <c r="J2435" s="2">
        <f t="shared" si="950"/>
        <v>0.49426255395304769</v>
      </c>
      <c r="K2435" s="2">
        <f t="shared" si="950"/>
        <v>0.50573744604695237</v>
      </c>
      <c r="L2435" s="2">
        <f t="shared" si="950"/>
        <v>0</v>
      </c>
      <c r="M2435" s="2">
        <f t="shared" si="951"/>
        <v>0</v>
      </c>
      <c r="N2435" s="167">
        <v>4695</v>
      </c>
      <c r="O2435" s="167">
        <v>4804</v>
      </c>
      <c r="P2435" s="167"/>
      <c r="Q2435" s="167"/>
      <c r="R2435" s="167"/>
      <c r="S2435" s="167"/>
      <c r="X2435" s="1"/>
      <c r="AP2435" s="7">
        <f>IF(Q2435&gt;0,RANK(Q2435,(N2435:P2435,Q2435:AF2435)),0)</f>
        <v>0</v>
      </c>
      <c r="AQ2435" s="7">
        <f>IF(R2435&gt;0,RANK(R2435,(N2435:P2435,Q2435:AF2435)),0)</f>
        <v>0</v>
      </c>
      <c r="AR2435" s="7">
        <f>IF(T2435&gt;0,RANK(T2435,(N2435:P2435,Q2435:AF2435)),0)</f>
        <v>0</v>
      </c>
      <c r="AS2435" s="7">
        <f>IF(S2435&gt;0,RANK(S2435,(N2435:P2435,Q2435:AF2435)),0)</f>
        <v>0</v>
      </c>
      <c r="AT2435" s="2">
        <f t="shared" si="952"/>
        <v>0</v>
      </c>
      <c r="AU2435" s="2">
        <f t="shared" si="952"/>
        <v>0</v>
      </c>
      <c r="AV2435" s="2">
        <f t="shared" si="953"/>
        <v>0</v>
      </c>
      <c r="AW2435" s="2">
        <f t="shared" si="954"/>
        <v>0</v>
      </c>
      <c r="AY2435" t="s">
        <v>1165</v>
      </c>
      <c r="AZ2435" t="s">
        <v>1186</v>
      </c>
      <c r="BA2435">
        <v>12</v>
      </c>
      <c r="BC2435">
        <v>3</v>
      </c>
      <c r="BD2435" s="91">
        <v>13</v>
      </c>
      <c r="BE2435" s="93">
        <v>33</v>
      </c>
      <c r="BF2435" s="96">
        <f t="shared" si="956"/>
        <v>13033</v>
      </c>
      <c r="BG2435" s="96">
        <f t="shared" si="955"/>
        <v>13033</v>
      </c>
      <c r="BI2435" s="7" t="s">
        <v>1447</v>
      </c>
    </row>
    <row r="2436" spans="1:61" ht="14" hidden="1" customHeight="1" outlineLevel="1" x14ac:dyDescent="0.2">
      <c r="A2436" t="s">
        <v>386</v>
      </c>
      <c r="B2436" t="s">
        <v>1186</v>
      </c>
      <c r="C2436" s="1">
        <f t="shared" si="947"/>
        <v>10209</v>
      </c>
      <c r="D2436" s="7">
        <f>IF(N2436&gt;0, RANK(N2436,(N2436:P2436,Q2436:AF2436)),0)</f>
        <v>2</v>
      </c>
      <c r="E2436" s="7">
        <f>IF(O2436&gt;0,RANK(O2436,(N2436:P2436,Q2436:AF2436)),0)</f>
        <v>1</v>
      </c>
      <c r="F2436" s="7">
        <f>IF(P2436&gt;0,RANK(P2436,(N2436:P2436,Q2436:AF2436)),0)</f>
        <v>0</v>
      </c>
      <c r="G2436" s="1">
        <f t="shared" si="948"/>
        <v>4157</v>
      </c>
      <c r="H2436" s="2">
        <f t="shared" si="949"/>
        <v>0.40718973454794788</v>
      </c>
      <c r="I2436" s="2"/>
      <c r="J2436" s="2">
        <f t="shared" si="950"/>
        <v>0.29640513272602603</v>
      </c>
      <c r="K2436" s="2">
        <f t="shared" si="950"/>
        <v>0.70359486727397391</v>
      </c>
      <c r="L2436" s="2">
        <f t="shared" si="950"/>
        <v>0</v>
      </c>
      <c r="M2436" s="2">
        <f t="shared" si="951"/>
        <v>1.1102230246251565E-16</v>
      </c>
      <c r="N2436" s="167">
        <v>3026</v>
      </c>
      <c r="O2436" s="167">
        <v>7183</v>
      </c>
      <c r="P2436" s="167"/>
      <c r="Q2436" s="167"/>
      <c r="R2436" s="167"/>
      <c r="S2436" s="167"/>
      <c r="X2436" s="1"/>
      <c r="AP2436" s="7">
        <f>IF(Q2436&gt;0,RANK(Q2436,(N2436:P2436,Q2436:AF2436)),0)</f>
        <v>0</v>
      </c>
      <c r="AQ2436" s="7">
        <f>IF(R2436&gt;0,RANK(R2436,(N2436:P2436,Q2436:AF2436)),0)</f>
        <v>0</v>
      </c>
      <c r="AR2436" s="7">
        <f>IF(T2436&gt;0,RANK(T2436,(N2436:P2436,Q2436:AF2436)),0)</f>
        <v>0</v>
      </c>
      <c r="AS2436" s="7">
        <f>IF(S2436&gt;0,RANK(S2436,(N2436:P2436,Q2436:AF2436)),0)</f>
        <v>0</v>
      </c>
      <c r="AT2436" s="2">
        <f t="shared" si="952"/>
        <v>0</v>
      </c>
      <c r="AU2436" s="2">
        <f t="shared" si="952"/>
        <v>0</v>
      </c>
      <c r="AV2436" s="2">
        <f t="shared" si="953"/>
        <v>0</v>
      </c>
      <c r="AW2436" s="2">
        <f t="shared" si="954"/>
        <v>0</v>
      </c>
      <c r="AY2436" t="s">
        <v>386</v>
      </c>
      <c r="AZ2436" t="s">
        <v>1186</v>
      </c>
      <c r="BA2436">
        <v>10</v>
      </c>
      <c r="BC2436">
        <v>3</v>
      </c>
      <c r="BD2436" s="91">
        <v>13</v>
      </c>
      <c r="BE2436" s="93">
        <v>35</v>
      </c>
      <c r="BF2436" s="96">
        <f t="shared" si="956"/>
        <v>13035</v>
      </c>
      <c r="BG2436" s="96">
        <f t="shared" si="955"/>
        <v>13035</v>
      </c>
      <c r="BI2436" s="7" t="s">
        <v>1447</v>
      </c>
    </row>
    <row r="2437" spans="1:61" ht="14" hidden="1" customHeight="1" outlineLevel="1" x14ac:dyDescent="0.2">
      <c r="A2437" t="s">
        <v>1139</v>
      </c>
      <c r="B2437" t="s">
        <v>1186</v>
      </c>
      <c r="C2437" s="1">
        <f t="shared" si="947"/>
        <v>2032</v>
      </c>
      <c r="D2437" s="7">
        <f>IF(N2437&gt;0, RANK(N2437,(N2437:P2437,Q2437:AF2437)),0)</f>
        <v>1</v>
      </c>
      <c r="E2437" s="7">
        <f>IF(O2437&gt;0,RANK(O2437,(N2437:P2437,Q2437:AF2437)),0)</f>
        <v>2</v>
      </c>
      <c r="F2437" s="7">
        <f>IF(P2437&gt;0,RANK(P2437,(N2437:P2437,Q2437:AF2437)),0)</f>
        <v>0</v>
      </c>
      <c r="G2437" s="1">
        <f t="shared" si="948"/>
        <v>380</v>
      </c>
      <c r="H2437" s="2">
        <f t="shared" si="949"/>
        <v>0.18700787401574803</v>
      </c>
      <c r="I2437" s="2"/>
      <c r="J2437" s="2">
        <f t="shared" si="950"/>
        <v>0.59350393700787396</v>
      </c>
      <c r="K2437" s="2">
        <f t="shared" si="950"/>
        <v>0.40649606299212598</v>
      </c>
      <c r="L2437" s="2">
        <f t="shared" si="950"/>
        <v>0</v>
      </c>
      <c r="M2437" s="2">
        <f t="shared" si="951"/>
        <v>5.5511151231257827E-17</v>
      </c>
      <c r="N2437" s="167">
        <v>1206</v>
      </c>
      <c r="O2437" s="167">
        <v>826</v>
      </c>
      <c r="P2437" s="167"/>
      <c r="Q2437" s="167"/>
      <c r="R2437" s="167"/>
      <c r="S2437" s="167"/>
      <c r="X2437" s="1"/>
      <c r="AP2437" s="7">
        <f>IF(Q2437&gt;0,RANK(Q2437,(N2437:P2437,Q2437:AF2437)),0)</f>
        <v>0</v>
      </c>
      <c r="AQ2437" s="7">
        <f>IF(R2437&gt;0,RANK(R2437,(N2437:P2437,Q2437:AF2437)),0)</f>
        <v>0</v>
      </c>
      <c r="AR2437" s="7">
        <f>IF(T2437&gt;0,RANK(T2437,(N2437:P2437,Q2437:AF2437)),0)</f>
        <v>0</v>
      </c>
      <c r="AS2437" s="7">
        <f>IF(S2437&gt;0,RANK(S2437,(N2437:P2437,Q2437:AF2437)),0)</f>
        <v>0</v>
      </c>
      <c r="AT2437" s="2">
        <f t="shared" si="952"/>
        <v>0</v>
      </c>
      <c r="AU2437" s="2">
        <f t="shared" si="952"/>
        <v>0</v>
      </c>
      <c r="AV2437" s="2">
        <f t="shared" si="953"/>
        <v>0</v>
      </c>
      <c r="AW2437" s="2">
        <f t="shared" si="954"/>
        <v>0</v>
      </c>
      <c r="AY2437" t="s">
        <v>1139</v>
      </c>
      <c r="AZ2437" t="s">
        <v>1186</v>
      </c>
      <c r="BA2437">
        <v>2</v>
      </c>
      <c r="BC2437">
        <v>3</v>
      </c>
      <c r="BD2437" s="91">
        <v>13</v>
      </c>
      <c r="BE2437" s="93">
        <v>37</v>
      </c>
      <c r="BF2437" s="96">
        <f t="shared" si="956"/>
        <v>13037</v>
      </c>
      <c r="BG2437" s="96">
        <f t="shared" si="955"/>
        <v>13037</v>
      </c>
      <c r="BI2437" s="7" t="s">
        <v>1447</v>
      </c>
    </row>
    <row r="2438" spans="1:61" ht="14" hidden="1" customHeight="1" outlineLevel="1" x14ac:dyDescent="0.2">
      <c r="A2438" t="s">
        <v>1792</v>
      </c>
      <c r="B2438" t="s">
        <v>1186</v>
      </c>
      <c r="C2438" s="1">
        <f t="shared" si="947"/>
        <v>19870</v>
      </c>
      <c r="D2438" s="7">
        <f>IF(N2438&gt;0, RANK(N2438,(N2438:P2438,Q2438:AF2438)),0)</f>
        <v>2</v>
      </c>
      <c r="E2438" s="7">
        <f>IF(O2438&gt;0,RANK(O2438,(N2438:P2438,Q2438:AF2438)),0)</f>
        <v>1</v>
      </c>
      <c r="F2438" s="7">
        <f>IF(P2438&gt;0,RANK(P2438,(N2438:P2438,Q2438:AF2438)),0)</f>
        <v>0</v>
      </c>
      <c r="G2438" s="1">
        <f t="shared" si="948"/>
        <v>6256</v>
      </c>
      <c r="H2438" s="2">
        <f t="shared" si="949"/>
        <v>0.31484650226472066</v>
      </c>
      <c r="I2438" s="2"/>
      <c r="J2438" s="2">
        <f t="shared" si="950"/>
        <v>0.34257674886763967</v>
      </c>
      <c r="K2438" s="2">
        <f t="shared" si="950"/>
        <v>0.65742325113236033</v>
      </c>
      <c r="L2438" s="2">
        <f t="shared" si="950"/>
        <v>0</v>
      </c>
      <c r="M2438" s="2">
        <f t="shared" si="951"/>
        <v>0</v>
      </c>
      <c r="N2438" s="167">
        <v>6807</v>
      </c>
      <c r="O2438" s="167">
        <v>13063</v>
      </c>
      <c r="P2438" s="167"/>
      <c r="Q2438" s="167"/>
      <c r="R2438" s="167"/>
      <c r="S2438" s="167"/>
      <c r="X2438" s="1"/>
      <c r="AP2438" s="7">
        <f>IF(Q2438&gt;0,RANK(Q2438,(N2438:P2438,Q2438:AF2438)),0)</f>
        <v>0</v>
      </c>
      <c r="AQ2438" s="7">
        <f>IF(R2438&gt;0,RANK(R2438,(N2438:P2438,Q2438:AF2438)),0)</f>
        <v>0</v>
      </c>
      <c r="AR2438" s="7">
        <f>IF(T2438&gt;0,RANK(T2438,(N2438:P2438,Q2438:AF2438)),0)</f>
        <v>0</v>
      </c>
      <c r="AS2438" s="7">
        <f>IF(S2438&gt;0,RANK(S2438,(N2438:P2438,Q2438:AF2438)),0)</f>
        <v>0</v>
      </c>
      <c r="AT2438" s="2">
        <f t="shared" si="952"/>
        <v>0</v>
      </c>
      <c r="AU2438" s="2">
        <f t="shared" si="952"/>
        <v>0</v>
      </c>
      <c r="AV2438" s="2">
        <f t="shared" si="953"/>
        <v>0</v>
      </c>
      <c r="AW2438" s="2">
        <f t="shared" si="954"/>
        <v>0</v>
      </c>
      <c r="AY2438" t="s">
        <v>1792</v>
      </c>
      <c r="AZ2438" t="s">
        <v>1186</v>
      </c>
      <c r="BA2438">
        <v>1</v>
      </c>
      <c r="BC2438">
        <v>3</v>
      </c>
      <c r="BD2438" s="91">
        <v>13</v>
      </c>
      <c r="BE2438" s="93">
        <v>39</v>
      </c>
      <c r="BF2438" s="96">
        <f t="shared" si="956"/>
        <v>13039</v>
      </c>
      <c r="BG2438" s="96">
        <f t="shared" si="955"/>
        <v>13039</v>
      </c>
      <c r="BI2438" s="7" t="s">
        <v>1447</v>
      </c>
    </row>
    <row r="2439" spans="1:61" ht="14" hidden="1" customHeight="1" outlineLevel="1" x14ac:dyDescent="0.2">
      <c r="A2439" t="s">
        <v>202</v>
      </c>
      <c r="B2439" t="s">
        <v>1186</v>
      </c>
      <c r="C2439" s="1">
        <f t="shared" si="947"/>
        <v>3918</v>
      </c>
      <c r="D2439" s="7">
        <f>IF(N2439&gt;0, RANK(N2439,(N2439:P2439,Q2439:AF2439)),0)</f>
        <v>2</v>
      </c>
      <c r="E2439" s="7">
        <f>IF(O2439&gt;0,RANK(O2439,(N2439:P2439,Q2439:AF2439)),0)</f>
        <v>1</v>
      </c>
      <c r="F2439" s="7">
        <f>IF(P2439&gt;0,RANK(P2439,(N2439:P2439,Q2439:AF2439)),0)</f>
        <v>0</v>
      </c>
      <c r="G2439" s="1">
        <f t="shared" si="948"/>
        <v>1656</v>
      </c>
      <c r="H2439" s="2">
        <f t="shared" si="949"/>
        <v>0.42266462480857581</v>
      </c>
      <c r="I2439" s="2"/>
      <c r="J2439" s="2">
        <f t="shared" si="950"/>
        <v>0.2886676875957121</v>
      </c>
      <c r="K2439" s="2">
        <f t="shared" si="950"/>
        <v>0.71133231240428785</v>
      </c>
      <c r="L2439" s="2">
        <f t="shared" si="950"/>
        <v>0</v>
      </c>
      <c r="M2439" s="2">
        <f t="shared" si="951"/>
        <v>0</v>
      </c>
      <c r="N2439" s="167">
        <v>1131</v>
      </c>
      <c r="O2439" s="167">
        <v>2787</v>
      </c>
      <c r="P2439" s="167"/>
      <c r="Q2439" s="167"/>
      <c r="R2439" s="167"/>
      <c r="S2439" s="167"/>
      <c r="X2439" s="1"/>
      <c r="AP2439" s="7">
        <f>IF(Q2439&gt;0,RANK(Q2439,(N2439:P2439,Q2439:AF2439)),0)</f>
        <v>0</v>
      </c>
      <c r="AQ2439" s="7">
        <f>IF(R2439&gt;0,RANK(R2439,(N2439:P2439,Q2439:AF2439)),0)</f>
        <v>0</v>
      </c>
      <c r="AR2439" s="7">
        <f>IF(T2439&gt;0,RANK(T2439,(N2439:P2439,Q2439:AF2439)),0)</f>
        <v>0</v>
      </c>
      <c r="AS2439" s="7">
        <f>IF(S2439&gt;0,RANK(S2439,(N2439:P2439,Q2439:AF2439)),0)</f>
        <v>0</v>
      </c>
      <c r="AT2439" s="2">
        <f t="shared" si="952"/>
        <v>0</v>
      </c>
      <c r="AU2439" s="2">
        <f t="shared" si="952"/>
        <v>0</v>
      </c>
      <c r="AV2439" s="2">
        <f t="shared" si="953"/>
        <v>0</v>
      </c>
      <c r="AW2439" s="2">
        <f t="shared" si="954"/>
        <v>0</v>
      </c>
      <c r="AY2439" t="s">
        <v>202</v>
      </c>
      <c r="AZ2439" t="s">
        <v>1186</v>
      </c>
      <c r="BA2439">
        <v>12</v>
      </c>
      <c r="BC2439">
        <v>3</v>
      </c>
      <c r="BD2439" s="91">
        <v>13</v>
      </c>
      <c r="BE2439" s="93">
        <v>43</v>
      </c>
      <c r="BF2439" s="96">
        <f t="shared" si="956"/>
        <v>13043</v>
      </c>
      <c r="BG2439" s="96">
        <f t="shared" si="955"/>
        <v>13043</v>
      </c>
      <c r="BI2439" s="7" t="s">
        <v>1447</v>
      </c>
    </row>
    <row r="2440" spans="1:61" ht="14" hidden="1" customHeight="1" outlineLevel="1" x14ac:dyDescent="0.2">
      <c r="A2440" t="s">
        <v>203</v>
      </c>
      <c r="B2440" t="s">
        <v>1186</v>
      </c>
      <c r="C2440" s="1">
        <f t="shared" si="947"/>
        <v>47157</v>
      </c>
      <c r="D2440" s="7">
        <f>IF(N2440&gt;0, RANK(N2440,(N2440:P2440,Q2440:AF2440)),0)</f>
        <v>2</v>
      </c>
      <c r="E2440" s="7">
        <f>IF(O2440&gt;0,RANK(O2440,(N2440:P2440,Q2440:AF2440)),0)</f>
        <v>1</v>
      </c>
      <c r="F2440" s="7">
        <f>IF(P2440&gt;0,RANK(P2440,(N2440:P2440,Q2440:AF2440)),0)</f>
        <v>0</v>
      </c>
      <c r="G2440" s="1">
        <f t="shared" si="948"/>
        <v>17519</v>
      </c>
      <c r="H2440" s="2">
        <f t="shared" si="949"/>
        <v>0.37150370040503</v>
      </c>
      <c r="I2440" s="2"/>
      <c r="J2440" s="2">
        <f t="shared" si="950"/>
        <v>0.314248149797485</v>
      </c>
      <c r="K2440" s="2">
        <f t="shared" si="950"/>
        <v>0.68575185020251506</v>
      </c>
      <c r="L2440" s="2">
        <f t="shared" si="950"/>
        <v>0</v>
      </c>
      <c r="M2440" s="2">
        <f t="shared" si="951"/>
        <v>0</v>
      </c>
      <c r="N2440" s="167">
        <v>14819</v>
      </c>
      <c r="O2440" s="167">
        <v>32338</v>
      </c>
      <c r="P2440" s="167"/>
      <c r="Q2440" s="167"/>
      <c r="R2440" s="167"/>
      <c r="S2440" s="167"/>
      <c r="X2440" s="1"/>
      <c r="AP2440" s="7">
        <f>IF(Q2440&gt;0,RANK(Q2440,(N2440:P2440,Q2440:AF2440)),0)</f>
        <v>0</v>
      </c>
      <c r="AQ2440" s="7">
        <f>IF(R2440&gt;0,RANK(R2440,(N2440:P2440,Q2440:AF2440)),0)</f>
        <v>0</v>
      </c>
      <c r="AR2440" s="7">
        <f>IF(T2440&gt;0,RANK(T2440,(N2440:P2440,Q2440:AF2440)),0)</f>
        <v>0</v>
      </c>
      <c r="AS2440" s="7">
        <f>IF(S2440&gt;0,RANK(S2440,(N2440:P2440,Q2440:AF2440)),0)</f>
        <v>0</v>
      </c>
      <c r="AT2440" s="2">
        <f t="shared" si="952"/>
        <v>0</v>
      </c>
      <c r="AU2440" s="2">
        <f t="shared" si="952"/>
        <v>0</v>
      </c>
      <c r="AV2440" s="2">
        <f t="shared" si="953"/>
        <v>0</v>
      </c>
      <c r="AW2440" s="2">
        <f t="shared" si="954"/>
        <v>0</v>
      </c>
      <c r="AY2440" t="s">
        <v>203</v>
      </c>
      <c r="AZ2440" t="s">
        <v>1186</v>
      </c>
      <c r="BA2440">
        <v>3</v>
      </c>
      <c r="BC2440">
        <v>3</v>
      </c>
      <c r="BD2440" s="91">
        <v>13</v>
      </c>
      <c r="BE2440" s="93">
        <v>45</v>
      </c>
      <c r="BF2440" s="96">
        <f t="shared" si="956"/>
        <v>13045</v>
      </c>
      <c r="BG2440" s="96">
        <f t="shared" si="955"/>
        <v>13045</v>
      </c>
      <c r="BI2440" s="7" t="s">
        <v>1447</v>
      </c>
    </row>
    <row r="2441" spans="1:61" ht="14" hidden="1" customHeight="1" outlineLevel="1" x14ac:dyDescent="0.2">
      <c r="A2441" t="s">
        <v>372</v>
      </c>
      <c r="B2441" t="s">
        <v>1186</v>
      </c>
      <c r="C2441" s="1">
        <f t="shared" si="947"/>
        <v>27777</v>
      </c>
      <c r="D2441" s="7">
        <f>IF(N2441&gt;0, RANK(N2441,(N2441:P2441,Q2441:AF2441)),0)</f>
        <v>2</v>
      </c>
      <c r="E2441" s="7">
        <f>IF(O2441&gt;0,RANK(O2441,(N2441:P2441,Q2441:AF2441)),0)</f>
        <v>1</v>
      </c>
      <c r="F2441" s="7">
        <f>IF(P2441&gt;0,RANK(P2441,(N2441:P2441,Q2441:AF2441)),0)</f>
        <v>0</v>
      </c>
      <c r="G2441" s="1">
        <f t="shared" si="948"/>
        <v>15807</v>
      </c>
      <c r="H2441" s="2">
        <f t="shared" si="949"/>
        <v>0.56906793390214927</v>
      </c>
      <c r="I2441" s="2"/>
      <c r="J2441" s="2">
        <f t="shared" si="950"/>
        <v>0.21546603304892537</v>
      </c>
      <c r="K2441" s="2">
        <f t="shared" si="950"/>
        <v>0.78453396695107458</v>
      </c>
      <c r="L2441" s="2">
        <f t="shared" si="950"/>
        <v>0</v>
      </c>
      <c r="M2441" s="2">
        <f t="shared" si="951"/>
        <v>1.1102230246251565E-16</v>
      </c>
      <c r="N2441" s="167">
        <v>5985</v>
      </c>
      <c r="O2441" s="167">
        <v>21792</v>
      </c>
      <c r="P2441" s="167"/>
      <c r="Q2441" s="167"/>
      <c r="R2441" s="167"/>
      <c r="S2441" s="167"/>
      <c r="X2441" s="1"/>
      <c r="AP2441" s="7">
        <f>IF(Q2441&gt;0,RANK(Q2441,(N2441:P2441,Q2441:AF2441)),0)</f>
        <v>0</v>
      </c>
      <c r="AQ2441" s="7">
        <f>IF(R2441&gt;0,RANK(R2441,(N2441:P2441,Q2441:AF2441)),0)</f>
        <v>0</v>
      </c>
      <c r="AR2441" s="7">
        <f>IF(T2441&gt;0,RANK(T2441,(N2441:P2441,Q2441:AF2441)),0)</f>
        <v>0</v>
      </c>
      <c r="AS2441" s="7">
        <f>IF(S2441&gt;0,RANK(S2441,(N2441:P2441,Q2441:AF2441)),0)</f>
        <v>0</v>
      </c>
      <c r="AT2441" s="2">
        <f t="shared" si="952"/>
        <v>0</v>
      </c>
      <c r="AU2441" s="2">
        <f t="shared" si="952"/>
        <v>0</v>
      </c>
      <c r="AV2441" s="2">
        <f t="shared" si="953"/>
        <v>0</v>
      </c>
      <c r="AW2441" s="2">
        <f t="shared" si="954"/>
        <v>0</v>
      </c>
      <c r="AY2441" t="s">
        <v>372</v>
      </c>
      <c r="AZ2441" t="s">
        <v>1186</v>
      </c>
      <c r="BA2441">
        <v>14</v>
      </c>
      <c r="BC2441">
        <v>3</v>
      </c>
      <c r="BD2441" s="91">
        <v>13</v>
      </c>
      <c r="BE2441" s="93">
        <v>47</v>
      </c>
      <c r="BF2441" s="96">
        <f t="shared" si="956"/>
        <v>13047</v>
      </c>
      <c r="BG2441" s="96">
        <f t="shared" si="955"/>
        <v>13047</v>
      </c>
      <c r="BI2441" s="7" t="s">
        <v>1447</v>
      </c>
    </row>
    <row r="2442" spans="1:61" ht="14" hidden="1" customHeight="1" outlineLevel="1" x14ac:dyDescent="0.2">
      <c r="A2442" t="s">
        <v>1736</v>
      </c>
      <c r="B2442" t="s">
        <v>1186</v>
      </c>
      <c r="C2442" s="1">
        <f t="shared" si="947"/>
        <v>3899</v>
      </c>
      <c r="D2442" s="7">
        <f>IF(N2442&gt;0, RANK(N2442,(N2442:P2442,Q2442:AF2442)),0)</f>
        <v>2</v>
      </c>
      <c r="E2442" s="7">
        <f>IF(O2442&gt;0,RANK(O2442,(N2442:P2442,Q2442:AF2442)),0)</f>
        <v>1</v>
      </c>
      <c r="F2442" s="7">
        <f>IF(P2442&gt;0,RANK(P2442,(N2442:P2442,Q2442:AF2442)),0)</f>
        <v>0</v>
      </c>
      <c r="G2442" s="1">
        <f t="shared" si="948"/>
        <v>1995</v>
      </c>
      <c r="H2442" s="2">
        <f t="shared" si="949"/>
        <v>0.51166965888689409</v>
      </c>
      <c r="I2442" s="2"/>
      <c r="J2442" s="2">
        <f t="shared" si="950"/>
        <v>0.24416517055655296</v>
      </c>
      <c r="K2442" s="2">
        <f t="shared" si="950"/>
        <v>0.75583482944344704</v>
      </c>
      <c r="L2442" s="2">
        <f t="shared" si="950"/>
        <v>0</v>
      </c>
      <c r="M2442" s="2">
        <f t="shared" si="951"/>
        <v>0</v>
      </c>
      <c r="N2442" s="167">
        <v>952</v>
      </c>
      <c r="O2442" s="167">
        <v>2947</v>
      </c>
      <c r="P2442" s="167"/>
      <c r="Q2442" s="167"/>
      <c r="R2442" s="167"/>
      <c r="S2442" s="167"/>
      <c r="X2442" s="1"/>
      <c r="AP2442" s="7">
        <f>IF(Q2442&gt;0,RANK(Q2442,(N2442:P2442,Q2442:AF2442)),0)</f>
        <v>0</v>
      </c>
      <c r="AQ2442" s="7">
        <f>IF(R2442&gt;0,RANK(R2442,(N2442:P2442,Q2442:AF2442)),0)</f>
        <v>0</v>
      </c>
      <c r="AR2442" s="7">
        <f>IF(T2442&gt;0,RANK(T2442,(N2442:P2442,Q2442:AF2442)),0)</f>
        <v>0</v>
      </c>
      <c r="AS2442" s="7">
        <f>IF(S2442&gt;0,RANK(S2442,(N2442:P2442,Q2442:AF2442)),0)</f>
        <v>0</v>
      </c>
      <c r="AT2442" s="2">
        <f t="shared" si="952"/>
        <v>0</v>
      </c>
      <c r="AU2442" s="2">
        <f t="shared" si="952"/>
        <v>0</v>
      </c>
      <c r="AV2442" s="2">
        <f t="shared" si="953"/>
        <v>0</v>
      </c>
      <c r="AW2442" s="2">
        <f t="shared" si="954"/>
        <v>0</v>
      </c>
      <c r="AY2442" t="s">
        <v>1736</v>
      </c>
      <c r="AZ2442" t="s">
        <v>1186</v>
      </c>
      <c r="BA2442">
        <v>1</v>
      </c>
      <c r="BC2442">
        <v>3</v>
      </c>
      <c r="BD2442" s="91">
        <v>13</v>
      </c>
      <c r="BE2442" s="93">
        <v>49</v>
      </c>
      <c r="BF2442" s="96">
        <f t="shared" si="956"/>
        <v>13049</v>
      </c>
      <c r="BG2442" s="96">
        <f t="shared" si="955"/>
        <v>13049</v>
      </c>
      <c r="BI2442" s="7" t="s">
        <v>1447</v>
      </c>
    </row>
    <row r="2443" spans="1:61" ht="14" hidden="1" customHeight="1" outlineLevel="1" x14ac:dyDescent="0.2">
      <c r="A2443" t="s">
        <v>1434</v>
      </c>
      <c r="B2443" t="s">
        <v>1186</v>
      </c>
      <c r="C2443" s="1">
        <f t="shared" si="947"/>
        <v>121257</v>
      </c>
      <c r="D2443" s="7">
        <f>IF(N2443&gt;0, RANK(N2443,(N2443:P2443,Q2443:AF2443)),0)</f>
        <v>1</v>
      </c>
      <c r="E2443" s="7">
        <f>IF(O2443&gt;0,RANK(O2443,(N2443:P2443,Q2443:AF2443)),0)</f>
        <v>2</v>
      </c>
      <c r="F2443" s="7">
        <f>IF(P2443&gt;0,RANK(P2443,(N2443:P2443,Q2443:AF2443)),0)</f>
        <v>0</v>
      </c>
      <c r="G2443" s="1">
        <f t="shared" si="948"/>
        <v>23843</v>
      </c>
      <c r="H2443" s="2">
        <f t="shared" si="949"/>
        <v>0.19663194702161524</v>
      </c>
      <c r="I2443" s="2"/>
      <c r="J2443" s="2">
        <f t="shared" si="950"/>
        <v>0.59831597351080767</v>
      </c>
      <c r="K2443" s="2">
        <f t="shared" si="950"/>
        <v>0.40168402648919238</v>
      </c>
      <c r="L2443" s="2">
        <f t="shared" si="950"/>
        <v>0</v>
      </c>
      <c r="M2443" s="2">
        <f t="shared" si="951"/>
        <v>-5.5511151231257827E-17</v>
      </c>
      <c r="N2443" s="167">
        <v>72550</v>
      </c>
      <c r="O2443" s="167">
        <v>48707</v>
      </c>
      <c r="P2443" s="167"/>
      <c r="Q2443" s="167"/>
      <c r="R2443" s="167"/>
      <c r="S2443" s="167"/>
      <c r="X2443" s="1"/>
      <c r="AP2443" s="7">
        <f>IF(Q2443&gt;0,RANK(Q2443,(N2443:P2443,Q2443:AF2443)),0)</f>
        <v>0</v>
      </c>
      <c r="AQ2443" s="7">
        <f>IF(R2443&gt;0,RANK(R2443,(N2443:P2443,Q2443:AF2443)),0)</f>
        <v>0</v>
      </c>
      <c r="AR2443" s="7">
        <f>IF(T2443&gt;0,RANK(T2443,(N2443:P2443,Q2443:AF2443)),0)</f>
        <v>0</v>
      </c>
      <c r="AS2443" s="7">
        <f>IF(S2443&gt;0,RANK(S2443,(N2443:P2443,Q2443:AF2443)),0)</f>
        <v>0</v>
      </c>
      <c r="AT2443" s="2">
        <f t="shared" si="952"/>
        <v>0</v>
      </c>
      <c r="AU2443" s="2">
        <f t="shared" si="952"/>
        <v>0</v>
      </c>
      <c r="AV2443" s="2">
        <f t="shared" si="953"/>
        <v>0</v>
      </c>
      <c r="AW2443" s="2">
        <f t="shared" si="954"/>
        <v>0</v>
      </c>
      <c r="AY2443" t="s">
        <v>1434</v>
      </c>
      <c r="AZ2443" t="s">
        <v>1186</v>
      </c>
      <c r="BA2443">
        <v>1</v>
      </c>
      <c r="BC2443">
        <v>3</v>
      </c>
      <c r="BD2443" s="91">
        <v>13</v>
      </c>
      <c r="BE2443" s="93">
        <v>51</v>
      </c>
      <c r="BF2443" s="96">
        <f t="shared" si="956"/>
        <v>13051</v>
      </c>
      <c r="BG2443" s="96">
        <f t="shared" si="955"/>
        <v>13051</v>
      </c>
      <c r="BI2443" s="7" t="s">
        <v>1447</v>
      </c>
    </row>
    <row r="2444" spans="1:61" ht="14" hidden="1" customHeight="1" outlineLevel="1" x14ac:dyDescent="0.2">
      <c r="A2444" t="s">
        <v>528</v>
      </c>
      <c r="B2444" t="s">
        <v>1186</v>
      </c>
      <c r="C2444" s="1">
        <f t="shared" si="947"/>
        <v>1321</v>
      </c>
      <c r="D2444" s="7">
        <f>IF(N2444&gt;0, RANK(N2444,(N2444:P2444,Q2444:AF2444)),0)</f>
        <v>2</v>
      </c>
      <c r="E2444" s="7">
        <f>IF(O2444&gt;0,RANK(O2444,(N2444:P2444,Q2444:AF2444)),0)</f>
        <v>1</v>
      </c>
      <c r="F2444" s="7">
        <f>IF(P2444&gt;0,RANK(P2444,(N2444:P2444,Q2444:AF2444)),0)</f>
        <v>0</v>
      </c>
      <c r="G2444" s="1">
        <f t="shared" si="948"/>
        <v>119</v>
      </c>
      <c r="H2444" s="2">
        <f t="shared" si="949"/>
        <v>9.0083270249810748E-2</v>
      </c>
      <c r="I2444" s="2"/>
      <c r="J2444" s="2">
        <f t="shared" si="950"/>
        <v>0.45495836487509461</v>
      </c>
      <c r="K2444" s="2">
        <f t="shared" si="950"/>
        <v>0.54504163512490533</v>
      </c>
      <c r="L2444" s="2">
        <f t="shared" si="950"/>
        <v>0</v>
      </c>
      <c r="M2444" s="2">
        <f t="shared" si="951"/>
        <v>1.1102230246251565E-16</v>
      </c>
      <c r="N2444" s="167">
        <v>601</v>
      </c>
      <c r="O2444" s="167">
        <v>720</v>
      </c>
      <c r="P2444" s="167"/>
      <c r="Q2444" s="167"/>
      <c r="R2444" s="167"/>
      <c r="S2444" s="167"/>
      <c r="X2444" s="1"/>
      <c r="AP2444" s="7">
        <f>IF(Q2444&gt;0,RANK(Q2444,(N2444:P2444,Q2444:AF2444)),0)</f>
        <v>0</v>
      </c>
      <c r="AQ2444" s="7">
        <f>IF(R2444&gt;0,RANK(R2444,(N2444:P2444,Q2444:AF2444)),0)</f>
        <v>0</v>
      </c>
      <c r="AR2444" s="7">
        <f>IF(T2444&gt;0,RANK(T2444,(N2444:P2444,Q2444:AF2444)),0)</f>
        <v>0</v>
      </c>
      <c r="AS2444" s="7">
        <f>IF(S2444&gt;0,RANK(S2444,(N2444:P2444,Q2444:AF2444)),0)</f>
        <v>0</v>
      </c>
      <c r="AT2444" s="2">
        <f t="shared" si="952"/>
        <v>0</v>
      </c>
      <c r="AU2444" s="2">
        <f t="shared" si="952"/>
        <v>0</v>
      </c>
      <c r="AV2444" s="2">
        <f t="shared" si="953"/>
        <v>0</v>
      </c>
      <c r="AW2444" s="2">
        <f t="shared" si="954"/>
        <v>0</v>
      </c>
      <c r="AY2444" t="s">
        <v>528</v>
      </c>
      <c r="AZ2444" t="s">
        <v>1186</v>
      </c>
      <c r="BA2444">
        <v>2</v>
      </c>
      <c r="BC2444">
        <v>3</v>
      </c>
      <c r="BD2444" s="91">
        <v>13</v>
      </c>
      <c r="BE2444" s="93">
        <v>53</v>
      </c>
      <c r="BF2444" s="96">
        <f t="shared" si="956"/>
        <v>13053</v>
      </c>
      <c r="BG2444" s="96">
        <f t="shared" si="955"/>
        <v>13053</v>
      </c>
      <c r="BI2444" s="7" t="s">
        <v>1447</v>
      </c>
    </row>
    <row r="2445" spans="1:61" ht="14" hidden="1" customHeight="1" outlineLevel="1" x14ac:dyDescent="0.2">
      <c r="A2445" t="s">
        <v>2507</v>
      </c>
      <c r="B2445" t="s">
        <v>1186</v>
      </c>
      <c r="C2445" s="1">
        <f t="shared" si="947"/>
        <v>8236</v>
      </c>
      <c r="D2445" s="7">
        <f>IF(N2445&gt;0, RANK(N2445,(N2445:P2445,Q2445:AF2445)),0)</f>
        <v>2</v>
      </c>
      <c r="E2445" s="7">
        <f>IF(O2445&gt;0,RANK(O2445,(N2445:P2445,Q2445:AF2445)),0)</f>
        <v>1</v>
      </c>
      <c r="F2445" s="7">
        <f>IF(P2445&gt;0,RANK(P2445,(N2445:P2445,Q2445:AF2445)),0)</f>
        <v>0</v>
      </c>
      <c r="G2445" s="1">
        <f t="shared" si="948"/>
        <v>4864</v>
      </c>
      <c r="H2445" s="2">
        <f t="shared" si="949"/>
        <v>0.59057795046138906</v>
      </c>
      <c r="I2445" s="2"/>
      <c r="J2445" s="2">
        <f t="shared" si="950"/>
        <v>0.2047110247693055</v>
      </c>
      <c r="K2445" s="2">
        <f t="shared" si="950"/>
        <v>0.79528897523069453</v>
      </c>
      <c r="L2445" s="2">
        <f t="shared" si="950"/>
        <v>0</v>
      </c>
      <c r="M2445" s="2">
        <f t="shared" si="951"/>
        <v>0</v>
      </c>
      <c r="N2445" s="167">
        <v>1686</v>
      </c>
      <c r="O2445" s="167">
        <v>6550</v>
      </c>
      <c r="P2445" s="167"/>
      <c r="Q2445" s="167"/>
      <c r="R2445" s="167"/>
      <c r="S2445" s="167"/>
      <c r="X2445" s="1"/>
      <c r="AP2445" s="7">
        <f>IF(Q2445&gt;0,RANK(Q2445,(N2445:P2445,Q2445:AF2445)),0)</f>
        <v>0</v>
      </c>
      <c r="AQ2445" s="7">
        <f>IF(R2445&gt;0,RANK(R2445,(N2445:P2445,Q2445:AF2445)),0)</f>
        <v>0</v>
      </c>
      <c r="AR2445" s="7">
        <f>IF(T2445&gt;0,RANK(T2445,(N2445:P2445,Q2445:AF2445)),0)</f>
        <v>0</v>
      </c>
      <c r="AS2445" s="7">
        <f>IF(S2445&gt;0,RANK(S2445,(N2445:P2445,Q2445:AF2445)),0)</f>
        <v>0</v>
      </c>
      <c r="AT2445" s="2">
        <f t="shared" si="952"/>
        <v>0</v>
      </c>
      <c r="AU2445" s="2">
        <f t="shared" si="952"/>
        <v>0</v>
      </c>
      <c r="AV2445" s="2">
        <f t="shared" si="953"/>
        <v>0</v>
      </c>
      <c r="AW2445" s="2">
        <f t="shared" si="954"/>
        <v>0</v>
      </c>
      <c r="AY2445" t="s">
        <v>2507</v>
      </c>
      <c r="AZ2445" t="s">
        <v>1186</v>
      </c>
      <c r="BA2445">
        <v>14</v>
      </c>
      <c r="BC2445">
        <v>3</v>
      </c>
      <c r="BD2445" s="91">
        <v>13</v>
      </c>
      <c r="BE2445" s="93">
        <v>55</v>
      </c>
      <c r="BF2445" s="96">
        <f t="shared" si="956"/>
        <v>13055</v>
      </c>
      <c r="BG2445" s="96">
        <f t="shared" si="955"/>
        <v>13055</v>
      </c>
      <c r="BI2445" s="7" t="s">
        <v>1447</v>
      </c>
    </row>
    <row r="2446" spans="1:61" ht="14" hidden="1" customHeight="1" outlineLevel="1" x14ac:dyDescent="0.2">
      <c r="A2446" t="s">
        <v>1172</v>
      </c>
      <c r="B2446" t="s">
        <v>1186</v>
      </c>
      <c r="C2446" s="1">
        <f t="shared" si="947"/>
        <v>127842</v>
      </c>
      <c r="D2446" s="7">
        <f>IF(N2446&gt;0, RANK(N2446,(N2446:P2446,Q2446:AF2446)),0)</f>
        <v>2</v>
      </c>
      <c r="E2446" s="7">
        <f>IF(O2446&gt;0,RANK(O2446,(N2446:P2446,Q2446:AF2446)),0)</f>
        <v>1</v>
      </c>
      <c r="F2446" s="7">
        <f>IF(P2446&gt;0,RANK(P2446,(N2446:P2446,Q2446:AF2446)),0)</f>
        <v>0</v>
      </c>
      <c r="G2446" s="1">
        <f t="shared" si="948"/>
        <v>51118</v>
      </c>
      <c r="H2446" s="2">
        <f t="shared" si="949"/>
        <v>0.39985294347710454</v>
      </c>
      <c r="I2446" s="2"/>
      <c r="J2446" s="2">
        <f t="shared" si="950"/>
        <v>0.30007352826144773</v>
      </c>
      <c r="K2446" s="2">
        <f t="shared" si="950"/>
        <v>0.69992647173855227</v>
      </c>
      <c r="L2446" s="2">
        <f t="shared" si="950"/>
        <v>0</v>
      </c>
      <c r="M2446" s="2">
        <f t="shared" si="951"/>
        <v>0</v>
      </c>
      <c r="N2446" s="167">
        <v>38362</v>
      </c>
      <c r="O2446" s="167">
        <v>89480</v>
      </c>
      <c r="P2446" s="167"/>
      <c r="Q2446" s="167"/>
      <c r="R2446" s="167"/>
      <c r="S2446" s="167"/>
      <c r="X2446" s="1"/>
      <c r="AP2446" s="7">
        <f>IF(Q2446&gt;0,RANK(Q2446,(N2446:P2446,Q2446:AF2446)),0)</f>
        <v>0</v>
      </c>
      <c r="AQ2446" s="7">
        <f>IF(R2446&gt;0,RANK(R2446,(N2446:P2446,Q2446:AF2446)),0)</f>
        <v>0</v>
      </c>
      <c r="AR2446" s="7">
        <f>IF(T2446&gt;0,RANK(T2446,(N2446:P2446,Q2446:AF2446)),0)</f>
        <v>0</v>
      </c>
      <c r="AS2446" s="7">
        <f>IF(S2446&gt;0,RANK(S2446,(N2446:P2446,Q2446:AF2446)),0)</f>
        <v>0</v>
      </c>
      <c r="AT2446" s="2">
        <f t="shared" si="952"/>
        <v>0</v>
      </c>
      <c r="AU2446" s="2">
        <f t="shared" si="952"/>
        <v>0</v>
      </c>
      <c r="AV2446" s="2">
        <f t="shared" si="953"/>
        <v>0</v>
      </c>
      <c r="AW2446" s="2">
        <f t="shared" si="954"/>
        <v>0</v>
      </c>
      <c r="AY2446" t="s">
        <v>1172</v>
      </c>
      <c r="AZ2446" t="s">
        <v>1186</v>
      </c>
      <c r="BA2446">
        <v>11</v>
      </c>
      <c r="BC2446">
        <v>3</v>
      </c>
      <c r="BD2446" s="91">
        <v>13</v>
      </c>
      <c r="BE2446" s="93">
        <v>57</v>
      </c>
      <c r="BF2446" s="96">
        <f t="shared" si="956"/>
        <v>13057</v>
      </c>
      <c r="BG2446" s="96">
        <f t="shared" si="955"/>
        <v>13057</v>
      </c>
      <c r="BI2446" s="7" t="s">
        <v>1447</v>
      </c>
    </row>
    <row r="2447" spans="1:61" ht="14" hidden="1" customHeight="1" outlineLevel="1" x14ac:dyDescent="0.2">
      <c r="A2447" t="s">
        <v>1272</v>
      </c>
      <c r="B2447" t="s">
        <v>1186</v>
      </c>
      <c r="C2447" s="1">
        <f t="shared" si="947"/>
        <v>46196</v>
      </c>
      <c r="D2447" s="7">
        <f>IF(N2447&gt;0, RANK(N2447,(N2447:P2447,Q2447:AF2447)),0)</f>
        <v>1</v>
      </c>
      <c r="E2447" s="7">
        <f>IF(O2447&gt;0,RANK(O2447,(N2447:P2447,Q2447:AF2447)),0)</f>
        <v>2</v>
      </c>
      <c r="F2447" s="7">
        <f>IF(P2447&gt;0,RANK(P2447,(N2447:P2447,Q2447:AF2447)),0)</f>
        <v>0</v>
      </c>
      <c r="G2447" s="1">
        <f t="shared" si="948"/>
        <v>20178</v>
      </c>
      <c r="H2447" s="2">
        <f t="shared" si="949"/>
        <v>0.43679106416139923</v>
      </c>
      <c r="I2447" s="2"/>
      <c r="J2447" s="2">
        <f t="shared" si="950"/>
        <v>0.71839553208069962</v>
      </c>
      <c r="K2447" s="2">
        <f t="shared" si="950"/>
        <v>0.28160446791930038</v>
      </c>
      <c r="L2447" s="2">
        <f t="shared" si="950"/>
        <v>0</v>
      </c>
      <c r="M2447" s="2">
        <f t="shared" si="951"/>
        <v>0</v>
      </c>
      <c r="N2447" s="167">
        <v>33187</v>
      </c>
      <c r="O2447" s="167">
        <v>13009</v>
      </c>
      <c r="P2447" s="167"/>
      <c r="Q2447" s="167"/>
      <c r="R2447" s="167"/>
      <c r="S2447" s="167"/>
      <c r="X2447" s="1"/>
      <c r="AP2447" s="7">
        <f>IF(Q2447&gt;0,RANK(Q2447,(N2447:P2447,Q2447:AF2447)),0)</f>
        <v>0</v>
      </c>
      <c r="AQ2447" s="7">
        <f>IF(R2447&gt;0,RANK(R2447,(N2447:P2447,Q2447:AF2447)),0)</f>
        <v>0</v>
      </c>
      <c r="AR2447" s="7">
        <f>IF(T2447&gt;0,RANK(T2447,(N2447:P2447,Q2447:AF2447)),0)</f>
        <v>0</v>
      </c>
      <c r="AS2447" s="7">
        <f>IF(S2447&gt;0,RANK(S2447,(N2447:P2447,Q2447:AF2447)),0)</f>
        <v>0</v>
      </c>
      <c r="AT2447" s="2">
        <f t="shared" si="952"/>
        <v>0</v>
      </c>
      <c r="AU2447" s="2">
        <f t="shared" si="952"/>
        <v>0</v>
      </c>
      <c r="AV2447" s="2">
        <f t="shared" si="953"/>
        <v>0</v>
      </c>
      <c r="AW2447" s="2">
        <f t="shared" si="954"/>
        <v>0</v>
      </c>
      <c r="AY2447" t="s">
        <v>1272</v>
      </c>
      <c r="AZ2447" t="s">
        <v>1186</v>
      </c>
      <c r="BC2447">
        <v>3</v>
      </c>
      <c r="BD2447" s="91">
        <v>13</v>
      </c>
      <c r="BE2447" s="93">
        <v>59</v>
      </c>
      <c r="BF2447" s="96">
        <f t="shared" si="956"/>
        <v>13059</v>
      </c>
      <c r="BG2447" s="96">
        <f t="shared" si="955"/>
        <v>13059</v>
      </c>
      <c r="BI2447" s="7" t="s">
        <v>1447</v>
      </c>
    </row>
    <row r="2448" spans="1:61" ht="14" hidden="1" customHeight="1" outlineLevel="1" x14ac:dyDescent="0.2">
      <c r="A2448" t="s">
        <v>1273</v>
      </c>
      <c r="B2448" t="s">
        <v>1186</v>
      </c>
      <c r="C2448" s="1">
        <f t="shared" si="947"/>
        <v>1310</v>
      </c>
      <c r="D2448" s="7">
        <f>IF(N2448&gt;0, RANK(N2448,(N2448:P2448,Q2448:AF2448)),0)</f>
        <v>1</v>
      </c>
      <c r="E2448" s="7">
        <f>IF(O2448&gt;0,RANK(O2448,(N2448:P2448,Q2448:AF2448)),0)</f>
        <v>2</v>
      </c>
      <c r="F2448" s="7">
        <f>IF(P2448&gt;0,RANK(P2448,(N2448:P2448,Q2448:AF2448)),0)</f>
        <v>0</v>
      </c>
      <c r="G2448" s="1">
        <f t="shared" si="948"/>
        <v>144</v>
      </c>
      <c r="H2448" s="2">
        <f t="shared" si="949"/>
        <v>0.1099236641221374</v>
      </c>
      <c r="I2448" s="2"/>
      <c r="J2448" s="2">
        <f t="shared" si="950"/>
        <v>0.55496183206106875</v>
      </c>
      <c r="K2448" s="2">
        <f t="shared" si="950"/>
        <v>0.44503816793893131</v>
      </c>
      <c r="L2448" s="2">
        <f t="shared" si="950"/>
        <v>0</v>
      </c>
      <c r="M2448" s="2">
        <f t="shared" si="951"/>
        <v>-5.5511151231257827E-17</v>
      </c>
      <c r="N2448" s="167">
        <v>727</v>
      </c>
      <c r="O2448" s="167">
        <v>583</v>
      </c>
      <c r="P2448" s="167"/>
      <c r="Q2448" s="167"/>
      <c r="R2448" s="167"/>
      <c r="S2448" s="167"/>
      <c r="X2448" s="1"/>
      <c r="AP2448" s="7">
        <f>IF(Q2448&gt;0,RANK(Q2448,(N2448:P2448,Q2448:AF2448)),0)</f>
        <v>0</v>
      </c>
      <c r="AQ2448" s="7">
        <f>IF(R2448&gt;0,RANK(R2448,(N2448:P2448,Q2448:AF2448)),0)</f>
        <v>0</v>
      </c>
      <c r="AR2448" s="7">
        <f>IF(T2448&gt;0,RANK(T2448,(N2448:P2448,Q2448:AF2448)),0)</f>
        <v>0</v>
      </c>
      <c r="AS2448" s="7">
        <f>IF(S2448&gt;0,RANK(S2448,(N2448:P2448,Q2448:AF2448)),0)</f>
        <v>0</v>
      </c>
      <c r="AT2448" s="2">
        <f t="shared" si="952"/>
        <v>0</v>
      </c>
      <c r="AU2448" s="2">
        <f t="shared" si="952"/>
        <v>0</v>
      </c>
      <c r="AV2448" s="2">
        <f t="shared" si="953"/>
        <v>0</v>
      </c>
      <c r="AW2448" s="2">
        <f t="shared" si="954"/>
        <v>0</v>
      </c>
      <c r="AY2448" t="s">
        <v>1273</v>
      </c>
      <c r="AZ2448" t="s">
        <v>1186</v>
      </c>
      <c r="BA2448">
        <v>2</v>
      </c>
      <c r="BC2448">
        <v>3</v>
      </c>
      <c r="BD2448" s="91">
        <v>13</v>
      </c>
      <c r="BE2448" s="93">
        <v>61</v>
      </c>
      <c r="BF2448" s="96">
        <f t="shared" si="956"/>
        <v>13061</v>
      </c>
      <c r="BG2448" s="96">
        <f t="shared" si="955"/>
        <v>13061</v>
      </c>
      <c r="BI2448" s="7" t="s">
        <v>1447</v>
      </c>
    </row>
    <row r="2449" spans="1:61" ht="14" hidden="1" customHeight="1" outlineLevel="1" x14ac:dyDescent="0.2">
      <c r="A2449" t="s">
        <v>1421</v>
      </c>
      <c r="B2449" t="s">
        <v>1186</v>
      </c>
      <c r="C2449" s="1">
        <f t="shared" si="947"/>
        <v>102954</v>
      </c>
      <c r="D2449" s="7">
        <f>IF(N2449&gt;0, RANK(N2449,(N2449:P2449,Q2449:AF2449)),0)</f>
        <v>1</v>
      </c>
      <c r="E2449" s="7">
        <f>IF(O2449&gt;0,RANK(O2449,(N2449:P2449,Q2449:AF2449)),0)</f>
        <v>2</v>
      </c>
      <c r="F2449" s="7">
        <f>IF(P2449&gt;0,RANK(P2449,(N2449:P2449,Q2449:AF2449)),0)</f>
        <v>0</v>
      </c>
      <c r="G2449" s="1">
        <f t="shared" si="948"/>
        <v>79424</v>
      </c>
      <c r="H2449" s="2">
        <f t="shared" si="949"/>
        <v>0.77145132777745395</v>
      </c>
      <c r="I2449" s="2"/>
      <c r="J2449" s="2">
        <f t="shared" si="950"/>
        <v>0.88572566388872698</v>
      </c>
      <c r="K2449" s="2">
        <f t="shared" si="950"/>
        <v>0.11427433611127299</v>
      </c>
      <c r="L2449" s="2">
        <f t="shared" si="950"/>
        <v>0</v>
      </c>
      <c r="M2449" s="2">
        <f t="shared" si="951"/>
        <v>2.7755575615628914E-17</v>
      </c>
      <c r="N2449" s="167">
        <v>91189</v>
      </c>
      <c r="O2449" s="167">
        <v>11765</v>
      </c>
      <c r="P2449" s="167"/>
      <c r="Q2449" s="167"/>
      <c r="R2449" s="167"/>
      <c r="S2449" s="167"/>
      <c r="X2449" s="1"/>
      <c r="AP2449" s="7">
        <f>IF(Q2449&gt;0,RANK(Q2449,(N2449:P2449,Q2449:AF2449)),0)</f>
        <v>0</v>
      </c>
      <c r="AQ2449" s="7">
        <f>IF(R2449&gt;0,RANK(R2449,(N2449:P2449,Q2449:AF2449)),0)</f>
        <v>0</v>
      </c>
      <c r="AR2449" s="7">
        <f>IF(T2449&gt;0,RANK(T2449,(N2449:P2449,Q2449:AF2449)),0)</f>
        <v>0</v>
      </c>
      <c r="AS2449" s="7">
        <f>IF(S2449&gt;0,RANK(S2449,(N2449:P2449,Q2449:AF2449)),0)</f>
        <v>0</v>
      </c>
      <c r="AT2449" s="2">
        <f t="shared" si="952"/>
        <v>0</v>
      </c>
      <c r="AU2449" s="2">
        <f t="shared" si="952"/>
        <v>0</v>
      </c>
      <c r="AV2449" s="2">
        <f t="shared" si="953"/>
        <v>0</v>
      </c>
      <c r="AW2449" s="2">
        <f t="shared" si="954"/>
        <v>0</v>
      </c>
      <c r="AY2449" t="s">
        <v>1421</v>
      </c>
      <c r="AZ2449" t="s">
        <v>1186</v>
      </c>
      <c r="BC2449">
        <v>3</v>
      </c>
      <c r="BD2449" s="91">
        <v>13</v>
      </c>
      <c r="BE2449" s="93">
        <v>63</v>
      </c>
      <c r="BF2449" s="96">
        <f t="shared" si="956"/>
        <v>13063</v>
      </c>
      <c r="BG2449" s="96">
        <f t="shared" si="955"/>
        <v>13063</v>
      </c>
      <c r="BI2449" s="7" t="s">
        <v>1447</v>
      </c>
    </row>
    <row r="2450" spans="1:61" ht="14" hidden="1" customHeight="1" outlineLevel="1" x14ac:dyDescent="0.2">
      <c r="A2450" t="s">
        <v>333</v>
      </c>
      <c r="B2450" t="s">
        <v>1186</v>
      </c>
      <c r="C2450" s="1">
        <f t="shared" si="947"/>
        <v>2455</v>
      </c>
      <c r="D2450" s="7">
        <f>IF(N2450&gt;0, RANK(N2450,(N2450:P2450,Q2450:AF2450)),0)</f>
        <v>2</v>
      </c>
      <c r="E2450" s="7">
        <f>IF(O2450&gt;0,RANK(O2450,(N2450:P2450,Q2450:AF2450)),0)</f>
        <v>1</v>
      </c>
      <c r="F2450" s="7">
        <f>IF(P2450&gt;0,RANK(P2450,(N2450:P2450,Q2450:AF2450)),0)</f>
        <v>0</v>
      </c>
      <c r="G2450" s="1">
        <f t="shared" si="948"/>
        <v>1223</v>
      </c>
      <c r="H2450" s="2">
        <f t="shared" si="949"/>
        <v>0.49816700610997966</v>
      </c>
      <c r="I2450" s="2"/>
      <c r="J2450" s="2">
        <f t="shared" si="950"/>
        <v>0.25091649694501017</v>
      </c>
      <c r="K2450" s="2">
        <f t="shared" si="950"/>
        <v>0.74908350305498983</v>
      </c>
      <c r="L2450" s="2">
        <f t="shared" si="950"/>
        <v>0</v>
      </c>
      <c r="M2450" s="2">
        <f t="shared" si="951"/>
        <v>0</v>
      </c>
      <c r="N2450" s="167">
        <v>616</v>
      </c>
      <c r="O2450" s="167">
        <v>1839</v>
      </c>
      <c r="P2450" s="167"/>
      <c r="Q2450" s="167"/>
      <c r="R2450" s="167"/>
      <c r="S2450" s="167"/>
      <c r="X2450" s="1"/>
      <c r="AP2450" s="7">
        <f>IF(Q2450&gt;0,RANK(Q2450,(N2450:P2450,Q2450:AF2450)),0)</f>
        <v>0</v>
      </c>
      <c r="AQ2450" s="7">
        <f>IF(R2450&gt;0,RANK(R2450,(N2450:P2450,Q2450:AF2450)),0)</f>
        <v>0</v>
      </c>
      <c r="AR2450" s="7">
        <f>IF(T2450&gt;0,RANK(T2450,(N2450:P2450,Q2450:AF2450)),0)</f>
        <v>0</v>
      </c>
      <c r="AS2450" s="7">
        <f>IF(S2450&gt;0,RANK(S2450,(N2450:P2450,Q2450:AF2450)),0)</f>
        <v>0</v>
      </c>
      <c r="AT2450" s="2">
        <f t="shared" si="952"/>
        <v>0</v>
      </c>
      <c r="AU2450" s="2">
        <f t="shared" si="952"/>
        <v>0</v>
      </c>
      <c r="AV2450" s="2">
        <f t="shared" si="953"/>
        <v>0</v>
      </c>
      <c r="AW2450" s="2">
        <f t="shared" si="954"/>
        <v>0</v>
      </c>
      <c r="AY2450" t="s">
        <v>333</v>
      </c>
      <c r="AZ2450" t="s">
        <v>1186</v>
      </c>
      <c r="BA2450">
        <v>1</v>
      </c>
      <c r="BC2450">
        <v>3</v>
      </c>
      <c r="BD2450" s="91">
        <v>13</v>
      </c>
      <c r="BE2450" s="93">
        <v>65</v>
      </c>
      <c r="BF2450" s="96">
        <f t="shared" si="956"/>
        <v>13065</v>
      </c>
      <c r="BG2450" s="96">
        <f t="shared" si="955"/>
        <v>13065</v>
      </c>
      <c r="BI2450" s="7" t="s">
        <v>1447</v>
      </c>
    </row>
    <row r="2451" spans="1:61" ht="14" hidden="1" customHeight="1" outlineLevel="1" x14ac:dyDescent="0.2">
      <c r="A2451" t="s">
        <v>334</v>
      </c>
      <c r="B2451" t="s">
        <v>1186</v>
      </c>
      <c r="C2451" s="1">
        <f t="shared" ref="C2451:C2482" si="957">SUM(N2451:AN2451)</f>
        <v>358590</v>
      </c>
      <c r="D2451" s="7">
        <f>IF(N2451&gt;0, RANK(N2451,(N2451:P2451,Q2451:AF2451)),0)</f>
        <v>1</v>
      </c>
      <c r="E2451" s="7">
        <f>IF(O2451&gt;0,RANK(O2451,(N2451:P2451,Q2451:AF2451)),0)</f>
        <v>2</v>
      </c>
      <c r="F2451" s="7">
        <f>IF(P2451&gt;0,RANK(P2451,(N2451:P2451,Q2451:AF2451)),0)</f>
        <v>0</v>
      </c>
      <c r="G2451" s="1">
        <f t="shared" si="948"/>
        <v>49162</v>
      </c>
      <c r="H2451" s="2">
        <f t="shared" si="949"/>
        <v>0.13709807858557127</v>
      </c>
      <c r="I2451" s="2"/>
      <c r="J2451" s="2">
        <f t="shared" ref="J2451:L2482" si="958">IF($C2451=0,"-",N2451/$C2451)</f>
        <v>0.56854903929278566</v>
      </c>
      <c r="K2451" s="2">
        <f t="shared" si="958"/>
        <v>0.43145096070721439</v>
      </c>
      <c r="L2451" s="2">
        <f t="shared" si="958"/>
        <v>0</v>
      </c>
      <c r="M2451" s="2">
        <f t="shared" si="951"/>
        <v>-5.5511151231257827E-17</v>
      </c>
      <c r="N2451" s="167">
        <v>203876</v>
      </c>
      <c r="O2451" s="167">
        <v>154714</v>
      </c>
      <c r="P2451" s="167"/>
      <c r="Q2451" s="167"/>
      <c r="R2451" s="167"/>
      <c r="S2451" s="167"/>
      <c r="X2451" s="1"/>
      <c r="AP2451" s="7">
        <f>IF(Q2451&gt;0,RANK(Q2451,(N2451:P2451,Q2451:AF2451)),0)</f>
        <v>0</v>
      </c>
      <c r="AQ2451" s="7">
        <f>IF(R2451&gt;0,RANK(R2451,(N2451:P2451,Q2451:AF2451)),0)</f>
        <v>0</v>
      </c>
      <c r="AR2451" s="7">
        <f>IF(T2451&gt;0,RANK(T2451,(N2451:P2451,Q2451:AF2451)),0)</f>
        <v>0</v>
      </c>
      <c r="AS2451" s="7">
        <f>IF(S2451&gt;0,RANK(S2451,(N2451:P2451,Q2451:AF2451)),0)</f>
        <v>0</v>
      </c>
      <c r="AT2451" s="2">
        <f t="shared" ref="AT2451:AU2482" si="959">IF($C2451=0,"-",Q2451/$C2451)</f>
        <v>0</v>
      </c>
      <c r="AU2451" s="2">
        <f t="shared" si="959"/>
        <v>0</v>
      </c>
      <c r="AV2451" s="2">
        <f t="shared" si="953"/>
        <v>0</v>
      </c>
      <c r="AW2451" s="2">
        <f t="shared" si="954"/>
        <v>0</v>
      </c>
      <c r="AY2451" t="s">
        <v>334</v>
      </c>
      <c r="AZ2451" t="s">
        <v>1186</v>
      </c>
      <c r="BC2451">
        <v>3</v>
      </c>
      <c r="BD2451" s="91">
        <v>13</v>
      </c>
      <c r="BE2451" s="93">
        <v>67</v>
      </c>
      <c r="BF2451" s="96">
        <f t="shared" si="956"/>
        <v>13067</v>
      </c>
      <c r="BG2451" s="96">
        <f t="shared" si="955"/>
        <v>13067</v>
      </c>
      <c r="BI2451" s="7" t="s">
        <v>1447</v>
      </c>
    </row>
    <row r="2452" spans="1:61" ht="14" hidden="1" customHeight="1" outlineLevel="1" x14ac:dyDescent="0.2">
      <c r="A2452" t="s">
        <v>987</v>
      </c>
      <c r="B2452" t="s">
        <v>1186</v>
      </c>
      <c r="C2452" s="1">
        <f t="shared" si="957"/>
        <v>13219</v>
      </c>
      <c r="D2452" s="7">
        <f>IF(N2452&gt;0, RANK(N2452,(N2452:P2452,Q2452:AF2452)),0)</f>
        <v>2</v>
      </c>
      <c r="E2452" s="7">
        <f>IF(O2452&gt;0,RANK(O2452,(N2452:P2452,Q2452:AF2452)),0)</f>
        <v>1</v>
      </c>
      <c r="F2452" s="7">
        <f>IF(P2452&gt;0,RANK(P2452,(N2452:P2452,Q2452:AF2452)),0)</f>
        <v>0</v>
      </c>
      <c r="G2452" s="1">
        <f t="shared" si="948"/>
        <v>5055</v>
      </c>
      <c r="H2452" s="2">
        <f t="shared" si="949"/>
        <v>0.38240411528859974</v>
      </c>
      <c r="I2452" s="2"/>
      <c r="J2452" s="2">
        <f t="shared" si="958"/>
        <v>0.30879794235570013</v>
      </c>
      <c r="K2452" s="2">
        <f t="shared" si="958"/>
        <v>0.69120205764429987</v>
      </c>
      <c r="L2452" s="2">
        <f t="shared" si="958"/>
        <v>0</v>
      </c>
      <c r="M2452" s="2">
        <f t="shared" si="951"/>
        <v>0</v>
      </c>
      <c r="N2452" s="167">
        <v>4082</v>
      </c>
      <c r="O2452" s="167">
        <v>9137</v>
      </c>
      <c r="P2452" s="167"/>
      <c r="Q2452" s="167"/>
      <c r="R2452" s="167"/>
      <c r="S2452" s="167"/>
      <c r="X2452" s="1"/>
      <c r="AP2452" s="7">
        <f>IF(Q2452&gt;0,RANK(Q2452,(N2452:P2452,Q2452:AF2452)),0)</f>
        <v>0</v>
      </c>
      <c r="AQ2452" s="7">
        <f>IF(R2452&gt;0,RANK(R2452,(N2452:P2452,Q2452:AF2452)),0)</f>
        <v>0</v>
      </c>
      <c r="AR2452" s="7">
        <f>IF(T2452&gt;0,RANK(T2452,(N2452:P2452,Q2452:AF2452)),0)</f>
        <v>0</v>
      </c>
      <c r="AS2452" s="7">
        <f>IF(S2452&gt;0,RANK(S2452,(N2452:P2452,Q2452:AF2452)),0)</f>
        <v>0</v>
      </c>
      <c r="AT2452" s="2">
        <f t="shared" si="959"/>
        <v>0</v>
      </c>
      <c r="AU2452" s="2">
        <f t="shared" si="959"/>
        <v>0</v>
      </c>
      <c r="AV2452" s="2">
        <f t="shared" si="953"/>
        <v>0</v>
      </c>
      <c r="AW2452" s="2">
        <f t="shared" si="954"/>
        <v>0</v>
      </c>
      <c r="AY2452" t="s">
        <v>987</v>
      </c>
      <c r="AZ2452" t="s">
        <v>1186</v>
      </c>
      <c r="BA2452">
        <v>12</v>
      </c>
      <c r="BC2452">
        <v>3</v>
      </c>
      <c r="BD2452" s="91">
        <v>13</v>
      </c>
      <c r="BE2452" s="93">
        <v>69</v>
      </c>
      <c r="BF2452" s="96">
        <f t="shared" si="956"/>
        <v>13069</v>
      </c>
      <c r="BG2452" s="96">
        <f t="shared" si="955"/>
        <v>13069</v>
      </c>
      <c r="BI2452" s="7" t="s">
        <v>1447</v>
      </c>
    </row>
    <row r="2453" spans="1:61" ht="14" hidden="1" customHeight="1" outlineLevel="1" x14ac:dyDescent="0.2">
      <c r="A2453" t="s">
        <v>1320</v>
      </c>
      <c r="B2453" t="s">
        <v>1186</v>
      </c>
      <c r="C2453" s="1">
        <f t="shared" si="957"/>
        <v>14057</v>
      </c>
      <c r="D2453" s="7">
        <f>IF(N2453&gt;0, RANK(N2453,(N2453:P2453,Q2453:AF2453)),0)</f>
        <v>2</v>
      </c>
      <c r="E2453" s="7">
        <f>IF(O2453&gt;0,RANK(O2453,(N2453:P2453,Q2453:AF2453)),0)</f>
        <v>1</v>
      </c>
      <c r="F2453" s="7">
        <f>IF(P2453&gt;0,RANK(P2453,(N2453:P2453,Q2453:AF2453)),0)</f>
        <v>0</v>
      </c>
      <c r="G2453" s="1">
        <f t="shared" si="948"/>
        <v>6603</v>
      </c>
      <c r="H2453" s="2">
        <f t="shared" si="949"/>
        <v>0.46973038343885609</v>
      </c>
      <c r="I2453" s="2"/>
      <c r="J2453" s="2">
        <f t="shared" si="958"/>
        <v>0.26513480828057195</v>
      </c>
      <c r="K2453" s="2">
        <f t="shared" si="958"/>
        <v>0.73486519171942799</v>
      </c>
      <c r="L2453" s="2">
        <f t="shared" si="958"/>
        <v>0</v>
      </c>
      <c r="M2453" s="2">
        <f t="shared" si="951"/>
        <v>0</v>
      </c>
      <c r="N2453" s="167">
        <v>3727</v>
      </c>
      <c r="O2453" s="167">
        <v>10330</v>
      </c>
      <c r="P2453" s="167"/>
      <c r="Q2453" s="167"/>
      <c r="R2453" s="167"/>
      <c r="S2453" s="167"/>
      <c r="X2453" s="1"/>
      <c r="AP2453" s="7">
        <f>IF(Q2453&gt;0,RANK(Q2453,(N2453:P2453,Q2453:AF2453)),0)</f>
        <v>0</v>
      </c>
      <c r="AQ2453" s="7">
        <f>IF(R2453&gt;0,RANK(R2453,(N2453:P2453,Q2453:AF2453)),0)</f>
        <v>0</v>
      </c>
      <c r="AR2453" s="7">
        <f>IF(T2453&gt;0,RANK(T2453,(N2453:P2453,Q2453:AF2453)),0)</f>
        <v>0</v>
      </c>
      <c r="AS2453" s="7">
        <f>IF(S2453&gt;0,RANK(S2453,(N2453:P2453,Q2453:AF2453)),0)</f>
        <v>0</v>
      </c>
      <c r="AT2453" s="2">
        <f t="shared" si="959"/>
        <v>0</v>
      </c>
      <c r="AU2453" s="2">
        <f t="shared" si="959"/>
        <v>0</v>
      </c>
      <c r="AV2453" s="2">
        <f t="shared" si="953"/>
        <v>0</v>
      </c>
      <c r="AW2453" s="2">
        <f t="shared" si="954"/>
        <v>0</v>
      </c>
      <c r="AY2453" t="s">
        <v>1320</v>
      </c>
      <c r="AZ2453" t="s">
        <v>1186</v>
      </c>
      <c r="BA2453">
        <v>8</v>
      </c>
      <c r="BC2453">
        <v>3</v>
      </c>
      <c r="BD2453" s="91">
        <v>13</v>
      </c>
      <c r="BE2453" s="93">
        <v>71</v>
      </c>
      <c r="BF2453" s="96">
        <f t="shared" si="956"/>
        <v>13071</v>
      </c>
      <c r="BG2453" s="96">
        <f t="shared" si="955"/>
        <v>13071</v>
      </c>
      <c r="BI2453" s="7" t="s">
        <v>1447</v>
      </c>
    </row>
    <row r="2454" spans="1:61" ht="14" hidden="1" customHeight="1" outlineLevel="1" x14ac:dyDescent="0.2">
      <c r="A2454" t="s">
        <v>648</v>
      </c>
      <c r="B2454" t="s">
        <v>1186</v>
      </c>
      <c r="C2454" s="1">
        <f t="shared" si="957"/>
        <v>72133</v>
      </c>
      <c r="D2454" s="7">
        <f>IF(N2454&gt;0, RANK(N2454,(N2454:P2454,Q2454:AF2454)),0)</f>
        <v>2</v>
      </c>
      <c r="E2454" s="7">
        <f>IF(O2454&gt;0,RANK(O2454,(N2454:P2454,Q2454:AF2454)),0)</f>
        <v>1</v>
      </c>
      <c r="F2454" s="7">
        <f>IF(P2454&gt;0,RANK(P2454,(N2454:P2454,Q2454:AF2454)),0)</f>
        <v>0</v>
      </c>
      <c r="G2454" s="1">
        <f t="shared" si="948"/>
        <v>19043</v>
      </c>
      <c r="H2454" s="2">
        <f t="shared" si="949"/>
        <v>0.26399844731260314</v>
      </c>
      <c r="I2454" s="2"/>
      <c r="J2454" s="2">
        <f t="shared" si="958"/>
        <v>0.36800077634369843</v>
      </c>
      <c r="K2454" s="2">
        <f t="shared" si="958"/>
        <v>0.63199922365630157</v>
      </c>
      <c r="L2454" s="2">
        <f t="shared" si="958"/>
        <v>0</v>
      </c>
      <c r="M2454" s="2">
        <f t="shared" si="951"/>
        <v>0</v>
      </c>
      <c r="N2454" s="167">
        <v>26545</v>
      </c>
      <c r="O2454" s="167">
        <v>45588</v>
      </c>
      <c r="P2454" s="167"/>
      <c r="Q2454" s="167"/>
      <c r="R2454" s="167"/>
      <c r="S2454" s="167"/>
      <c r="X2454" s="1"/>
      <c r="AP2454" s="7">
        <f>IF(Q2454&gt;0,RANK(Q2454,(N2454:P2454,Q2454:AF2454)),0)</f>
        <v>0</v>
      </c>
      <c r="AQ2454" s="7">
        <f>IF(R2454&gt;0,RANK(R2454,(N2454:P2454,Q2454:AF2454)),0)</f>
        <v>0</v>
      </c>
      <c r="AR2454" s="7">
        <f>IF(T2454&gt;0,RANK(T2454,(N2454:P2454,Q2454:AF2454)),0)</f>
        <v>0</v>
      </c>
      <c r="AS2454" s="7">
        <f>IF(S2454&gt;0,RANK(S2454,(N2454:P2454,Q2454:AF2454)),0)</f>
        <v>0</v>
      </c>
      <c r="AT2454" s="2">
        <f t="shared" si="959"/>
        <v>0</v>
      </c>
      <c r="AU2454" s="2">
        <f t="shared" si="959"/>
        <v>0</v>
      </c>
      <c r="AV2454" s="2">
        <f t="shared" si="953"/>
        <v>0</v>
      </c>
      <c r="AW2454" s="2">
        <f t="shared" si="954"/>
        <v>0</v>
      </c>
      <c r="AY2454" t="s">
        <v>648</v>
      </c>
      <c r="AZ2454" t="s">
        <v>1186</v>
      </c>
      <c r="BC2454">
        <v>3</v>
      </c>
      <c r="BD2454" s="91">
        <v>13</v>
      </c>
      <c r="BE2454" s="93">
        <v>73</v>
      </c>
      <c r="BF2454" s="96">
        <f t="shared" si="956"/>
        <v>13073</v>
      </c>
      <c r="BG2454" s="96">
        <f t="shared" si="955"/>
        <v>13073</v>
      </c>
      <c r="BI2454" s="7" t="s">
        <v>1447</v>
      </c>
    </row>
    <row r="2455" spans="1:61" ht="14" hidden="1" customHeight="1" outlineLevel="1" x14ac:dyDescent="0.2">
      <c r="A2455" t="s">
        <v>1878</v>
      </c>
      <c r="B2455" t="s">
        <v>1186</v>
      </c>
      <c r="C2455" s="1">
        <f t="shared" si="957"/>
        <v>6205</v>
      </c>
      <c r="D2455" s="7">
        <f>IF(N2455&gt;0, RANK(N2455,(N2455:P2455,Q2455:AF2455)),0)</f>
        <v>2</v>
      </c>
      <c r="E2455" s="7">
        <f>IF(O2455&gt;0,RANK(O2455,(N2455:P2455,Q2455:AF2455)),0)</f>
        <v>1</v>
      </c>
      <c r="F2455" s="7">
        <f>IF(P2455&gt;0,RANK(P2455,(N2455:P2455,Q2455:AF2455)),0)</f>
        <v>0</v>
      </c>
      <c r="G2455" s="1">
        <f t="shared" si="948"/>
        <v>2415</v>
      </c>
      <c r="H2455" s="2">
        <f t="shared" si="949"/>
        <v>0.38920225624496374</v>
      </c>
      <c r="I2455" s="2"/>
      <c r="J2455" s="2">
        <f t="shared" si="958"/>
        <v>0.30539887187751813</v>
      </c>
      <c r="K2455" s="2">
        <f t="shared" si="958"/>
        <v>0.69460112812248187</v>
      </c>
      <c r="L2455" s="2">
        <f t="shared" si="958"/>
        <v>0</v>
      </c>
      <c r="M2455" s="2">
        <f t="shared" si="951"/>
        <v>0</v>
      </c>
      <c r="N2455" s="167">
        <v>1895</v>
      </c>
      <c r="O2455" s="167">
        <v>4310</v>
      </c>
      <c r="P2455" s="167"/>
      <c r="Q2455" s="167"/>
      <c r="R2455" s="167"/>
      <c r="S2455" s="167"/>
      <c r="X2455" s="1"/>
      <c r="AP2455" s="7">
        <f>IF(Q2455&gt;0,RANK(Q2455,(N2455:P2455,Q2455:AF2455)),0)</f>
        <v>0</v>
      </c>
      <c r="AQ2455" s="7">
        <f>IF(R2455&gt;0,RANK(R2455,(N2455:P2455,Q2455:AF2455)),0)</f>
        <v>0</v>
      </c>
      <c r="AR2455" s="7">
        <f>IF(T2455&gt;0,RANK(T2455,(N2455:P2455,Q2455:AF2455)),0)</f>
        <v>0</v>
      </c>
      <c r="AS2455" s="7">
        <f>IF(S2455&gt;0,RANK(S2455,(N2455:P2455,Q2455:AF2455)),0)</f>
        <v>0</v>
      </c>
      <c r="AT2455" s="2">
        <f t="shared" si="959"/>
        <v>0</v>
      </c>
      <c r="AU2455" s="2">
        <f t="shared" si="959"/>
        <v>0</v>
      </c>
      <c r="AV2455" s="2">
        <f t="shared" si="953"/>
        <v>0</v>
      </c>
      <c r="AW2455" s="2">
        <f t="shared" si="954"/>
        <v>0</v>
      </c>
      <c r="AY2455" t="s">
        <v>1878</v>
      </c>
      <c r="AZ2455" t="s">
        <v>1186</v>
      </c>
      <c r="BA2455">
        <v>8</v>
      </c>
      <c r="BC2455">
        <v>3</v>
      </c>
      <c r="BD2455" s="91">
        <v>13</v>
      </c>
      <c r="BE2455" s="93">
        <v>75</v>
      </c>
      <c r="BF2455" s="96">
        <f t="shared" si="956"/>
        <v>13075</v>
      </c>
      <c r="BG2455" s="96">
        <f t="shared" si="955"/>
        <v>13075</v>
      </c>
      <c r="BI2455" s="7" t="s">
        <v>1447</v>
      </c>
    </row>
    <row r="2456" spans="1:61" ht="14" hidden="1" customHeight="1" outlineLevel="1" x14ac:dyDescent="0.2">
      <c r="A2456" t="s">
        <v>669</v>
      </c>
      <c r="B2456" t="s">
        <v>1186</v>
      </c>
      <c r="C2456" s="1">
        <f t="shared" si="957"/>
        <v>67287</v>
      </c>
      <c r="D2456" s="7">
        <f>IF(N2456&gt;0, RANK(N2456,(N2456:P2456,Q2456:AF2456)),0)</f>
        <v>2</v>
      </c>
      <c r="E2456" s="7">
        <f>IF(O2456&gt;0,RANK(O2456,(N2456:P2456,Q2456:AF2456)),0)</f>
        <v>1</v>
      </c>
      <c r="F2456" s="7">
        <f>IF(P2456&gt;0,RANK(P2456,(N2456:P2456,Q2456:AF2456)),0)</f>
        <v>0</v>
      </c>
      <c r="G2456" s="1">
        <f t="shared" si="948"/>
        <v>23637</v>
      </c>
      <c r="H2456" s="2">
        <f t="shared" si="949"/>
        <v>0.35128628115386329</v>
      </c>
      <c r="I2456" s="2"/>
      <c r="J2456" s="2">
        <f t="shared" si="958"/>
        <v>0.32435685942306836</v>
      </c>
      <c r="K2456" s="2">
        <f t="shared" si="958"/>
        <v>0.67564314057693164</v>
      </c>
      <c r="L2456" s="2">
        <f t="shared" si="958"/>
        <v>0</v>
      </c>
      <c r="M2456" s="2">
        <f t="shared" si="951"/>
        <v>0</v>
      </c>
      <c r="N2456" s="167">
        <v>21825</v>
      </c>
      <c r="O2456" s="167">
        <v>45462</v>
      </c>
      <c r="P2456" s="167"/>
      <c r="Q2456" s="167"/>
      <c r="R2456" s="167"/>
      <c r="S2456" s="167"/>
      <c r="X2456" s="1"/>
      <c r="AP2456" s="7">
        <f>IF(Q2456&gt;0,RANK(Q2456,(N2456:P2456,Q2456:AF2456)),0)</f>
        <v>0</v>
      </c>
      <c r="AQ2456" s="7">
        <f>IF(R2456&gt;0,RANK(R2456,(N2456:P2456,Q2456:AF2456)),0)</f>
        <v>0</v>
      </c>
      <c r="AR2456" s="7">
        <f>IF(T2456&gt;0,RANK(T2456,(N2456:P2456,Q2456:AF2456)),0)</f>
        <v>0</v>
      </c>
      <c r="AS2456" s="7">
        <f>IF(S2456&gt;0,RANK(S2456,(N2456:P2456,Q2456:AF2456)),0)</f>
        <v>0</v>
      </c>
      <c r="AT2456" s="2">
        <f t="shared" si="959"/>
        <v>0</v>
      </c>
      <c r="AU2456" s="2">
        <f t="shared" si="959"/>
        <v>0</v>
      </c>
      <c r="AV2456" s="2">
        <f t="shared" si="953"/>
        <v>0</v>
      </c>
      <c r="AW2456" s="2">
        <f t="shared" si="954"/>
        <v>0</v>
      </c>
      <c r="AY2456" t="s">
        <v>669</v>
      </c>
      <c r="AZ2456" t="s">
        <v>1186</v>
      </c>
      <c r="BA2456">
        <v>3</v>
      </c>
      <c r="BC2456">
        <v>3</v>
      </c>
      <c r="BD2456" s="91">
        <v>13</v>
      </c>
      <c r="BE2456" s="93">
        <v>77</v>
      </c>
      <c r="BF2456" s="96">
        <f t="shared" si="956"/>
        <v>13077</v>
      </c>
      <c r="BG2456" s="96">
        <f t="shared" si="955"/>
        <v>13077</v>
      </c>
      <c r="BI2456" s="7" t="s">
        <v>1447</v>
      </c>
    </row>
    <row r="2457" spans="1:61" ht="14" hidden="1" customHeight="1" outlineLevel="1" x14ac:dyDescent="0.2">
      <c r="A2457" t="s">
        <v>165</v>
      </c>
      <c r="B2457" t="s">
        <v>1186</v>
      </c>
      <c r="C2457" s="1">
        <f t="shared" si="957"/>
        <v>5371</v>
      </c>
      <c r="D2457" s="7">
        <f>IF(N2457&gt;0, RANK(N2457,(N2457:P2457,Q2457:AF2457)),0)</f>
        <v>2</v>
      </c>
      <c r="E2457" s="7">
        <f>IF(O2457&gt;0,RANK(O2457,(N2457:P2457,Q2457:AF2457)),0)</f>
        <v>1</v>
      </c>
      <c r="F2457" s="7">
        <f>IF(P2457&gt;0,RANK(P2457,(N2457:P2457,Q2457:AF2457)),0)</f>
        <v>0</v>
      </c>
      <c r="G2457" s="1">
        <f t="shared" si="948"/>
        <v>2367</v>
      </c>
      <c r="H2457" s="2">
        <f t="shared" si="949"/>
        <v>0.44070005585552041</v>
      </c>
      <c r="I2457" s="2"/>
      <c r="J2457" s="2">
        <f t="shared" si="958"/>
        <v>0.27964997207223979</v>
      </c>
      <c r="K2457" s="2">
        <f t="shared" si="958"/>
        <v>0.72035002792776015</v>
      </c>
      <c r="L2457" s="2">
        <f t="shared" si="958"/>
        <v>0</v>
      </c>
      <c r="M2457" s="2">
        <f t="shared" si="951"/>
        <v>0</v>
      </c>
      <c r="N2457" s="167">
        <v>1502</v>
      </c>
      <c r="O2457" s="167">
        <v>3869</v>
      </c>
      <c r="P2457" s="167"/>
      <c r="Q2457" s="167"/>
      <c r="R2457" s="167"/>
      <c r="S2457" s="167"/>
      <c r="X2457" s="1"/>
      <c r="AP2457" s="7">
        <f>IF(Q2457&gt;0,RANK(Q2457,(N2457:P2457,Q2457:AF2457)),0)</f>
        <v>0</v>
      </c>
      <c r="AQ2457" s="7">
        <f>IF(R2457&gt;0,RANK(R2457,(N2457:P2457,Q2457:AF2457)),0)</f>
        <v>0</v>
      </c>
      <c r="AR2457" s="7">
        <f>IF(T2457&gt;0,RANK(T2457,(N2457:P2457,Q2457:AF2457)),0)</f>
        <v>0</v>
      </c>
      <c r="AS2457" s="7">
        <f>IF(S2457&gt;0,RANK(S2457,(N2457:P2457,Q2457:AF2457)),0)</f>
        <v>0</v>
      </c>
      <c r="AT2457" s="2">
        <f t="shared" si="959"/>
        <v>0</v>
      </c>
      <c r="AU2457" s="2">
        <f t="shared" si="959"/>
        <v>0</v>
      </c>
      <c r="AV2457" s="2">
        <f t="shared" si="953"/>
        <v>0</v>
      </c>
      <c r="AW2457" s="2">
        <f t="shared" si="954"/>
        <v>0</v>
      </c>
      <c r="AY2457" t="s">
        <v>165</v>
      </c>
      <c r="AZ2457" t="s">
        <v>1186</v>
      </c>
      <c r="BA2457">
        <v>2</v>
      </c>
      <c r="BC2457">
        <v>3</v>
      </c>
      <c r="BD2457" s="91">
        <v>13</v>
      </c>
      <c r="BE2457" s="93">
        <v>79</v>
      </c>
      <c r="BF2457" s="96">
        <f t="shared" si="956"/>
        <v>13079</v>
      </c>
      <c r="BG2457" s="96">
        <f t="shared" si="955"/>
        <v>13079</v>
      </c>
      <c r="BI2457" s="7" t="s">
        <v>1447</v>
      </c>
    </row>
    <row r="2458" spans="1:61" ht="14" hidden="1" customHeight="1" outlineLevel="1" x14ac:dyDescent="0.2">
      <c r="A2458" t="s">
        <v>1536</v>
      </c>
      <c r="B2458" t="s">
        <v>1186</v>
      </c>
      <c r="C2458" s="1">
        <f t="shared" si="957"/>
        <v>7138</v>
      </c>
      <c r="D2458" s="7">
        <f>IF(N2458&gt;0, RANK(N2458,(N2458:P2458,Q2458:AF2458)),0)</f>
        <v>2</v>
      </c>
      <c r="E2458" s="7">
        <f>IF(O2458&gt;0,RANK(O2458,(N2458:P2458,Q2458:AF2458)),0)</f>
        <v>1</v>
      </c>
      <c r="F2458" s="7">
        <f>IF(P2458&gt;0,RANK(P2458,(N2458:P2458,Q2458:AF2458)),0)</f>
        <v>0</v>
      </c>
      <c r="G2458" s="1">
        <f t="shared" si="948"/>
        <v>1734</v>
      </c>
      <c r="H2458" s="2">
        <f t="shared" si="949"/>
        <v>0.24292518912860744</v>
      </c>
      <c r="I2458" s="2"/>
      <c r="J2458" s="2">
        <f t="shared" si="958"/>
        <v>0.37853740543569625</v>
      </c>
      <c r="K2458" s="2">
        <f t="shared" si="958"/>
        <v>0.62146259456430375</v>
      </c>
      <c r="L2458" s="2">
        <f t="shared" si="958"/>
        <v>0</v>
      </c>
      <c r="M2458" s="2">
        <f t="shared" si="951"/>
        <v>0</v>
      </c>
      <c r="N2458" s="167">
        <v>2702</v>
      </c>
      <c r="O2458" s="167">
        <v>4436</v>
      </c>
      <c r="P2458" s="167"/>
      <c r="Q2458" s="167"/>
      <c r="R2458" s="167"/>
      <c r="S2458" s="167"/>
      <c r="X2458" s="1"/>
      <c r="AP2458" s="7">
        <f>IF(Q2458&gt;0,RANK(Q2458,(N2458:P2458,Q2458:AF2458)),0)</f>
        <v>0</v>
      </c>
      <c r="AQ2458" s="7">
        <f>IF(R2458&gt;0,RANK(R2458,(N2458:P2458,Q2458:AF2458)),0)</f>
        <v>0</v>
      </c>
      <c r="AR2458" s="7">
        <f>IF(T2458&gt;0,RANK(T2458,(N2458:P2458,Q2458:AF2458)),0)</f>
        <v>0</v>
      </c>
      <c r="AS2458" s="7">
        <f>IF(S2458&gt;0,RANK(S2458,(N2458:P2458,Q2458:AF2458)),0)</f>
        <v>0</v>
      </c>
      <c r="AT2458" s="2">
        <f t="shared" si="959"/>
        <v>0</v>
      </c>
      <c r="AU2458" s="2">
        <f t="shared" si="959"/>
        <v>0</v>
      </c>
      <c r="AV2458" s="2">
        <f t="shared" si="953"/>
        <v>0</v>
      </c>
      <c r="AW2458" s="2">
        <f t="shared" si="954"/>
        <v>0</v>
      </c>
      <c r="AY2458" t="s">
        <v>1536</v>
      </c>
      <c r="AZ2458" t="s">
        <v>1186</v>
      </c>
      <c r="BA2458">
        <v>2</v>
      </c>
      <c r="BC2458">
        <v>3</v>
      </c>
      <c r="BD2458" s="91">
        <v>13</v>
      </c>
      <c r="BE2458" s="93">
        <v>81</v>
      </c>
      <c r="BF2458" s="96">
        <f t="shared" si="956"/>
        <v>13081</v>
      </c>
      <c r="BG2458" s="96">
        <f t="shared" si="955"/>
        <v>13081</v>
      </c>
      <c r="BI2458" s="7" t="s">
        <v>1447</v>
      </c>
    </row>
    <row r="2459" spans="1:61" ht="14" hidden="1" customHeight="1" outlineLevel="1" x14ac:dyDescent="0.2">
      <c r="A2459" t="s">
        <v>1507</v>
      </c>
      <c r="B2459" t="s">
        <v>1186</v>
      </c>
      <c r="C2459" s="1">
        <f t="shared" si="957"/>
        <v>6338</v>
      </c>
      <c r="D2459" s="7">
        <f>IF(N2459&gt;0, RANK(N2459,(N2459:P2459,Q2459:AF2459)),0)</f>
        <v>2</v>
      </c>
      <c r="E2459" s="7">
        <f>IF(O2459&gt;0,RANK(O2459,(N2459:P2459,Q2459:AF2459)),0)</f>
        <v>1</v>
      </c>
      <c r="F2459" s="7">
        <f>IF(P2459&gt;0,RANK(P2459,(N2459:P2459,Q2459:AF2459)),0)</f>
        <v>0</v>
      </c>
      <c r="G2459" s="1">
        <f t="shared" si="948"/>
        <v>4116</v>
      </c>
      <c r="H2459" s="2">
        <f t="shared" si="949"/>
        <v>0.64941621962764284</v>
      </c>
      <c r="I2459" s="2"/>
      <c r="J2459" s="2">
        <f t="shared" si="958"/>
        <v>0.17529189018617861</v>
      </c>
      <c r="K2459" s="2">
        <f t="shared" si="958"/>
        <v>0.82470810981382137</v>
      </c>
      <c r="L2459" s="2">
        <f t="shared" si="958"/>
        <v>0</v>
      </c>
      <c r="M2459" s="2">
        <f t="shared" si="951"/>
        <v>0</v>
      </c>
      <c r="N2459" s="167">
        <v>1111</v>
      </c>
      <c r="O2459" s="167">
        <v>5227</v>
      </c>
      <c r="P2459" s="167"/>
      <c r="Q2459" s="167"/>
      <c r="R2459" s="167"/>
      <c r="S2459" s="167"/>
      <c r="X2459" s="1"/>
      <c r="AP2459" s="7">
        <f>IF(Q2459&gt;0,RANK(Q2459,(N2459:P2459,Q2459:AF2459)),0)</f>
        <v>0</v>
      </c>
      <c r="AQ2459" s="7">
        <f>IF(R2459&gt;0,RANK(R2459,(N2459:P2459,Q2459:AF2459)),0)</f>
        <v>0</v>
      </c>
      <c r="AR2459" s="7">
        <f>IF(T2459&gt;0,RANK(T2459,(N2459:P2459,Q2459:AF2459)),0)</f>
        <v>0</v>
      </c>
      <c r="AS2459" s="7">
        <f>IF(S2459&gt;0,RANK(S2459,(N2459:P2459,Q2459:AF2459)),0)</f>
        <v>0</v>
      </c>
      <c r="AT2459" s="2">
        <f t="shared" si="959"/>
        <v>0</v>
      </c>
      <c r="AU2459" s="2">
        <f t="shared" si="959"/>
        <v>0</v>
      </c>
      <c r="AV2459" s="2">
        <f t="shared" si="953"/>
        <v>0</v>
      </c>
      <c r="AW2459" s="2">
        <f t="shared" si="954"/>
        <v>0</v>
      </c>
      <c r="AY2459" t="s">
        <v>1507</v>
      </c>
      <c r="AZ2459" t="s">
        <v>1186</v>
      </c>
      <c r="BA2459">
        <v>14</v>
      </c>
      <c r="BC2459">
        <v>3</v>
      </c>
      <c r="BD2459" s="91">
        <v>13</v>
      </c>
      <c r="BE2459" s="93">
        <v>83</v>
      </c>
      <c r="BF2459" s="96">
        <f t="shared" si="956"/>
        <v>13083</v>
      </c>
      <c r="BG2459" s="96">
        <f t="shared" si="955"/>
        <v>13083</v>
      </c>
      <c r="BI2459" s="7" t="s">
        <v>1447</v>
      </c>
    </row>
    <row r="2460" spans="1:61" ht="14" hidden="1" customHeight="1" outlineLevel="1" x14ac:dyDescent="0.2">
      <c r="A2460" t="s">
        <v>879</v>
      </c>
      <c r="B2460" t="s">
        <v>1186</v>
      </c>
      <c r="C2460" s="1">
        <f t="shared" si="957"/>
        <v>14387</v>
      </c>
      <c r="D2460" s="7">
        <f>IF(N2460&gt;0, RANK(N2460,(N2460:P2460,Q2460:AF2460)),0)</f>
        <v>2</v>
      </c>
      <c r="E2460" s="7">
        <f>IF(O2460&gt;0,RANK(O2460,(N2460:P2460,Q2460:AF2460)),0)</f>
        <v>1</v>
      </c>
      <c r="F2460" s="7">
        <f>IF(P2460&gt;0,RANK(P2460,(N2460:P2460,Q2460:AF2460)),0)</f>
        <v>0</v>
      </c>
      <c r="G2460" s="1">
        <f t="shared" si="948"/>
        <v>9839</v>
      </c>
      <c r="H2460" s="2">
        <f t="shared" si="949"/>
        <v>0.68388128171265727</v>
      </c>
      <c r="I2460" s="2"/>
      <c r="J2460" s="2">
        <f t="shared" si="958"/>
        <v>0.15805935914367136</v>
      </c>
      <c r="K2460" s="2">
        <f t="shared" si="958"/>
        <v>0.84194064085632858</v>
      </c>
      <c r="L2460" s="2">
        <f t="shared" si="958"/>
        <v>0</v>
      </c>
      <c r="M2460" s="2">
        <f t="shared" si="951"/>
        <v>0</v>
      </c>
      <c r="N2460" s="167">
        <v>2274</v>
      </c>
      <c r="O2460" s="167">
        <v>12113</v>
      </c>
      <c r="P2460" s="167"/>
      <c r="Q2460" s="167"/>
      <c r="R2460" s="167"/>
      <c r="S2460" s="167"/>
      <c r="X2460" s="1"/>
      <c r="AP2460" s="7">
        <f>IF(Q2460&gt;0,RANK(Q2460,(N2460:P2460,Q2460:AF2460)),0)</f>
        <v>0</v>
      </c>
      <c r="AQ2460" s="7">
        <f>IF(R2460&gt;0,RANK(R2460,(N2460:P2460,Q2460:AF2460)),0)</f>
        <v>0</v>
      </c>
      <c r="AR2460" s="7">
        <f>IF(T2460&gt;0,RANK(T2460,(N2460:P2460,Q2460:AF2460)),0)</f>
        <v>0</v>
      </c>
      <c r="AS2460" s="7">
        <f>IF(S2460&gt;0,RANK(S2460,(N2460:P2460,Q2460:AF2460)),0)</f>
        <v>0</v>
      </c>
      <c r="AT2460" s="2">
        <f t="shared" si="959"/>
        <v>0</v>
      </c>
      <c r="AU2460" s="2">
        <f t="shared" si="959"/>
        <v>0</v>
      </c>
      <c r="AV2460" s="2">
        <f t="shared" si="953"/>
        <v>0</v>
      </c>
      <c r="AW2460" s="2">
        <f t="shared" si="954"/>
        <v>0</v>
      </c>
      <c r="AY2460" t="s">
        <v>879</v>
      </c>
      <c r="AZ2460" t="s">
        <v>1186</v>
      </c>
      <c r="BA2460">
        <v>9</v>
      </c>
      <c r="BC2460">
        <v>3</v>
      </c>
      <c r="BD2460" s="91">
        <v>13</v>
      </c>
      <c r="BE2460" s="93">
        <v>85</v>
      </c>
      <c r="BF2460" s="96">
        <f t="shared" si="956"/>
        <v>13085</v>
      </c>
      <c r="BG2460" s="96">
        <f t="shared" si="955"/>
        <v>13085</v>
      </c>
      <c r="BI2460" s="7" t="s">
        <v>1447</v>
      </c>
    </row>
    <row r="2461" spans="1:61" ht="14" hidden="1" customHeight="1" outlineLevel="1" x14ac:dyDescent="0.2">
      <c r="A2461" t="s">
        <v>1293</v>
      </c>
      <c r="B2461" t="s">
        <v>1186</v>
      </c>
      <c r="C2461" s="1">
        <f t="shared" si="957"/>
        <v>10047</v>
      </c>
      <c r="D2461" s="7">
        <f>IF(N2461&gt;0, RANK(N2461,(N2461:P2461,Q2461:AF2461)),0)</f>
        <v>2</v>
      </c>
      <c r="E2461" s="7">
        <f>IF(O2461&gt;0,RANK(O2461,(N2461:P2461,Q2461:AF2461)),0)</f>
        <v>1</v>
      </c>
      <c r="F2461" s="7">
        <f>IF(P2461&gt;0,RANK(P2461,(N2461:P2461,Q2461:AF2461)),0)</f>
        <v>0</v>
      </c>
      <c r="G2461" s="1">
        <f t="shared" si="948"/>
        <v>1805</v>
      </c>
      <c r="H2461" s="2">
        <f t="shared" si="949"/>
        <v>0.17965561859261472</v>
      </c>
      <c r="I2461" s="2"/>
      <c r="J2461" s="2">
        <f t="shared" si="958"/>
        <v>0.41017219070369265</v>
      </c>
      <c r="K2461" s="2">
        <f t="shared" si="958"/>
        <v>0.5898278092963074</v>
      </c>
      <c r="L2461" s="2">
        <f t="shared" si="958"/>
        <v>0</v>
      </c>
      <c r="M2461" s="2">
        <f t="shared" si="951"/>
        <v>0</v>
      </c>
      <c r="N2461" s="167">
        <v>4121</v>
      </c>
      <c r="O2461" s="167">
        <v>5926</v>
      </c>
      <c r="P2461" s="167"/>
      <c r="Q2461" s="167"/>
      <c r="R2461" s="167"/>
      <c r="S2461" s="167"/>
      <c r="X2461" s="1"/>
      <c r="AP2461" s="7">
        <f>IF(Q2461&gt;0,RANK(Q2461,(N2461:P2461,Q2461:AF2461)),0)</f>
        <v>0</v>
      </c>
      <c r="AQ2461" s="7">
        <f>IF(R2461&gt;0,RANK(R2461,(N2461:P2461,Q2461:AF2461)),0)</f>
        <v>0</v>
      </c>
      <c r="AR2461" s="7">
        <f>IF(T2461&gt;0,RANK(T2461,(N2461:P2461,Q2461:AF2461)),0)</f>
        <v>0</v>
      </c>
      <c r="AS2461" s="7">
        <f>IF(S2461&gt;0,RANK(S2461,(N2461:P2461,Q2461:AF2461)),0)</f>
        <v>0</v>
      </c>
      <c r="AT2461" s="2">
        <f t="shared" si="959"/>
        <v>0</v>
      </c>
      <c r="AU2461" s="2">
        <f t="shared" si="959"/>
        <v>0</v>
      </c>
      <c r="AV2461" s="2">
        <f t="shared" si="953"/>
        <v>0</v>
      </c>
      <c r="AW2461" s="2">
        <f t="shared" si="954"/>
        <v>0</v>
      </c>
      <c r="AY2461" t="s">
        <v>1293</v>
      </c>
      <c r="AZ2461" t="s">
        <v>1186</v>
      </c>
      <c r="BA2461">
        <v>2</v>
      </c>
      <c r="BC2461">
        <v>3</v>
      </c>
      <c r="BD2461" s="91">
        <v>13</v>
      </c>
      <c r="BE2461" s="93">
        <v>87</v>
      </c>
      <c r="BF2461" s="96">
        <f t="shared" si="956"/>
        <v>13087</v>
      </c>
      <c r="BG2461" s="96">
        <f t="shared" si="955"/>
        <v>13087</v>
      </c>
      <c r="BI2461" s="7" t="s">
        <v>1447</v>
      </c>
    </row>
    <row r="2462" spans="1:61" ht="14" hidden="1" customHeight="1" outlineLevel="1" x14ac:dyDescent="0.2">
      <c r="A2462" t="s">
        <v>2017</v>
      </c>
      <c r="B2462" t="s">
        <v>1186</v>
      </c>
      <c r="C2462" s="1">
        <f t="shared" si="957"/>
        <v>349381</v>
      </c>
      <c r="D2462" s="7">
        <f>IF(N2462&gt;0, RANK(N2462,(N2462:P2462,Q2462:AF2462)),0)</f>
        <v>1</v>
      </c>
      <c r="E2462" s="7">
        <f>IF(O2462&gt;0,RANK(O2462,(N2462:P2462,Q2462:AF2462)),0)</f>
        <v>2</v>
      </c>
      <c r="F2462" s="7">
        <f>IF(P2462&gt;0,RANK(P2462,(N2462:P2462,Q2462:AF2462)),0)</f>
        <v>0</v>
      </c>
      <c r="G2462" s="1">
        <f t="shared" si="948"/>
        <v>238423</v>
      </c>
      <c r="H2462" s="2">
        <f t="shared" si="949"/>
        <v>0.68241547193465013</v>
      </c>
      <c r="I2462" s="2"/>
      <c r="J2462" s="2">
        <f t="shared" si="958"/>
        <v>0.84120773596732512</v>
      </c>
      <c r="K2462" s="2">
        <f t="shared" si="958"/>
        <v>0.15879226403267493</v>
      </c>
      <c r="L2462" s="2">
        <f t="shared" si="958"/>
        <v>0</v>
      </c>
      <c r="M2462" s="2">
        <f t="shared" si="951"/>
        <v>-5.5511151231257827E-17</v>
      </c>
      <c r="N2462" s="167">
        <v>293902</v>
      </c>
      <c r="O2462" s="167">
        <v>55479</v>
      </c>
      <c r="P2462" s="167"/>
      <c r="Q2462" s="167"/>
      <c r="R2462" s="167"/>
      <c r="S2462" s="167"/>
      <c r="X2462" s="1"/>
      <c r="AP2462" s="7">
        <f>IF(Q2462&gt;0,RANK(Q2462,(N2462:P2462,Q2462:AF2462)),0)</f>
        <v>0</v>
      </c>
      <c r="AQ2462" s="7">
        <f>IF(R2462&gt;0,RANK(R2462,(N2462:P2462,Q2462:AF2462)),0)</f>
        <v>0</v>
      </c>
      <c r="AR2462" s="7">
        <f>IF(T2462&gt;0,RANK(T2462,(N2462:P2462,Q2462:AF2462)),0)</f>
        <v>0</v>
      </c>
      <c r="AS2462" s="7">
        <f>IF(S2462&gt;0,RANK(S2462,(N2462:P2462,Q2462:AF2462)),0)</f>
        <v>0</v>
      </c>
      <c r="AT2462" s="2">
        <f t="shared" si="959"/>
        <v>0</v>
      </c>
      <c r="AU2462" s="2">
        <f t="shared" si="959"/>
        <v>0</v>
      </c>
      <c r="AV2462" s="2">
        <f t="shared" si="953"/>
        <v>0</v>
      </c>
      <c r="AW2462" s="2">
        <f t="shared" si="954"/>
        <v>0</v>
      </c>
      <c r="AY2462" t="s">
        <v>2017</v>
      </c>
      <c r="AZ2462" t="s">
        <v>1186</v>
      </c>
      <c r="BC2462">
        <v>3</v>
      </c>
      <c r="BD2462" s="91">
        <v>13</v>
      </c>
      <c r="BE2462" s="93">
        <v>89</v>
      </c>
      <c r="BF2462" s="96">
        <f t="shared" si="956"/>
        <v>13089</v>
      </c>
      <c r="BG2462" s="96">
        <f t="shared" si="955"/>
        <v>13089</v>
      </c>
      <c r="BI2462" s="7" t="s">
        <v>1447</v>
      </c>
    </row>
    <row r="2463" spans="1:61" ht="14" hidden="1" customHeight="1" outlineLevel="1" x14ac:dyDescent="0.2">
      <c r="A2463" t="s">
        <v>1570</v>
      </c>
      <c r="B2463" t="s">
        <v>1186</v>
      </c>
      <c r="C2463" s="1">
        <f t="shared" si="957"/>
        <v>7181</v>
      </c>
      <c r="D2463" s="7">
        <f>IF(N2463&gt;0, RANK(N2463,(N2463:P2463,Q2463:AF2463)),0)</f>
        <v>2</v>
      </c>
      <c r="E2463" s="7">
        <f>IF(O2463&gt;0,RANK(O2463,(N2463:P2463,Q2463:AF2463)),0)</f>
        <v>1</v>
      </c>
      <c r="F2463" s="7">
        <f>IF(P2463&gt;0,RANK(P2463,(N2463:P2463,Q2463:AF2463)),0)</f>
        <v>0</v>
      </c>
      <c r="G2463" s="1">
        <f t="shared" si="948"/>
        <v>3139</v>
      </c>
      <c r="H2463" s="2">
        <f t="shared" si="949"/>
        <v>0.43712574850299402</v>
      </c>
      <c r="I2463" s="2"/>
      <c r="J2463" s="2">
        <f t="shared" si="958"/>
        <v>0.28143712574850299</v>
      </c>
      <c r="K2463" s="2">
        <f t="shared" si="958"/>
        <v>0.71856287425149701</v>
      </c>
      <c r="L2463" s="2">
        <f t="shared" si="958"/>
        <v>0</v>
      </c>
      <c r="M2463" s="2">
        <f t="shared" si="951"/>
        <v>0</v>
      </c>
      <c r="N2463" s="167">
        <v>2021</v>
      </c>
      <c r="O2463" s="167">
        <v>5160</v>
      </c>
      <c r="P2463" s="167"/>
      <c r="Q2463" s="167"/>
      <c r="R2463" s="167"/>
      <c r="S2463" s="167"/>
      <c r="X2463" s="1"/>
      <c r="AP2463" s="7">
        <f>IF(Q2463&gt;0,RANK(Q2463,(N2463:P2463,Q2463:AF2463)),0)</f>
        <v>0</v>
      </c>
      <c r="AQ2463" s="7">
        <f>IF(R2463&gt;0,RANK(R2463,(N2463:P2463,Q2463:AF2463)),0)</f>
        <v>0</v>
      </c>
      <c r="AR2463" s="7">
        <f>IF(T2463&gt;0,RANK(T2463,(N2463:P2463,Q2463:AF2463)),0)</f>
        <v>0</v>
      </c>
      <c r="AS2463" s="7">
        <f>IF(S2463&gt;0,RANK(S2463,(N2463:P2463,Q2463:AF2463)),0)</f>
        <v>0</v>
      </c>
      <c r="AT2463" s="2">
        <f t="shared" si="959"/>
        <v>0</v>
      </c>
      <c r="AU2463" s="2">
        <f t="shared" si="959"/>
        <v>0</v>
      </c>
      <c r="AV2463" s="2">
        <f t="shared" si="953"/>
        <v>0</v>
      </c>
      <c r="AW2463" s="2">
        <f t="shared" si="954"/>
        <v>0</v>
      </c>
      <c r="AY2463" t="s">
        <v>1570</v>
      </c>
      <c r="AZ2463" t="s">
        <v>1186</v>
      </c>
      <c r="BA2463">
        <v>8</v>
      </c>
      <c r="BC2463">
        <v>3</v>
      </c>
      <c r="BD2463" s="91">
        <v>13</v>
      </c>
      <c r="BE2463" s="93">
        <v>91</v>
      </c>
      <c r="BF2463" s="96">
        <f t="shared" si="956"/>
        <v>13091</v>
      </c>
      <c r="BG2463" s="96">
        <f t="shared" si="955"/>
        <v>13091</v>
      </c>
      <c r="BI2463" s="7" t="s">
        <v>1447</v>
      </c>
    </row>
    <row r="2464" spans="1:61" ht="14" hidden="1" customHeight="1" outlineLevel="1" x14ac:dyDescent="0.2">
      <c r="A2464" t="s">
        <v>495</v>
      </c>
      <c r="B2464" t="s">
        <v>1186</v>
      </c>
      <c r="C2464" s="1">
        <f t="shared" si="957"/>
        <v>3744</v>
      </c>
      <c r="D2464" s="7">
        <f>IF(N2464&gt;0, RANK(N2464,(N2464:P2464,Q2464:AF2464)),0)</f>
        <v>2</v>
      </c>
      <c r="E2464" s="7">
        <f>IF(O2464&gt;0,RANK(O2464,(N2464:P2464,Q2464:AF2464)),0)</f>
        <v>1</v>
      </c>
      <c r="F2464" s="7">
        <f>IF(P2464&gt;0,RANK(P2464,(N2464:P2464,Q2464:AF2464)),0)</f>
        <v>0</v>
      </c>
      <c r="G2464" s="1">
        <f t="shared" si="948"/>
        <v>120</v>
      </c>
      <c r="H2464" s="2">
        <f t="shared" si="949"/>
        <v>3.2051282051282048E-2</v>
      </c>
      <c r="I2464" s="2"/>
      <c r="J2464" s="2">
        <f t="shared" si="958"/>
        <v>0.48397435897435898</v>
      </c>
      <c r="K2464" s="2">
        <f t="shared" si="958"/>
        <v>0.51602564102564108</v>
      </c>
      <c r="L2464" s="2">
        <f t="shared" si="958"/>
        <v>0</v>
      </c>
      <c r="M2464" s="2">
        <f t="shared" si="951"/>
        <v>-1.1102230246251565E-16</v>
      </c>
      <c r="N2464" s="167">
        <v>1812</v>
      </c>
      <c r="O2464" s="167">
        <v>1932</v>
      </c>
      <c r="P2464" s="167"/>
      <c r="Q2464" s="167"/>
      <c r="R2464" s="167"/>
      <c r="S2464" s="167"/>
      <c r="X2464" s="1"/>
      <c r="AP2464" s="7">
        <f>IF(Q2464&gt;0,RANK(Q2464,(N2464:P2464,Q2464:AF2464)),0)</f>
        <v>0</v>
      </c>
      <c r="AQ2464" s="7">
        <f>IF(R2464&gt;0,RANK(R2464,(N2464:P2464,Q2464:AF2464)),0)</f>
        <v>0</v>
      </c>
      <c r="AR2464" s="7">
        <f>IF(T2464&gt;0,RANK(T2464,(N2464:P2464,Q2464:AF2464)),0)</f>
        <v>0</v>
      </c>
      <c r="AS2464" s="7">
        <f>IF(S2464&gt;0,RANK(S2464,(N2464:P2464,Q2464:AF2464)),0)</f>
        <v>0</v>
      </c>
      <c r="AT2464" s="2">
        <f t="shared" si="959"/>
        <v>0</v>
      </c>
      <c r="AU2464" s="2">
        <f t="shared" si="959"/>
        <v>0</v>
      </c>
      <c r="AV2464" s="2">
        <f t="shared" si="953"/>
        <v>0</v>
      </c>
      <c r="AW2464" s="2">
        <f t="shared" si="954"/>
        <v>0</v>
      </c>
      <c r="AY2464" t="s">
        <v>495</v>
      </c>
      <c r="AZ2464" t="s">
        <v>1186</v>
      </c>
      <c r="BA2464">
        <v>2</v>
      </c>
      <c r="BC2464">
        <v>3</v>
      </c>
      <c r="BD2464" s="91">
        <v>13</v>
      </c>
      <c r="BE2464" s="93">
        <v>93</v>
      </c>
      <c r="BF2464" s="96">
        <f t="shared" si="956"/>
        <v>13093</v>
      </c>
      <c r="BG2464" s="96">
        <f t="shared" si="955"/>
        <v>13093</v>
      </c>
      <c r="BI2464" s="7" t="s">
        <v>1447</v>
      </c>
    </row>
    <row r="2465" spans="1:61" ht="14" hidden="1" customHeight="1" outlineLevel="1" x14ac:dyDescent="0.2">
      <c r="A2465" t="s">
        <v>1739</v>
      </c>
      <c r="B2465" t="s">
        <v>1186</v>
      </c>
      <c r="C2465" s="1">
        <f t="shared" si="957"/>
        <v>32113</v>
      </c>
      <c r="D2465" s="7">
        <f>IF(N2465&gt;0, RANK(N2465,(N2465:P2465,Q2465:AF2465)),0)</f>
        <v>1</v>
      </c>
      <c r="E2465" s="7">
        <f>IF(O2465&gt;0,RANK(O2465,(N2465:P2465,Q2465:AF2465)),0)</f>
        <v>2</v>
      </c>
      <c r="F2465" s="7">
        <f>IF(P2465&gt;0,RANK(P2465,(N2465:P2465,Q2465:AF2465)),0)</f>
        <v>0</v>
      </c>
      <c r="G2465" s="1">
        <f t="shared" si="948"/>
        <v>13473</v>
      </c>
      <c r="H2465" s="2">
        <f t="shared" si="949"/>
        <v>0.41954971506866379</v>
      </c>
      <c r="I2465" s="2"/>
      <c r="J2465" s="2">
        <f t="shared" si="958"/>
        <v>0.70977485753433189</v>
      </c>
      <c r="K2465" s="2">
        <f t="shared" si="958"/>
        <v>0.29022514246566811</v>
      </c>
      <c r="L2465" s="2">
        <f t="shared" si="958"/>
        <v>0</v>
      </c>
      <c r="M2465" s="2">
        <f t="shared" si="951"/>
        <v>0</v>
      </c>
      <c r="N2465" s="167">
        <v>22793</v>
      </c>
      <c r="O2465" s="167">
        <v>9320</v>
      </c>
      <c r="P2465" s="167"/>
      <c r="Q2465" s="167"/>
      <c r="R2465" s="167"/>
      <c r="S2465" s="167"/>
      <c r="X2465" s="1"/>
      <c r="AP2465" s="7">
        <f>IF(Q2465&gt;0,RANK(Q2465,(N2465:P2465,Q2465:AF2465)),0)</f>
        <v>0</v>
      </c>
      <c r="AQ2465" s="7">
        <f>IF(R2465&gt;0,RANK(R2465,(N2465:P2465,Q2465:AF2465)),0)</f>
        <v>0</v>
      </c>
      <c r="AR2465" s="7">
        <f>IF(T2465&gt;0,RANK(T2465,(N2465:P2465,Q2465:AF2465)),0)</f>
        <v>0</v>
      </c>
      <c r="AS2465" s="7">
        <f>IF(S2465&gt;0,RANK(S2465,(N2465:P2465,Q2465:AF2465)),0)</f>
        <v>0</v>
      </c>
      <c r="AT2465" s="2">
        <f t="shared" si="959"/>
        <v>0</v>
      </c>
      <c r="AU2465" s="2">
        <f t="shared" si="959"/>
        <v>0</v>
      </c>
      <c r="AV2465" s="2">
        <f t="shared" si="953"/>
        <v>0</v>
      </c>
      <c r="AW2465" s="2">
        <f t="shared" si="954"/>
        <v>0</v>
      </c>
      <c r="AY2465" t="s">
        <v>1739</v>
      </c>
      <c r="AZ2465" t="s">
        <v>1186</v>
      </c>
      <c r="BA2465">
        <v>2</v>
      </c>
      <c r="BC2465">
        <v>3</v>
      </c>
      <c r="BD2465" s="91">
        <v>13</v>
      </c>
      <c r="BE2465" s="93">
        <v>95</v>
      </c>
      <c r="BF2465" s="96">
        <f t="shared" si="956"/>
        <v>13095</v>
      </c>
      <c r="BG2465" s="96">
        <f t="shared" si="955"/>
        <v>13095</v>
      </c>
      <c r="BI2465" s="7" t="s">
        <v>1447</v>
      </c>
    </row>
    <row r="2466" spans="1:61" ht="14" hidden="1" customHeight="1" outlineLevel="1" x14ac:dyDescent="0.2">
      <c r="A2466" t="s">
        <v>1822</v>
      </c>
      <c r="B2466" t="s">
        <v>1186</v>
      </c>
      <c r="C2466" s="1">
        <f t="shared" si="957"/>
        <v>62373</v>
      </c>
      <c r="D2466" s="7">
        <f>IF(N2466&gt;0, RANK(N2466,(N2466:P2466,Q2466:AF2466)),0)</f>
        <v>1</v>
      </c>
      <c r="E2466" s="7">
        <f>IF(O2466&gt;0,RANK(O2466,(N2466:P2466,Q2466:AF2466)),0)</f>
        <v>2</v>
      </c>
      <c r="F2466" s="7">
        <f>IF(P2466&gt;0,RANK(P2466,(N2466:P2466,Q2466:AF2466)),0)</f>
        <v>0</v>
      </c>
      <c r="G2466" s="1">
        <f t="shared" si="948"/>
        <v>18887</v>
      </c>
      <c r="H2466" s="2">
        <f t="shared" si="949"/>
        <v>0.30280730444262743</v>
      </c>
      <c r="I2466" s="2"/>
      <c r="J2466" s="2">
        <f t="shared" si="958"/>
        <v>0.65140365222131369</v>
      </c>
      <c r="K2466" s="2">
        <f t="shared" si="958"/>
        <v>0.34859634777868631</v>
      </c>
      <c r="L2466" s="2">
        <f t="shared" si="958"/>
        <v>0</v>
      </c>
      <c r="M2466" s="2">
        <f t="shared" si="951"/>
        <v>0</v>
      </c>
      <c r="N2466" s="167">
        <v>40630</v>
      </c>
      <c r="O2466" s="167">
        <v>21743</v>
      </c>
      <c r="P2466" s="167"/>
      <c r="Q2466" s="167"/>
      <c r="R2466" s="167"/>
      <c r="S2466" s="167"/>
      <c r="X2466" s="1"/>
      <c r="AP2466" s="7">
        <f>IF(Q2466&gt;0,RANK(Q2466,(N2466:P2466,Q2466:AF2466)),0)</f>
        <v>0</v>
      </c>
      <c r="AQ2466" s="7">
        <f>IF(R2466&gt;0,RANK(R2466,(N2466:P2466,Q2466:AF2466)),0)</f>
        <v>0</v>
      </c>
      <c r="AR2466" s="7">
        <f>IF(T2466&gt;0,RANK(T2466,(N2466:P2466,Q2466:AF2466)),0)</f>
        <v>0</v>
      </c>
      <c r="AS2466" s="7">
        <f>IF(S2466&gt;0,RANK(S2466,(N2466:P2466,Q2466:AF2466)),0)</f>
        <v>0</v>
      </c>
      <c r="AT2466" s="2">
        <f t="shared" si="959"/>
        <v>0</v>
      </c>
      <c r="AU2466" s="2">
        <f t="shared" si="959"/>
        <v>0</v>
      </c>
      <c r="AV2466" s="2">
        <f t="shared" si="953"/>
        <v>0</v>
      </c>
      <c r="AW2466" s="2">
        <f t="shared" si="954"/>
        <v>0</v>
      </c>
      <c r="AY2466" t="s">
        <v>1822</v>
      </c>
      <c r="AZ2466" t="s">
        <v>1186</v>
      </c>
      <c r="BA2466">
        <v>13</v>
      </c>
      <c r="BC2466">
        <v>3</v>
      </c>
      <c r="BD2466" s="91">
        <v>13</v>
      </c>
      <c r="BE2466" s="93">
        <v>97</v>
      </c>
      <c r="BF2466" s="96">
        <f t="shared" si="956"/>
        <v>13097</v>
      </c>
      <c r="BG2466" s="96">
        <f t="shared" si="955"/>
        <v>13097</v>
      </c>
      <c r="BI2466" s="7" t="s">
        <v>1447</v>
      </c>
    </row>
    <row r="2467" spans="1:61" ht="14" hidden="1" customHeight="1" outlineLevel="1" x14ac:dyDescent="0.2">
      <c r="A2467" t="s">
        <v>1677</v>
      </c>
      <c r="B2467" t="s">
        <v>1186</v>
      </c>
      <c r="C2467" s="1">
        <f t="shared" si="957"/>
        <v>4549</v>
      </c>
      <c r="D2467" s="7">
        <f>IF(N2467&gt;0, RANK(N2467,(N2467:P2467,Q2467:AF2467)),0)</f>
        <v>2</v>
      </c>
      <c r="E2467" s="7">
        <f>IF(O2467&gt;0,RANK(O2467,(N2467:P2467,Q2467:AF2467)),0)</f>
        <v>1</v>
      </c>
      <c r="F2467" s="7">
        <f>IF(P2467&gt;0,RANK(P2467,(N2467:P2467,Q2467:AF2467)),0)</f>
        <v>0</v>
      </c>
      <c r="G2467" s="1">
        <f t="shared" si="948"/>
        <v>205</v>
      </c>
      <c r="H2467" s="2">
        <f t="shared" si="949"/>
        <v>4.5064849417454388E-2</v>
      </c>
      <c r="I2467" s="2"/>
      <c r="J2467" s="2">
        <f t="shared" si="958"/>
        <v>0.47746757529127282</v>
      </c>
      <c r="K2467" s="2">
        <f t="shared" si="958"/>
        <v>0.52253242470872718</v>
      </c>
      <c r="L2467" s="2">
        <f t="shared" si="958"/>
        <v>0</v>
      </c>
      <c r="M2467" s="2">
        <f t="shared" si="951"/>
        <v>0</v>
      </c>
      <c r="N2467" s="167">
        <v>2172</v>
      </c>
      <c r="O2467" s="167">
        <v>2377</v>
      </c>
      <c r="P2467" s="167"/>
      <c r="Q2467" s="167"/>
      <c r="R2467" s="167"/>
      <c r="S2467" s="167"/>
      <c r="X2467" s="1"/>
      <c r="AP2467" s="7">
        <f>IF(Q2467&gt;0,RANK(Q2467,(N2467:P2467,Q2467:AF2467)),0)</f>
        <v>0</v>
      </c>
      <c r="AQ2467" s="7">
        <f>IF(R2467&gt;0,RANK(R2467,(N2467:P2467,Q2467:AF2467)),0)</f>
        <v>0</v>
      </c>
      <c r="AR2467" s="7">
        <f>IF(T2467&gt;0,RANK(T2467,(N2467:P2467,Q2467:AF2467)),0)</f>
        <v>0</v>
      </c>
      <c r="AS2467" s="7">
        <f>IF(S2467&gt;0,RANK(S2467,(N2467:P2467,Q2467:AF2467)),0)</f>
        <v>0</v>
      </c>
      <c r="AT2467" s="2">
        <f t="shared" si="959"/>
        <v>0</v>
      </c>
      <c r="AU2467" s="2">
        <f t="shared" si="959"/>
        <v>0</v>
      </c>
      <c r="AV2467" s="2">
        <f t="shared" si="953"/>
        <v>0</v>
      </c>
      <c r="AW2467" s="2">
        <f t="shared" si="954"/>
        <v>0</v>
      </c>
      <c r="AY2467" t="s">
        <v>1677</v>
      </c>
      <c r="AZ2467" t="s">
        <v>1186</v>
      </c>
      <c r="BA2467">
        <v>2</v>
      </c>
      <c r="BC2467">
        <v>3</v>
      </c>
      <c r="BD2467" s="91">
        <v>13</v>
      </c>
      <c r="BE2467" s="93">
        <v>99</v>
      </c>
      <c r="BF2467" s="96">
        <f t="shared" si="956"/>
        <v>13099</v>
      </c>
      <c r="BG2467" s="96">
        <f t="shared" si="955"/>
        <v>13099</v>
      </c>
      <c r="BI2467" s="7" t="s">
        <v>1447</v>
      </c>
    </row>
    <row r="2468" spans="1:61" ht="14" hidden="1" customHeight="1" outlineLevel="1" x14ac:dyDescent="0.2">
      <c r="A2468" t="s">
        <v>316</v>
      </c>
      <c r="B2468" t="s">
        <v>1186</v>
      </c>
      <c r="C2468" s="1">
        <f t="shared" si="957"/>
        <v>1186</v>
      </c>
      <c r="D2468" s="7">
        <f>IF(N2468&gt;0, RANK(N2468,(N2468:P2468,Q2468:AF2468)),0)</f>
        <v>2</v>
      </c>
      <c r="E2468" s="7">
        <f>IF(O2468&gt;0,RANK(O2468,(N2468:P2468,Q2468:AF2468)),0)</f>
        <v>1</v>
      </c>
      <c r="F2468" s="7">
        <f>IF(P2468&gt;0,RANK(P2468,(N2468:P2468,Q2468:AF2468)),0)</f>
        <v>0</v>
      </c>
      <c r="G2468" s="1">
        <f t="shared" si="948"/>
        <v>930</v>
      </c>
      <c r="H2468" s="2">
        <f t="shared" si="949"/>
        <v>0.78414839797639124</v>
      </c>
      <c r="I2468" s="2"/>
      <c r="J2468" s="2">
        <f t="shared" si="958"/>
        <v>0.10792580101180438</v>
      </c>
      <c r="K2468" s="2">
        <f t="shared" si="958"/>
        <v>0.89207419898819562</v>
      </c>
      <c r="L2468" s="2">
        <f t="shared" si="958"/>
        <v>0</v>
      </c>
      <c r="M2468" s="2">
        <f t="shared" si="951"/>
        <v>0</v>
      </c>
      <c r="N2468" s="167">
        <v>128</v>
      </c>
      <c r="O2468" s="167">
        <v>1058</v>
      </c>
      <c r="P2468" s="167"/>
      <c r="Q2468" s="167"/>
      <c r="R2468" s="167"/>
      <c r="S2468" s="167"/>
      <c r="X2468" s="1"/>
      <c r="AP2468" s="7">
        <f>IF(Q2468&gt;0,RANK(Q2468,(N2468:P2468,Q2468:AF2468)),0)</f>
        <v>0</v>
      </c>
      <c r="AQ2468" s="7">
        <f>IF(R2468&gt;0,RANK(R2468,(N2468:P2468,Q2468:AF2468)),0)</f>
        <v>0</v>
      </c>
      <c r="AR2468" s="7">
        <f>IF(T2468&gt;0,RANK(T2468,(N2468:P2468,Q2468:AF2468)),0)</f>
        <v>0</v>
      </c>
      <c r="AS2468" s="7">
        <f>IF(S2468&gt;0,RANK(S2468,(N2468:P2468,Q2468:AF2468)),0)</f>
        <v>0</v>
      </c>
      <c r="AT2468" s="2">
        <f t="shared" si="959"/>
        <v>0</v>
      </c>
      <c r="AU2468" s="2">
        <f t="shared" si="959"/>
        <v>0</v>
      </c>
      <c r="AV2468" s="2">
        <f t="shared" si="953"/>
        <v>0</v>
      </c>
      <c r="AW2468" s="2">
        <f t="shared" si="954"/>
        <v>0</v>
      </c>
      <c r="AY2468" t="s">
        <v>316</v>
      </c>
      <c r="AZ2468" t="s">
        <v>1186</v>
      </c>
      <c r="BA2468">
        <v>1</v>
      </c>
      <c r="BC2468">
        <v>3</v>
      </c>
      <c r="BD2468" s="91">
        <v>13</v>
      </c>
      <c r="BE2468" s="93">
        <v>101</v>
      </c>
      <c r="BF2468" s="96">
        <f t="shared" si="956"/>
        <v>13101</v>
      </c>
      <c r="BG2468" s="96">
        <f t="shared" si="955"/>
        <v>13101</v>
      </c>
      <c r="BI2468" s="7" t="s">
        <v>1447</v>
      </c>
    </row>
    <row r="2469" spans="1:61" ht="14" hidden="1" customHeight="1" outlineLevel="1" x14ac:dyDescent="0.2">
      <c r="A2469" t="s">
        <v>1618</v>
      </c>
      <c r="B2469" t="s">
        <v>1186</v>
      </c>
      <c r="C2469" s="1">
        <f t="shared" si="957"/>
        <v>27819</v>
      </c>
      <c r="D2469" s="7">
        <f>IF(N2469&gt;0, RANK(N2469,(N2469:P2469,Q2469:AF2469)),0)</f>
        <v>2</v>
      </c>
      <c r="E2469" s="7">
        <f>IF(O2469&gt;0,RANK(O2469,(N2469:P2469,Q2469:AF2469)),0)</f>
        <v>1</v>
      </c>
      <c r="F2469" s="7">
        <f>IF(P2469&gt;0,RANK(P2469,(N2469:P2469,Q2469:AF2469)),0)</f>
        <v>0</v>
      </c>
      <c r="G2469" s="1">
        <f t="shared" si="948"/>
        <v>13545</v>
      </c>
      <c r="H2469" s="2">
        <f t="shared" si="949"/>
        <v>0.48689744419281789</v>
      </c>
      <c r="I2469" s="2"/>
      <c r="J2469" s="2">
        <f t="shared" si="958"/>
        <v>0.25655127790359106</v>
      </c>
      <c r="K2469" s="2">
        <f t="shared" si="958"/>
        <v>0.74344872209640889</v>
      </c>
      <c r="L2469" s="2">
        <f t="shared" si="958"/>
        <v>0</v>
      </c>
      <c r="M2469" s="2">
        <f t="shared" si="951"/>
        <v>1.1102230246251565E-16</v>
      </c>
      <c r="N2469" s="167">
        <v>7137</v>
      </c>
      <c r="O2469" s="167">
        <v>20682</v>
      </c>
      <c r="P2469" s="167"/>
      <c r="Q2469" s="167"/>
      <c r="R2469" s="167"/>
      <c r="S2469" s="167"/>
      <c r="X2469" s="1"/>
      <c r="AP2469" s="7">
        <f>IF(Q2469&gt;0,RANK(Q2469,(N2469:P2469,Q2469:AF2469)),0)</f>
        <v>0</v>
      </c>
      <c r="AQ2469" s="7">
        <f>IF(R2469&gt;0,RANK(R2469,(N2469:P2469,Q2469:AF2469)),0)</f>
        <v>0</v>
      </c>
      <c r="AR2469" s="7">
        <f>IF(T2469&gt;0,RANK(T2469,(N2469:P2469,Q2469:AF2469)),0)</f>
        <v>0</v>
      </c>
      <c r="AS2469" s="7">
        <f>IF(S2469&gt;0,RANK(S2469,(N2469:P2469,Q2469:AF2469)),0)</f>
        <v>0</v>
      </c>
      <c r="AT2469" s="2">
        <f t="shared" si="959"/>
        <v>0</v>
      </c>
      <c r="AU2469" s="2">
        <f t="shared" si="959"/>
        <v>0</v>
      </c>
      <c r="AV2469" s="2">
        <f t="shared" si="953"/>
        <v>0</v>
      </c>
      <c r="AW2469" s="2">
        <f t="shared" si="954"/>
        <v>0</v>
      </c>
      <c r="AY2469" t="s">
        <v>1618</v>
      </c>
      <c r="AZ2469" t="s">
        <v>1186</v>
      </c>
      <c r="BC2469">
        <v>3</v>
      </c>
      <c r="BD2469" s="91">
        <v>13</v>
      </c>
      <c r="BE2469" s="93">
        <v>103</v>
      </c>
      <c r="BF2469" s="96">
        <f t="shared" si="956"/>
        <v>13103</v>
      </c>
      <c r="BG2469" s="96">
        <f t="shared" si="955"/>
        <v>13103</v>
      </c>
      <c r="BI2469" s="7" t="s">
        <v>1447</v>
      </c>
    </row>
    <row r="2470" spans="1:61" ht="14" hidden="1" customHeight="1" outlineLevel="1" x14ac:dyDescent="0.2">
      <c r="A2470" t="s">
        <v>2539</v>
      </c>
      <c r="B2470" t="s">
        <v>1186</v>
      </c>
      <c r="C2470" s="1">
        <f t="shared" si="957"/>
        <v>8013</v>
      </c>
      <c r="D2470" s="7">
        <f>IF(N2470&gt;0, RANK(N2470,(N2470:P2470,Q2470:AF2470)),0)</f>
        <v>2</v>
      </c>
      <c r="E2470" s="7">
        <f>IF(O2470&gt;0,RANK(O2470,(N2470:P2470,Q2470:AF2470)),0)</f>
        <v>1</v>
      </c>
      <c r="F2470" s="7">
        <f>IF(P2470&gt;0,RANK(P2470,(N2470:P2470,Q2470:AF2470)),0)</f>
        <v>0</v>
      </c>
      <c r="G2470" s="1">
        <f t="shared" si="948"/>
        <v>3049</v>
      </c>
      <c r="H2470" s="2">
        <f t="shared" si="949"/>
        <v>0.38050667665044302</v>
      </c>
      <c r="I2470" s="2"/>
      <c r="J2470" s="2">
        <f t="shared" si="958"/>
        <v>0.30974666167477849</v>
      </c>
      <c r="K2470" s="2">
        <f t="shared" si="958"/>
        <v>0.69025333832522151</v>
      </c>
      <c r="L2470" s="2">
        <f t="shared" si="958"/>
        <v>0</v>
      </c>
      <c r="M2470" s="2">
        <f t="shared" si="951"/>
        <v>0</v>
      </c>
      <c r="N2470" s="167">
        <v>2482</v>
      </c>
      <c r="O2470" s="167">
        <v>5531</v>
      </c>
      <c r="P2470" s="167"/>
      <c r="Q2470" s="167"/>
      <c r="R2470" s="167"/>
      <c r="S2470" s="167"/>
      <c r="X2470" s="1"/>
      <c r="AP2470" s="7">
        <f>IF(Q2470&gt;0,RANK(Q2470,(N2470:P2470,Q2470:AF2470)),0)</f>
        <v>0</v>
      </c>
      <c r="AQ2470" s="7">
        <f>IF(R2470&gt;0,RANK(R2470,(N2470:P2470,Q2470:AF2470)),0)</f>
        <v>0</v>
      </c>
      <c r="AR2470" s="7">
        <f>IF(T2470&gt;0,RANK(T2470,(N2470:P2470,Q2470:AF2470)),0)</f>
        <v>0</v>
      </c>
      <c r="AS2470" s="7">
        <f>IF(S2470&gt;0,RANK(S2470,(N2470:P2470,Q2470:AF2470)),0)</f>
        <v>0</v>
      </c>
      <c r="AT2470" s="2">
        <f t="shared" si="959"/>
        <v>0</v>
      </c>
      <c r="AU2470" s="2">
        <f t="shared" si="959"/>
        <v>0</v>
      </c>
      <c r="AV2470" s="2">
        <f t="shared" si="953"/>
        <v>0</v>
      </c>
      <c r="AW2470" s="2">
        <f t="shared" si="954"/>
        <v>0</v>
      </c>
      <c r="AY2470" t="s">
        <v>2539</v>
      </c>
      <c r="AZ2470" t="s">
        <v>1186</v>
      </c>
      <c r="BA2470">
        <v>9</v>
      </c>
      <c r="BC2470">
        <v>3</v>
      </c>
      <c r="BD2470" s="91">
        <v>13</v>
      </c>
      <c r="BE2470" s="93">
        <v>105</v>
      </c>
      <c r="BF2470" s="96">
        <f t="shared" si="956"/>
        <v>13105</v>
      </c>
      <c r="BG2470" s="96">
        <f t="shared" si="955"/>
        <v>13105</v>
      </c>
      <c r="BI2470" s="7" t="s">
        <v>1447</v>
      </c>
    </row>
    <row r="2471" spans="1:61" ht="14" hidden="1" customHeight="1" outlineLevel="1" x14ac:dyDescent="0.2">
      <c r="A2471" t="s">
        <v>1209</v>
      </c>
      <c r="B2471" t="s">
        <v>1186</v>
      </c>
      <c r="C2471" s="1">
        <f t="shared" si="957"/>
        <v>8356</v>
      </c>
      <c r="D2471" s="7">
        <f>IF(N2471&gt;0, RANK(N2471,(N2471:P2471,Q2471:AF2471)),0)</f>
        <v>2</v>
      </c>
      <c r="E2471" s="7">
        <f>IF(O2471&gt;0,RANK(O2471,(N2471:P2471,Q2471:AF2471)),0)</f>
        <v>1</v>
      </c>
      <c r="F2471" s="7">
        <f>IF(P2471&gt;0,RANK(P2471,(N2471:P2471,Q2471:AF2471)),0)</f>
        <v>0</v>
      </c>
      <c r="G2471" s="1">
        <f t="shared" si="948"/>
        <v>3218</v>
      </c>
      <c r="H2471" s="2">
        <f t="shared" si="949"/>
        <v>0.38511249401627573</v>
      </c>
      <c r="I2471" s="2"/>
      <c r="J2471" s="2">
        <f t="shared" si="958"/>
        <v>0.30744375299186216</v>
      </c>
      <c r="K2471" s="2">
        <f t="shared" si="958"/>
        <v>0.69255624700813789</v>
      </c>
      <c r="L2471" s="2">
        <f t="shared" si="958"/>
        <v>0</v>
      </c>
      <c r="M2471" s="2">
        <f t="shared" si="951"/>
        <v>0</v>
      </c>
      <c r="N2471" s="167">
        <v>2569</v>
      </c>
      <c r="O2471" s="167">
        <v>5787</v>
      </c>
      <c r="P2471" s="167"/>
      <c r="Q2471" s="167"/>
      <c r="R2471" s="167"/>
      <c r="S2471" s="167"/>
      <c r="X2471" s="1"/>
      <c r="AP2471" s="7">
        <f>IF(Q2471&gt;0,RANK(Q2471,(N2471:P2471,Q2471:AF2471)),0)</f>
        <v>0</v>
      </c>
      <c r="AQ2471" s="7">
        <f>IF(R2471&gt;0,RANK(R2471,(N2471:P2471,Q2471:AF2471)),0)</f>
        <v>0</v>
      </c>
      <c r="AR2471" s="7">
        <f>IF(T2471&gt;0,RANK(T2471,(N2471:P2471,Q2471:AF2471)),0)</f>
        <v>0</v>
      </c>
      <c r="AS2471" s="7">
        <f>IF(S2471&gt;0,RANK(S2471,(N2471:P2471,Q2471:AF2471)),0)</f>
        <v>0</v>
      </c>
      <c r="AT2471" s="2">
        <f t="shared" si="959"/>
        <v>0</v>
      </c>
      <c r="AU2471" s="2">
        <f t="shared" si="959"/>
        <v>0</v>
      </c>
      <c r="AV2471" s="2">
        <f t="shared" si="953"/>
        <v>0</v>
      </c>
      <c r="AW2471" s="2">
        <f t="shared" si="954"/>
        <v>0</v>
      </c>
      <c r="AY2471" t="s">
        <v>1209</v>
      </c>
      <c r="AZ2471" t="s">
        <v>1186</v>
      </c>
      <c r="BA2471">
        <v>12</v>
      </c>
      <c r="BC2471">
        <v>3</v>
      </c>
      <c r="BD2471" s="91">
        <v>13</v>
      </c>
      <c r="BE2471" s="93">
        <v>107</v>
      </c>
      <c r="BF2471" s="96">
        <f t="shared" si="956"/>
        <v>13107</v>
      </c>
      <c r="BG2471" s="96">
        <f t="shared" si="955"/>
        <v>13107</v>
      </c>
      <c r="BI2471" s="7" t="s">
        <v>1447</v>
      </c>
    </row>
    <row r="2472" spans="1:61" ht="14" hidden="1" customHeight="1" outlineLevel="1" x14ac:dyDescent="0.2">
      <c r="A2472" t="s">
        <v>2327</v>
      </c>
      <c r="B2472" t="s">
        <v>1186</v>
      </c>
      <c r="C2472" s="1">
        <f t="shared" si="957"/>
        <v>3740</v>
      </c>
      <c r="D2472" s="7">
        <f>IF(N2472&gt;0, RANK(N2472,(N2472:P2472,Q2472:AF2472)),0)</f>
        <v>2</v>
      </c>
      <c r="E2472" s="7">
        <f>IF(O2472&gt;0,RANK(O2472,(N2472:P2472,Q2472:AF2472)),0)</f>
        <v>1</v>
      </c>
      <c r="F2472" s="7">
        <f>IF(P2472&gt;0,RANK(P2472,(N2472:P2472,Q2472:AF2472)),0)</f>
        <v>0</v>
      </c>
      <c r="G2472" s="1">
        <f t="shared" si="948"/>
        <v>1338</v>
      </c>
      <c r="H2472" s="2">
        <f t="shared" si="949"/>
        <v>0.35775401069518714</v>
      </c>
      <c r="I2472" s="2"/>
      <c r="J2472" s="2">
        <f t="shared" si="958"/>
        <v>0.3211229946524064</v>
      </c>
      <c r="K2472" s="2">
        <f t="shared" si="958"/>
        <v>0.67887700534759354</v>
      </c>
      <c r="L2472" s="2">
        <f t="shared" si="958"/>
        <v>0</v>
      </c>
      <c r="M2472" s="2">
        <f t="shared" si="951"/>
        <v>1.1102230246251565E-16</v>
      </c>
      <c r="N2472" s="167">
        <v>1201</v>
      </c>
      <c r="O2472" s="167">
        <v>2539</v>
      </c>
      <c r="P2472" s="167"/>
      <c r="Q2472" s="167"/>
      <c r="R2472" s="167"/>
      <c r="S2472" s="167"/>
      <c r="X2472" s="1"/>
      <c r="AP2472" s="7">
        <f>IF(Q2472&gt;0,RANK(Q2472,(N2472:P2472,Q2472:AF2472)),0)</f>
        <v>0</v>
      </c>
      <c r="AQ2472" s="7">
        <f>IF(R2472&gt;0,RANK(R2472,(N2472:P2472,Q2472:AF2472)),0)</f>
        <v>0</v>
      </c>
      <c r="AR2472" s="7">
        <f>IF(T2472&gt;0,RANK(T2472,(N2472:P2472,Q2472:AF2472)),0)</f>
        <v>0</v>
      </c>
      <c r="AS2472" s="7">
        <f>IF(S2472&gt;0,RANK(S2472,(N2472:P2472,Q2472:AF2472)),0)</f>
        <v>0</v>
      </c>
      <c r="AT2472" s="2">
        <f t="shared" si="959"/>
        <v>0</v>
      </c>
      <c r="AU2472" s="2">
        <f t="shared" si="959"/>
        <v>0</v>
      </c>
      <c r="AV2472" s="2">
        <f t="shared" si="953"/>
        <v>0</v>
      </c>
      <c r="AW2472" s="2">
        <f t="shared" si="954"/>
        <v>0</v>
      </c>
      <c r="AY2472" t="s">
        <v>2327</v>
      </c>
      <c r="AZ2472" t="s">
        <v>1186</v>
      </c>
      <c r="BA2472">
        <v>12</v>
      </c>
      <c r="BC2472">
        <v>3</v>
      </c>
      <c r="BD2472" s="91">
        <v>13</v>
      </c>
      <c r="BE2472" s="93">
        <v>109</v>
      </c>
      <c r="BF2472" s="96">
        <f t="shared" si="956"/>
        <v>13109</v>
      </c>
      <c r="BG2472" s="96">
        <f t="shared" si="955"/>
        <v>13109</v>
      </c>
      <c r="BI2472" s="7" t="s">
        <v>1447</v>
      </c>
    </row>
    <row r="2473" spans="1:61" ht="14" hidden="1" customHeight="1" outlineLevel="1" x14ac:dyDescent="0.2">
      <c r="A2473" t="s">
        <v>1996</v>
      </c>
      <c r="B2473" t="s">
        <v>1186</v>
      </c>
      <c r="C2473" s="1">
        <f t="shared" si="957"/>
        <v>13440</v>
      </c>
      <c r="D2473" s="7">
        <f>IF(N2473&gt;0, RANK(N2473,(N2473:P2473,Q2473:AF2473)),0)</f>
        <v>2</v>
      </c>
      <c r="E2473" s="7">
        <f>IF(O2473&gt;0,RANK(O2473,(N2473:P2473,Q2473:AF2473)),0)</f>
        <v>1</v>
      </c>
      <c r="F2473" s="7">
        <f>IF(P2473&gt;0,RANK(P2473,(N2473:P2473,Q2473:AF2473)),0)</f>
        <v>0</v>
      </c>
      <c r="G2473" s="1">
        <f t="shared" si="948"/>
        <v>8568</v>
      </c>
      <c r="H2473" s="2">
        <f t="shared" si="949"/>
        <v>0.63749999999999996</v>
      </c>
      <c r="I2473" s="2"/>
      <c r="J2473" s="2">
        <f t="shared" si="958"/>
        <v>0.18124999999999999</v>
      </c>
      <c r="K2473" s="2">
        <f t="shared" si="958"/>
        <v>0.81874999999999998</v>
      </c>
      <c r="L2473" s="2">
        <f t="shared" si="958"/>
        <v>0</v>
      </c>
      <c r="M2473" s="2">
        <f t="shared" si="951"/>
        <v>0</v>
      </c>
      <c r="N2473" s="167">
        <v>2436</v>
      </c>
      <c r="O2473" s="167">
        <v>11004</v>
      </c>
      <c r="P2473" s="167"/>
      <c r="Q2473" s="167"/>
      <c r="R2473" s="167"/>
      <c r="S2473" s="167"/>
      <c r="X2473" s="1"/>
      <c r="AP2473" s="7">
        <f>IF(Q2473&gt;0,RANK(Q2473,(N2473:P2473,Q2473:AF2473)),0)</f>
        <v>0</v>
      </c>
      <c r="AQ2473" s="7">
        <f>IF(R2473&gt;0,RANK(R2473,(N2473:P2473,Q2473:AF2473)),0)</f>
        <v>0</v>
      </c>
      <c r="AR2473" s="7">
        <f>IF(T2473&gt;0,RANK(T2473,(N2473:P2473,Q2473:AF2473)),0)</f>
        <v>0</v>
      </c>
      <c r="AS2473" s="7">
        <f>IF(S2473&gt;0,RANK(S2473,(N2473:P2473,Q2473:AF2473)),0)</f>
        <v>0</v>
      </c>
      <c r="AT2473" s="2">
        <f t="shared" si="959"/>
        <v>0</v>
      </c>
      <c r="AU2473" s="2">
        <f t="shared" si="959"/>
        <v>0</v>
      </c>
      <c r="AV2473" s="2">
        <f t="shared" si="953"/>
        <v>0</v>
      </c>
      <c r="AW2473" s="2">
        <f t="shared" si="954"/>
        <v>0</v>
      </c>
      <c r="AY2473" t="s">
        <v>1996</v>
      </c>
      <c r="AZ2473" t="s">
        <v>1186</v>
      </c>
      <c r="BA2473">
        <v>9</v>
      </c>
      <c r="BC2473">
        <v>3</v>
      </c>
      <c r="BD2473" s="91">
        <v>13</v>
      </c>
      <c r="BE2473" s="93">
        <v>111</v>
      </c>
      <c r="BF2473" s="96">
        <f t="shared" si="956"/>
        <v>13111</v>
      </c>
      <c r="BG2473" s="96">
        <f t="shared" si="955"/>
        <v>13111</v>
      </c>
      <c r="BI2473" s="7" t="s">
        <v>1447</v>
      </c>
    </row>
    <row r="2474" spans="1:61" ht="14" hidden="1" customHeight="1" outlineLevel="1" x14ac:dyDescent="0.2">
      <c r="A2474" t="s">
        <v>1909</v>
      </c>
      <c r="B2474" t="s">
        <v>1186</v>
      </c>
      <c r="C2474" s="1">
        <f t="shared" si="957"/>
        <v>67391</v>
      </c>
      <c r="D2474" s="7">
        <f>IF(N2474&gt;0, RANK(N2474,(N2474:P2474,Q2474:AF2474)),0)</f>
        <v>2</v>
      </c>
      <c r="E2474" s="7">
        <f>IF(O2474&gt;0,RANK(O2474,(N2474:P2474,Q2474:AF2474)),0)</f>
        <v>1</v>
      </c>
      <c r="F2474" s="7">
        <f>IF(P2474&gt;0,RANK(P2474,(N2474:P2474,Q2474:AF2474)),0)</f>
        <v>0</v>
      </c>
      <c r="G2474" s="1">
        <f t="shared" si="948"/>
        <v>4797</v>
      </c>
      <c r="H2474" s="2">
        <f t="shared" si="949"/>
        <v>7.1181611787924204E-2</v>
      </c>
      <c r="I2474" s="2"/>
      <c r="J2474" s="2">
        <f t="shared" si="958"/>
        <v>0.46440919410603793</v>
      </c>
      <c r="K2474" s="2">
        <f t="shared" si="958"/>
        <v>0.53559080589396213</v>
      </c>
      <c r="L2474" s="2">
        <f t="shared" si="958"/>
        <v>0</v>
      </c>
      <c r="M2474" s="2">
        <f t="shared" si="951"/>
        <v>-1.1102230246251565E-16</v>
      </c>
      <c r="N2474" s="167">
        <v>31297</v>
      </c>
      <c r="O2474" s="167">
        <v>36094</v>
      </c>
      <c r="P2474" s="167"/>
      <c r="Q2474" s="167"/>
      <c r="R2474" s="167"/>
      <c r="S2474" s="167"/>
      <c r="X2474" s="1"/>
      <c r="AP2474" s="7">
        <f>IF(Q2474&gt;0,RANK(Q2474,(N2474:P2474,Q2474:AF2474)),0)</f>
        <v>0</v>
      </c>
      <c r="AQ2474" s="7">
        <f>IF(R2474&gt;0,RANK(R2474,(N2474:P2474,Q2474:AF2474)),0)</f>
        <v>0</v>
      </c>
      <c r="AR2474" s="7">
        <f>IF(T2474&gt;0,RANK(T2474,(N2474:P2474,Q2474:AF2474)),0)</f>
        <v>0</v>
      </c>
      <c r="AS2474" s="7">
        <f>IF(S2474&gt;0,RANK(S2474,(N2474:P2474,Q2474:AF2474)),0)</f>
        <v>0</v>
      </c>
      <c r="AT2474" s="2">
        <f t="shared" si="959"/>
        <v>0</v>
      </c>
      <c r="AU2474" s="2">
        <f t="shared" si="959"/>
        <v>0</v>
      </c>
      <c r="AV2474" s="2">
        <f t="shared" si="953"/>
        <v>0</v>
      </c>
      <c r="AW2474" s="2">
        <f t="shared" si="954"/>
        <v>0</v>
      </c>
      <c r="AY2474" t="s">
        <v>1909</v>
      </c>
      <c r="AZ2474" t="s">
        <v>1186</v>
      </c>
      <c r="BC2474">
        <v>3</v>
      </c>
      <c r="BD2474" s="91">
        <v>13</v>
      </c>
      <c r="BE2474" s="93">
        <v>113</v>
      </c>
      <c r="BF2474" s="96">
        <f t="shared" si="956"/>
        <v>13113</v>
      </c>
      <c r="BG2474" s="96">
        <f t="shared" si="955"/>
        <v>13113</v>
      </c>
      <c r="BI2474" s="7" t="s">
        <v>1447</v>
      </c>
    </row>
    <row r="2475" spans="1:61" ht="14" hidden="1" customHeight="1" outlineLevel="1" x14ac:dyDescent="0.2">
      <c r="A2475" t="s">
        <v>1658</v>
      </c>
      <c r="B2475" t="s">
        <v>1186</v>
      </c>
      <c r="C2475" s="1">
        <f t="shared" si="957"/>
        <v>35793</v>
      </c>
      <c r="D2475" s="7">
        <f>IF(N2475&gt;0, RANK(N2475,(N2475:P2475,Q2475:AF2475)),0)</f>
        <v>2</v>
      </c>
      <c r="E2475" s="7">
        <f>IF(O2475&gt;0,RANK(O2475,(N2475:P2475,Q2475:AF2475)),0)</f>
        <v>1</v>
      </c>
      <c r="F2475" s="7">
        <f>IF(P2475&gt;0,RANK(P2475,(N2475:P2475,Q2475:AF2475)),0)</f>
        <v>0</v>
      </c>
      <c r="G2475" s="1">
        <f t="shared" si="948"/>
        <v>14125</v>
      </c>
      <c r="H2475" s="2">
        <f t="shared" si="949"/>
        <v>0.39463023496214344</v>
      </c>
      <c r="I2475" s="2"/>
      <c r="J2475" s="2">
        <f t="shared" si="958"/>
        <v>0.30268488251892828</v>
      </c>
      <c r="K2475" s="2">
        <f t="shared" si="958"/>
        <v>0.69731511748107167</v>
      </c>
      <c r="L2475" s="2">
        <f t="shared" si="958"/>
        <v>0</v>
      </c>
      <c r="M2475" s="2">
        <f t="shared" si="951"/>
        <v>0</v>
      </c>
      <c r="N2475" s="167">
        <v>10834</v>
      </c>
      <c r="O2475" s="167">
        <v>24959</v>
      </c>
      <c r="P2475" s="167"/>
      <c r="Q2475" s="167"/>
      <c r="R2475" s="167"/>
      <c r="S2475" s="167"/>
      <c r="X2475" s="1"/>
      <c r="AP2475" s="7">
        <f>IF(Q2475&gt;0,RANK(Q2475,(N2475:P2475,Q2475:AF2475)),0)</f>
        <v>0</v>
      </c>
      <c r="AQ2475" s="7">
        <f>IF(R2475&gt;0,RANK(R2475,(N2475:P2475,Q2475:AF2475)),0)</f>
        <v>0</v>
      </c>
      <c r="AR2475" s="7">
        <f>IF(T2475&gt;0,RANK(T2475,(N2475:P2475,Q2475:AF2475)),0)</f>
        <v>0</v>
      </c>
      <c r="AS2475" s="7">
        <f>IF(S2475&gt;0,RANK(S2475,(N2475:P2475,Q2475:AF2475)),0)</f>
        <v>0</v>
      </c>
      <c r="AT2475" s="2">
        <f t="shared" si="959"/>
        <v>0</v>
      </c>
      <c r="AU2475" s="2">
        <f t="shared" si="959"/>
        <v>0</v>
      </c>
      <c r="AV2475" s="2">
        <f t="shared" si="953"/>
        <v>0</v>
      </c>
      <c r="AW2475" s="2">
        <f t="shared" si="954"/>
        <v>0</v>
      </c>
      <c r="AY2475" t="s">
        <v>1658</v>
      </c>
      <c r="AZ2475" t="s">
        <v>1186</v>
      </c>
      <c r="BA2475">
        <v>14</v>
      </c>
      <c r="BC2475">
        <v>3</v>
      </c>
      <c r="BD2475" s="91">
        <v>13</v>
      </c>
      <c r="BE2475" s="93">
        <v>115</v>
      </c>
      <c r="BF2475" s="96">
        <f t="shared" si="956"/>
        <v>13115</v>
      </c>
      <c r="BG2475" s="96">
        <f t="shared" si="955"/>
        <v>13115</v>
      </c>
      <c r="BI2475" s="7" t="s">
        <v>1447</v>
      </c>
    </row>
    <row r="2476" spans="1:61" ht="14" hidden="1" customHeight="1" outlineLevel="1" x14ac:dyDescent="0.2">
      <c r="A2476" t="s">
        <v>1659</v>
      </c>
      <c r="B2476" t="s">
        <v>1186</v>
      </c>
      <c r="C2476" s="1">
        <f t="shared" si="957"/>
        <v>115138</v>
      </c>
      <c r="D2476" s="7">
        <f>IF(N2476&gt;0, RANK(N2476,(N2476:P2476,Q2476:AF2476)),0)</f>
        <v>2</v>
      </c>
      <c r="E2476" s="7">
        <f>IF(O2476&gt;0,RANK(O2476,(N2476:P2476,Q2476:AF2476)),0)</f>
        <v>1</v>
      </c>
      <c r="F2476" s="7">
        <f>IF(P2476&gt;0,RANK(P2476,(N2476:P2476,Q2476:AF2476)),0)</f>
        <v>0</v>
      </c>
      <c r="G2476" s="1">
        <f t="shared" si="948"/>
        <v>39764</v>
      </c>
      <c r="H2476" s="2">
        <f t="shared" si="949"/>
        <v>0.3453594816654797</v>
      </c>
      <c r="I2476" s="2"/>
      <c r="J2476" s="2">
        <f t="shared" si="958"/>
        <v>0.32732025916726015</v>
      </c>
      <c r="K2476" s="2">
        <f t="shared" si="958"/>
        <v>0.67267974083273985</v>
      </c>
      <c r="L2476" s="2">
        <f t="shared" si="958"/>
        <v>0</v>
      </c>
      <c r="M2476" s="2">
        <f t="shared" si="951"/>
        <v>0</v>
      </c>
      <c r="N2476" s="167">
        <v>37687</v>
      </c>
      <c r="O2476" s="167">
        <v>77451</v>
      </c>
      <c r="P2476" s="167"/>
      <c r="Q2476" s="167"/>
      <c r="R2476" s="167"/>
      <c r="S2476" s="167"/>
      <c r="X2476" s="1"/>
      <c r="AP2476" s="7">
        <f>IF(Q2476&gt;0,RANK(Q2476,(N2476:P2476,Q2476:AF2476)),0)</f>
        <v>0</v>
      </c>
      <c r="AQ2476" s="7">
        <f>IF(R2476&gt;0,RANK(R2476,(N2476:P2476,Q2476:AF2476)),0)</f>
        <v>0</v>
      </c>
      <c r="AR2476" s="7">
        <f>IF(T2476&gt;0,RANK(T2476,(N2476:P2476,Q2476:AF2476)),0)</f>
        <v>0</v>
      </c>
      <c r="AS2476" s="7">
        <f>IF(S2476&gt;0,RANK(S2476,(N2476:P2476,Q2476:AF2476)),0)</f>
        <v>0</v>
      </c>
      <c r="AT2476" s="2">
        <f t="shared" si="959"/>
        <v>0</v>
      </c>
      <c r="AU2476" s="2">
        <f t="shared" si="959"/>
        <v>0</v>
      </c>
      <c r="AV2476" s="2">
        <f t="shared" si="953"/>
        <v>0</v>
      </c>
      <c r="AW2476" s="2">
        <f t="shared" si="954"/>
        <v>0</v>
      </c>
      <c r="AY2476" t="s">
        <v>1659</v>
      </c>
      <c r="AZ2476" t="s">
        <v>1186</v>
      </c>
      <c r="BC2476">
        <v>3</v>
      </c>
      <c r="BD2476" s="91">
        <v>13</v>
      </c>
      <c r="BE2476" s="93">
        <v>117</v>
      </c>
      <c r="BF2476" s="96">
        <f t="shared" si="956"/>
        <v>13117</v>
      </c>
      <c r="BG2476" s="96">
        <f t="shared" si="955"/>
        <v>13117</v>
      </c>
      <c r="BI2476" s="7" t="s">
        <v>1447</v>
      </c>
    </row>
    <row r="2477" spans="1:61" ht="14" hidden="1" customHeight="1" outlineLevel="1" x14ac:dyDescent="0.2">
      <c r="A2477" t="s">
        <v>2356</v>
      </c>
      <c r="B2477" t="s">
        <v>1186</v>
      </c>
      <c r="C2477" s="1">
        <f t="shared" si="957"/>
        <v>9185</v>
      </c>
      <c r="D2477" s="7">
        <f>IF(N2477&gt;0, RANK(N2477,(N2477:P2477,Q2477:AF2477)),0)</f>
        <v>2</v>
      </c>
      <c r="E2477" s="7">
        <f>IF(O2477&gt;0,RANK(O2477,(N2477:P2477,Q2477:AF2477)),0)</f>
        <v>1</v>
      </c>
      <c r="F2477" s="7">
        <f>IF(P2477&gt;0,RANK(P2477,(N2477:P2477,Q2477:AF2477)),0)</f>
        <v>0</v>
      </c>
      <c r="G2477" s="1">
        <f t="shared" si="948"/>
        <v>6495</v>
      </c>
      <c r="H2477" s="2">
        <f t="shared" si="949"/>
        <v>0.70713119216113229</v>
      </c>
      <c r="I2477" s="2"/>
      <c r="J2477" s="2">
        <f t="shared" si="958"/>
        <v>0.14643440391943385</v>
      </c>
      <c r="K2477" s="2">
        <f t="shared" si="958"/>
        <v>0.85356559608056615</v>
      </c>
      <c r="L2477" s="2">
        <f t="shared" si="958"/>
        <v>0</v>
      </c>
      <c r="M2477" s="2">
        <f t="shared" si="951"/>
        <v>0</v>
      </c>
      <c r="N2477" s="167">
        <v>1345</v>
      </c>
      <c r="O2477" s="167">
        <v>7840</v>
      </c>
      <c r="P2477" s="167"/>
      <c r="Q2477" s="167"/>
      <c r="R2477" s="167"/>
      <c r="S2477" s="167"/>
      <c r="X2477" s="1"/>
      <c r="AP2477" s="7">
        <f>IF(Q2477&gt;0,RANK(Q2477,(N2477:P2477,Q2477:AF2477)),0)</f>
        <v>0</v>
      </c>
      <c r="AQ2477" s="7">
        <f>IF(R2477&gt;0,RANK(R2477,(N2477:P2477,Q2477:AF2477)),0)</f>
        <v>0</v>
      </c>
      <c r="AR2477" s="7">
        <f>IF(T2477&gt;0,RANK(T2477,(N2477:P2477,Q2477:AF2477)),0)</f>
        <v>0</v>
      </c>
      <c r="AS2477" s="7">
        <f>IF(S2477&gt;0,RANK(S2477,(N2477:P2477,Q2477:AF2477)),0)</f>
        <v>0</v>
      </c>
      <c r="AT2477" s="2">
        <f t="shared" si="959"/>
        <v>0</v>
      </c>
      <c r="AU2477" s="2">
        <f t="shared" si="959"/>
        <v>0</v>
      </c>
      <c r="AV2477" s="2">
        <f t="shared" si="953"/>
        <v>0</v>
      </c>
      <c r="AW2477" s="2">
        <f t="shared" si="954"/>
        <v>0</v>
      </c>
      <c r="AY2477" t="s">
        <v>2356</v>
      </c>
      <c r="AZ2477" t="s">
        <v>1186</v>
      </c>
      <c r="BA2477">
        <v>9</v>
      </c>
      <c r="BC2477">
        <v>3</v>
      </c>
      <c r="BD2477" s="91">
        <v>13</v>
      </c>
      <c r="BE2477" s="93">
        <v>119</v>
      </c>
      <c r="BF2477" s="96">
        <f t="shared" si="956"/>
        <v>13119</v>
      </c>
      <c r="BG2477" s="96">
        <f t="shared" si="955"/>
        <v>13119</v>
      </c>
      <c r="BI2477" s="7" t="s">
        <v>1447</v>
      </c>
    </row>
    <row r="2478" spans="1:61" ht="14" hidden="1" customHeight="1" outlineLevel="1" x14ac:dyDescent="0.2">
      <c r="A2478" t="s">
        <v>866</v>
      </c>
      <c r="B2478" t="s">
        <v>1186</v>
      </c>
      <c r="C2478" s="1">
        <f t="shared" si="957"/>
        <v>488743</v>
      </c>
      <c r="D2478" s="7">
        <f>IF(N2478&gt;0, RANK(N2478,(N2478:P2478,Q2478:AF2478)),0)</f>
        <v>1</v>
      </c>
      <c r="E2478" s="7">
        <f>IF(O2478&gt;0,RANK(O2478,(N2478:P2478,Q2478:AF2478)),0)</f>
        <v>2</v>
      </c>
      <c r="F2478" s="7">
        <f>IF(P2478&gt;0,RANK(P2478,(N2478:P2478,Q2478:AF2478)),0)</f>
        <v>0</v>
      </c>
      <c r="G2478" s="1">
        <f t="shared" si="948"/>
        <v>220361</v>
      </c>
      <c r="H2478" s="2">
        <f t="shared" si="949"/>
        <v>0.45087295367913199</v>
      </c>
      <c r="I2478" s="2"/>
      <c r="J2478" s="2">
        <f t="shared" si="958"/>
        <v>0.72543647683956602</v>
      </c>
      <c r="K2478" s="2">
        <f t="shared" si="958"/>
        <v>0.27456352316043403</v>
      </c>
      <c r="L2478" s="2">
        <f t="shared" si="958"/>
        <v>0</v>
      </c>
      <c r="M2478" s="2">
        <f t="shared" si="951"/>
        <v>-5.5511151231257827E-17</v>
      </c>
      <c r="N2478" s="167">
        <v>354552</v>
      </c>
      <c r="O2478" s="167">
        <v>134191</v>
      </c>
      <c r="P2478" s="167"/>
      <c r="Q2478" s="167"/>
      <c r="R2478" s="167"/>
      <c r="S2478" s="167"/>
      <c r="X2478" s="1"/>
      <c r="AP2478" s="7">
        <f>IF(Q2478&gt;0,RANK(Q2478,(N2478:P2478,Q2478:AF2478)),0)</f>
        <v>0</v>
      </c>
      <c r="AQ2478" s="7">
        <f>IF(R2478&gt;0,RANK(R2478,(N2478:P2478,Q2478:AF2478)),0)</f>
        <v>0</v>
      </c>
      <c r="AR2478" s="7">
        <f>IF(T2478&gt;0,RANK(T2478,(N2478:P2478,Q2478:AF2478)),0)</f>
        <v>0</v>
      </c>
      <c r="AS2478" s="7">
        <f>IF(S2478&gt;0,RANK(S2478,(N2478:P2478,Q2478:AF2478)),0)</f>
        <v>0</v>
      </c>
      <c r="AT2478" s="2">
        <f t="shared" si="959"/>
        <v>0</v>
      </c>
      <c r="AU2478" s="2">
        <f t="shared" si="959"/>
        <v>0</v>
      </c>
      <c r="AV2478" s="2">
        <f t="shared" si="953"/>
        <v>0</v>
      </c>
      <c r="AW2478" s="2">
        <f t="shared" si="954"/>
        <v>0</v>
      </c>
      <c r="AY2478" t="s">
        <v>866</v>
      </c>
      <c r="AZ2478" t="s">
        <v>1186</v>
      </c>
      <c r="BC2478">
        <v>3</v>
      </c>
      <c r="BD2478" s="91">
        <v>13</v>
      </c>
      <c r="BE2478" s="93">
        <v>121</v>
      </c>
      <c r="BF2478" s="96">
        <f t="shared" si="956"/>
        <v>13121</v>
      </c>
      <c r="BG2478" s="96">
        <f t="shared" si="955"/>
        <v>13121</v>
      </c>
      <c r="BI2478" s="7" t="s">
        <v>1447</v>
      </c>
    </row>
    <row r="2479" spans="1:61" ht="14" hidden="1" customHeight="1" outlineLevel="1" x14ac:dyDescent="0.2">
      <c r="A2479" t="s">
        <v>1893</v>
      </c>
      <c r="B2479" t="s">
        <v>1186</v>
      </c>
      <c r="C2479" s="1">
        <f t="shared" si="957"/>
        <v>14829</v>
      </c>
      <c r="D2479" s="7">
        <f>IF(N2479&gt;0, RANK(N2479,(N2479:P2479,Q2479:AF2479)),0)</f>
        <v>2</v>
      </c>
      <c r="E2479" s="7">
        <f>IF(O2479&gt;0,RANK(O2479,(N2479:P2479,Q2479:AF2479)),0)</f>
        <v>1</v>
      </c>
      <c r="F2479" s="7">
        <f>IF(P2479&gt;0,RANK(P2479,(N2479:P2479,Q2479:AF2479)),0)</f>
        <v>0</v>
      </c>
      <c r="G2479" s="1">
        <f t="shared" si="948"/>
        <v>9435</v>
      </c>
      <c r="H2479" s="2">
        <f t="shared" si="949"/>
        <v>0.63625328747724053</v>
      </c>
      <c r="I2479" s="2"/>
      <c r="J2479" s="2">
        <f t="shared" si="958"/>
        <v>0.18187335626137974</v>
      </c>
      <c r="K2479" s="2">
        <f t="shared" si="958"/>
        <v>0.81812664373862032</v>
      </c>
      <c r="L2479" s="2">
        <f t="shared" si="958"/>
        <v>0</v>
      </c>
      <c r="M2479" s="2">
        <f t="shared" si="951"/>
        <v>0</v>
      </c>
      <c r="N2479" s="167">
        <v>2697</v>
      </c>
      <c r="O2479" s="167">
        <v>12132</v>
      </c>
      <c r="P2479" s="167"/>
      <c r="Q2479" s="167"/>
      <c r="R2479" s="167"/>
      <c r="S2479" s="167"/>
      <c r="X2479" s="1"/>
      <c r="AP2479" s="7">
        <f>IF(Q2479&gt;0,RANK(Q2479,(N2479:P2479,Q2479:AF2479)),0)</f>
        <v>0</v>
      </c>
      <c r="AQ2479" s="7">
        <f>IF(R2479&gt;0,RANK(R2479,(N2479:P2479,Q2479:AF2479)),0)</f>
        <v>0</v>
      </c>
      <c r="AR2479" s="7">
        <f>IF(T2479&gt;0,RANK(T2479,(N2479:P2479,Q2479:AF2479)),0)</f>
        <v>0</v>
      </c>
      <c r="AS2479" s="7">
        <f>IF(S2479&gt;0,RANK(S2479,(N2479:P2479,Q2479:AF2479)),0)</f>
        <v>0</v>
      </c>
      <c r="AT2479" s="2">
        <f t="shared" si="959"/>
        <v>0</v>
      </c>
      <c r="AU2479" s="2">
        <f t="shared" si="959"/>
        <v>0</v>
      </c>
      <c r="AV2479" s="2">
        <f t="shared" si="953"/>
        <v>0</v>
      </c>
      <c r="AW2479" s="2">
        <f t="shared" si="954"/>
        <v>0</v>
      </c>
      <c r="AY2479" t="s">
        <v>1893</v>
      </c>
      <c r="AZ2479" t="s">
        <v>1186</v>
      </c>
      <c r="BA2479">
        <v>9</v>
      </c>
      <c r="BC2479">
        <v>3</v>
      </c>
      <c r="BD2479" s="91">
        <v>13</v>
      </c>
      <c r="BE2479" s="93">
        <v>123</v>
      </c>
      <c r="BF2479" s="96">
        <f t="shared" si="956"/>
        <v>13123</v>
      </c>
      <c r="BG2479" s="96">
        <f t="shared" si="955"/>
        <v>13123</v>
      </c>
      <c r="BI2479" s="7" t="s">
        <v>1447</v>
      </c>
    </row>
    <row r="2480" spans="1:61" ht="14" hidden="1" customHeight="1" outlineLevel="1" x14ac:dyDescent="0.2">
      <c r="A2480" t="s">
        <v>522</v>
      </c>
      <c r="B2480" t="s">
        <v>1186</v>
      </c>
      <c r="C2480" s="1">
        <f t="shared" si="957"/>
        <v>1364</v>
      </c>
      <c r="D2480" s="7">
        <f>IF(N2480&gt;0, RANK(N2480,(N2480:P2480,Q2480:AF2480)),0)</f>
        <v>2</v>
      </c>
      <c r="E2480" s="7">
        <f>IF(O2480&gt;0,RANK(O2480,(N2480:P2480,Q2480:AF2480)),0)</f>
        <v>1</v>
      </c>
      <c r="F2480" s="7">
        <f>IF(P2480&gt;0,RANK(P2480,(N2480:P2480,Q2480:AF2480)),0)</f>
        <v>0</v>
      </c>
      <c r="G2480" s="1">
        <f t="shared" si="948"/>
        <v>1104</v>
      </c>
      <c r="H2480" s="2">
        <f t="shared" si="949"/>
        <v>0.80938416422287385</v>
      </c>
      <c r="I2480" s="2"/>
      <c r="J2480" s="2">
        <f t="shared" si="958"/>
        <v>9.5307917888563048E-2</v>
      </c>
      <c r="K2480" s="2">
        <f t="shared" si="958"/>
        <v>0.90469208211143692</v>
      </c>
      <c r="L2480" s="2">
        <f t="shared" si="958"/>
        <v>0</v>
      </c>
      <c r="M2480" s="2">
        <f t="shared" si="951"/>
        <v>0</v>
      </c>
      <c r="N2480" s="167">
        <v>130</v>
      </c>
      <c r="O2480" s="167">
        <v>1234</v>
      </c>
      <c r="P2480" s="167"/>
      <c r="Q2480" s="167"/>
      <c r="R2480" s="167"/>
      <c r="S2480" s="167"/>
      <c r="X2480" s="1"/>
      <c r="AP2480" s="7">
        <f>IF(Q2480&gt;0,RANK(Q2480,(N2480:P2480,Q2480:AF2480)),0)</f>
        <v>0</v>
      </c>
      <c r="AQ2480" s="7">
        <f>IF(R2480&gt;0,RANK(R2480,(N2480:P2480,Q2480:AF2480)),0)</f>
        <v>0</v>
      </c>
      <c r="AR2480" s="7">
        <f>IF(T2480&gt;0,RANK(T2480,(N2480:P2480,Q2480:AF2480)),0)</f>
        <v>0</v>
      </c>
      <c r="AS2480" s="7">
        <f>IF(S2480&gt;0,RANK(S2480,(N2480:P2480,Q2480:AF2480)),0)</f>
        <v>0</v>
      </c>
      <c r="AT2480" s="2">
        <f t="shared" si="959"/>
        <v>0</v>
      </c>
      <c r="AU2480" s="2">
        <f t="shared" si="959"/>
        <v>0</v>
      </c>
      <c r="AV2480" s="2">
        <f t="shared" si="953"/>
        <v>0</v>
      </c>
      <c r="AW2480" s="2">
        <f t="shared" si="954"/>
        <v>0</v>
      </c>
      <c r="AY2480" t="s">
        <v>522</v>
      </c>
      <c r="AZ2480" t="s">
        <v>1186</v>
      </c>
      <c r="BA2480">
        <v>10</v>
      </c>
      <c r="BC2480">
        <v>3</v>
      </c>
      <c r="BD2480" s="91">
        <v>13</v>
      </c>
      <c r="BE2480" s="93">
        <v>125</v>
      </c>
      <c r="BF2480" s="96">
        <f t="shared" si="956"/>
        <v>13125</v>
      </c>
      <c r="BG2480" s="96">
        <f t="shared" si="955"/>
        <v>13125</v>
      </c>
      <c r="BI2480" s="7" t="s">
        <v>1447</v>
      </c>
    </row>
    <row r="2481" spans="1:61" ht="14" hidden="1" customHeight="1" outlineLevel="1" x14ac:dyDescent="0.2">
      <c r="A2481" t="s">
        <v>1898</v>
      </c>
      <c r="B2481" t="s">
        <v>1186</v>
      </c>
      <c r="C2481" s="1">
        <f t="shared" si="957"/>
        <v>37429</v>
      </c>
      <c r="D2481" s="7">
        <f>IF(N2481&gt;0, RANK(N2481,(N2481:P2481,Q2481:AF2481)),0)</f>
        <v>2</v>
      </c>
      <c r="E2481" s="7">
        <f>IF(O2481&gt;0,RANK(O2481,(N2481:P2481,Q2481:AF2481)),0)</f>
        <v>1</v>
      </c>
      <c r="F2481" s="7">
        <f>IF(P2481&gt;0,RANK(P2481,(N2481:P2481,Q2481:AF2481)),0)</f>
        <v>0</v>
      </c>
      <c r="G2481" s="1">
        <f t="shared" si="948"/>
        <v>9467</v>
      </c>
      <c r="H2481" s="2">
        <f t="shared" si="949"/>
        <v>0.25293221833337787</v>
      </c>
      <c r="I2481" s="2"/>
      <c r="J2481" s="2">
        <f t="shared" si="958"/>
        <v>0.37353389083331107</v>
      </c>
      <c r="K2481" s="2">
        <f t="shared" si="958"/>
        <v>0.62646610916668888</v>
      </c>
      <c r="L2481" s="2">
        <f t="shared" si="958"/>
        <v>0</v>
      </c>
      <c r="M2481" s="2">
        <f t="shared" si="951"/>
        <v>1.1102230246251565E-16</v>
      </c>
      <c r="N2481" s="167">
        <v>13981</v>
      </c>
      <c r="O2481" s="167">
        <v>23448</v>
      </c>
      <c r="P2481" s="167"/>
      <c r="Q2481" s="167"/>
      <c r="R2481" s="167"/>
      <c r="S2481" s="167"/>
      <c r="X2481" s="1"/>
      <c r="AP2481" s="7">
        <f>IF(Q2481&gt;0,RANK(Q2481,(N2481:P2481,Q2481:AF2481)),0)</f>
        <v>0</v>
      </c>
      <c r="AQ2481" s="7">
        <f>IF(R2481&gt;0,RANK(R2481,(N2481:P2481,Q2481:AF2481)),0)</f>
        <v>0</v>
      </c>
      <c r="AR2481" s="7">
        <f>IF(T2481&gt;0,RANK(T2481,(N2481:P2481,Q2481:AF2481)),0)</f>
        <v>0</v>
      </c>
      <c r="AS2481" s="7">
        <f>IF(S2481&gt;0,RANK(S2481,(N2481:P2481,Q2481:AF2481)),0)</f>
        <v>0</v>
      </c>
      <c r="AT2481" s="2">
        <f t="shared" si="959"/>
        <v>0</v>
      </c>
      <c r="AU2481" s="2">
        <f t="shared" si="959"/>
        <v>0</v>
      </c>
      <c r="AV2481" s="2">
        <f t="shared" si="953"/>
        <v>0</v>
      </c>
      <c r="AW2481" s="2">
        <f t="shared" si="954"/>
        <v>0</v>
      </c>
      <c r="AY2481" t="s">
        <v>1898</v>
      </c>
      <c r="AZ2481" t="s">
        <v>1186</v>
      </c>
      <c r="BA2481">
        <v>1</v>
      </c>
      <c r="BC2481">
        <v>3</v>
      </c>
      <c r="BD2481" s="91">
        <v>13</v>
      </c>
      <c r="BE2481" s="93">
        <v>127</v>
      </c>
      <c r="BF2481" s="96">
        <f t="shared" si="956"/>
        <v>13127</v>
      </c>
      <c r="BG2481" s="96">
        <f t="shared" si="955"/>
        <v>13127</v>
      </c>
      <c r="BI2481" s="7" t="s">
        <v>1447</v>
      </c>
    </row>
    <row r="2482" spans="1:61" ht="14" hidden="1" customHeight="1" outlineLevel="1" x14ac:dyDescent="0.2">
      <c r="A2482" t="s">
        <v>1309</v>
      </c>
      <c r="B2482" t="s">
        <v>1186</v>
      </c>
      <c r="C2482" s="1">
        <f t="shared" si="957"/>
        <v>20354</v>
      </c>
      <c r="D2482" s="7">
        <f>IF(N2482&gt;0, RANK(N2482,(N2482:P2482,Q2482:AF2482)),0)</f>
        <v>2</v>
      </c>
      <c r="E2482" s="7">
        <f>IF(O2482&gt;0,RANK(O2482,(N2482:P2482,Q2482:AF2482)),0)</f>
        <v>1</v>
      </c>
      <c r="F2482" s="7">
        <f>IF(P2482&gt;0,RANK(P2482,(N2482:P2482,Q2482:AF2482)),0)</f>
        <v>0</v>
      </c>
      <c r="G2482" s="1">
        <f t="shared" si="948"/>
        <v>12496</v>
      </c>
      <c r="H2482" s="2">
        <f t="shared" si="949"/>
        <v>0.61393337918836588</v>
      </c>
      <c r="I2482" s="2"/>
      <c r="J2482" s="2">
        <f t="shared" si="958"/>
        <v>0.19303331040581703</v>
      </c>
      <c r="K2482" s="2">
        <f t="shared" si="958"/>
        <v>0.80696668959418294</v>
      </c>
      <c r="L2482" s="2">
        <f t="shared" si="958"/>
        <v>0</v>
      </c>
      <c r="M2482" s="2">
        <f t="shared" si="951"/>
        <v>0</v>
      </c>
      <c r="N2482" s="167">
        <v>3929</v>
      </c>
      <c r="O2482" s="167">
        <v>16425</v>
      </c>
      <c r="P2482" s="167"/>
      <c r="Q2482" s="167"/>
      <c r="R2482" s="167"/>
      <c r="S2482" s="167"/>
      <c r="X2482" s="1"/>
      <c r="AP2482" s="7">
        <f>IF(Q2482&gt;0,RANK(Q2482,(N2482:P2482,Q2482:AF2482)),0)</f>
        <v>0</v>
      </c>
      <c r="AQ2482" s="7">
        <f>IF(R2482&gt;0,RANK(R2482,(N2482:P2482,Q2482:AF2482)),0)</f>
        <v>0</v>
      </c>
      <c r="AR2482" s="7">
        <f>IF(T2482&gt;0,RANK(T2482,(N2482:P2482,Q2482:AF2482)),0)</f>
        <v>0</v>
      </c>
      <c r="AS2482" s="7">
        <f>IF(S2482&gt;0,RANK(S2482,(N2482:P2482,Q2482:AF2482)),0)</f>
        <v>0</v>
      </c>
      <c r="AT2482" s="2">
        <f t="shared" si="959"/>
        <v>0</v>
      </c>
      <c r="AU2482" s="2">
        <f t="shared" si="959"/>
        <v>0</v>
      </c>
      <c r="AV2482" s="2">
        <f t="shared" si="953"/>
        <v>0</v>
      </c>
      <c r="AW2482" s="2">
        <f t="shared" si="954"/>
        <v>0</v>
      </c>
      <c r="AY2482" t="s">
        <v>1309</v>
      </c>
      <c r="AZ2482" t="s">
        <v>1186</v>
      </c>
      <c r="BA2482">
        <v>14</v>
      </c>
      <c r="BC2482">
        <v>3</v>
      </c>
      <c r="BD2482" s="91">
        <v>13</v>
      </c>
      <c r="BE2482" s="93">
        <v>129</v>
      </c>
      <c r="BF2482" s="96">
        <f t="shared" si="956"/>
        <v>13129</v>
      </c>
      <c r="BG2482" s="96">
        <f t="shared" si="955"/>
        <v>13129</v>
      </c>
      <c r="BI2482" s="7" t="s">
        <v>1447</v>
      </c>
    </row>
    <row r="2483" spans="1:61" ht="14" hidden="1" customHeight="1" outlineLevel="1" x14ac:dyDescent="0.2">
      <c r="A2483" t="s">
        <v>1149</v>
      </c>
      <c r="B2483" t="s">
        <v>1186</v>
      </c>
      <c r="C2483" s="1">
        <f t="shared" ref="C2483:C2514" si="960">SUM(N2483:AN2483)</f>
        <v>9328</v>
      </c>
      <c r="D2483" s="7">
        <f>IF(N2483&gt;0, RANK(N2483,(N2483:P2483,Q2483:AF2483)),0)</f>
        <v>2</v>
      </c>
      <c r="E2483" s="7">
        <f>IF(O2483&gt;0,RANK(O2483,(N2483:P2483,Q2483:AF2483)),0)</f>
        <v>1</v>
      </c>
      <c r="F2483" s="7">
        <f>IF(P2483&gt;0,RANK(P2483,(N2483:P2483,Q2483:AF2483)),0)</f>
        <v>0</v>
      </c>
      <c r="G2483" s="1">
        <f t="shared" ref="G2483:G2546" si="961">IF(C2483&gt;0,MAX(N2483:P2483)-LARGE(N2483:P2483,2),0)</f>
        <v>3124</v>
      </c>
      <c r="H2483" s="2">
        <f t="shared" ref="H2483:H2546" si="962">IF(C2483&gt;0,G2483/C2483,0)</f>
        <v>0.33490566037735847</v>
      </c>
      <c r="I2483" s="2"/>
      <c r="J2483" s="2">
        <f t="shared" ref="J2483:L2514" si="963">IF($C2483=0,"-",N2483/$C2483)</f>
        <v>0.33254716981132076</v>
      </c>
      <c r="K2483" s="2">
        <f t="shared" si="963"/>
        <v>0.66745283018867929</v>
      </c>
      <c r="L2483" s="2">
        <f t="shared" si="963"/>
        <v>0</v>
      </c>
      <c r="M2483" s="2">
        <f t="shared" ref="M2483:M2546" si="964">IF(C2483=0,"-",(1-J2483-K2483-L2483))</f>
        <v>0</v>
      </c>
      <c r="N2483" s="167">
        <v>3102</v>
      </c>
      <c r="O2483" s="167">
        <v>6226</v>
      </c>
      <c r="P2483" s="167"/>
      <c r="Q2483" s="167"/>
      <c r="R2483" s="167"/>
      <c r="S2483" s="167"/>
      <c r="X2483" s="1"/>
      <c r="AP2483" s="7">
        <f>IF(Q2483&gt;0,RANK(Q2483,(N2483:P2483,Q2483:AF2483)),0)</f>
        <v>0</v>
      </c>
      <c r="AQ2483" s="7">
        <f>IF(R2483&gt;0,RANK(R2483,(N2483:P2483,Q2483:AF2483)),0)</f>
        <v>0</v>
      </c>
      <c r="AR2483" s="7">
        <f>IF(T2483&gt;0,RANK(T2483,(N2483:P2483,Q2483:AF2483)),0)</f>
        <v>0</v>
      </c>
      <c r="AS2483" s="7">
        <f>IF(S2483&gt;0,RANK(S2483,(N2483:P2483,Q2483:AF2483)),0)</f>
        <v>0</v>
      </c>
      <c r="AT2483" s="2">
        <f t="shared" ref="AT2483:AU2514" si="965">IF($C2483=0,"-",Q2483/$C2483)</f>
        <v>0</v>
      </c>
      <c r="AU2483" s="2">
        <f t="shared" si="965"/>
        <v>0</v>
      </c>
      <c r="AV2483" s="2">
        <f t="shared" ref="AV2483:AV2546" si="966">IF($C2483=0,"-",T2483/$C2483)</f>
        <v>0</v>
      </c>
      <c r="AW2483" s="2">
        <f t="shared" ref="AW2483:AW2546" si="967">IF($C2483=0,"-",S2483/$C2483)</f>
        <v>0</v>
      </c>
      <c r="AY2483" t="s">
        <v>1149</v>
      </c>
      <c r="AZ2483" t="s">
        <v>1186</v>
      </c>
      <c r="BA2483">
        <v>2</v>
      </c>
      <c r="BC2483">
        <v>3</v>
      </c>
      <c r="BD2483" s="91">
        <v>13</v>
      </c>
      <c r="BE2483" s="93">
        <v>131</v>
      </c>
      <c r="BF2483" s="96">
        <f t="shared" si="956"/>
        <v>13131</v>
      </c>
      <c r="BG2483" s="96">
        <f t="shared" ref="BG2483:BG2546" si="968">BF2483</f>
        <v>13131</v>
      </c>
      <c r="BI2483" s="7" t="s">
        <v>1447</v>
      </c>
    </row>
    <row r="2484" spans="1:61" ht="14" hidden="1" customHeight="1" outlineLevel="1" x14ac:dyDescent="0.2">
      <c r="A2484" t="s">
        <v>2168</v>
      </c>
      <c r="B2484" t="s">
        <v>1186</v>
      </c>
      <c r="C2484" s="1">
        <f t="shared" si="960"/>
        <v>10613</v>
      </c>
      <c r="D2484" s="7">
        <f>IF(N2484&gt;0, RANK(N2484,(N2484:P2484,Q2484:AF2484)),0)</f>
        <v>2</v>
      </c>
      <c r="E2484" s="7">
        <f>IF(O2484&gt;0,RANK(O2484,(N2484:P2484,Q2484:AF2484)),0)</f>
        <v>1</v>
      </c>
      <c r="F2484" s="7">
        <f>IF(P2484&gt;0,RANK(P2484,(N2484:P2484,Q2484:AF2484)),0)</f>
        <v>0</v>
      </c>
      <c r="G2484" s="1">
        <f t="shared" si="961"/>
        <v>3097</v>
      </c>
      <c r="H2484" s="2">
        <f t="shared" si="962"/>
        <v>0.291811928766607</v>
      </c>
      <c r="I2484" s="2"/>
      <c r="J2484" s="2">
        <f t="shared" si="963"/>
        <v>0.3540940356166965</v>
      </c>
      <c r="K2484" s="2">
        <f t="shared" si="963"/>
        <v>0.6459059643833035</v>
      </c>
      <c r="L2484" s="2">
        <f t="shared" si="963"/>
        <v>0</v>
      </c>
      <c r="M2484" s="2">
        <f t="shared" si="964"/>
        <v>0</v>
      </c>
      <c r="N2484" s="167">
        <v>3758</v>
      </c>
      <c r="O2484" s="167">
        <v>6855</v>
      </c>
      <c r="P2484" s="167"/>
      <c r="Q2484" s="167"/>
      <c r="R2484" s="167"/>
      <c r="S2484" s="167"/>
      <c r="X2484" s="1"/>
      <c r="AP2484" s="7">
        <f>IF(Q2484&gt;0,RANK(Q2484,(N2484:P2484,Q2484:AF2484)),0)</f>
        <v>0</v>
      </c>
      <c r="AQ2484" s="7">
        <f>IF(R2484&gt;0,RANK(R2484,(N2484:P2484,Q2484:AF2484)),0)</f>
        <v>0</v>
      </c>
      <c r="AR2484" s="7">
        <f>IF(T2484&gt;0,RANK(T2484,(N2484:P2484,Q2484:AF2484)),0)</f>
        <v>0</v>
      </c>
      <c r="AS2484" s="7">
        <f>IF(S2484&gt;0,RANK(S2484,(N2484:P2484,Q2484:AF2484)),0)</f>
        <v>0</v>
      </c>
      <c r="AT2484" s="2">
        <f t="shared" si="965"/>
        <v>0</v>
      </c>
      <c r="AU2484" s="2">
        <f t="shared" si="965"/>
        <v>0</v>
      </c>
      <c r="AV2484" s="2">
        <f t="shared" si="966"/>
        <v>0</v>
      </c>
      <c r="AW2484" s="2">
        <f t="shared" si="967"/>
        <v>0</v>
      </c>
      <c r="AY2484" t="s">
        <v>2168</v>
      </c>
      <c r="AZ2484" t="s">
        <v>1186</v>
      </c>
      <c r="BA2484">
        <v>10</v>
      </c>
      <c r="BC2484">
        <v>3</v>
      </c>
      <c r="BD2484" s="91">
        <v>13</v>
      </c>
      <c r="BE2484" s="93">
        <v>133</v>
      </c>
      <c r="BF2484" s="96">
        <f t="shared" si="956"/>
        <v>13133</v>
      </c>
      <c r="BG2484" s="96">
        <f t="shared" si="968"/>
        <v>13133</v>
      </c>
      <c r="BI2484" s="7" t="s">
        <v>1447</v>
      </c>
    </row>
    <row r="2485" spans="1:61" ht="14" hidden="1" customHeight="1" outlineLevel="1" x14ac:dyDescent="0.2">
      <c r="A2485" t="s">
        <v>1298</v>
      </c>
      <c r="B2485" t="s">
        <v>1186</v>
      </c>
      <c r="C2485" s="1">
        <f t="shared" si="960"/>
        <v>369794</v>
      </c>
      <c r="D2485" s="7">
        <f>IF(N2485&gt;0, RANK(N2485,(N2485:P2485,Q2485:AF2485)),0)</f>
        <v>1</v>
      </c>
      <c r="E2485" s="7">
        <f>IF(O2485&gt;0,RANK(O2485,(N2485:P2485,Q2485:AF2485)),0)</f>
        <v>2</v>
      </c>
      <c r="F2485" s="7">
        <f>IF(P2485&gt;0,RANK(P2485,(N2485:P2485,Q2485:AF2485)),0)</f>
        <v>0</v>
      </c>
      <c r="G2485" s="1">
        <f t="shared" si="961"/>
        <v>78600</v>
      </c>
      <c r="H2485" s="2">
        <f t="shared" si="962"/>
        <v>0.21255077151062485</v>
      </c>
      <c r="I2485" s="2"/>
      <c r="J2485" s="2">
        <f t="shared" si="963"/>
        <v>0.60627538575531237</v>
      </c>
      <c r="K2485" s="2">
        <f t="shared" si="963"/>
        <v>0.39372461424468758</v>
      </c>
      <c r="L2485" s="2">
        <f t="shared" si="963"/>
        <v>0</v>
      </c>
      <c r="M2485" s="2">
        <f t="shared" si="964"/>
        <v>5.5511151231257827E-17</v>
      </c>
      <c r="N2485" s="167">
        <v>224197</v>
      </c>
      <c r="O2485" s="167">
        <v>145597</v>
      </c>
      <c r="P2485" s="167"/>
      <c r="Q2485" s="167"/>
      <c r="R2485" s="167"/>
      <c r="S2485" s="167"/>
      <c r="X2485" s="1"/>
      <c r="AP2485" s="7">
        <f>IF(Q2485&gt;0,RANK(Q2485,(N2485:P2485,Q2485:AF2485)),0)</f>
        <v>0</v>
      </c>
      <c r="AQ2485" s="7">
        <f>IF(R2485&gt;0,RANK(R2485,(N2485:P2485,Q2485:AF2485)),0)</f>
        <v>0</v>
      </c>
      <c r="AR2485" s="7">
        <f>IF(T2485&gt;0,RANK(T2485,(N2485:P2485,Q2485:AF2485)),0)</f>
        <v>0</v>
      </c>
      <c r="AS2485" s="7">
        <f>IF(S2485&gt;0,RANK(S2485,(N2485:P2485,Q2485:AF2485)),0)</f>
        <v>0</v>
      </c>
      <c r="AT2485" s="2">
        <f t="shared" si="965"/>
        <v>0</v>
      </c>
      <c r="AU2485" s="2">
        <f t="shared" si="965"/>
        <v>0</v>
      </c>
      <c r="AV2485" s="2">
        <f t="shared" si="966"/>
        <v>0</v>
      </c>
      <c r="AW2485" s="2">
        <f t="shared" si="967"/>
        <v>0</v>
      </c>
      <c r="AY2485" t="s">
        <v>1298</v>
      </c>
      <c r="AZ2485" t="s">
        <v>1186</v>
      </c>
      <c r="BC2485">
        <v>3</v>
      </c>
      <c r="BD2485" s="91">
        <v>13</v>
      </c>
      <c r="BE2485" s="93">
        <v>135</v>
      </c>
      <c r="BF2485" s="96">
        <f t="shared" si="956"/>
        <v>13135</v>
      </c>
      <c r="BG2485" s="96">
        <f t="shared" si="968"/>
        <v>13135</v>
      </c>
      <c r="BI2485" s="7" t="s">
        <v>1447</v>
      </c>
    </row>
    <row r="2486" spans="1:61" ht="14" hidden="1" customHeight="1" outlineLevel="1" x14ac:dyDescent="0.2">
      <c r="A2486" t="s">
        <v>867</v>
      </c>
      <c r="B2486" t="s">
        <v>1186</v>
      </c>
      <c r="C2486" s="1">
        <f t="shared" si="960"/>
        <v>18019</v>
      </c>
      <c r="D2486" s="7">
        <f>IF(N2486&gt;0, RANK(N2486,(N2486:P2486,Q2486:AF2486)),0)</f>
        <v>2</v>
      </c>
      <c r="E2486" s="7">
        <f>IF(O2486&gt;0,RANK(O2486,(N2486:P2486,Q2486:AF2486)),0)</f>
        <v>1</v>
      </c>
      <c r="F2486" s="7">
        <f>IF(P2486&gt;0,RANK(P2486,(N2486:P2486,Q2486:AF2486)),0)</f>
        <v>0</v>
      </c>
      <c r="G2486" s="1">
        <f t="shared" si="961"/>
        <v>11533</v>
      </c>
      <c r="H2486" s="2">
        <f t="shared" si="962"/>
        <v>0.64004661745934843</v>
      </c>
      <c r="I2486" s="2"/>
      <c r="J2486" s="2">
        <f t="shared" si="963"/>
        <v>0.17997669127032576</v>
      </c>
      <c r="K2486" s="2">
        <f t="shared" si="963"/>
        <v>0.82002330872967422</v>
      </c>
      <c r="L2486" s="2">
        <f t="shared" si="963"/>
        <v>0</v>
      </c>
      <c r="M2486" s="2">
        <f t="shared" si="964"/>
        <v>0</v>
      </c>
      <c r="N2486" s="167">
        <v>3243</v>
      </c>
      <c r="O2486" s="167">
        <v>14776</v>
      </c>
      <c r="P2486" s="167"/>
      <c r="Q2486" s="167"/>
      <c r="R2486" s="167"/>
      <c r="S2486" s="167"/>
      <c r="X2486" s="1"/>
      <c r="AP2486" s="7">
        <f>IF(Q2486&gt;0,RANK(Q2486,(N2486:P2486,Q2486:AF2486)),0)</f>
        <v>0</v>
      </c>
      <c r="AQ2486" s="7">
        <f>IF(R2486&gt;0,RANK(R2486,(N2486:P2486,Q2486:AF2486)),0)</f>
        <v>0</v>
      </c>
      <c r="AR2486" s="7">
        <f>IF(T2486&gt;0,RANK(T2486,(N2486:P2486,Q2486:AF2486)),0)</f>
        <v>0</v>
      </c>
      <c r="AS2486" s="7">
        <f>IF(S2486&gt;0,RANK(S2486,(N2486:P2486,Q2486:AF2486)),0)</f>
        <v>0</v>
      </c>
      <c r="AT2486" s="2">
        <f t="shared" si="965"/>
        <v>0</v>
      </c>
      <c r="AU2486" s="2">
        <f t="shared" si="965"/>
        <v>0</v>
      </c>
      <c r="AV2486" s="2">
        <f t="shared" si="966"/>
        <v>0</v>
      </c>
      <c r="AW2486" s="2">
        <f t="shared" si="967"/>
        <v>0</v>
      </c>
      <c r="AY2486" t="s">
        <v>867</v>
      </c>
      <c r="AZ2486" t="s">
        <v>1186</v>
      </c>
      <c r="BA2486">
        <v>9</v>
      </c>
      <c r="BC2486">
        <v>3</v>
      </c>
      <c r="BD2486" s="91">
        <v>13</v>
      </c>
      <c r="BE2486" s="93">
        <v>137</v>
      </c>
      <c r="BF2486" s="96">
        <f t="shared" ref="BF2486:BF2549" si="969">1000*BD2486+BE2486</f>
        <v>13137</v>
      </c>
      <c r="BG2486" s="96">
        <f t="shared" si="968"/>
        <v>13137</v>
      </c>
      <c r="BI2486" s="7" t="s">
        <v>1447</v>
      </c>
    </row>
    <row r="2487" spans="1:61" ht="14" hidden="1" customHeight="1" outlineLevel="1" x14ac:dyDescent="0.2">
      <c r="A2487" t="s">
        <v>2091</v>
      </c>
      <c r="B2487" t="s">
        <v>1186</v>
      </c>
      <c r="C2487" s="1">
        <f t="shared" si="960"/>
        <v>79014</v>
      </c>
      <c r="D2487" s="7">
        <f>IF(N2487&gt;0, RANK(N2487,(N2487:P2487,Q2487:AF2487)),0)</f>
        <v>2</v>
      </c>
      <c r="E2487" s="7">
        <f>IF(O2487&gt;0,RANK(O2487,(N2487:P2487,Q2487:AF2487)),0)</f>
        <v>1</v>
      </c>
      <c r="F2487" s="7">
        <f>IF(P2487&gt;0,RANK(P2487,(N2487:P2487,Q2487:AF2487)),0)</f>
        <v>0</v>
      </c>
      <c r="G2487" s="1">
        <f t="shared" si="961"/>
        <v>34422</v>
      </c>
      <c r="H2487" s="2">
        <f t="shared" si="962"/>
        <v>0.43564431619712962</v>
      </c>
      <c r="I2487" s="2"/>
      <c r="J2487" s="2">
        <f t="shared" si="963"/>
        <v>0.28217784190143519</v>
      </c>
      <c r="K2487" s="2">
        <f t="shared" si="963"/>
        <v>0.71782215809856487</v>
      </c>
      <c r="L2487" s="2">
        <f t="shared" si="963"/>
        <v>0</v>
      </c>
      <c r="M2487" s="2">
        <f t="shared" si="964"/>
        <v>0</v>
      </c>
      <c r="N2487" s="167">
        <v>22296</v>
      </c>
      <c r="O2487" s="167">
        <v>56718</v>
      </c>
      <c r="P2487" s="167"/>
      <c r="Q2487" s="167"/>
      <c r="R2487" s="167"/>
      <c r="S2487" s="167"/>
      <c r="X2487" s="1"/>
      <c r="AP2487" s="7">
        <f>IF(Q2487&gt;0,RANK(Q2487,(N2487:P2487,Q2487:AF2487)),0)</f>
        <v>0</v>
      </c>
      <c r="AQ2487" s="7">
        <f>IF(R2487&gt;0,RANK(R2487,(N2487:P2487,Q2487:AF2487)),0)</f>
        <v>0</v>
      </c>
      <c r="AR2487" s="7">
        <f>IF(T2487&gt;0,RANK(T2487,(N2487:P2487,Q2487:AF2487)),0)</f>
        <v>0</v>
      </c>
      <c r="AS2487" s="7">
        <f>IF(S2487&gt;0,RANK(S2487,(N2487:P2487,Q2487:AF2487)),0)</f>
        <v>0</v>
      </c>
      <c r="AT2487" s="2">
        <f t="shared" si="965"/>
        <v>0</v>
      </c>
      <c r="AU2487" s="2">
        <f t="shared" si="965"/>
        <v>0</v>
      </c>
      <c r="AV2487" s="2">
        <f t="shared" si="966"/>
        <v>0</v>
      </c>
      <c r="AW2487" s="2">
        <f t="shared" si="967"/>
        <v>0</v>
      </c>
      <c r="AY2487" t="s">
        <v>2091</v>
      </c>
      <c r="AZ2487" t="s">
        <v>1186</v>
      </c>
      <c r="BA2487">
        <v>9</v>
      </c>
      <c r="BC2487">
        <v>3</v>
      </c>
      <c r="BD2487" s="91">
        <v>13</v>
      </c>
      <c r="BE2487" s="93">
        <v>139</v>
      </c>
      <c r="BF2487" s="96">
        <f t="shared" si="969"/>
        <v>13139</v>
      </c>
      <c r="BG2487" s="96">
        <f t="shared" si="968"/>
        <v>13139</v>
      </c>
      <c r="BI2487" s="7" t="s">
        <v>1447</v>
      </c>
    </row>
    <row r="2488" spans="1:61" ht="14" hidden="1" customHeight="1" outlineLevel="1" x14ac:dyDescent="0.2">
      <c r="A2488" t="s">
        <v>12</v>
      </c>
      <c r="B2488" t="s">
        <v>1186</v>
      </c>
      <c r="C2488" s="1">
        <f t="shared" si="960"/>
        <v>3838</v>
      </c>
      <c r="D2488" s="7">
        <f>IF(N2488&gt;0, RANK(N2488,(N2488:P2488,Q2488:AF2488)),0)</f>
        <v>1</v>
      </c>
      <c r="E2488" s="7">
        <f>IF(O2488&gt;0,RANK(O2488,(N2488:P2488,Q2488:AF2488)),0)</f>
        <v>2</v>
      </c>
      <c r="F2488" s="7">
        <f>IF(P2488&gt;0,RANK(P2488,(N2488:P2488,Q2488:AF2488)),0)</f>
        <v>0</v>
      </c>
      <c r="G2488" s="1">
        <f t="shared" si="961"/>
        <v>1722</v>
      </c>
      <c r="H2488" s="2">
        <f t="shared" si="962"/>
        <v>0.44867118290776448</v>
      </c>
      <c r="I2488" s="2"/>
      <c r="J2488" s="2">
        <f t="shared" si="963"/>
        <v>0.72433559145388227</v>
      </c>
      <c r="K2488" s="2">
        <f t="shared" si="963"/>
        <v>0.27566440854611779</v>
      </c>
      <c r="L2488" s="2">
        <f t="shared" si="963"/>
        <v>0</v>
      </c>
      <c r="M2488" s="2">
        <f t="shared" si="964"/>
        <v>-5.5511151231257827E-17</v>
      </c>
      <c r="N2488" s="167">
        <v>2780</v>
      </c>
      <c r="O2488" s="167">
        <v>1058</v>
      </c>
      <c r="P2488" s="167"/>
      <c r="Q2488" s="167"/>
      <c r="R2488" s="167"/>
      <c r="S2488" s="167"/>
      <c r="X2488" s="1"/>
      <c r="AP2488" s="7">
        <f>IF(Q2488&gt;0,RANK(Q2488,(N2488:P2488,Q2488:AF2488)),0)</f>
        <v>0</v>
      </c>
      <c r="AQ2488" s="7">
        <f>IF(R2488&gt;0,RANK(R2488,(N2488:P2488,Q2488:AF2488)),0)</f>
        <v>0</v>
      </c>
      <c r="AR2488" s="7">
        <f>IF(T2488&gt;0,RANK(T2488,(N2488:P2488,Q2488:AF2488)),0)</f>
        <v>0</v>
      </c>
      <c r="AS2488" s="7">
        <f>IF(S2488&gt;0,RANK(S2488,(N2488:P2488,Q2488:AF2488)),0)</f>
        <v>0</v>
      </c>
      <c r="AT2488" s="2">
        <f t="shared" si="965"/>
        <v>0</v>
      </c>
      <c r="AU2488" s="2">
        <f t="shared" si="965"/>
        <v>0</v>
      </c>
      <c r="AV2488" s="2">
        <f t="shared" si="966"/>
        <v>0</v>
      </c>
      <c r="AW2488" s="2">
        <f t="shared" si="967"/>
        <v>0</v>
      </c>
      <c r="AY2488" t="s">
        <v>12</v>
      </c>
      <c r="AZ2488" t="s">
        <v>1186</v>
      </c>
      <c r="BA2488">
        <v>10</v>
      </c>
      <c r="BC2488">
        <v>3</v>
      </c>
      <c r="BD2488" s="91">
        <v>13</v>
      </c>
      <c r="BE2488" s="93">
        <v>141</v>
      </c>
      <c r="BF2488" s="96">
        <f t="shared" si="969"/>
        <v>13141</v>
      </c>
      <c r="BG2488" s="96">
        <f t="shared" si="968"/>
        <v>13141</v>
      </c>
      <c r="BI2488" s="7" t="s">
        <v>1447</v>
      </c>
    </row>
    <row r="2489" spans="1:61" ht="14" hidden="1" customHeight="1" outlineLevel="1" x14ac:dyDescent="0.2">
      <c r="A2489" t="s">
        <v>422</v>
      </c>
      <c r="B2489" t="s">
        <v>1186</v>
      </c>
      <c r="C2489" s="1">
        <f t="shared" si="960"/>
        <v>12159</v>
      </c>
      <c r="D2489" s="7">
        <f>IF(N2489&gt;0, RANK(N2489,(N2489:P2489,Q2489:AF2489)),0)</f>
        <v>2</v>
      </c>
      <c r="E2489" s="7">
        <f>IF(O2489&gt;0,RANK(O2489,(N2489:P2489,Q2489:AF2489)),0)</f>
        <v>1</v>
      </c>
      <c r="F2489" s="7">
        <f>IF(P2489&gt;0,RANK(P2489,(N2489:P2489,Q2489:AF2489)),0)</f>
        <v>0</v>
      </c>
      <c r="G2489" s="1">
        <f t="shared" si="961"/>
        <v>8907</v>
      </c>
      <c r="H2489" s="2">
        <f t="shared" si="962"/>
        <v>0.73254379471996056</v>
      </c>
      <c r="I2489" s="2"/>
      <c r="J2489" s="2">
        <f t="shared" si="963"/>
        <v>0.13372810264001975</v>
      </c>
      <c r="K2489" s="2">
        <f t="shared" si="963"/>
        <v>0.86627189735998023</v>
      </c>
      <c r="L2489" s="2">
        <f t="shared" si="963"/>
        <v>0</v>
      </c>
      <c r="M2489" s="2">
        <f t="shared" si="964"/>
        <v>0</v>
      </c>
      <c r="N2489" s="167">
        <v>1626</v>
      </c>
      <c r="O2489" s="167">
        <v>10533</v>
      </c>
      <c r="P2489" s="167"/>
      <c r="Q2489" s="167"/>
      <c r="R2489" s="167"/>
      <c r="S2489" s="167"/>
      <c r="X2489" s="1"/>
      <c r="AP2489" s="7">
        <f>IF(Q2489&gt;0,RANK(Q2489,(N2489:P2489,Q2489:AF2489)),0)</f>
        <v>0</v>
      </c>
      <c r="AQ2489" s="7">
        <f>IF(R2489&gt;0,RANK(R2489,(N2489:P2489,Q2489:AF2489)),0)</f>
        <v>0</v>
      </c>
      <c r="AR2489" s="7">
        <f>IF(T2489&gt;0,RANK(T2489,(N2489:P2489,Q2489:AF2489)),0)</f>
        <v>0</v>
      </c>
      <c r="AS2489" s="7">
        <f>IF(S2489&gt;0,RANK(S2489,(N2489:P2489,Q2489:AF2489)),0)</f>
        <v>0</v>
      </c>
      <c r="AT2489" s="2">
        <f t="shared" si="965"/>
        <v>0</v>
      </c>
      <c r="AU2489" s="2">
        <f t="shared" si="965"/>
        <v>0</v>
      </c>
      <c r="AV2489" s="2">
        <f t="shared" si="966"/>
        <v>0</v>
      </c>
      <c r="AW2489" s="2">
        <f t="shared" si="967"/>
        <v>0</v>
      </c>
      <c r="AY2489" t="s">
        <v>422</v>
      </c>
      <c r="AZ2489" t="s">
        <v>1186</v>
      </c>
      <c r="BA2489">
        <v>14</v>
      </c>
      <c r="BC2489">
        <v>3</v>
      </c>
      <c r="BD2489" s="91">
        <v>13</v>
      </c>
      <c r="BE2489" s="93">
        <v>143</v>
      </c>
      <c r="BF2489" s="96">
        <f t="shared" si="969"/>
        <v>13143</v>
      </c>
      <c r="BG2489" s="96">
        <f t="shared" si="968"/>
        <v>13143</v>
      </c>
      <c r="BI2489" s="7" t="s">
        <v>1447</v>
      </c>
    </row>
    <row r="2490" spans="1:61" ht="14" hidden="1" customHeight="1" outlineLevel="1" x14ac:dyDescent="0.2">
      <c r="A2490" t="s">
        <v>1220</v>
      </c>
      <c r="B2490" t="s">
        <v>1186</v>
      </c>
      <c r="C2490" s="1">
        <f t="shared" si="960"/>
        <v>18292</v>
      </c>
      <c r="D2490" s="7">
        <f>IF(N2490&gt;0, RANK(N2490,(N2490:P2490,Q2490:AF2490)),0)</f>
        <v>2</v>
      </c>
      <c r="E2490" s="7">
        <f>IF(O2490&gt;0,RANK(O2490,(N2490:P2490,Q2490:AF2490)),0)</f>
        <v>1</v>
      </c>
      <c r="F2490" s="7">
        <f>IF(P2490&gt;0,RANK(P2490,(N2490:P2490,Q2490:AF2490)),0)</f>
        <v>0</v>
      </c>
      <c r="G2490" s="1">
        <f t="shared" si="961"/>
        <v>8224</v>
      </c>
      <c r="H2490" s="2">
        <f t="shared" si="962"/>
        <v>0.44959545156352504</v>
      </c>
      <c r="I2490" s="2"/>
      <c r="J2490" s="2">
        <f t="shared" si="963"/>
        <v>0.27520227421823751</v>
      </c>
      <c r="K2490" s="2">
        <f t="shared" si="963"/>
        <v>0.72479772578176249</v>
      </c>
      <c r="L2490" s="2">
        <f t="shared" si="963"/>
        <v>0</v>
      </c>
      <c r="M2490" s="2">
        <f t="shared" si="964"/>
        <v>0</v>
      </c>
      <c r="N2490" s="167">
        <v>5034</v>
      </c>
      <c r="O2490" s="167">
        <v>13258</v>
      </c>
      <c r="P2490" s="167"/>
      <c r="Q2490" s="167"/>
      <c r="R2490" s="167"/>
      <c r="S2490" s="167"/>
      <c r="X2490" s="1"/>
      <c r="AP2490" s="7">
        <f>IF(Q2490&gt;0,RANK(Q2490,(N2490:P2490,Q2490:AF2490)),0)</f>
        <v>0</v>
      </c>
      <c r="AQ2490" s="7">
        <f>IF(R2490&gt;0,RANK(R2490,(N2490:P2490,Q2490:AF2490)),0)</f>
        <v>0</v>
      </c>
      <c r="AR2490" s="7">
        <f>IF(T2490&gt;0,RANK(T2490,(N2490:P2490,Q2490:AF2490)),0)</f>
        <v>0</v>
      </c>
      <c r="AS2490" s="7">
        <f>IF(S2490&gt;0,RANK(S2490,(N2490:P2490,Q2490:AF2490)),0)</f>
        <v>0</v>
      </c>
      <c r="AT2490" s="2">
        <f t="shared" si="965"/>
        <v>0</v>
      </c>
      <c r="AU2490" s="2">
        <f t="shared" si="965"/>
        <v>0</v>
      </c>
      <c r="AV2490" s="2">
        <f t="shared" si="966"/>
        <v>0</v>
      </c>
      <c r="AW2490" s="2">
        <f t="shared" si="967"/>
        <v>0</v>
      </c>
      <c r="AY2490" t="s">
        <v>1220</v>
      </c>
      <c r="AZ2490" t="s">
        <v>1186</v>
      </c>
      <c r="BA2490">
        <v>3</v>
      </c>
      <c r="BC2490">
        <v>3</v>
      </c>
      <c r="BD2490" s="91">
        <v>13</v>
      </c>
      <c r="BE2490" s="93">
        <v>145</v>
      </c>
      <c r="BF2490" s="96">
        <f t="shared" si="969"/>
        <v>13145</v>
      </c>
      <c r="BG2490" s="96">
        <f t="shared" si="968"/>
        <v>13145</v>
      </c>
      <c r="BI2490" s="7" t="s">
        <v>1447</v>
      </c>
    </row>
    <row r="2491" spans="1:61" ht="14" hidden="1" customHeight="1" outlineLevel="1" x14ac:dyDescent="0.2">
      <c r="A2491" t="s">
        <v>1660</v>
      </c>
      <c r="B2491" t="s">
        <v>1186</v>
      </c>
      <c r="C2491" s="1">
        <f t="shared" si="960"/>
        <v>11201</v>
      </c>
      <c r="D2491" s="7">
        <f>IF(N2491&gt;0, RANK(N2491,(N2491:P2491,Q2491:AF2491)),0)</f>
        <v>2</v>
      </c>
      <c r="E2491" s="7">
        <f>IF(O2491&gt;0,RANK(O2491,(N2491:P2491,Q2491:AF2491)),0)</f>
        <v>1</v>
      </c>
      <c r="F2491" s="7">
        <f>IF(P2491&gt;0,RANK(P2491,(N2491:P2491,Q2491:AF2491)),0)</f>
        <v>0</v>
      </c>
      <c r="G2491" s="1">
        <f t="shared" si="961"/>
        <v>5507</v>
      </c>
      <c r="H2491" s="2">
        <f t="shared" si="962"/>
        <v>0.49165253102401574</v>
      </c>
      <c r="I2491" s="2"/>
      <c r="J2491" s="2">
        <f t="shared" si="963"/>
        <v>0.25417373448799213</v>
      </c>
      <c r="K2491" s="2">
        <f t="shared" si="963"/>
        <v>0.74582626551200781</v>
      </c>
      <c r="L2491" s="2">
        <f t="shared" si="963"/>
        <v>0</v>
      </c>
      <c r="M2491" s="2">
        <f t="shared" si="964"/>
        <v>0</v>
      </c>
      <c r="N2491" s="167">
        <v>2847</v>
      </c>
      <c r="O2491" s="167">
        <v>8354</v>
      </c>
      <c r="P2491" s="167"/>
      <c r="Q2491" s="167"/>
      <c r="R2491" s="167"/>
      <c r="S2491" s="167"/>
      <c r="X2491" s="1"/>
      <c r="AP2491" s="7">
        <f>IF(Q2491&gt;0,RANK(Q2491,(N2491:P2491,Q2491:AF2491)),0)</f>
        <v>0</v>
      </c>
      <c r="AQ2491" s="7">
        <f>IF(R2491&gt;0,RANK(R2491,(N2491:P2491,Q2491:AF2491)),0)</f>
        <v>0</v>
      </c>
      <c r="AR2491" s="7">
        <f>IF(T2491&gt;0,RANK(T2491,(N2491:P2491,Q2491:AF2491)),0)</f>
        <v>0</v>
      </c>
      <c r="AS2491" s="7">
        <f>IF(S2491&gt;0,RANK(S2491,(N2491:P2491,Q2491:AF2491)),0)</f>
        <v>0</v>
      </c>
      <c r="AT2491" s="2">
        <f t="shared" si="965"/>
        <v>0</v>
      </c>
      <c r="AU2491" s="2">
        <f t="shared" si="965"/>
        <v>0</v>
      </c>
      <c r="AV2491" s="2">
        <f t="shared" si="966"/>
        <v>0</v>
      </c>
      <c r="AW2491" s="2">
        <f t="shared" si="967"/>
        <v>0</v>
      </c>
      <c r="AY2491" t="s">
        <v>1660</v>
      </c>
      <c r="AZ2491" t="s">
        <v>1186</v>
      </c>
      <c r="BA2491">
        <v>9</v>
      </c>
      <c r="BC2491">
        <v>3</v>
      </c>
      <c r="BD2491" s="91">
        <v>13</v>
      </c>
      <c r="BE2491" s="93">
        <v>147</v>
      </c>
      <c r="BF2491" s="96">
        <f t="shared" si="969"/>
        <v>13147</v>
      </c>
      <c r="BG2491" s="96">
        <f t="shared" si="968"/>
        <v>13147</v>
      </c>
      <c r="BI2491" s="7" t="s">
        <v>1447</v>
      </c>
    </row>
    <row r="2492" spans="1:61" ht="14" hidden="1" customHeight="1" outlineLevel="1" x14ac:dyDescent="0.2">
      <c r="A2492" t="s">
        <v>453</v>
      </c>
      <c r="B2492" t="s">
        <v>1186</v>
      </c>
      <c r="C2492" s="1">
        <f t="shared" si="960"/>
        <v>4678</v>
      </c>
      <c r="D2492" s="7">
        <f>IF(N2492&gt;0, RANK(N2492,(N2492:P2492,Q2492:AF2492)),0)</f>
        <v>2</v>
      </c>
      <c r="E2492" s="7">
        <f>IF(O2492&gt;0,RANK(O2492,(N2492:P2492,Q2492:AF2492)),0)</f>
        <v>1</v>
      </c>
      <c r="F2492" s="7">
        <f>IF(P2492&gt;0,RANK(P2492,(N2492:P2492,Q2492:AF2492)),0)</f>
        <v>0</v>
      </c>
      <c r="G2492" s="1">
        <f t="shared" si="961"/>
        <v>3076</v>
      </c>
      <c r="H2492" s="2">
        <f t="shared" si="962"/>
        <v>0.65754595981188546</v>
      </c>
      <c r="I2492" s="2"/>
      <c r="J2492" s="2">
        <f t="shared" si="963"/>
        <v>0.1712270200940573</v>
      </c>
      <c r="K2492" s="2">
        <f t="shared" si="963"/>
        <v>0.82877297990594267</v>
      </c>
      <c r="L2492" s="2">
        <f t="shared" si="963"/>
        <v>0</v>
      </c>
      <c r="M2492" s="2">
        <f t="shared" si="964"/>
        <v>0</v>
      </c>
      <c r="N2492" s="167">
        <v>801</v>
      </c>
      <c r="O2492" s="167">
        <v>3877</v>
      </c>
      <c r="P2492" s="167"/>
      <c r="Q2492" s="167"/>
      <c r="R2492" s="167"/>
      <c r="S2492" s="167"/>
      <c r="X2492" s="1"/>
      <c r="AP2492" s="7">
        <f>IF(Q2492&gt;0,RANK(Q2492,(N2492:P2492,Q2492:AF2492)),0)</f>
        <v>0</v>
      </c>
      <c r="AQ2492" s="7">
        <f>IF(R2492&gt;0,RANK(R2492,(N2492:P2492,Q2492:AF2492)),0)</f>
        <v>0</v>
      </c>
      <c r="AR2492" s="7">
        <f>IF(T2492&gt;0,RANK(T2492,(N2492:P2492,Q2492:AF2492)),0)</f>
        <v>0</v>
      </c>
      <c r="AS2492" s="7">
        <f>IF(S2492&gt;0,RANK(S2492,(N2492:P2492,Q2492:AF2492)),0)</f>
        <v>0</v>
      </c>
      <c r="AT2492" s="2">
        <f t="shared" si="965"/>
        <v>0</v>
      </c>
      <c r="AU2492" s="2">
        <f t="shared" si="965"/>
        <v>0</v>
      </c>
      <c r="AV2492" s="2">
        <f t="shared" si="966"/>
        <v>0</v>
      </c>
      <c r="AW2492" s="2">
        <f t="shared" si="967"/>
        <v>0</v>
      </c>
      <c r="AY2492" t="s">
        <v>453</v>
      </c>
      <c r="AZ2492" t="s">
        <v>1186</v>
      </c>
      <c r="BA2492">
        <v>3</v>
      </c>
      <c r="BC2492">
        <v>3</v>
      </c>
      <c r="BD2492" s="91">
        <v>13</v>
      </c>
      <c r="BE2492" s="93">
        <v>149</v>
      </c>
      <c r="BF2492" s="96">
        <f t="shared" si="969"/>
        <v>13149</v>
      </c>
      <c r="BG2492" s="96">
        <f t="shared" si="968"/>
        <v>13149</v>
      </c>
      <c r="BI2492" s="7" t="s">
        <v>1447</v>
      </c>
    </row>
    <row r="2493" spans="1:61" ht="14" hidden="1" customHeight="1" outlineLevel="1" x14ac:dyDescent="0.2">
      <c r="A2493" t="s">
        <v>641</v>
      </c>
      <c r="B2493" t="s">
        <v>1186</v>
      </c>
      <c r="C2493" s="1">
        <f t="shared" si="960"/>
        <v>109400</v>
      </c>
      <c r="D2493" s="7">
        <f>IF(N2493&gt;0, RANK(N2493,(N2493:P2493,Q2493:AF2493)),0)</f>
        <v>1</v>
      </c>
      <c r="E2493" s="7">
        <f>IF(O2493&gt;0,RANK(O2493,(N2493:P2493,Q2493:AF2493)),0)</f>
        <v>2</v>
      </c>
      <c r="F2493" s="7">
        <f>IF(P2493&gt;0,RANK(P2493,(N2493:P2493,Q2493:AF2493)),0)</f>
        <v>0</v>
      </c>
      <c r="G2493" s="1">
        <f t="shared" si="961"/>
        <v>27752</v>
      </c>
      <c r="H2493" s="2">
        <f t="shared" si="962"/>
        <v>0.2536745886654479</v>
      </c>
      <c r="I2493" s="2"/>
      <c r="J2493" s="2">
        <f t="shared" si="963"/>
        <v>0.62683729433272395</v>
      </c>
      <c r="K2493" s="2">
        <f t="shared" si="963"/>
        <v>0.37316270566727605</v>
      </c>
      <c r="L2493" s="2">
        <f t="shared" si="963"/>
        <v>0</v>
      </c>
      <c r="M2493" s="2">
        <f t="shared" si="964"/>
        <v>0</v>
      </c>
      <c r="N2493" s="167">
        <v>68576</v>
      </c>
      <c r="O2493" s="167">
        <v>40824</v>
      </c>
      <c r="P2493" s="167"/>
      <c r="Q2493" s="167"/>
      <c r="R2493" s="167"/>
      <c r="S2493" s="167"/>
      <c r="X2493" s="1"/>
      <c r="AP2493" s="7">
        <f>IF(Q2493&gt;0,RANK(Q2493,(N2493:P2493,Q2493:AF2493)),0)</f>
        <v>0</v>
      </c>
      <c r="AQ2493" s="7">
        <f>IF(R2493&gt;0,RANK(R2493,(N2493:P2493,Q2493:AF2493)),0)</f>
        <v>0</v>
      </c>
      <c r="AR2493" s="7">
        <f>IF(T2493&gt;0,RANK(T2493,(N2493:P2493,Q2493:AF2493)),0)</f>
        <v>0</v>
      </c>
      <c r="AS2493" s="7">
        <f>IF(S2493&gt;0,RANK(S2493,(N2493:P2493,Q2493:AF2493)),0)</f>
        <v>0</v>
      </c>
      <c r="AT2493" s="2">
        <f t="shared" si="965"/>
        <v>0</v>
      </c>
      <c r="AU2493" s="2">
        <f t="shared" si="965"/>
        <v>0</v>
      </c>
      <c r="AV2493" s="2">
        <f t="shared" si="966"/>
        <v>0</v>
      </c>
      <c r="AW2493" s="2">
        <f t="shared" si="967"/>
        <v>0</v>
      </c>
      <c r="AY2493" t="s">
        <v>641</v>
      </c>
      <c r="AZ2493" t="s">
        <v>1186</v>
      </c>
      <c r="BC2493">
        <v>3</v>
      </c>
      <c r="BD2493" s="91">
        <v>13</v>
      </c>
      <c r="BE2493" s="93">
        <v>151</v>
      </c>
      <c r="BF2493" s="96">
        <f t="shared" si="969"/>
        <v>13151</v>
      </c>
      <c r="BG2493" s="96">
        <f t="shared" si="968"/>
        <v>13151</v>
      </c>
      <c r="BI2493" s="7" t="s">
        <v>1447</v>
      </c>
    </row>
    <row r="2494" spans="1:61" ht="14" hidden="1" customHeight="1" outlineLevel="1" x14ac:dyDescent="0.2">
      <c r="A2494" t="s">
        <v>1526</v>
      </c>
      <c r="B2494" t="s">
        <v>1186</v>
      </c>
      <c r="C2494" s="1">
        <f t="shared" si="960"/>
        <v>66393</v>
      </c>
      <c r="D2494" s="7">
        <f>IF(N2494&gt;0, RANK(N2494,(N2494:P2494,Q2494:AF2494)),0)</f>
        <v>2</v>
      </c>
      <c r="E2494" s="7">
        <f>IF(O2494&gt;0,RANK(O2494,(N2494:P2494,Q2494:AF2494)),0)</f>
        <v>1</v>
      </c>
      <c r="F2494" s="7">
        <f>IF(P2494&gt;0,RANK(P2494,(N2494:P2494,Q2494:AF2494)),0)</f>
        <v>0</v>
      </c>
      <c r="G2494" s="1">
        <f t="shared" si="961"/>
        <v>6895</v>
      </c>
      <c r="H2494" s="2">
        <f t="shared" si="962"/>
        <v>0.10385130962601478</v>
      </c>
      <c r="I2494" s="2"/>
      <c r="J2494" s="2">
        <f t="shared" si="963"/>
        <v>0.44807434518699263</v>
      </c>
      <c r="K2494" s="2">
        <f t="shared" si="963"/>
        <v>0.55192565481300737</v>
      </c>
      <c r="L2494" s="2">
        <f t="shared" si="963"/>
        <v>0</v>
      </c>
      <c r="M2494" s="2">
        <f t="shared" si="964"/>
        <v>0</v>
      </c>
      <c r="N2494" s="167">
        <v>29749</v>
      </c>
      <c r="O2494" s="167">
        <v>36644</v>
      </c>
      <c r="P2494" s="167"/>
      <c r="Q2494" s="167"/>
      <c r="R2494" s="167"/>
      <c r="S2494" s="167"/>
      <c r="X2494" s="1"/>
      <c r="AP2494" s="7">
        <f>IF(Q2494&gt;0,RANK(Q2494,(N2494:P2494,Q2494:AF2494)),0)</f>
        <v>0</v>
      </c>
      <c r="AQ2494" s="7">
        <f>IF(R2494&gt;0,RANK(R2494,(N2494:P2494,Q2494:AF2494)),0)</f>
        <v>0</v>
      </c>
      <c r="AR2494" s="7">
        <f>IF(T2494&gt;0,RANK(T2494,(N2494:P2494,Q2494:AF2494)),0)</f>
        <v>0</v>
      </c>
      <c r="AS2494" s="7">
        <f>IF(S2494&gt;0,RANK(S2494,(N2494:P2494,Q2494:AF2494)),0)</f>
        <v>0</v>
      </c>
      <c r="AT2494" s="2">
        <f t="shared" si="965"/>
        <v>0</v>
      </c>
      <c r="AU2494" s="2">
        <f t="shared" si="965"/>
        <v>0</v>
      </c>
      <c r="AV2494" s="2">
        <f t="shared" si="966"/>
        <v>0</v>
      </c>
      <c r="AW2494" s="2">
        <f t="shared" si="967"/>
        <v>0</v>
      </c>
      <c r="AY2494" t="s">
        <v>1526</v>
      </c>
      <c r="AZ2494" t="s">
        <v>1186</v>
      </c>
      <c r="BA2494">
        <v>8</v>
      </c>
      <c r="BC2494">
        <v>3</v>
      </c>
      <c r="BD2494" s="91">
        <v>13</v>
      </c>
      <c r="BE2494" s="93">
        <v>153</v>
      </c>
      <c r="BF2494" s="96">
        <f t="shared" si="969"/>
        <v>13153</v>
      </c>
      <c r="BG2494" s="96">
        <f t="shared" si="968"/>
        <v>13153</v>
      </c>
      <c r="BI2494" s="7" t="s">
        <v>1447</v>
      </c>
    </row>
    <row r="2495" spans="1:61" ht="14" hidden="1" customHeight="1" outlineLevel="1" x14ac:dyDescent="0.2">
      <c r="A2495" t="s">
        <v>1875</v>
      </c>
      <c r="B2495" t="s">
        <v>1186</v>
      </c>
      <c r="C2495" s="1">
        <f t="shared" si="960"/>
        <v>3617</v>
      </c>
      <c r="D2495" s="7">
        <f>IF(N2495&gt;0, RANK(N2495,(N2495:P2495,Q2495:AF2495)),0)</f>
        <v>2</v>
      </c>
      <c r="E2495" s="7">
        <f>IF(O2495&gt;0,RANK(O2495,(N2495:P2495,Q2495:AF2495)),0)</f>
        <v>1</v>
      </c>
      <c r="F2495" s="7">
        <f>IF(P2495&gt;0,RANK(P2495,(N2495:P2495,Q2495:AF2495)),0)</f>
        <v>0</v>
      </c>
      <c r="G2495" s="1">
        <f t="shared" si="961"/>
        <v>1847</v>
      </c>
      <c r="H2495" s="2">
        <f t="shared" si="962"/>
        <v>0.5106441802598839</v>
      </c>
      <c r="I2495" s="2"/>
      <c r="J2495" s="2">
        <f t="shared" si="963"/>
        <v>0.24467790987005805</v>
      </c>
      <c r="K2495" s="2">
        <f t="shared" si="963"/>
        <v>0.75532209012994189</v>
      </c>
      <c r="L2495" s="2">
        <f t="shared" si="963"/>
        <v>0</v>
      </c>
      <c r="M2495" s="2">
        <f t="shared" si="964"/>
        <v>1.1102230246251565E-16</v>
      </c>
      <c r="N2495" s="167">
        <v>885</v>
      </c>
      <c r="O2495" s="167">
        <v>2732</v>
      </c>
      <c r="P2495" s="167"/>
      <c r="Q2495" s="167"/>
      <c r="R2495" s="167"/>
      <c r="S2495" s="167"/>
      <c r="X2495" s="1"/>
      <c r="AP2495" s="7">
        <f>IF(Q2495&gt;0,RANK(Q2495,(N2495:P2495,Q2495:AF2495)),0)</f>
        <v>0</v>
      </c>
      <c r="AQ2495" s="7">
        <f>IF(R2495&gt;0,RANK(R2495,(N2495:P2495,Q2495:AF2495)),0)</f>
        <v>0</v>
      </c>
      <c r="AR2495" s="7">
        <f>IF(T2495&gt;0,RANK(T2495,(N2495:P2495,Q2495:AF2495)),0)</f>
        <v>0</v>
      </c>
      <c r="AS2495" s="7">
        <f>IF(S2495&gt;0,RANK(S2495,(N2495:P2495,Q2495:AF2495)),0)</f>
        <v>0</v>
      </c>
      <c r="AT2495" s="2">
        <f t="shared" si="965"/>
        <v>0</v>
      </c>
      <c r="AU2495" s="2">
        <f t="shared" si="965"/>
        <v>0</v>
      </c>
      <c r="AV2495" s="2">
        <f t="shared" si="966"/>
        <v>0</v>
      </c>
      <c r="AW2495" s="2">
        <f t="shared" si="967"/>
        <v>0</v>
      </c>
      <c r="AY2495" t="s">
        <v>1875</v>
      </c>
      <c r="AZ2495" t="s">
        <v>1186</v>
      </c>
      <c r="BA2495">
        <v>8</v>
      </c>
      <c r="BC2495">
        <v>3</v>
      </c>
      <c r="BD2495" s="91">
        <v>13</v>
      </c>
      <c r="BE2495" s="93">
        <v>155</v>
      </c>
      <c r="BF2495" s="96">
        <f t="shared" si="969"/>
        <v>13155</v>
      </c>
      <c r="BG2495" s="96">
        <f t="shared" si="968"/>
        <v>13155</v>
      </c>
      <c r="BI2495" s="7" t="s">
        <v>1447</v>
      </c>
    </row>
    <row r="2496" spans="1:61" ht="14" hidden="1" customHeight="1" outlineLevel="1" x14ac:dyDescent="0.2">
      <c r="A2496" t="s">
        <v>2169</v>
      </c>
      <c r="B2496" t="s">
        <v>1186</v>
      </c>
      <c r="C2496" s="1">
        <f t="shared" si="960"/>
        <v>32583</v>
      </c>
      <c r="D2496" s="7">
        <f>IF(N2496&gt;0, RANK(N2496,(N2496:P2496,Q2496:AF2496)),0)</f>
        <v>2</v>
      </c>
      <c r="E2496" s="7">
        <f>IF(O2496&gt;0,RANK(O2496,(N2496:P2496,Q2496:AF2496)),0)</f>
        <v>1</v>
      </c>
      <c r="F2496" s="7">
        <f>IF(P2496&gt;0,RANK(P2496,(N2496:P2496,Q2496:AF2496)),0)</f>
        <v>0</v>
      </c>
      <c r="G2496" s="1">
        <f t="shared" si="961"/>
        <v>18733</v>
      </c>
      <c r="H2496" s="2">
        <f t="shared" si="962"/>
        <v>0.57493171285639755</v>
      </c>
      <c r="I2496" s="2"/>
      <c r="J2496" s="2">
        <f t="shared" si="963"/>
        <v>0.21253414357180125</v>
      </c>
      <c r="K2496" s="2">
        <f t="shared" si="963"/>
        <v>0.78746585642819877</v>
      </c>
      <c r="L2496" s="2">
        <f t="shared" si="963"/>
        <v>0</v>
      </c>
      <c r="M2496" s="2">
        <f t="shared" si="964"/>
        <v>0</v>
      </c>
      <c r="N2496" s="167">
        <v>6925</v>
      </c>
      <c r="O2496" s="167">
        <v>25658</v>
      </c>
      <c r="P2496" s="167"/>
      <c r="Q2496" s="167"/>
      <c r="R2496" s="167"/>
      <c r="S2496" s="167"/>
      <c r="X2496" s="1"/>
      <c r="AP2496" s="7">
        <f>IF(Q2496&gt;0,RANK(Q2496,(N2496:P2496,Q2496:AF2496)),0)</f>
        <v>0</v>
      </c>
      <c r="AQ2496" s="7">
        <f>IF(R2496&gt;0,RANK(R2496,(N2496:P2496,Q2496:AF2496)),0)</f>
        <v>0</v>
      </c>
      <c r="AR2496" s="7">
        <f>IF(T2496&gt;0,RANK(T2496,(N2496:P2496,Q2496:AF2496)),0)</f>
        <v>0</v>
      </c>
      <c r="AS2496" s="7">
        <f>IF(S2496&gt;0,RANK(S2496,(N2496:P2496,Q2496:AF2496)),0)</f>
        <v>0</v>
      </c>
      <c r="AT2496" s="2">
        <f t="shared" si="965"/>
        <v>0</v>
      </c>
      <c r="AU2496" s="2">
        <f t="shared" si="965"/>
        <v>0</v>
      </c>
      <c r="AV2496" s="2">
        <f t="shared" si="966"/>
        <v>0</v>
      </c>
      <c r="AW2496" s="2">
        <f t="shared" si="967"/>
        <v>0</v>
      </c>
      <c r="AY2496" t="s">
        <v>2169</v>
      </c>
      <c r="AZ2496" t="s">
        <v>1186</v>
      </c>
      <c r="BA2496">
        <v>9</v>
      </c>
      <c r="BC2496">
        <v>3</v>
      </c>
      <c r="BD2496" s="91">
        <v>13</v>
      </c>
      <c r="BE2496" s="93">
        <v>157</v>
      </c>
      <c r="BF2496" s="96">
        <f t="shared" si="969"/>
        <v>13157</v>
      </c>
      <c r="BG2496" s="96">
        <f t="shared" si="968"/>
        <v>13157</v>
      </c>
      <c r="BI2496" s="7" t="s">
        <v>1447</v>
      </c>
    </row>
    <row r="2497" spans="1:61" ht="14" hidden="1" customHeight="1" outlineLevel="1" x14ac:dyDescent="0.2">
      <c r="A2497" t="s">
        <v>297</v>
      </c>
      <c r="B2497" t="s">
        <v>1186</v>
      </c>
      <c r="C2497" s="1">
        <f t="shared" si="960"/>
        <v>6803</v>
      </c>
      <c r="D2497" s="7">
        <f>IF(N2497&gt;0, RANK(N2497,(N2497:P2497,Q2497:AF2497)),0)</f>
        <v>2</v>
      </c>
      <c r="E2497" s="7">
        <f>IF(O2497&gt;0,RANK(O2497,(N2497:P2497,Q2497:AF2497)),0)</f>
        <v>1</v>
      </c>
      <c r="F2497" s="7">
        <f>IF(P2497&gt;0,RANK(P2497,(N2497:P2497,Q2497:AF2497)),0)</f>
        <v>0</v>
      </c>
      <c r="G2497" s="1">
        <f t="shared" si="961"/>
        <v>3437</v>
      </c>
      <c r="H2497" s="2">
        <f t="shared" si="962"/>
        <v>0.50521828605027197</v>
      </c>
      <c r="I2497" s="2"/>
      <c r="J2497" s="2">
        <f t="shared" si="963"/>
        <v>0.24739085697486404</v>
      </c>
      <c r="K2497" s="2">
        <f t="shared" si="963"/>
        <v>0.75260914302513593</v>
      </c>
      <c r="L2497" s="2">
        <f t="shared" si="963"/>
        <v>0</v>
      </c>
      <c r="M2497" s="2">
        <f t="shared" si="964"/>
        <v>0</v>
      </c>
      <c r="N2497" s="167">
        <v>1683</v>
      </c>
      <c r="O2497" s="167">
        <v>5120</v>
      </c>
      <c r="P2497" s="167"/>
      <c r="Q2497" s="167"/>
      <c r="R2497" s="167"/>
      <c r="S2497" s="167"/>
      <c r="X2497" s="1"/>
      <c r="AP2497" s="7">
        <f>IF(Q2497&gt;0,RANK(Q2497,(N2497:P2497,Q2497:AF2497)),0)</f>
        <v>0</v>
      </c>
      <c r="AQ2497" s="7">
        <f>IF(R2497&gt;0,RANK(R2497,(N2497:P2497,Q2497:AF2497)),0)</f>
        <v>0</v>
      </c>
      <c r="AR2497" s="7">
        <f>IF(T2497&gt;0,RANK(T2497,(N2497:P2497,Q2497:AF2497)),0)</f>
        <v>0</v>
      </c>
      <c r="AS2497" s="7">
        <f>IF(S2497&gt;0,RANK(S2497,(N2497:P2497,Q2497:AF2497)),0)</f>
        <v>0</v>
      </c>
      <c r="AT2497" s="2">
        <f t="shared" si="965"/>
        <v>0</v>
      </c>
      <c r="AU2497" s="2">
        <f t="shared" si="965"/>
        <v>0</v>
      </c>
      <c r="AV2497" s="2">
        <f t="shared" si="966"/>
        <v>0</v>
      </c>
      <c r="AW2497" s="2">
        <f t="shared" si="967"/>
        <v>0</v>
      </c>
      <c r="AY2497" t="s">
        <v>297</v>
      </c>
      <c r="AZ2497" t="s">
        <v>1186</v>
      </c>
      <c r="BA2497">
        <v>10</v>
      </c>
      <c r="BC2497">
        <v>3</v>
      </c>
      <c r="BD2497" s="91">
        <v>13</v>
      </c>
      <c r="BE2497" s="93">
        <v>159</v>
      </c>
      <c r="BF2497" s="96">
        <f t="shared" si="969"/>
        <v>13159</v>
      </c>
      <c r="BG2497" s="96">
        <f t="shared" si="968"/>
        <v>13159</v>
      </c>
      <c r="BI2497" s="7" t="s">
        <v>1447</v>
      </c>
    </row>
    <row r="2498" spans="1:61" ht="14" hidden="1" customHeight="1" outlineLevel="1" x14ac:dyDescent="0.2">
      <c r="A2498" t="s">
        <v>1885</v>
      </c>
      <c r="B2498" t="s">
        <v>1186</v>
      </c>
      <c r="C2498" s="1">
        <f t="shared" si="960"/>
        <v>5080</v>
      </c>
      <c r="D2498" s="7">
        <f>IF(N2498&gt;0, RANK(N2498,(N2498:P2498,Q2498:AF2498)),0)</f>
        <v>2</v>
      </c>
      <c r="E2498" s="7">
        <f>IF(O2498&gt;0,RANK(O2498,(N2498:P2498,Q2498:AF2498)),0)</f>
        <v>1</v>
      </c>
      <c r="F2498" s="7">
        <f>IF(P2498&gt;0,RANK(P2498,(N2498:P2498,Q2498:AF2498)),0)</f>
        <v>0</v>
      </c>
      <c r="G2498" s="1">
        <f t="shared" si="961"/>
        <v>3206</v>
      </c>
      <c r="H2498" s="2">
        <f t="shared" si="962"/>
        <v>0.63110236220472438</v>
      </c>
      <c r="I2498" s="2"/>
      <c r="J2498" s="2">
        <f t="shared" si="963"/>
        <v>0.18444881889763778</v>
      </c>
      <c r="K2498" s="2">
        <f t="shared" si="963"/>
        <v>0.81555118110236224</v>
      </c>
      <c r="L2498" s="2">
        <f t="shared" si="963"/>
        <v>0</v>
      </c>
      <c r="M2498" s="2">
        <f t="shared" si="964"/>
        <v>0</v>
      </c>
      <c r="N2498" s="167">
        <v>937</v>
      </c>
      <c r="O2498" s="167">
        <v>4143</v>
      </c>
      <c r="P2498" s="167"/>
      <c r="Q2498" s="167"/>
      <c r="R2498" s="167"/>
      <c r="S2498" s="167"/>
      <c r="X2498" s="1"/>
      <c r="AP2498" s="7">
        <f>IF(Q2498&gt;0,RANK(Q2498,(N2498:P2498,Q2498:AF2498)),0)</f>
        <v>0</v>
      </c>
      <c r="AQ2498" s="7">
        <f>IF(R2498&gt;0,RANK(R2498,(N2498:P2498,Q2498:AF2498)),0)</f>
        <v>0</v>
      </c>
      <c r="AR2498" s="7">
        <f>IF(T2498&gt;0,RANK(T2498,(N2498:P2498,Q2498:AF2498)),0)</f>
        <v>0</v>
      </c>
      <c r="AS2498" s="7">
        <f>IF(S2498&gt;0,RANK(S2498,(N2498:P2498,Q2498:AF2498)),0)</f>
        <v>0</v>
      </c>
      <c r="AT2498" s="2">
        <f t="shared" si="965"/>
        <v>0</v>
      </c>
      <c r="AU2498" s="2">
        <f t="shared" si="965"/>
        <v>0</v>
      </c>
      <c r="AV2498" s="2">
        <f t="shared" si="966"/>
        <v>0</v>
      </c>
      <c r="AW2498" s="2">
        <f t="shared" si="967"/>
        <v>0</v>
      </c>
      <c r="AY2498" t="s">
        <v>1885</v>
      </c>
      <c r="AZ2498" t="s">
        <v>1186</v>
      </c>
      <c r="BA2498">
        <v>12</v>
      </c>
      <c r="BC2498">
        <v>3</v>
      </c>
      <c r="BD2498" s="91">
        <v>13</v>
      </c>
      <c r="BE2498" s="93">
        <v>161</v>
      </c>
      <c r="BF2498" s="96">
        <f t="shared" si="969"/>
        <v>13161</v>
      </c>
      <c r="BG2498" s="96">
        <f t="shared" si="968"/>
        <v>13161</v>
      </c>
      <c r="BI2498" s="7" t="s">
        <v>1447</v>
      </c>
    </row>
    <row r="2499" spans="1:61" ht="14" hidden="1" customHeight="1" outlineLevel="1" x14ac:dyDescent="0.2">
      <c r="A2499" t="s">
        <v>1259</v>
      </c>
      <c r="B2499" t="s">
        <v>1186</v>
      </c>
      <c r="C2499" s="1">
        <f t="shared" si="960"/>
        <v>6926</v>
      </c>
      <c r="D2499" s="7">
        <f>IF(N2499&gt;0, RANK(N2499,(N2499:P2499,Q2499:AF2499)),0)</f>
        <v>1</v>
      </c>
      <c r="E2499" s="7">
        <f>IF(O2499&gt;0,RANK(O2499,(N2499:P2499,Q2499:AF2499)),0)</f>
        <v>2</v>
      </c>
      <c r="F2499" s="7">
        <f>IF(P2499&gt;0,RANK(P2499,(N2499:P2499,Q2499:AF2499)),0)</f>
        <v>0</v>
      </c>
      <c r="G2499" s="1">
        <f t="shared" si="961"/>
        <v>608</v>
      </c>
      <c r="H2499" s="2">
        <f t="shared" si="962"/>
        <v>8.7785157377995957E-2</v>
      </c>
      <c r="I2499" s="2"/>
      <c r="J2499" s="2">
        <f t="shared" si="963"/>
        <v>0.54389257868899799</v>
      </c>
      <c r="K2499" s="2">
        <f t="shared" si="963"/>
        <v>0.45610742131100201</v>
      </c>
      <c r="L2499" s="2">
        <f t="shared" si="963"/>
        <v>0</v>
      </c>
      <c r="M2499" s="2">
        <f t="shared" si="964"/>
        <v>0</v>
      </c>
      <c r="N2499" s="167">
        <v>3767</v>
      </c>
      <c r="O2499" s="167">
        <v>3159</v>
      </c>
      <c r="P2499" s="167"/>
      <c r="Q2499" s="167"/>
      <c r="R2499" s="167"/>
      <c r="S2499" s="167"/>
      <c r="X2499" s="1"/>
      <c r="AP2499" s="7">
        <f>IF(Q2499&gt;0,RANK(Q2499,(N2499:P2499,Q2499:AF2499)),0)</f>
        <v>0</v>
      </c>
      <c r="AQ2499" s="7">
        <f>IF(R2499&gt;0,RANK(R2499,(N2499:P2499,Q2499:AF2499)),0)</f>
        <v>0</v>
      </c>
      <c r="AR2499" s="7">
        <f>IF(T2499&gt;0,RANK(T2499,(N2499:P2499,Q2499:AF2499)),0)</f>
        <v>0</v>
      </c>
      <c r="AS2499" s="7">
        <f>IF(S2499&gt;0,RANK(S2499,(N2499:P2499,Q2499:AF2499)),0)</f>
        <v>0</v>
      </c>
      <c r="AT2499" s="2">
        <f t="shared" si="965"/>
        <v>0</v>
      </c>
      <c r="AU2499" s="2">
        <f t="shared" si="965"/>
        <v>0</v>
      </c>
      <c r="AV2499" s="2">
        <f t="shared" si="966"/>
        <v>0</v>
      </c>
      <c r="AW2499" s="2">
        <f t="shared" si="967"/>
        <v>0</v>
      </c>
      <c r="AY2499" t="s">
        <v>1259</v>
      </c>
      <c r="AZ2499" t="s">
        <v>1186</v>
      </c>
      <c r="BA2499">
        <v>10</v>
      </c>
      <c r="BC2499">
        <v>3</v>
      </c>
      <c r="BD2499" s="91">
        <v>13</v>
      </c>
      <c r="BE2499" s="93">
        <v>163</v>
      </c>
      <c r="BF2499" s="96">
        <f t="shared" si="969"/>
        <v>13163</v>
      </c>
      <c r="BG2499" s="96">
        <f t="shared" si="968"/>
        <v>13163</v>
      </c>
      <c r="BI2499" s="7" t="s">
        <v>1447</v>
      </c>
    </row>
    <row r="2500" spans="1:61" ht="14" hidden="1" customHeight="1" outlineLevel="1" x14ac:dyDescent="0.2">
      <c r="A2500" t="s">
        <v>600</v>
      </c>
      <c r="B2500" t="s">
        <v>1186</v>
      </c>
      <c r="C2500" s="1">
        <f t="shared" si="960"/>
        <v>3114</v>
      </c>
      <c r="D2500" s="7">
        <f>IF(N2500&gt;0, RANK(N2500,(N2500:P2500,Q2500:AF2500)),0)</f>
        <v>2</v>
      </c>
      <c r="E2500" s="7">
        <f>IF(O2500&gt;0,RANK(O2500,(N2500:P2500,Q2500:AF2500)),0)</f>
        <v>1</v>
      </c>
      <c r="F2500" s="7">
        <f>IF(P2500&gt;0,RANK(P2500,(N2500:P2500,Q2500:AF2500)),0)</f>
        <v>0</v>
      </c>
      <c r="G2500" s="1">
        <f t="shared" si="961"/>
        <v>776</v>
      </c>
      <c r="H2500" s="2">
        <f t="shared" si="962"/>
        <v>0.24919717405266539</v>
      </c>
      <c r="I2500" s="2"/>
      <c r="J2500" s="2">
        <f t="shared" si="963"/>
        <v>0.3754014129736673</v>
      </c>
      <c r="K2500" s="2">
        <f t="shared" si="963"/>
        <v>0.62459858702633264</v>
      </c>
      <c r="L2500" s="2">
        <f t="shared" si="963"/>
        <v>0</v>
      </c>
      <c r="M2500" s="2">
        <f t="shared" si="964"/>
        <v>0</v>
      </c>
      <c r="N2500" s="167">
        <v>1169</v>
      </c>
      <c r="O2500" s="167">
        <v>1945</v>
      </c>
      <c r="P2500" s="167"/>
      <c r="Q2500" s="167"/>
      <c r="R2500" s="167"/>
      <c r="S2500" s="167"/>
      <c r="X2500" s="1"/>
      <c r="AP2500" s="7">
        <f>IF(Q2500&gt;0,RANK(Q2500,(N2500:P2500,Q2500:AF2500)),0)</f>
        <v>0</v>
      </c>
      <c r="AQ2500" s="7">
        <f>IF(R2500&gt;0,RANK(R2500,(N2500:P2500,Q2500:AF2500)),0)</f>
        <v>0</v>
      </c>
      <c r="AR2500" s="7">
        <f>IF(T2500&gt;0,RANK(T2500,(N2500:P2500,Q2500:AF2500)),0)</f>
        <v>0</v>
      </c>
      <c r="AS2500" s="7">
        <f>IF(S2500&gt;0,RANK(S2500,(N2500:P2500,Q2500:AF2500)),0)</f>
        <v>0</v>
      </c>
      <c r="AT2500" s="2">
        <f t="shared" si="965"/>
        <v>0</v>
      </c>
      <c r="AU2500" s="2">
        <f t="shared" si="965"/>
        <v>0</v>
      </c>
      <c r="AV2500" s="2">
        <f t="shared" si="966"/>
        <v>0</v>
      </c>
      <c r="AW2500" s="2">
        <f t="shared" si="967"/>
        <v>0</v>
      </c>
      <c r="AY2500" t="s">
        <v>600</v>
      </c>
      <c r="AZ2500" t="s">
        <v>1186</v>
      </c>
      <c r="BA2500">
        <v>12</v>
      </c>
      <c r="BC2500">
        <v>3</v>
      </c>
      <c r="BD2500" s="91">
        <v>13</v>
      </c>
      <c r="BE2500" s="93">
        <v>165</v>
      </c>
      <c r="BF2500" s="96">
        <f t="shared" si="969"/>
        <v>13165</v>
      </c>
      <c r="BG2500" s="96">
        <f t="shared" si="968"/>
        <v>13165</v>
      </c>
      <c r="BI2500" s="7" t="s">
        <v>1447</v>
      </c>
    </row>
    <row r="2501" spans="1:61" ht="14" hidden="1" customHeight="1" outlineLevel="1" x14ac:dyDescent="0.2">
      <c r="A2501" t="s">
        <v>2393</v>
      </c>
      <c r="B2501" t="s">
        <v>1186</v>
      </c>
      <c r="C2501" s="1">
        <f t="shared" si="960"/>
        <v>3576</v>
      </c>
      <c r="D2501" s="7">
        <f>IF(N2501&gt;0, RANK(N2501,(N2501:P2501,Q2501:AF2501)),0)</f>
        <v>2</v>
      </c>
      <c r="E2501" s="7">
        <f>IF(O2501&gt;0,RANK(O2501,(N2501:P2501,Q2501:AF2501)),0)</f>
        <v>1</v>
      </c>
      <c r="F2501" s="7">
        <f>IF(P2501&gt;0,RANK(P2501,(N2501:P2501,Q2501:AF2501)),0)</f>
        <v>0</v>
      </c>
      <c r="G2501" s="1">
        <f t="shared" si="961"/>
        <v>1482</v>
      </c>
      <c r="H2501" s="2">
        <f t="shared" si="962"/>
        <v>0.41442953020134227</v>
      </c>
      <c r="I2501" s="2"/>
      <c r="J2501" s="2">
        <f t="shared" si="963"/>
        <v>0.29278523489932884</v>
      </c>
      <c r="K2501" s="2">
        <f t="shared" si="963"/>
        <v>0.70721476510067116</v>
      </c>
      <c r="L2501" s="2">
        <f t="shared" si="963"/>
        <v>0</v>
      </c>
      <c r="M2501" s="2">
        <f t="shared" si="964"/>
        <v>0</v>
      </c>
      <c r="N2501" s="167">
        <v>1047</v>
      </c>
      <c r="O2501" s="167">
        <v>2529</v>
      </c>
      <c r="P2501" s="167"/>
      <c r="Q2501" s="167"/>
      <c r="R2501" s="167"/>
      <c r="S2501" s="167"/>
      <c r="X2501" s="1"/>
      <c r="AP2501" s="7">
        <f>IF(Q2501&gt;0,RANK(Q2501,(N2501:P2501,Q2501:AF2501)),0)</f>
        <v>0</v>
      </c>
      <c r="AQ2501" s="7">
        <f>IF(R2501&gt;0,RANK(R2501,(N2501:P2501,Q2501:AF2501)),0)</f>
        <v>0</v>
      </c>
      <c r="AR2501" s="7">
        <f>IF(T2501&gt;0,RANK(T2501,(N2501:P2501,Q2501:AF2501)),0)</f>
        <v>0</v>
      </c>
      <c r="AS2501" s="7">
        <f>IF(S2501&gt;0,RANK(S2501,(N2501:P2501,Q2501:AF2501)),0)</f>
        <v>0</v>
      </c>
      <c r="AT2501" s="2">
        <f t="shared" si="965"/>
        <v>0</v>
      </c>
      <c r="AU2501" s="2">
        <f t="shared" si="965"/>
        <v>0</v>
      </c>
      <c r="AV2501" s="2">
        <f t="shared" si="966"/>
        <v>0</v>
      </c>
      <c r="AW2501" s="2">
        <f t="shared" si="967"/>
        <v>0</v>
      </c>
      <c r="AY2501" t="s">
        <v>2393</v>
      </c>
      <c r="AZ2501" t="s">
        <v>1186</v>
      </c>
      <c r="BA2501">
        <v>10</v>
      </c>
      <c r="BC2501">
        <v>3</v>
      </c>
      <c r="BD2501" s="91">
        <v>13</v>
      </c>
      <c r="BE2501" s="93">
        <v>167</v>
      </c>
      <c r="BF2501" s="96">
        <f t="shared" si="969"/>
        <v>13167</v>
      </c>
      <c r="BG2501" s="96">
        <f t="shared" si="968"/>
        <v>13167</v>
      </c>
      <c r="BI2501" s="7" t="s">
        <v>1447</v>
      </c>
    </row>
    <row r="2502" spans="1:61" ht="14" hidden="1" customHeight="1" outlineLevel="1" x14ac:dyDescent="0.2">
      <c r="A2502" t="s">
        <v>2131</v>
      </c>
      <c r="B2502" t="s">
        <v>1186</v>
      </c>
      <c r="C2502" s="1">
        <f t="shared" si="960"/>
        <v>13337</v>
      </c>
      <c r="D2502" s="7">
        <f>IF(N2502&gt;0, RANK(N2502,(N2502:P2502,Q2502:AF2502)),0)</f>
        <v>2</v>
      </c>
      <c r="E2502" s="7">
        <f>IF(O2502&gt;0,RANK(O2502,(N2502:P2502,Q2502:AF2502)),0)</f>
        <v>1</v>
      </c>
      <c r="F2502" s="7">
        <f>IF(P2502&gt;0,RANK(P2502,(N2502:P2502,Q2502:AF2502)),0)</f>
        <v>0</v>
      </c>
      <c r="G2502" s="1">
        <f t="shared" si="961"/>
        <v>4269</v>
      </c>
      <c r="H2502" s="2">
        <f t="shared" si="962"/>
        <v>0.32008697608157755</v>
      </c>
      <c r="I2502" s="2"/>
      <c r="J2502" s="2">
        <f t="shared" si="963"/>
        <v>0.33995651195921123</v>
      </c>
      <c r="K2502" s="2">
        <f t="shared" si="963"/>
        <v>0.66004348804078883</v>
      </c>
      <c r="L2502" s="2">
        <f t="shared" si="963"/>
        <v>0</v>
      </c>
      <c r="M2502" s="2">
        <f t="shared" si="964"/>
        <v>0</v>
      </c>
      <c r="N2502" s="167">
        <v>4534</v>
      </c>
      <c r="O2502" s="167">
        <v>8803</v>
      </c>
      <c r="P2502" s="167"/>
      <c r="Q2502" s="167"/>
      <c r="R2502" s="167"/>
      <c r="S2502" s="167"/>
      <c r="X2502" s="1"/>
      <c r="AP2502" s="7">
        <f>IF(Q2502&gt;0,RANK(Q2502,(N2502:P2502,Q2502:AF2502)),0)</f>
        <v>0</v>
      </c>
      <c r="AQ2502" s="7">
        <f>IF(R2502&gt;0,RANK(R2502,(N2502:P2502,Q2502:AF2502)),0)</f>
        <v>0</v>
      </c>
      <c r="AR2502" s="7">
        <f>IF(T2502&gt;0,RANK(T2502,(N2502:P2502,Q2502:AF2502)),0)</f>
        <v>0</v>
      </c>
      <c r="AS2502" s="7">
        <f>IF(S2502&gt;0,RANK(S2502,(N2502:P2502,Q2502:AF2502)),0)</f>
        <v>0</v>
      </c>
      <c r="AT2502" s="2">
        <f t="shared" si="965"/>
        <v>0</v>
      </c>
      <c r="AU2502" s="2">
        <f t="shared" si="965"/>
        <v>0</v>
      </c>
      <c r="AV2502" s="2">
        <f t="shared" si="966"/>
        <v>0</v>
      </c>
      <c r="AW2502" s="2">
        <f t="shared" si="967"/>
        <v>0</v>
      </c>
      <c r="AY2502" t="s">
        <v>2131</v>
      </c>
      <c r="AZ2502" t="s">
        <v>1186</v>
      </c>
      <c r="BA2502">
        <v>8</v>
      </c>
      <c r="BC2502">
        <v>3</v>
      </c>
      <c r="BD2502" s="91">
        <v>13</v>
      </c>
      <c r="BE2502" s="93">
        <v>169</v>
      </c>
      <c r="BF2502" s="96">
        <f t="shared" si="969"/>
        <v>13169</v>
      </c>
      <c r="BG2502" s="96">
        <f t="shared" si="968"/>
        <v>13169</v>
      </c>
      <c r="BI2502" s="7" t="s">
        <v>1447</v>
      </c>
    </row>
    <row r="2503" spans="1:61" ht="14" hidden="1" customHeight="1" outlineLevel="1" x14ac:dyDescent="0.2">
      <c r="A2503" t="s">
        <v>1683</v>
      </c>
      <c r="B2503" t="s">
        <v>1186</v>
      </c>
      <c r="C2503" s="1">
        <f t="shared" si="960"/>
        <v>7986</v>
      </c>
      <c r="D2503" s="7">
        <f>IF(N2503&gt;0, RANK(N2503,(N2503:P2503,Q2503:AF2503)),0)</f>
        <v>2</v>
      </c>
      <c r="E2503" s="7">
        <f>IF(O2503&gt;0,RANK(O2503,(N2503:P2503,Q2503:AF2503)),0)</f>
        <v>1</v>
      </c>
      <c r="F2503" s="7">
        <f>IF(P2503&gt;0,RANK(P2503,(N2503:P2503,Q2503:AF2503)),0)</f>
        <v>0</v>
      </c>
      <c r="G2503" s="1">
        <f t="shared" si="961"/>
        <v>3130</v>
      </c>
      <c r="H2503" s="2">
        <f t="shared" si="962"/>
        <v>0.3919358878036564</v>
      </c>
      <c r="I2503" s="2"/>
      <c r="J2503" s="2">
        <f t="shared" si="963"/>
        <v>0.3040320560981718</v>
      </c>
      <c r="K2503" s="2">
        <f t="shared" si="963"/>
        <v>0.69596794390182815</v>
      </c>
      <c r="L2503" s="2">
        <f t="shared" si="963"/>
        <v>0</v>
      </c>
      <c r="M2503" s="2">
        <f t="shared" si="964"/>
        <v>1.1102230246251565E-16</v>
      </c>
      <c r="N2503" s="167">
        <v>2428</v>
      </c>
      <c r="O2503" s="167">
        <v>5558</v>
      </c>
      <c r="P2503" s="167"/>
      <c r="Q2503" s="167"/>
      <c r="R2503" s="167"/>
      <c r="S2503" s="167"/>
      <c r="X2503" s="1"/>
      <c r="AP2503" s="7">
        <f>IF(Q2503&gt;0,RANK(Q2503,(N2503:P2503,Q2503:AF2503)),0)</f>
        <v>0</v>
      </c>
      <c r="AQ2503" s="7">
        <f>IF(R2503&gt;0,RANK(R2503,(N2503:P2503,Q2503:AF2503)),0)</f>
        <v>0</v>
      </c>
      <c r="AR2503" s="7">
        <f>IF(T2503&gt;0,RANK(T2503,(N2503:P2503,Q2503:AF2503)),0)</f>
        <v>0</v>
      </c>
      <c r="AS2503" s="7">
        <f>IF(S2503&gt;0,RANK(S2503,(N2503:P2503,Q2503:AF2503)),0)</f>
        <v>0</v>
      </c>
      <c r="AT2503" s="2">
        <f t="shared" si="965"/>
        <v>0</v>
      </c>
      <c r="AU2503" s="2">
        <f t="shared" si="965"/>
        <v>0</v>
      </c>
      <c r="AV2503" s="2">
        <f t="shared" si="966"/>
        <v>0</v>
      </c>
      <c r="AW2503" s="2">
        <f t="shared" si="967"/>
        <v>0</v>
      </c>
      <c r="AY2503" t="s">
        <v>1683</v>
      </c>
      <c r="AZ2503" t="s">
        <v>1186</v>
      </c>
      <c r="BA2503">
        <v>3</v>
      </c>
      <c r="BC2503">
        <v>3</v>
      </c>
      <c r="BD2503" s="91">
        <v>13</v>
      </c>
      <c r="BE2503" s="93">
        <v>171</v>
      </c>
      <c r="BF2503" s="96">
        <f t="shared" si="969"/>
        <v>13171</v>
      </c>
      <c r="BG2503" s="96">
        <f t="shared" si="968"/>
        <v>13171</v>
      </c>
      <c r="BI2503" s="7" t="s">
        <v>1447</v>
      </c>
    </row>
    <row r="2504" spans="1:61" ht="14" hidden="1" customHeight="1" outlineLevel="1" x14ac:dyDescent="0.2">
      <c r="A2504" t="s">
        <v>187</v>
      </c>
      <c r="B2504" t="s">
        <v>1186</v>
      </c>
      <c r="C2504" s="1">
        <f t="shared" si="960"/>
        <v>3036</v>
      </c>
      <c r="D2504" s="7">
        <f>IF(N2504&gt;0, RANK(N2504,(N2504:P2504,Q2504:AF2504)),0)</f>
        <v>2</v>
      </c>
      <c r="E2504" s="7">
        <f>IF(O2504&gt;0,RANK(O2504,(N2504:P2504,Q2504:AF2504)),0)</f>
        <v>1</v>
      </c>
      <c r="F2504" s="7">
        <f>IF(P2504&gt;0,RANK(P2504,(N2504:P2504,Q2504:AF2504)),0)</f>
        <v>0</v>
      </c>
      <c r="G2504" s="1">
        <f t="shared" si="961"/>
        <v>1216</v>
      </c>
      <c r="H2504" s="2">
        <f t="shared" si="962"/>
        <v>0.40052700922266138</v>
      </c>
      <c r="I2504" s="2"/>
      <c r="J2504" s="2">
        <f t="shared" si="963"/>
        <v>0.29973649538866931</v>
      </c>
      <c r="K2504" s="2">
        <f t="shared" si="963"/>
        <v>0.70026350461133069</v>
      </c>
      <c r="L2504" s="2">
        <f t="shared" si="963"/>
        <v>0</v>
      </c>
      <c r="M2504" s="2">
        <f t="shared" si="964"/>
        <v>0</v>
      </c>
      <c r="N2504" s="167">
        <v>910</v>
      </c>
      <c r="O2504" s="167">
        <v>2126</v>
      </c>
      <c r="P2504" s="167"/>
      <c r="Q2504" s="167"/>
      <c r="R2504" s="167"/>
      <c r="S2504" s="167"/>
      <c r="X2504" s="1"/>
      <c r="AP2504" s="7">
        <f>IF(Q2504&gt;0,RANK(Q2504,(N2504:P2504,Q2504:AF2504)),0)</f>
        <v>0</v>
      </c>
      <c r="AQ2504" s="7">
        <f>IF(R2504&gt;0,RANK(R2504,(N2504:P2504,Q2504:AF2504)),0)</f>
        <v>0</v>
      </c>
      <c r="AR2504" s="7">
        <f>IF(T2504&gt;0,RANK(T2504,(N2504:P2504,Q2504:AF2504)),0)</f>
        <v>0</v>
      </c>
      <c r="AS2504" s="7">
        <f>IF(S2504&gt;0,RANK(S2504,(N2504:P2504,Q2504:AF2504)),0)</f>
        <v>0</v>
      </c>
      <c r="AT2504" s="2">
        <f t="shared" si="965"/>
        <v>0</v>
      </c>
      <c r="AU2504" s="2">
        <f t="shared" si="965"/>
        <v>0</v>
      </c>
      <c r="AV2504" s="2">
        <f t="shared" si="966"/>
        <v>0</v>
      </c>
      <c r="AW2504" s="2">
        <f t="shared" si="967"/>
        <v>0</v>
      </c>
      <c r="AY2504" t="s">
        <v>187</v>
      </c>
      <c r="AZ2504" t="s">
        <v>1186</v>
      </c>
      <c r="BA2504">
        <v>8</v>
      </c>
      <c r="BC2504">
        <v>3</v>
      </c>
      <c r="BD2504" s="91">
        <v>13</v>
      </c>
      <c r="BE2504" s="93">
        <v>173</v>
      </c>
      <c r="BF2504" s="96">
        <f t="shared" si="969"/>
        <v>13173</v>
      </c>
      <c r="BG2504" s="96">
        <f t="shared" si="968"/>
        <v>13173</v>
      </c>
      <c r="BI2504" s="7" t="s">
        <v>1447</v>
      </c>
    </row>
    <row r="2505" spans="1:61" ht="14" hidden="1" customHeight="1" outlineLevel="1" x14ac:dyDescent="0.2">
      <c r="A2505" t="s">
        <v>2535</v>
      </c>
      <c r="B2505" t="s">
        <v>1186</v>
      </c>
      <c r="C2505" s="1">
        <f t="shared" si="960"/>
        <v>20241</v>
      </c>
      <c r="D2505" s="7">
        <f>IF(N2505&gt;0, RANK(N2505,(N2505:P2505,Q2505:AF2505)),0)</f>
        <v>2</v>
      </c>
      <c r="E2505" s="7">
        <f>IF(O2505&gt;0,RANK(O2505,(N2505:P2505,Q2505:AF2505)),0)</f>
        <v>1</v>
      </c>
      <c r="F2505" s="7">
        <f>IF(P2505&gt;0,RANK(P2505,(N2505:P2505,Q2505:AF2505)),0)</f>
        <v>0</v>
      </c>
      <c r="G2505" s="1">
        <f t="shared" si="961"/>
        <v>5371</v>
      </c>
      <c r="H2505" s="2">
        <f t="shared" si="962"/>
        <v>0.26535250234672197</v>
      </c>
      <c r="I2505" s="2"/>
      <c r="J2505" s="2">
        <f t="shared" si="963"/>
        <v>0.36732374882663898</v>
      </c>
      <c r="K2505" s="2">
        <f t="shared" si="963"/>
        <v>0.63267625117336102</v>
      </c>
      <c r="L2505" s="2">
        <f t="shared" si="963"/>
        <v>0</v>
      </c>
      <c r="M2505" s="2">
        <f t="shared" si="964"/>
        <v>0</v>
      </c>
      <c r="N2505" s="167">
        <v>7435</v>
      </c>
      <c r="O2505" s="167">
        <v>12806</v>
      </c>
      <c r="P2505" s="167"/>
      <c r="Q2505" s="167"/>
      <c r="R2505" s="167"/>
      <c r="S2505" s="167"/>
      <c r="X2505" s="1"/>
      <c r="AP2505" s="7">
        <f>IF(Q2505&gt;0,RANK(Q2505,(N2505:P2505,Q2505:AF2505)),0)</f>
        <v>0</v>
      </c>
      <c r="AQ2505" s="7">
        <f>IF(R2505&gt;0,RANK(R2505,(N2505:P2505,Q2505:AF2505)),0)</f>
        <v>0</v>
      </c>
      <c r="AR2505" s="7">
        <f>IF(T2505&gt;0,RANK(T2505,(N2505:P2505,Q2505:AF2505)),0)</f>
        <v>0</v>
      </c>
      <c r="AS2505" s="7">
        <f>IF(S2505&gt;0,RANK(S2505,(N2505:P2505,Q2505:AF2505)),0)</f>
        <v>0</v>
      </c>
      <c r="AT2505" s="2">
        <f t="shared" si="965"/>
        <v>0</v>
      </c>
      <c r="AU2505" s="2">
        <f t="shared" si="965"/>
        <v>0</v>
      </c>
      <c r="AV2505" s="2">
        <f t="shared" si="966"/>
        <v>0</v>
      </c>
      <c r="AW2505" s="2">
        <f t="shared" si="967"/>
        <v>0</v>
      </c>
      <c r="AY2505" t="s">
        <v>2535</v>
      </c>
      <c r="AZ2505" t="s">
        <v>1186</v>
      </c>
      <c r="BA2505">
        <v>12</v>
      </c>
      <c r="BC2505">
        <v>3</v>
      </c>
      <c r="BD2505" s="91">
        <v>13</v>
      </c>
      <c r="BE2505" s="93">
        <v>175</v>
      </c>
      <c r="BF2505" s="96">
        <f t="shared" si="969"/>
        <v>13175</v>
      </c>
      <c r="BG2505" s="96">
        <f t="shared" si="968"/>
        <v>13175</v>
      </c>
      <c r="BI2505" s="7" t="s">
        <v>1447</v>
      </c>
    </row>
    <row r="2506" spans="1:61" ht="14" hidden="1" customHeight="1" outlineLevel="1" x14ac:dyDescent="0.2">
      <c r="A2506" t="s">
        <v>1563</v>
      </c>
      <c r="B2506" t="s">
        <v>1186</v>
      </c>
      <c r="C2506" s="1">
        <f t="shared" si="960"/>
        <v>14897</v>
      </c>
      <c r="D2506" s="7">
        <f>IF(N2506&gt;0, RANK(N2506,(N2506:P2506,Q2506:AF2506)),0)</f>
        <v>2</v>
      </c>
      <c r="E2506" s="7">
        <f>IF(O2506&gt;0,RANK(O2506,(N2506:P2506,Q2506:AF2506)),0)</f>
        <v>1</v>
      </c>
      <c r="F2506" s="7">
        <f>IF(P2506&gt;0,RANK(P2506,(N2506:P2506,Q2506:AF2506)),0)</f>
        <v>0</v>
      </c>
      <c r="G2506" s="1">
        <f t="shared" si="961"/>
        <v>6417</v>
      </c>
      <c r="H2506" s="2">
        <f t="shared" si="962"/>
        <v>0.43075787071222393</v>
      </c>
      <c r="I2506" s="2"/>
      <c r="J2506" s="2">
        <f t="shared" si="963"/>
        <v>0.28462106464388803</v>
      </c>
      <c r="K2506" s="2">
        <f t="shared" si="963"/>
        <v>0.71537893535611197</v>
      </c>
      <c r="L2506" s="2">
        <f t="shared" si="963"/>
        <v>0</v>
      </c>
      <c r="M2506" s="2">
        <f t="shared" si="964"/>
        <v>0</v>
      </c>
      <c r="N2506" s="167">
        <v>4240</v>
      </c>
      <c r="O2506" s="167">
        <v>10657</v>
      </c>
      <c r="P2506" s="167"/>
      <c r="Q2506" s="167"/>
      <c r="R2506" s="167"/>
      <c r="S2506" s="167"/>
      <c r="X2506" s="1"/>
      <c r="AP2506" s="7">
        <f>IF(Q2506&gt;0,RANK(Q2506,(N2506:P2506,Q2506:AF2506)),0)</f>
        <v>0</v>
      </c>
      <c r="AQ2506" s="7">
        <f>IF(R2506&gt;0,RANK(R2506,(N2506:P2506,Q2506:AF2506)),0)</f>
        <v>0</v>
      </c>
      <c r="AR2506" s="7">
        <f>IF(T2506&gt;0,RANK(T2506,(N2506:P2506,Q2506:AF2506)),0)</f>
        <v>0</v>
      </c>
      <c r="AS2506" s="7">
        <f>IF(S2506&gt;0,RANK(S2506,(N2506:P2506,Q2506:AF2506)),0)</f>
        <v>0</v>
      </c>
      <c r="AT2506" s="2">
        <f t="shared" si="965"/>
        <v>0</v>
      </c>
      <c r="AU2506" s="2">
        <f t="shared" si="965"/>
        <v>0</v>
      </c>
      <c r="AV2506" s="2">
        <f t="shared" si="966"/>
        <v>0</v>
      </c>
      <c r="AW2506" s="2">
        <f t="shared" si="967"/>
        <v>0</v>
      </c>
      <c r="AY2506" t="s">
        <v>1563</v>
      </c>
      <c r="AZ2506" t="s">
        <v>1186</v>
      </c>
      <c r="BA2506">
        <v>2</v>
      </c>
      <c r="BC2506">
        <v>3</v>
      </c>
      <c r="BD2506" s="91">
        <v>13</v>
      </c>
      <c r="BE2506" s="93">
        <v>177</v>
      </c>
      <c r="BF2506" s="96">
        <f t="shared" si="969"/>
        <v>13177</v>
      </c>
      <c r="BG2506" s="96">
        <f t="shared" si="968"/>
        <v>13177</v>
      </c>
      <c r="BI2506" s="7" t="s">
        <v>1447</v>
      </c>
    </row>
    <row r="2507" spans="1:61" ht="14" hidden="1" customHeight="1" outlineLevel="1" x14ac:dyDescent="0.2">
      <c r="A2507" t="s">
        <v>2411</v>
      </c>
      <c r="B2507" t="s">
        <v>1186</v>
      </c>
      <c r="C2507" s="1">
        <f t="shared" si="960"/>
        <v>18332</v>
      </c>
      <c r="D2507" s="7">
        <f>IF(N2507&gt;0, RANK(N2507,(N2507:P2507,Q2507:AF2507)),0)</f>
        <v>1</v>
      </c>
      <c r="E2507" s="7">
        <f>IF(O2507&gt;0,RANK(O2507,(N2507:P2507,Q2507:AF2507)),0)</f>
        <v>2</v>
      </c>
      <c r="F2507" s="7">
        <f>IF(P2507&gt;0,RANK(P2507,(N2507:P2507,Q2507:AF2507)),0)</f>
        <v>0</v>
      </c>
      <c r="G2507" s="1">
        <f t="shared" si="961"/>
        <v>5418</v>
      </c>
      <c r="H2507" s="2">
        <f t="shared" si="962"/>
        <v>0.29554876718306788</v>
      </c>
      <c r="I2507" s="2"/>
      <c r="J2507" s="2">
        <f t="shared" si="963"/>
        <v>0.64777438359153394</v>
      </c>
      <c r="K2507" s="2">
        <f t="shared" si="963"/>
        <v>0.35222561640846606</v>
      </c>
      <c r="L2507" s="2">
        <f t="shared" si="963"/>
        <v>0</v>
      </c>
      <c r="M2507" s="2">
        <f t="shared" si="964"/>
        <v>0</v>
      </c>
      <c r="N2507" s="167">
        <v>11875</v>
      </c>
      <c r="O2507" s="167">
        <v>6457</v>
      </c>
      <c r="P2507" s="167"/>
      <c r="Q2507" s="167"/>
      <c r="R2507" s="167"/>
      <c r="S2507" s="167"/>
      <c r="X2507" s="1"/>
      <c r="AP2507" s="7">
        <f>IF(Q2507&gt;0,RANK(Q2507,(N2507:P2507,Q2507:AF2507)),0)</f>
        <v>0</v>
      </c>
      <c r="AQ2507" s="7">
        <f>IF(R2507&gt;0,RANK(R2507,(N2507:P2507,Q2507:AF2507)),0)</f>
        <v>0</v>
      </c>
      <c r="AR2507" s="7">
        <f>IF(T2507&gt;0,RANK(T2507,(N2507:P2507,Q2507:AF2507)),0)</f>
        <v>0</v>
      </c>
      <c r="AS2507" s="7">
        <f>IF(S2507&gt;0,RANK(S2507,(N2507:P2507,Q2507:AF2507)),0)</f>
        <v>0</v>
      </c>
      <c r="AT2507" s="2">
        <f t="shared" si="965"/>
        <v>0</v>
      </c>
      <c r="AU2507" s="2">
        <f t="shared" si="965"/>
        <v>0</v>
      </c>
      <c r="AV2507" s="2">
        <f t="shared" si="966"/>
        <v>0</v>
      </c>
      <c r="AW2507" s="2">
        <f t="shared" si="967"/>
        <v>0</v>
      </c>
      <c r="AY2507" t="s">
        <v>2411</v>
      </c>
      <c r="AZ2507" t="s">
        <v>1186</v>
      </c>
      <c r="BA2507">
        <v>1</v>
      </c>
      <c r="BC2507">
        <v>3</v>
      </c>
      <c r="BD2507" s="91">
        <v>13</v>
      </c>
      <c r="BE2507" s="93">
        <v>179</v>
      </c>
      <c r="BF2507" s="96">
        <f t="shared" si="969"/>
        <v>13179</v>
      </c>
      <c r="BG2507" s="96">
        <f t="shared" si="968"/>
        <v>13179</v>
      </c>
      <c r="BI2507" s="7" t="s">
        <v>1447</v>
      </c>
    </row>
    <row r="2508" spans="1:61" ht="14" hidden="1" customHeight="1" outlineLevel="1" x14ac:dyDescent="0.2">
      <c r="A2508" t="s">
        <v>181</v>
      </c>
      <c r="B2508" t="s">
        <v>1186</v>
      </c>
      <c r="C2508" s="1">
        <f t="shared" si="960"/>
        <v>4220</v>
      </c>
      <c r="D2508" s="7">
        <f>IF(N2508&gt;0, RANK(N2508,(N2508:P2508,Q2508:AF2508)),0)</f>
        <v>2</v>
      </c>
      <c r="E2508" s="7">
        <f>IF(O2508&gt;0,RANK(O2508,(N2508:P2508,Q2508:AF2508)),0)</f>
        <v>1</v>
      </c>
      <c r="F2508" s="7">
        <f>IF(P2508&gt;0,RANK(P2508,(N2508:P2508,Q2508:AF2508)),0)</f>
        <v>0</v>
      </c>
      <c r="G2508" s="1">
        <f t="shared" si="961"/>
        <v>1586</v>
      </c>
      <c r="H2508" s="2">
        <f t="shared" si="962"/>
        <v>0.37582938388625592</v>
      </c>
      <c r="I2508" s="2"/>
      <c r="J2508" s="2">
        <f t="shared" si="963"/>
        <v>0.31208530805687201</v>
      </c>
      <c r="K2508" s="2">
        <f t="shared" si="963"/>
        <v>0.68791469194312793</v>
      </c>
      <c r="L2508" s="2">
        <f t="shared" si="963"/>
        <v>0</v>
      </c>
      <c r="M2508" s="2">
        <f t="shared" si="964"/>
        <v>1.1102230246251565E-16</v>
      </c>
      <c r="N2508" s="167">
        <v>1317</v>
      </c>
      <c r="O2508" s="167">
        <v>2903</v>
      </c>
      <c r="P2508" s="167"/>
      <c r="Q2508" s="167"/>
      <c r="R2508" s="167"/>
      <c r="S2508" s="167"/>
      <c r="X2508" s="1"/>
      <c r="AP2508" s="7">
        <f>IF(Q2508&gt;0,RANK(Q2508,(N2508:P2508,Q2508:AF2508)),0)</f>
        <v>0</v>
      </c>
      <c r="AQ2508" s="7">
        <f>IF(R2508&gt;0,RANK(R2508,(N2508:P2508,Q2508:AF2508)),0)</f>
        <v>0</v>
      </c>
      <c r="AR2508" s="7">
        <f>IF(T2508&gt;0,RANK(T2508,(N2508:P2508,Q2508:AF2508)),0)</f>
        <v>0</v>
      </c>
      <c r="AS2508" s="7">
        <f>IF(S2508&gt;0,RANK(S2508,(N2508:P2508,Q2508:AF2508)),0)</f>
        <v>0</v>
      </c>
      <c r="AT2508" s="2">
        <f t="shared" si="965"/>
        <v>0</v>
      </c>
      <c r="AU2508" s="2">
        <f t="shared" si="965"/>
        <v>0</v>
      </c>
      <c r="AV2508" s="2">
        <f t="shared" si="966"/>
        <v>0</v>
      </c>
      <c r="AW2508" s="2">
        <f t="shared" si="967"/>
        <v>0</v>
      </c>
      <c r="AY2508" t="s">
        <v>181</v>
      </c>
      <c r="AZ2508" t="s">
        <v>1186</v>
      </c>
      <c r="BA2508">
        <v>10</v>
      </c>
      <c r="BC2508">
        <v>3</v>
      </c>
      <c r="BD2508" s="91">
        <v>13</v>
      </c>
      <c r="BE2508" s="93">
        <v>181</v>
      </c>
      <c r="BF2508" s="96">
        <f t="shared" si="969"/>
        <v>13181</v>
      </c>
      <c r="BG2508" s="96">
        <f t="shared" si="968"/>
        <v>13181</v>
      </c>
      <c r="BI2508" s="7" t="s">
        <v>1447</v>
      </c>
    </row>
    <row r="2509" spans="1:61" ht="14" hidden="1" customHeight="1" outlineLevel="1" x14ac:dyDescent="0.2">
      <c r="A2509" t="s">
        <v>1113</v>
      </c>
      <c r="B2509" t="s">
        <v>1186</v>
      </c>
      <c r="C2509" s="1">
        <f t="shared" si="960"/>
        <v>4638</v>
      </c>
      <c r="D2509" s="7">
        <f>IF(N2509&gt;0, RANK(N2509,(N2509:P2509,Q2509:AF2509)),0)</f>
        <v>2</v>
      </c>
      <c r="E2509" s="7">
        <f>IF(O2509&gt;0,RANK(O2509,(N2509:P2509,Q2509:AF2509)),0)</f>
        <v>1</v>
      </c>
      <c r="F2509" s="7">
        <f>IF(P2509&gt;0,RANK(P2509,(N2509:P2509,Q2509:AF2509)),0)</f>
        <v>0</v>
      </c>
      <c r="G2509" s="1">
        <f t="shared" si="961"/>
        <v>1032</v>
      </c>
      <c r="H2509" s="2">
        <f t="shared" si="962"/>
        <v>0.22250970245795601</v>
      </c>
      <c r="I2509" s="2"/>
      <c r="J2509" s="2">
        <f t="shared" si="963"/>
        <v>0.38874514877102201</v>
      </c>
      <c r="K2509" s="2">
        <f t="shared" si="963"/>
        <v>0.61125485122897805</v>
      </c>
      <c r="L2509" s="2">
        <f t="shared" si="963"/>
        <v>0</v>
      </c>
      <c r="M2509" s="2">
        <f t="shared" si="964"/>
        <v>-1.1102230246251565E-16</v>
      </c>
      <c r="N2509" s="167">
        <v>1803</v>
      </c>
      <c r="O2509" s="167">
        <v>2835</v>
      </c>
      <c r="P2509" s="167"/>
      <c r="Q2509" s="167"/>
      <c r="R2509" s="167"/>
      <c r="S2509" s="167"/>
      <c r="X2509" s="1"/>
      <c r="AP2509" s="7">
        <f>IF(Q2509&gt;0,RANK(Q2509,(N2509:P2509,Q2509:AF2509)),0)</f>
        <v>0</v>
      </c>
      <c r="AQ2509" s="7">
        <f>IF(R2509&gt;0,RANK(R2509,(N2509:P2509,Q2509:AF2509)),0)</f>
        <v>0</v>
      </c>
      <c r="AR2509" s="7">
        <f>IF(T2509&gt;0,RANK(T2509,(N2509:P2509,Q2509:AF2509)),0)</f>
        <v>0</v>
      </c>
      <c r="AS2509" s="7">
        <f>IF(S2509&gt;0,RANK(S2509,(N2509:P2509,Q2509:AF2509)),0)</f>
        <v>0</v>
      </c>
      <c r="AT2509" s="2">
        <f t="shared" si="965"/>
        <v>0</v>
      </c>
      <c r="AU2509" s="2">
        <f t="shared" si="965"/>
        <v>0</v>
      </c>
      <c r="AV2509" s="2">
        <f t="shared" si="966"/>
        <v>0</v>
      </c>
      <c r="AW2509" s="2">
        <f t="shared" si="967"/>
        <v>0</v>
      </c>
      <c r="AY2509" t="s">
        <v>1113</v>
      </c>
      <c r="AZ2509" t="s">
        <v>1186</v>
      </c>
      <c r="BA2509">
        <v>1</v>
      </c>
      <c r="BC2509">
        <v>3</v>
      </c>
      <c r="BD2509" s="91">
        <v>13</v>
      </c>
      <c r="BE2509" s="93">
        <v>183</v>
      </c>
      <c r="BF2509" s="96">
        <f t="shared" si="969"/>
        <v>13183</v>
      </c>
      <c r="BG2509" s="96">
        <f t="shared" si="968"/>
        <v>13183</v>
      </c>
      <c r="BI2509" s="7" t="s">
        <v>1447</v>
      </c>
    </row>
    <row r="2510" spans="1:61" ht="14" hidden="1" customHeight="1" outlineLevel="1" x14ac:dyDescent="0.2">
      <c r="A2510" t="s">
        <v>273</v>
      </c>
      <c r="B2510" t="s">
        <v>1186</v>
      </c>
      <c r="C2510" s="1">
        <f t="shared" si="960"/>
        <v>39837</v>
      </c>
      <c r="D2510" s="7">
        <f>IF(N2510&gt;0, RANK(N2510,(N2510:P2510,Q2510:AF2510)),0)</f>
        <v>2</v>
      </c>
      <c r="E2510" s="7">
        <f>IF(O2510&gt;0,RANK(O2510,(N2510:P2510,Q2510:AF2510)),0)</f>
        <v>1</v>
      </c>
      <c r="F2510" s="7">
        <f>IF(P2510&gt;0,RANK(P2510,(N2510:P2510,Q2510:AF2510)),0)</f>
        <v>0</v>
      </c>
      <c r="G2510" s="1">
        <f t="shared" si="961"/>
        <v>5073</v>
      </c>
      <c r="H2510" s="2">
        <f t="shared" si="962"/>
        <v>0.12734392650048951</v>
      </c>
      <c r="I2510" s="2"/>
      <c r="J2510" s="2">
        <f t="shared" si="963"/>
        <v>0.43632803674975523</v>
      </c>
      <c r="K2510" s="2">
        <f t="shared" si="963"/>
        <v>0.56367196325024471</v>
      </c>
      <c r="L2510" s="2">
        <f t="shared" si="963"/>
        <v>0</v>
      </c>
      <c r="M2510" s="2">
        <f t="shared" si="964"/>
        <v>0</v>
      </c>
      <c r="N2510" s="167">
        <v>17382</v>
      </c>
      <c r="O2510" s="167">
        <v>22455</v>
      </c>
      <c r="P2510" s="167"/>
      <c r="Q2510" s="167"/>
      <c r="R2510" s="167"/>
      <c r="S2510" s="167"/>
      <c r="X2510" s="1"/>
      <c r="AP2510" s="7">
        <f>IF(Q2510&gt;0,RANK(Q2510,(N2510:P2510,Q2510:AF2510)),0)</f>
        <v>0</v>
      </c>
      <c r="AQ2510" s="7">
        <f>IF(R2510&gt;0,RANK(R2510,(N2510:P2510,Q2510:AF2510)),0)</f>
        <v>0</v>
      </c>
      <c r="AR2510" s="7">
        <f>IF(T2510&gt;0,RANK(T2510,(N2510:P2510,Q2510:AF2510)),0)</f>
        <v>0</v>
      </c>
      <c r="AS2510" s="7">
        <f>IF(S2510&gt;0,RANK(S2510,(N2510:P2510,Q2510:AF2510)),0)</f>
        <v>0</v>
      </c>
      <c r="AT2510" s="2">
        <f t="shared" si="965"/>
        <v>0</v>
      </c>
      <c r="AU2510" s="2">
        <f t="shared" si="965"/>
        <v>0</v>
      </c>
      <c r="AV2510" s="2">
        <f t="shared" si="966"/>
        <v>0</v>
      </c>
      <c r="AW2510" s="2">
        <f t="shared" si="967"/>
        <v>0</v>
      </c>
      <c r="AY2510" t="s">
        <v>273</v>
      </c>
      <c r="AZ2510" t="s">
        <v>1186</v>
      </c>
      <c r="BC2510">
        <v>3</v>
      </c>
      <c r="BD2510" s="91">
        <v>13</v>
      </c>
      <c r="BE2510" s="93">
        <v>185</v>
      </c>
      <c r="BF2510" s="96">
        <f t="shared" si="969"/>
        <v>13185</v>
      </c>
      <c r="BG2510" s="96">
        <f t="shared" si="968"/>
        <v>13185</v>
      </c>
      <c r="BI2510" s="7" t="s">
        <v>1447</v>
      </c>
    </row>
    <row r="2511" spans="1:61" ht="14" hidden="1" customHeight="1" outlineLevel="1" x14ac:dyDescent="0.2">
      <c r="A2511" t="s">
        <v>897</v>
      </c>
      <c r="B2511" t="s">
        <v>1186</v>
      </c>
      <c r="C2511" s="1">
        <f t="shared" si="960"/>
        <v>13699</v>
      </c>
      <c r="D2511" s="7">
        <f>IF(N2511&gt;0, RANK(N2511,(N2511:P2511,Q2511:AF2511)),0)</f>
        <v>2</v>
      </c>
      <c r="E2511" s="7">
        <f>IF(O2511&gt;0,RANK(O2511,(N2511:P2511,Q2511:AF2511)),0)</f>
        <v>1</v>
      </c>
      <c r="F2511" s="7">
        <f>IF(P2511&gt;0,RANK(P2511,(N2511:P2511,Q2511:AF2511)),0)</f>
        <v>0</v>
      </c>
      <c r="G2511" s="1">
        <f t="shared" si="961"/>
        <v>7963</v>
      </c>
      <c r="H2511" s="2">
        <f t="shared" si="962"/>
        <v>0.58128330535075556</v>
      </c>
      <c r="I2511" s="2"/>
      <c r="J2511" s="2">
        <f t="shared" si="963"/>
        <v>0.20935834732462225</v>
      </c>
      <c r="K2511" s="2">
        <f t="shared" si="963"/>
        <v>0.79064165267537778</v>
      </c>
      <c r="L2511" s="2">
        <f t="shared" si="963"/>
        <v>0</v>
      </c>
      <c r="M2511" s="2">
        <f t="shared" si="964"/>
        <v>0</v>
      </c>
      <c r="N2511" s="167">
        <v>2868</v>
      </c>
      <c r="O2511" s="167">
        <v>10831</v>
      </c>
      <c r="P2511" s="167"/>
      <c r="Q2511" s="167"/>
      <c r="R2511" s="167"/>
      <c r="S2511" s="167"/>
      <c r="X2511" s="1"/>
      <c r="AP2511" s="7">
        <f>IF(Q2511&gt;0,RANK(Q2511,(N2511:P2511,Q2511:AF2511)),0)</f>
        <v>0</v>
      </c>
      <c r="AQ2511" s="7">
        <f>IF(R2511&gt;0,RANK(R2511,(N2511:P2511,Q2511:AF2511)),0)</f>
        <v>0</v>
      </c>
      <c r="AR2511" s="7">
        <f>IF(T2511&gt;0,RANK(T2511,(N2511:P2511,Q2511:AF2511)),0)</f>
        <v>0</v>
      </c>
      <c r="AS2511" s="7">
        <f>IF(S2511&gt;0,RANK(S2511,(N2511:P2511,Q2511:AF2511)),0)</f>
        <v>0</v>
      </c>
      <c r="AT2511" s="2">
        <f t="shared" si="965"/>
        <v>0</v>
      </c>
      <c r="AU2511" s="2">
        <f t="shared" si="965"/>
        <v>0</v>
      </c>
      <c r="AV2511" s="2">
        <f t="shared" si="966"/>
        <v>0</v>
      </c>
      <c r="AW2511" s="2">
        <f t="shared" si="967"/>
        <v>0</v>
      </c>
      <c r="AY2511" t="s">
        <v>897</v>
      </c>
      <c r="AZ2511" t="s">
        <v>1186</v>
      </c>
      <c r="BA2511">
        <v>9</v>
      </c>
      <c r="BC2511">
        <v>3</v>
      </c>
      <c r="BD2511" s="91">
        <v>13</v>
      </c>
      <c r="BE2511" s="93">
        <v>187</v>
      </c>
      <c r="BF2511" s="96">
        <f t="shared" si="969"/>
        <v>13187</v>
      </c>
      <c r="BG2511" s="96">
        <f t="shared" si="968"/>
        <v>13187</v>
      </c>
      <c r="BI2511" s="7" t="s">
        <v>1447</v>
      </c>
    </row>
    <row r="2512" spans="1:61" ht="14" hidden="1" customHeight="1" outlineLevel="1" x14ac:dyDescent="0.2">
      <c r="A2512" t="s">
        <v>302</v>
      </c>
      <c r="B2512" t="s">
        <v>1186</v>
      </c>
      <c r="C2512" s="1">
        <f t="shared" si="960"/>
        <v>9232</v>
      </c>
      <c r="D2512" s="7">
        <f>IF(N2512&gt;0, RANK(N2512,(N2512:P2512,Q2512:AF2512)),0)</f>
        <v>2</v>
      </c>
      <c r="E2512" s="7">
        <f>IF(O2512&gt;0,RANK(O2512,(N2512:P2512,Q2512:AF2512)),0)</f>
        <v>1</v>
      </c>
      <c r="F2512" s="7">
        <f>IF(P2512&gt;0,RANK(P2512,(N2512:P2512,Q2512:AF2512)),0)</f>
        <v>0</v>
      </c>
      <c r="G2512" s="1">
        <f t="shared" si="961"/>
        <v>1728</v>
      </c>
      <c r="H2512" s="2">
        <f t="shared" si="962"/>
        <v>0.18717504332755633</v>
      </c>
      <c r="I2512" s="2"/>
      <c r="J2512" s="2">
        <f t="shared" si="963"/>
        <v>0.40641247833622185</v>
      </c>
      <c r="K2512" s="2">
        <f t="shared" si="963"/>
        <v>0.59358752166377815</v>
      </c>
      <c r="L2512" s="2">
        <f t="shared" si="963"/>
        <v>0</v>
      </c>
      <c r="M2512" s="2">
        <f t="shared" si="964"/>
        <v>0</v>
      </c>
      <c r="N2512" s="167">
        <v>3752</v>
      </c>
      <c r="O2512" s="167">
        <v>5480</v>
      </c>
      <c r="P2512" s="167"/>
      <c r="Q2512" s="167"/>
      <c r="R2512" s="167"/>
      <c r="S2512" s="167"/>
      <c r="X2512" s="1"/>
      <c r="AP2512" s="7">
        <f>IF(Q2512&gt;0,RANK(Q2512,(N2512:P2512,Q2512:AF2512)),0)</f>
        <v>0</v>
      </c>
      <c r="AQ2512" s="7">
        <f>IF(R2512&gt;0,RANK(R2512,(N2512:P2512,Q2512:AF2512)),0)</f>
        <v>0</v>
      </c>
      <c r="AR2512" s="7">
        <f>IF(T2512&gt;0,RANK(T2512,(N2512:P2512,Q2512:AF2512)),0)</f>
        <v>0</v>
      </c>
      <c r="AS2512" s="7">
        <f>IF(S2512&gt;0,RANK(S2512,(N2512:P2512,Q2512:AF2512)),0)</f>
        <v>0</v>
      </c>
      <c r="AT2512" s="2">
        <f t="shared" si="965"/>
        <v>0</v>
      </c>
      <c r="AU2512" s="2">
        <f t="shared" si="965"/>
        <v>0</v>
      </c>
      <c r="AV2512" s="2">
        <f t="shared" si="966"/>
        <v>0</v>
      </c>
      <c r="AW2512" s="2">
        <f t="shared" si="967"/>
        <v>0</v>
      </c>
      <c r="AY2512" t="s">
        <v>302</v>
      </c>
      <c r="AZ2512" t="s">
        <v>1186</v>
      </c>
      <c r="BA2512">
        <v>10</v>
      </c>
      <c r="BC2512">
        <v>3</v>
      </c>
      <c r="BD2512" s="91">
        <v>13</v>
      </c>
      <c r="BE2512" s="93">
        <v>189</v>
      </c>
      <c r="BF2512" s="96">
        <f t="shared" si="969"/>
        <v>13189</v>
      </c>
      <c r="BG2512" s="96">
        <f t="shared" si="968"/>
        <v>13189</v>
      </c>
      <c r="BI2512" s="7" t="s">
        <v>1447</v>
      </c>
    </row>
    <row r="2513" spans="1:61" ht="14" hidden="1" customHeight="1" outlineLevel="1" x14ac:dyDescent="0.2">
      <c r="A2513" t="s">
        <v>896</v>
      </c>
      <c r="B2513" t="s">
        <v>1186</v>
      </c>
      <c r="C2513" s="1">
        <f t="shared" si="960"/>
        <v>5948</v>
      </c>
      <c r="D2513" s="7">
        <f>IF(N2513&gt;0, RANK(N2513,(N2513:P2513,Q2513:AF2513)),0)</f>
        <v>2</v>
      </c>
      <c r="E2513" s="7">
        <f>IF(O2513&gt;0,RANK(O2513,(N2513:P2513,Q2513:AF2513)),0)</f>
        <v>1</v>
      </c>
      <c r="F2513" s="7">
        <f>IF(P2513&gt;0,RANK(P2513,(N2513:P2513,Q2513:AF2513)),0)</f>
        <v>0</v>
      </c>
      <c r="G2513" s="1">
        <f t="shared" si="961"/>
        <v>1114</v>
      </c>
      <c r="H2513" s="2">
        <f t="shared" si="962"/>
        <v>0.18728984532616005</v>
      </c>
      <c r="I2513" s="2"/>
      <c r="J2513" s="2">
        <f t="shared" si="963"/>
        <v>0.40635507733691995</v>
      </c>
      <c r="K2513" s="2">
        <f t="shared" si="963"/>
        <v>0.59364492266308</v>
      </c>
      <c r="L2513" s="2">
        <f t="shared" si="963"/>
        <v>0</v>
      </c>
      <c r="M2513" s="2">
        <f t="shared" si="964"/>
        <v>0</v>
      </c>
      <c r="N2513" s="167">
        <v>2417</v>
      </c>
      <c r="O2513" s="167">
        <v>3531</v>
      </c>
      <c r="P2513" s="167"/>
      <c r="Q2513" s="167"/>
      <c r="R2513" s="167"/>
      <c r="S2513" s="167"/>
      <c r="X2513" s="1"/>
      <c r="AP2513" s="7">
        <f>IF(Q2513&gt;0,RANK(Q2513,(N2513:P2513,Q2513:AF2513)),0)</f>
        <v>0</v>
      </c>
      <c r="AQ2513" s="7">
        <f>IF(R2513&gt;0,RANK(R2513,(N2513:P2513,Q2513:AF2513)),0)</f>
        <v>0</v>
      </c>
      <c r="AR2513" s="7">
        <f>IF(T2513&gt;0,RANK(T2513,(N2513:P2513,Q2513:AF2513)),0)</f>
        <v>0</v>
      </c>
      <c r="AS2513" s="7">
        <f>IF(S2513&gt;0,RANK(S2513,(N2513:P2513,Q2513:AF2513)),0)</f>
        <v>0</v>
      </c>
      <c r="AT2513" s="2">
        <f t="shared" si="965"/>
        <v>0</v>
      </c>
      <c r="AU2513" s="2">
        <f t="shared" si="965"/>
        <v>0</v>
      </c>
      <c r="AV2513" s="2">
        <f t="shared" si="966"/>
        <v>0</v>
      </c>
      <c r="AW2513" s="2">
        <f t="shared" si="967"/>
        <v>0</v>
      </c>
      <c r="AY2513" t="s">
        <v>896</v>
      </c>
      <c r="AZ2513" t="s">
        <v>1186</v>
      </c>
      <c r="BA2513">
        <v>1</v>
      </c>
      <c r="BC2513">
        <v>3</v>
      </c>
      <c r="BD2513" s="91">
        <v>13</v>
      </c>
      <c r="BE2513" s="93">
        <v>191</v>
      </c>
      <c r="BF2513" s="96">
        <f t="shared" si="969"/>
        <v>13191</v>
      </c>
      <c r="BG2513" s="96">
        <f t="shared" si="968"/>
        <v>13191</v>
      </c>
      <c r="BI2513" s="7" t="s">
        <v>1447</v>
      </c>
    </row>
    <row r="2514" spans="1:61" ht="14" hidden="1" customHeight="1" outlineLevel="1" x14ac:dyDescent="0.2">
      <c r="A2514" t="s">
        <v>824</v>
      </c>
      <c r="B2514" t="s">
        <v>1186</v>
      </c>
      <c r="C2514" s="1">
        <f t="shared" si="960"/>
        <v>4276</v>
      </c>
      <c r="D2514" s="7">
        <f>IF(N2514&gt;0, RANK(N2514,(N2514:P2514,Q2514:AF2514)),0)</f>
        <v>1</v>
      </c>
      <c r="E2514" s="7">
        <f>IF(O2514&gt;0,RANK(O2514,(N2514:P2514,Q2514:AF2514)),0)</f>
        <v>2</v>
      </c>
      <c r="F2514" s="7">
        <f>IF(P2514&gt;0,RANK(P2514,(N2514:P2514,Q2514:AF2514)),0)</f>
        <v>0</v>
      </c>
      <c r="G2514" s="1">
        <f t="shared" si="961"/>
        <v>1094</v>
      </c>
      <c r="H2514" s="2">
        <f t="shared" si="962"/>
        <v>0.25584658559401308</v>
      </c>
      <c r="I2514" s="2"/>
      <c r="J2514" s="2">
        <f t="shared" si="963"/>
        <v>0.62792329279700654</v>
      </c>
      <c r="K2514" s="2">
        <f t="shared" si="963"/>
        <v>0.37207670720299346</v>
      </c>
      <c r="L2514" s="2">
        <f t="shared" si="963"/>
        <v>0</v>
      </c>
      <c r="M2514" s="2">
        <f t="shared" si="964"/>
        <v>0</v>
      </c>
      <c r="N2514" s="167">
        <v>2685</v>
      </c>
      <c r="O2514" s="167">
        <v>1591</v>
      </c>
      <c r="P2514" s="167"/>
      <c r="Q2514" s="167"/>
      <c r="R2514" s="167"/>
      <c r="S2514" s="167"/>
      <c r="X2514" s="1"/>
      <c r="AP2514" s="7">
        <f>IF(Q2514&gt;0,RANK(Q2514,(N2514:P2514,Q2514:AF2514)),0)</f>
        <v>0</v>
      </c>
      <c r="AQ2514" s="7">
        <f>IF(R2514&gt;0,RANK(R2514,(N2514:P2514,Q2514:AF2514)),0)</f>
        <v>0</v>
      </c>
      <c r="AR2514" s="7">
        <f>IF(T2514&gt;0,RANK(T2514,(N2514:P2514,Q2514:AF2514)),0)</f>
        <v>0</v>
      </c>
      <c r="AS2514" s="7">
        <f>IF(S2514&gt;0,RANK(S2514,(N2514:P2514,Q2514:AF2514)),0)</f>
        <v>0</v>
      </c>
      <c r="AT2514" s="2">
        <f t="shared" si="965"/>
        <v>0</v>
      </c>
      <c r="AU2514" s="2">
        <f t="shared" si="965"/>
        <v>0</v>
      </c>
      <c r="AV2514" s="2">
        <f t="shared" si="966"/>
        <v>0</v>
      </c>
      <c r="AW2514" s="2">
        <f t="shared" si="967"/>
        <v>0</v>
      </c>
      <c r="AY2514" t="s">
        <v>824</v>
      </c>
      <c r="AZ2514" t="s">
        <v>1186</v>
      </c>
      <c r="BA2514">
        <v>2</v>
      </c>
      <c r="BC2514">
        <v>3</v>
      </c>
      <c r="BD2514" s="91">
        <v>13</v>
      </c>
      <c r="BE2514" s="93">
        <v>193</v>
      </c>
      <c r="BF2514" s="96">
        <f t="shared" si="969"/>
        <v>13193</v>
      </c>
      <c r="BG2514" s="96">
        <f t="shared" si="968"/>
        <v>13193</v>
      </c>
      <c r="BI2514" s="7" t="s">
        <v>1447</v>
      </c>
    </row>
    <row r="2515" spans="1:61" ht="14" hidden="1" customHeight="1" outlineLevel="1" x14ac:dyDescent="0.2">
      <c r="A2515" t="s">
        <v>579</v>
      </c>
      <c r="B2515" t="s">
        <v>1186</v>
      </c>
      <c r="C2515" s="1">
        <f t="shared" ref="C2515:C2546" si="970">SUM(N2515:AN2515)</f>
        <v>13203</v>
      </c>
      <c r="D2515" s="7">
        <f>IF(N2515&gt;0, RANK(N2515,(N2515:P2515,Q2515:AF2515)),0)</f>
        <v>2</v>
      </c>
      <c r="E2515" s="7">
        <f>IF(O2515&gt;0,RANK(O2515,(N2515:P2515,Q2515:AF2515)),0)</f>
        <v>1</v>
      </c>
      <c r="F2515" s="7">
        <f>IF(P2515&gt;0,RANK(P2515,(N2515:P2515,Q2515:AF2515)),0)</f>
        <v>0</v>
      </c>
      <c r="G2515" s="1">
        <f t="shared" si="961"/>
        <v>6999</v>
      </c>
      <c r="H2515" s="2">
        <f t="shared" si="962"/>
        <v>0.53010679391047488</v>
      </c>
      <c r="I2515" s="2"/>
      <c r="J2515" s="2">
        <f t="shared" ref="J2515:L2546" si="971">IF($C2515=0,"-",N2515/$C2515)</f>
        <v>0.23494660304476256</v>
      </c>
      <c r="K2515" s="2">
        <f t="shared" si="971"/>
        <v>0.76505339695523744</v>
      </c>
      <c r="L2515" s="2">
        <f t="shared" si="971"/>
        <v>0</v>
      </c>
      <c r="M2515" s="2">
        <f t="shared" si="964"/>
        <v>0</v>
      </c>
      <c r="N2515" s="167">
        <v>3102</v>
      </c>
      <c r="O2515" s="167">
        <v>10101</v>
      </c>
      <c r="P2515" s="167"/>
      <c r="Q2515" s="167"/>
      <c r="R2515" s="167"/>
      <c r="S2515" s="167"/>
      <c r="X2515" s="1"/>
      <c r="AP2515" s="7">
        <f>IF(Q2515&gt;0,RANK(Q2515,(N2515:P2515,Q2515:AF2515)),0)</f>
        <v>0</v>
      </c>
      <c r="AQ2515" s="7">
        <f>IF(R2515&gt;0,RANK(R2515,(N2515:P2515,Q2515:AF2515)),0)</f>
        <v>0</v>
      </c>
      <c r="AR2515" s="7">
        <f>IF(T2515&gt;0,RANK(T2515,(N2515:P2515,Q2515:AF2515)),0)</f>
        <v>0</v>
      </c>
      <c r="AS2515" s="7">
        <f>IF(S2515&gt;0,RANK(S2515,(N2515:P2515,Q2515:AF2515)),0)</f>
        <v>0</v>
      </c>
      <c r="AT2515" s="2">
        <f t="shared" ref="AT2515:AU2546" si="972">IF($C2515=0,"-",Q2515/$C2515)</f>
        <v>0</v>
      </c>
      <c r="AU2515" s="2">
        <f t="shared" si="972"/>
        <v>0</v>
      </c>
      <c r="AV2515" s="2">
        <f t="shared" si="966"/>
        <v>0</v>
      </c>
      <c r="AW2515" s="2">
        <f t="shared" si="967"/>
        <v>0</v>
      </c>
      <c r="AY2515" t="s">
        <v>579</v>
      </c>
      <c r="AZ2515" t="s">
        <v>1186</v>
      </c>
      <c r="BA2515">
        <v>9</v>
      </c>
      <c r="BC2515">
        <v>3</v>
      </c>
      <c r="BD2515" s="91">
        <v>13</v>
      </c>
      <c r="BE2515" s="93">
        <v>195</v>
      </c>
      <c r="BF2515" s="96">
        <f t="shared" si="969"/>
        <v>13195</v>
      </c>
      <c r="BG2515" s="96">
        <f t="shared" si="968"/>
        <v>13195</v>
      </c>
      <c r="BI2515" s="7" t="s">
        <v>1447</v>
      </c>
    </row>
    <row r="2516" spans="1:61" ht="14" hidden="1" customHeight="1" outlineLevel="1" x14ac:dyDescent="0.2">
      <c r="A2516" t="s">
        <v>2269</v>
      </c>
      <c r="B2516" t="s">
        <v>1186</v>
      </c>
      <c r="C2516" s="1">
        <f t="shared" si="970"/>
        <v>3211</v>
      </c>
      <c r="D2516" s="7">
        <f>IF(N2516&gt;0, RANK(N2516,(N2516:P2516,Q2516:AF2516)),0)</f>
        <v>2</v>
      </c>
      <c r="E2516" s="7">
        <f>IF(O2516&gt;0,RANK(O2516,(N2516:P2516,Q2516:AF2516)),0)</f>
        <v>1</v>
      </c>
      <c r="F2516" s="7">
        <f>IF(P2516&gt;0,RANK(P2516,(N2516:P2516,Q2516:AF2516)),0)</f>
        <v>0</v>
      </c>
      <c r="G2516" s="1">
        <f t="shared" si="961"/>
        <v>777</v>
      </c>
      <c r="H2516" s="2">
        <f t="shared" si="962"/>
        <v>0.24198069137340392</v>
      </c>
      <c r="I2516" s="2"/>
      <c r="J2516" s="2">
        <f t="shared" si="971"/>
        <v>0.37900965431329803</v>
      </c>
      <c r="K2516" s="2">
        <f t="shared" si="971"/>
        <v>0.62099034568670197</v>
      </c>
      <c r="L2516" s="2">
        <f t="shared" si="971"/>
        <v>0</v>
      </c>
      <c r="M2516" s="2">
        <f t="shared" si="964"/>
        <v>0</v>
      </c>
      <c r="N2516" s="167">
        <v>1217</v>
      </c>
      <c r="O2516" s="167">
        <v>1994</v>
      </c>
      <c r="P2516" s="167"/>
      <c r="Q2516" s="167"/>
      <c r="R2516" s="167"/>
      <c r="S2516" s="167"/>
      <c r="X2516" s="1"/>
      <c r="AP2516" s="7">
        <f>IF(Q2516&gt;0,RANK(Q2516,(N2516:P2516,Q2516:AF2516)),0)</f>
        <v>0</v>
      </c>
      <c r="AQ2516" s="7">
        <f>IF(R2516&gt;0,RANK(R2516,(N2516:P2516,Q2516:AF2516)),0)</f>
        <v>0</v>
      </c>
      <c r="AR2516" s="7">
        <f>IF(T2516&gt;0,RANK(T2516,(N2516:P2516,Q2516:AF2516)),0)</f>
        <v>0</v>
      </c>
      <c r="AS2516" s="7">
        <f>IF(S2516&gt;0,RANK(S2516,(N2516:P2516,Q2516:AF2516)),0)</f>
        <v>0</v>
      </c>
      <c r="AT2516" s="2">
        <f t="shared" si="972"/>
        <v>0</v>
      </c>
      <c r="AU2516" s="2">
        <f t="shared" si="972"/>
        <v>0</v>
      </c>
      <c r="AV2516" s="2">
        <f t="shared" si="966"/>
        <v>0</v>
      </c>
      <c r="AW2516" s="2">
        <f t="shared" si="967"/>
        <v>0</v>
      </c>
      <c r="AY2516" t="s">
        <v>2269</v>
      </c>
      <c r="AZ2516" t="s">
        <v>1186</v>
      </c>
      <c r="BA2516">
        <v>2</v>
      </c>
      <c r="BC2516">
        <v>3</v>
      </c>
      <c r="BD2516" s="91">
        <v>13</v>
      </c>
      <c r="BE2516" s="93">
        <v>197</v>
      </c>
      <c r="BF2516" s="96">
        <f t="shared" si="969"/>
        <v>13197</v>
      </c>
      <c r="BG2516" s="96">
        <f t="shared" si="968"/>
        <v>13197</v>
      </c>
      <c r="BI2516" s="7" t="s">
        <v>1447</v>
      </c>
    </row>
    <row r="2517" spans="1:61" ht="14" hidden="1" customHeight="1" outlineLevel="1" x14ac:dyDescent="0.2">
      <c r="A2517" t="s">
        <v>781</v>
      </c>
      <c r="B2517" t="s">
        <v>1186</v>
      </c>
      <c r="C2517" s="1">
        <f t="shared" si="970"/>
        <v>9844</v>
      </c>
      <c r="D2517" s="7">
        <f>IF(N2517&gt;0, RANK(N2517,(N2517:P2517,Q2517:AF2517)),0)</f>
        <v>2</v>
      </c>
      <c r="E2517" s="7">
        <f>IF(O2517&gt;0,RANK(O2517,(N2517:P2517,Q2517:AF2517)),0)</f>
        <v>1</v>
      </c>
      <c r="F2517" s="7">
        <f>IF(P2517&gt;0,RANK(P2517,(N2517:P2517,Q2517:AF2517)),0)</f>
        <v>0</v>
      </c>
      <c r="G2517" s="1">
        <f t="shared" si="961"/>
        <v>1772</v>
      </c>
      <c r="H2517" s="2">
        <f t="shared" si="962"/>
        <v>0.18000812677773262</v>
      </c>
      <c r="I2517" s="2"/>
      <c r="J2517" s="2">
        <f t="shared" si="971"/>
        <v>0.4099959366111337</v>
      </c>
      <c r="K2517" s="2">
        <f t="shared" si="971"/>
        <v>0.59000406338886635</v>
      </c>
      <c r="L2517" s="2">
        <f t="shared" si="971"/>
        <v>0</v>
      </c>
      <c r="M2517" s="2">
        <f t="shared" si="964"/>
        <v>0</v>
      </c>
      <c r="N2517" s="167">
        <v>4036</v>
      </c>
      <c r="O2517" s="167">
        <v>5808</v>
      </c>
      <c r="P2517" s="167"/>
      <c r="Q2517" s="167"/>
      <c r="R2517" s="167"/>
      <c r="S2517" s="167"/>
      <c r="X2517" s="1"/>
      <c r="AP2517" s="7">
        <f>IF(Q2517&gt;0,RANK(Q2517,(N2517:P2517,Q2517:AF2517)),0)</f>
        <v>0</v>
      </c>
      <c r="AQ2517" s="7">
        <f>IF(R2517&gt;0,RANK(R2517,(N2517:P2517,Q2517:AF2517)),0)</f>
        <v>0</v>
      </c>
      <c r="AR2517" s="7">
        <f>IF(T2517&gt;0,RANK(T2517,(N2517:P2517,Q2517:AF2517)),0)</f>
        <v>0</v>
      </c>
      <c r="AS2517" s="7">
        <f>IF(S2517&gt;0,RANK(S2517,(N2517:P2517,Q2517:AF2517)),0)</f>
        <v>0</v>
      </c>
      <c r="AT2517" s="2">
        <f t="shared" si="972"/>
        <v>0</v>
      </c>
      <c r="AU2517" s="2">
        <f t="shared" si="972"/>
        <v>0</v>
      </c>
      <c r="AV2517" s="2">
        <f t="shared" si="966"/>
        <v>0</v>
      </c>
      <c r="AW2517" s="2">
        <f t="shared" si="967"/>
        <v>0</v>
      </c>
      <c r="AY2517" t="s">
        <v>781</v>
      </c>
      <c r="AZ2517" t="s">
        <v>1186</v>
      </c>
      <c r="BA2517">
        <v>3</v>
      </c>
      <c r="BC2517">
        <v>3</v>
      </c>
      <c r="BD2517" s="91">
        <v>13</v>
      </c>
      <c r="BE2517" s="93">
        <v>199</v>
      </c>
      <c r="BF2517" s="96">
        <f t="shared" si="969"/>
        <v>13199</v>
      </c>
      <c r="BG2517" s="96">
        <f t="shared" si="968"/>
        <v>13199</v>
      </c>
      <c r="BI2517" s="7" t="s">
        <v>1447</v>
      </c>
    </row>
    <row r="2518" spans="1:61" ht="14" hidden="1" customHeight="1" outlineLevel="1" x14ac:dyDescent="0.2">
      <c r="A2518" t="s">
        <v>1313</v>
      </c>
      <c r="B2518" t="s">
        <v>1186</v>
      </c>
      <c r="C2518" s="1">
        <f t="shared" si="970"/>
        <v>2454</v>
      </c>
      <c r="D2518" s="7">
        <f>IF(N2518&gt;0, RANK(N2518,(N2518:P2518,Q2518:AF2518)),0)</f>
        <v>2</v>
      </c>
      <c r="E2518" s="7">
        <f>IF(O2518&gt;0,RANK(O2518,(N2518:P2518,Q2518:AF2518)),0)</f>
        <v>1</v>
      </c>
      <c r="F2518" s="7">
        <f>IF(P2518&gt;0,RANK(P2518,(N2518:P2518,Q2518:AF2518)),0)</f>
        <v>0</v>
      </c>
      <c r="G2518" s="1">
        <f t="shared" si="961"/>
        <v>1152</v>
      </c>
      <c r="H2518" s="2">
        <f t="shared" si="962"/>
        <v>0.46943765281173594</v>
      </c>
      <c r="I2518" s="2"/>
      <c r="J2518" s="2">
        <f t="shared" si="971"/>
        <v>0.265281173594132</v>
      </c>
      <c r="K2518" s="2">
        <f t="shared" si="971"/>
        <v>0.73471882640586794</v>
      </c>
      <c r="L2518" s="2">
        <f t="shared" si="971"/>
        <v>0</v>
      </c>
      <c r="M2518" s="2">
        <f t="shared" si="964"/>
        <v>0</v>
      </c>
      <c r="N2518" s="167">
        <v>651</v>
      </c>
      <c r="O2518" s="167">
        <v>1803</v>
      </c>
      <c r="P2518" s="167"/>
      <c r="Q2518" s="167"/>
      <c r="R2518" s="167"/>
      <c r="S2518" s="167"/>
      <c r="X2518" s="1"/>
      <c r="AP2518" s="7">
        <f>IF(Q2518&gt;0,RANK(Q2518,(N2518:P2518,Q2518:AF2518)),0)</f>
        <v>0</v>
      </c>
      <c r="AQ2518" s="7">
        <f>IF(R2518&gt;0,RANK(R2518,(N2518:P2518,Q2518:AF2518)),0)</f>
        <v>0</v>
      </c>
      <c r="AR2518" s="7">
        <f>IF(T2518&gt;0,RANK(T2518,(N2518:P2518,Q2518:AF2518)),0)</f>
        <v>0</v>
      </c>
      <c r="AS2518" s="7">
        <f>IF(S2518&gt;0,RANK(S2518,(N2518:P2518,Q2518:AF2518)),0)</f>
        <v>0</v>
      </c>
      <c r="AT2518" s="2">
        <f t="shared" si="972"/>
        <v>0</v>
      </c>
      <c r="AU2518" s="2">
        <f t="shared" si="972"/>
        <v>0</v>
      </c>
      <c r="AV2518" s="2">
        <f t="shared" si="966"/>
        <v>0</v>
      </c>
      <c r="AW2518" s="2">
        <f t="shared" si="967"/>
        <v>0</v>
      </c>
      <c r="AY2518" t="s">
        <v>1313</v>
      </c>
      <c r="AZ2518" t="s">
        <v>1186</v>
      </c>
      <c r="BA2518">
        <v>2</v>
      </c>
      <c r="BC2518">
        <v>3</v>
      </c>
      <c r="BD2518" s="91">
        <v>13</v>
      </c>
      <c r="BE2518" s="93">
        <v>201</v>
      </c>
      <c r="BF2518" s="96">
        <f t="shared" si="969"/>
        <v>13201</v>
      </c>
      <c r="BG2518" s="96">
        <f t="shared" si="968"/>
        <v>13201</v>
      </c>
      <c r="BI2518" s="7" t="s">
        <v>1447</v>
      </c>
    </row>
    <row r="2519" spans="1:61" ht="14" hidden="1" customHeight="1" outlineLevel="1" x14ac:dyDescent="0.2">
      <c r="A2519" t="s">
        <v>1487</v>
      </c>
      <c r="B2519" t="s">
        <v>1186</v>
      </c>
      <c r="C2519" s="1">
        <f t="shared" si="970"/>
        <v>7869</v>
      </c>
      <c r="D2519" s="7">
        <f>IF(N2519&gt;0, RANK(N2519,(N2519:P2519,Q2519:AF2519)),0)</f>
        <v>2</v>
      </c>
      <c r="E2519" s="7">
        <f>IF(O2519&gt;0,RANK(O2519,(N2519:P2519,Q2519:AF2519)),0)</f>
        <v>1</v>
      </c>
      <c r="F2519" s="7">
        <f>IF(P2519&gt;0,RANK(P2519,(N2519:P2519,Q2519:AF2519)),0)</f>
        <v>0</v>
      </c>
      <c r="G2519" s="1">
        <f t="shared" si="961"/>
        <v>731</v>
      </c>
      <c r="H2519" s="2">
        <f t="shared" si="962"/>
        <v>9.2896174863387984E-2</v>
      </c>
      <c r="I2519" s="2"/>
      <c r="J2519" s="2">
        <f t="shared" si="971"/>
        <v>0.45355191256830601</v>
      </c>
      <c r="K2519" s="2">
        <f t="shared" si="971"/>
        <v>0.54644808743169404</v>
      </c>
      <c r="L2519" s="2">
        <f t="shared" si="971"/>
        <v>0</v>
      </c>
      <c r="M2519" s="2">
        <f t="shared" si="964"/>
        <v>-1.1102230246251565E-16</v>
      </c>
      <c r="N2519" s="167">
        <v>3569</v>
      </c>
      <c r="O2519" s="167">
        <v>4300</v>
      </c>
      <c r="P2519" s="167"/>
      <c r="Q2519" s="167"/>
      <c r="R2519" s="167"/>
      <c r="S2519" s="167"/>
      <c r="X2519" s="1"/>
      <c r="AP2519" s="7">
        <f>IF(Q2519&gt;0,RANK(Q2519,(N2519:P2519,Q2519:AF2519)),0)</f>
        <v>0</v>
      </c>
      <c r="AQ2519" s="7">
        <f>IF(R2519&gt;0,RANK(R2519,(N2519:P2519,Q2519:AF2519)),0)</f>
        <v>0</v>
      </c>
      <c r="AR2519" s="7">
        <f>IF(T2519&gt;0,RANK(T2519,(N2519:P2519,Q2519:AF2519)),0)</f>
        <v>0</v>
      </c>
      <c r="AS2519" s="7">
        <f>IF(S2519&gt;0,RANK(S2519,(N2519:P2519,Q2519:AF2519)),0)</f>
        <v>0</v>
      </c>
      <c r="AT2519" s="2">
        <f t="shared" si="972"/>
        <v>0</v>
      </c>
      <c r="AU2519" s="2">
        <f t="shared" si="972"/>
        <v>0</v>
      </c>
      <c r="AV2519" s="2">
        <f t="shared" si="966"/>
        <v>0</v>
      </c>
      <c r="AW2519" s="2">
        <f t="shared" si="967"/>
        <v>0</v>
      </c>
      <c r="AY2519" t="s">
        <v>1487</v>
      </c>
      <c r="AZ2519" t="s">
        <v>1186</v>
      </c>
      <c r="BA2519">
        <v>2</v>
      </c>
      <c r="BC2519">
        <v>3</v>
      </c>
      <c r="BD2519" s="91">
        <v>13</v>
      </c>
      <c r="BE2519" s="93">
        <v>205</v>
      </c>
      <c r="BF2519" s="96">
        <f t="shared" si="969"/>
        <v>13205</v>
      </c>
      <c r="BG2519" s="96">
        <f t="shared" si="968"/>
        <v>13205</v>
      </c>
      <c r="BI2519" s="7" t="s">
        <v>1447</v>
      </c>
    </row>
    <row r="2520" spans="1:61" ht="14" hidden="1" customHeight="1" outlineLevel="1" x14ac:dyDescent="0.2">
      <c r="A2520" t="s">
        <v>2525</v>
      </c>
      <c r="B2520" t="s">
        <v>1186</v>
      </c>
      <c r="C2520" s="1">
        <f t="shared" si="970"/>
        <v>14115</v>
      </c>
      <c r="D2520" s="7">
        <f>IF(N2520&gt;0, RANK(N2520,(N2520:P2520,Q2520:AF2520)),0)</f>
        <v>2</v>
      </c>
      <c r="E2520" s="7">
        <f>IF(O2520&gt;0,RANK(O2520,(N2520:P2520,Q2520:AF2520)),0)</f>
        <v>1</v>
      </c>
      <c r="F2520" s="7">
        <f>IF(P2520&gt;0,RANK(P2520,(N2520:P2520,Q2520:AF2520)),0)</f>
        <v>0</v>
      </c>
      <c r="G2520" s="1">
        <f t="shared" si="961"/>
        <v>5999</v>
      </c>
      <c r="H2520" s="2">
        <f t="shared" si="962"/>
        <v>0.42500885582713427</v>
      </c>
      <c r="I2520" s="2"/>
      <c r="J2520" s="2">
        <f t="shared" si="971"/>
        <v>0.28749557208643289</v>
      </c>
      <c r="K2520" s="2">
        <f t="shared" si="971"/>
        <v>0.71250442791356716</v>
      </c>
      <c r="L2520" s="2">
        <f t="shared" si="971"/>
        <v>0</v>
      </c>
      <c r="M2520" s="2">
        <f t="shared" si="964"/>
        <v>-1.1102230246251565E-16</v>
      </c>
      <c r="N2520" s="167">
        <v>4058</v>
      </c>
      <c r="O2520" s="167">
        <v>10057</v>
      </c>
      <c r="P2520" s="167"/>
      <c r="Q2520" s="167"/>
      <c r="R2520" s="167"/>
      <c r="S2520" s="167"/>
      <c r="X2520" s="1"/>
      <c r="AP2520" s="7">
        <f>IF(Q2520&gt;0,RANK(Q2520,(N2520:P2520,Q2520:AF2520)),0)</f>
        <v>0</v>
      </c>
      <c r="AQ2520" s="7">
        <f>IF(R2520&gt;0,RANK(R2520,(N2520:P2520,Q2520:AF2520)),0)</f>
        <v>0</v>
      </c>
      <c r="AR2520" s="7">
        <f>IF(T2520&gt;0,RANK(T2520,(N2520:P2520,Q2520:AF2520)),0)</f>
        <v>0</v>
      </c>
      <c r="AS2520" s="7">
        <f>IF(S2520&gt;0,RANK(S2520,(N2520:P2520,Q2520:AF2520)),0)</f>
        <v>0</v>
      </c>
      <c r="AT2520" s="2">
        <f t="shared" si="972"/>
        <v>0</v>
      </c>
      <c r="AU2520" s="2">
        <f t="shared" si="972"/>
        <v>0</v>
      </c>
      <c r="AV2520" s="2">
        <f t="shared" si="966"/>
        <v>0</v>
      </c>
      <c r="AW2520" s="2">
        <f t="shared" si="967"/>
        <v>0</v>
      </c>
      <c r="AY2520" t="s">
        <v>2525</v>
      </c>
      <c r="AZ2520" t="s">
        <v>1186</v>
      </c>
      <c r="BA2520">
        <v>8</v>
      </c>
      <c r="BC2520">
        <v>3</v>
      </c>
      <c r="BD2520" s="91">
        <v>13</v>
      </c>
      <c r="BE2520" s="93">
        <v>207</v>
      </c>
      <c r="BF2520" s="96">
        <f t="shared" si="969"/>
        <v>13207</v>
      </c>
      <c r="BG2520" s="96">
        <f t="shared" si="968"/>
        <v>13207</v>
      </c>
      <c r="BI2520" s="7" t="s">
        <v>1447</v>
      </c>
    </row>
    <row r="2521" spans="1:61" ht="14" hidden="1" customHeight="1" outlineLevel="1" x14ac:dyDescent="0.2">
      <c r="A2521" t="s">
        <v>727</v>
      </c>
      <c r="B2521" t="s">
        <v>1186</v>
      </c>
      <c r="C2521" s="1">
        <f t="shared" si="970"/>
        <v>3526</v>
      </c>
      <c r="D2521" s="7">
        <f>IF(N2521&gt;0, RANK(N2521,(N2521:P2521,Q2521:AF2521)),0)</f>
        <v>2</v>
      </c>
      <c r="E2521" s="7">
        <f>IF(O2521&gt;0,RANK(O2521,(N2521:P2521,Q2521:AF2521)),0)</f>
        <v>1</v>
      </c>
      <c r="F2521" s="7">
        <f>IF(P2521&gt;0,RANK(P2521,(N2521:P2521,Q2521:AF2521)),0)</f>
        <v>0</v>
      </c>
      <c r="G2521" s="1">
        <f t="shared" si="961"/>
        <v>1734</v>
      </c>
      <c r="H2521" s="2">
        <f t="shared" si="962"/>
        <v>0.49177538287010775</v>
      </c>
      <c r="I2521" s="2"/>
      <c r="J2521" s="2">
        <f t="shared" si="971"/>
        <v>0.2541123085649461</v>
      </c>
      <c r="K2521" s="2">
        <f t="shared" si="971"/>
        <v>0.74588769143505385</v>
      </c>
      <c r="L2521" s="2">
        <f t="shared" si="971"/>
        <v>0</v>
      </c>
      <c r="M2521" s="2">
        <f t="shared" si="964"/>
        <v>0</v>
      </c>
      <c r="N2521" s="167">
        <v>896</v>
      </c>
      <c r="O2521" s="167">
        <v>2630</v>
      </c>
      <c r="P2521" s="167"/>
      <c r="Q2521" s="167"/>
      <c r="R2521" s="167"/>
      <c r="S2521" s="167"/>
      <c r="X2521" s="1"/>
      <c r="AP2521" s="7">
        <f>IF(Q2521&gt;0,RANK(Q2521,(N2521:P2521,Q2521:AF2521)),0)</f>
        <v>0</v>
      </c>
      <c r="AQ2521" s="7">
        <f>IF(R2521&gt;0,RANK(R2521,(N2521:P2521,Q2521:AF2521)),0)</f>
        <v>0</v>
      </c>
      <c r="AR2521" s="7">
        <f>IF(T2521&gt;0,RANK(T2521,(N2521:P2521,Q2521:AF2521)),0)</f>
        <v>0</v>
      </c>
      <c r="AS2521" s="7">
        <f>IF(S2521&gt;0,RANK(S2521,(N2521:P2521,Q2521:AF2521)),0)</f>
        <v>0</v>
      </c>
      <c r="AT2521" s="2">
        <f t="shared" si="972"/>
        <v>0</v>
      </c>
      <c r="AU2521" s="2">
        <f t="shared" si="972"/>
        <v>0</v>
      </c>
      <c r="AV2521" s="2">
        <f t="shared" si="966"/>
        <v>0</v>
      </c>
      <c r="AW2521" s="2">
        <f t="shared" si="967"/>
        <v>0</v>
      </c>
      <c r="AY2521" t="s">
        <v>727</v>
      </c>
      <c r="AZ2521" t="s">
        <v>1186</v>
      </c>
      <c r="BA2521">
        <v>12</v>
      </c>
      <c r="BC2521">
        <v>3</v>
      </c>
      <c r="BD2521" s="91">
        <v>13</v>
      </c>
      <c r="BE2521" s="93">
        <v>209</v>
      </c>
      <c r="BF2521" s="96">
        <f t="shared" si="969"/>
        <v>13209</v>
      </c>
      <c r="BG2521" s="96">
        <f t="shared" si="968"/>
        <v>13209</v>
      </c>
      <c r="BI2521" s="7" t="s">
        <v>1447</v>
      </c>
    </row>
    <row r="2522" spans="1:61" ht="14" hidden="1" customHeight="1" outlineLevel="1" x14ac:dyDescent="0.2">
      <c r="A2522" t="s">
        <v>2166</v>
      </c>
      <c r="B2522" t="s">
        <v>1186</v>
      </c>
      <c r="C2522" s="1">
        <f t="shared" si="970"/>
        <v>10825</v>
      </c>
      <c r="D2522" s="7">
        <f>IF(N2522&gt;0, RANK(N2522,(N2522:P2522,Q2522:AF2522)),0)</f>
        <v>2</v>
      </c>
      <c r="E2522" s="7">
        <f>IF(O2522&gt;0,RANK(O2522,(N2522:P2522,Q2522:AF2522)),0)</f>
        <v>1</v>
      </c>
      <c r="F2522" s="7">
        <f>IF(P2522&gt;0,RANK(P2522,(N2522:P2522,Q2522:AF2522)),0)</f>
        <v>0</v>
      </c>
      <c r="G2522" s="1">
        <f t="shared" si="961"/>
        <v>4567</v>
      </c>
      <c r="H2522" s="2">
        <f t="shared" si="962"/>
        <v>0.42189376443418014</v>
      </c>
      <c r="I2522" s="2"/>
      <c r="J2522" s="2">
        <f t="shared" si="971"/>
        <v>0.28905311778290993</v>
      </c>
      <c r="K2522" s="2">
        <f t="shared" si="971"/>
        <v>0.71094688221709001</v>
      </c>
      <c r="L2522" s="2">
        <f t="shared" si="971"/>
        <v>0</v>
      </c>
      <c r="M2522" s="2">
        <f t="shared" si="964"/>
        <v>1.1102230246251565E-16</v>
      </c>
      <c r="N2522" s="167">
        <v>3129</v>
      </c>
      <c r="O2522" s="167">
        <v>7696</v>
      </c>
      <c r="P2522" s="167"/>
      <c r="Q2522" s="167"/>
      <c r="R2522" s="167"/>
      <c r="S2522" s="167"/>
      <c r="X2522" s="1"/>
      <c r="AP2522" s="7">
        <f>IF(Q2522&gt;0,RANK(Q2522,(N2522:P2522,Q2522:AF2522)),0)</f>
        <v>0</v>
      </c>
      <c r="AQ2522" s="7">
        <f>IF(R2522&gt;0,RANK(R2522,(N2522:P2522,Q2522:AF2522)),0)</f>
        <v>0</v>
      </c>
      <c r="AR2522" s="7">
        <f>IF(T2522&gt;0,RANK(T2522,(N2522:P2522,Q2522:AF2522)),0)</f>
        <v>0</v>
      </c>
      <c r="AS2522" s="7">
        <f>IF(S2522&gt;0,RANK(S2522,(N2522:P2522,Q2522:AF2522)),0)</f>
        <v>0</v>
      </c>
      <c r="AT2522" s="2">
        <f t="shared" si="972"/>
        <v>0</v>
      </c>
      <c r="AU2522" s="2">
        <f t="shared" si="972"/>
        <v>0</v>
      </c>
      <c r="AV2522" s="2">
        <f t="shared" si="966"/>
        <v>0</v>
      </c>
      <c r="AW2522" s="2">
        <f t="shared" si="967"/>
        <v>0</v>
      </c>
      <c r="AY2522" t="s">
        <v>2166</v>
      </c>
      <c r="AZ2522" t="s">
        <v>1186</v>
      </c>
      <c r="BA2522">
        <v>10</v>
      </c>
      <c r="BC2522">
        <v>3</v>
      </c>
      <c r="BD2522" s="91">
        <v>13</v>
      </c>
      <c r="BE2522" s="93">
        <v>211</v>
      </c>
      <c r="BF2522" s="96">
        <f t="shared" si="969"/>
        <v>13211</v>
      </c>
      <c r="BG2522" s="96">
        <f t="shared" si="968"/>
        <v>13211</v>
      </c>
      <c r="BI2522" s="7" t="s">
        <v>1447</v>
      </c>
    </row>
    <row r="2523" spans="1:61" ht="14" hidden="1" customHeight="1" outlineLevel="1" x14ac:dyDescent="0.2">
      <c r="A2523" t="s">
        <v>1027</v>
      </c>
      <c r="B2523" t="s">
        <v>1186</v>
      </c>
      <c r="C2523" s="1">
        <f t="shared" si="970"/>
        <v>12994</v>
      </c>
      <c r="D2523" s="7">
        <f>IF(N2523&gt;0, RANK(N2523,(N2523:P2523,Q2523:AF2523)),0)</f>
        <v>2</v>
      </c>
      <c r="E2523" s="7">
        <f>IF(O2523&gt;0,RANK(O2523,(N2523:P2523,Q2523:AF2523)),0)</f>
        <v>1</v>
      </c>
      <c r="F2523" s="7">
        <f>IF(P2523&gt;0,RANK(P2523,(N2523:P2523,Q2523:AF2523)),0)</f>
        <v>0</v>
      </c>
      <c r="G2523" s="1">
        <f t="shared" si="961"/>
        <v>8938</v>
      </c>
      <c r="H2523" s="2">
        <f t="shared" si="962"/>
        <v>0.68785593350777285</v>
      </c>
      <c r="I2523" s="2"/>
      <c r="J2523" s="2">
        <f t="shared" si="971"/>
        <v>0.1560720332461136</v>
      </c>
      <c r="K2523" s="2">
        <f t="shared" si="971"/>
        <v>0.84392796675388637</v>
      </c>
      <c r="L2523" s="2">
        <f t="shared" si="971"/>
        <v>0</v>
      </c>
      <c r="M2523" s="2">
        <f t="shared" si="964"/>
        <v>0</v>
      </c>
      <c r="N2523" s="167">
        <v>2028</v>
      </c>
      <c r="O2523" s="167">
        <v>10966</v>
      </c>
      <c r="P2523" s="167"/>
      <c r="Q2523" s="167"/>
      <c r="R2523" s="167"/>
      <c r="S2523" s="167"/>
      <c r="X2523" s="1"/>
      <c r="AP2523" s="7">
        <f>IF(Q2523&gt;0,RANK(Q2523,(N2523:P2523,Q2523:AF2523)),0)</f>
        <v>0</v>
      </c>
      <c r="AQ2523" s="7">
        <f>IF(R2523&gt;0,RANK(R2523,(N2523:P2523,Q2523:AF2523)),0)</f>
        <v>0</v>
      </c>
      <c r="AR2523" s="7">
        <f>IF(T2523&gt;0,RANK(T2523,(N2523:P2523,Q2523:AF2523)),0)</f>
        <v>0</v>
      </c>
      <c r="AS2523" s="7">
        <f>IF(S2523&gt;0,RANK(S2523,(N2523:P2523,Q2523:AF2523)),0)</f>
        <v>0</v>
      </c>
      <c r="AT2523" s="2">
        <f t="shared" si="972"/>
        <v>0</v>
      </c>
      <c r="AU2523" s="2">
        <f t="shared" si="972"/>
        <v>0</v>
      </c>
      <c r="AV2523" s="2">
        <f t="shared" si="966"/>
        <v>0</v>
      </c>
      <c r="AW2523" s="2">
        <f t="shared" si="967"/>
        <v>0</v>
      </c>
      <c r="AY2523" t="s">
        <v>1027</v>
      </c>
      <c r="AZ2523" t="s">
        <v>1186</v>
      </c>
      <c r="BA2523">
        <v>14</v>
      </c>
      <c r="BC2523">
        <v>3</v>
      </c>
      <c r="BD2523" s="91">
        <v>13</v>
      </c>
      <c r="BE2523" s="93">
        <v>213</v>
      </c>
      <c r="BF2523" s="96">
        <f t="shared" si="969"/>
        <v>13213</v>
      </c>
      <c r="BG2523" s="96">
        <f t="shared" si="968"/>
        <v>13213</v>
      </c>
      <c r="BI2523" s="7" t="s">
        <v>1447</v>
      </c>
    </row>
    <row r="2524" spans="1:61" ht="14" hidden="1" customHeight="1" outlineLevel="1" x14ac:dyDescent="0.2">
      <c r="A2524" t="s">
        <v>1930</v>
      </c>
      <c r="B2524" t="s">
        <v>1186</v>
      </c>
      <c r="C2524" s="1">
        <f t="shared" si="970"/>
        <v>71522</v>
      </c>
      <c r="D2524" s="7">
        <f>IF(N2524&gt;0, RANK(N2524,(N2524:P2524,Q2524:AF2524)),0)</f>
        <v>1</v>
      </c>
      <c r="E2524" s="7">
        <f>IF(O2524&gt;0,RANK(O2524,(N2524:P2524,Q2524:AF2524)),0)</f>
        <v>2</v>
      </c>
      <c r="F2524" s="7">
        <f>IF(P2524&gt;0,RANK(P2524,(N2524:P2524,Q2524:AF2524)),0)</f>
        <v>0</v>
      </c>
      <c r="G2524" s="1">
        <f t="shared" si="961"/>
        <v>18576</v>
      </c>
      <c r="H2524" s="2">
        <f t="shared" si="962"/>
        <v>0.25972428064092168</v>
      </c>
      <c r="I2524" s="2"/>
      <c r="J2524" s="2">
        <f t="shared" si="971"/>
        <v>0.62986214032046084</v>
      </c>
      <c r="K2524" s="2">
        <f t="shared" si="971"/>
        <v>0.37013785967953916</v>
      </c>
      <c r="L2524" s="2">
        <f t="shared" si="971"/>
        <v>0</v>
      </c>
      <c r="M2524" s="2">
        <f t="shared" si="964"/>
        <v>0</v>
      </c>
      <c r="N2524" s="167">
        <v>45049</v>
      </c>
      <c r="O2524" s="167">
        <v>26473</v>
      </c>
      <c r="P2524" s="167"/>
      <c r="Q2524" s="167"/>
      <c r="R2524" s="167"/>
      <c r="S2524" s="167"/>
      <c r="X2524" s="1"/>
      <c r="AP2524" s="7">
        <f>IF(Q2524&gt;0,RANK(Q2524,(N2524:P2524,Q2524:AF2524)),0)</f>
        <v>0</v>
      </c>
      <c r="AQ2524" s="7">
        <f>IF(R2524&gt;0,RANK(R2524,(N2524:P2524,Q2524:AF2524)),0)</f>
        <v>0</v>
      </c>
      <c r="AR2524" s="7">
        <f>IF(T2524&gt;0,RANK(T2524,(N2524:P2524,Q2524:AF2524)),0)</f>
        <v>0</v>
      </c>
      <c r="AS2524" s="7">
        <f>IF(S2524&gt;0,RANK(S2524,(N2524:P2524,Q2524:AF2524)),0)</f>
        <v>0</v>
      </c>
      <c r="AT2524" s="2">
        <f t="shared" si="972"/>
        <v>0</v>
      </c>
      <c r="AU2524" s="2">
        <f t="shared" si="972"/>
        <v>0</v>
      </c>
      <c r="AV2524" s="2">
        <f t="shared" si="966"/>
        <v>0</v>
      </c>
      <c r="AW2524" s="2">
        <f t="shared" si="967"/>
        <v>0</v>
      </c>
      <c r="AY2524" t="s">
        <v>1930</v>
      </c>
      <c r="AZ2524" t="s">
        <v>1186</v>
      </c>
      <c r="BC2524">
        <v>3</v>
      </c>
      <c r="BD2524" s="91">
        <v>13</v>
      </c>
      <c r="BE2524" s="93">
        <v>215</v>
      </c>
      <c r="BF2524" s="96">
        <f t="shared" si="969"/>
        <v>13215</v>
      </c>
      <c r="BG2524" s="96">
        <f t="shared" si="968"/>
        <v>13215</v>
      </c>
      <c r="BI2524" s="7" t="s">
        <v>1447</v>
      </c>
    </row>
    <row r="2525" spans="1:61" ht="14" hidden="1" customHeight="1" outlineLevel="1" x14ac:dyDescent="0.2">
      <c r="A2525" t="s">
        <v>1716</v>
      </c>
      <c r="B2525" t="s">
        <v>1186</v>
      </c>
      <c r="C2525" s="1">
        <f t="shared" si="970"/>
        <v>48817</v>
      </c>
      <c r="D2525" s="7">
        <f>IF(N2525&gt;0, RANK(N2525,(N2525:P2525,Q2525:AF2525)),0)</f>
        <v>1</v>
      </c>
      <c r="E2525" s="7">
        <f>IF(O2525&gt;0,RANK(O2525,(N2525:P2525,Q2525:AF2525)),0)</f>
        <v>2</v>
      </c>
      <c r="F2525" s="7">
        <f>IF(P2525&gt;0,RANK(P2525,(N2525:P2525,Q2525:AF2525)),0)</f>
        <v>0</v>
      </c>
      <c r="G2525" s="1">
        <f t="shared" si="961"/>
        <v>7831</v>
      </c>
      <c r="H2525" s="2">
        <f t="shared" si="962"/>
        <v>0.16041542905135506</v>
      </c>
      <c r="I2525" s="2"/>
      <c r="J2525" s="2">
        <f t="shared" si="971"/>
        <v>0.58020771452567754</v>
      </c>
      <c r="K2525" s="2">
        <f t="shared" si="971"/>
        <v>0.41979228547432246</v>
      </c>
      <c r="L2525" s="2">
        <f t="shared" si="971"/>
        <v>0</v>
      </c>
      <c r="M2525" s="2">
        <f t="shared" si="964"/>
        <v>0</v>
      </c>
      <c r="N2525" s="167">
        <v>28324</v>
      </c>
      <c r="O2525" s="167">
        <v>20493</v>
      </c>
      <c r="P2525" s="167"/>
      <c r="Q2525" s="167"/>
      <c r="R2525" s="167"/>
      <c r="S2525" s="167"/>
      <c r="X2525" s="1"/>
      <c r="AP2525" s="7">
        <f>IF(Q2525&gt;0,RANK(Q2525,(N2525:P2525,Q2525:AF2525)),0)</f>
        <v>0</v>
      </c>
      <c r="AQ2525" s="7">
        <f>IF(R2525&gt;0,RANK(R2525,(N2525:P2525,Q2525:AF2525)),0)</f>
        <v>0</v>
      </c>
      <c r="AR2525" s="7">
        <f>IF(T2525&gt;0,RANK(T2525,(N2525:P2525,Q2525:AF2525)),0)</f>
        <v>0</v>
      </c>
      <c r="AS2525" s="7">
        <f>IF(S2525&gt;0,RANK(S2525,(N2525:P2525,Q2525:AF2525)),0)</f>
        <v>0</v>
      </c>
      <c r="AT2525" s="2">
        <f t="shared" si="972"/>
        <v>0</v>
      </c>
      <c r="AU2525" s="2">
        <f t="shared" si="972"/>
        <v>0</v>
      </c>
      <c r="AV2525" s="2">
        <f t="shared" si="966"/>
        <v>0</v>
      </c>
      <c r="AW2525" s="2">
        <f t="shared" si="967"/>
        <v>0</v>
      </c>
      <c r="AY2525" t="s">
        <v>1716</v>
      </c>
      <c r="AZ2525" t="s">
        <v>1186</v>
      </c>
      <c r="BC2525">
        <v>3</v>
      </c>
      <c r="BD2525" s="91">
        <v>13</v>
      </c>
      <c r="BE2525" s="93">
        <v>217</v>
      </c>
      <c r="BF2525" s="96">
        <f t="shared" si="969"/>
        <v>13217</v>
      </c>
      <c r="BG2525" s="96">
        <f t="shared" si="968"/>
        <v>13217</v>
      </c>
      <c r="BI2525" s="7" t="s">
        <v>1447</v>
      </c>
    </row>
    <row r="2526" spans="1:61" ht="14" hidden="1" customHeight="1" outlineLevel="1" x14ac:dyDescent="0.2">
      <c r="A2526" t="s">
        <v>1277</v>
      </c>
      <c r="B2526" t="s">
        <v>1186</v>
      </c>
      <c r="C2526" s="1">
        <f t="shared" si="970"/>
        <v>23537</v>
      </c>
      <c r="D2526" s="7">
        <f>IF(N2526&gt;0, RANK(N2526,(N2526:P2526,Q2526:AF2526)),0)</f>
        <v>2</v>
      </c>
      <c r="E2526" s="7">
        <f>IF(O2526&gt;0,RANK(O2526,(N2526:P2526,Q2526:AF2526)),0)</f>
        <v>1</v>
      </c>
      <c r="F2526" s="7">
        <f>IF(P2526&gt;0,RANK(P2526,(N2526:P2526,Q2526:AF2526)),0)</f>
        <v>0</v>
      </c>
      <c r="G2526" s="1">
        <f t="shared" si="961"/>
        <v>8545</v>
      </c>
      <c r="H2526" s="2">
        <f t="shared" si="962"/>
        <v>0.36304541785274247</v>
      </c>
      <c r="I2526" s="2"/>
      <c r="J2526" s="2">
        <f t="shared" si="971"/>
        <v>0.31847729107362877</v>
      </c>
      <c r="K2526" s="2">
        <f t="shared" si="971"/>
        <v>0.68152270892637123</v>
      </c>
      <c r="L2526" s="2">
        <f t="shared" si="971"/>
        <v>0</v>
      </c>
      <c r="M2526" s="2">
        <f t="shared" si="964"/>
        <v>0</v>
      </c>
      <c r="N2526" s="167">
        <v>7496</v>
      </c>
      <c r="O2526" s="167">
        <v>16041</v>
      </c>
      <c r="P2526" s="167"/>
      <c r="Q2526" s="167"/>
      <c r="R2526" s="167"/>
      <c r="S2526" s="167"/>
      <c r="X2526" s="1"/>
      <c r="AP2526" s="7">
        <f>IF(Q2526&gt;0,RANK(Q2526,(N2526:P2526,Q2526:AF2526)),0)</f>
        <v>0</v>
      </c>
      <c r="AQ2526" s="7">
        <f>IF(R2526&gt;0,RANK(R2526,(N2526:P2526,Q2526:AF2526)),0)</f>
        <v>0</v>
      </c>
      <c r="AR2526" s="7">
        <f>IF(T2526&gt;0,RANK(T2526,(N2526:P2526,Q2526:AF2526)),0)</f>
        <v>0</v>
      </c>
      <c r="AS2526" s="7">
        <f>IF(S2526&gt;0,RANK(S2526,(N2526:P2526,Q2526:AF2526)),0)</f>
        <v>0</v>
      </c>
      <c r="AT2526" s="2">
        <f t="shared" si="972"/>
        <v>0</v>
      </c>
      <c r="AU2526" s="2">
        <f t="shared" si="972"/>
        <v>0</v>
      </c>
      <c r="AV2526" s="2">
        <f t="shared" si="966"/>
        <v>0</v>
      </c>
      <c r="AW2526" s="2">
        <f t="shared" si="967"/>
        <v>0</v>
      </c>
      <c r="AY2526" t="s">
        <v>1277</v>
      </c>
      <c r="AZ2526" t="s">
        <v>1186</v>
      </c>
      <c r="BA2526">
        <v>10</v>
      </c>
      <c r="BC2526">
        <v>3</v>
      </c>
      <c r="BD2526" s="91">
        <v>13</v>
      </c>
      <c r="BE2526" s="93">
        <v>219</v>
      </c>
      <c r="BF2526" s="96">
        <f t="shared" si="969"/>
        <v>13219</v>
      </c>
      <c r="BG2526" s="96">
        <f t="shared" si="968"/>
        <v>13219</v>
      </c>
      <c r="BI2526" s="7" t="s">
        <v>1447</v>
      </c>
    </row>
    <row r="2527" spans="1:61" ht="14" hidden="1" customHeight="1" outlineLevel="1" x14ac:dyDescent="0.2">
      <c r="A2527" t="s">
        <v>811</v>
      </c>
      <c r="B2527" t="s">
        <v>1186</v>
      </c>
      <c r="C2527" s="1">
        <f t="shared" si="970"/>
        <v>7218</v>
      </c>
      <c r="D2527" s="7">
        <f>IF(N2527&gt;0, RANK(N2527,(N2527:P2527,Q2527:AF2527)),0)</f>
        <v>2</v>
      </c>
      <c r="E2527" s="7">
        <f>IF(O2527&gt;0,RANK(O2527,(N2527:P2527,Q2527:AF2527)),0)</f>
        <v>1</v>
      </c>
      <c r="F2527" s="7">
        <f>IF(P2527&gt;0,RANK(P2527,(N2527:P2527,Q2527:AF2527)),0)</f>
        <v>0</v>
      </c>
      <c r="G2527" s="1">
        <f t="shared" si="961"/>
        <v>2700</v>
      </c>
      <c r="H2527" s="2">
        <f t="shared" si="962"/>
        <v>0.37406483790523692</v>
      </c>
      <c r="I2527" s="2"/>
      <c r="J2527" s="2">
        <f t="shared" si="971"/>
        <v>0.31296758104738154</v>
      </c>
      <c r="K2527" s="2">
        <f t="shared" si="971"/>
        <v>0.68703241895261846</v>
      </c>
      <c r="L2527" s="2">
        <f t="shared" si="971"/>
        <v>0</v>
      </c>
      <c r="M2527" s="2">
        <f t="shared" si="964"/>
        <v>0</v>
      </c>
      <c r="N2527" s="167">
        <v>2259</v>
      </c>
      <c r="O2527" s="167">
        <v>4959</v>
      </c>
      <c r="P2527" s="167"/>
      <c r="Q2527" s="167"/>
      <c r="R2527" s="167"/>
      <c r="S2527" s="167"/>
      <c r="X2527" s="1"/>
      <c r="AP2527" s="7">
        <f>IF(Q2527&gt;0,RANK(Q2527,(N2527:P2527,Q2527:AF2527)),0)</f>
        <v>0</v>
      </c>
      <c r="AQ2527" s="7">
        <f>IF(R2527&gt;0,RANK(R2527,(N2527:P2527,Q2527:AF2527)),0)</f>
        <v>0</v>
      </c>
      <c r="AR2527" s="7">
        <f>IF(T2527&gt;0,RANK(T2527,(N2527:P2527,Q2527:AF2527)),0)</f>
        <v>0</v>
      </c>
      <c r="AS2527" s="7">
        <f>IF(S2527&gt;0,RANK(S2527,(N2527:P2527,Q2527:AF2527)),0)</f>
        <v>0</v>
      </c>
      <c r="AT2527" s="2">
        <f t="shared" si="972"/>
        <v>0</v>
      </c>
      <c r="AU2527" s="2">
        <f t="shared" si="972"/>
        <v>0</v>
      </c>
      <c r="AV2527" s="2">
        <f t="shared" si="966"/>
        <v>0</v>
      </c>
      <c r="AW2527" s="2">
        <f t="shared" si="967"/>
        <v>0</v>
      </c>
      <c r="AY2527" t="s">
        <v>811</v>
      </c>
      <c r="AZ2527" t="s">
        <v>1186</v>
      </c>
      <c r="BA2527">
        <v>10</v>
      </c>
      <c r="BC2527">
        <v>3</v>
      </c>
      <c r="BD2527" s="91">
        <v>13</v>
      </c>
      <c r="BE2527" s="93">
        <v>221</v>
      </c>
      <c r="BF2527" s="96">
        <f t="shared" si="969"/>
        <v>13221</v>
      </c>
      <c r="BG2527" s="96">
        <f t="shared" si="968"/>
        <v>13221</v>
      </c>
      <c r="BI2527" s="7" t="s">
        <v>1447</v>
      </c>
    </row>
    <row r="2528" spans="1:61" ht="14" hidden="1" customHeight="1" outlineLevel="1" x14ac:dyDescent="0.2">
      <c r="A2528" t="s">
        <v>951</v>
      </c>
      <c r="B2528" t="s">
        <v>1186</v>
      </c>
      <c r="C2528" s="1">
        <f t="shared" si="970"/>
        <v>73954</v>
      </c>
      <c r="D2528" s="7">
        <f>IF(N2528&gt;0, RANK(N2528,(N2528:P2528,Q2528:AF2528)),0)</f>
        <v>2</v>
      </c>
      <c r="E2528" s="7">
        <f>IF(O2528&gt;0,RANK(O2528,(N2528:P2528,Q2528:AF2528)),0)</f>
        <v>1</v>
      </c>
      <c r="F2528" s="7">
        <f>IF(P2528&gt;0,RANK(P2528,(N2528:P2528,Q2528:AF2528)),0)</f>
        <v>0</v>
      </c>
      <c r="G2528" s="1">
        <f t="shared" si="961"/>
        <v>19284</v>
      </c>
      <c r="H2528" s="2">
        <f t="shared" si="962"/>
        <v>0.26075668658896073</v>
      </c>
      <c r="I2528" s="2"/>
      <c r="J2528" s="2">
        <f t="shared" si="971"/>
        <v>0.36962165670551966</v>
      </c>
      <c r="K2528" s="2">
        <f t="shared" si="971"/>
        <v>0.63037834329448039</v>
      </c>
      <c r="L2528" s="2">
        <f t="shared" si="971"/>
        <v>0</v>
      </c>
      <c r="M2528" s="2">
        <f t="shared" si="964"/>
        <v>-1.1102230246251565E-16</v>
      </c>
      <c r="N2528" s="167">
        <v>27335</v>
      </c>
      <c r="O2528" s="167">
        <v>46619</v>
      </c>
      <c r="P2528" s="167"/>
      <c r="Q2528" s="167"/>
      <c r="R2528" s="167"/>
      <c r="S2528" s="167"/>
      <c r="X2528" s="1"/>
      <c r="AP2528" s="7">
        <f>IF(Q2528&gt;0,RANK(Q2528,(N2528:P2528,Q2528:AF2528)),0)</f>
        <v>0</v>
      </c>
      <c r="AQ2528" s="7">
        <f>IF(R2528&gt;0,RANK(R2528,(N2528:P2528,Q2528:AF2528)),0)</f>
        <v>0</v>
      </c>
      <c r="AR2528" s="7">
        <f>IF(T2528&gt;0,RANK(T2528,(N2528:P2528,Q2528:AF2528)),0)</f>
        <v>0</v>
      </c>
      <c r="AS2528" s="7">
        <f>IF(S2528&gt;0,RANK(S2528,(N2528:P2528,Q2528:AF2528)),0)</f>
        <v>0</v>
      </c>
      <c r="AT2528" s="2">
        <f t="shared" si="972"/>
        <v>0</v>
      </c>
      <c r="AU2528" s="2">
        <f t="shared" si="972"/>
        <v>0</v>
      </c>
      <c r="AV2528" s="2">
        <f t="shared" si="966"/>
        <v>0</v>
      </c>
      <c r="AW2528" s="2">
        <f t="shared" si="967"/>
        <v>0</v>
      </c>
      <c r="AY2528" t="s">
        <v>951</v>
      </c>
      <c r="AZ2528" t="s">
        <v>1186</v>
      </c>
      <c r="BA2528">
        <v>14</v>
      </c>
      <c r="BC2528">
        <v>3</v>
      </c>
      <c r="BD2528" s="91">
        <v>13</v>
      </c>
      <c r="BE2528" s="93">
        <v>223</v>
      </c>
      <c r="BF2528" s="96">
        <f t="shared" si="969"/>
        <v>13223</v>
      </c>
      <c r="BG2528" s="96">
        <f t="shared" si="968"/>
        <v>13223</v>
      </c>
      <c r="BI2528" s="7" t="s">
        <v>1447</v>
      </c>
    </row>
    <row r="2529" spans="1:61" ht="14" hidden="1" customHeight="1" outlineLevel="1" x14ac:dyDescent="0.2">
      <c r="A2529" t="s">
        <v>2267</v>
      </c>
      <c r="B2529" t="s">
        <v>1186</v>
      </c>
      <c r="C2529" s="1">
        <f t="shared" si="970"/>
        <v>11051</v>
      </c>
      <c r="D2529" s="7">
        <f>IF(N2529&gt;0, RANK(N2529,(N2529:P2529,Q2529:AF2529)),0)</f>
        <v>2</v>
      </c>
      <c r="E2529" s="7">
        <f>IF(O2529&gt;0,RANK(O2529,(N2529:P2529,Q2529:AF2529)),0)</f>
        <v>1</v>
      </c>
      <c r="F2529" s="7">
        <f>IF(P2529&gt;0,RANK(P2529,(N2529:P2529,Q2529:AF2529)),0)</f>
        <v>0</v>
      </c>
      <c r="G2529" s="1">
        <f t="shared" si="961"/>
        <v>351</v>
      </c>
      <c r="H2529" s="2">
        <f t="shared" si="962"/>
        <v>3.1761831508460771E-2</v>
      </c>
      <c r="I2529" s="2"/>
      <c r="J2529" s="2">
        <f t="shared" si="971"/>
        <v>0.4841190842457696</v>
      </c>
      <c r="K2529" s="2">
        <f t="shared" si="971"/>
        <v>0.51588091575423034</v>
      </c>
      <c r="L2529" s="2">
        <f t="shared" si="971"/>
        <v>0</v>
      </c>
      <c r="M2529" s="2">
        <f t="shared" si="964"/>
        <v>0</v>
      </c>
      <c r="N2529" s="167">
        <v>5350</v>
      </c>
      <c r="O2529" s="167">
        <v>5701</v>
      </c>
      <c r="P2529" s="167"/>
      <c r="Q2529" s="167"/>
      <c r="R2529" s="167"/>
      <c r="S2529" s="167"/>
      <c r="X2529" s="1"/>
      <c r="AP2529" s="7">
        <f>IF(Q2529&gt;0,RANK(Q2529,(N2529:P2529,Q2529:AF2529)),0)</f>
        <v>0</v>
      </c>
      <c r="AQ2529" s="7">
        <f>IF(R2529&gt;0,RANK(R2529,(N2529:P2529,Q2529:AF2529)),0)</f>
        <v>0</v>
      </c>
      <c r="AR2529" s="7">
        <f>IF(T2529&gt;0,RANK(T2529,(N2529:P2529,Q2529:AF2529)),0)</f>
        <v>0</v>
      </c>
      <c r="AS2529" s="7">
        <f>IF(S2529&gt;0,RANK(S2529,(N2529:P2529,Q2529:AF2529)),0)</f>
        <v>0</v>
      </c>
      <c r="AT2529" s="2">
        <f t="shared" si="972"/>
        <v>0</v>
      </c>
      <c r="AU2529" s="2">
        <f t="shared" si="972"/>
        <v>0</v>
      </c>
      <c r="AV2529" s="2">
        <f t="shared" si="966"/>
        <v>0</v>
      </c>
      <c r="AW2529" s="2">
        <f t="shared" si="967"/>
        <v>0</v>
      </c>
      <c r="AY2529" t="s">
        <v>2267</v>
      </c>
      <c r="AZ2529" t="s">
        <v>1186</v>
      </c>
      <c r="BA2529">
        <v>2</v>
      </c>
      <c r="BC2529">
        <v>3</v>
      </c>
      <c r="BD2529" s="91">
        <v>13</v>
      </c>
      <c r="BE2529" s="93">
        <v>225</v>
      </c>
      <c r="BF2529" s="96">
        <f t="shared" si="969"/>
        <v>13225</v>
      </c>
      <c r="BG2529" s="96">
        <f t="shared" si="968"/>
        <v>13225</v>
      </c>
      <c r="BI2529" s="7" t="s">
        <v>1447</v>
      </c>
    </row>
    <row r="2530" spans="1:61" ht="14" hidden="1" customHeight="1" outlineLevel="1" x14ac:dyDescent="0.2">
      <c r="A2530" t="s">
        <v>347</v>
      </c>
      <c r="B2530" t="s">
        <v>1186</v>
      </c>
      <c r="C2530" s="1">
        <f t="shared" si="970"/>
        <v>15144</v>
      </c>
      <c r="D2530" s="7">
        <f>IF(N2530&gt;0, RANK(N2530,(N2530:P2530,Q2530:AF2530)),0)</f>
        <v>2</v>
      </c>
      <c r="E2530" s="7">
        <f>IF(O2530&gt;0,RANK(O2530,(N2530:P2530,Q2530:AF2530)),0)</f>
        <v>1</v>
      </c>
      <c r="F2530" s="7">
        <f>IF(P2530&gt;0,RANK(P2530,(N2530:P2530,Q2530:AF2530)),0)</f>
        <v>0</v>
      </c>
      <c r="G2530" s="1">
        <f t="shared" si="961"/>
        <v>9920</v>
      </c>
      <c r="H2530" s="2">
        <f t="shared" si="962"/>
        <v>0.65504490227152667</v>
      </c>
      <c r="I2530" s="2"/>
      <c r="J2530" s="2">
        <f t="shared" si="971"/>
        <v>0.17247754886423666</v>
      </c>
      <c r="K2530" s="2">
        <f t="shared" si="971"/>
        <v>0.82752245113576339</v>
      </c>
      <c r="L2530" s="2">
        <f t="shared" si="971"/>
        <v>0</v>
      </c>
      <c r="M2530" s="2">
        <f t="shared" si="964"/>
        <v>-1.1102230246251565E-16</v>
      </c>
      <c r="N2530" s="167">
        <v>2612</v>
      </c>
      <c r="O2530" s="167">
        <v>12532</v>
      </c>
      <c r="P2530" s="167"/>
      <c r="Q2530" s="167"/>
      <c r="R2530" s="167"/>
      <c r="S2530" s="167"/>
      <c r="X2530" s="1"/>
      <c r="AP2530" s="7">
        <f>IF(Q2530&gt;0,RANK(Q2530,(N2530:P2530,Q2530:AF2530)),0)</f>
        <v>0</v>
      </c>
      <c r="AQ2530" s="7">
        <f>IF(R2530&gt;0,RANK(R2530,(N2530:P2530,Q2530:AF2530)),0)</f>
        <v>0</v>
      </c>
      <c r="AR2530" s="7">
        <f>IF(T2530&gt;0,RANK(T2530,(N2530:P2530,Q2530:AF2530)),0)</f>
        <v>0</v>
      </c>
      <c r="AS2530" s="7">
        <f>IF(S2530&gt;0,RANK(S2530,(N2530:P2530,Q2530:AF2530)),0)</f>
        <v>0</v>
      </c>
      <c r="AT2530" s="2">
        <f t="shared" si="972"/>
        <v>0</v>
      </c>
      <c r="AU2530" s="2">
        <f t="shared" si="972"/>
        <v>0</v>
      </c>
      <c r="AV2530" s="2">
        <f t="shared" si="966"/>
        <v>0</v>
      </c>
      <c r="AW2530" s="2">
        <f t="shared" si="967"/>
        <v>0</v>
      </c>
      <c r="AY2530" t="s">
        <v>347</v>
      </c>
      <c r="AZ2530" t="s">
        <v>1186</v>
      </c>
      <c r="BC2530">
        <v>3</v>
      </c>
      <c r="BD2530" s="91">
        <v>13</v>
      </c>
      <c r="BE2530" s="93">
        <v>227</v>
      </c>
      <c r="BF2530" s="96">
        <f t="shared" si="969"/>
        <v>13227</v>
      </c>
      <c r="BG2530" s="96">
        <f t="shared" si="968"/>
        <v>13227</v>
      </c>
      <c r="BI2530" s="7" t="s">
        <v>1447</v>
      </c>
    </row>
    <row r="2531" spans="1:61" ht="14" hidden="1" customHeight="1" outlineLevel="1" x14ac:dyDescent="0.2">
      <c r="A2531" t="s">
        <v>2508</v>
      </c>
      <c r="B2531" t="s">
        <v>1186</v>
      </c>
      <c r="C2531" s="1">
        <f t="shared" si="970"/>
        <v>7927</v>
      </c>
      <c r="D2531" s="7">
        <f>IF(N2531&gt;0, RANK(N2531,(N2531:P2531,Q2531:AF2531)),0)</f>
        <v>2</v>
      </c>
      <c r="E2531" s="7">
        <f>IF(O2531&gt;0,RANK(O2531,(N2531:P2531,Q2531:AF2531)),0)</f>
        <v>1</v>
      </c>
      <c r="F2531" s="7">
        <f>IF(P2531&gt;0,RANK(P2531,(N2531:P2531,Q2531:AF2531)),0)</f>
        <v>0</v>
      </c>
      <c r="G2531" s="1">
        <f t="shared" si="961"/>
        <v>6033</v>
      </c>
      <c r="H2531" s="2">
        <f t="shared" si="962"/>
        <v>0.76106976157436612</v>
      </c>
      <c r="I2531" s="2"/>
      <c r="J2531" s="2">
        <f t="shared" si="971"/>
        <v>0.11946511921281695</v>
      </c>
      <c r="K2531" s="2">
        <f t="shared" si="971"/>
        <v>0.88053488078718301</v>
      </c>
      <c r="L2531" s="2">
        <f t="shared" si="971"/>
        <v>0</v>
      </c>
      <c r="M2531" s="2">
        <f t="shared" si="964"/>
        <v>0</v>
      </c>
      <c r="N2531" s="167">
        <v>947</v>
      </c>
      <c r="O2531" s="167">
        <v>6980</v>
      </c>
      <c r="P2531" s="167"/>
      <c r="Q2531" s="167"/>
      <c r="R2531" s="167"/>
      <c r="S2531" s="167"/>
      <c r="X2531" s="1"/>
      <c r="AP2531" s="7">
        <f>IF(Q2531&gt;0,RANK(Q2531,(N2531:P2531,Q2531:AF2531)),0)</f>
        <v>0</v>
      </c>
      <c r="AQ2531" s="7">
        <f>IF(R2531&gt;0,RANK(R2531,(N2531:P2531,Q2531:AF2531)),0)</f>
        <v>0</v>
      </c>
      <c r="AR2531" s="7">
        <f>IF(T2531&gt;0,RANK(T2531,(N2531:P2531,Q2531:AF2531)),0)</f>
        <v>0</v>
      </c>
      <c r="AS2531" s="7">
        <f>IF(S2531&gt;0,RANK(S2531,(N2531:P2531,Q2531:AF2531)),0)</f>
        <v>0</v>
      </c>
      <c r="AT2531" s="2">
        <f t="shared" si="972"/>
        <v>0</v>
      </c>
      <c r="AU2531" s="2">
        <f t="shared" si="972"/>
        <v>0</v>
      </c>
      <c r="AV2531" s="2">
        <f t="shared" si="966"/>
        <v>0</v>
      </c>
      <c r="AW2531" s="2">
        <f t="shared" si="967"/>
        <v>0</v>
      </c>
      <c r="AY2531" t="s">
        <v>2508</v>
      </c>
      <c r="AZ2531" t="s">
        <v>1186</v>
      </c>
      <c r="BA2531">
        <v>1</v>
      </c>
      <c r="BC2531">
        <v>3</v>
      </c>
      <c r="BD2531" s="91">
        <v>13</v>
      </c>
      <c r="BE2531" s="93">
        <v>229</v>
      </c>
      <c r="BF2531" s="96">
        <f t="shared" si="969"/>
        <v>13229</v>
      </c>
      <c r="BG2531" s="96">
        <f t="shared" si="968"/>
        <v>13229</v>
      </c>
      <c r="BI2531" s="7" t="s">
        <v>1447</v>
      </c>
    </row>
    <row r="2532" spans="1:61" ht="14" hidden="1" customHeight="1" outlineLevel="1" x14ac:dyDescent="0.2">
      <c r="A2532" t="s">
        <v>348</v>
      </c>
      <c r="B2532" t="s">
        <v>1186</v>
      </c>
      <c r="C2532" s="1">
        <f t="shared" si="970"/>
        <v>9632</v>
      </c>
      <c r="D2532" s="7">
        <f>IF(N2532&gt;0, RANK(N2532,(N2532:P2532,Q2532:AF2532)),0)</f>
        <v>2</v>
      </c>
      <c r="E2532" s="7">
        <f>IF(O2532&gt;0,RANK(O2532,(N2532:P2532,Q2532:AF2532)),0)</f>
        <v>1</v>
      </c>
      <c r="F2532" s="7">
        <f>IF(P2532&gt;0,RANK(P2532,(N2532:P2532,Q2532:AF2532)),0)</f>
        <v>0</v>
      </c>
      <c r="G2532" s="1">
        <f t="shared" si="961"/>
        <v>6850</v>
      </c>
      <c r="H2532" s="2">
        <f t="shared" si="962"/>
        <v>0.7111710963455149</v>
      </c>
      <c r="I2532" s="2"/>
      <c r="J2532" s="2">
        <f t="shared" si="971"/>
        <v>0.14441445182724252</v>
      </c>
      <c r="K2532" s="2">
        <f t="shared" si="971"/>
        <v>0.85558554817275745</v>
      </c>
      <c r="L2532" s="2">
        <f t="shared" si="971"/>
        <v>0</v>
      </c>
      <c r="M2532" s="2">
        <f t="shared" si="964"/>
        <v>0</v>
      </c>
      <c r="N2532" s="167">
        <v>1391</v>
      </c>
      <c r="O2532" s="167">
        <v>8241</v>
      </c>
      <c r="P2532" s="167"/>
      <c r="Q2532" s="167"/>
      <c r="R2532" s="167"/>
      <c r="S2532" s="167"/>
      <c r="X2532" s="1"/>
      <c r="AP2532" s="7">
        <f>IF(Q2532&gt;0,RANK(Q2532,(N2532:P2532,Q2532:AF2532)),0)</f>
        <v>0</v>
      </c>
      <c r="AQ2532" s="7">
        <f>IF(R2532&gt;0,RANK(R2532,(N2532:P2532,Q2532:AF2532)),0)</f>
        <v>0</v>
      </c>
      <c r="AR2532" s="7">
        <f>IF(T2532&gt;0,RANK(T2532,(N2532:P2532,Q2532:AF2532)),0)</f>
        <v>0</v>
      </c>
      <c r="AS2532" s="7">
        <f>IF(S2532&gt;0,RANK(S2532,(N2532:P2532,Q2532:AF2532)),0)</f>
        <v>0</v>
      </c>
      <c r="AT2532" s="2">
        <f t="shared" si="972"/>
        <v>0</v>
      </c>
      <c r="AU2532" s="2">
        <f t="shared" si="972"/>
        <v>0</v>
      </c>
      <c r="AV2532" s="2">
        <f t="shared" si="966"/>
        <v>0</v>
      </c>
      <c r="AW2532" s="2">
        <f t="shared" si="967"/>
        <v>0</v>
      </c>
      <c r="AY2532" t="s">
        <v>348</v>
      </c>
      <c r="AZ2532" t="s">
        <v>1186</v>
      </c>
      <c r="BA2532">
        <v>3</v>
      </c>
      <c r="BC2532">
        <v>3</v>
      </c>
      <c r="BD2532" s="91">
        <v>13</v>
      </c>
      <c r="BE2532" s="93">
        <v>231</v>
      </c>
      <c r="BF2532" s="96">
        <f t="shared" si="969"/>
        <v>13231</v>
      </c>
      <c r="BG2532" s="96">
        <f t="shared" si="968"/>
        <v>13231</v>
      </c>
      <c r="BI2532" s="7" t="s">
        <v>1447</v>
      </c>
    </row>
    <row r="2533" spans="1:61" ht="14" hidden="1" customHeight="1" outlineLevel="1" x14ac:dyDescent="0.2">
      <c r="A2533" t="s">
        <v>1383</v>
      </c>
      <c r="B2533" t="s">
        <v>1186</v>
      </c>
      <c r="C2533" s="1">
        <f t="shared" si="970"/>
        <v>14850</v>
      </c>
      <c r="D2533" s="7">
        <f>IF(N2533&gt;0, RANK(N2533,(N2533:P2533,Q2533:AF2533)),0)</f>
        <v>2</v>
      </c>
      <c r="E2533" s="7">
        <f>IF(O2533&gt;0,RANK(O2533,(N2533:P2533,Q2533:AF2533)),0)</f>
        <v>1</v>
      </c>
      <c r="F2533" s="7">
        <f>IF(P2533&gt;0,RANK(P2533,(N2533:P2533,Q2533:AF2533)),0)</f>
        <v>0</v>
      </c>
      <c r="G2533" s="1">
        <f t="shared" si="961"/>
        <v>8200</v>
      </c>
      <c r="H2533" s="2">
        <f t="shared" si="962"/>
        <v>0.55218855218855223</v>
      </c>
      <c r="I2533" s="2"/>
      <c r="J2533" s="2">
        <f t="shared" si="971"/>
        <v>0.22390572390572391</v>
      </c>
      <c r="K2533" s="2">
        <f t="shared" si="971"/>
        <v>0.77609427609427606</v>
      </c>
      <c r="L2533" s="2">
        <f t="shared" si="971"/>
        <v>0</v>
      </c>
      <c r="M2533" s="2">
        <f t="shared" si="964"/>
        <v>0</v>
      </c>
      <c r="N2533" s="167">
        <v>3325</v>
      </c>
      <c r="O2533" s="167">
        <v>11525</v>
      </c>
      <c r="P2533" s="167"/>
      <c r="Q2533" s="167"/>
      <c r="R2533" s="167"/>
      <c r="S2533" s="167"/>
      <c r="X2533" s="1"/>
      <c r="AP2533" s="7">
        <f>IF(Q2533&gt;0,RANK(Q2533,(N2533:P2533,Q2533:AF2533)),0)</f>
        <v>0</v>
      </c>
      <c r="AQ2533" s="7">
        <f>IF(R2533&gt;0,RANK(R2533,(N2533:P2533,Q2533:AF2533)),0)</f>
        <v>0</v>
      </c>
      <c r="AR2533" s="7">
        <f>IF(T2533&gt;0,RANK(T2533,(N2533:P2533,Q2533:AF2533)),0)</f>
        <v>0</v>
      </c>
      <c r="AS2533" s="7">
        <f>IF(S2533&gt;0,RANK(S2533,(N2533:P2533,Q2533:AF2533)),0)</f>
        <v>0</v>
      </c>
      <c r="AT2533" s="2">
        <f t="shared" si="972"/>
        <v>0</v>
      </c>
      <c r="AU2533" s="2">
        <f t="shared" si="972"/>
        <v>0</v>
      </c>
      <c r="AV2533" s="2">
        <f t="shared" si="966"/>
        <v>0</v>
      </c>
      <c r="AW2533" s="2">
        <f t="shared" si="967"/>
        <v>0</v>
      </c>
      <c r="AY2533" t="s">
        <v>1383</v>
      </c>
      <c r="AZ2533" t="s">
        <v>1186</v>
      </c>
      <c r="BA2533">
        <v>14</v>
      </c>
      <c r="BC2533">
        <v>3</v>
      </c>
      <c r="BD2533" s="91">
        <v>13</v>
      </c>
      <c r="BE2533" s="93">
        <v>233</v>
      </c>
      <c r="BF2533" s="96">
        <f t="shared" si="969"/>
        <v>13233</v>
      </c>
      <c r="BG2533" s="96">
        <f t="shared" si="968"/>
        <v>13233</v>
      </c>
      <c r="BI2533" s="7" t="s">
        <v>1447</v>
      </c>
    </row>
    <row r="2534" spans="1:61" ht="14" hidden="1" customHeight="1" outlineLevel="1" x14ac:dyDescent="0.2">
      <c r="A2534" t="s">
        <v>983</v>
      </c>
      <c r="B2534" t="s">
        <v>1186</v>
      </c>
      <c r="C2534" s="1">
        <f t="shared" si="970"/>
        <v>3681</v>
      </c>
      <c r="D2534" s="7">
        <f>IF(N2534&gt;0, RANK(N2534,(N2534:P2534,Q2534:AF2534)),0)</f>
        <v>2</v>
      </c>
      <c r="E2534" s="7">
        <f>IF(O2534&gt;0,RANK(O2534,(N2534:P2534,Q2534:AF2534)),0)</f>
        <v>1</v>
      </c>
      <c r="F2534" s="7">
        <f>IF(P2534&gt;0,RANK(P2534,(N2534:P2534,Q2534:AF2534)),0)</f>
        <v>0</v>
      </c>
      <c r="G2534" s="1">
        <f t="shared" si="961"/>
        <v>1405</v>
      </c>
      <c r="H2534" s="2">
        <f t="shared" si="962"/>
        <v>0.3816897582178756</v>
      </c>
      <c r="I2534" s="2"/>
      <c r="J2534" s="2">
        <f t="shared" si="971"/>
        <v>0.30915512089106223</v>
      </c>
      <c r="K2534" s="2">
        <f t="shared" si="971"/>
        <v>0.69084487910893777</v>
      </c>
      <c r="L2534" s="2">
        <f t="shared" si="971"/>
        <v>0</v>
      </c>
      <c r="M2534" s="2">
        <f t="shared" si="964"/>
        <v>0</v>
      </c>
      <c r="N2534" s="167">
        <v>1138</v>
      </c>
      <c r="O2534" s="167">
        <v>2543</v>
      </c>
      <c r="P2534" s="167"/>
      <c r="Q2534" s="167"/>
      <c r="R2534" s="167"/>
      <c r="S2534" s="167"/>
      <c r="X2534" s="1"/>
      <c r="AP2534" s="7">
        <f>IF(Q2534&gt;0,RANK(Q2534,(N2534:P2534,Q2534:AF2534)),0)</f>
        <v>0</v>
      </c>
      <c r="AQ2534" s="7">
        <f>IF(R2534&gt;0,RANK(R2534,(N2534:P2534,Q2534:AF2534)),0)</f>
        <v>0</v>
      </c>
      <c r="AR2534" s="7">
        <f>IF(T2534&gt;0,RANK(T2534,(N2534:P2534,Q2534:AF2534)),0)</f>
        <v>0</v>
      </c>
      <c r="AS2534" s="7">
        <f>IF(S2534&gt;0,RANK(S2534,(N2534:P2534,Q2534:AF2534)),0)</f>
        <v>0</v>
      </c>
      <c r="AT2534" s="2">
        <f t="shared" si="972"/>
        <v>0</v>
      </c>
      <c r="AU2534" s="2">
        <f t="shared" si="972"/>
        <v>0</v>
      </c>
      <c r="AV2534" s="2">
        <f t="shared" si="966"/>
        <v>0</v>
      </c>
      <c r="AW2534" s="2">
        <f t="shared" si="967"/>
        <v>0</v>
      </c>
      <c r="AY2534" t="s">
        <v>983</v>
      </c>
      <c r="AZ2534" t="s">
        <v>1186</v>
      </c>
      <c r="BA2534">
        <v>8</v>
      </c>
      <c r="BC2534">
        <v>3</v>
      </c>
      <c r="BD2534" s="91">
        <v>13</v>
      </c>
      <c r="BE2534" s="93">
        <v>235</v>
      </c>
      <c r="BF2534" s="96">
        <f t="shared" si="969"/>
        <v>13235</v>
      </c>
      <c r="BG2534" s="96">
        <f t="shared" si="968"/>
        <v>13235</v>
      </c>
      <c r="BI2534" s="7" t="s">
        <v>1447</v>
      </c>
    </row>
    <row r="2535" spans="1:61" ht="14" hidden="1" customHeight="1" outlineLevel="1" x14ac:dyDescent="0.2">
      <c r="A2535" t="s">
        <v>2484</v>
      </c>
      <c r="B2535" t="s">
        <v>1186</v>
      </c>
      <c r="C2535" s="1">
        <f t="shared" si="970"/>
        <v>10833</v>
      </c>
      <c r="D2535" s="7">
        <f>IF(N2535&gt;0, RANK(N2535,(N2535:P2535,Q2535:AF2535)),0)</f>
        <v>2</v>
      </c>
      <c r="E2535" s="7">
        <f>IF(O2535&gt;0,RANK(O2535,(N2535:P2535,Q2535:AF2535)),0)</f>
        <v>1</v>
      </c>
      <c r="F2535" s="7">
        <f>IF(P2535&gt;0,RANK(P2535,(N2535:P2535,Q2535:AF2535)),0)</f>
        <v>0</v>
      </c>
      <c r="G2535" s="1">
        <f t="shared" si="961"/>
        <v>4443</v>
      </c>
      <c r="H2535" s="2">
        <f t="shared" si="962"/>
        <v>0.41013569648296871</v>
      </c>
      <c r="I2535" s="2"/>
      <c r="J2535" s="2">
        <f t="shared" si="971"/>
        <v>0.29493215175851567</v>
      </c>
      <c r="K2535" s="2">
        <f t="shared" si="971"/>
        <v>0.70506784824148439</v>
      </c>
      <c r="L2535" s="2">
        <f t="shared" si="971"/>
        <v>0</v>
      </c>
      <c r="M2535" s="2">
        <f t="shared" si="964"/>
        <v>-1.1102230246251565E-16</v>
      </c>
      <c r="N2535" s="167">
        <v>3195</v>
      </c>
      <c r="O2535" s="167">
        <v>7638</v>
      </c>
      <c r="P2535" s="167"/>
      <c r="Q2535" s="167"/>
      <c r="R2535" s="167"/>
      <c r="S2535" s="167"/>
      <c r="X2535" s="1"/>
      <c r="AP2535" s="7">
        <f>IF(Q2535&gt;0,RANK(Q2535,(N2535:P2535,Q2535:AF2535)),0)</f>
        <v>0</v>
      </c>
      <c r="AQ2535" s="7">
        <f>IF(R2535&gt;0,RANK(R2535,(N2535:P2535,Q2535:AF2535)),0)</f>
        <v>0</v>
      </c>
      <c r="AR2535" s="7">
        <f>IF(T2535&gt;0,RANK(T2535,(N2535:P2535,Q2535:AF2535)),0)</f>
        <v>0</v>
      </c>
      <c r="AS2535" s="7">
        <f>IF(S2535&gt;0,RANK(S2535,(N2535:P2535,Q2535:AF2535)),0)</f>
        <v>0</v>
      </c>
      <c r="AT2535" s="2">
        <f t="shared" si="972"/>
        <v>0</v>
      </c>
      <c r="AU2535" s="2">
        <f t="shared" si="972"/>
        <v>0</v>
      </c>
      <c r="AV2535" s="2">
        <f t="shared" si="966"/>
        <v>0</v>
      </c>
      <c r="AW2535" s="2">
        <f t="shared" si="967"/>
        <v>0</v>
      </c>
      <c r="AY2535" t="s">
        <v>2484</v>
      </c>
      <c r="AZ2535" t="s">
        <v>1186</v>
      </c>
      <c r="BA2535">
        <v>10</v>
      </c>
      <c r="BC2535">
        <v>3</v>
      </c>
      <c r="BD2535" s="91">
        <v>13</v>
      </c>
      <c r="BE2535" s="93">
        <v>237</v>
      </c>
      <c r="BF2535" s="96">
        <f t="shared" si="969"/>
        <v>13237</v>
      </c>
      <c r="BG2535" s="96">
        <f t="shared" si="968"/>
        <v>13237</v>
      </c>
      <c r="BI2535" s="7" t="s">
        <v>1447</v>
      </c>
    </row>
    <row r="2536" spans="1:61" ht="14" hidden="1" customHeight="1" outlineLevel="1" x14ac:dyDescent="0.2">
      <c r="A2536" t="s">
        <v>1817</v>
      </c>
      <c r="B2536" t="s">
        <v>1186</v>
      </c>
      <c r="C2536" s="1">
        <f t="shared" si="970"/>
        <v>1012</v>
      </c>
      <c r="D2536" s="7">
        <f>IF(N2536&gt;0, RANK(N2536,(N2536:P2536,Q2536:AF2536)),0)</f>
        <v>2</v>
      </c>
      <c r="E2536" s="7">
        <f>IF(O2536&gt;0,RANK(O2536,(N2536:P2536,Q2536:AF2536)),0)</f>
        <v>1</v>
      </c>
      <c r="F2536" s="7">
        <f>IF(P2536&gt;0,RANK(P2536,(N2536:P2536,Q2536:AF2536)),0)</f>
        <v>0</v>
      </c>
      <c r="G2536" s="1">
        <f t="shared" si="961"/>
        <v>84</v>
      </c>
      <c r="H2536" s="2">
        <f t="shared" si="962"/>
        <v>8.3003952569169967E-2</v>
      </c>
      <c r="I2536" s="2"/>
      <c r="J2536" s="2">
        <f t="shared" si="971"/>
        <v>0.45849802371541504</v>
      </c>
      <c r="K2536" s="2">
        <f t="shared" si="971"/>
        <v>0.54150197628458496</v>
      </c>
      <c r="L2536" s="2">
        <f t="shared" si="971"/>
        <v>0</v>
      </c>
      <c r="M2536" s="2">
        <f t="shared" si="964"/>
        <v>0</v>
      </c>
      <c r="N2536" s="167">
        <v>464</v>
      </c>
      <c r="O2536" s="167">
        <v>548</v>
      </c>
      <c r="P2536" s="167"/>
      <c r="Q2536" s="167"/>
      <c r="R2536" s="167"/>
      <c r="S2536" s="167"/>
      <c r="X2536" s="1"/>
      <c r="AP2536" s="7">
        <f>IF(Q2536&gt;0,RANK(Q2536,(N2536:P2536,Q2536:AF2536)),0)</f>
        <v>0</v>
      </c>
      <c r="AQ2536" s="7">
        <f>IF(R2536&gt;0,RANK(R2536,(N2536:P2536,Q2536:AF2536)),0)</f>
        <v>0</v>
      </c>
      <c r="AR2536" s="7">
        <f>IF(T2536&gt;0,RANK(T2536,(N2536:P2536,Q2536:AF2536)),0)</f>
        <v>0</v>
      </c>
      <c r="AS2536" s="7">
        <f>IF(S2536&gt;0,RANK(S2536,(N2536:P2536,Q2536:AF2536)),0)</f>
        <v>0</v>
      </c>
      <c r="AT2536" s="2">
        <f t="shared" si="972"/>
        <v>0</v>
      </c>
      <c r="AU2536" s="2">
        <f t="shared" si="972"/>
        <v>0</v>
      </c>
      <c r="AV2536" s="2">
        <f t="shared" si="966"/>
        <v>0</v>
      </c>
      <c r="AW2536" s="2">
        <f t="shared" si="967"/>
        <v>0</v>
      </c>
      <c r="AY2536" t="s">
        <v>1817</v>
      </c>
      <c r="AZ2536" t="s">
        <v>1186</v>
      </c>
      <c r="BA2536">
        <v>2</v>
      </c>
      <c r="BC2536">
        <v>3</v>
      </c>
      <c r="BD2536" s="91">
        <v>13</v>
      </c>
      <c r="BE2536" s="93">
        <v>239</v>
      </c>
      <c r="BF2536" s="96">
        <f t="shared" si="969"/>
        <v>13239</v>
      </c>
      <c r="BG2536" s="96">
        <f t="shared" si="968"/>
        <v>13239</v>
      </c>
      <c r="BI2536" s="7" t="s">
        <v>1447</v>
      </c>
    </row>
    <row r="2537" spans="1:61" ht="14" hidden="1" customHeight="1" outlineLevel="1" x14ac:dyDescent="0.2">
      <c r="A2537" t="s">
        <v>571</v>
      </c>
      <c r="B2537" t="s">
        <v>1186</v>
      </c>
      <c r="C2537" s="1">
        <f t="shared" si="970"/>
        <v>8401</v>
      </c>
      <c r="D2537" s="7">
        <f>IF(N2537&gt;0, RANK(N2537,(N2537:P2537,Q2537:AF2537)),0)</f>
        <v>2</v>
      </c>
      <c r="E2537" s="7">
        <f>IF(O2537&gt;0,RANK(O2537,(N2537:P2537,Q2537:AF2537)),0)</f>
        <v>1</v>
      </c>
      <c r="F2537" s="7">
        <f>IF(P2537&gt;0,RANK(P2537,(N2537:P2537,Q2537:AF2537)),0)</f>
        <v>0</v>
      </c>
      <c r="G2537" s="1">
        <f t="shared" si="961"/>
        <v>4731</v>
      </c>
      <c r="H2537" s="2">
        <f t="shared" si="962"/>
        <v>0.56314724437566954</v>
      </c>
      <c r="I2537" s="2"/>
      <c r="J2537" s="2">
        <f t="shared" si="971"/>
        <v>0.21842637781216523</v>
      </c>
      <c r="K2537" s="2">
        <f t="shared" si="971"/>
        <v>0.78157362218783477</v>
      </c>
      <c r="L2537" s="2">
        <f t="shared" si="971"/>
        <v>0</v>
      </c>
      <c r="M2537" s="2">
        <f t="shared" si="964"/>
        <v>0</v>
      </c>
      <c r="N2537" s="167">
        <v>1835</v>
      </c>
      <c r="O2537" s="167">
        <v>6566</v>
      </c>
      <c r="P2537" s="167"/>
      <c r="Q2537" s="167"/>
      <c r="R2537" s="167"/>
      <c r="S2537" s="167"/>
      <c r="X2537" s="1"/>
      <c r="AP2537" s="7">
        <f>IF(Q2537&gt;0,RANK(Q2537,(N2537:P2537,Q2537:AF2537)),0)</f>
        <v>0</v>
      </c>
      <c r="AQ2537" s="7">
        <f>IF(R2537&gt;0,RANK(R2537,(N2537:P2537,Q2537:AF2537)),0)</f>
        <v>0</v>
      </c>
      <c r="AR2537" s="7">
        <f>IF(T2537&gt;0,RANK(T2537,(N2537:P2537,Q2537:AF2537)),0)</f>
        <v>0</v>
      </c>
      <c r="AS2537" s="7">
        <f>IF(S2537&gt;0,RANK(S2537,(N2537:P2537,Q2537:AF2537)),0)</f>
        <v>0</v>
      </c>
      <c r="AT2537" s="2">
        <f t="shared" si="972"/>
        <v>0</v>
      </c>
      <c r="AU2537" s="2">
        <f t="shared" si="972"/>
        <v>0</v>
      </c>
      <c r="AV2537" s="2">
        <f t="shared" si="966"/>
        <v>0</v>
      </c>
      <c r="AW2537" s="2">
        <f t="shared" si="967"/>
        <v>0</v>
      </c>
      <c r="AY2537" t="s">
        <v>571</v>
      </c>
      <c r="AZ2537" t="s">
        <v>1186</v>
      </c>
      <c r="BA2537">
        <v>9</v>
      </c>
      <c r="BC2537">
        <v>3</v>
      </c>
      <c r="BD2537" s="91">
        <v>13</v>
      </c>
      <c r="BE2537" s="93">
        <v>241</v>
      </c>
      <c r="BF2537" s="96">
        <f t="shared" si="969"/>
        <v>13241</v>
      </c>
      <c r="BG2537" s="96">
        <f t="shared" si="968"/>
        <v>13241</v>
      </c>
      <c r="BI2537" s="7" t="s">
        <v>1447</v>
      </c>
    </row>
    <row r="2538" spans="1:61" ht="14" hidden="1" customHeight="1" outlineLevel="1" x14ac:dyDescent="0.2">
      <c r="A2538" t="s">
        <v>1157</v>
      </c>
      <c r="B2538" t="s">
        <v>1186</v>
      </c>
      <c r="C2538" s="1">
        <f t="shared" si="970"/>
        <v>2967</v>
      </c>
      <c r="D2538" s="7">
        <f>IF(N2538&gt;0, RANK(N2538,(N2538:P2538,Q2538:AF2538)),0)</f>
        <v>1</v>
      </c>
      <c r="E2538" s="7">
        <f>IF(O2538&gt;0,RANK(O2538,(N2538:P2538,Q2538:AF2538)),0)</f>
        <v>2</v>
      </c>
      <c r="F2538" s="7">
        <f>IF(P2538&gt;0,RANK(P2538,(N2538:P2538,Q2538:AF2538)),0)</f>
        <v>0</v>
      </c>
      <c r="G2538" s="1">
        <f t="shared" si="961"/>
        <v>389</v>
      </c>
      <c r="H2538" s="2">
        <f t="shared" si="962"/>
        <v>0.13110886417256487</v>
      </c>
      <c r="I2538" s="2"/>
      <c r="J2538" s="2">
        <f t="shared" si="971"/>
        <v>0.56555443208628242</v>
      </c>
      <c r="K2538" s="2">
        <f t="shared" si="971"/>
        <v>0.43444556791371758</v>
      </c>
      <c r="L2538" s="2">
        <f t="shared" si="971"/>
        <v>0</v>
      </c>
      <c r="M2538" s="2">
        <f t="shared" si="964"/>
        <v>0</v>
      </c>
      <c r="N2538" s="167">
        <v>1678</v>
      </c>
      <c r="O2538" s="167">
        <v>1289</v>
      </c>
      <c r="P2538" s="167"/>
      <c r="Q2538" s="167"/>
      <c r="R2538" s="167"/>
      <c r="S2538" s="167"/>
      <c r="X2538" s="1"/>
      <c r="AP2538" s="7">
        <f>IF(Q2538&gt;0,RANK(Q2538,(N2538:P2538,Q2538:AF2538)),0)</f>
        <v>0</v>
      </c>
      <c r="AQ2538" s="7">
        <f>IF(R2538&gt;0,RANK(R2538,(N2538:P2538,Q2538:AF2538)),0)</f>
        <v>0</v>
      </c>
      <c r="AR2538" s="7">
        <f>IF(T2538&gt;0,RANK(T2538,(N2538:P2538,Q2538:AF2538)),0)</f>
        <v>0</v>
      </c>
      <c r="AS2538" s="7">
        <f>IF(S2538&gt;0,RANK(S2538,(N2538:P2538,Q2538:AF2538)),0)</f>
        <v>0</v>
      </c>
      <c r="AT2538" s="2">
        <f t="shared" si="972"/>
        <v>0</v>
      </c>
      <c r="AU2538" s="2">
        <f t="shared" si="972"/>
        <v>0</v>
      </c>
      <c r="AV2538" s="2">
        <f t="shared" si="966"/>
        <v>0</v>
      </c>
      <c r="AW2538" s="2">
        <f t="shared" si="967"/>
        <v>0</v>
      </c>
      <c r="AY2538" t="s">
        <v>1157</v>
      </c>
      <c r="AZ2538" t="s">
        <v>1186</v>
      </c>
      <c r="BA2538">
        <v>2</v>
      </c>
      <c r="BC2538">
        <v>3</v>
      </c>
      <c r="BD2538" s="91">
        <v>13</v>
      </c>
      <c r="BE2538" s="93">
        <v>243</v>
      </c>
      <c r="BF2538" s="96">
        <f t="shared" si="969"/>
        <v>13243</v>
      </c>
      <c r="BG2538" s="96">
        <f t="shared" si="968"/>
        <v>13243</v>
      </c>
      <c r="BI2538" s="7" t="s">
        <v>1447</v>
      </c>
    </row>
    <row r="2539" spans="1:61" ht="14" hidden="1" customHeight="1" outlineLevel="1" x14ac:dyDescent="0.2">
      <c r="A2539" t="s">
        <v>1025</v>
      </c>
      <c r="B2539" t="s">
        <v>1186</v>
      </c>
      <c r="C2539" s="1">
        <f t="shared" si="970"/>
        <v>77264</v>
      </c>
      <c r="D2539" s="7">
        <f>IF(N2539&gt;0, RANK(N2539,(N2539:P2539,Q2539:AF2539)),0)</f>
        <v>1</v>
      </c>
      <c r="E2539" s="7">
        <f>IF(O2539&gt;0,RANK(O2539,(N2539:P2539,Q2539:AF2539)),0)</f>
        <v>2</v>
      </c>
      <c r="F2539" s="7">
        <f>IF(P2539&gt;0,RANK(P2539,(N2539:P2539,Q2539:AF2539)),0)</f>
        <v>0</v>
      </c>
      <c r="G2539" s="1">
        <f t="shared" si="961"/>
        <v>30218</v>
      </c>
      <c r="H2539" s="2">
        <f t="shared" si="962"/>
        <v>0.39110064195485605</v>
      </c>
      <c r="I2539" s="2"/>
      <c r="J2539" s="2">
        <f t="shared" si="971"/>
        <v>0.69555032097742808</v>
      </c>
      <c r="K2539" s="2">
        <f t="shared" si="971"/>
        <v>0.30444967902257197</v>
      </c>
      <c r="L2539" s="2">
        <f t="shared" si="971"/>
        <v>0</v>
      </c>
      <c r="M2539" s="2">
        <f t="shared" si="964"/>
        <v>-5.5511151231257827E-17</v>
      </c>
      <c r="N2539" s="167">
        <v>53741</v>
      </c>
      <c r="O2539" s="167">
        <v>23523</v>
      </c>
      <c r="P2539" s="167"/>
      <c r="Q2539" s="167"/>
      <c r="R2539" s="167"/>
      <c r="S2539" s="167"/>
      <c r="X2539" s="1"/>
      <c r="AP2539" s="7">
        <f>IF(Q2539&gt;0,RANK(Q2539,(N2539:P2539,Q2539:AF2539)),0)</f>
        <v>0</v>
      </c>
      <c r="AQ2539" s="7">
        <f>IF(R2539&gt;0,RANK(R2539,(N2539:P2539,Q2539:AF2539)),0)</f>
        <v>0</v>
      </c>
      <c r="AR2539" s="7">
        <f>IF(T2539&gt;0,RANK(T2539,(N2539:P2539,Q2539:AF2539)),0)</f>
        <v>0</v>
      </c>
      <c r="AS2539" s="7">
        <f>IF(S2539&gt;0,RANK(S2539,(N2539:P2539,Q2539:AF2539)),0)</f>
        <v>0</v>
      </c>
      <c r="AT2539" s="2">
        <f t="shared" si="972"/>
        <v>0</v>
      </c>
      <c r="AU2539" s="2">
        <f t="shared" si="972"/>
        <v>0</v>
      </c>
      <c r="AV2539" s="2">
        <f t="shared" si="966"/>
        <v>0</v>
      </c>
      <c r="AW2539" s="2">
        <f t="shared" si="967"/>
        <v>0</v>
      </c>
      <c r="AY2539" t="s">
        <v>1025</v>
      </c>
      <c r="AZ2539" t="s">
        <v>1186</v>
      </c>
      <c r="BA2539">
        <v>12</v>
      </c>
      <c r="BC2539">
        <v>3</v>
      </c>
      <c r="BD2539" s="91">
        <v>13</v>
      </c>
      <c r="BE2539" s="93">
        <v>245</v>
      </c>
      <c r="BF2539" s="96">
        <f t="shared" si="969"/>
        <v>13245</v>
      </c>
      <c r="BG2539" s="96">
        <f t="shared" si="968"/>
        <v>13245</v>
      </c>
      <c r="BI2539" s="7" t="s">
        <v>1447</v>
      </c>
    </row>
    <row r="2540" spans="1:61" ht="14" hidden="1" customHeight="1" outlineLevel="1" x14ac:dyDescent="0.2">
      <c r="A2540" t="s">
        <v>562</v>
      </c>
      <c r="B2540" t="s">
        <v>1186</v>
      </c>
      <c r="C2540" s="1">
        <f t="shared" si="970"/>
        <v>40717</v>
      </c>
      <c r="D2540" s="7">
        <f>IF(N2540&gt;0, RANK(N2540,(N2540:P2540,Q2540:AF2540)),0)</f>
        <v>1</v>
      </c>
      <c r="E2540" s="7">
        <f>IF(O2540&gt;0,RANK(O2540,(N2540:P2540,Q2540:AF2540)),0)</f>
        <v>2</v>
      </c>
      <c r="F2540" s="7">
        <f>IF(P2540&gt;0,RANK(P2540,(N2540:P2540,Q2540:AF2540)),0)</f>
        <v>0</v>
      </c>
      <c r="G2540" s="1">
        <f t="shared" si="961"/>
        <v>18393</v>
      </c>
      <c r="H2540" s="2">
        <f t="shared" si="962"/>
        <v>0.45172777955153864</v>
      </c>
      <c r="I2540" s="2"/>
      <c r="J2540" s="2">
        <f t="shared" si="971"/>
        <v>0.72586388977576932</v>
      </c>
      <c r="K2540" s="2">
        <f t="shared" si="971"/>
        <v>0.27413611022423068</v>
      </c>
      <c r="L2540" s="2">
        <f t="shared" si="971"/>
        <v>0</v>
      </c>
      <c r="M2540" s="2">
        <f t="shared" si="964"/>
        <v>0</v>
      </c>
      <c r="N2540" s="167">
        <v>29555</v>
      </c>
      <c r="O2540" s="167">
        <v>11162</v>
      </c>
      <c r="P2540" s="167"/>
      <c r="Q2540" s="167"/>
      <c r="R2540" s="167"/>
      <c r="S2540" s="167"/>
      <c r="X2540" s="1"/>
      <c r="AP2540" s="7">
        <f>IF(Q2540&gt;0,RANK(Q2540,(N2540:P2540,Q2540:AF2540)),0)</f>
        <v>0</v>
      </c>
      <c r="AQ2540" s="7">
        <f>IF(R2540&gt;0,RANK(R2540,(N2540:P2540,Q2540:AF2540)),0)</f>
        <v>0</v>
      </c>
      <c r="AR2540" s="7">
        <f>IF(T2540&gt;0,RANK(T2540,(N2540:P2540,Q2540:AF2540)),0)</f>
        <v>0</v>
      </c>
      <c r="AS2540" s="7">
        <f>IF(S2540&gt;0,RANK(S2540,(N2540:P2540,Q2540:AF2540)),0)</f>
        <v>0</v>
      </c>
      <c r="AT2540" s="2">
        <f t="shared" si="972"/>
        <v>0</v>
      </c>
      <c r="AU2540" s="2">
        <f t="shared" si="972"/>
        <v>0</v>
      </c>
      <c r="AV2540" s="2">
        <f t="shared" si="966"/>
        <v>0</v>
      </c>
      <c r="AW2540" s="2">
        <f t="shared" si="967"/>
        <v>0</v>
      </c>
      <c r="AY2540" t="s">
        <v>562</v>
      </c>
      <c r="AZ2540" t="s">
        <v>1186</v>
      </c>
      <c r="BA2540">
        <v>4</v>
      </c>
      <c r="BC2540">
        <v>3</v>
      </c>
      <c r="BD2540" s="91">
        <v>13</v>
      </c>
      <c r="BE2540" s="93">
        <v>247</v>
      </c>
      <c r="BF2540" s="96">
        <f t="shared" si="969"/>
        <v>13247</v>
      </c>
      <c r="BG2540" s="96">
        <f t="shared" si="968"/>
        <v>13247</v>
      </c>
      <c r="BI2540" s="7" t="s">
        <v>1447</v>
      </c>
    </row>
    <row r="2541" spans="1:61" ht="14" hidden="1" customHeight="1" outlineLevel="1" x14ac:dyDescent="0.2">
      <c r="A2541" t="s">
        <v>365</v>
      </c>
      <c r="B2541" t="s">
        <v>1186</v>
      </c>
      <c r="C2541" s="1">
        <f t="shared" si="970"/>
        <v>2056</v>
      </c>
      <c r="D2541" s="7">
        <f>IF(N2541&gt;0, RANK(N2541,(N2541:P2541,Q2541:AF2541)),0)</f>
        <v>2</v>
      </c>
      <c r="E2541" s="7">
        <f>IF(O2541&gt;0,RANK(O2541,(N2541:P2541,Q2541:AF2541)),0)</f>
        <v>1</v>
      </c>
      <c r="F2541" s="7">
        <f>IF(P2541&gt;0,RANK(P2541,(N2541:P2541,Q2541:AF2541)),0)</f>
        <v>0</v>
      </c>
      <c r="G2541" s="1">
        <f t="shared" si="961"/>
        <v>1180</v>
      </c>
      <c r="H2541" s="2">
        <f t="shared" si="962"/>
        <v>0.57392996108949412</v>
      </c>
      <c r="I2541" s="2"/>
      <c r="J2541" s="2">
        <f t="shared" si="971"/>
        <v>0.21303501945525291</v>
      </c>
      <c r="K2541" s="2">
        <f t="shared" si="971"/>
        <v>0.78696498054474706</v>
      </c>
      <c r="L2541" s="2">
        <f t="shared" si="971"/>
        <v>0</v>
      </c>
      <c r="M2541" s="2">
        <f t="shared" si="964"/>
        <v>0</v>
      </c>
      <c r="N2541" s="167">
        <v>438</v>
      </c>
      <c r="O2541" s="167">
        <v>1618</v>
      </c>
      <c r="P2541" s="167"/>
      <c r="Q2541" s="167"/>
      <c r="R2541" s="167"/>
      <c r="S2541" s="167"/>
      <c r="X2541" s="1"/>
      <c r="AP2541" s="7">
        <f>IF(Q2541&gt;0,RANK(Q2541,(N2541:P2541,Q2541:AF2541)),0)</f>
        <v>0</v>
      </c>
      <c r="AQ2541" s="7">
        <f>IF(R2541&gt;0,RANK(R2541,(N2541:P2541,Q2541:AF2541)),0)</f>
        <v>0</v>
      </c>
      <c r="AR2541" s="7">
        <f>IF(T2541&gt;0,RANK(T2541,(N2541:P2541,Q2541:AF2541)),0)</f>
        <v>0</v>
      </c>
      <c r="AS2541" s="7">
        <f>IF(S2541&gt;0,RANK(S2541,(N2541:P2541,Q2541:AF2541)),0)</f>
        <v>0</v>
      </c>
      <c r="AT2541" s="2">
        <f t="shared" si="972"/>
        <v>0</v>
      </c>
      <c r="AU2541" s="2">
        <f t="shared" si="972"/>
        <v>0</v>
      </c>
      <c r="AV2541" s="2">
        <f t="shared" si="966"/>
        <v>0</v>
      </c>
      <c r="AW2541" s="2">
        <f t="shared" si="967"/>
        <v>0</v>
      </c>
      <c r="AY2541" t="s">
        <v>365</v>
      </c>
      <c r="AZ2541" t="s">
        <v>1186</v>
      </c>
      <c r="BA2541">
        <v>2</v>
      </c>
      <c r="BC2541">
        <v>3</v>
      </c>
      <c r="BD2541" s="91">
        <v>13</v>
      </c>
      <c r="BE2541" s="93">
        <v>249</v>
      </c>
      <c r="BF2541" s="96">
        <f t="shared" si="969"/>
        <v>13249</v>
      </c>
      <c r="BG2541" s="96">
        <f t="shared" si="968"/>
        <v>13249</v>
      </c>
      <c r="BI2541" s="7" t="s">
        <v>1447</v>
      </c>
    </row>
    <row r="2542" spans="1:61" ht="14" hidden="1" customHeight="1" outlineLevel="1" x14ac:dyDescent="0.2">
      <c r="A2542" t="s">
        <v>2367</v>
      </c>
      <c r="B2542" t="s">
        <v>1186</v>
      </c>
      <c r="C2542" s="1">
        <f t="shared" si="970"/>
        <v>5923</v>
      </c>
      <c r="D2542" s="7">
        <f>IF(N2542&gt;0, RANK(N2542,(N2542:P2542,Q2542:AF2542)),0)</f>
        <v>2</v>
      </c>
      <c r="E2542" s="7">
        <f>IF(O2542&gt;0,RANK(O2542,(N2542:P2542,Q2542:AF2542)),0)</f>
        <v>1</v>
      </c>
      <c r="F2542" s="7">
        <f>IF(P2542&gt;0,RANK(P2542,(N2542:P2542,Q2542:AF2542)),0)</f>
        <v>0</v>
      </c>
      <c r="G2542" s="1">
        <f t="shared" si="961"/>
        <v>1069</v>
      </c>
      <c r="H2542" s="2">
        <f t="shared" si="962"/>
        <v>0.18048286341381056</v>
      </c>
      <c r="I2542" s="2"/>
      <c r="J2542" s="2">
        <f t="shared" si="971"/>
        <v>0.4097585682930947</v>
      </c>
      <c r="K2542" s="2">
        <f t="shared" si="971"/>
        <v>0.59024143170690524</v>
      </c>
      <c r="L2542" s="2">
        <f t="shared" si="971"/>
        <v>0</v>
      </c>
      <c r="M2542" s="2">
        <f t="shared" si="964"/>
        <v>1.1102230246251565E-16</v>
      </c>
      <c r="N2542" s="167">
        <v>2427</v>
      </c>
      <c r="O2542" s="167">
        <v>3496</v>
      </c>
      <c r="P2542" s="167"/>
      <c r="Q2542" s="167"/>
      <c r="R2542" s="167"/>
      <c r="S2542" s="167"/>
      <c r="X2542" s="1"/>
      <c r="AP2542" s="7">
        <f>IF(Q2542&gt;0,RANK(Q2542,(N2542:P2542,Q2542:AF2542)),0)</f>
        <v>0</v>
      </c>
      <c r="AQ2542" s="7">
        <f>IF(R2542&gt;0,RANK(R2542,(N2542:P2542,Q2542:AF2542)),0)</f>
        <v>0</v>
      </c>
      <c r="AR2542" s="7">
        <f>IF(T2542&gt;0,RANK(T2542,(N2542:P2542,Q2542:AF2542)),0)</f>
        <v>0</v>
      </c>
      <c r="AS2542" s="7">
        <f>IF(S2542&gt;0,RANK(S2542,(N2542:P2542,Q2542:AF2542)),0)</f>
        <v>0</v>
      </c>
      <c r="AT2542" s="2">
        <f t="shared" si="972"/>
        <v>0</v>
      </c>
      <c r="AU2542" s="2">
        <f t="shared" si="972"/>
        <v>0</v>
      </c>
      <c r="AV2542" s="2">
        <f t="shared" si="966"/>
        <v>0</v>
      </c>
      <c r="AW2542" s="2">
        <f t="shared" si="967"/>
        <v>0</v>
      </c>
      <c r="AY2542" t="s">
        <v>2367</v>
      </c>
      <c r="AZ2542" t="s">
        <v>1186</v>
      </c>
      <c r="BA2542">
        <v>12</v>
      </c>
      <c r="BC2542">
        <v>3</v>
      </c>
      <c r="BD2542" s="91">
        <v>13</v>
      </c>
      <c r="BE2542" s="93">
        <v>251</v>
      </c>
      <c r="BF2542" s="96">
        <f t="shared" si="969"/>
        <v>13251</v>
      </c>
      <c r="BG2542" s="96">
        <f t="shared" si="968"/>
        <v>13251</v>
      </c>
      <c r="BI2542" s="7" t="s">
        <v>1447</v>
      </c>
    </row>
    <row r="2543" spans="1:61" ht="14" hidden="1" customHeight="1" outlineLevel="1" x14ac:dyDescent="0.2">
      <c r="A2543" t="s">
        <v>171</v>
      </c>
      <c r="B2543" t="s">
        <v>1186</v>
      </c>
      <c r="C2543" s="1">
        <f t="shared" si="970"/>
        <v>3500</v>
      </c>
      <c r="D2543" s="7">
        <f>IF(N2543&gt;0, RANK(N2543,(N2543:P2543,Q2543:AF2543)),0)</f>
        <v>2</v>
      </c>
      <c r="E2543" s="7">
        <f>IF(O2543&gt;0,RANK(O2543,(N2543:P2543,Q2543:AF2543)),0)</f>
        <v>1</v>
      </c>
      <c r="F2543" s="7">
        <f>IF(P2543&gt;0,RANK(P2543,(N2543:P2543,Q2543:AF2543)),0)</f>
        <v>0</v>
      </c>
      <c r="G2543" s="1">
        <f t="shared" si="961"/>
        <v>1212</v>
      </c>
      <c r="H2543" s="2">
        <f t="shared" si="962"/>
        <v>0.34628571428571431</v>
      </c>
      <c r="I2543" s="2"/>
      <c r="J2543" s="2">
        <f t="shared" si="971"/>
        <v>0.32685714285714285</v>
      </c>
      <c r="K2543" s="2">
        <f t="shared" si="971"/>
        <v>0.67314285714285715</v>
      </c>
      <c r="L2543" s="2">
        <f t="shared" si="971"/>
        <v>0</v>
      </c>
      <c r="M2543" s="2">
        <f t="shared" si="964"/>
        <v>0</v>
      </c>
      <c r="N2543" s="167">
        <v>1144</v>
      </c>
      <c r="O2543" s="167">
        <v>2356</v>
      </c>
      <c r="P2543" s="167"/>
      <c r="Q2543" s="167"/>
      <c r="R2543" s="167"/>
      <c r="S2543" s="167"/>
      <c r="X2543" s="1"/>
      <c r="AP2543" s="7">
        <f>IF(Q2543&gt;0,RANK(Q2543,(N2543:P2543,Q2543:AF2543)),0)</f>
        <v>0</v>
      </c>
      <c r="AQ2543" s="7">
        <f>IF(R2543&gt;0,RANK(R2543,(N2543:P2543,Q2543:AF2543)),0)</f>
        <v>0</v>
      </c>
      <c r="AR2543" s="7">
        <f>IF(T2543&gt;0,RANK(T2543,(N2543:P2543,Q2543:AF2543)),0)</f>
        <v>0</v>
      </c>
      <c r="AS2543" s="7">
        <f>IF(S2543&gt;0,RANK(S2543,(N2543:P2543,Q2543:AF2543)),0)</f>
        <v>0</v>
      </c>
      <c r="AT2543" s="2">
        <f t="shared" si="972"/>
        <v>0</v>
      </c>
      <c r="AU2543" s="2">
        <f t="shared" si="972"/>
        <v>0</v>
      </c>
      <c r="AV2543" s="2">
        <f t="shared" si="966"/>
        <v>0</v>
      </c>
      <c r="AW2543" s="2">
        <f t="shared" si="967"/>
        <v>0</v>
      </c>
      <c r="AY2543" t="s">
        <v>171</v>
      </c>
      <c r="AZ2543" t="s">
        <v>1186</v>
      </c>
      <c r="BA2543">
        <v>2</v>
      </c>
      <c r="BC2543">
        <v>3</v>
      </c>
      <c r="BD2543" s="91">
        <v>13</v>
      </c>
      <c r="BE2543" s="93">
        <v>253</v>
      </c>
      <c r="BF2543" s="96">
        <f t="shared" si="969"/>
        <v>13253</v>
      </c>
      <c r="BG2543" s="96">
        <f t="shared" si="968"/>
        <v>13253</v>
      </c>
      <c r="BI2543" s="7" t="s">
        <v>1447</v>
      </c>
    </row>
    <row r="2544" spans="1:61" ht="14" hidden="1" customHeight="1" outlineLevel="1" x14ac:dyDescent="0.2">
      <c r="A2544" t="s">
        <v>2085</v>
      </c>
      <c r="B2544" t="s">
        <v>1186</v>
      </c>
      <c r="C2544" s="1">
        <f t="shared" si="970"/>
        <v>26926</v>
      </c>
      <c r="D2544" s="7">
        <f>IF(N2544&gt;0, RANK(N2544,(N2544:P2544,Q2544:AF2544)),0)</f>
        <v>2</v>
      </c>
      <c r="E2544" s="7">
        <f>IF(O2544&gt;0,RANK(O2544,(N2544:P2544,Q2544:AF2544)),0)</f>
        <v>1</v>
      </c>
      <c r="F2544" s="7">
        <f>IF(P2544&gt;0,RANK(P2544,(N2544:P2544,Q2544:AF2544)),0)</f>
        <v>0</v>
      </c>
      <c r="G2544" s="1">
        <f t="shared" si="961"/>
        <v>4818</v>
      </c>
      <c r="H2544" s="2">
        <f t="shared" si="962"/>
        <v>0.17893485850107702</v>
      </c>
      <c r="I2544" s="2"/>
      <c r="J2544" s="2">
        <f t="shared" si="971"/>
        <v>0.41053257074946148</v>
      </c>
      <c r="K2544" s="2">
        <f t="shared" si="971"/>
        <v>0.58946742925053852</v>
      </c>
      <c r="L2544" s="2">
        <f t="shared" si="971"/>
        <v>0</v>
      </c>
      <c r="M2544" s="2">
        <f t="shared" si="964"/>
        <v>0</v>
      </c>
      <c r="N2544" s="167">
        <v>11054</v>
      </c>
      <c r="O2544" s="167">
        <v>15872</v>
      </c>
      <c r="P2544" s="167"/>
      <c r="Q2544" s="167"/>
      <c r="R2544" s="167"/>
      <c r="S2544" s="167"/>
      <c r="X2544" s="1"/>
      <c r="AP2544" s="7">
        <f>IF(Q2544&gt;0,RANK(Q2544,(N2544:P2544,Q2544:AF2544)),0)</f>
        <v>0</v>
      </c>
      <c r="AQ2544" s="7">
        <f>IF(R2544&gt;0,RANK(R2544,(N2544:P2544,Q2544:AF2544)),0)</f>
        <v>0</v>
      </c>
      <c r="AR2544" s="7">
        <f>IF(T2544&gt;0,RANK(T2544,(N2544:P2544,Q2544:AF2544)),0)</f>
        <v>0</v>
      </c>
      <c r="AS2544" s="7">
        <f>IF(S2544&gt;0,RANK(S2544,(N2544:P2544,Q2544:AF2544)),0)</f>
        <v>0</v>
      </c>
      <c r="AT2544" s="2">
        <f t="shared" si="972"/>
        <v>0</v>
      </c>
      <c r="AU2544" s="2">
        <f t="shared" si="972"/>
        <v>0</v>
      </c>
      <c r="AV2544" s="2">
        <f t="shared" si="966"/>
        <v>0</v>
      </c>
      <c r="AW2544" s="2">
        <f t="shared" si="967"/>
        <v>0</v>
      </c>
      <c r="AY2544" t="s">
        <v>2085</v>
      </c>
      <c r="AZ2544" t="s">
        <v>1186</v>
      </c>
      <c r="BA2544">
        <v>3</v>
      </c>
      <c r="BC2544">
        <v>3</v>
      </c>
      <c r="BD2544" s="91">
        <v>13</v>
      </c>
      <c r="BE2544" s="93">
        <v>255</v>
      </c>
      <c r="BF2544" s="96">
        <f t="shared" si="969"/>
        <v>13255</v>
      </c>
      <c r="BG2544" s="96">
        <f t="shared" si="968"/>
        <v>13255</v>
      </c>
      <c r="BI2544" s="7" t="s">
        <v>1447</v>
      </c>
    </row>
    <row r="2545" spans="1:61" ht="14" hidden="1" customHeight="1" outlineLevel="1" x14ac:dyDescent="0.2">
      <c r="A2545" t="s">
        <v>2084</v>
      </c>
      <c r="B2545" t="s">
        <v>1186</v>
      </c>
      <c r="C2545" s="1">
        <f t="shared" si="970"/>
        <v>10034</v>
      </c>
      <c r="D2545" s="7">
        <f>IF(N2545&gt;0, RANK(N2545,(N2545:P2545,Q2545:AF2545)),0)</f>
        <v>2</v>
      </c>
      <c r="E2545" s="7">
        <f>IF(O2545&gt;0,RANK(O2545,(N2545:P2545,Q2545:AF2545)),0)</f>
        <v>1</v>
      </c>
      <c r="F2545" s="7">
        <f>IF(P2545&gt;0,RANK(P2545,(N2545:P2545,Q2545:AF2545)),0)</f>
        <v>0</v>
      </c>
      <c r="G2545" s="1">
        <f t="shared" si="961"/>
        <v>5916</v>
      </c>
      <c r="H2545" s="2">
        <f t="shared" si="962"/>
        <v>0.58959537572254339</v>
      </c>
      <c r="I2545" s="2"/>
      <c r="J2545" s="2">
        <f t="shared" si="971"/>
        <v>0.20520231213872833</v>
      </c>
      <c r="K2545" s="2">
        <f t="shared" si="971"/>
        <v>0.7947976878612717</v>
      </c>
      <c r="L2545" s="2">
        <f t="shared" si="971"/>
        <v>0</v>
      </c>
      <c r="M2545" s="2">
        <f t="shared" si="964"/>
        <v>0</v>
      </c>
      <c r="N2545" s="167">
        <v>2059</v>
      </c>
      <c r="O2545" s="167">
        <v>7975</v>
      </c>
      <c r="P2545" s="167"/>
      <c r="Q2545" s="167"/>
      <c r="R2545" s="167"/>
      <c r="S2545" s="167"/>
      <c r="X2545" s="1"/>
      <c r="AP2545" s="7">
        <f>IF(Q2545&gt;0,RANK(Q2545,(N2545:P2545,Q2545:AF2545)),0)</f>
        <v>0</v>
      </c>
      <c r="AQ2545" s="7">
        <f>IF(R2545&gt;0,RANK(R2545,(N2545:P2545,Q2545:AF2545)),0)</f>
        <v>0</v>
      </c>
      <c r="AR2545" s="7">
        <f>IF(T2545&gt;0,RANK(T2545,(N2545:P2545,Q2545:AF2545)),0)</f>
        <v>0</v>
      </c>
      <c r="AS2545" s="7">
        <f>IF(S2545&gt;0,RANK(S2545,(N2545:P2545,Q2545:AF2545)),0)</f>
        <v>0</v>
      </c>
      <c r="AT2545" s="2">
        <f t="shared" si="972"/>
        <v>0</v>
      </c>
      <c r="AU2545" s="2">
        <f t="shared" si="972"/>
        <v>0</v>
      </c>
      <c r="AV2545" s="2">
        <f t="shared" si="966"/>
        <v>0</v>
      </c>
      <c r="AW2545" s="2">
        <f t="shared" si="967"/>
        <v>0</v>
      </c>
      <c r="AY2545" t="s">
        <v>2084</v>
      </c>
      <c r="AZ2545" t="s">
        <v>1186</v>
      </c>
      <c r="BA2545">
        <v>9</v>
      </c>
      <c r="BC2545">
        <v>3</v>
      </c>
      <c r="BD2545" s="91">
        <v>13</v>
      </c>
      <c r="BE2545" s="93">
        <v>257</v>
      </c>
      <c r="BF2545" s="96">
        <f t="shared" si="969"/>
        <v>13257</v>
      </c>
      <c r="BG2545" s="96">
        <f t="shared" si="968"/>
        <v>13257</v>
      </c>
      <c r="BI2545" s="7" t="s">
        <v>1447</v>
      </c>
    </row>
    <row r="2546" spans="1:61" ht="14" hidden="1" customHeight="1" outlineLevel="1" x14ac:dyDescent="0.2">
      <c r="A2546" t="s">
        <v>2051</v>
      </c>
      <c r="B2546" t="s">
        <v>1186</v>
      </c>
      <c r="C2546" s="1">
        <f t="shared" si="970"/>
        <v>1803</v>
      </c>
      <c r="D2546" s="7">
        <f>IF(N2546&gt;0, RANK(N2546,(N2546:P2546,Q2546:AF2546)),0)</f>
        <v>1</v>
      </c>
      <c r="E2546" s="7">
        <f>IF(O2546&gt;0,RANK(O2546,(N2546:P2546,Q2546:AF2546)),0)</f>
        <v>2</v>
      </c>
      <c r="F2546" s="7">
        <f>IF(P2546&gt;0,RANK(P2546,(N2546:P2546,Q2546:AF2546)),0)</f>
        <v>0</v>
      </c>
      <c r="G2546" s="1">
        <f t="shared" si="961"/>
        <v>431</v>
      </c>
      <c r="H2546" s="2">
        <f t="shared" si="962"/>
        <v>0.23904603438713257</v>
      </c>
      <c r="I2546" s="2"/>
      <c r="J2546" s="2">
        <f t="shared" si="971"/>
        <v>0.61952301719356628</v>
      </c>
      <c r="K2546" s="2">
        <f t="shared" si="971"/>
        <v>0.38047698280643372</v>
      </c>
      <c r="L2546" s="2">
        <f t="shared" si="971"/>
        <v>0</v>
      </c>
      <c r="M2546" s="2">
        <f t="shared" si="964"/>
        <v>0</v>
      </c>
      <c r="N2546" s="167">
        <v>1117</v>
      </c>
      <c r="O2546" s="167">
        <v>686</v>
      </c>
      <c r="P2546" s="167"/>
      <c r="Q2546" s="167"/>
      <c r="R2546" s="167"/>
      <c r="S2546" s="167"/>
      <c r="X2546" s="1"/>
      <c r="AP2546" s="7">
        <f>IF(Q2546&gt;0,RANK(Q2546,(N2546:P2546,Q2546:AF2546)),0)</f>
        <v>0</v>
      </c>
      <c r="AQ2546" s="7">
        <f>IF(R2546&gt;0,RANK(R2546,(N2546:P2546,Q2546:AF2546)),0)</f>
        <v>0</v>
      </c>
      <c r="AR2546" s="7">
        <f>IF(T2546&gt;0,RANK(T2546,(N2546:P2546,Q2546:AF2546)),0)</f>
        <v>0</v>
      </c>
      <c r="AS2546" s="7">
        <f>IF(S2546&gt;0,RANK(S2546,(N2546:P2546,Q2546:AF2546)),0)</f>
        <v>0</v>
      </c>
      <c r="AT2546" s="2">
        <f t="shared" si="972"/>
        <v>0</v>
      </c>
      <c r="AU2546" s="2">
        <f t="shared" si="972"/>
        <v>0</v>
      </c>
      <c r="AV2546" s="2">
        <f t="shared" si="966"/>
        <v>0</v>
      </c>
      <c r="AW2546" s="2">
        <f t="shared" si="967"/>
        <v>0</v>
      </c>
      <c r="AY2546" t="s">
        <v>2051</v>
      </c>
      <c r="AZ2546" t="s">
        <v>1186</v>
      </c>
      <c r="BA2546">
        <v>2</v>
      </c>
      <c r="BC2546">
        <v>3</v>
      </c>
      <c r="BD2546" s="91">
        <v>13</v>
      </c>
      <c r="BE2546" s="93">
        <v>259</v>
      </c>
      <c r="BF2546" s="96">
        <f t="shared" si="969"/>
        <v>13259</v>
      </c>
      <c r="BG2546" s="96">
        <f t="shared" si="968"/>
        <v>13259</v>
      </c>
      <c r="BI2546" s="7" t="s">
        <v>1447</v>
      </c>
    </row>
    <row r="2547" spans="1:61" ht="14" hidden="1" customHeight="1" outlineLevel="1" x14ac:dyDescent="0.2">
      <c r="A2547" t="s">
        <v>425</v>
      </c>
      <c r="B2547" t="s">
        <v>1186</v>
      </c>
      <c r="C2547" s="1">
        <f t="shared" ref="C2547:C2578" si="973">SUM(N2547:AN2547)</f>
        <v>11079</v>
      </c>
      <c r="D2547" s="7">
        <f>IF(N2547&gt;0, RANK(N2547,(N2547:P2547,Q2547:AF2547)),0)</f>
        <v>1</v>
      </c>
      <c r="E2547" s="7">
        <f>IF(O2547&gt;0,RANK(O2547,(N2547:P2547,Q2547:AF2547)),0)</f>
        <v>2</v>
      </c>
      <c r="F2547" s="7">
        <f>IF(P2547&gt;0,RANK(P2547,(N2547:P2547,Q2547:AF2547)),0)</f>
        <v>0</v>
      </c>
      <c r="G2547" s="1">
        <f t="shared" ref="G2547:G2578" si="974">IF(C2547&gt;0,MAX(N2547:P2547)-LARGE(N2547:P2547,2),0)</f>
        <v>659</v>
      </c>
      <c r="H2547" s="2">
        <f t="shared" ref="H2547:H2578" si="975">IF(C2547&gt;0,G2547/C2547,0)</f>
        <v>5.9481902698799528E-2</v>
      </c>
      <c r="I2547" s="2"/>
      <c r="J2547" s="2">
        <f t="shared" ref="J2547:L2578" si="976">IF($C2547=0,"-",N2547/$C2547)</f>
        <v>0.5297409513493998</v>
      </c>
      <c r="K2547" s="2">
        <f t="shared" si="976"/>
        <v>0.47025904865060025</v>
      </c>
      <c r="L2547" s="2">
        <f t="shared" si="976"/>
        <v>0</v>
      </c>
      <c r="M2547" s="2">
        <f t="shared" ref="M2547:M2578" si="977">IF(C2547=0,"-",(1-J2547-K2547-L2547))</f>
        <v>-5.5511151231257827E-17</v>
      </c>
      <c r="N2547" s="167">
        <v>5869</v>
      </c>
      <c r="O2547" s="167">
        <v>5210</v>
      </c>
      <c r="P2547" s="167"/>
      <c r="Q2547" s="167"/>
      <c r="R2547" s="167"/>
      <c r="S2547" s="167"/>
      <c r="X2547" s="1"/>
      <c r="AP2547" s="7">
        <f>IF(Q2547&gt;0,RANK(Q2547,(N2547:P2547,Q2547:AF2547)),0)</f>
        <v>0</v>
      </c>
      <c r="AQ2547" s="7">
        <f>IF(R2547&gt;0,RANK(R2547,(N2547:P2547,Q2547:AF2547)),0)</f>
        <v>0</v>
      </c>
      <c r="AR2547" s="7">
        <f>IF(T2547&gt;0,RANK(T2547,(N2547:P2547,Q2547:AF2547)),0)</f>
        <v>0</v>
      </c>
      <c r="AS2547" s="7">
        <f>IF(S2547&gt;0,RANK(S2547,(N2547:P2547,Q2547:AF2547)),0)</f>
        <v>0</v>
      </c>
      <c r="AT2547" s="2">
        <f t="shared" ref="AT2547:AU2578" si="978">IF($C2547=0,"-",Q2547/$C2547)</f>
        <v>0</v>
      </c>
      <c r="AU2547" s="2">
        <f t="shared" si="978"/>
        <v>0</v>
      </c>
      <c r="AV2547" s="2">
        <f t="shared" ref="AV2547:AV2578" si="979">IF($C2547=0,"-",T2547/$C2547)</f>
        <v>0</v>
      </c>
      <c r="AW2547" s="2">
        <f t="shared" ref="AW2547:AW2578" si="980">IF($C2547=0,"-",S2547/$C2547)</f>
        <v>0</v>
      </c>
      <c r="AY2547" t="s">
        <v>425</v>
      </c>
      <c r="AZ2547" t="s">
        <v>1186</v>
      </c>
      <c r="BA2547">
        <v>2</v>
      </c>
      <c r="BC2547">
        <v>3</v>
      </c>
      <c r="BD2547" s="91">
        <v>13</v>
      </c>
      <c r="BE2547" s="93">
        <v>261</v>
      </c>
      <c r="BF2547" s="96">
        <f t="shared" si="969"/>
        <v>13261</v>
      </c>
      <c r="BG2547" s="96">
        <f t="shared" ref="BG2547:BG2578" si="981">BF2547</f>
        <v>13261</v>
      </c>
      <c r="BI2547" s="7" t="s">
        <v>1447</v>
      </c>
    </row>
    <row r="2548" spans="1:61" ht="14" hidden="1" customHeight="1" outlineLevel="1" x14ac:dyDescent="0.2">
      <c r="A2548" t="s">
        <v>252</v>
      </c>
      <c r="B2548" t="s">
        <v>1186</v>
      </c>
      <c r="C2548" s="1">
        <f t="shared" si="973"/>
        <v>3188</v>
      </c>
      <c r="D2548" s="7">
        <f>IF(N2548&gt;0, RANK(N2548,(N2548:P2548,Q2548:AF2548)),0)</f>
        <v>1</v>
      </c>
      <c r="E2548" s="7">
        <f>IF(O2548&gt;0,RANK(O2548,(N2548:P2548,Q2548:AF2548)),0)</f>
        <v>2</v>
      </c>
      <c r="F2548" s="7">
        <f>IF(P2548&gt;0,RANK(P2548,(N2548:P2548,Q2548:AF2548)),0)</f>
        <v>0</v>
      </c>
      <c r="G2548" s="1">
        <f t="shared" si="974"/>
        <v>708</v>
      </c>
      <c r="H2548" s="2">
        <f t="shared" si="975"/>
        <v>0.22208281053952322</v>
      </c>
      <c r="I2548" s="2"/>
      <c r="J2548" s="2">
        <f t="shared" si="976"/>
        <v>0.61104140526976158</v>
      </c>
      <c r="K2548" s="2">
        <f t="shared" si="976"/>
        <v>0.38895859473023842</v>
      </c>
      <c r="L2548" s="2">
        <f t="shared" si="976"/>
        <v>0</v>
      </c>
      <c r="M2548" s="2">
        <f t="shared" si="977"/>
        <v>0</v>
      </c>
      <c r="N2548" s="167">
        <v>1948</v>
      </c>
      <c r="O2548" s="167">
        <v>1240</v>
      </c>
      <c r="P2548" s="167"/>
      <c r="Q2548" s="167"/>
      <c r="R2548" s="167"/>
      <c r="S2548" s="167"/>
      <c r="X2548" s="1"/>
      <c r="AP2548" s="7">
        <f>IF(Q2548&gt;0,RANK(Q2548,(N2548:P2548,Q2548:AF2548)),0)</f>
        <v>0</v>
      </c>
      <c r="AQ2548" s="7">
        <f>IF(R2548&gt;0,RANK(R2548,(N2548:P2548,Q2548:AF2548)),0)</f>
        <v>0</v>
      </c>
      <c r="AR2548" s="7">
        <f>IF(T2548&gt;0,RANK(T2548,(N2548:P2548,Q2548:AF2548)),0)</f>
        <v>0</v>
      </c>
      <c r="AS2548" s="7">
        <f>IF(S2548&gt;0,RANK(S2548,(N2548:P2548,Q2548:AF2548)),0)</f>
        <v>0</v>
      </c>
      <c r="AT2548" s="2">
        <f t="shared" si="978"/>
        <v>0</v>
      </c>
      <c r="AU2548" s="2">
        <f t="shared" si="978"/>
        <v>0</v>
      </c>
      <c r="AV2548" s="2">
        <f t="shared" si="979"/>
        <v>0</v>
      </c>
      <c r="AW2548" s="2">
        <f t="shared" si="980"/>
        <v>0</v>
      </c>
      <c r="AY2548" t="s">
        <v>252</v>
      </c>
      <c r="AZ2548" t="s">
        <v>1186</v>
      </c>
      <c r="BA2548">
        <v>2</v>
      </c>
      <c r="BC2548">
        <v>3</v>
      </c>
      <c r="BD2548" s="91">
        <v>13</v>
      </c>
      <c r="BE2548" s="93">
        <v>263</v>
      </c>
      <c r="BF2548" s="96">
        <f t="shared" si="969"/>
        <v>13263</v>
      </c>
      <c r="BG2548" s="96">
        <f t="shared" si="981"/>
        <v>13263</v>
      </c>
      <c r="BI2548" s="7" t="s">
        <v>1447</v>
      </c>
    </row>
    <row r="2549" spans="1:61" ht="14" hidden="1" customHeight="1" outlineLevel="1" x14ac:dyDescent="0.2">
      <c r="A2549" t="s">
        <v>1282</v>
      </c>
      <c r="B2549" t="s">
        <v>1186</v>
      </c>
      <c r="C2549" s="1">
        <f t="shared" si="973"/>
        <v>847</v>
      </c>
      <c r="D2549" s="7">
        <f>IF(N2549&gt;0, RANK(N2549,(N2549:P2549,Q2549:AF2549)),0)</f>
        <v>1</v>
      </c>
      <c r="E2549" s="7">
        <f>IF(O2549&gt;0,RANK(O2549,(N2549:P2549,Q2549:AF2549)),0)</f>
        <v>2</v>
      </c>
      <c r="F2549" s="7">
        <f>IF(P2549&gt;0,RANK(P2549,(N2549:P2549,Q2549:AF2549)),0)</f>
        <v>0</v>
      </c>
      <c r="G2549" s="1">
        <f t="shared" si="974"/>
        <v>181</v>
      </c>
      <c r="H2549" s="2">
        <f t="shared" si="975"/>
        <v>0.21369539551357733</v>
      </c>
      <c r="I2549" s="2"/>
      <c r="J2549" s="2">
        <f t="shared" si="976"/>
        <v>0.60684769775678871</v>
      </c>
      <c r="K2549" s="2">
        <f t="shared" si="976"/>
        <v>0.39315230224321135</v>
      </c>
      <c r="L2549" s="2">
        <f t="shared" si="976"/>
        <v>0</v>
      </c>
      <c r="M2549" s="2">
        <f t="shared" si="977"/>
        <v>-5.5511151231257827E-17</v>
      </c>
      <c r="N2549" s="167">
        <v>514</v>
      </c>
      <c r="O2549" s="167">
        <v>333</v>
      </c>
      <c r="P2549" s="167"/>
      <c r="Q2549" s="167"/>
      <c r="R2549" s="167"/>
      <c r="S2549" s="167"/>
      <c r="X2549" s="1"/>
      <c r="AP2549" s="7">
        <f>IF(Q2549&gt;0,RANK(Q2549,(N2549:P2549,Q2549:AF2549)),0)</f>
        <v>0</v>
      </c>
      <c r="AQ2549" s="7">
        <f>IF(R2549&gt;0,RANK(R2549,(N2549:P2549,Q2549:AF2549)),0)</f>
        <v>0</v>
      </c>
      <c r="AR2549" s="7">
        <f>IF(T2549&gt;0,RANK(T2549,(N2549:P2549,Q2549:AF2549)),0)</f>
        <v>0</v>
      </c>
      <c r="AS2549" s="7">
        <f>IF(S2549&gt;0,RANK(S2549,(N2549:P2549,Q2549:AF2549)),0)</f>
        <v>0</v>
      </c>
      <c r="AT2549" s="2">
        <f t="shared" si="978"/>
        <v>0</v>
      </c>
      <c r="AU2549" s="2">
        <f t="shared" si="978"/>
        <v>0</v>
      </c>
      <c r="AV2549" s="2">
        <f t="shared" si="979"/>
        <v>0</v>
      </c>
      <c r="AW2549" s="2">
        <f t="shared" si="980"/>
        <v>0</v>
      </c>
      <c r="AY2549" t="s">
        <v>1282</v>
      </c>
      <c r="AZ2549" t="s">
        <v>1186</v>
      </c>
      <c r="BA2549">
        <v>10</v>
      </c>
      <c r="BC2549">
        <v>3</v>
      </c>
      <c r="BD2549" s="91">
        <v>13</v>
      </c>
      <c r="BE2549" s="93">
        <v>265</v>
      </c>
      <c r="BF2549" s="96">
        <f t="shared" si="969"/>
        <v>13265</v>
      </c>
      <c r="BG2549" s="96">
        <f t="shared" si="981"/>
        <v>13265</v>
      </c>
      <c r="BI2549" s="7" t="s">
        <v>1447</v>
      </c>
    </row>
    <row r="2550" spans="1:61" ht="14" hidden="1" customHeight="1" outlineLevel="1" x14ac:dyDescent="0.2">
      <c r="A2550" t="s">
        <v>1039</v>
      </c>
      <c r="B2550" t="s">
        <v>1186</v>
      </c>
      <c r="C2550" s="1">
        <f t="shared" si="973"/>
        <v>7215</v>
      </c>
      <c r="D2550" s="7">
        <f>IF(N2550&gt;0, RANK(N2550,(N2550:P2550,Q2550:AF2550)),0)</f>
        <v>2</v>
      </c>
      <c r="E2550" s="7">
        <f>IF(O2550&gt;0,RANK(O2550,(N2550:P2550,Q2550:AF2550)),0)</f>
        <v>1</v>
      </c>
      <c r="F2550" s="7">
        <f>IF(P2550&gt;0,RANK(P2550,(N2550:P2550,Q2550:AF2550)),0)</f>
        <v>0</v>
      </c>
      <c r="G2550" s="1">
        <f t="shared" si="974"/>
        <v>3469</v>
      </c>
      <c r="H2550" s="2">
        <f t="shared" si="975"/>
        <v>0.48080388080388081</v>
      </c>
      <c r="I2550" s="2"/>
      <c r="J2550" s="2">
        <f t="shared" si="976"/>
        <v>0.25959805959805959</v>
      </c>
      <c r="K2550" s="2">
        <f t="shared" si="976"/>
        <v>0.74040194040194041</v>
      </c>
      <c r="L2550" s="2">
        <f t="shared" si="976"/>
        <v>0</v>
      </c>
      <c r="M2550" s="2">
        <f t="shared" si="977"/>
        <v>0</v>
      </c>
      <c r="N2550" s="167">
        <v>1873</v>
      </c>
      <c r="O2550" s="167">
        <v>5342</v>
      </c>
      <c r="P2550" s="167"/>
      <c r="Q2550" s="167"/>
      <c r="R2550" s="167"/>
      <c r="S2550" s="167"/>
      <c r="X2550" s="1"/>
      <c r="AP2550" s="7">
        <f>IF(Q2550&gt;0,RANK(Q2550,(N2550:P2550,Q2550:AF2550)),0)</f>
        <v>0</v>
      </c>
      <c r="AQ2550" s="7">
        <f>IF(R2550&gt;0,RANK(R2550,(N2550:P2550,Q2550:AF2550)),0)</f>
        <v>0</v>
      </c>
      <c r="AR2550" s="7">
        <f>IF(T2550&gt;0,RANK(T2550,(N2550:P2550,Q2550:AF2550)),0)</f>
        <v>0</v>
      </c>
      <c r="AS2550" s="7">
        <f>IF(S2550&gt;0,RANK(S2550,(N2550:P2550,Q2550:AF2550)),0)</f>
        <v>0</v>
      </c>
      <c r="AT2550" s="2">
        <f t="shared" si="978"/>
        <v>0</v>
      </c>
      <c r="AU2550" s="2">
        <f t="shared" si="978"/>
        <v>0</v>
      </c>
      <c r="AV2550" s="2">
        <f t="shared" si="979"/>
        <v>0</v>
      </c>
      <c r="AW2550" s="2">
        <f t="shared" si="980"/>
        <v>0</v>
      </c>
      <c r="AY2550" t="s">
        <v>1039</v>
      </c>
      <c r="AZ2550" t="s">
        <v>1186</v>
      </c>
      <c r="BA2550">
        <v>12</v>
      </c>
      <c r="BC2550">
        <v>3</v>
      </c>
      <c r="BD2550" s="91">
        <v>13</v>
      </c>
      <c r="BE2550" s="93">
        <v>267</v>
      </c>
      <c r="BF2550" s="96">
        <f t="shared" ref="BF2550:BF2577" si="982">1000*BD2550+BE2550</f>
        <v>13267</v>
      </c>
      <c r="BG2550" s="96">
        <f t="shared" si="981"/>
        <v>13267</v>
      </c>
      <c r="BI2550" s="7" t="s">
        <v>1447</v>
      </c>
    </row>
    <row r="2551" spans="1:61" ht="14" hidden="1" customHeight="1" outlineLevel="1" x14ac:dyDescent="0.2">
      <c r="A2551" t="s">
        <v>2314</v>
      </c>
      <c r="B2551" t="s">
        <v>1186</v>
      </c>
      <c r="C2551" s="1">
        <f t="shared" si="973"/>
        <v>3473</v>
      </c>
      <c r="D2551" s="7">
        <f>IF(N2551&gt;0, RANK(N2551,(N2551:P2551,Q2551:AF2551)),0)</f>
        <v>2</v>
      </c>
      <c r="E2551" s="7">
        <f>IF(O2551&gt;0,RANK(O2551,(N2551:P2551,Q2551:AF2551)),0)</f>
        <v>1</v>
      </c>
      <c r="F2551" s="7">
        <f>IF(P2551&gt;0,RANK(P2551,(N2551:P2551,Q2551:AF2551)),0)</f>
        <v>0</v>
      </c>
      <c r="G2551" s="1">
        <f t="shared" si="974"/>
        <v>761</v>
      </c>
      <c r="H2551" s="2">
        <f t="shared" si="975"/>
        <v>0.2191189173625108</v>
      </c>
      <c r="I2551" s="2"/>
      <c r="J2551" s="2">
        <f t="shared" si="976"/>
        <v>0.39044054131874462</v>
      </c>
      <c r="K2551" s="2">
        <f t="shared" si="976"/>
        <v>0.60955945868125538</v>
      </c>
      <c r="L2551" s="2">
        <f t="shared" si="976"/>
        <v>0</v>
      </c>
      <c r="M2551" s="2">
        <f t="shared" si="977"/>
        <v>0</v>
      </c>
      <c r="N2551" s="167">
        <v>1356</v>
      </c>
      <c r="O2551" s="167">
        <v>2117</v>
      </c>
      <c r="P2551" s="167"/>
      <c r="Q2551" s="167"/>
      <c r="R2551" s="167"/>
      <c r="S2551" s="167"/>
      <c r="X2551" s="1"/>
      <c r="AP2551" s="7">
        <f>IF(Q2551&gt;0,RANK(Q2551,(N2551:P2551,Q2551:AF2551)),0)</f>
        <v>0</v>
      </c>
      <c r="AQ2551" s="7">
        <f>IF(R2551&gt;0,RANK(R2551,(N2551:P2551,Q2551:AF2551)),0)</f>
        <v>0</v>
      </c>
      <c r="AR2551" s="7">
        <f>IF(T2551&gt;0,RANK(T2551,(N2551:P2551,Q2551:AF2551)),0)</f>
        <v>0</v>
      </c>
      <c r="AS2551" s="7">
        <f>IF(S2551&gt;0,RANK(S2551,(N2551:P2551,Q2551:AF2551)),0)</f>
        <v>0</v>
      </c>
      <c r="AT2551" s="2">
        <f t="shared" si="978"/>
        <v>0</v>
      </c>
      <c r="AU2551" s="2">
        <f t="shared" si="978"/>
        <v>0</v>
      </c>
      <c r="AV2551" s="2">
        <f t="shared" si="979"/>
        <v>0</v>
      </c>
      <c r="AW2551" s="2">
        <f t="shared" si="980"/>
        <v>0</v>
      </c>
      <c r="AY2551" t="s">
        <v>2314</v>
      </c>
      <c r="AZ2551" t="s">
        <v>1186</v>
      </c>
      <c r="BA2551">
        <v>2</v>
      </c>
      <c r="BC2551">
        <v>3</v>
      </c>
      <c r="BD2551" s="91">
        <v>13</v>
      </c>
      <c r="BE2551" s="93">
        <v>269</v>
      </c>
      <c r="BF2551" s="96">
        <f t="shared" si="982"/>
        <v>13269</v>
      </c>
      <c r="BG2551" s="96">
        <f t="shared" si="981"/>
        <v>13269</v>
      </c>
      <c r="BI2551" s="7" t="s">
        <v>1447</v>
      </c>
    </row>
    <row r="2552" spans="1:61" ht="14" hidden="1" customHeight="1" outlineLevel="1" x14ac:dyDescent="0.2">
      <c r="A2552" t="s">
        <v>474</v>
      </c>
      <c r="B2552" t="s">
        <v>1186</v>
      </c>
      <c r="C2552" s="1">
        <f t="shared" si="973"/>
        <v>3845</v>
      </c>
      <c r="D2552" s="7">
        <f>IF(N2552&gt;0, RANK(N2552,(N2552:P2552,Q2552:AF2552)),0)</f>
        <v>2</v>
      </c>
      <c r="E2552" s="7">
        <f>IF(O2552&gt;0,RANK(O2552,(N2552:P2552,Q2552:AF2552)),0)</f>
        <v>1</v>
      </c>
      <c r="F2552" s="7">
        <f>IF(P2552&gt;0,RANK(P2552,(N2552:P2552,Q2552:AF2552)),0)</f>
        <v>0</v>
      </c>
      <c r="G2552" s="1">
        <f t="shared" si="974"/>
        <v>1139</v>
      </c>
      <c r="H2552" s="2">
        <f t="shared" si="975"/>
        <v>0.29622886866059817</v>
      </c>
      <c r="I2552" s="2"/>
      <c r="J2552" s="2">
        <f t="shared" si="976"/>
        <v>0.35188556566970092</v>
      </c>
      <c r="K2552" s="2">
        <f t="shared" si="976"/>
        <v>0.64811443433029914</v>
      </c>
      <c r="L2552" s="2">
        <f t="shared" si="976"/>
        <v>0</v>
      </c>
      <c r="M2552" s="2">
        <f t="shared" si="977"/>
        <v>0</v>
      </c>
      <c r="N2552" s="167">
        <v>1353</v>
      </c>
      <c r="O2552" s="167">
        <v>2492</v>
      </c>
      <c r="P2552" s="167"/>
      <c r="Q2552" s="167"/>
      <c r="R2552" s="167"/>
      <c r="S2552" s="167"/>
      <c r="X2552" s="1"/>
      <c r="AP2552" s="7">
        <f>IF(Q2552&gt;0,RANK(Q2552,(N2552:P2552,Q2552:AF2552)),0)</f>
        <v>0</v>
      </c>
      <c r="AQ2552" s="7">
        <f>IF(R2552&gt;0,RANK(R2552,(N2552:P2552,Q2552:AF2552)),0)</f>
        <v>0</v>
      </c>
      <c r="AR2552" s="7">
        <f>IF(T2552&gt;0,RANK(T2552,(N2552:P2552,Q2552:AF2552)),0)</f>
        <v>0</v>
      </c>
      <c r="AS2552" s="7">
        <f>IF(S2552&gt;0,RANK(S2552,(N2552:P2552,Q2552:AF2552)),0)</f>
        <v>0</v>
      </c>
      <c r="AT2552" s="2">
        <f t="shared" si="978"/>
        <v>0</v>
      </c>
      <c r="AU2552" s="2">
        <f t="shared" si="978"/>
        <v>0</v>
      </c>
      <c r="AV2552" s="2">
        <f t="shared" si="979"/>
        <v>0</v>
      </c>
      <c r="AW2552" s="2">
        <f t="shared" si="980"/>
        <v>0</v>
      </c>
      <c r="AY2552" t="s">
        <v>474</v>
      </c>
      <c r="AZ2552" t="s">
        <v>1186</v>
      </c>
      <c r="BA2552">
        <v>8</v>
      </c>
      <c r="BC2552">
        <v>3</v>
      </c>
      <c r="BD2552" s="91">
        <v>13</v>
      </c>
      <c r="BE2552" s="93">
        <v>271</v>
      </c>
      <c r="BF2552" s="96">
        <f t="shared" si="982"/>
        <v>13271</v>
      </c>
      <c r="BG2552" s="96">
        <f t="shared" si="981"/>
        <v>13271</v>
      </c>
      <c r="BI2552" s="7" t="s">
        <v>1447</v>
      </c>
    </row>
    <row r="2553" spans="1:61" ht="14" hidden="1" customHeight="1" outlineLevel="1" x14ac:dyDescent="0.2">
      <c r="A2553" t="s">
        <v>1657</v>
      </c>
      <c r="B2553" t="s">
        <v>1186</v>
      </c>
      <c r="C2553" s="1">
        <f t="shared" si="973"/>
        <v>4123</v>
      </c>
      <c r="D2553" s="7">
        <f>IF(N2553&gt;0, RANK(N2553,(N2553:P2553,Q2553:AF2553)),0)</f>
        <v>1</v>
      </c>
      <c r="E2553" s="7">
        <f>IF(O2553&gt;0,RANK(O2553,(N2553:P2553,Q2553:AF2553)),0)</f>
        <v>2</v>
      </c>
      <c r="F2553" s="7">
        <f>IF(P2553&gt;0,RANK(P2553,(N2553:P2553,Q2553:AF2553)),0)</f>
        <v>0</v>
      </c>
      <c r="G2553" s="1">
        <f t="shared" si="974"/>
        <v>397</v>
      </c>
      <c r="H2553" s="2">
        <f t="shared" si="975"/>
        <v>9.6289109871452824E-2</v>
      </c>
      <c r="I2553" s="2"/>
      <c r="J2553" s="2">
        <f t="shared" si="976"/>
        <v>0.54814455493572645</v>
      </c>
      <c r="K2553" s="2">
        <f t="shared" si="976"/>
        <v>0.45185544506427361</v>
      </c>
      <c r="L2553" s="2">
        <f t="shared" si="976"/>
        <v>0</v>
      </c>
      <c r="M2553" s="2">
        <f t="shared" si="977"/>
        <v>-5.5511151231257827E-17</v>
      </c>
      <c r="N2553" s="167">
        <v>2260</v>
      </c>
      <c r="O2553" s="167">
        <v>1863</v>
      </c>
      <c r="P2553" s="167"/>
      <c r="Q2553" s="167"/>
      <c r="R2553" s="167"/>
      <c r="S2553" s="167"/>
      <c r="X2553" s="1"/>
      <c r="AP2553" s="7">
        <f>IF(Q2553&gt;0,RANK(Q2553,(N2553:P2553,Q2553:AF2553)),0)</f>
        <v>0</v>
      </c>
      <c r="AQ2553" s="7">
        <f>IF(R2553&gt;0,RANK(R2553,(N2553:P2553,Q2553:AF2553)),0)</f>
        <v>0</v>
      </c>
      <c r="AR2553" s="7">
        <f>IF(T2553&gt;0,RANK(T2553,(N2553:P2553,Q2553:AF2553)),0)</f>
        <v>0</v>
      </c>
      <c r="AS2553" s="7">
        <f>IF(S2553&gt;0,RANK(S2553,(N2553:P2553,Q2553:AF2553)),0)</f>
        <v>0</v>
      </c>
      <c r="AT2553" s="2">
        <f t="shared" si="978"/>
        <v>0</v>
      </c>
      <c r="AU2553" s="2">
        <f t="shared" si="978"/>
        <v>0</v>
      </c>
      <c r="AV2553" s="2">
        <f t="shared" si="979"/>
        <v>0</v>
      </c>
      <c r="AW2553" s="2">
        <f t="shared" si="980"/>
        <v>0</v>
      </c>
      <c r="AY2553" t="s">
        <v>1657</v>
      </c>
      <c r="AZ2553" t="s">
        <v>1186</v>
      </c>
      <c r="BA2553">
        <v>2</v>
      </c>
      <c r="BC2553">
        <v>3</v>
      </c>
      <c r="BD2553" s="91">
        <v>13</v>
      </c>
      <c r="BE2553" s="93">
        <v>273</v>
      </c>
      <c r="BF2553" s="96">
        <f t="shared" si="982"/>
        <v>13273</v>
      </c>
      <c r="BG2553" s="96">
        <f t="shared" si="981"/>
        <v>13273</v>
      </c>
      <c r="BI2553" s="7" t="s">
        <v>1447</v>
      </c>
    </row>
    <row r="2554" spans="1:61" ht="14" hidden="1" customHeight="1" outlineLevel="1" x14ac:dyDescent="0.2">
      <c r="A2554" t="s">
        <v>2533</v>
      </c>
      <c r="B2554" t="s">
        <v>1186</v>
      </c>
      <c r="C2554" s="1">
        <f t="shared" si="973"/>
        <v>19233</v>
      </c>
      <c r="D2554" s="7">
        <f>IF(N2554&gt;0, RANK(N2554,(N2554:P2554,Q2554:AF2554)),0)</f>
        <v>2</v>
      </c>
      <c r="E2554" s="7">
        <f>IF(O2554&gt;0,RANK(O2554,(N2554:P2554,Q2554:AF2554)),0)</f>
        <v>1</v>
      </c>
      <c r="F2554" s="7">
        <f>IF(P2554&gt;0,RANK(P2554,(N2554:P2554,Q2554:AF2554)),0)</f>
        <v>0</v>
      </c>
      <c r="G2554" s="1">
        <f t="shared" si="974"/>
        <v>3965</v>
      </c>
      <c r="H2554" s="2">
        <f t="shared" si="975"/>
        <v>0.20615608589403628</v>
      </c>
      <c r="I2554" s="2"/>
      <c r="J2554" s="2">
        <f t="shared" si="976"/>
        <v>0.39692195705298183</v>
      </c>
      <c r="K2554" s="2">
        <f t="shared" si="976"/>
        <v>0.60307804294701817</v>
      </c>
      <c r="L2554" s="2">
        <f t="shared" si="976"/>
        <v>0</v>
      </c>
      <c r="M2554" s="2">
        <f t="shared" si="977"/>
        <v>0</v>
      </c>
      <c r="N2554" s="167">
        <v>7634</v>
      </c>
      <c r="O2554" s="167">
        <v>11599</v>
      </c>
      <c r="P2554" s="167"/>
      <c r="Q2554" s="167"/>
      <c r="R2554" s="167"/>
      <c r="S2554" s="167"/>
      <c r="X2554" s="1"/>
      <c r="AP2554" s="7">
        <f>IF(Q2554&gt;0,RANK(Q2554,(N2554:P2554,Q2554:AF2554)),0)</f>
        <v>0</v>
      </c>
      <c r="AQ2554" s="7">
        <f>IF(R2554&gt;0,RANK(R2554,(N2554:P2554,Q2554:AF2554)),0)</f>
        <v>0</v>
      </c>
      <c r="AR2554" s="7">
        <f>IF(T2554&gt;0,RANK(T2554,(N2554:P2554,Q2554:AF2554)),0)</f>
        <v>0</v>
      </c>
      <c r="AS2554" s="7">
        <f>IF(S2554&gt;0,RANK(S2554,(N2554:P2554,Q2554:AF2554)),0)</f>
        <v>0</v>
      </c>
      <c r="AT2554" s="2">
        <f t="shared" si="978"/>
        <v>0</v>
      </c>
      <c r="AU2554" s="2">
        <f t="shared" si="978"/>
        <v>0</v>
      </c>
      <c r="AV2554" s="2">
        <f t="shared" si="979"/>
        <v>0</v>
      </c>
      <c r="AW2554" s="2">
        <f t="shared" si="980"/>
        <v>0</v>
      </c>
      <c r="AY2554" t="s">
        <v>2533</v>
      </c>
      <c r="AZ2554" t="s">
        <v>1186</v>
      </c>
      <c r="BA2554">
        <v>8</v>
      </c>
      <c r="BC2554">
        <v>3</v>
      </c>
      <c r="BD2554" s="91">
        <v>13</v>
      </c>
      <c r="BE2554" s="93">
        <v>275</v>
      </c>
      <c r="BF2554" s="96">
        <f t="shared" si="982"/>
        <v>13275</v>
      </c>
      <c r="BG2554" s="96">
        <f t="shared" si="981"/>
        <v>13275</v>
      </c>
      <c r="BI2554" s="7" t="s">
        <v>1447</v>
      </c>
    </row>
    <row r="2555" spans="1:61" ht="14" hidden="1" customHeight="1" outlineLevel="1" x14ac:dyDescent="0.2">
      <c r="A2555" t="s">
        <v>1247</v>
      </c>
      <c r="B2555" t="s">
        <v>1186</v>
      </c>
      <c r="C2555" s="1">
        <f t="shared" si="973"/>
        <v>14418</v>
      </c>
      <c r="D2555" s="7">
        <f>IF(N2555&gt;0, RANK(N2555,(N2555:P2555,Q2555:AF2555)),0)</f>
        <v>2</v>
      </c>
      <c r="E2555" s="7">
        <f>IF(O2555&gt;0,RANK(O2555,(N2555:P2555,Q2555:AF2555)),0)</f>
        <v>1</v>
      </c>
      <c r="F2555" s="7">
        <f>IF(P2555&gt;0,RANK(P2555,(N2555:P2555,Q2555:AF2555)),0)</f>
        <v>0</v>
      </c>
      <c r="G2555" s="1">
        <f t="shared" si="974"/>
        <v>4910</v>
      </c>
      <c r="H2555" s="2">
        <f t="shared" si="975"/>
        <v>0.3405465390484117</v>
      </c>
      <c r="I2555" s="2"/>
      <c r="J2555" s="2">
        <f t="shared" si="976"/>
        <v>0.32972673047579415</v>
      </c>
      <c r="K2555" s="2">
        <f t="shared" si="976"/>
        <v>0.67027326952420585</v>
      </c>
      <c r="L2555" s="2">
        <f t="shared" si="976"/>
        <v>0</v>
      </c>
      <c r="M2555" s="2">
        <f t="shared" si="977"/>
        <v>0</v>
      </c>
      <c r="N2555" s="167">
        <v>4754</v>
      </c>
      <c r="O2555" s="167">
        <v>9664</v>
      </c>
      <c r="P2555" s="167"/>
      <c r="Q2555" s="167"/>
      <c r="R2555" s="167"/>
      <c r="S2555" s="167"/>
      <c r="X2555" s="1"/>
      <c r="AP2555" s="7">
        <f>IF(Q2555&gt;0,RANK(Q2555,(N2555:P2555,Q2555:AF2555)),0)</f>
        <v>0</v>
      </c>
      <c r="AQ2555" s="7">
        <f>IF(R2555&gt;0,RANK(R2555,(N2555:P2555,Q2555:AF2555)),0)</f>
        <v>0</v>
      </c>
      <c r="AR2555" s="7">
        <f>IF(T2555&gt;0,RANK(T2555,(N2555:P2555,Q2555:AF2555)),0)</f>
        <v>0</v>
      </c>
      <c r="AS2555" s="7">
        <f>IF(S2555&gt;0,RANK(S2555,(N2555:P2555,Q2555:AF2555)),0)</f>
        <v>0</v>
      </c>
      <c r="AT2555" s="2">
        <f t="shared" si="978"/>
        <v>0</v>
      </c>
      <c r="AU2555" s="2">
        <f t="shared" si="978"/>
        <v>0</v>
      </c>
      <c r="AV2555" s="2">
        <f t="shared" si="979"/>
        <v>0</v>
      </c>
      <c r="AW2555" s="2">
        <f t="shared" si="980"/>
        <v>0</v>
      </c>
      <c r="AY2555" t="s">
        <v>1247</v>
      </c>
      <c r="AZ2555" t="s">
        <v>1186</v>
      </c>
      <c r="BA2555">
        <v>8</v>
      </c>
      <c r="BC2555">
        <v>3</v>
      </c>
      <c r="BD2555" s="91">
        <v>13</v>
      </c>
      <c r="BE2555" s="93">
        <v>277</v>
      </c>
      <c r="BF2555" s="96">
        <f t="shared" si="982"/>
        <v>13277</v>
      </c>
      <c r="BG2555" s="96">
        <f t="shared" si="981"/>
        <v>13277</v>
      </c>
      <c r="BI2555" s="7" t="s">
        <v>1447</v>
      </c>
    </row>
    <row r="2556" spans="1:61" ht="14" hidden="1" customHeight="1" outlineLevel="1" x14ac:dyDescent="0.2">
      <c r="A2556" t="s">
        <v>521</v>
      </c>
      <c r="B2556" t="s">
        <v>1186</v>
      </c>
      <c r="C2556" s="1">
        <f t="shared" si="973"/>
        <v>9409</v>
      </c>
      <c r="D2556" s="7">
        <f>IF(N2556&gt;0, RANK(N2556,(N2556:P2556,Q2556:AF2556)),0)</f>
        <v>2</v>
      </c>
      <c r="E2556" s="7">
        <f>IF(O2556&gt;0,RANK(O2556,(N2556:P2556,Q2556:AF2556)),0)</f>
        <v>1</v>
      </c>
      <c r="F2556" s="7">
        <f>IF(P2556&gt;0,RANK(P2556,(N2556:P2556,Q2556:AF2556)),0)</f>
        <v>0</v>
      </c>
      <c r="G2556" s="1">
        <f t="shared" si="974"/>
        <v>4323</v>
      </c>
      <c r="H2556" s="2">
        <f t="shared" si="975"/>
        <v>0.45945371452864281</v>
      </c>
      <c r="I2556" s="2"/>
      <c r="J2556" s="2">
        <f t="shared" si="976"/>
        <v>0.2702731427356786</v>
      </c>
      <c r="K2556" s="2">
        <f t="shared" si="976"/>
        <v>0.7297268572643214</v>
      </c>
      <c r="L2556" s="2">
        <f t="shared" si="976"/>
        <v>0</v>
      </c>
      <c r="M2556" s="2">
        <f t="shared" si="977"/>
        <v>0</v>
      </c>
      <c r="N2556" s="167">
        <v>2543</v>
      </c>
      <c r="O2556" s="167">
        <v>6866</v>
      </c>
      <c r="P2556" s="167"/>
      <c r="Q2556" s="167"/>
      <c r="R2556" s="167"/>
      <c r="S2556" s="167"/>
      <c r="X2556" s="1"/>
      <c r="AP2556" s="7">
        <f>IF(Q2556&gt;0,RANK(Q2556,(N2556:P2556,Q2556:AF2556)),0)</f>
        <v>0</v>
      </c>
      <c r="AQ2556" s="7">
        <f>IF(R2556&gt;0,RANK(R2556,(N2556:P2556,Q2556:AF2556)),0)</f>
        <v>0</v>
      </c>
      <c r="AR2556" s="7">
        <f>IF(T2556&gt;0,RANK(T2556,(N2556:P2556,Q2556:AF2556)),0)</f>
        <v>0</v>
      </c>
      <c r="AS2556" s="7">
        <f>IF(S2556&gt;0,RANK(S2556,(N2556:P2556,Q2556:AF2556)),0)</f>
        <v>0</v>
      </c>
      <c r="AT2556" s="2">
        <f t="shared" si="978"/>
        <v>0</v>
      </c>
      <c r="AU2556" s="2">
        <f t="shared" si="978"/>
        <v>0</v>
      </c>
      <c r="AV2556" s="2">
        <f t="shared" si="979"/>
        <v>0</v>
      </c>
      <c r="AW2556" s="2">
        <f t="shared" si="980"/>
        <v>0</v>
      </c>
      <c r="AY2556" t="s">
        <v>521</v>
      </c>
      <c r="AZ2556" t="s">
        <v>1186</v>
      </c>
      <c r="BA2556">
        <v>12</v>
      </c>
      <c r="BC2556">
        <v>3</v>
      </c>
      <c r="BD2556" s="91">
        <v>13</v>
      </c>
      <c r="BE2556" s="93">
        <v>279</v>
      </c>
      <c r="BF2556" s="96">
        <f t="shared" si="982"/>
        <v>13279</v>
      </c>
      <c r="BG2556" s="96">
        <f t="shared" si="981"/>
        <v>13279</v>
      </c>
      <c r="BI2556" s="7" t="s">
        <v>1447</v>
      </c>
    </row>
    <row r="2557" spans="1:61" ht="14" hidden="1" customHeight="1" outlineLevel="1" x14ac:dyDescent="0.2">
      <c r="A2557" t="s">
        <v>1694</v>
      </c>
      <c r="B2557" t="s">
        <v>1186</v>
      </c>
      <c r="C2557" s="1">
        <f t="shared" si="973"/>
        <v>7234</v>
      </c>
      <c r="D2557" s="7">
        <f>IF(N2557&gt;0, RANK(N2557,(N2557:P2557,Q2557:AF2557)),0)</f>
        <v>2</v>
      </c>
      <c r="E2557" s="7">
        <f>IF(O2557&gt;0,RANK(O2557,(N2557:P2557,Q2557:AF2557)),0)</f>
        <v>1</v>
      </c>
      <c r="F2557" s="7">
        <f>IF(P2557&gt;0,RANK(P2557,(N2557:P2557,Q2557:AF2557)),0)</f>
        <v>0</v>
      </c>
      <c r="G2557" s="1">
        <f t="shared" si="974"/>
        <v>4406</v>
      </c>
      <c r="H2557" s="2">
        <f t="shared" si="975"/>
        <v>0.60906828863699203</v>
      </c>
      <c r="I2557" s="2"/>
      <c r="J2557" s="2">
        <f t="shared" si="976"/>
        <v>0.19546585568150401</v>
      </c>
      <c r="K2557" s="2">
        <f t="shared" si="976"/>
        <v>0.80453414431849601</v>
      </c>
      <c r="L2557" s="2">
        <f t="shared" si="976"/>
        <v>0</v>
      </c>
      <c r="M2557" s="2">
        <f t="shared" si="977"/>
        <v>0</v>
      </c>
      <c r="N2557" s="167">
        <v>1414</v>
      </c>
      <c r="O2557" s="167">
        <v>5820</v>
      </c>
      <c r="P2557" s="167"/>
      <c r="Q2557" s="167"/>
      <c r="R2557" s="167"/>
      <c r="S2557" s="167"/>
      <c r="X2557" s="1"/>
      <c r="AP2557" s="7">
        <f>IF(Q2557&gt;0,RANK(Q2557,(N2557:P2557,Q2557:AF2557)),0)</f>
        <v>0</v>
      </c>
      <c r="AQ2557" s="7">
        <f>IF(R2557&gt;0,RANK(R2557,(N2557:P2557,Q2557:AF2557)),0)</f>
        <v>0</v>
      </c>
      <c r="AR2557" s="7">
        <f>IF(T2557&gt;0,RANK(T2557,(N2557:P2557,Q2557:AF2557)),0)</f>
        <v>0</v>
      </c>
      <c r="AS2557" s="7">
        <f>IF(S2557&gt;0,RANK(S2557,(N2557:P2557,Q2557:AF2557)),0)</f>
        <v>0</v>
      </c>
      <c r="AT2557" s="2">
        <f t="shared" si="978"/>
        <v>0</v>
      </c>
      <c r="AU2557" s="2">
        <f t="shared" si="978"/>
        <v>0</v>
      </c>
      <c r="AV2557" s="2">
        <f t="shared" si="979"/>
        <v>0</v>
      </c>
      <c r="AW2557" s="2">
        <f t="shared" si="980"/>
        <v>0</v>
      </c>
      <c r="AY2557" t="s">
        <v>1694</v>
      </c>
      <c r="AZ2557" t="s">
        <v>1186</v>
      </c>
      <c r="BA2557">
        <v>9</v>
      </c>
      <c r="BC2557">
        <v>3</v>
      </c>
      <c r="BD2557" s="91">
        <v>13</v>
      </c>
      <c r="BE2557" s="93">
        <v>281</v>
      </c>
      <c r="BF2557" s="96">
        <f t="shared" si="982"/>
        <v>13281</v>
      </c>
      <c r="BG2557" s="96">
        <f t="shared" si="981"/>
        <v>13281</v>
      </c>
      <c r="BI2557" s="7" t="s">
        <v>1447</v>
      </c>
    </row>
    <row r="2558" spans="1:61" ht="14" hidden="1" customHeight="1" outlineLevel="1" x14ac:dyDescent="0.2">
      <c r="A2558" t="s">
        <v>1752</v>
      </c>
      <c r="B2558" t="s">
        <v>1186</v>
      </c>
      <c r="C2558" s="1">
        <f t="shared" si="973"/>
        <v>2713</v>
      </c>
      <c r="D2558" s="7">
        <f>IF(N2558&gt;0, RANK(N2558,(N2558:P2558,Q2558:AF2558)),0)</f>
        <v>2</v>
      </c>
      <c r="E2558" s="7">
        <f>IF(O2558&gt;0,RANK(O2558,(N2558:P2558,Q2558:AF2558)),0)</f>
        <v>1</v>
      </c>
      <c r="F2558" s="7">
        <f>IF(P2558&gt;0,RANK(P2558,(N2558:P2558,Q2558:AF2558)),0)</f>
        <v>0</v>
      </c>
      <c r="G2558" s="1">
        <f t="shared" si="974"/>
        <v>1011</v>
      </c>
      <c r="H2558" s="2">
        <f t="shared" si="975"/>
        <v>0.37265020272760779</v>
      </c>
      <c r="I2558" s="2"/>
      <c r="J2558" s="2">
        <f t="shared" si="976"/>
        <v>0.31367489863619608</v>
      </c>
      <c r="K2558" s="2">
        <f t="shared" si="976"/>
        <v>0.68632510136380387</v>
      </c>
      <c r="L2558" s="2">
        <f t="shared" si="976"/>
        <v>0</v>
      </c>
      <c r="M2558" s="2">
        <f t="shared" si="977"/>
        <v>0</v>
      </c>
      <c r="N2558" s="167">
        <v>851</v>
      </c>
      <c r="O2558" s="167">
        <v>1862</v>
      </c>
      <c r="P2558" s="167"/>
      <c r="Q2558" s="167"/>
      <c r="R2558" s="167"/>
      <c r="S2558" s="167"/>
      <c r="X2558" s="1"/>
      <c r="AP2558" s="7">
        <f>IF(Q2558&gt;0,RANK(Q2558,(N2558:P2558,Q2558:AF2558)),0)</f>
        <v>0</v>
      </c>
      <c r="AQ2558" s="7">
        <f>IF(R2558&gt;0,RANK(R2558,(N2558:P2558,Q2558:AF2558)),0)</f>
        <v>0</v>
      </c>
      <c r="AR2558" s="7">
        <f>IF(T2558&gt;0,RANK(T2558,(N2558:P2558,Q2558:AF2558)),0)</f>
        <v>0</v>
      </c>
      <c r="AS2558" s="7">
        <f>IF(S2558&gt;0,RANK(S2558,(N2558:P2558,Q2558:AF2558)),0)</f>
        <v>0</v>
      </c>
      <c r="AT2558" s="2">
        <f t="shared" si="978"/>
        <v>0</v>
      </c>
      <c r="AU2558" s="2">
        <f t="shared" si="978"/>
        <v>0</v>
      </c>
      <c r="AV2558" s="2">
        <f t="shared" si="979"/>
        <v>0</v>
      </c>
      <c r="AW2558" s="2">
        <f t="shared" si="980"/>
        <v>0</v>
      </c>
      <c r="AY2558" t="s">
        <v>1752</v>
      </c>
      <c r="AZ2558" t="s">
        <v>1186</v>
      </c>
      <c r="BA2558">
        <v>12</v>
      </c>
      <c r="BC2558">
        <v>3</v>
      </c>
      <c r="BD2558" s="91">
        <v>13</v>
      </c>
      <c r="BE2558" s="93">
        <v>283</v>
      </c>
      <c r="BF2558" s="96">
        <f t="shared" si="982"/>
        <v>13283</v>
      </c>
      <c r="BG2558" s="96">
        <f t="shared" si="981"/>
        <v>13283</v>
      </c>
      <c r="BI2558" s="7" t="s">
        <v>1447</v>
      </c>
    </row>
    <row r="2559" spans="1:61" ht="14" hidden="1" customHeight="1" outlineLevel="1" x14ac:dyDescent="0.2">
      <c r="A2559" t="s">
        <v>511</v>
      </c>
      <c r="B2559" t="s">
        <v>1186</v>
      </c>
      <c r="C2559" s="1">
        <f t="shared" si="973"/>
        <v>26306</v>
      </c>
      <c r="D2559" s="7">
        <f>IF(N2559&gt;0, RANK(N2559,(N2559:P2559,Q2559:AF2559)),0)</f>
        <v>2</v>
      </c>
      <c r="E2559" s="7">
        <f>IF(O2559&gt;0,RANK(O2559,(N2559:P2559,Q2559:AF2559)),0)</f>
        <v>1</v>
      </c>
      <c r="F2559" s="7">
        <f>IF(P2559&gt;0,RANK(P2559,(N2559:P2559,Q2559:AF2559)),0)</f>
        <v>0</v>
      </c>
      <c r="G2559" s="1">
        <f t="shared" si="974"/>
        <v>5124</v>
      </c>
      <c r="H2559" s="2">
        <f t="shared" si="975"/>
        <v>0.19478445981905268</v>
      </c>
      <c r="I2559" s="2"/>
      <c r="J2559" s="2">
        <f t="shared" si="976"/>
        <v>0.40260777009047366</v>
      </c>
      <c r="K2559" s="2">
        <f t="shared" si="976"/>
        <v>0.59739222990952634</v>
      </c>
      <c r="L2559" s="2">
        <f t="shared" si="976"/>
        <v>0</v>
      </c>
      <c r="M2559" s="2">
        <f t="shared" si="977"/>
        <v>0</v>
      </c>
      <c r="N2559" s="167">
        <v>10591</v>
      </c>
      <c r="O2559" s="167">
        <v>15715</v>
      </c>
      <c r="P2559" s="167"/>
      <c r="Q2559" s="167"/>
      <c r="R2559" s="167"/>
      <c r="S2559" s="167"/>
      <c r="X2559" s="1"/>
      <c r="AP2559" s="7">
        <f>IF(Q2559&gt;0,RANK(Q2559,(N2559:P2559,Q2559:AF2559)),0)</f>
        <v>0</v>
      </c>
      <c r="AQ2559" s="7">
        <f>IF(R2559&gt;0,RANK(R2559,(N2559:P2559,Q2559:AF2559)),0)</f>
        <v>0</v>
      </c>
      <c r="AR2559" s="7">
        <f>IF(T2559&gt;0,RANK(T2559,(N2559:P2559,Q2559:AF2559)),0)</f>
        <v>0</v>
      </c>
      <c r="AS2559" s="7">
        <f>IF(S2559&gt;0,RANK(S2559,(N2559:P2559,Q2559:AF2559)),0)</f>
        <v>0</v>
      </c>
      <c r="AT2559" s="2">
        <f t="shared" si="978"/>
        <v>0</v>
      </c>
      <c r="AU2559" s="2">
        <f t="shared" si="978"/>
        <v>0</v>
      </c>
      <c r="AV2559" s="2">
        <f t="shared" si="979"/>
        <v>0</v>
      </c>
      <c r="AW2559" s="2">
        <f t="shared" si="980"/>
        <v>0</v>
      </c>
      <c r="AY2559" t="s">
        <v>511</v>
      </c>
      <c r="AZ2559" t="s">
        <v>1186</v>
      </c>
      <c r="BA2559">
        <v>3</v>
      </c>
      <c r="BC2559">
        <v>3</v>
      </c>
      <c r="BD2559" s="91">
        <v>13</v>
      </c>
      <c r="BE2559" s="93">
        <v>285</v>
      </c>
      <c r="BF2559" s="96">
        <f t="shared" si="982"/>
        <v>13285</v>
      </c>
      <c r="BG2559" s="96">
        <f t="shared" si="981"/>
        <v>13285</v>
      </c>
      <c r="BI2559" s="7" t="s">
        <v>1447</v>
      </c>
    </row>
    <row r="2560" spans="1:61" ht="14" hidden="1" customHeight="1" outlineLevel="1" x14ac:dyDescent="0.2">
      <c r="A2560" t="s">
        <v>1296</v>
      </c>
      <c r="B2560" t="s">
        <v>1186</v>
      </c>
      <c r="C2560" s="1">
        <f t="shared" si="973"/>
        <v>3412</v>
      </c>
      <c r="D2560" s="7">
        <f>IF(N2560&gt;0, RANK(N2560,(N2560:P2560,Q2560:AF2560)),0)</f>
        <v>2</v>
      </c>
      <c r="E2560" s="7">
        <f>IF(O2560&gt;0,RANK(O2560,(N2560:P2560,Q2560:AF2560)),0)</f>
        <v>1</v>
      </c>
      <c r="F2560" s="7">
        <f>IF(P2560&gt;0,RANK(P2560,(N2560:P2560,Q2560:AF2560)),0)</f>
        <v>0</v>
      </c>
      <c r="G2560" s="1">
        <f t="shared" si="974"/>
        <v>792</v>
      </c>
      <c r="H2560" s="2">
        <f t="shared" si="975"/>
        <v>0.2321219226260258</v>
      </c>
      <c r="I2560" s="2"/>
      <c r="J2560" s="2">
        <f t="shared" si="976"/>
        <v>0.38393903868698709</v>
      </c>
      <c r="K2560" s="2">
        <f t="shared" si="976"/>
        <v>0.61606096131301291</v>
      </c>
      <c r="L2560" s="2">
        <f t="shared" si="976"/>
        <v>0</v>
      </c>
      <c r="M2560" s="2">
        <f t="shared" si="977"/>
        <v>0</v>
      </c>
      <c r="N2560" s="167">
        <v>1310</v>
      </c>
      <c r="O2560" s="167">
        <v>2102</v>
      </c>
      <c r="P2560" s="167"/>
      <c r="Q2560" s="167"/>
      <c r="R2560" s="167"/>
      <c r="S2560" s="167"/>
      <c r="X2560" s="1"/>
      <c r="AP2560" s="7">
        <f>IF(Q2560&gt;0,RANK(Q2560,(N2560:P2560,Q2560:AF2560)),0)</f>
        <v>0</v>
      </c>
      <c r="AQ2560" s="7">
        <f>IF(R2560&gt;0,RANK(R2560,(N2560:P2560,Q2560:AF2560)),0)</f>
        <v>0</v>
      </c>
      <c r="AR2560" s="7">
        <f>IF(T2560&gt;0,RANK(T2560,(N2560:P2560,Q2560:AF2560)),0)</f>
        <v>0</v>
      </c>
      <c r="AS2560" s="7">
        <f>IF(S2560&gt;0,RANK(S2560,(N2560:P2560,Q2560:AF2560)),0)</f>
        <v>0</v>
      </c>
      <c r="AT2560" s="2">
        <f t="shared" si="978"/>
        <v>0</v>
      </c>
      <c r="AU2560" s="2">
        <f t="shared" si="978"/>
        <v>0</v>
      </c>
      <c r="AV2560" s="2">
        <f t="shared" si="979"/>
        <v>0</v>
      </c>
      <c r="AW2560" s="2">
        <f t="shared" si="980"/>
        <v>0</v>
      </c>
      <c r="AY2560" t="s">
        <v>1296</v>
      </c>
      <c r="AZ2560" t="s">
        <v>1186</v>
      </c>
      <c r="BA2560">
        <v>8</v>
      </c>
      <c r="BC2560">
        <v>3</v>
      </c>
      <c r="BD2560" s="91">
        <v>13</v>
      </c>
      <c r="BE2560" s="93">
        <v>287</v>
      </c>
      <c r="BF2560" s="96">
        <f t="shared" si="982"/>
        <v>13287</v>
      </c>
      <c r="BG2560" s="96">
        <f t="shared" si="981"/>
        <v>13287</v>
      </c>
      <c r="BI2560" s="7" t="s">
        <v>1447</v>
      </c>
    </row>
    <row r="2561" spans="1:61" ht="14" hidden="1" customHeight="1" outlineLevel="1" x14ac:dyDescent="0.2">
      <c r="A2561" t="s">
        <v>1297</v>
      </c>
      <c r="B2561" t="s">
        <v>1186</v>
      </c>
      <c r="C2561" s="1">
        <f t="shared" si="973"/>
        <v>3938</v>
      </c>
      <c r="D2561" s="7">
        <f>IF(N2561&gt;0, RANK(N2561,(N2561:P2561,Q2561:AF2561)),0)</f>
        <v>2</v>
      </c>
      <c r="E2561" s="7">
        <f>IF(O2561&gt;0,RANK(O2561,(N2561:P2561,Q2561:AF2561)),0)</f>
        <v>1</v>
      </c>
      <c r="F2561" s="7">
        <f>IF(P2561&gt;0,RANK(P2561,(N2561:P2561,Q2561:AF2561)),0)</f>
        <v>0</v>
      </c>
      <c r="G2561" s="1">
        <f t="shared" si="974"/>
        <v>146</v>
      </c>
      <c r="H2561" s="2">
        <f t="shared" si="975"/>
        <v>3.7074657186389033E-2</v>
      </c>
      <c r="I2561" s="2"/>
      <c r="J2561" s="2">
        <f t="shared" si="976"/>
        <v>0.48146267140680549</v>
      </c>
      <c r="K2561" s="2">
        <f t="shared" si="976"/>
        <v>0.51853732859319457</v>
      </c>
      <c r="L2561" s="2">
        <f t="shared" si="976"/>
        <v>0</v>
      </c>
      <c r="M2561" s="2">
        <f t="shared" si="977"/>
        <v>-1.1102230246251565E-16</v>
      </c>
      <c r="N2561" s="167">
        <v>1896</v>
      </c>
      <c r="O2561" s="167">
        <v>2042</v>
      </c>
      <c r="P2561" s="167"/>
      <c r="Q2561" s="167"/>
      <c r="R2561" s="167"/>
      <c r="S2561" s="167"/>
      <c r="X2561" s="1"/>
      <c r="AP2561" s="7">
        <f>IF(Q2561&gt;0,RANK(Q2561,(N2561:P2561,Q2561:AF2561)),0)</f>
        <v>0</v>
      </c>
      <c r="AQ2561" s="7">
        <f>IF(R2561&gt;0,RANK(R2561,(N2561:P2561,Q2561:AF2561)),0)</f>
        <v>0</v>
      </c>
      <c r="AR2561" s="7">
        <f>IF(T2561&gt;0,RANK(T2561,(N2561:P2561,Q2561:AF2561)),0)</f>
        <v>0</v>
      </c>
      <c r="AS2561" s="7">
        <f>IF(S2561&gt;0,RANK(S2561,(N2561:P2561,Q2561:AF2561)),0)</f>
        <v>0</v>
      </c>
      <c r="AT2561" s="2">
        <f t="shared" si="978"/>
        <v>0</v>
      </c>
      <c r="AU2561" s="2">
        <f t="shared" si="978"/>
        <v>0</v>
      </c>
      <c r="AV2561" s="2">
        <f t="shared" si="979"/>
        <v>0</v>
      </c>
      <c r="AW2561" s="2">
        <f t="shared" si="980"/>
        <v>0</v>
      </c>
      <c r="AY2561" t="s">
        <v>1297</v>
      </c>
      <c r="AZ2561" t="s">
        <v>1186</v>
      </c>
      <c r="BA2561">
        <v>8</v>
      </c>
      <c r="BC2561">
        <v>3</v>
      </c>
      <c r="BD2561" s="91">
        <v>13</v>
      </c>
      <c r="BE2561" s="93">
        <v>289</v>
      </c>
      <c r="BF2561" s="96">
        <f t="shared" si="982"/>
        <v>13289</v>
      </c>
      <c r="BG2561" s="96">
        <f t="shared" si="981"/>
        <v>13289</v>
      </c>
      <c r="BI2561" s="7" t="s">
        <v>1447</v>
      </c>
    </row>
    <row r="2562" spans="1:61" ht="14" hidden="1" customHeight="1" outlineLevel="1" x14ac:dyDescent="0.2">
      <c r="A2562" t="s">
        <v>527</v>
      </c>
      <c r="B2562" t="s">
        <v>1186</v>
      </c>
      <c r="C2562" s="1">
        <f t="shared" si="973"/>
        <v>14174</v>
      </c>
      <c r="D2562" s="7">
        <f>IF(N2562&gt;0, RANK(N2562,(N2562:P2562,Q2562:AF2562)),0)</f>
        <v>2</v>
      </c>
      <c r="E2562" s="7">
        <f>IF(O2562&gt;0,RANK(O2562,(N2562:P2562,Q2562:AF2562)),0)</f>
        <v>1</v>
      </c>
      <c r="F2562" s="7">
        <f>IF(P2562&gt;0,RANK(P2562,(N2562:P2562,Q2562:AF2562)),0)</f>
        <v>0</v>
      </c>
      <c r="G2562" s="1">
        <f t="shared" si="974"/>
        <v>9014</v>
      </c>
      <c r="H2562" s="2">
        <f t="shared" si="975"/>
        <v>0.63595315366163396</v>
      </c>
      <c r="I2562" s="2"/>
      <c r="J2562" s="2">
        <f t="shared" si="976"/>
        <v>0.18202342316918302</v>
      </c>
      <c r="K2562" s="2">
        <f t="shared" si="976"/>
        <v>0.81797657683081704</v>
      </c>
      <c r="L2562" s="2">
        <f t="shared" si="976"/>
        <v>0</v>
      </c>
      <c r="M2562" s="2">
        <f t="shared" si="977"/>
        <v>-1.1102230246251565E-16</v>
      </c>
      <c r="N2562" s="167">
        <v>2580</v>
      </c>
      <c r="O2562" s="167">
        <v>11594</v>
      </c>
      <c r="P2562" s="167"/>
      <c r="Q2562" s="167"/>
      <c r="R2562" s="167"/>
      <c r="S2562" s="167"/>
      <c r="X2562" s="1"/>
      <c r="AP2562" s="7">
        <f>IF(Q2562&gt;0,RANK(Q2562,(N2562:P2562,Q2562:AF2562)),0)</f>
        <v>0</v>
      </c>
      <c r="AQ2562" s="7">
        <f>IF(R2562&gt;0,RANK(R2562,(N2562:P2562,Q2562:AF2562)),0)</f>
        <v>0</v>
      </c>
      <c r="AR2562" s="7">
        <f>IF(T2562&gt;0,RANK(T2562,(N2562:P2562,Q2562:AF2562)),0)</f>
        <v>0</v>
      </c>
      <c r="AS2562" s="7">
        <f>IF(S2562&gt;0,RANK(S2562,(N2562:P2562,Q2562:AF2562)),0)</f>
        <v>0</v>
      </c>
      <c r="AT2562" s="2">
        <f t="shared" si="978"/>
        <v>0</v>
      </c>
      <c r="AU2562" s="2">
        <f t="shared" si="978"/>
        <v>0</v>
      </c>
      <c r="AV2562" s="2">
        <f t="shared" si="979"/>
        <v>0</v>
      </c>
      <c r="AW2562" s="2">
        <f t="shared" si="980"/>
        <v>0</v>
      </c>
      <c r="AY2562" t="s">
        <v>527</v>
      </c>
      <c r="AZ2562" t="s">
        <v>1186</v>
      </c>
      <c r="BA2562">
        <v>9</v>
      </c>
      <c r="BC2562">
        <v>3</v>
      </c>
      <c r="BD2562" s="91">
        <v>13</v>
      </c>
      <c r="BE2562" s="93">
        <v>291</v>
      </c>
      <c r="BF2562" s="96">
        <f t="shared" si="982"/>
        <v>13291</v>
      </c>
      <c r="BG2562" s="96">
        <f t="shared" si="981"/>
        <v>13291</v>
      </c>
      <c r="BI2562" s="7" t="s">
        <v>1447</v>
      </c>
    </row>
    <row r="2563" spans="1:61" ht="14" hidden="1" customHeight="1" outlineLevel="1" x14ac:dyDescent="0.2">
      <c r="A2563" t="s">
        <v>2292</v>
      </c>
      <c r="B2563" t="s">
        <v>1186</v>
      </c>
      <c r="C2563" s="1">
        <f t="shared" si="973"/>
        <v>11184</v>
      </c>
      <c r="D2563" s="7">
        <f>IF(N2563&gt;0, RANK(N2563,(N2563:P2563,Q2563:AF2563)),0)</f>
        <v>2</v>
      </c>
      <c r="E2563" s="7">
        <f>IF(O2563&gt;0,RANK(O2563,(N2563:P2563,Q2563:AF2563)),0)</f>
        <v>1</v>
      </c>
      <c r="F2563" s="7">
        <f>IF(P2563&gt;0,RANK(P2563,(N2563:P2563,Q2563:AF2563)),0)</f>
        <v>0</v>
      </c>
      <c r="G2563" s="1">
        <f t="shared" si="974"/>
        <v>3448</v>
      </c>
      <c r="H2563" s="2">
        <f t="shared" si="975"/>
        <v>0.30829756795422031</v>
      </c>
      <c r="I2563" s="2"/>
      <c r="J2563" s="2">
        <f t="shared" si="976"/>
        <v>0.34585121602288982</v>
      </c>
      <c r="K2563" s="2">
        <f t="shared" si="976"/>
        <v>0.65414878397711018</v>
      </c>
      <c r="L2563" s="2">
        <f t="shared" si="976"/>
        <v>0</v>
      </c>
      <c r="M2563" s="2">
        <f t="shared" si="977"/>
        <v>0</v>
      </c>
      <c r="N2563" s="167">
        <v>3868</v>
      </c>
      <c r="O2563" s="167">
        <v>7316</v>
      </c>
      <c r="P2563" s="167"/>
      <c r="Q2563" s="167"/>
      <c r="R2563" s="167"/>
      <c r="S2563" s="167"/>
      <c r="X2563" s="1"/>
      <c r="AP2563" s="7">
        <f>IF(Q2563&gt;0,RANK(Q2563,(N2563:P2563,Q2563:AF2563)),0)</f>
        <v>0</v>
      </c>
      <c r="AQ2563" s="7">
        <f>IF(R2563&gt;0,RANK(R2563,(N2563:P2563,Q2563:AF2563)),0)</f>
        <v>0</v>
      </c>
      <c r="AR2563" s="7">
        <f>IF(T2563&gt;0,RANK(T2563,(N2563:P2563,Q2563:AF2563)),0)</f>
        <v>0</v>
      </c>
      <c r="AS2563" s="7">
        <f>IF(S2563&gt;0,RANK(S2563,(N2563:P2563,Q2563:AF2563)),0)</f>
        <v>0</v>
      </c>
      <c r="AT2563" s="2">
        <f t="shared" si="978"/>
        <v>0</v>
      </c>
      <c r="AU2563" s="2">
        <f t="shared" si="978"/>
        <v>0</v>
      </c>
      <c r="AV2563" s="2">
        <f t="shared" si="979"/>
        <v>0</v>
      </c>
      <c r="AW2563" s="2">
        <f t="shared" si="980"/>
        <v>0</v>
      </c>
      <c r="AY2563" t="s">
        <v>2292</v>
      </c>
      <c r="AZ2563" t="s">
        <v>1186</v>
      </c>
      <c r="BA2563">
        <v>3</v>
      </c>
      <c r="BC2563">
        <v>3</v>
      </c>
      <c r="BD2563" s="91">
        <v>13</v>
      </c>
      <c r="BE2563" s="93">
        <v>293</v>
      </c>
      <c r="BF2563" s="96">
        <f t="shared" si="982"/>
        <v>13293</v>
      </c>
      <c r="BG2563" s="96">
        <f t="shared" si="981"/>
        <v>13293</v>
      </c>
      <c r="BI2563" s="7" t="s">
        <v>1447</v>
      </c>
    </row>
    <row r="2564" spans="1:61" ht="14" hidden="1" customHeight="1" outlineLevel="1" x14ac:dyDescent="0.2">
      <c r="A2564" t="s">
        <v>813</v>
      </c>
      <c r="B2564" t="s">
        <v>1186</v>
      </c>
      <c r="C2564" s="1">
        <f t="shared" si="973"/>
        <v>24145</v>
      </c>
      <c r="D2564" s="7">
        <f>IF(N2564&gt;0, RANK(N2564,(N2564:P2564,Q2564:AF2564)),0)</f>
        <v>2</v>
      </c>
      <c r="E2564" s="7">
        <f>IF(O2564&gt;0,RANK(O2564,(N2564:P2564,Q2564:AF2564)),0)</f>
        <v>1</v>
      </c>
      <c r="F2564" s="7">
        <f>IF(P2564&gt;0,RANK(P2564,(N2564:P2564,Q2564:AF2564)),0)</f>
        <v>0</v>
      </c>
      <c r="G2564" s="1">
        <f t="shared" si="974"/>
        <v>14439</v>
      </c>
      <c r="H2564" s="2">
        <f t="shared" si="975"/>
        <v>0.59801201076827504</v>
      </c>
      <c r="I2564" s="2"/>
      <c r="J2564" s="2">
        <f t="shared" si="976"/>
        <v>0.20099399461586251</v>
      </c>
      <c r="K2564" s="2">
        <f t="shared" si="976"/>
        <v>0.79900600538413746</v>
      </c>
      <c r="L2564" s="2">
        <f t="shared" si="976"/>
        <v>0</v>
      </c>
      <c r="M2564" s="2">
        <f t="shared" si="977"/>
        <v>0</v>
      </c>
      <c r="N2564" s="167">
        <v>4853</v>
      </c>
      <c r="O2564" s="167">
        <v>19292</v>
      </c>
      <c r="P2564" s="167"/>
      <c r="Q2564" s="167"/>
      <c r="R2564" s="167"/>
      <c r="S2564" s="167"/>
      <c r="X2564" s="1"/>
      <c r="AP2564" s="7">
        <f>IF(Q2564&gt;0,RANK(Q2564,(N2564:P2564,Q2564:AF2564)),0)</f>
        <v>0</v>
      </c>
      <c r="AQ2564" s="7">
        <f>IF(R2564&gt;0,RANK(R2564,(N2564:P2564,Q2564:AF2564)),0)</f>
        <v>0</v>
      </c>
      <c r="AR2564" s="7">
        <f>IF(T2564&gt;0,RANK(T2564,(N2564:P2564,Q2564:AF2564)),0)</f>
        <v>0</v>
      </c>
      <c r="AS2564" s="7">
        <f>IF(S2564&gt;0,RANK(S2564,(N2564:P2564,Q2564:AF2564)),0)</f>
        <v>0</v>
      </c>
      <c r="AT2564" s="2">
        <f t="shared" si="978"/>
        <v>0</v>
      </c>
      <c r="AU2564" s="2">
        <f t="shared" si="978"/>
        <v>0</v>
      </c>
      <c r="AV2564" s="2">
        <f t="shared" si="979"/>
        <v>0</v>
      </c>
      <c r="AW2564" s="2">
        <f t="shared" si="980"/>
        <v>0</v>
      </c>
      <c r="AY2564" t="s">
        <v>813</v>
      </c>
      <c r="AZ2564" t="s">
        <v>1186</v>
      </c>
      <c r="BA2564">
        <v>14</v>
      </c>
      <c r="BC2564">
        <v>3</v>
      </c>
      <c r="BD2564" s="91">
        <v>13</v>
      </c>
      <c r="BE2564" s="93">
        <v>295</v>
      </c>
      <c r="BF2564" s="96">
        <f t="shared" si="982"/>
        <v>13295</v>
      </c>
      <c r="BG2564" s="96">
        <f t="shared" si="981"/>
        <v>13295</v>
      </c>
      <c r="BI2564" s="7" t="s">
        <v>1447</v>
      </c>
    </row>
    <row r="2565" spans="1:61" ht="14" hidden="1" customHeight="1" outlineLevel="1" x14ac:dyDescent="0.2">
      <c r="A2565" t="s">
        <v>1844</v>
      </c>
      <c r="B2565" t="s">
        <v>1186</v>
      </c>
      <c r="C2565" s="1">
        <f t="shared" si="973"/>
        <v>45486</v>
      </c>
      <c r="D2565" s="7">
        <f>IF(N2565&gt;0, RANK(N2565,(N2565:P2565,Q2565:AF2565)),0)</f>
        <v>2</v>
      </c>
      <c r="E2565" s="7">
        <f>IF(O2565&gt;0,RANK(O2565,(N2565:P2565,Q2565:AF2565)),0)</f>
        <v>1</v>
      </c>
      <c r="F2565" s="7">
        <f>IF(P2565&gt;0,RANK(P2565,(N2565:P2565,Q2565:AF2565)),0)</f>
        <v>0</v>
      </c>
      <c r="G2565" s="1">
        <f t="shared" si="974"/>
        <v>22048</v>
      </c>
      <c r="H2565" s="2">
        <f t="shared" si="975"/>
        <v>0.48472057336323265</v>
      </c>
      <c r="I2565" s="2"/>
      <c r="J2565" s="2">
        <f t="shared" si="976"/>
        <v>0.2576397133183837</v>
      </c>
      <c r="K2565" s="2">
        <f t="shared" si="976"/>
        <v>0.74236028668161635</v>
      </c>
      <c r="L2565" s="2">
        <f t="shared" si="976"/>
        <v>0</v>
      </c>
      <c r="M2565" s="2">
        <f t="shared" si="977"/>
        <v>0</v>
      </c>
      <c r="N2565" s="167">
        <v>11719</v>
      </c>
      <c r="O2565" s="167">
        <v>33767</v>
      </c>
      <c r="P2565" s="167"/>
      <c r="Q2565" s="167"/>
      <c r="R2565" s="167"/>
      <c r="S2565" s="167"/>
      <c r="X2565" s="1"/>
      <c r="AP2565" s="7">
        <f>IF(Q2565&gt;0,RANK(Q2565,(N2565:P2565,Q2565:AF2565)),0)</f>
        <v>0</v>
      </c>
      <c r="AQ2565" s="7">
        <f>IF(R2565&gt;0,RANK(R2565,(N2565:P2565,Q2565:AF2565)),0)</f>
        <v>0</v>
      </c>
      <c r="AR2565" s="7">
        <f>IF(T2565&gt;0,RANK(T2565,(N2565:P2565,Q2565:AF2565)),0)</f>
        <v>0</v>
      </c>
      <c r="AS2565" s="7">
        <f>IF(S2565&gt;0,RANK(S2565,(N2565:P2565,Q2565:AF2565)),0)</f>
        <v>0</v>
      </c>
      <c r="AT2565" s="2">
        <f t="shared" si="978"/>
        <v>0</v>
      </c>
      <c r="AU2565" s="2">
        <f t="shared" si="978"/>
        <v>0</v>
      </c>
      <c r="AV2565" s="2">
        <f t="shared" si="979"/>
        <v>0</v>
      </c>
      <c r="AW2565" s="2">
        <f t="shared" si="980"/>
        <v>0</v>
      </c>
      <c r="AY2565" t="s">
        <v>1844</v>
      </c>
      <c r="AZ2565" t="s">
        <v>1186</v>
      </c>
      <c r="BA2565">
        <v>10</v>
      </c>
      <c r="BC2565">
        <v>3</v>
      </c>
      <c r="BD2565" s="91">
        <v>13</v>
      </c>
      <c r="BE2565" s="93">
        <v>297</v>
      </c>
      <c r="BF2565" s="96">
        <f t="shared" si="982"/>
        <v>13297</v>
      </c>
      <c r="BG2565" s="96">
        <f t="shared" si="981"/>
        <v>13297</v>
      </c>
      <c r="BI2565" s="7" t="s">
        <v>1447</v>
      </c>
    </row>
    <row r="2566" spans="1:61" ht="14" hidden="1" customHeight="1" outlineLevel="1" x14ac:dyDescent="0.2">
      <c r="A2566" t="s">
        <v>1307</v>
      </c>
      <c r="B2566" t="s">
        <v>1186</v>
      </c>
      <c r="C2566" s="1">
        <f t="shared" si="973"/>
        <v>12209</v>
      </c>
      <c r="D2566" s="7">
        <f>IF(N2566&gt;0, RANK(N2566,(N2566:P2566,Q2566:AF2566)),0)</f>
        <v>2</v>
      </c>
      <c r="E2566" s="7">
        <f>IF(O2566&gt;0,RANK(O2566,(N2566:P2566,Q2566:AF2566)),0)</f>
        <v>1</v>
      </c>
      <c r="F2566" s="7">
        <f>IF(P2566&gt;0,RANK(P2566,(N2566:P2566,Q2566:AF2566)),0)</f>
        <v>0</v>
      </c>
      <c r="G2566" s="1">
        <f t="shared" si="974"/>
        <v>4789</v>
      </c>
      <c r="H2566" s="2">
        <f t="shared" si="975"/>
        <v>0.39225161765910393</v>
      </c>
      <c r="I2566" s="2"/>
      <c r="J2566" s="2">
        <f t="shared" si="976"/>
        <v>0.303874191170448</v>
      </c>
      <c r="K2566" s="2">
        <f t="shared" si="976"/>
        <v>0.696125808829552</v>
      </c>
      <c r="L2566" s="2">
        <f t="shared" si="976"/>
        <v>0</v>
      </c>
      <c r="M2566" s="2">
        <f t="shared" si="977"/>
        <v>0</v>
      </c>
      <c r="N2566" s="167">
        <v>3710</v>
      </c>
      <c r="O2566" s="167">
        <v>8499</v>
      </c>
      <c r="P2566" s="167"/>
      <c r="Q2566" s="167"/>
      <c r="R2566" s="167"/>
      <c r="S2566" s="167"/>
      <c r="X2566" s="1"/>
      <c r="AP2566" s="7">
        <f>IF(Q2566&gt;0,RANK(Q2566,(N2566:P2566,Q2566:AF2566)),0)</f>
        <v>0</v>
      </c>
      <c r="AQ2566" s="7">
        <f>IF(R2566&gt;0,RANK(R2566,(N2566:P2566,Q2566:AF2566)),0)</f>
        <v>0</v>
      </c>
      <c r="AR2566" s="7">
        <f>IF(T2566&gt;0,RANK(T2566,(N2566:P2566,Q2566:AF2566)),0)</f>
        <v>0</v>
      </c>
      <c r="AS2566" s="7">
        <f>IF(S2566&gt;0,RANK(S2566,(N2566:P2566,Q2566:AF2566)),0)</f>
        <v>0</v>
      </c>
      <c r="AT2566" s="2">
        <f t="shared" si="978"/>
        <v>0</v>
      </c>
      <c r="AU2566" s="2">
        <f t="shared" si="978"/>
        <v>0</v>
      </c>
      <c r="AV2566" s="2">
        <f t="shared" si="979"/>
        <v>0</v>
      </c>
      <c r="AW2566" s="2">
        <f t="shared" si="980"/>
        <v>0</v>
      </c>
      <c r="AY2566" t="s">
        <v>1307</v>
      </c>
      <c r="AZ2566" t="s">
        <v>1186</v>
      </c>
      <c r="BA2566">
        <v>1</v>
      </c>
      <c r="BC2566">
        <v>3</v>
      </c>
      <c r="BD2566" s="91">
        <v>13</v>
      </c>
      <c r="BE2566" s="93">
        <v>299</v>
      </c>
      <c r="BF2566" s="96">
        <f t="shared" si="982"/>
        <v>13299</v>
      </c>
      <c r="BG2566" s="96">
        <f t="shared" si="981"/>
        <v>13299</v>
      </c>
      <c r="BI2566" s="7" t="s">
        <v>1447</v>
      </c>
    </row>
    <row r="2567" spans="1:61" ht="14" hidden="1" customHeight="1" outlineLevel="1" x14ac:dyDescent="0.2">
      <c r="A2567" t="s">
        <v>1665</v>
      </c>
      <c r="B2567" t="s">
        <v>1186</v>
      </c>
      <c r="C2567" s="1">
        <f t="shared" si="973"/>
        <v>2467</v>
      </c>
      <c r="D2567" s="7">
        <f>IF(N2567&gt;0, RANK(N2567,(N2567:P2567,Q2567:AF2567)),0)</f>
        <v>1</v>
      </c>
      <c r="E2567" s="7">
        <f>IF(O2567&gt;0,RANK(O2567,(N2567:P2567,Q2567:AF2567)),0)</f>
        <v>2</v>
      </c>
      <c r="F2567" s="7">
        <f>IF(P2567&gt;0,RANK(P2567,(N2567:P2567,Q2567:AF2567)),0)</f>
        <v>0</v>
      </c>
      <c r="G2567" s="1">
        <f t="shared" si="974"/>
        <v>323</v>
      </c>
      <c r="H2567" s="2">
        <f t="shared" si="975"/>
        <v>0.13092825293879207</v>
      </c>
      <c r="I2567" s="2"/>
      <c r="J2567" s="2">
        <f t="shared" si="976"/>
        <v>0.56546412646939603</v>
      </c>
      <c r="K2567" s="2">
        <f t="shared" si="976"/>
        <v>0.43453587353060397</v>
      </c>
      <c r="L2567" s="2">
        <f t="shared" si="976"/>
        <v>0</v>
      </c>
      <c r="M2567" s="2">
        <f t="shared" si="977"/>
        <v>0</v>
      </c>
      <c r="N2567" s="167">
        <v>1395</v>
      </c>
      <c r="O2567" s="167">
        <v>1072</v>
      </c>
      <c r="P2567" s="167"/>
      <c r="Q2567" s="167"/>
      <c r="R2567" s="167"/>
      <c r="S2567" s="167"/>
      <c r="X2567" s="1"/>
      <c r="AP2567" s="7">
        <f>IF(Q2567&gt;0,RANK(Q2567,(N2567:P2567,Q2567:AF2567)),0)</f>
        <v>0</v>
      </c>
      <c r="AQ2567" s="7">
        <f>IF(R2567&gt;0,RANK(R2567,(N2567:P2567,Q2567:AF2567)),0)</f>
        <v>0</v>
      </c>
      <c r="AR2567" s="7">
        <f>IF(T2567&gt;0,RANK(T2567,(N2567:P2567,Q2567:AF2567)),0)</f>
        <v>0</v>
      </c>
      <c r="AS2567" s="7">
        <f>IF(S2567&gt;0,RANK(S2567,(N2567:P2567,Q2567:AF2567)),0)</f>
        <v>0</v>
      </c>
      <c r="AT2567" s="2">
        <f t="shared" si="978"/>
        <v>0</v>
      </c>
      <c r="AU2567" s="2">
        <f t="shared" si="978"/>
        <v>0</v>
      </c>
      <c r="AV2567" s="2">
        <f t="shared" si="979"/>
        <v>0</v>
      </c>
      <c r="AW2567" s="2">
        <f t="shared" si="980"/>
        <v>0</v>
      </c>
      <c r="AY2567" t="s">
        <v>1665</v>
      </c>
      <c r="AZ2567" t="s">
        <v>1186</v>
      </c>
      <c r="BA2567">
        <v>10</v>
      </c>
      <c r="BC2567">
        <v>3</v>
      </c>
      <c r="BD2567" s="91">
        <v>13</v>
      </c>
      <c r="BE2567" s="93">
        <v>301</v>
      </c>
      <c r="BF2567" s="96">
        <f t="shared" si="982"/>
        <v>13301</v>
      </c>
      <c r="BG2567" s="96">
        <f t="shared" si="981"/>
        <v>13301</v>
      </c>
      <c r="BI2567" s="7" t="s">
        <v>1447</v>
      </c>
    </row>
    <row r="2568" spans="1:61" ht="14" hidden="1" customHeight="1" outlineLevel="1" x14ac:dyDescent="0.2">
      <c r="A2568" t="s">
        <v>1845</v>
      </c>
      <c r="B2568" t="s">
        <v>1186</v>
      </c>
      <c r="C2568" s="1">
        <f t="shared" si="973"/>
        <v>8542</v>
      </c>
      <c r="D2568" s="7">
        <f>IF(N2568&gt;0, RANK(N2568,(N2568:P2568,Q2568:AF2568)),0)</f>
        <v>1</v>
      </c>
      <c r="E2568" s="7">
        <f>IF(O2568&gt;0,RANK(O2568,(N2568:P2568,Q2568:AF2568)),0)</f>
        <v>2</v>
      </c>
      <c r="F2568" s="7">
        <f>IF(P2568&gt;0,RANK(P2568,(N2568:P2568,Q2568:AF2568)),0)</f>
        <v>0</v>
      </c>
      <c r="G2568" s="1">
        <f t="shared" si="974"/>
        <v>254</v>
      </c>
      <c r="H2568" s="2">
        <f t="shared" si="975"/>
        <v>2.973542495902599E-2</v>
      </c>
      <c r="I2568" s="2"/>
      <c r="J2568" s="2">
        <f t="shared" si="976"/>
        <v>0.51486771247951302</v>
      </c>
      <c r="K2568" s="2">
        <f t="shared" si="976"/>
        <v>0.48513228752048698</v>
      </c>
      <c r="L2568" s="2">
        <f t="shared" si="976"/>
        <v>0</v>
      </c>
      <c r="M2568" s="2">
        <f t="shared" si="977"/>
        <v>0</v>
      </c>
      <c r="N2568" s="167">
        <v>4398</v>
      </c>
      <c r="O2568" s="167">
        <v>4144</v>
      </c>
      <c r="P2568" s="167"/>
      <c r="Q2568" s="167"/>
      <c r="R2568" s="167"/>
      <c r="S2568" s="167"/>
      <c r="X2568" s="1"/>
      <c r="AP2568" s="7">
        <f>IF(Q2568&gt;0,RANK(Q2568,(N2568:P2568,Q2568:AF2568)),0)</f>
        <v>0</v>
      </c>
      <c r="AQ2568" s="7">
        <f>IF(R2568&gt;0,RANK(R2568,(N2568:P2568,Q2568:AF2568)),0)</f>
        <v>0</v>
      </c>
      <c r="AR2568" s="7">
        <f>IF(T2568&gt;0,RANK(T2568,(N2568:P2568,Q2568:AF2568)),0)</f>
        <v>0</v>
      </c>
      <c r="AS2568" s="7">
        <f>IF(S2568&gt;0,RANK(S2568,(N2568:P2568,Q2568:AF2568)),0)</f>
        <v>0</v>
      </c>
      <c r="AT2568" s="2">
        <f t="shared" si="978"/>
        <v>0</v>
      </c>
      <c r="AU2568" s="2">
        <f t="shared" si="978"/>
        <v>0</v>
      </c>
      <c r="AV2568" s="2">
        <f t="shared" si="979"/>
        <v>0</v>
      </c>
      <c r="AW2568" s="2">
        <f t="shared" si="980"/>
        <v>0</v>
      </c>
      <c r="AY2568" t="s">
        <v>1845</v>
      </c>
      <c r="AZ2568" t="s">
        <v>1186</v>
      </c>
      <c r="BA2568">
        <v>10</v>
      </c>
      <c r="BC2568">
        <v>3</v>
      </c>
      <c r="BD2568" s="91">
        <v>13</v>
      </c>
      <c r="BE2568" s="93">
        <v>303</v>
      </c>
      <c r="BF2568" s="96">
        <f t="shared" si="982"/>
        <v>13303</v>
      </c>
      <c r="BG2568" s="96">
        <f t="shared" si="981"/>
        <v>13303</v>
      </c>
      <c r="BI2568" s="7" t="s">
        <v>1447</v>
      </c>
    </row>
    <row r="2569" spans="1:61" ht="14" hidden="1" customHeight="1" outlineLevel="1" x14ac:dyDescent="0.2">
      <c r="A2569" t="s">
        <v>1199</v>
      </c>
      <c r="B2569" t="s">
        <v>1186</v>
      </c>
      <c r="C2569" s="1">
        <f t="shared" si="973"/>
        <v>11212</v>
      </c>
      <c r="D2569" s="7">
        <f>IF(N2569&gt;0, RANK(N2569,(N2569:P2569,Q2569:AF2569)),0)</f>
        <v>2</v>
      </c>
      <c r="E2569" s="7">
        <f>IF(O2569&gt;0,RANK(O2569,(N2569:P2569,Q2569:AF2569)),0)</f>
        <v>1</v>
      </c>
      <c r="F2569" s="7">
        <f>IF(P2569&gt;0,RANK(P2569,(N2569:P2569,Q2569:AF2569)),0)</f>
        <v>0</v>
      </c>
      <c r="G2569" s="1">
        <f t="shared" si="974"/>
        <v>6270</v>
      </c>
      <c r="H2569" s="2">
        <f t="shared" si="975"/>
        <v>0.5592222618622904</v>
      </c>
      <c r="I2569" s="2"/>
      <c r="J2569" s="2">
        <f t="shared" si="976"/>
        <v>0.2203888690688548</v>
      </c>
      <c r="K2569" s="2">
        <f t="shared" si="976"/>
        <v>0.7796111309311452</v>
      </c>
      <c r="L2569" s="2">
        <f t="shared" si="976"/>
        <v>0</v>
      </c>
      <c r="M2569" s="2">
        <f t="shared" si="977"/>
        <v>0</v>
      </c>
      <c r="N2569" s="167">
        <v>2471</v>
      </c>
      <c r="O2569" s="167">
        <v>8741</v>
      </c>
      <c r="P2569" s="167"/>
      <c r="Q2569" s="167"/>
      <c r="R2569" s="167"/>
      <c r="S2569" s="167"/>
      <c r="X2569" s="1"/>
      <c r="AP2569" s="7">
        <f>IF(Q2569&gt;0,RANK(Q2569,(N2569:P2569,Q2569:AF2569)),0)</f>
        <v>0</v>
      </c>
      <c r="AQ2569" s="7">
        <f>IF(R2569&gt;0,RANK(R2569,(N2569:P2569,Q2569:AF2569)),0)</f>
        <v>0</v>
      </c>
      <c r="AR2569" s="7">
        <f>IF(T2569&gt;0,RANK(T2569,(N2569:P2569,Q2569:AF2569)),0)</f>
        <v>0</v>
      </c>
      <c r="AS2569" s="7">
        <f>IF(S2569&gt;0,RANK(S2569,(N2569:P2569,Q2569:AF2569)),0)</f>
        <v>0</v>
      </c>
      <c r="AT2569" s="2">
        <f t="shared" si="978"/>
        <v>0</v>
      </c>
      <c r="AU2569" s="2">
        <f t="shared" si="978"/>
        <v>0</v>
      </c>
      <c r="AV2569" s="2">
        <f t="shared" si="979"/>
        <v>0</v>
      </c>
      <c r="AW2569" s="2">
        <f t="shared" si="980"/>
        <v>0</v>
      </c>
      <c r="AY2569" t="s">
        <v>1199</v>
      </c>
      <c r="AZ2569" t="s">
        <v>1186</v>
      </c>
      <c r="BA2569">
        <v>1</v>
      </c>
      <c r="BC2569">
        <v>3</v>
      </c>
      <c r="BD2569" s="91">
        <v>13</v>
      </c>
      <c r="BE2569" s="93">
        <v>305</v>
      </c>
      <c r="BF2569" s="96">
        <f t="shared" si="982"/>
        <v>13305</v>
      </c>
      <c r="BG2569" s="96">
        <f t="shared" si="981"/>
        <v>13305</v>
      </c>
      <c r="BI2569" s="7" t="s">
        <v>1447</v>
      </c>
    </row>
    <row r="2570" spans="1:61" ht="14" hidden="1" customHeight="1" outlineLevel="1" x14ac:dyDescent="0.2">
      <c r="A2570" t="s">
        <v>2412</v>
      </c>
      <c r="B2570" t="s">
        <v>1186</v>
      </c>
      <c r="C2570" s="1">
        <f t="shared" si="973"/>
        <v>1256</v>
      </c>
      <c r="D2570" s="7">
        <f>IF(N2570&gt;0, RANK(N2570,(N2570:P2570,Q2570:AF2570)),0)</f>
        <v>2</v>
      </c>
      <c r="E2570" s="7">
        <f>IF(O2570&gt;0,RANK(O2570,(N2570:P2570,Q2570:AF2570)),0)</f>
        <v>1</v>
      </c>
      <c r="F2570" s="7">
        <f>IF(P2570&gt;0,RANK(P2570,(N2570:P2570,Q2570:AF2570)),0)</f>
        <v>0</v>
      </c>
      <c r="G2570" s="1">
        <f t="shared" si="974"/>
        <v>152</v>
      </c>
      <c r="H2570" s="2">
        <f t="shared" si="975"/>
        <v>0.12101910828025478</v>
      </c>
      <c r="I2570" s="2"/>
      <c r="J2570" s="2">
        <f t="shared" si="976"/>
        <v>0.43949044585987262</v>
      </c>
      <c r="K2570" s="2">
        <f t="shared" si="976"/>
        <v>0.56050955414012738</v>
      </c>
      <c r="L2570" s="2">
        <f t="shared" si="976"/>
        <v>0</v>
      </c>
      <c r="M2570" s="2">
        <f t="shared" si="977"/>
        <v>0</v>
      </c>
      <c r="N2570" s="167">
        <v>552</v>
      </c>
      <c r="O2570" s="167">
        <v>704</v>
      </c>
      <c r="P2570" s="167"/>
      <c r="Q2570" s="167"/>
      <c r="R2570" s="167"/>
      <c r="S2570" s="167"/>
      <c r="X2570" s="1"/>
      <c r="AP2570" s="7">
        <f>IF(Q2570&gt;0,RANK(Q2570,(N2570:P2570,Q2570:AF2570)),0)</f>
        <v>0</v>
      </c>
      <c r="AQ2570" s="7">
        <f>IF(R2570&gt;0,RANK(R2570,(N2570:P2570,Q2570:AF2570)),0)</f>
        <v>0</v>
      </c>
      <c r="AR2570" s="7">
        <f>IF(T2570&gt;0,RANK(T2570,(N2570:P2570,Q2570:AF2570)),0)</f>
        <v>0</v>
      </c>
      <c r="AS2570" s="7">
        <f>IF(S2570&gt;0,RANK(S2570,(N2570:P2570,Q2570:AF2570)),0)</f>
        <v>0</v>
      </c>
      <c r="AT2570" s="2">
        <f t="shared" si="978"/>
        <v>0</v>
      </c>
      <c r="AU2570" s="2">
        <f t="shared" si="978"/>
        <v>0</v>
      </c>
      <c r="AV2570" s="2">
        <f t="shared" si="979"/>
        <v>0</v>
      </c>
      <c r="AW2570" s="2">
        <f t="shared" si="980"/>
        <v>0</v>
      </c>
      <c r="AY2570" t="s">
        <v>2412</v>
      </c>
      <c r="AZ2570" t="s">
        <v>1186</v>
      </c>
      <c r="BA2570">
        <v>2</v>
      </c>
      <c r="BC2570">
        <v>3</v>
      </c>
      <c r="BD2570" s="91">
        <v>13</v>
      </c>
      <c r="BE2570" s="93">
        <v>307</v>
      </c>
      <c r="BF2570" s="96">
        <f t="shared" si="982"/>
        <v>13307</v>
      </c>
      <c r="BG2570" s="96">
        <f t="shared" si="981"/>
        <v>13307</v>
      </c>
      <c r="BI2570" s="7" t="s">
        <v>1447</v>
      </c>
    </row>
    <row r="2571" spans="1:61" ht="14" hidden="1" customHeight="1" outlineLevel="1" x14ac:dyDescent="0.2">
      <c r="A2571" t="s">
        <v>2337</v>
      </c>
      <c r="B2571" t="s">
        <v>1186</v>
      </c>
      <c r="C2571" s="1">
        <f t="shared" si="973"/>
        <v>2008</v>
      </c>
      <c r="D2571" s="7">
        <f>IF(N2571&gt;0, RANK(N2571,(N2571:P2571,Q2571:AF2571)),0)</f>
        <v>2</v>
      </c>
      <c r="E2571" s="7">
        <f>IF(O2571&gt;0,RANK(O2571,(N2571:P2571,Q2571:AF2571)),0)</f>
        <v>1</v>
      </c>
      <c r="F2571" s="7">
        <f>IF(P2571&gt;0,RANK(P2571,(N2571:P2571,Q2571:AF2571)),0)</f>
        <v>0</v>
      </c>
      <c r="G2571" s="1">
        <f t="shared" si="974"/>
        <v>740</v>
      </c>
      <c r="H2571" s="2">
        <f t="shared" si="975"/>
        <v>0.36852589641434264</v>
      </c>
      <c r="I2571" s="2"/>
      <c r="J2571" s="2">
        <f t="shared" si="976"/>
        <v>0.31573705179282868</v>
      </c>
      <c r="K2571" s="2">
        <f t="shared" si="976"/>
        <v>0.68426294820717126</v>
      </c>
      <c r="L2571" s="2">
        <f t="shared" si="976"/>
        <v>0</v>
      </c>
      <c r="M2571" s="2">
        <f t="shared" si="977"/>
        <v>1.1102230246251565E-16</v>
      </c>
      <c r="N2571" s="167">
        <v>634</v>
      </c>
      <c r="O2571" s="167">
        <v>1374</v>
      </c>
      <c r="P2571" s="167"/>
      <c r="Q2571" s="167"/>
      <c r="R2571" s="167"/>
      <c r="S2571" s="167"/>
      <c r="X2571" s="1"/>
      <c r="AP2571" s="7">
        <f>IF(Q2571&gt;0,RANK(Q2571,(N2571:P2571,Q2571:AF2571)),0)</f>
        <v>0</v>
      </c>
      <c r="AQ2571" s="7">
        <f>IF(R2571&gt;0,RANK(R2571,(N2571:P2571,Q2571:AF2571)),0)</f>
        <v>0</v>
      </c>
      <c r="AR2571" s="7">
        <f>IF(T2571&gt;0,RANK(T2571,(N2571:P2571,Q2571:AF2571)),0)</f>
        <v>0</v>
      </c>
      <c r="AS2571" s="7">
        <f>IF(S2571&gt;0,RANK(S2571,(N2571:P2571,Q2571:AF2571)),0)</f>
        <v>0</v>
      </c>
      <c r="AT2571" s="2">
        <f t="shared" si="978"/>
        <v>0</v>
      </c>
      <c r="AU2571" s="2">
        <f t="shared" si="978"/>
        <v>0</v>
      </c>
      <c r="AV2571" s="2">
        <f t="shared" si="979"/>
        <v>0</v>
      </c>
      <c r="AW2571" s="2">
        <f t="shared" si="980"/>
        <v>0</v>
      </c>
      <c r="AY2571" t="s">
        <v>2337</v>
      </c>
      <c r="AZ2571" t="s">
        <v>1186</v>
      </c>
      <c r="BA2571">
        <v>12</v>
      </c>
      <c r="BC2571">
        <v>3</v>
      </c>
      <c r="BD2571" s="91">
        <v>13</v>
      </c>
      <c r="BE2571" s="93">
        <v>309</v>
      </c>
      <c r="BF2571" s="96">
        <f t="shared" si="982"/>
        <v>13309</v>
      </c>
      <c r="BG2571" s="96">
        <f t="shared" si="981"/>
        <v>13309</v>
      </c>
      <c r="BI2571" s="7" t="s">
        <v>1447</v>
      </c>
    </row>
    <row r="2572" spans="1:61" ht="14" hidden="1" customHeight="1" outlineLevel="1" x14ac:dyDescent="0.2">
      <c r="A2572" t="s">
        <v>792</v>
      </c>
      <c r="B2572" t="s">
        <v>1186</v>
      </c>
      <c r="C2572" s="1">
        <f t="shared" si="973"/>
        <v>13290</v>
      </c>
      <c r="D2572" s="7">
        <f>IF(N2572&gt;0, RANK(N2572,(N2572:P2572,Q2572:AF2572)),0)</f>
        <v>2</v>
      </c>
      <c r="E2572" s="7">
        <f>IF(O2572&gt;0,RANK(O2572,(N2572:P2572,Q2572:AF2572)),0)</f>
        <v>1</v>
      </c>
      <c r="F2572" s="7">
        <f>IF(P2572&gt;0,RANK(P2572,(N2572:P2572,Q2572:AF2572)),0)</f>
        <v>0</v>
      </c>
      <c r="G2572" s="1">
        <f t="shared" si="974"/>
        <v>8746</v>
      </c>
      <c r="H2572" s="2">
        <f t="shared" si="975"/>
        <v>0.65808878856282915</v>
      </c>
      <c r="I2572" s="2"/>
      <c r="J2572" s="2">
        <f t="shared" si="976"/>
        <v>0.1709556057185854</v>
      </c>
      <c r="K2572" s="2">
        <f t="shared" si="976"/>
        <v>0.82904439428141463</v>
      </c>
      <c r="L2572" s="2">
        <f t="shared" si="976"/>
        <v>0</v>
      </c>
      <c r="M2572" s="2">
        <f t="shared" si="977"/>
        <v>0</v>
      </c>
      <c r="N2572" s="167">
        <v>2272</v>
      </c>
      <c r="O2572" s="167">
        <v>11018</v>
      </c>
      <c r="P2572" s="167"/>
      <c r="Q2572" s="167"/>
      <c r="R2572" s="167"/>
      <c r="S2572" s="167"/>
      <c r="X2572" s="1"/>
      <c r="AP2572" s="7">
        <f>IF(Q2572&gt;0,RANK(Q2572,(N2572:P2572,Q2572:AF2572)),0)</f>
        <v>0</v>
      </c>
      <c r="AQ2572" s="7">
        <f>IF(R2572&gt;0,RANK(R2572,(N2572:P2572,Q2572:AF2572)),0)</f>
        <v>0</v>
      </c>
      <c r="AR2572" s="7">
        <f>IF(T2572&gt;0,RANK(T2572,(N2572:P2572,Q2572:AF2572)),0)</f>
        <v>0</v>
      </c>
      <c r="AS2572" s="7">
        <f>IF(S2572&gt;0,RANK(S2572,(N2572:P2572,Q2572:AF2572)),0)</f>
        <v>0</v>
      </c>
      <c r="AT2572" s="2">
        <f t="shared" si="978"/>
        <v>0</v>
      </c>
      <c r="AU2572" s="2">
        <f t="shared" si="978"/>
        <v>0</v>
      </c>
      <c r="AV2572" s="2">
        <f t="shared" si="979"/>
        <v>0</v>
      </c>
      <c r="AW2572" s="2">
        <f t="shared" si="980"/>
        <v>0</v>
      </c>
      <c r="AY2572" t="s">
        <v>792</v>
      </c>
      <c r="AZ2572" t="s">
        <v>1186</v>
      </c>
      <c r="BA2572">
        <v>9</v>
      </c>
      <c r="BC2572">
        <v>3</v>
      </c>
      <c r="BD2572" s="91">
        <v>13</v>
      </c>
      <c r="BE2572" s="93">
        <v>311</v>
      </c>
      <c r="BF2572" s="96">
        <f t="shared" si="982"/>
        <v>13311</v>
      </c>
      <c r="BG2572" s="96">
        <f t="shared" si="981"/>
        <v>13311</v>
      </c>
      <c r="BI2572" s="7" t="s">
        <v>1447</v>
      </c>
    </row>
    <row r="2573" spans="1:61" ht="14" hidden="1" customHeight="1" outlineLevel="1" x14ac:dyDescent="0.2">
      <c r="A2573" t="s">
        <v>1441</v>
      </c>
      <c r="B2573" t="s">
        <v>1186</v>
      </c>
      <c r="C2573" s="1">
        <f t="shared" si="973"/>
        <v>31728</v>
      </c>
      <c r="D2573" s="7">
        <f>IF(N2573&gt;0, RANK(N2573,(N2573:P2573,Q2573:AF2573)),0)</f>
        <v>2</v>
      </c>
      <c r="E2573" s="7">
        <f>IF(O2573&gt;0,RANK(O2573,(N2573:P2573,Q2573:AF2573)),0)</f>
        <v>1</v>
      </c>
      <c r="F2573" s="7">
        <f>IF(P2573&gt;0,RANK(P2573,(N2573:P2573,Q2573:AF2573)),0)</f>
        <v>0</v>
      </c>
      <c r="G2573" s="1">
        <f t="shared" si="974"/>
        <v>13296</v>
      </c>
      <c r="H2573" s="2">
        <f t="shared" si="975"/>
        <v>0.41906202723146746</v>
      </c>
      <c r="I2573" s="2"/>
      <c r="J2573" s="2">
        <f t="shared" si="976"/>
        <v>0.29046898638426627</v>
      </c>
      <c r="K2573" s="2">
        <f t="shared" si="976"/>
        <v>0.70953101361573379</v>
      </c>
      <c r="L2573" s="2">
        <f t="shared" si="976"/>
        <v>0</v>
      </c>
      <c r="M2573" s="2">
        <f t="shared" si="977"/>
        <v>0</v>
      </c>
      <c r="N2573" s="167">
        <v>9216</v>
      </c>
      <c r="O2573" s="167">
        <v>22512</v>
      </c>
      <c r="P2573" s="167"/>
      <c r="Q2573" s="167"/>
      <c r="R2573" s="167"/>
      <c r="S2573" s="167"/>
      <c r="X2573" s="1"/>
      <c r="AP2573" s="7">
        <f>IF(Q2573&gt;0,RANK(Q2573,(N2573:P2573,Q2573:AF2573)),0)</f>
        <v>0</v>
      </c>
      <c r="AQ2573" s="7">
        <f>IF(R2573&gt;0,RANK(R2573,(N2573:P2573,Q2573:AF2573)),0)</f>
        <v>0</v>
      </c>
      <c r="AR2573" s="7">
        <f>IF(T2573&gt;0,RANK(T2573,(N2573:P2573,Q2573:AF2573)),0)</f>
        <v>0</v>
      </c>
      <c r="AS2573" s="7">
        <f>IF(S2573&gt;0,RANK(S2573,(N2573:P2573,Q2573:AF2573)),0)</f>
        <v>0</v>
      </c>
      <c r="AT2573" s="2">
        <f t="shared" si="978"/>
        <v>0</v>
      </c>
      <c r="AU2573" s="2">
        <f t="shared" si="978"/>
        <v>0</v>
      </c>
      <c r="AV2573" s="2">
        <f t="shared" si="979"/>
        <v>0</v>
      </c>
      <c r="AW2573" s="2">
        <f t="shared" si="980"/>
        <v>0</v>
      </c>
      <c r="AY2573" t="s">
        <v>1441</v>
      </c>
      <c r="AZ2573" t="s">
        <v>1186</v>
      </c>
      <c r="BA2573">
        <v>14</v>
      </c>
      <c r="BC2573">
        <v>3</v>
      </c>
      <c r="BD2573" s="91">
        <v>13</v>
      </c>
      <c r="BE2573" s="93">
        <v>313</v>
      </c>
      <c r="BF2573" s="96">
        <f t="shared" si="982"/>
        <v>13313</v>
      </c>
      <c r="BG2573" s="96">
        <f t="shared" si="981"/>
        <v>13313</v>
      </c>
      <c r="BI2573" s="7" t="s">
        <v>1447</v>
      </c>
    </row>
    <row r="2574" spans="1:61" ht="14" hidden="1" customHeight="1" outlineLevel="1" x14ac:dyDescent="0.2">
      <c r="A2574" t="s">
        <v>1846</v>
      </c>
      <c r="B2574" t="s">
        <v>1186</v>
      </c>
      <c r="C2574" s="1">
        <f t="shared" si="973"/>
        <v>2851</v>
      </c>
      <c r="D2574" s="7">
        <f>IF(N2574&gt;0, RANK(N2574,(N2574:P2574,Q2574:AF2574)),0)</f>
        <v>2</v>
      </c>
      <c r="E2574" s="7">
        <f>IF(O2574&gt;0,RANK(O2574,(N2574:P2574,Q2574:AF2574)),0)</f>
        <v>1</v>
      </c>
      <c r="F2574" s="7">
        <f>IF(P2574&gt;0,RANK(P2574,(N2574:P2574,Q2574:AF2574)),0)</f>
        <v>0</v>
      </c>
      <c r="G2574" s="1">
        <f t="shared" si="974"/>
        <v>1317</v>
      </c>
      <c r="H2574" s="2">
        <f t="shared" si="975"/>
        <v>0.46194317783233951</v>
      </c>
      <c r="I2574" s="2"/>
      <c r="J2574" s="2">
        <f t="shared" si="976"/>
        <v>0.26902841108383024</v>
      </c>
      <c r="K2574" s="2">
        <f t="shared" si="976"/>
        <v>0.73097158891616976</v>
      </c>
      <c r="L2574" s="2">
        <f t="shared" si="976"/>
        <v>0</v>
      </c>
      <c r="M2574" s="2">
        <f t="shared" si="977"/>
        <v>0</v>
      </c>
      <c r="N2574" s="167">
        <v>767</v>
      </c>
      <c r="O2574" s="167">
        <v>2084</v>
      </c>
      <c r="P2574" s="167"/>
      <c r="Q2574" s="167"/>
      <c r="R2574" s="167"/>
      <c r="S2574" s="167"/>
      <c r="X2574" s="1"/>
      <c r="AP2574" s="7">
        <f>IF(Q2574&gt;0,RANK(Q2574,(N2574:P2574,Q2574:AF2574)),0)</f>
        <v>0</v>
      </c>
      <c r="AQ2574" s="7">
        <f>IF(R2574&gt;0,RANK(R2574,(N2574:P2574,Q2574:AF2574)),0)</f>
        <v>0</v>
      </c>
      <c r="AR2574" s="7">
        <f>IF(T2574&gt;0,RANK(T2574,(N2574:P2574,Q2574:AF2574)),0)</f>
        <v>0</v>
      </c>
      <c r="AS2574" s="7">
        <f>IF(S2574&gt;0,RANK(S2574,(N2574:P2574,Q2574:AF2574)),0)</f>
        <v>0</v>
      </c>
      <c r="AT2574" s="2">
        <f t="shared" si="978"/>
        <v>0</v>
      </c>
      <c r="AU2574" s="2">
        <f t="shared" si="978"/>
        <v>0</v>
      </c>
      <c r="AV2574" s="2">
        <f t="shared" si="979"/>
        <v>0</v>
      </c>
      <c r="AW2574" s="2">
        <f t="shared" si="980"/>
        <v>0</v>
      </c>
      <c r="AY2574" t="s">
        <v>1846</v>
      </c>
      <c r="AZ2574" t="s">
        <v>1186</v>
      </c>
      <c r="BA2574">
        <v>8</v>
      </c>
      <c r="BC2574">
        <v>3</v>
      </c>
      <c r="BD2574" s="91">
        <v>13</v>
      </c>
      <c r="BE2574" s="93">
        <v>315</v>
      </c>
      <c r="BF2574" s="96">
        <f t="shared" si="982"/>
        <v>13315</v>
      </c>
      <c r="BG2574" s="96">
        <f t="shared" si="981"/>
        <v>13315</v>
      </c>
      <c r="BI2574" s="7" t="s">
        <v>1447</v>
      </c>
    </row>
    <row r="2575" spans="1:61" ht="14" hidden="1" customHeight="1" outlineLevel="1" x14ac:dyDescent="0.2">
      <c r="A2575" t="s">
        <v>359</v>
      </c>
      <c r="B2575" t="s">
        <v>1186</v>
      </c>
      <c r="C2575" s="1">
        <f t="shared" si="973"/>
        <v>4537</v>
      </c>
      <c r="D2575" s="7">
        <f>IF(N2575&gt;0, RANK(N2575,(N2575:P2575,Q2575:AF2575)),0)</f>
        <v>2</v>
      </c>
      <c r="E2575" s="7">
        <f>IF(O2575&gt;0,RANK(O2575,(N2575:P2575,Q2575:AF2575)),0)</f>
        <v>1</v>
      </c>
      <c r="F2575" s="7">
        <f>IF(P2575&gt;0,RANK(P2575,(N2575:P2575,Q2575:AF2575)),0)</f>
        <v>0</v>
      </c>
      <c r="G2575" s="1">
        <f t="shared" si="974"/>
        <v>625</v>
      </c>
      <c r="H2575" s="2">
        <f t="shared" si="975"/>
        <v>0.13775622658144149</v>
      </c>
      <c r="I2575" s="2"/>
      <c r="J2575" s="2">
        <f t="shared" si="976"/>
        <v>0.43112188670927926</v>
      </c>
      <c r="K2575" s="2">
        <f t="shared" si="976"/>
        <v>0.56887811329072069</v>
      </c>
      <c r="L2575" s="2">
        <f t="shared" si="976"/>
        <v>0</v>
      </c>
      <c r="M2575" s="2">
        <f t="shared" si="977"/>
        <v>1.1102230246251565E-16</v>
      </c>
      <c r="N2575" s="167">
        <v>1956</v>
      </c>
      <c r="O2575" s="167">
        <v>2581</v>
      </c>
      <c r="P2575" s="167"/>
      <c r="Q2575" s="167"/>
      <c r="R2575" s="167"/>
      <c r="S2575" s="167"/>
      <c r="X2575" s="1"/>
      <c r="AP2575" s="7">
        <f>IF(Q2575&gt;0,RANK(Q2575,(N2575:P2575,Q2575:AF2575)),0)</f>
        <v>0</v>
      </c>
      <c r="AQ2575" s="7">
        <f>IF(R2575&gt;0,RANK(R2575,(N2575:P2575,Q2575:AF2575)),0)</f>
        <v>0</v>
      </c>
      <c r="AR2575" s="7">
        <f>IF(T2575&gt;0,RANK(T2575,(N2575:P2575,Q2575:AF2575)),0)</f>
        <v>0</v>
      </c>
      <c r="AS2575" s="7">
        <f>IF(S2575&gt;0,RANK(S2575,(N2575:P2575,Q2575:AF2575)),0)</f>
        <v>0</v>
      </c>
      <c r="AT2575" s="2">
        <f t="shared" si="978"/>
        <v>0</v>
      </c>
      <c r="AU2575" s="2">
        <f t="shared" si="978"/>
        <v>0</v>
      </c>
      <c r="AV2575" s="2">
        <f t="shared" si="979"/>
        <v>0</v>
      </c>
      <c r="AW2575" s="2">
        <f t="shared" si="980"/>
        <v>0</v>
      </c>
      <c r="AY2575" t="s">
        <v>359</v>
      </c>
      <c r="AZ2575" t="s">
        <v>1186</v>
      </c>
      <c r="BA2575">
        <v>10</v>
      </c>
      <c r="BC2575">
        <v>3</v>
      </c>
      <c r="BD2575" s="91">
        <v>13</v>
      </c>
      <c r="BE2575" s="93">
        <v>317</v>
      </c>
      <c r="BF2575" s="96">
        <f t="shared" si="982"/>
        <v>13317</v>
      </c>
      <c r="BG2575" s="96">
        <f t="shared" si="981"/>
        <v>13317</v>
      </c>
      <c r="BI2575" s="7" t="s">
        <v>1447</v>
      </c>
    </row>
    <row r="2576" spans="1:61" ht="14" hidden="1" customHeight="1" outlineLevel="1" x14ac:dyDescent="0.2">
      <c r="A2576" t="s">
        <v>855</v>
      </c>
      <c r="B2576" t="s">
        <v>1186</v>
      </c>
      <c r="C2576" s="1">
        <f t="shared" si="973"/>
        <v>4318</v>
      </c>
      <c r="D2576" s="7">
        <f>IF(N2576&gt;0, RANK(N2576,(N2576:P2576,Q2576:AF2576)),0)</f>
        <v>2</v>
      </c>
      <c r="E2576" s="7">
        <f>IF(O2576&gt;0,RANK(O2576,(N2576:P2576,Q2576:AF2576)),0)</f>
        <v>1</v>
      </c>
      <c r="F2576" s="7">
        <f>IF(P2576&gt;0,RANK(P2576,(N2576:P2576,Q2576:AF2576)),0)</f>
        <v>0</v>
      </c>
      <c r="G2576" s="1">
        <f t="shared" si="974"/>
        <v>366</v>
      </c>
      <c r="H2576" s="2">
        <f t="shared" si="975"/>
        <v>8.4761463640574339E-2</v>
      </c>
      <c r="I2576" s="2"/>
      <c r="J2576" s="2">
        <f t="shared" si="976"/>
        <v>0.45761926817971282</v>
      </c>
      <c r="K2576" s="2">
        <f t="shared" si="976"/>
        <v>0.54238073182028712</v>
      </c>
      <c r="L2576" s="2">
        <f t="shared" si="976"/>
        <v>0</v>
      </c>
      <c r="M2576" s="2">
        <f t="shared" si="977"/>
        <v>0</v>
      </c>
      <c r="N2576" s="167">
        <v>1976</v>
      </c>
      <c r="O2576" s="167">
        <v>2342</v>
      </c>
      <c r="P2576" s="167"/>
      <c r="Q2576" s="167"/>
      <c r="R2576" s="167"/>
      <c r="S2576" s="167"/>
      <c r="X2576" s="1"/>
      <c r="AP2576" s="7">
        <f>IF(Q2576&gt;0,RANK(Q2576,(N2576:P2576,Q2576:AF2576)),0)</f>
        <v>0</v>
      </c>
      <c r="AQ2576" s="7">
        <f>IF(R2576&gt;0,RANK(R2576,(N2576:P2576,Q2576:AF2576)),0)</f>
        <v>0</v>
      </c>
      <c r="AR2576" s="7">
        <f>IF(T2576&gt;0,RANK(T2576,(N2576:P2576,Q2576:AF2576)),0)</f>
        <v>0</v>
      </c>
      <c r="AS2576" s="7">
        <f>IF(S2576&gt;0,RANK(S2576,(N2576:P2576,Q2576:AF2576)),0)</f>
        <v>0</v>
      </c>
      <c r="AT2576" s="2">
        <f t="shared" si="978"/>
        <v>0</v>
      </c>
      <c r="AU2576" s="2">
        <f t="shared" si="978"/>
        <v>0</v>
      </c>
      <c r="AV2576" s="2">
        <f t="shared" si="979"/>
        <v>0</v>
      </c>
      <c r="AW2576" s="2">
        <f t="shared" si="980"/>
        <v>0</v>
      </c>
      <c r="AY2576" t="s">
        <v>855</v>
      </c>
      <c r="AZ2576" t="s">
        <v>1186</v>
      </c>
      <c r="BA2576">
        <v>8</v>
      </c>
      <c r="BC2576">
        <v>3</v>
      </c>
      <c r="BD2576" s="91">
        <v>13</v>
      </c>
      <c r="BE2576" s="93">
        <v>319</v>
      </c>
      <c r="BF2576" s="96">
        <f t="shared" si="982"/>
        <v>13319</v>
      </c>
      <c r="BG2576" s="96">
        <f t="shared" si="981"/>
        <v>13319</v>
      </c>
      <c r="BI2576" s="7" t="s">
        <v>1447</v>
      </c>
    </row>
    <row r="2577" spans="1:61" ht="14" hidden="1" customHeight="1" outlineLevel="1" x14ac:dyDescent="0.2">
      <c r="A2577" t="s">
        <v>958</v>
      </c>
      <c r="B2577" t="s">
        <v>1186</v>
      </c>
      <c r="C2577" s="1">
        <f t="shared" si="973"/>
        <v>8282</v>
      </c>
      <c r="D2577" s="7">
        <f>IF(N2577&gt;0, RANK(N2577,(N2577:P2577,Q2577:AF2577)),0)</f>
        <v>2</v>
      </c>
      <c r="E2577" s="7">
        <f>IF(O2577&gt;0,RANK(O2577,(N2577:P2577,Q2577:AF2577)),0)</f>
        <v>1</v>
      </c>
      <c r="F2577" s="7">
        <f>IF(P2577&gt;0,RANK(P2577,(N2577:P2577,Q2577:AF2577)),0)</f>
        <v>0</v>
      </c>
      <c r="G2577" s="1">
        <f t="shared" si="974"/>
        <v>3814</v>
      </c>
      <c r="H2577" s="2">
        <f t="shared" si="975"/>
        <v>0.46051678338565566</v>
      </c>
      <c r="I2577" s="2"/>
      <c r="J2577" s="2">
        <f t="shared" si="976"/>
        <v>0.2697416083071722</v>
      </c>
      <c r="K2577" s="2">
        <f t="shared" si="976"/>
        <v>0.7302583916928278</v>
      </c>
      <c r="L2577" s="2">
        <f t="shared" si="976"/>
        <v>0</v>
      </c>
      <c r="M2577" s="2">
        <f t="shared" si="977"/>
        <v>0</v>
      </c>
      <c r="N2577" s="167">
        <v>2234</v>
      </c>
      <c r="O2577" s="167">
        <v>6048</v>
      </c>
      <c r="P2577" s="167"/>
      <c r="Q2577" s="167"/>
      <c r="R2577" s="167"/>
      <c r="S2577" s="167"/>
      <c r="X2577" s="1"/>
      <c r="AP2577" s="7">
        <f>IF(Q2577&gt;0,RANK(Q2577,(N2577:P2577,Q2577:AF2577)),0)</f>
        <v>0</v>
      </c>
      <c r="AQ2577" s="7">
        <f>IF(R2577&gt;0,RANK(R2577,(N2577:P2577,Q2577:AF2577)),0)</f>
        <v>0</v>
      </c>
      <c r="AR2577" s="7">
        <f>IF(T2577&gt;0,RANK(T2577,(N2577:P2577,Q2577:AF2577)),0)</f>
        <v>0</v>
      </c>
      <c r="AS2577" s="7">
        <f>IF(S2577&gt;0,RANK(S2577,(N2577:P2577,Q2577:AF2577)),0)</f>
        <v>0</v>
      </c>
      <c r="AT2577" s="2">
        <f t="shared" si="978"/>
        <v>0</v>
      </c>
      <c r="AU2577" s="2">
        <f t="shared" si="978"/>
        <v>0</v>
      </c>
      <c r="AV2577" s="2">
        <f t="shared" si="979"/>
        <v>0</v>
      </c>
      <c r="AW2577" s="2">
        <f t="shared" si="980"/>
        <v>0</v>
      </c>
      <c r="AY2577" t="s">
        <v>958</v>
      </c>
      <c r="AZ2577" t="s">
        <v>1186</v>
      </c>
      <c r="BA2577">
        <v>8</v>
      </c>
      <c r="BC2577">
        <v>3</v>
      </c>
      <c r="BD2577" s="91">
        <v>13</v>
      </c>
      <c r="BE2577" s="93">
        <v>321</v>
      </c>
      <c r="BF2577" s="96">
        <f t="shared" si="982"/>
        <v>13321</v>
      </c>
      <c r="BG2577" s="96">
        <f t="shared" si="981"/>
        <v>13321</v>
      </c>
      <c r="BI2577" s="7" t="s">
        <v>1447</v>
      </c>
    </row>
    <row r="2578" spans="1:61" ht="14" customHeight="1" collapsed="1" x14ac:dyDescent="0.2">
      <c r="A2578" t="s">
        <v>1185</v>
      </c>
      <c r="B2578" t="s">
        <v>2397</v>
      </c>
      <c r="C2578" s="1">
        <f t="shared" si="973"/>
        <v>4484954</v>
      </c>
      <c r="D2578" s="7">
        <f>IF(N2578&gt;0, RANK(N2578,(N2578:P2578,Q2578:AF2578)),0)</f>
        <v>1</v>
      </c>
      <c r="E2578" s="7">
        <f>IF(O2578&gt;0,RANK(O2578,(N2578:P2578,Q2578:AF2578)),0)</f>
        <v>2</v>
      </c>
      <c r="F2578" s="7">
        <f>IF(P2578&gt;0,RANK(P2578,(N2578:P2578,Q2578:AF2578)),0)</f>
        <v>0</v>
      </c>
      <c r="G2578" s="1">
        <f t="shared" si="974"/>
        <v>93272</v>
      </c>
      <c r="H2578" s="2">
        <f t="shared" si="975"/>
        <v>2.0796645851886106E-2</v>
      </c>
      <c r="I2578" s="2"/>
      <c r="J2578" s="2">
        <f t="shared" si="976"/>
        <v>0.510398322925943</v>
      </c>
      <c r="K2578" s="2">
        <f t="shared" si="976"/>
        <v>0.48960167707405694</v>
      </c>
      <c r="L2578" s="2">
        <f t="shared" si="976"/>
        <v>0</v>
      </c>
      <c r="M2578" s="2">
        <f t="shared" si="977"/>
        <v>5.5511151231257827E-17</v>
      </c>
      <c r="N2578" s="53">
        <f t="shared" ref="N2578:O2578" si="983">SUM(N2419:N2577)</f>
        <v>2289113</v>
      </c>
      <c r="O2578" s="53">
        <f t="shared" si="983"/>
        <v>2195841</v>
      </c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P2578" s="7">
        <f>IF(Q2578&gt;0,RANK(Q2578,(N2578:P2578,Q2578:AF2578)),0)</f>
        <v>0</v>
      </c>
      <c r="AQ2578" s="7">
        <f>IF(R2578&gt;0,RANK(R2578,(N2578:P2578,Q2578:AF2578)),0)</f>
        <v>0</v>
      </c>
      <c r="AR2578" s="7">
        <f>IF(T2578&gt;0,RANK(T2578,(N2578:P2578,Q2578:AF2578)),0)</f>
        <v>0</v>
      </c>
      <c r="AS2578" s="7">
        <f>IF(S2578&gt;0,RANK(S2578,(N2578:P2578,Q2578:AF2578)),0)</f>
        <v>0</v>
      </c>
      <c r="AT2578" s="2">
        <f t="shared" si="978"/>
        <v>0</v>
      </c>
      <c r="AU2578" s="2">
        <f t="shared" si="978"/>
        <v>0</v>
      </c>
      <c r="AV2578" s="2">
        <f t="shared" si="979"/>
        <v>0</v>
      </c>
      <c r="AW2578" s="2">
        <f t="shared" si="980"/>
        <v>0</v>
      </c>
      <c r="AY2578" t="s">
        <v>1185</v>
      </c>
      <c r="AZ2578" t="s">
        <v>2397</v>
      </c>
      <c r="BA2578" t="s">
        <v>2903</v>
      </c>
      <c r="BC2578">
        <v>3</v>
      </c>
      <c r="BD2578" s="91">
        <v>13</v>
      </c>
      <c r="BE2578" s="93"/>
      <c r="BF2578" s="91">
        <v>13</v>
      </c>
      <c r="BG2578" s="91">
        <f t="shared" si="981"/>
        <v>13</v>
      </c>
      <c r="BI2578" s="7" t="s">
        <v>2154</v>
      </c>
    </row>
    <row r="2581" spans="1:61" ht="14" customHeight="1" x14ac:dyDescent="0.2">
      <c r="A2581" s="52" t="s">
        <v>3065</v>
      </c>
      <c r="C2581" s="1"/>
      <c r="E2581" s="7"/>
      <c r="F2581" s="7"/>
      <c r="I2581" s="2"/>
      <c r="AP2581" s="7"/>
      <c r="AQ2581" s="7"/>
      <c r="AR2581" s="7"/>
      <c r="AS2581" s="7"/>
      <c r="BA2581" t="s">
        <v>2903</v>
      </c>
      <c r="BD2581" s="91"/>
      <c r="BE2581" s="93"/>
      <c r="BF2581" s="96"/>
      <c r="BG2581" s="96"/>
    </row>
    <row r="2582" spans="1:61" ht="14" hidden="1" customHeight="1" outlineLevel="1" x14ac:dyDescent="0.2">
      <c r="A2582" t="s">
        <v>1187</v>
      </c>
      <c r="B2582" t="s">
        <v>1186</v>
      </c>
      <c r="C2582" s="1">
        <f t="shared" ref="C2582:C2613" si="984">SUM(N2582:AN2582)</f>
        <v>8187</v>
      </c>
      <c r="D2582" s="7">
        <f>IF(N2582&gt;0, RANK(N2582,(N2582:P2582,Q2582:AF2582)),0)</f>
        <v>2</v>
      </c>
      <c r="E2582" s="7">
        <f>IF(O2582&gt;0,RANK(O2582,(N2582:P2582,Q2582:AF2582)),0)</f>
        <v>1</v>
      </c>
      <c r="F2582" s="7">
        <f>IF(P2582&gt;0,RANK(P2582,(N2582:P2582,Q2582:AF2582)),0)</f>
        <v>0</v>
      </c>
      <c r="G2582" s="1">
        <f t="shared" ref="G2582:G2645" si="985">IF(C2582&gt;0,MAX(N2582:P2582)-LARGE(N2582:P2582,2),0)</f>
        <v>4553</v>
      </c>
      <c r="H2582" s="2">
        <f t="shared" ref="H2582:H2645" si="986">IF(C2582&gt;0,G2582/C2582,0)</f>
        <v>0.5561255649199951</v>
      </c>
      <c r="I2582" s="2"/>
      <c r="J2582" s="2">
        <f t="shared" ref="J2582:L2645" si="987">IF($C2582=0,"-",N2582/$C2582)</f>
        <v>0.21411994625625994</v>
      </c>
      <c r="K2582" s="2">
        <f t="shared" si="987"/>
        <v>0.77024551117625506</v>
      </c>
      <c r="L2582" s="2">
        <f t="shared" si="987"/>
        <v>0</v>
      </c>
      <c r="M2582" s="2">
        <f t="shared" ref="M2582:M2645" si="988">IF(C2582=0,"-",(1-J2582-K2582-L2582))</f>
        <v>1.5634542567484977E-2</v>
      </c>
      <c r="N2582" s="167">
        <v>1753</v>
      </c>
      <c r="O2582" s="167">
        <v>6306</v>
      </c>
      <c r="P2582" s="167"/>
      <c r="Q2582" s="167">
        <v>128</v>
      </c>
      <c r="R2582" s="167"/>
      <c r="S2582" s="167"/>
      <c r="X2582" s="1"/>
      <c r="AP2582" s="7">
        <f>IF(Q2582&gt;0,RANK(Q2582,(N2582:P2582,Q2582:AF2582)),0)</f>
        <v>3</v>
      </c>
      <c r="AQ2582" s="7">
        <f>IF(R2582&gt;0,RANK(R2582,(N2582:P2582,Q2582:AF2582)),0)</f>
        <v>0</v>
      </c>
      <c r="AR2582" s="7">
        <f>IF(T2582&gt;0,RANK(T2582,(N2582:P2582,Q2582:AF2582)),0)</f>
        <v>0</v>
      </c>
      <c r="AS2582" s="7">
        <f>IF(S2582&gt;0,RANK(S2582,(N2582:P2582,Q2582:AF2582)),0)</f>
        <v>0</v>
      </c>
      <c r="AT2582" s="2">
        <f t="shared" ref="AT2582:AU2645" si="989">IF($C2582=0,"-",Q2582/$C2582)</f>
        <v>1.5634542567485036E-2</v>
      </c>
      <c r="AU2582" s="2">
        <f t="shared" si="989"/>
        <v>0</v>
      </c>
      <c r="AV2582" s="2">
        <f t="shared" ref="AV2582:AV2645" si="990">IF($C2582=0,"-",T2582/$C2582)</f>
        <v>0</v>
      </c>
      <c r="AW2582" s="2">
        <f t="shared" ref="AW2582:AW2645" si="991">IF($C2582=0,"-",S2582/$C2582)</f>
        <v>0</v>
      </c>
      <c r="AY2582" t="s">
        <v>1187</v>
      </c>
      <c r="AZ2582" t="s">
        <v>1186</v>
      </c>
      <c r="BA2582">
        <v>12</v>
      </c>
      <c r="BC2582">
        <v>2</v>
      </c>
      <c r="BD2582" s="91">
        <v>13</v>
      </c>
      <c r="BE2582" s="93">
        <v>1</v>
      </c>
      <c r="BF2582" s="96">
        <f>1000*BD2582+BE2582</f>
        <v>13001</v>
      </c>
      <c r="BG2582" s="96">
        <f t="shared" ref="BG2582:BG2645" si="992">BF2582</f>
        <v>13001</v>
      </c>
      <c r="BI2582" s="7" t="s">
        <v>1447</v>
      </c>
    </row>
    <row r="2583" spans="1:61" ht="14" hidden="1" customHeight="1" outlineLevel="1" x14ac:dyDescent="0.2">
      <c r="A2583" t="s">
        <v>381</v>
      </c>
      <c r="B2583" t="s">
        <v>1186</v>
      </c>
      <c r="C2583" s="1">
        <f t="shared" si="984"/>
        <v>3097</v>
      </c>
      <c r="D2583" s="7">
        <f>IF(N2583&gt;0, RANK(N2583,(N2583:P2583,Q2583:AF2583)),0)</f>
        <v>2</v>
      </c>
      <c r="E2583" s="7">
        <f>IF(O2583&gt;0,RANK(O2583,(N2583:P2583,Q2583:AF2583)),0)</f>
        <v>1</v>
      </c>
      <c r="F2583" s="7">
        <f>IF(P2583&gt;0,RANK(P2583,(N2583:P2583,Q2583:AF2583)),0)</f>
        <v>0</v>
      </c>
      <c r="G2583" s="1">
        <f t="shared" si="985"/>
        <v>1499</v>
      </c>
      <c r="H2583" s="2">
        <f t="shared" si="986"/>
        <v>0.48401679044236356</v>
      </c>
      <c r="I2583" s="2"/>
      <c r="J2583" s="2">
        <f t="shared" si="987"/>
        <v>0.24959638359702938</v>
      </c>
      <c r="K2583" s="2">
        <f t="shared" si="987"/>
        <v>0.73361317403939297</v>
      </c>
      <c r="L2583" s="2">
        <f t="shared" si="987"/>
        <v>0</v>
      </c>
      <c r="M2583" s="2">
        <f t="shared" si="988"/>
        <v>1.6790442363577629E-2</v>
      </c>
      <c r="N2583" s="167">
        <v>773</v>
      </c>
      <c r="O2583" s="167">
        <v>2272</v>
      </c>
      <c r="P2583" s="167"/>
      <c r="Q2583" s="167">
        <v>52</v>
      </c>
      <c r="R2583" s="167"/>
      <c r="S2583" s="167"/>
      <c r="X2583" s="1"/>
      <c r="AP2583" s="7">
        <f>IF(Q2583&gt;0,RANK(Q2583,(N2583:P2583,Q2583:AF2583)),0)</f>
        <v>3</v>
      </c>
      <c r="AQ2583" s="7">
        <f>IF(R2583&gt;0,RANK(R2583,(N2583:P2583,Q2583:AF2583)),0)</f>
        <v>0</v>
      </c>
      <c r="AR2583" s="7">
        <f>IF(T2583&gt;0,RANK(T2583,(N2583:P2583,Q2583:AF2583)),0)</f>
        <v>0</v>
      </c>
      <c r="AS2583" s="7">
        <f>IF(S2583&gt;0,RANK(S2583,(N2583:P2583,Q2583:AF2583)),0)</f>
        <v>0</v>
      </c>
      <c r="AT2583" s="2">
        <f t="shared" si="989"/>
        <v>1.6790442363577657E-2</v>
      </c>
      <c r="AU2583" s="2">
        <f t="shared" si="989"/>
        <v>0</v>
      </c>
      <c r="AV2583" s="2">
        <f t="shared" si="990"/>
        <v>0</v>
      </c>
      <c r="AW2583" s="2">
        <f t="shared" si="991"/>
        <v>0</v>
      </c>
      <c r="AY2583" t="s">
        <v>381</v>
      </c>
      <c r="AZ2583" t="s">
        <v>1186</v>
      </c>
      <c r="BA2583">
        <v>8</v>
      </c>
      <c r="BC2583">
        <v>2</v>
      </c>
      <c r="BD2583" s="91">
        <v>13</v>
      </c>
      <c r="BE2583" s="93">
        <v>3</v>
      </c>
      <c r="BF2583" s="96">
        <f>1000*BD2583+BE2583</f>
        <v>13003</v>
      </c>
      <c r="BG2583" s="96">
        <f t="shared" si="992"/>
        <v>13003</v>
      </c>
      <c r="BI2583" s="7" t="s">
        <v>1447</v>
      </c>
    </row>
    <row r="2584" spans="1:61" ht="14" hidden="1" customHeight="1" outlineLevel="1" x14ac:dyDescent="0.2">
      <c r="A2584" t="s">
        <v>2420</v>
      </c>
      <c r="B2584" t="s">
        <v>1186</v>
      </c>
      <c r="C2584" s="1">
        <f t="shared" si="984"/>
        <v>4590</v>
      </c>
      <c r="D2584" s="7">
        <f>IF(N2584&gt;0, RANK(N2584,(N2584:P2584,Q2584:AF2584)),0)</f>
        <v>2</v>
      </c>
      <c r="E2584" s="7">
        <f>IF(O2584&gt;0,RANK(O2584,(N2584:P2584,Q2584:AF2584)),0)</f>
        <v>1</v>
      </c>
      <c r="F2584" s="7">
        <f>IF(P2584&gt;0,RANK(P2584,(N2584:P2584,Q2584:AF2584)),0)</f>
        <v>0</v>
      </c>
      <c r="G2584" s="1">
        <f t="shared" si="985"/>
        <v>3338</v>
      </c>
      <c r="H2584" s="2">
        <f t="shared" si="986"/>
        <v>0.72723311546840963</v>
      </c>
      <c r="I2584" s="2"/>
      <c r="J2584" s="2">
        <f t="shared" si="987"/>
        <v>0.12875816993464051</v>
      </c>
      <c r="K2584" s="2">
        <f t="shared" si="987"/>
        <v>0.85599128540305014</v>
      </c>
      <c r="L2584" s="2">
        <f t="shared" si="987"/>
        <v>0</v>
      </c>
      <c r="M2584" s="2">
        <f t="shared" si="988"/>
        <v>1.5250544662309351E-2</v>
      </c>
      <c r="N2584" s="167">
        <v>591</v>
      </c>
      <c r="O2584" s="167">
        <v>3929</v>
      </c>
      <c r="P2584" s="167"/>
      <c r="Q2584" s="167">
        <v>70</v>
      </c>
      <c r="R2584" s="167"/>
      <c r="S2584" s="167"/>
      <c r="X2584" s="1"/>
      <c r="AP2584" s="7">
        <f>IF(Q2584&gt;0,RANK(Q2584,(N2584:P2584,Q2584:AF2584)),0)</f>
        <v>3</v>
      </c>
      <c r="AQ2584" s="7">
        <f>IF(R2584&gt;0,RANK(R2584,(N2584:P2584,Q2584:AF2584)),0)</f>
        <v>0</v>
      </c>
      <c r="AR2584" s="7">
        <f>IF(T2584&gt;0,RANK(T2584,(N2584:P2584,Q2584:AF2584)),0)</f>
        <v>0</v>
      </c>
      <c r="AS2584" s="7">
        <f>IF(S2584&gt;0,RANK(S2584,(N2584:P2584,Q2584:AF2584)),0)</f>
        <v>0</v>
      </c>
      <c r="AT2584" s="2">
        <f t="shared" si="989"/>
        <v>1.5250544662309368E-2</v>
      </c>
      <c r="AU2584" s="2">
        <f t="shared" si="989"/>
        <v>0</v>
      </c>
      <c r="AV2584" s="2">
        <f t="shared" si="990"/>
        <v>0</v>
      </c>
      <c r="AW2584" s="2">
        <f t="shared" si="991"/>
        <v>0</v>
      </c>
      <c r="AY2584" t="s">
        <v>2420</v>
      </c>
      <c r="AZ2584" t="s">
        <v>1186</v>
      </c>
      <c r="BA2584">
        <v>1</v>
      </c>
      <c r="BC2584">
        <v>2</v>
      </c>
      <c r="BD2584" s="91">
        <v>13</v>
      </c>
      <c r="BE2584" s="93">
        <v>5</v>
      </c>
      <c r="BF2584" s="96">
        <f>1000*BD2584+BE2584</f>
        <v>13005</v>
      </c>
      <c r="BG2584" s="96">
        <f t="shared" si="992"/>
        <v>13005</v>
      </c>
      <c r="BI2584" s="7" t="s">
        <v>1447</v>
      </c>
    </row>
    <row r="2585" spans="1:61" ht="14" hidden="1" customHeight="1" outlineLevel="1" x14ac:dyDescent="0.2">
      <c r="A2585" t="s">
        <v>239</v>
      </c>
      <c r="B2585" t="s">
        <v>1186</v>
      </c>
      <c r="C2585" s="1">
        <f t="shared" si="984"/>
        <v>1534</v>
      </c>
      <c r="D2585" s="7">
        <f>IF(N2585&gt;0, RANK(N2585,(N2585:P2585,Q2585:AF2585)),0)</f>
        <v>2</v>
      </c>
      <c r="E2585" s="7">
        <f>IF(O2585&gt;0,RANK(O2585,(N2585:P2585,Q2585:AF2585)),0)</f>
        <v>1</v>
      </c>
      <c r="F2585" s="7">
        <f>IF(P2585&gt;0,RANK(P2585,(N2585:P2585,Q2585:AF2585)),0)</f>
        <v>0</v>
      </c>
      <c r="G2585" s="1">
        <f t="shared" si="985"/>
        <v>225</v>
      </c>
      <c r="H2585" s="2">
        <f t="shared" si="986"/>
        <v>0.14667535853976532</v>
      </c>
      <c r="I2585" s="2"/>
      <c r="J2585" s="2">
        <f t="shared" si="987"/>
        <v>0.42242503259452413</v>
      </c>
      <c r="K2585" s="2">
        <f t="shared" si="987"/>
        <v>0.56910039113428945</v>
      </c>
      <c r="L2585" s="2">
        <f t="shared" si="987"/>
        <v>0</v>
      </c>
      <c r="M2585" s="2">
        <f t="shared" si="988"/>
        <v>8.4745762711864181E-3</v>
      </c>
      <c r="N2585" s="167">
        <v>648</v>
      </c>
      <c r="O2585" s="167">
        <v>873</v>
      </c>
      <c r="P2585" s="167"/>
      <c r="Q2585" s="167">
        <v>13</v>
      </c>
      <c r="R2585" s="167"/>
      <c r="S2585" s="167"/>
      <c r="X2585" s="1"/>
      <c r="AP2585" s="7">
        <f>IF(Q2585&gt;0,RANK(Q2585,(N2585:P2585,Q2585:AF2585)),0)</f>
        <v>3</v>
      </c>
      <c r="AQ2585" s="7">
        <f>IF(R2585&gt;0,RANK(R2585,(N2585:P2585,Q2585:AF2585)),0)</f>
        <v>0</v>
      </c>
      <c r="AR2585" s="7">
        <f>IF(T2585&gt;0,RANK(T2585,(N2585:P2585,Q2585:AF2585)),0)</f>
        <v>0</v>
      </c>
      <c r="AS2585" s="7">
        <f>IF(S2585&gt;0,RANK(S2585,(N2585:P2585,Q2585:AF2585)),0)</f>
        <v>0</v>
      </c>
      <c r="AT2585" s="2">
        <f t="shared" si="989"/>
        <v>8.4745762711864406E-3</v>
      </c>
      <c r="AU2585" s="2">
        <f t="shared" si="989"/>
        <v>0</v>
      </c>
      <c r="AV2585" s="2">
        <f t="shared" si="990"/>
        <v>0</v>
      </c>
      <c r="AW2585" s="2">
        <f t="shared" si="991"/>
        <v>0</v>
      </c>
      <c r="AY2585" t="s">
        <v>239</v>
      </c>
      <c r="AZ2585" t="s">
        <v>1186</v>
      </c>
      <c r="BA2585">
        <v>2</v>
      </c>
      <c r="BC2585">
        <v>2</v>
      </c>
      <c r="BD2585" s="91">
        <v>13</v>
      </c>
      <c r="BE2585" s="93">
        <v>7</v>
      </c>
      <c r="BF2585" s="96">
        <f t="shared" ref="BF2585:BF2648" si="993">1000*BD2585+BE2585</f>
        <v>13007</v>
      </c>
      <c r="BG2585" s="96">
        <f t="shared" si="992"/>
        <v>13007</v>
      </c>
      <c r="BI2585" s="7" t="s">
        <v>1447</v>
      </c>
    </row>
    <row r="2586" spans="1:61" ht="14" hidden="1" customHeight="1" outlineLevel="1" x14ac:dyDescent="0.2">
      <c r="A2586" t="s">
        <v>606</v>
      </c>
      <c r="B2586" t="s">
        <v>1186</v>
      </c>
      <c r="C2586" s="1">
        <f t="shared" si="984"/>
        <v>18082</v>
      </c>
      <c r="D2586" s="7">
        <f>IF(N2586&gt;0, RANK(N2586,(N2586:P2586,Q2586:AF2586)),0)</f>
        <v>2</v>
      </c>
      <c r="E2586" s="7">
        <f>IF(O2586&gt;0,RANK(O2586,(N2586:P2586,Q2586:AF2586)),0)</f>
        <v>1</v>
      </c>
      <c r="F2586" s="7">
        <f>IF(P2586&gt;0,RANK(P2586,(N2586:P2586,Q2586:AF2586)),0)</f>
        <v>0</v>
      </c>
      <c r="G2586" s="1">
        <f t="shared" si="985"/>
        <v>90</v>
      </c>
      <c r="H2586" s="2">
        <f t="shared" si="986"/>
        <v>4.9773255170888174E-3</v>
      </c>
      <c r="I2586" s="2"/>
      <c r="J2586" s="2">
        <f t="shared" si="987"/>
        <v>0.48573166685101204</v>
      </c>
      <c r="K2586" s="2">
        <f t="shared" si="987"/>
        <v>0.49070899236810089</v>
      </c>
      <c r="L2586" s="2">
        <f t="shared" si="987"/>
        <v>0</v>
      </c>
      <c r="M2586" s="2">
        <f t="shared" si="988"/>
        <v>2.3559340780887006E-2</v>
      </c>
      <c r="N2586" s="167">
        <v>8783</v>
      </c>
      <c r="O2586" s="167">
        <v>8873</v>
      </c>
      <c r="P2586" s="167"/>
      <c r="Q2586" s="167">
        <v>426</v>
      </c>
      <c r="R2586" s="167"/>
      <c r="S2586" s="167"/>
      <c r="X2586" s="1"/>
      <c r="AP2586" s="7">
        <f>IF(Q2586&gt;0,RANK(Q2586,(N2586:P2586,Q2586:AF2586)),0)</f>
        <v>3</v>
      </c>
      <c r="AQ2586" s="7">
        <f>IF(R2586&gt;0,RANK(R2586,(N2586:P2586,Q2586:AF2586)),0)</f>
        <v>0</v>
      </c>
      <c r="AR2586" s="7">
        <f>IF(T2586&gt;0,RANK(T2586,(N2586:P2586,Q2586:AF2586)),0)</f>
        <v>0</v>
      </c>
      <c r="AS2586" s="7">
        <f>IF(S2586&gt;0,RANK(S2586,(N2586:P2586,Q2586:AF2586)),0)</f>
        <v>0</v>
      </c>
      <c r="AT2586" s="2">
        <f t="shared" si="989"/>
        <v>2.3559340780887068E-2</v>
      </c>
      <c r="AU2586" s="2">
        <f t="shared" si="989"/>
        <v>0</v>
      </c>
      <c r="AV2586" s="2">
        <f t="shared" si="990"/>
        <v>0</v>
      </c>
      <c r="AW2586" s="2">
        <f t="shared" si="991"/>
        <v>0</v>
      </c>
      <c r="AY2586" t="s">
        <v>606</v>
      </c>
      <c r="AZ2586" t="s">
        <v>1186</v>
      </c>
      <c r="BA2586">
        <v>10</v>
      </c>
      <c r="BC2586">
        <v>2</v>
      </c>
      <c r="BD2586" s="91">
        <v>13</v>
      </c>
      <c r="BE2586" s="93">
        <v>9</v>
      </c>
      <c r="BF2586" s="96">
        <f t="shared" si="993"/>
        <v>13009</v>
      </c>
      <c r="BG2586" s="96">
        <f t="shared" si="992"/>
        <v>13009</v>
      </c>
      <c r="BI2586" s="7" t="s">
        <v>1447</v>
      </c>
    </row>
    <row r="2587" spans="1:61" ht="14" hidden="1" customHeight="1" outlineLevel="1" x14ac:dyDescent="0.2">
      <c r="A2587" t="s">
        <v>724</v>
      </c>
      <c r="B2587" t="s">
        <v>1186</v>
      </c>
      <c r="C2587" s="1">
        <f t="shared" si="984"/>
        <v>8725</v>
      </c>
      <c r="D2587" s="7">
        <f>IF(N2587&gt;0, RANK(N2587,(N2587:P2587,Q2587:AF2587)),0)</f>
        <v>2</v>
      </c>
      <c r="E2587" s="7">
        <f>IF(O2587&gt;0,RANK(O2587,(N2587:P2587,Q2587:AF2587)),0)</f>
        <v>1</v>
      </c>
      <c r="F2587" s="7">
        <f>IF(P2587&gt;0,RANK(P2587,(N2587:P2587,Q2587:AF2587)),0)</f>
        <v>0</v>
      </c>
      <c r="G2587" s="1">
        <f t="shared" si="985"/>
        <v>6737</v>
      </c>
      <c r="H2587" s="2">
        <f t="shared" si="986"/>
        <v>0.77214899713467045</v>
      </c>
      <c r="I2587" s="2"/>
      <c r="J2587" s="2">
        <f t="shared" si="987"/>
        <v>0.10303724928366763</v>
      </c>
      <c r="K2587" s="2">
        <f t="shared" si="987"/>
        <v>0.87518624641833809</v>
      </c>
      <c r="L2587" s="2">
        <f t="shared" si="987"/>
        <v>0</v>
      </c>
      <c r="M2587" s="2">
        <f t="shared" si="988"/>
        <v>2.177650429799427E-2</v>
      </c>
      <c r="N2587" s="167">
        <v>899</v>
      </c>
      <c r="O2587" s="167">
        <v>7636</v>
      </c>
      <c r="P2587" s="167"/>
      <c r="Q2587" s="167">
        <v>190</v>
      </c>
      <c r="R2587" s="167"/>
      <c r="S2587" s="167"/>
      <c r="X2587" s="1"/>
      <c r="AP2587" s="7">
        <f>IF(Q2587&gt;0,RANK(Q2587,(N2587:P2587,Q2587:AF2587)),0)</f>
        <v>3</v>
      </c>
      <c r="AQ2587" s="7">
        <f>IF(R2587&gt;0,RANK(R2587,(N2587:P2587,Q2587:AF2587)),0)</f>
        <v>0</v>
      </c>
      <c r="AR2587" s="7">
        <f>IF(T2587&gt;0,RANK(T2587,(N2587:P2587,Q2587:AF2587)),0)</f>
        <v>0</v>
      </c>
      <c r="AS2587" s="7">
        <f>IF(S2587&gt;0,RANK(S2587,(N2587:P2587,Q2587:AF2587)),0)</f>
        <v>0</v>
      </c>
      <c r="AT2587" s="2">
        <f t="shared" si="989"/>
        <v>2.177650429799427E-2</v>
      </c>
      <c r="AU2587" s="2">
        <f t="shared" si="989"/>
        <v>0</v>
      </c>
      <c r="AV2587" s="2">
        <f t="shared" si="990"/>
        <v>0</v>
      </c>
      <c r="AW2587" s="2">
        <f t="shared" si="991"/>
        <v>0</v>
      </c>
      <c r="AY2587" t="s">
        <v>724</v>
      </c>
      <c r="AZ2587" t="s">
        <v>1186</v>
      </c>
      <c r="BA2587">
        <v>9</v>
      </c>
      <c r="BC2587">
        <v>2</v>
      </c>
      <c r="BD2587" s="91">
        <v>13</v>
      </c>
      <c r="BE2587" s="93">
        <v>11</v>
      </c>
      <c r="BF2587" s="96">
        <f t="shared" si="993"/>
        <v>13011</v>
      </c>
      <c r="BG2587" s="96">
        <f t="shared" si="992"/>
        <v>13011</v>
      </c>
      <c r="BI2587" s="7" t="s">
        <v>1447</v>
      </c>
    </row>
    <row r="2588" spans="1:61" ht="14" hidden="1" customHeight="1" outlineLevel="1" x14ac:dyDescent="0.2">
      <c r="A2588" t="s">
        <v>1546</v>
      </c>
      <c r="B2588" t="s">
        <v>1186</v>
      </c>
      <c r="C2588" s="1">
        <f t="shared" si="984"/>
        <v>37576</v>
      </c>
      <c r="D2588" s="7">
        <f>IF(N2588&gt;0, RANK(N2588,(N2588:P2588,Q2588:AF2588)),0)</f>
        <v>2</v>
      </c>
      <c r="E2588" s="7">
        <f>IF(O2588&gt;0,RANK(O2588,(N2588:P2588,Q2588:AF2588)),0)</f>
        <v>1</v>
      </c>
      <c r="F2588" s="7">
        <f>IF(P2588&gt;0,RANK(P2588,(N2588:P2588,Q2588:AF2588)),0)</f>
        <v>0</v>
      </c>
      <c r="G2588" s="1">
        <f t="shared" si="985"/>
        <v>16251</v>
      </c>
      <c r="H2588" s="2">
        <f t="shared" si="986"/>
        <v>0.43248350010645092</v>
      </c>
      <c r="I2588" s="2"/>
      <c r="J2588" s="2">
        <f t="shared" si="987"/>
        <v>0.26788375558867361</v>
      </c>
      <c r="K2588" s="2">
        <f t="shared" si="987"/>
        <v>0.70036725569512459</v>
      </c>
      <c r="L2588" s="2">
        <f t="shared" si="987"/>
        <v>0</v>
      </c>
      <c r="M2588" s="2">
        <f t="shared" si="988"/>
        <v>3.1748988716201798E-2</v>
      </c>
      <c r="N2588" s="167">
        <v>10066</v>
      </c>
      <c r="O2588" s="167">
        <v>26317</v>
      </c>
      <c r="P2588" s="167"/>
      <c r="Q2588" s="167">
        <v>1193</v>
      </c>
      <c r="R2588" s="167"/>
      <c r="S2588" s="167"/>
      <c r="X2588" s="1"/>
      <c r="AP2588" s="7">
        <f>IF(Q2588&gt;0,RANK(Q2588,(N2588:P2588,Q2588:AF2588)),0)</f>
        <v>3</v>
      </c>
      <c r="AQ2588" s="7">
        <f>IF(R2588&gt;0,RANK(R2588,(N2588:P2588,Q2588:AF2588)),0)</f>
        <v>0</v>
      </c>
      <c r="AR2588" s="7">
        <f>IF(T2588&gt;0,RANK(T2588,(N2588:P2588,Q2588:AF2588)),0)</f>
        <v>0</v>
      </c>
      <c r="AS2588" s="7">
        <f>IF(S2588&gt;0,RANK(S2588,(N2588:P2588,Q2588:AF2588)),0)</f>
        <v>0</v>
      </c>
      <c r="AT2588" s="2">
        <f t="shared" si="989"/>
        <v>3.1748988716201833E-2</v>
      </c>
      <c r="AU2588" s="2">
        <f t="shared" si="989"/>
        <v>0</v>
      </c>
      <c r="AV2588" s="2">
        <f t="shared" si="990"/>
        <v>0</v>
      </c>
      <c r="AW2588" s="2">
        <f t="shared" si="991"/>
        <v>0</v>
      </c>
      <c r="AY2588" t="s">
        <v>1546</v>
      </c>
      <c r="AZ2588" t="s">
        <v>1186</v>
      </c>
      <c r="BA2588">
        <v>10</v>
      </c>
      <c r="BC2588">
        <v>2</v>
      </c>
      <c r="BD2588" s="91">
        <v>13</v>
      </c>
      <c r="BE2588" s="93">
        <v>13</v>
      </c>
      <c r="BF2588" s="96">
        <f t="shared" si="993"/>
        <v>13013</v>
      </c>
      <c r="BG2588" s="96">
        <f t="shared" si="992"/>
        <v>13013</v>
      </c>
      <c r="BI2588" s="7" t="s">
        <v>1447</v>
      </c>
    </row>
    <row r="2589" spans="1:61" ht="14" hidden="1" customHeight="1" outlineLevel="1" x14ac:dyDescent="0.2">
      <c r="A2589" t="s">
        <v>1756</v>
      </c>
      <c r="B2589" t="s">
        <v>1186</v>
      </c>
      <c r="C2589" s="1">
        <f t="shared" si="984"/>
        <v>50034</v>
      </c>
      <c r="D2589" s="7">
        <f>IF(N2589&gt;0, RANK(N2589,(N2589:P2589,Q2589:AF2589)),0)</f>
        <v>2</v>
      </c>
      <c r="E2589" s="7">
        <f>IF(O2589&gt;0,RANK(O2589,(N2589:P2589,Q2589:AF2589)),0)</f>
        <v>1</v>
      </c>
      <c r="F2589" s="7">
        <f>IF(P2589&gt;0,RANK(P2589,(N2589:P2589,Q2589:AF2589)),0)</f>
        <v>0</v>
      </c>
      <c r="G2589" s="1">
        <f t="shared" si="985"/>
        <v>25345</v>
      </c>
      <c r="H2589" s="2">
        <f t="shared" si="986"/>
        <v>0.50655554223128274</v>
      </c>
      <c r="I2589" s="2"/>
      <c r="J2589" s="2">
        <f t="shared" si="987"/>
        <v>0.23312147739537115</v>
      </c>
      <c r="K2589" s="2">
        <f t="shared" si="987"/>
        <v>0.73967701962665389</v>
      </c>
      <c r="L2589" s="2">
        <f t="shared" si="987"/>
        <v>0</v>
      </c>
      <c r="M2589" s="2">
        <f t="shared" si="988"/>
        <v>2.7201502977974967E-2</v>
      </c>
      <c r="N2589" s="167">
        <v>11664</v>
      </c>
      <c r="O2589" s="167">
        <v>37009</v>
      </c>
      <c r="P2589" s="167"/>
      <c r="Q2589" s="167">
        <v>1361</v>
      </c>
      <c r="R2589" s="167"/>
      <c r="S2589" s="167"/>
      <c r="X2589" s="1"/>
      <c r="AP2589" s="7">
        <f>IF(Q2589&gt;0,RANK(Q2589,(N2589:P2589,Q2589:AF2589)),0)</f>
        <v>3</v>
      </c>
      <c r="AQ2589" s="7">
        <f>IF(R2589&gt;0,RANK(R2589,(N2589:P2589,Q2589:AF2589)),0)</f>
        <v>0</v>
      </c>
      <c r="AR2589" s="7">
        <f>IF(T2589&gt;0,RANK(T2589,(N2589:P2589,Q2589:AF2589)),0)</f>
        <v>0</v>
      </c>
      <c r="AS2589" s="7">
        <f>IF(S2589&gt;0,RANK(S2589,(N2589:P2589,Q2589:AF2589)),0)</f>
        <v>0</v>
      </c>
      <c r="AT2589" s="2">
        <f t="shared" si="989"/>
        <v>2.7201502977974978E-2</v>
      </c>
      <c r="AU2589" s="2">
        <f t="shared" si="989"/>
        <v>0</v>
      </c>
      <c r="AV2589" s="2">
        <f t="shared" si="990"/>
        <v>0</v>
      </c>
      <c r="AW2589" s="2">
        <f t="shared" si="991"/>
        <v>0</v>
      </c>
      <c r="AY2589" t="s">
        <v>1756</v>
      </c>
      <c r="AZ2589" t="s">
        <v>1186</v>
      </c>
      <c r="BA2589">
        <v>11</v>
      </c>
      <c r="BC2589">
        <v>2</v>
      </c>
      <c r="BD2589" s="91">
        <v>13</v>
      </c>
      <c r="BE2589" s="93">
        <v>15</v>
      </c>
      <c r="BF2589" s="96">
        <f t="shared" si="993"/>
        <v>13015</v>
      </c>
      <c r="BG2589" s="96">
        <f t="shared" si="992"/>
        <v>13015</v>
      </c>
      <c r="BI2589" s="7" t="s">
        <v>1447</v>
      </c>
    </row>
    <row r="2590" spans="1:61" ht="14" hidden="1" customHeight="1" outlineLevel="1" x14ac:dyDescent="0.2">
      <c r="A2590" t="s">
        <v>2209</v>
      </c>
      <c r="B2590" t="s">
        <v>1186</v>
      </c>
      <c r="C2590" s="1">
        <f t="shared" si="984"/>
        <v>6477</v>
      </c>
      <c r="D2590" s="7">
        <f>IF(N2590&gt;0, RANK(N2590,(N2590:P2590,Q2590:AF2590)),0)</f>
        <v>2</v>
      </c>
      <c r="E2590" s="7">
        <f>IF(O2590&gt;0,RANK(O2590,(N2590:P2590,Q2590:AF2590)),0)</f>
        <v>1</v>
      </c>
      <c r="F2590" s="7">
        <f>IF(P2590&gt;0,RANK(P2590,(N2590:P2590,Q2590:AF2590)),0)</f>
        <v>0</v>
      </c>
      <c r="G2590" s="1">
        <f t="shared" si="985"/>
        <v>1793</v>
      </c>
      <c r="H2590" s="2">
        <f t="shared" si="986"/>
        <v>0.27682569090628378</v>
      </c>
      <c r="I2590" s="2"/>
      <c r="J2590" s="2">
        <f t="shared" si="987"/>
        <v>0.35263239153929288</v>
      </c>
      <c r="K2590" s="2">
        <f t="shared" si="987"/>
        <v>0.62945808244557666</v>
      </c>
      <c r="L2590" s="2">
        <f t="shared" si="987"/>
        <v>0</v>
      </c>
      <c r="M2590" s="2">
        <f t="shared" si="988"/>
        <v>1.7909526015130517E-2</v>
      </c>
      <c r="N2590" s="167">
        <v>2284</v>
      </c>
      <c r="O2590" s="167">
        <v>4077</v>
      </c>
      <c r="P2590" s="167"/>
      <c r="Q2590" s="167">
        <v>116</v>
      </c>
      <c r="R2590" s="167"/>
      <c r="S2590" s="167"/>
      <c r="X2590" s="1"/>
      <c r="AP2590" s="7">
        <f>IF(Q2590&gt;0,RANK(Q2590,(N2590:P2590,Q2590:AF2590)),0)</f>
        <v>3</v>
      </c>
      <c r="AQ2590" s="7">
        <f>IF(R2590&gt;0,RANK(R2590,(N2590:P2590,Q2590:AF2590)),0)</f>
        <v>0</v>
      </c>
      <c r="AR2590" s="7">
        <f>IF(T2590&gt;0,RANK(T2590,(N2590:P2590,Q2590:AF2590)),0)</f>
        <v>0</v>
      </c>
      <c r="AS2590" s="7">
        <f>IF(S2590&gt;0,RANK(S2590,(N2590:P2590,Q2590:AF2590)),0)</f>
        <v>0</v>
      </c>
      <c r="AT2590" s="2">
        <f t="shared" si="989"/>
        <v>1.7909526015130461E-2</v>
      </c>
      <c r="AU2590" s="2">
        <f t="shared" si="989"/>
        <v>0</v>
      </c>
      <c r="AV2590" s="2">
        <f t="shared" si="990"/>
        <v>0</v>
      </c>
      <c r="AW2590" s="2">
        <f t="shared" si="991"/>
        <v>0</v>
      </c>
      <c r="AY2590" t="s">
        <v>2209</v>
      </c>
      <c r="AZ2590" t="s">
        <v>1186</v>
      </c>
      <c r="BA2590">
        <v>8</v>
      </c>
      <c r="BC2590">
        <v>2</v>
      </c>
      <c r="BD2590" s="91">
        <v>13</v>
      </c>
      <c r="BE2590" s="93">
        <v>17</v>
      </c>
      <c r="BF2590" s="96">
        <f t="shared" si="993"/>
        <v>13017</v>
      </c>
      <c r="BG2590" s="96">
        <f t="shared" si="992"/>
        <v>13017</v>
      </c>
      <c r="BI2590" s="7" t="s">
        <v>1447</v>
      </c>
    </row>
    <row r="2591" spans="1:61" ht="14" hidden="1" customHeight="1" outlineLevel="1" x14ac:dyDescent="0.2">
      <c r="A2591" t="s">
        <v>2501</v>
      </c>
      <c r="B2591" t="s">
        <v>1186</v>
      </c>
      <c r="C2591" s="1">
        <f t="shared" si="984"/>
        <v>7650</v>
      </c>
      <c r="D2591" s="7">
        <f>IF(N2591&gt;0, RANK(N2591,(N2591:P2591,Q2591:AF2591)),0)</f>
        <v>2</v>
      </c>
      <c r="E2591" s="7">
        <f>IF(O2591&gt;0,RANK(O2591,(N2591:P2591,Q2591:AF2591)),0)</f>
        <v>1</v>
      </c>
      <c r="F2591" s="7">
        <f>IF(P2591&gt;0,RANK(P2591,(N2591:P2591,Q2591:AF2591)),0)</f>
        <v>0</v>
      </c>
      <c r="G2591" s="1">
        <f t="shared" si="985"/>
        <v>5082</v>
      </c>
      <c r="H2591" s="2">
        <f t="shared" si="986"/>
        <v>0.66431372549019607</v>
      </c>
      <c r="I2591" s="2"/>
      <c r="J2591" s="2">
        <f t="shared" si="987"/>
        <v>0.15738562091503269</v>
      </c>
      <c r="K2591" s="2">
        <f t="shared" si="987"/>
        <v>0.82169934640522879</v>
      </c>
      <c r="L2591" s="2">
        <f t="shared" si="987"/>
        <v>0</v>
      </c>
      <c r="M2591" s="2">
        <f t="shared" si="988"/>
        <v>2.0915032679738488E-2</v>
      </c>
      <c r="N2591" s="167">
        <v>1204</v>
      </c>
      <c r="O2591" s="167">
        <v>6286</v>
      </c>
      <c r="P2591" s="167"/>
      <c r="Q2591" s="167">
        <v>160</v>
      </c>
      <c r="R2591" s="167"/>
      <c r="S2591" s="167"/>
      <c r="X2591" s="1"/>
      <c r="AP2591" s="7">
        <f>IF(Q2591&gt;0,RANK(Q2591,(N2591:P2591,Q2591:AF2591)),0)</f>
        <v>3</v>
      </c>
      <c r="AQ2591" s="7">
        <f>IF(R2591&gt;0,RANK(R2591,(N2591:P2591,Q2591:AF2591)),0)</f>
        <v>0</v>
      </c>
      <c r="AR2591" s="7">
        <f>IF(T2591&gt;0,RANK(T2591,(N2591:P2591,Q2591:AF2591)),0)</f>
        <v>0</v>
      </c>
      <c r="AS2591" s="7">
        <f>IF(S2591&gt;0,RANK(S2591,(N2591:P2591,Q2591:AF2591)),0)</f>
        <v>0</v>
      </c>
      <c r="AT2591" s="2">
        <f t="shared" si="989"/>
        <v>2.0915032679738561E-2</v>
      </c>
      <c r="AU2591" s="2">
        <f t="shared" si="989"/>
        <v>0</v>
      </c>
      <c r="AV2591" s="2">
        <f t="shared" si="990"/>
        <v>0</v>
      </c>
      <c r="AW2591" s="2">
        <f t="shared" si="991"/>
        <v>0</v>
      </c>
      <c r="AY2591" t="s">
        <v>2501</v>
      </c>
      <c r="AZ2591" t="s">
        <v>1186</v>
      </c>
      <c r="BA2591">
        <v>8</v>
      </c>
      <c r="BC2591">
        <v>2</v>
      </c>
      <c r="BD2591" s="91">
        <v>13</v>
      </c>
      <c r="BE2591" s="93">
        <v>19</v>
      </c>
      <c r="BF2591" s="96">
        <f t="shared" si="993"/>
        <v>13019</v>
      </c>
      <c r="BG2591" s="96">
        <f t="shared" si="992"/>
        <v>13019</v>
      </c>
      <c r="BI2591" s="7" t="s">
        <v>1447</v>
      </c>
    </row>
    <row r="2592" spans="1:61" ht="14" hidden="1" customHeight="1" outlineLevel="1" x14ac:dyDescent="0.2">
      <c r="A2592" t="s">
        <v>343</v>
      </c>
      <c r="B2592" t="s">
        <v>1186</v>
      </c>
      <c r="C2592" s="1">
        <f t="shared" si="984"/>
        <v>69987</v>
      </c>
      <c r="D2592" s="7">
        <f>IF(N2592&gt;0, RANK(N2592,(N2592:P2592,Q2592:AF2592)),0)</f>
        <v>1</v>
      </c>
      <c r="E2592" s="7">
        <f>IF(O2592&gt;0,RANK(O2592,(N2592:P2592,Q2592:AF2592)),0)</f>
        <v>2</v>
      </c>
      <c r="F2592" s="7">
        <f>IF(P2592&gt;0,RANK(P2592,(N2592:P2592,Q2592:AF2592)),0)</f>
        <v>0</v>
      </c>
      <c r="G2592" s="1">
        <f t="shared" si="985"/>
        <v>15283</v>
      </c>
      <c r="H2592" s="2">
        <f t="shared" si="986"/>
        <v>0.21836912569477188</v>
      </c>
      <c r="I2592" s="2"/>
      <c r="J2592" s="2">
        <f t="shared" si="987"/>
        <v>0.59908268678468857</v>
      </c>
      <c r="K2592" s="2">
        <f t="shared" si="987"/>
        <v>0.38071356108991672</v>
      </c>
      <c r="L2592" s="2">
        <f t="shared" si="987"/>
        <v>0</v>
      </c>
      <c r="M2592" s="2">
        <f t="shared" si="988"/>
        <v>2.0203752125394714E-2</v>
      </c>
      <c r="N2592" s="167">
        <v>41928</v>
      </c>
      <c r="O2592" s="167">
        <v>26645</v>
      </c>
      <c r="P2592" s="167"/>
      <c r="Q2592" s="167">
        <v>1414</v>
      </c>
      <c r="R2592" s="167"/>
      <c r="S2592" s="167"/>
      <c r="X2592" s="1"/>
      <c r="AP2592" s="7">
        <f>IF(Q2592&gt;0,RANK(Q2592,(N2592:P2592,Q2592:AF2592)),0)</f>
        <v>3</v>
      </c>
      <c r="AQ2592" s="7">
        <f>IF(R2592&gt;0,RANK(R2592,(N2592:P2592,Q2592:AF2592)),0)</f>
        <v>0</v>
      </c>
      <c r="AR2592" s="7">
        <f>IF(T2592&gt;0,RANK(T2592,(N2592:P2592,Q2592:AF2592)),0)</f>
        <v>0</v>
      </c>
      <c r="AS2592" s="7">
        <f>IF(S2592&gt;0,RANK(S2592,(N2592:P2592,Q2592:AF2592)),0)</f>
        <v>0</v>
      </c>
      <c r="AT2592" s="2">
        <f t="shared" si="989"/>
        <v>2.0203752125394717E-2</v>
      </c>
      <c r="AU2592" s="2">
        <f t="shared" si="989"/>
        <v>0</v>
      </c>
      <c r="AV2592" s="2">
        <f t="shared" si="990"/>
        <v>0</v>
      </c>
      <c r="AW2592" s="2">
        <f t="shared" si="991"/>
        <v>0</v>
      </c>
      <c r="AY2592" t="s">
        <v>343</v>
      </c>
      <c r="AZ2592" t="s">
        <v>1186</v>
      </c>
      <c r="BC2592">
        <v>2</v>
      </c>
      <c r="BD2592" s="91">
        <v>13</v>
      </c>
      <c r="BE2592" s="93">
        <v>21</v>
      </c>
      <c r="BF2592" s="96">
        <f t="shared" si="993"/>
        <v>13021</v>
      </c>
      <c r="BG2592" s="96">
        <f t="shared" si="992"/>
        <v>13021</v>
      </c>
      <c r="BI2592" s="7" t="s">
        <v>1447</v>
      </c>
    </row>
    <row r="2593" spans="1:61" ht="14" hidden="1" customHeight="1" outlineLevel="1" x14ac:dyDescent="0.2">
      <c r="A2593" t="s">
        <v>31</v>
      </c>
      <c r="B2593" t="s">
        <v>1186</v>
      </c>
      <c r="C2593" s="1">
        <f t="shared" si="984"/>
        <v>5644</v>
      </c>
      <c r="D2593" s="7">
        <f>IF(N2593&gt;0, RANK(N2593,(N2593:P2593,Q2593:AF2593)),0)</f>
        <v>2</v>
      </c>
      <c r="E2593" s="7">
        <f>IF(O2593&gt;0,RANK(O2593,(N2593:P2593,Q2593:AF2593)),0)</f>
        <v>1</v>
      </c>
      <c r="F2593" s="7">
        <f>IF(P2593&gt;0,RANK(P2593,(N2593:P2593,Q2593:AF2593)),0)</f>
        <v>0</v>
      </c>
      <c r="G2593" s="1">
        <f t="shared" si="985"/>
        <v>3032</v>
      </c>
      <c r="H2593" s="2">
        <f t="shared" si="986"/>
        <v>0.53720765414599569</v>
      </c>
      <c r="I2593" s="2"/>
      <c r="J2593" s="2">
        <f t="shared" si="987"/>
        <v>0.22129695251594614</v>
      </c>
      <c r="K2593" s="2">
        <f t="shared" si="987"/>
        <v>0.75850460666194186</v>
      </c>
      <c r="L2593" s="2">
        <f t="shared" si="987"/>
        <v>0</v>
      </c>
      <c r="M2593" s="2">
        <f t="shared" si="988"/>
        <v>2.0198440822111974E-2</v>
      </c>
      <c r="N2593" s="167">
        <v>1249</v>
      </c>
      <c r="O2593" s="167">
        <v>4281</v>
      </c>
      <c r="P2593" s="167"/>
      <c r="Q2593" s="167">
        <v>114</v>
      </c>
      <c r="R2593" s="167"/>
      <c r="S2593" s="167"/>
      <c r="X2593" s="1"/>
      <c r="AP2593" s="7">
        <f>IF(Q2593&gt;0,RANK(Q2593,(N2593:P2593,Q2593:AF2593)),0)</f>
        <v>3</v>
      </c>
      <c r="AQ2593" s="7">
        <f>IF(R2593&gt;0,RANK(R2593,(N2593:P2593,Q2593:AF2593)),0)</f>
        <v>0</v>
      </c>
      <c r="AR2593" s="7">
        <f>IF(T2593&gt;0,RANK(T2593,(N2593:P2593,Q2593:AF2593)),0)</f>
        <v>0</v>
      </c>
      <c r="AS2593" s="7">
        <f>IF(S2593&gt;0,RANK(S2593,(N2593:P2593,Q2593:AF2593)),0)</f>
        <v>0</v>
      </c>
      <c r="AT2593" s="2">
        <f t="shared" si="989"/>
        <v>2.0198440822111977E-2</v>
      </c>
      <c r="AU2593" s="2">
        <f t="shared" si="989"/>
        <v>0</v>
      </c>
      <c r="AV2593" s="2">
        <f t="shared" si="990"/>
        <v>0</v>
      </c>
      <c r="AW2593" s="2">
        <f t="shared" si="991"/>
        <v>0</v>
      </c>
      <c r="AY2593" t="s">
        <v>31</v>
      </c>
      <c r="AZ2593" t="s">
        <v>1186</v>
      </c>
      <c r="BA2593">
        <v>8</v>
      </c>
      <c r="BC2593">
        <v>2</v>
      </c>
      <c r="BD2593" s="91">
        <v>13</v>
      </c>
      <c r="BE2593" s="93">
        <v>23</v>
      </c>
      <c r="BF2593" s="96">
        <f t="shared" si="993"/>
        <v>13023</v>
      </c>
      <c r="BG2593" s="96">
        <f t="shared" si="992"/>
        <v>13023</v>
      </c>
      <c r="BI2593" s="7" t="s">
        <v>1447</v>
      </c>
    </row>
    <row r="2594" spans="1:61" ht="14" hidden="1" customHeight="1" outlineLevel="1" x14ac:dyDescent="0.2">
      <c r="A2594" t="s">
        <v>247</v>
      </c>
      <c r="B2594" t="s">
        <v>1186</v>
      </c>
      <c r="C2594" s="1">
        <f t="shared" si="984"/>
        <v>7616</v>
      </c>
      <c r="D2594" s="7">
        <f>IF(N2594&gt;0, RANK(N2594,(N2594:P2594,Q2594:AF2594)),0)</f>
        <v>2</v>
      </c>
      <c r="E2594" s="7">
        <f>IF(O2594&gt;0,RANK(O2594,(N2594:P2594,Q2594:AF2594)),0)</f>
        <v>1</v>
      </c>
      <c r="F2594" s="7">
        <f>IF(P2594&gt;0,RANK(P2594,(N2594:P2594,Q2594:AF2594)),0)</f>
        <v>0</v>
      </c>
      <c r="G2594" s="1">
        <f t="shared" si="985"/>
        <v>6124</v>
      </c>
      <c r="H2594" s="2">
        <f t="shared" si="986"/>
        <v>0.80409663865546221</v>
      </c>
      <c r="I2594" s="2"/>
      <c r="J2594" s="2">
        <f t="shared" si="987"/>
        <v>9.0336134453781511E-2</v>
      </c>
      <c r="K2594" s="2">
        <f t="shared" si="987"/>
        <v>0.89443277310924374</v>
      </c>
      <c r="L2594" s="2">
        <f t="shared" si="987"/>
        <v>0</v>
      </c>
      <c r="M2594" s="2">
        <f t="shared" si="988"/>
        <v>1.5231092436974736E-2</v>
      </c>
      <c r="N2594" s="167">
        <v>688</v>
      </c>
      <c r="O2594" s="167">
        <v>6812</v>
      </c>
      <c r="P2594" s="167"/>
      <c r="Q2594" s="167">
        <v>116</v>
      </c>
      <c r="R2594" s="167"/>
      <c r="S2594" s="167"/>
      <c r="X2594" s="1"/>
      <c r="AP2594" s="7">
        <f>IF(Q2594&gt;0,RANK(Q2594,(N2594:P2594,Q2594:AF2594)),0)</f>
        <v>3</v>
      </c>
      <c r="AQ2594" s="7">
        <f>IF(R2594&gt;0,RANK(R2594,(N2594:P2594,Q2594:AF2594)),0)</f>
        <v>0</v>
      </c>
      <c r="AR2594" s="7">
        <f>IF(T2594&gt;0,RANK(T2594,(N2594:P2594,Q2594:AF2594)),0)</f>
        <v>0</v>
      </c>
      <c r="AS2594" s="7">
        <f>IF(S2594&gt;0,RANK(S2594,(N2594:P2594,Q2594:AF2594)),0)</f>
        <v>0</v>
      </c>
      <c r="AT2594" s="2">
        <f t="shared" si="989"/>
        <v>1.523109243697479E-2</v>
      </c>
      <c r="AU2594" s="2">
        <f t="shared" si="989"/>
        <v>0</v>
      </c>
      <c r="AV2594" s="2">
        <f t="shared" si="990"/>
        <v>0</v>
      </c>
      <c r="AW2594" s="2">
        <f t="shared" si="991"/>
        <v>0</v>
      </c>
      <c r="AY2594" t="s">
        <v>247</v>
      </c>
      <c r="AZ2594" t="s">
        <v>1186</v>
      </c>
      <c r="BA2594">
        <v>1</v>
      </c>
      <c r="BC2594">
        <v>2</v>
      </c>
      <c r="BD2594" s="91">
        <v>13</v>
      </c>
      <c r="BE2594" s="93">
        <v>25</v>
      </c>
      <c r="BF2594" s="96">
        <f t="shared" si="993"/>
        <v>13025</v>
      </c>
      <c r="BG2594" s="96">
        <f t="shared" si="992"/>
        <v>13025</v>
      </c>
      <c r="BI2594" s="7" t="s">
        <v>1447</v>
      </c>
    </row>
    <row r="2595" spans="1:61" ht="14" hidden="1" customHeight="1" outlineLevel="1" x14ac:dyDescent="0.2">
      <c r="A2595" t="s">
        <v>654</v>
      </c>
      <c r="B2595" t="s">
        <v>1186</v>
      </c>
      <c r="C2595" s="1">
        <f t="shared" si="984"/>
        <v>6976</v>
      </c>
      <c r="D2595" s="7">
        <f>IF(N2595&gt;0, RANK(N2595,(N2595:P2595,Q2595:AF2595)),0)</f>
        <v>2</v>
      </c>
      <c r="E2595" s="7">
        <f>IF(O2595&gt;0,RANK(O2595,(N2595:P2595,Q2595:AF2595)),0)</f>
        <v>1</v>
      </c>
      <c r="F2595" s="7">
        <f>IF(P2595&gt;0,RANK(P2595,(N2595:P2595,Q2595:AF2595)),0)</f>
        <v>0</v>
      </c>
      <c r="G2595" s="1">
        <f t="shared" si="985"/>
        <v>1643</v>
      </c>
      <c r="H2595" s="2">
        <f t="shared" si="986"/>
        <v>0.23552178899082568</v>
      </c>
      <c r="I2595" s="2"/>
      <c r="J2595" s="2">
        <f t="shared" si="987"/>
        <v>0.37370986238532111</v>
      </c>
      <c r="K2595" s="2">
        <f t="shared" si="987"/>
        <v>0.60923165137614677</v>
      </c>
      <c r="L2595" s="2">
        <f t="shared" si="987"/>
        <v>0</v>
      </c>
      <c r="M2595" s="2">
        <f t="shared" si="988"/>
        <v>1.7058486238532122E-2</v>
      </c>
      <c r="N2595" s="167">
        <v>2607</v>
      </c>
      <c r="O2595" s="167">
        <v>4250</v>
      </c>
      <c r="P2595" s="167"/>
      <c r="Q2595" s="167">
        <v>119</v>
      </c>
      <c r="R2595" s="167"/>
      <c r="S2595" s="167"/>
      <c r="X2595" s="1"/>
      <c r="AP2595" s="7">
        <f>IF(Q2595&gt;0,RANK(Q2595,(N2595:P2595,Q2595:AF2595)),0)</f>
        <v>3</v>
      </c>
      <c r="AQ2595" s="7">
        <f>IF(R2595&gt;0,RANK(R2595,(N2595:P2595,Q2595:AF2595)),0)</f>
        <v>0</v>
      </c>
      <c r="AR2595" s="7">
        <f>IF(T2595&gt;0,RANK(T2595,(N2595:P2595,Q2595:AF2595)),0)</f>
        <v>0</v>
      </c>
      <c r="AS2595" s="7">
        <f>IF(S2595&gt;0,RANK(S2595,(N2595:P2595,Q2595:AF2595)),0)</f>
        <v>0</v>
      </c>
      <c r="AT2595" s="2">
        <f t="shared" si="989"/>
        <v>1.7058486238532108E-2</v>
      </c>
      <c r="AU2595" s="2">
        <f t="shared" si="989"/>
        <v>0</v>
      </c>
      <c r="AV2595" s="2">
        <f t="shared" si="990"/>
        <v>0</v>
      </c>
      <c r="AW2595" s="2">
        <f t="shared" si="991"/>
        <v>0</v>
      </c>
      <c r="AY2595" t="s">
        <v>654</v>
      </c>
      <c r="AZ2595" t="s">
        <v>1186</v>
      </c>
      <c r="BA2595">
        <v>8</v>
      </c>
      <c r="BC2595">
        <v>2</v>
      </c>
      <c r="BD2595" s="91">
        <v>13</v>
      </c>
      <c r="BE2595" s="93">
        <v>27</v>
      </c>
      <c r="BF2595" s="96">
        <f t="shared" si="993"/>
        <v>13027</v>
      </c>
      <c r="BG2595" s="96">
        <f t="shared" si="992"/>
        <v>13027</v>
      </c>
      <c r="BI2595" s="7" t="s">
        <v>1447</v>
      </c>
    </row>
    <row r="2596" spans="1:61" ht="14" hidden="1" customHeight="1" outlineLevel="1" x14ac:dyDescent="0.2">
      <c r="A2596" t="s">
        <v>448</v>
      </c>
      <c r="B2596" t="s">
        <v>1186</v>
      </c>
      <c r="C2596" s="1">
        <f t="shared" si="984"/>
        <v>21163</v>
      </c>
      <c r="D2596" s="7">
        <f>IF(N2596&gt;0, RANK(N2596,(N2596:P2596,Q2596:AF2596)),0)</f>
        <v>2</v>
      </c>
      <c r="E2596" s="7">
        <f>IF(O2596&gt;0,RANK(O2596,(N2596:P2596,Q2596:AF2596)),0)</f>
        <v>1</v>
      </c>
      <c r="F2596" s="7">
        <f>IF(P2596&gt;0,RANK(P2596,(N2596:P2596,Q2596:AF2596)),0)</f>
        <v>0</v>
      </c>
      <c r="G2596" s="1">
        <f t="shared" si="985"/>
        <v>7570</v>
      </c>
      <c r="H2596" s="2">
        <f t="shared" si="986"/>
        <v>0.35769975901337242</v>
      </c>
      <c r="I2596" s="2"/>
      <c r="J2596" s="2">
        <f t="shared" si="987"/>
        <v>0.30699806265652319</v>
      </c>
      <c r="K2596" s="2">
        <f t="shared" si="987"/>
        <v>0.66469782166989555</v>
      </c>
      <c r="L2596" s="2">
        <f t="shared" si="987"/>
        <v>0</v>
      </c>
      <c r="M2596" s="2">
        <f t="shared" si="988"/>
        <v>2.8304115673581265E-2</v>
      </c>
      <c r="N2596" s="167">
        <v>6497</v>
      </c>
      <c r="O2596" s="167">
        <v>14067</v>
      </c>
      <c r="P2596" s="167"/>
      <c r="Q2596" s="167">
        <v>599</v>
      </c>
      <c r="R2596" s="167"/>
      <c r="S2596" s="167"/>
      <c r="X2596" s="1"/>
      <c r="AP2596" s="7">
        <f>IF(Q2596&gt;0,RANK(Q2596,(N2596:P2596,Q2596:AF2596)),0)</f>
        <v>3</v>
      </c>
      <c r="AQ2596" s="7">
        <f>IF(R2596&gt;0,RANK(R2596,(N2596:P2596,Q2596:AF2596)),0)</f>
        <v>0</v>
      </c>
      <c r="AR2596" s="7">
        <f>IF(T2596&gt;0,RANK(T2596,(N2596:P2596,Q2596:AF2596)),0)</f>
        <v>0</v>
      </c>
      <c r="AS2596" s="7">
        <f>IF(S2596&gt;0,RANK(S2596,(N2596:P2596,Q2596:AF2596)),0)</f>
        <v>0</v>
      </c>
      <c r="AT2596" s="2">
        <f t="shared" si="989"/>
        <v>2.8304115673581251E-2</v>
      </c>
      <c r="AU2596" s="2">
        <f t="shared" si="989"/>
        <v>0</v>
      </c>
      <c r="AV2596" s="2">
        <f t="shared" si="990"/>
        <v>0</v>
      </c>
      <c r="AW2596" s="2">
        <f t="shared" si="991"/>
        <v>0</v>
      </c>
      <c r="AY2596" t="s">
        <v>448</v>
      </c>
      <c r="AZ2596" t="s">
        <v>1186</v>
      </c>
      <c r="BA2596">
        <v>1</v>
      </c>
      <c r="BC2596">
        <v>2</v>
      </c>
      <c r="BD2596" s="91">
        <v>13</v>
      </c>
      <c r="BE2596" s="93">
        <v>29</v>
      </c>
      <c r="BF2596" s="96">
        <f t="shared" si="993"/>
        <v>13029</v>
      </c>
      <c r="BG2596" s="96">
        <f t="shared" si="992"/>
        <v>13029</v>
      </c>
      <c r="BI2596" s="7" t="s">
        <v>1447</v>
      </c>
    </row>
    <row r="2597" spans="1:61" ht="14" hidden="1" customHeight="1" outlineLevel="1" x14ac:dyDescent="0.2">
      <c r="A2597" t="s">
        <v>1691</v>
      </c>
      <c r="B2597" t="s">
        <v>1186</v>
      </c>
      <c r="C2597" s="1">
        <f t="shared" si="984"/>
        <v>29793</v>
      </c>
      <c r="D2597" s="7">
        <f>IF(N2597&gt;0, RANK(N2597,(N2597:P2597,Q2597:AF2597)),0)</f>
        <v>2</v>
      </c>
      <c r="E2597" s="7">
        <f>IF(O2597&gt;0,RANK(O2597,(N2597:P2597,Q2597:AF2597)),0)</f>
        <v>1</v>
      </c>
      <c r="F2597" s="7">
        <f>IF(P2597&gt;0,RANK(P2597,(N2597:P2597,Q2597:AF2597)),0)</f>
        <v>0</v>
      </c>
      <c r="G2597" s="1">
        <f t="shared" si="985"/>
        <v>7386</v>
      </c>
      <c r="H2597" s="2">
        <f t="shared" si="986"/>
        <v>0.24791058302285771</v>
      </c>
      <c r="I2597" s="2"/>
      <c r="J2597" s="2">
        <f t="shared" si="987"/>
        <v>0.36404524552747292</v>
      </c>
      <c r="K2597" s="2">
        <f t="shared" si="987"/>
        <v>0.61195582855033059</v>
      </c>
      <c r="L2597" s="2">
        <f t="shared" si="987"/>
        <v>0</v>
      </c>
      <c r="M2597" s="2">
        <f t="shared" si="988"/>
        <v>2.3998925922196435E-2</v>
      </c>
      <c r="N2597" s="167">
        <v>10846</v>
      </c>
      <c r="O2597" s="167">
        <v>18232</v>
      </c>
      <c r="P2597" s="167"/>
      <c r="Q2597" s="167">
        <v>715</v>
      </c>
      <c r="R2597" s="167"/>
      <c r="S2597" s="167"/>
      <c r="X2597" s="1"/>
      <c r="AP2597" s="7">
        <f>IF(Q2597&gt;0,RANK(Q2597,(N2597:P2597,Q2597:AF2597)),0)</f>
        <v>3</v>
      </c>
      <c r="AQ2597" s="7">
        <f>IF(R2597&gt;0,RANK(R2597,(N2597:P2597,Q2597:AF2597)),0)</f>
        <v>0</v>
      </c>
      <c r="AR2597" s="7">
        <f>IF(T2597&gt;0,RANK(T2597,(N2597:P2597,Q2597:AF2597)),0)</f>
        <v>0</v>
      </c>
      <c r="AS2597" s="7">
        <f>IF(S2597&gt;0,RANK(S2597,(N2597:P2597,Q2597:AF2597)),0)</f>
        <v>0</v>
      </c>
      <c r="AT2597" s="2">
        <f t="shared" si="989"/>
        <v>2.399892592219649E-2</v>
      </c>
      <c r="AU2597" s="2">
        <f t="shared" si="989"/>
        <v>0</v>
      </c>
      <c r="AV2597" s="2">
        <f t="shared" si="990"/>
        <v>0</v>
      </c>
      <c r="AW2597" s="2">
        <f t="shared" si="991"/>
        <v>0</v>
      </c>
      <c r="AY2597" t="s">
        <v>1691</v>
      </c>
      <c r="AZ2597" t="s">
        <v>1186</v>
      </c>
      <c r="BA2597">
        <v>12</v>
      </c>
      <c r="BC2597">
        <v>2</v>
      </c>
      <c r="BD2597" s="91">
        <v>13</v>
      </c>
      <c r="BE2597" s="93">
        <v>31</v>
      </c>
      <c r="BF2597" s="96">
        <f t="shared" si="993"/>
        <v>13031</v>
      </c>
      <c r="BG2597" s="96">
        <f t="shared" si="992"/>
        <v>13031</v>
      </c>
      <c r="BI2597" s="7" t="s">
        <v>1447</v>
      </c>
    </row>
    <row r="2598" spans="1:61" ht="14" hidden="1" customHeight="1" outlineLevel="1" x14ac:dyDescent="0.2">
      <c r="A2598" t="s">
        <v>1165</v>
      </c>
      <c r="B2598" t="s">
        <v>1186</v>
      </c>
      <c r="C2598" s="1">
        <f t="shared" si="984"/>
        <v>10560</v>
      </c>
      <c r="D2598" s="7">
        <f>IF(N2598&gt;0, RANK(N2598,(N2598:P2598,Q2598:AF2598)),0)</f>
        <v>2</v>
      </c>
      <c r="E2598" s="7">
        <f>IF(O2598&gt;0,RANK(O2598,(N2598:P2598,Q2598:AF2598)),0)</f>
        <v>1</v>
      </c>
      <c r="F2598" s="7">
        <f>IF(P2598&gt;0,RANK(P2598,(N2598:P2598,Q2598:AF2598)),0)</f>
        <v>0</v>
      </c>
      <c r="G2598" s="1">
        <f t="shared" si="985"/>
        <v>418</v>
      </c>
      <c r="H2598" s="2">
        <f t="shared" si="986"/>
        <v>3.9583333333333331E-2</v>
      </c>
      <c r="I2598" s="2"/>
      <c r="J2598" s="2">
        <f t="shared" si="987"/>
        <v>0.47244318181818185</v>
      </c>
      <c r="K2598" s="2">
        <f t="shared" si="987"/>
        <v>0.5120265151515152</v>
      </c>
      <c r="L2598" s="2">
        <f t="shared" si="987"/>
        <v>0</v>
      </c>
      <c r="M2598" s="2">
        <f t="shared" si="988"/>
        <v>1.5530303030303005E-2</v>
      </c>
      <c r="N2598" s="167">
        <v>4989</v>
      </c>
      <c r="O2598" s="167">
        <v>5407</v>
      </c>
      <c r="P2598" s="167"/>
      <c r="Q2598" s="167">
        <v>164</v>
      </c>
      <c r="R2598" s="167"/>
      <c r="S2598" s="167"/>
      <c r="X2598" s="1"/>
      <c r="AP2598" s="7">
        <f>IF(Q2598&gt;0,RANK(Q2598,(N2598:P2598,Q2598:AF2598)),0)</f>
        <v>3</v>
      </c>
      <c r="AQ2598" s="7">
        <f>IF(R2598&gt;0,RANK(R2598,(N2598:P2598,Q2598:AF2598)),0)</f>
        <v>0</v>
      </c>
      <c r="AR2598" s="7">
        <f>IF(T2598&gt;0,RANK(T2598,(N2598:P2598,Q2598:AF2598)),0)</f>
        <v>0</v>
      </c>
      <c r="AS2598" s="7">
        <f>IF(S2598&gt;0,RANK(S2598,(N2598:P2598,Q2598:AF2598)),0)</f>
        <v>0</v>
      </c>
      <c r="AT2598" s="2">
        <f t="shared" si="989"/>
        <v>1.553030303030303E-2</v>
      </c>
      <c r="AU2598" s="2">
        <f t="shared" si="989"/>
        <v>0</v>
      </c>
      <c r="AV2598" s="2">
        <f t="shared" si="990"/>
        <v>0</v>
      </c>
      <c r="AW2598" s="2">
        <f t="shared" si="991"/>
        <v>0</v>
      </c>
      <c r="AY2598" t="s">
        <v>1165</v>
      </c>
      <c r="AZ2598" t="s">
        <v>1186</v>
      </c>
      <c r="BA2598">
        <v>12</v>
      </c>
      <c r="BC2598">
        <v>2</v>
      </c>
      <c r="BD2598" s="91">
        <v>13</v>
      </c>
      <c r="BE2598" s="93">
        <v>33</v>
      </c>
      <c r="BF2598" s="96">
        <f t="shared" si="993"/>
        <v>13033</v>
      </c>
      <c r="BG2598" s="96">
        <f t="shared" si="992"/>
        <v>13033</v>
      </c>
      <c r="BI2598" s="7" t="s">
        <v>1447</v>
      </c>
    </row>
    <row r="2599" spans="1:61" ht="14" hidden="1" customHeight="1" outlineLevel="1" x14ac:dyDescent="0.2">
      <c r="A2599" t="s">
        <v>386</v>
      </c>
      <c r="B2599" t="s">
        <v>1186</v>
      </c>
      <c r="C2599" s="1">
        <f t="shared" si="984"/>
        <v>11673</v>
      </c>
      <c r="D2599" s="7">
        <f>IF(N2599&gt;0, RANK(N2599,(N2599:P2599,Q2599:AF2599)),0)</f>
        <v>2</v>
      </c>
      <c r="E2599" s="7">
        <f>IF(O2599&gt;0,RANK(O2599,(N2599:P2599,Q2599:AF2599)),0)</f>
        <v>1</v>
      </c>
      <c r="F2599" s="7">
        <f>IF(P2599&gt;0,RANK(P2599,(N2599:P2599,Q2599:AF2599)),0)</f>
        <v>0</v>
      </c>
      <c r="G2599" s="1">
        <f t="shared" si="985"/>
        <v>5200</v>
      </c>
      <c r="H2599" s="2">
        <f t="shared" si="986"/>
        <v>0.44547245780861816</v>
      </c>
      <c r="I2599" s="2"/>
      <c r="J2599" s="2">
        <f t="shared" si="987"/>
        <v>0.26805448470830123</v>
      </c>
      <c r="K2599" s="2">
        <f t="shared" si="987"/>
        <v>0.71352694251691939</v>
      </c>
      <c r="L2599" s="2">
        <f t="shared" si="987"/>
        <v>0</v>
      </c>
      <c r="M2599" s="2">
        <f t="shared" si="988"/>
        <v>1.8418572774779318E-2</v>
      </c>
      <c r="N2599" s="167">
        <v>3129</v>
      </c>
      <c r="O2599" s="167">
        <v>8329</v>
      </c>
      <c r="P2599" s="167"/>
      <c r="Q2599" s="167">
        <v>215</v>
      </c>
      <c r="R2599" s="167"/>
      <c r="S2599" s="167"/>
      <c r="X2599" s="1"/>
      <c r="AP2599" s="7">
        <f>IF(Q2599&gt;0,RANK(Q2599,(N2599:P2599,Q2599:AF2599)),0)</f>
        <v>3</v>
      </c>
      <c r="AQ2599" s="7">
        <f>IF(R2599&gt;0,RANK(R2599,(N2599:P2599,Q2599:AF2599)),0)</f>
        <v>0</v>
      </c>
      <c r="AR2599" s="7">
        <f>IF(T2599&gt;0,RANK(T2599,(N2599:P2599,Q2599:AF2599)),0)</f>
        <v>0</v>
      </c>
      <c r="AS2599" s="7">
        <f>IF(S2599&gt;0,RANK(S2599,(N2599:P2599,Q2599:AF2599)),0)</f>
        <v>0</v>
      </c>
      <c r="AT2599" s="2">
        <f t="shared" si="989"/>
        <v>1.8418572774779405E-2</v>
      </c>
      <c r="AU2599" s="2">
        <f t="shared" si="989"/>
        <v>0</v>
      </c>
      <c r="AV2599" s="2">
        <f t="shared" si="990"/>
        <v>0</v>
      </c>
      <c r="AW2599" s="2">
        <f t="shared" si="991"/>
        <v>0</v>
      </c>
      <c r="AY2599" t="s">
        <v>386</v>
      </c>
      <c r="AZ2599" t="s">
        <v>1186</v>
      </c>
      <c r="BA2599">
        <v>10</v>
      </c>
      <c r="BC2599">
        <v>2</v>
      </c>
      <c r="BD2599" s="91">
        <v>13</v>
      </c>
      <c r="BE2599" s="93">
        <v>35</v>
      </c>
      <c r="BF2599" s="96">
        <f t="shared" si="993"/>
        <v>13035</v>
      </c>
      <c r="BG2599" s="96">
        <f t="shared" si="992"/>
        <v>13035</v>
      </c>
      <c r="BI2599" s="7" t="s">
        <v>1447</v>
      </c>
    </row>
    <row r="2600" spans="1:61" ht="14" hidden="1" customHeight="1" outlineLevel="1" x14ac:dyDescent="0.2">
      <c r="A2600" t="s">
        <v>1139</v>
      </c>
      <c r="B2600" t="s">
        <v>1186</v>
      </c>
      <c r="C2600" s="1">
        <f t="shared" si="984"/>
        <v>2172</v>
      </c>
      <c r="D2600" s="7">
        <f>IF(N2600&gt;0, RANK(N2600,(N2600:P2600,Q2600:AF2600)),0)</f>
        <v>1</v>
      </c>
      <c r="E2600" s="7">
        <f>IF(O2600&gt;0,RANK(O2600,(N2600:P2600,Q2600:AF2600)),0)</f>
        <v>2</v>
      </c>
      <c r="F2600" s="7">
        <f>IF(P2600&gt;0,RANK(P2600,(N2600:P2600,Q2600:AF2600)),0)</f>
        <v>0</v>
      </c>
      <c r="G2600" s="1">
        <f t="shared" si="985"/>
        <v>278</v>
      </c>
      <c r="H2600" s="2">
        <f t="shared" si="986"/>
        <v>0.1279926335174954</v>
      </c>
      <c r="I2600" s="2"/>
      <c r="J2600" s="2">
        <f t="shared" si="987"/>
        <v>0.55755064456721914</v>
      </c>
      <c r="K2600" s="2">
        <f t="shared" si="987"/>
        <v>0.42955801104972374</v>
      </c>
      <c r="L2600" s="2">
        <f t="shared" si="987"/>
        <v>0</v>
      </c>
      <c r="M2600" s="2">
        <f t="shared" si="988"/>
        <v>1.2891344383057113E-2</v>
      </c>
      <c r="N2600" s="167">
        <v>1211</v>
      </c>
      <c r="O2600" s="167">
        <v>933</v>
      </c>
      <c r="P2600" s="167"/>
      <c r="Q2600" s="167">
        <v>28</v>
      </c>
      <c r="R2600" s="167"/>
      <c r="S2600" s="167"/>
      <c r="X2600" s="1"/>
      <c r="AP2600" s="7">
        <f>IF(Q2600&gt;0,RANK(Q2600,(N2600:P2600,Q2600:AF2600)),0)</f>
        <v>3</v>
      </c>
      <c r="AQ2600" s="7">
        <f>IF(R2600&gt;0,RANK(R2600,(N2600:P2600,Q2600:AF2600)),0)</f>
        <v>0</v>
      </c>
      <c r="AR2600" s="7">
        <f>IF(T2600&gt;0,RANK(T2600,(N2600:P2600,Q2600:AF2600)),0)</f>
        <v>0</v>
      </c>
      <c r="AS2600" s="7">
        <f>IF(S2600&gt;0,RANK(S2600,(N2600:P2600,Q2600:AF2600)),0)</f>
        <v>0</v>
      </c>
      <c r="AT2600" s="2">
        <f t="shared" si="989"/>
        <v>1.289134438305709E-2</v>
      </c>
      <c r="AU2600" s="2">
        <f t="shared" si="989"/>
        <v>0</v>
      </c>
      <c r="AV2600" s="2">
        <f t="shared" si="990"/>
        <v>0</v>
      </c>
      <c r="AW2600" s="2">
        <f t="shared" si="991"/>
        <v>0</v>
      </c>
      <c r="AY2600" t="s">
        <v>1139</v>
      </c>
      <c r="AZ2600" t="s">
        <v>1186</v>
      </c>
      <c r="BA2600">
        <v>2</v>
      </c>
      <c r="BC2600">
        <v>2</v>
      </c>
      <c r="BD2600" s="91">
        <v>13</v>
      </c>
      <c r="BE2600" s="93">
        <v>37</v>
      </c>
      <c r="BF2600" s="96">
        <f t="shared" si="993"/>
        <v>13037</v>
      </c>
      <c r="BG2600" s="96">
        <f t="shared" si="992"/>
        <v>13037</v>
      </c>
      <c r="BI2600" s="7" t="s">
        <v>1447</v>
      </c>
    </row>
    <row r="2601" spans="1:61" ht="14" hidden="1" customHeight="1" outlineLevel="1" x14ac:dyDescent="0.2">
      <c r="A2601" t="s">
        <v>1792</v>
      </c>
      <c r="B2601" t="s">
        <v>1186</v>
      </c>
      <c r="C2601" s="1">
        <f t="shared" si="984"/>
        <v>23349</v>
      </c>
      <c r="D2601" s="7">
        <f>IF(N2601&gt;0, RANK(N2601,(N2601:P2601,Q2601:AF2601)),0)</f>
        <v>2</v>
      </c>
      <c r="E2601" s="7">
        <f>IF(O2601&gt;0,RANK(O2601,(N2601:P2601,Q2601:AF2601)),0)</f>
        <v>1</v>
      </c>
      <c r="F2601" s="7">
        <f>IF(P2601&gt;0,RANK(P2601,(N2601:P2601,Q2601:AF2601)),0)</f>
        <v>0</v>
      </c>
      <c r="G2601" s="1">
        <f t="shared" si="985"/>
        <v>7520</v>
      </c>
      <c r="H2601" s="2">
        <f t="shared" si="986"/>
        <v>0.32206946764315386</v>
      </c>
      <c r="I2601" s="2"/>
      <c r="J2601" s="2">
        <f t="shared" si="987"/>
        <v>0.3197995631504561</v>
      </c>
      <c r="K2601" s="2">
        <f t="shared" si="987"/>
        <v>0.64186903079361002</v>
      </c>
      <c r="L2601" s="2">
        <f t="shared" si="987"/>
        <v>0</v>
      </c>
      <c r="M2601" s="2">
        <f t="shared" si="988"/>
        <v>3.8331406055933881E-2</v>
      </c>
      <c r="N2601" s="167">
        <v>7467</v>
      </c>
      <c r="O2601" s="167">
        <v>14987</v>
      </c>
      <c r="P2601" s="167"/>
      <c r="Q2601" s="167">
        <v>895</v>
      </c>
      <c r="R2601" s="167"/>
      <c r="S2601" s="167"/>
      <c r="X2601" s="1"/>
      <c r="AP2601" s="7">
        <f>IF(Q2601&gt;0,RANK(Q2601,(N2601:P2601,Q2601:AF2601)),0)</f>
        <v>3</v>
      </c>
      <c r="AQ2601" s="7">
        <f>IF(R2601&gt;0,RANK(R2601,(N2601:P2601,Q2601:AF2601)),0)</f>
        <v>0</v>
      </c>
      <c r="AR2601" s="7">
        <f>IF(T2601&gt;0,RANK(T2601,(N2601:P2601,Q2601:AF2601)),0)</f>
        <v>0</v>
      </c>
      <c r="AS2601" s="7">
        <f>IF(S2601&gt;0,RANK(S2601,(N2601:P2601,Q2601:AF2601)),0)</f>
        <v>0</v>
      </c>
      <c r="AT2601" s="2">
        <f t="shared" si="989"/>
        <v>3.8331406055933874E-2</v>
      </c>
      <c r="AU2601" s="2">
        <f t="shared" si="989"/>
        <v>0</v>
      </c>
      <c r="AV2601" s="2">
        <f t="shared" si="990"/>
        <v>0</v>
      </c>
      <c r="AW2601" s="2">
        <f t="shared" si="991"/>
        <v>0</v>
      </c>
      <c r="AY2601" t="s">
        <v>1792</v>
      </c>
      <c r="AZ2601" t="s">
        <v>1186</v>
      </c>
      <c r="BA2601">
        <v>1</v>
      </c>
      <c r="BC2601">
        <v>2</v>
      </c>
      <c r="BD2601" s="91">
        <v>13</v>
      </c>
      <c r="BE2601" s="93">
        <v>39</v>
      </c>
      <c r="BF2601" s="96">
        <f t="shared" si="993"/>
        <v>13039</v>
      </c>
      <c r="BG2601" s="96">
        <f t="shared" si="992"/>
        <v>13039</v>
      </c>
      <c r="BI2601" s="7" t="s">
        <v>1447</v>
      </c>
    </row>
    <row r="2602" spans="1:61" ht="14" hidden="1" customHeight="1" outlineLevel="1" x14ac:dyDescent="0.2">
      <c r="A2602" t="s">
        <v>202</v>
      </c>
      <c r="B2602" t="s">
        <v>1186</v>
      </c>
      <c r="C2602" s="1">
        <f t="shared" si="984"/>
        <v>4370</v>
      </c>
      <c r="D2602" s="7">
        <f>IF(N2602&gt;0, RANK(N2602,(N2602:P2602,Q2602:AF2602)),0)</f>
        <v>2</v>
      </c>
      <c r="E2602" s="7">
        <f>IF(O2602&gt;0,RANK(O2602,(N2602:P2602,Q2602:AF2602)),0)</f>
        <v>1</v>
      </c>
      <c r="F2602" s="7">
        <f>IF(P2602&gt;0,RANK(P2602,(N2602:P2602,Q2602:AF2602)),0)</f>
        <v>0</v>
      </c>
      <c r="G2602" s="1">
        <f t="shared" si="985"/>
        <v>1844</v>
      </c>
      <c r="H2602" s="2">
        <f t="shared" si="986"/>
        <v>0.42196796338672771</v>
      </c>
      <c r="I2602" s="2"/>
      <c r="J2602" s="2">
        <f t="shared" si="987"/>
        <v>0.28215102974828377</v>
      </c>
      <c r="K2602" s="2">
        <f t="shared" si="987"/>
        <v>0.70411899313501147</v>
      </c>
      <c r="L2602" s="2">
        <f t="shared" si="987"/>
        <v>0</v>
      </c>
      <c r="M2602" s="2">
        <f t="shared" si="988"/>
        <v>1.3729977116704761E-2</v>
      </c>
      <c r="N2602" s="167">
        <v>1233</v>
      </c>
      <c r="O2602" s="167">
        <v>3077</v>
      </c>
      <c r="P2602" s="167"/>
      <c r="Q2602" s="167">
        <v>60</v>
      </c>
      <c r="R2602" s="167"/>
      <c r="S2602" s="167"/>
      <c r="X2602" s="1"/>
      <c r="AP2602" s="7">
        <f>IF(Q2602&gt;0,RANK(Q2602,(N2602:P2602,Q2602:AF2602)),0)</f>
        <v>3</v>
      </c>
      <c r="AQ2602" s="7">
        <f>IF(R2602&gt;0,RANK(R2602,(N2602:P2602,Q2602:AF2602)),0)</f>
        <v>0</v>
      </c>
      <c r="AR2602" s="7">
        <f>IF(T2602&gt;0,RANK(T2602,(N2602:P2602,Q2602:AF2602)),0)</f>
        <v>0</v>
      </c>
      <c r="AS2602" s="7">
        <f>IF(S2602&gt;0,RANK(S2602,(N2602:P2602,Q2602:AF2602)),0)</f>
        <v>0</v>
      </c>
      <c r="AT2602" s="2">
        <f t="shared" si="989"/>
        <v>1.3729977116704805E-2</v>
      </c>
      <c r="AU2602" s="2">
        <f t="shared" si="989"/>
        <v>0</v>
      </c>
      <c r="AV2602" s="2">
        <f t="shared" si="990"/>
        <v>0</v>
      </c>
      <c r="AW2602" s="2">
        <f t="shared" si="991"/>
        <v>0</v>
      </c>
      <c r="AY2602" t="s">
        <v>202</v>
      </c>
      <c r="AZ2602" t="s">
        <v>1186</v>
      </c>
      <c r="BA2602">
        <v>12</v>
      </c>
      <c r="BC2602">
        <v>2</v>
      </c>
      <c r="BD2602" s="91">
        <v>13</v>
      </c>
      <c r="BE2602" s="93">
        <v>43</v>
      </c>
      <c r="BF2602" s="96">
        <f t="shared" si="993"/>
        <v>13043</v>
      </c>
      <c r="BG2602" s="96">
        <f t="shared" si="992"/>
        <v>13043</v>
      </c>
      <c r="BI2602" s="7" t="s">
        <v>1447</v>
      </c>
    </row>
    <row r="2603" spans="1:61" ht="14" hidden="1" customHeight="1" outlineLevel="1" x14ac:dyDescent="0.2">
      <c r="A2603" t="s">
        <v>203</v>
      </c>
      <c r="B2603" t="s">
        <v>1186</v>
      </c>
      <c r="C2603" s="1">
        <f t="shared" si="984"/>
        <v>53973</v>
      </c>
      <c r="D2603" s="7">
        <f>IF(N2603&gt;0, RANK(N2603,(N2603:P2603,Q2603:AF2603)),0)</f>
        <v>2</v>
      </c>
      <c r="E2603" s="7">
        <f>IF(O2603&gt;0,RANK(O2603,(N2603:P2603,Q2603:AF2603)),0)</f>
        <v>1</v>
      </c>
      <c r="F2603" s="7">
        <f>IF(P2603&gt;0,RANK(P2603,(N2603:P2603,Q2603:AF2603)),0)</f>
        <v>0</v>
      </c>
      <c r="G2603" s="1">
        <f t="shared" si="985"/>
        <v>21448</v>
      </c>
      <c r="H2603" s="2">
        <f t="shared" si="986"/>
        <v>0.39738387712374706</v>
      </c>
      <c r="I2603" s="2"/>
      <c r="J2603" s="2">
        <f t="shared" si="987"/>
        <v>0.28808848868878884</v>
      </c>
      <c r="K2603" s="2">
        <f t="shared" si="987"/>
        <v>0.6854723658125359</v>
      </c>
      <c r="L2603" s="2">
        <f t="shared" si="987"/>
        <v>0</v>
      </c>
      <c r="M2603" s="2">
        <f t="shared" si="988"/>
        <v>2.6439145498675209E-2</v>
      </c>
      <c r="N2603" s="167">
        <v>15549</v>
      </c>
      <c r="O2603" s="167">
        <v>36997</v>
      </c>
      <c r="P2603" s="167"/>
      <c r="Q2603" s="167">
        <v>1427</v>
      </c>
      <c r="R2603" s="167"/>
      <c r="S2603" s="167"/>
      <c r="X2603" s="1"/>
      <c r="AP2603" s="7">
        <f>IF(Q2603&gt;0,RANK(Q2603,(N2603:P2603,Q2603:AF2603)),0)</f>
        <v>3</v>
      </c>
      <c r="AQ2603" s="7">
        <f>IF(R2603&gt;0,RANK(R2603,(N2603:P2603,Q2603:AF2603)),0)</f>
        <v>0</v>
      </c>
      <c r="AR2603" s="7">
        <f>IF(T2603&gt;0,RANK(T2603,(N2603:P2603,Q2603:AF2603)),0)</f>
        <v>0</v>
      </c>
      <c r="AS2603" s="7">
        <f>IF(S2603&gt;0,RANK(S2603,(N2603:P2603,Q2603:AF2603)),0)</f>
        <v>0</v>
      </c>
      <c r="AT2603" s="2">
        <f t="shared" si="989"/>
        <v>2.6439145498675265E-2</v>
      </c>
      <c r="AU2603" s="2">
        <f t="shared" si="989"/>
        <v>0</v>
      </c>
      <c r="AV2603" s="2">
        <f t="shared" si="990"/>
        <v>0</v>
      </c>
      <c r="AW2603" s="2">
        <f t="shared" si="991"/>
        <v>0</v>
      </c>
      <c r="AY2603" t="s">
        <v>203</v>
      </c>
      <c r="AZ2603" t="s">
        <v>1186</v>
      </c>
      <c r="BA2603">
        <v>3</v>
      </c>
      <c r="BC2603">
        <v>2</v>
      </c>
      <c r="BD2603" s="91">
        <v>13</v>
      </c>
      <c r="BE2603" s="93">
        <v>45</v>
      </c>
      <c r="BF2603" s="96">
        <f t="shared" si="993"/>
        <v>13045</v>
      </c>
      <c r="BG2603" s="96">
        <f t="shared" si="992"/>
        <v>13045</v>
      </c>
      <c r="BI2603" s="7" t="s">
        <v>1447</v>
      </c>
    </row>
    <row r="2604" spans="1:61" ht="14" hidden="1" customHeight="1" outlineLevel="1" x14ac:dyDescent="0.2">
      <c r="A2604" t="s">
        <v>372</v>
      </c>
      <c r="B2604" t="s">
        <v>1186</v>
      </c>
      <c r="C2604" s="1">
        <f t="shared" si="984"/>
        <v>32174</v>
      </c>
      <c r="D2604" s="7">
        <f>IF(N2604&gt;0, RANK(N2604,(N2604:P2604,Q2604:AF2604)),0)</f>
        <v>2</v>
      </c>
      <c r="E2604" s="7">
        <f>IF(O2604&gt;0,RANK(O2604,(N2604:P2604,Q2604:AF2604)),0)</f>
        <v>1</v>
      </c>
      <c r="F2604" s="7">
        <f>IF(P2604&gt;0,RANK(P2604,(N2604:P2604,Q2604:AF2604)),0)</f>
        <v>0</v>
      </c>
      <c r="G2604" s="1">
        <f t="shared" si="985"/>
        <v>17972</v>
      </c>
      <c r="H2604" s="2">
        <f t="shared" si="986"/>
        <v>0.55858767949275812</v>
      </c>
      <c r="I2604" s="2"/>
      <c r="J2604" s="2">
        <f t="shared" si="987"/>
        <v>0.20510349972027103</v>
      </c>
      <c r="K2604" s="2">
        <f t="shared" si="987"/>
        <v>0.7636911792130292</v>
      </c>
      <c r="L2604" s="2">
        <f t="shared" si="987"/>
        <v>0</v>
      </c>
      <c r="M2604" s="2">
        <f t="shared" si="988"/>
        <v>3.120532106669982E-2</v>
      </c>
      <c r="N2604" s="167">
        <v>6599</v>
      </c>
      <c r="O2604" s="167">
        <v>24571</v>
      </c>
      <c r="P2604" s="167"/>
      <c r="Q2604" s="167">
        <v>1004</v>
      </c>
      <c r="R2604" s="167"/>
      <c r="S2604" s="167"/>
      <c r="X2604" s="1"/>
      <c r="AP2604" s="7">
        <f>IF(Q2604&gt;0,RANK(Q2604,(N2604:P2604,Q2604:AF2604)),0)</f>
        <v>3</v>
      </c>
      <c r="AQ2604" s="7">
        <f>IF(R2604&gt;0,RANK(R2604,(N2604:P2604,Q2604:AF2604)),0)</f>
        <v>0</v>
      </c>
      <c r="AR2604" s="7">
        <f>IF(T2604&gt;0,RANK(T2604,(N2604:P2604,Q2604:AF2604)),0)</f>
        <v>0</v>
      </c>
      <c r="AS2604" s="7">
        <f>IF(S2604&gt;0,RANK(S2604,(N2604:P2604,Q2604:AF2604)),0)</f>
        <v>0</v>
      </c>
      <c r="AT2604" s="2">
        <f t="shared" si="989"/>
        <v>3.120532106669982E-2</v>
      </c>
      <c r="AU2604" s="2">
        <f t="shared" si="989"/>
        <v>0</v>
      </c>
      <c r="AV2604" s="2">
        <f t="shared" si="990"/>
        <v>0</v>
      </c>
      <c r="AW2604" s="2">
        <f t="shared" si="991"/>
        <v>0</v>
      </c>
      <c r="AY2604" t="s">
        <v>372</v>
      </c>
      <c r="AZ2604" t="s">
        <v>1186</v>
      </c>
      <c r="BA2604">
        <v>14</v>
      </c>
      <c r="BC2604">
        <v>2</v>
      </c>
      <c r="BD2604" s="91">
        <v>13</v>
      </c>
      <c r="BE2604" s="93">
        <v>47</v>
      </c>
      <c r="BF2604" s="96">
        <f t="shared" si="993"/>
        <v>13047</v>
      </c>
      <c r="BG2604" s="96">
        <f t="shared" si="992"/>
        <v>13047</v>
      </c>
      <c r="BI2604" s="7" t="s">
        <v>1447</v>
      </c>
    </row>
    <row r="2605" spans="1:61" ht="14" hidden="1" customHeight="1" outlineLevel="1" x14ac:dyDescent="0.2">
      <c r="A2605" t="s">
        <v>1736</v>
      </c>
      <c r="B2605" t="s">
        <v>1186</v>
      </c>
      <c r="C2605" s="1">
        <f t="shared" si="984"/>
        <v>4477</v>
      </c>
      <c r="D2605" s="7">
        <f>IF(N2605&gt;0, RANK(N2605,(N2605:P2605,Q2605:AF2605)),0)</f>
        <v>2</v>
      </c>
      <c r="E2605" s="7">
        <f>IF(O2605&gt;0,RANK(O2605,(N2605:P2605,Q2605:AF2605)),0)</f>
        <v>1</v>
      </c>
      <c r="F2605" s="7">
        <f>IF(P2605&gt;0,RANK(P2605,(N2605:P2605,Q2605:AF2605)),0)</f>
        <v>0</v>
      </c>
      <c r="G2605" s="1">
        <f t="shared" si="985"/>
        <v>2341</v>
      </c>
      <c r="H2605" s="2">
        <f t="shared" si="986"/>
        <v>0.52289479562206831</v>
      </c>
      <c r="I2605" s="2"/>
      <c r="J2605" s="2">
        <f t="shared" si="987"/>
        <v>0.22693768148313603</v>
      </c>
      <c r="K2605" s="2">
        <f t="shared" si="987"/>
        <v>0.7498324771052044</v>
      </c>
      <c r="L2605" s="2">
        <f t="shared" si="987"/>
        <v>0</v>
      </c>
      <c r="M2605" s="2">
        <f t="shared" si="988"/>
        <v>2.3229841411659513E-2</v>
      </c>
      <c r="N2605" s="167">
        <v>1016</v>
      </c>
      <c r="O2605" s="167">
        <v>3357</v>
      </c>
      <c r="P2605" s="167"/>
      <c r="Q2605" s="167">
        <v>104</v>
      </c>
      <c r="R2605" s="167"/>
      <c r="S2605" s="167"/>
      <c r="X2605" s="1"/>
      <c r="AP2605" s="7">
        <f>IF(Q2605&gt;0,RANK(Q2605,(N2605:P2605,Q2605:AF2605)),0)</f>
        <v>3</v>
      </c>
      <c r="AQ2605" s="7">
        <f>IF(R2605&gt;0,RANK(R2605,(N2605:P2605,Q2605:AF2605)),0)</f>
        <v>0</v>
      </c>
      <c r="AR2605" s="7">
        <f>IF(T2605&gt;0,RANK(T2605,(N2605:P2605,Q2605:AF2605)),0)</f>
        <v>0</v>
      </c>
      <c r="AS2605" s="7">
        <f>IF(S2605&gt;0,RANK(S2605,(N2605:P2605,Q2605:AF2605)),0)</f>
        <v>0</v>
      </c>
      <c r="AT2605" s="2">
        <f t="shared" si="989"/>
        <v>2.3229841411659593E-2</v>
      </c>
      <c r="AU2605" s="2">
        <f t="shared" si="989"/>
        <v>0</v>
      </c>
      <c r="AV2605" s="2">
        <f t="shared" si="990"/>
        <v>0</v>
      </c>
      <c r="AW2605" s="2">
        <f t="shared" si="991"/>
        <v>0</v>
      </c>
      <c r="AY2605" t="s">
        <v>1736</v>
      </c>
      <c r="AZ2605" t="s">
        <v>1186</v>
      </c>
      <c r="BA2605">
        <v>1</v>
      </c>
      <c r="BC2605">
        <v>2</v>
      </c>
      <c r="BD2605" s="91">
        <v>13</v>
      </c>
      <c r="BE2605" s="93">
        <v>49</v>
      </c>
      <c r="BF2605" s="96">
        <f t="shared" si="993"/>
        <v>13049</v>
      </c>
      <c r="BG2605" s="96">
        <f t="shared" si="992"/>
        <v>13049</v>
      </c>
      <c r="BI2605" s="7" t="s">
        <v>1447</v>
      </c>
    </row>
    <row r="2606" spans="1:61" ht="14" hidden="1" customHeight="1" outlineLevel="1" x14ac:dyDescent="0.2">
      <c r="A2606" t="s">
        <v>1434</v>
      </c>
      <c r="B2606" t="s">
        <v>1186</v>
      </c>
      <c r="C2606" s="1">
        <f t="shared" si="984"/>
        <v>131847</v>
      </c>
      <c r="D2606" s="7">
        <f>IF(N2606&gt;0, RANK(N2606,(N2606:P2606,Q2606:AF2606)),0)</f>
        <v>1</v>
      </c>
      <c r="E2606" s="7">
        <f>IF(O2606&gt;0,RANK(O2606,(N2606:P2606,Q2606:AF2606)),0)</f>
        <v>2</v>
      </c>
      <c r="F2606" s="7">
        <f>IF(P2606&gt;0,RANK(P2606,(N2606:P2606,Q2606:AF2606)),0)</f>
        <v>0</v>
      </c>
      <c r="G2606" s="1">
        <f t="shared" si="985"/>
        <v>22885</v>
      </c>
      <c r="H2606" s="2">
        <f t="shared" si="986"/>
        <v>0.17357239831016252</v>
      </c>
      <c r="I2606" s="2"/>
      <c r="J2606" s="2">
        <f t="shared" si="987"/>
        <v>0.57546246786047461</v>
      </c>
      <c r="K2606" s="2">
        <f t="shared" si="987"/>
        <v>0.40189006955031209</v>
      </c>
      <c r="L2606" s="2">
        <f t="shared" si="987"/>
        <v>0</v>
      </c>
      <c r="M2606" s="2">
        <f t="shared" si="988"/>
        <v>2.2647462589213296E-2</v>
      </c>
      <c r="N2606" s="167">
        <v>75873</v>
      </c>
      <c r="O2606" s="167">
        <v>52988</v>
      </c>
      <c r="P2606" s="167"/>
      <c r="Q2606" s="167">
        <v>2986</v>
      </c>
      <c r="R2606" s="167"/>
      <c r="S2606" s="167"/>
      <c r="X2606" s="1"/>
      <c r="AP2606" s="7">
        <f>IF(Q2606&gt;0,RANK(Q2606,(N2606:P2606,Q2606:AF2606)),0)</f>
        <v>3</v>
      </c>
      <c r="AQ2606" s="7">
        <f>IF(R2606&gt;0,RANK(R2606,(N2606:P2606,Q2606:AF2606)),0)</f>
        <v>0</v>
      </c>
      <c r="AR2606" s="7">
        <f>IF(T2606&gt;0,RANK(T2606,(N2606:P2606,Q2606:AF2606)),0)</f>
        <v>0</v>
      </c>
      <c r="AS2606" s="7">
        <f>IF(S2606&gt;0,RANK(S2606,(N2606:P2606,Q2606:AF2606)),0)</f>
        <v>0</v>
      </c>
      <c r="AT2606" s="2">
        <f t="shared" si="989"/>
        <v>2.2647462589213255E-2</v>
      </c>
      <c r="AU2606" s="2">
        <f t="shared" si="989"/>
        <v>0</v>
      </c>
      <c r="AV2606" s="2">
        <f t="shared" si="990"/>
        <v>0</v>
      </c>
      <c r="AW2606" s="2">
        <f t="shared" si="991"/>
        <v>0</v>
      </c>
      <c r="AY2606" t="s">
        <v>1434</v>
      </c>
      <c r="AZ2606" t="s">
        <v>1186</v>
      </c>
      <c r="BA2606">
        <v>1</v>
      </c>
      <c r="BC2606">
        <v>2</v>
      </c>
      <c r="BD2606" s="91">
        <v>13</v>
      </c>
      <c r="BE2606" s="93">
        <v>51</v>
      </c>
      <c r="BF2606" s="96">
        <f t="shared" si="993"/>
        <v>13051</v>
      </c>
      <c r="BG2606" s="96">
        <f t="shared" si="992"/>
        <v>13051</v>
      </c>
      <c r="BI2606" s="7" t="s">
        <v>1447</v>
      </c>
    </row>
    <row r="2607" spans="1:61" ht="14" hidden="1" customHeight="1" outlineLevel="1" x14ac:dyDescent="0.2">
      <c r="A2607" t="s">
        <v>528</v>
      </c>
      <c r="B2607" t="s">
        <v>1186</v>
      </c>
      <c r="C2607" s="1">
        <f t="shared" si="984"/>
        <v>1546</v>
      </c>
      <c r="D2607" s="7">
        <f>IF(N2607&gt;0, RANK(N2607,(N2607:P2607,Q2607:AF2607)),0)</f>
        <v>2</v>
      </c>
      <c r="E2607" s="7">
        <f>IF(O2607&gt;0,RANK(O2607,(N2607:P2607,Q2607:AF2607)),0)</f>
        <v>1</v>
      </c>
      <c r="F2607" s="7">
        <f>IF(P2607&gt;0,RANK(P2607,(N2607:P2607,Q2607:AF2607)),0)</f>
        <v>0</v>
      </c>
      <c r="G2607" s="1">
        <f t="shared" si="985"/>
        <v>214</v>
      </c>
      <c r="H2607" s="2">
        <f t="shared" si="986"/>
        <v>0.13842173350582149</v>
      </c>
      <c r="I2607" s="2"/>
      <c r="J2607" s="2">
        <f t="shared" si="987"/>
        <v>0.4113842173350582</v>
      </c>
      <c r="K2607" s="2">
        <f t="shared" si="987"/>
        <v>0.54980595084087969</v>
      </c>
      <c r="L2607" s="2">
        <f t="shared" si="987"/>
        <v>0</v>
      </c>
      <c r="M2607" s="2">
        <f t="shared" si="988"/>
        <v>3.8809831824062169E-2</v>
      </c>
      <c r="N2607" s="167">
        <v>636</v>
      </c>
      <c r="O2607" s="167">
        <v>850</v>
      </c>
      <c r="P2607" s="167"/>
      <c r="Q2607" s="167">
        <v>60</v>
      </c>
      <c r="R2607" s="167"/>
      <c r="S2607" s="167"/>
      <c r="X2607" s="1"/>
      <c r="AP2607" s="7">
        <f>IF(Q2607&gt;0,RANK(Q2607,(N2607:P2607,Q2607:AF2607)),0)</f>
        <v>3</v>
      </c>
      <c r="AQ2607" s="7">
        <f>IF(R2607&gt;0,RANK(R2607,(N2607:P2607,Q2607:AF2607)),0)</f>
        <v>0</v>
      </c>
      <c r="AR2607" s="7">
        <f>IF(T2607&gt;0,RANK(T2607,(N2607:P2607,Q2607:AF2607)),0)</f>
        <v>0</v>
      </c>
      <c r="AS2607" s="7">
        <f>IF(S2607&gt;0,RANK(S2607,(N2607:P2607,Q2607:AF2607)),0)</f>
        <v>0</v>
      </c>
      <c r="AT2607" s="2">
        <f t="shared" si="989"/>
        <v>3.8809831824062092E-2</v>
      </c>
      <c r="AU2607" s="2">
        <f t="shared" si="989"/>
        <v>0</v>
      </c>
      <c r="AV2607" s="2">
        <f t="shared" si="990"/>
        <v>0</v>
      </c>
      <c r="AW2607" s="2">
        <f t="shared" si="991"/>
        <v>0</v>
      </c>
      <c r="AY2607" t="s">
        <v>528</v>
      </c>
      <c r="AZ2607" t="s">
        <v>1186</v>
      </c>
      <c r="BA2607">
        <v>2</v>
      </c>
      <c r="BC2607">
        <v>2</v>
      </c>
      <c r="BD2607" s="91">
        <v>13</v>
      </c>
      <c r="BE2607" s="93">
        <v>53</v>
      </c>
      <c r="BF2607" s="96">
        <f t="shared" si="993"/>
        <v>13053</v>
      </c>
      <c r="BG2607" s="96">
        <f t="shared" si="992"/>
        <v>13053</v>
      </c>
      <c r="BI2607" s="7" t="s">
        <v>1447</v>
      </c>
    </row>
    <row r="2608" spans="1:61" ht="14" hidden="1" customHeight="1" outlineLevel="1" x14ac:dyDescent="0.2">
      <c r="A2608" t="s">
        <v>2507</v>
      </c>
      <c r="B2608" t="s">
        <v>1186</v>
      </c>
      <c r="C2608" s="1">
        <f t="shared" si="984"/>
        <v>9938</v>
      </c>
      <c r="D2608" s="7">
        <f>IF(N2608&gt;0, RANK(N2608,(N2608:P2608,Q2608:AF2608)),0)</f>
        <v>2</v>
      </c>
      <c r="E2608" s="7">
        <f>IF(O2608&gt;0,RANK(O2608,(N2608:P2608,Q2608:AF2608)),0)</f>
        <v>1</v>
      </c>
      <c r="F2608" s="7">
        <f>IF(P2608&gt;0,RANK(P2608,(N2608:P2608,Q2608:AF2608)),0)</f>
        <v>0</v>
      </c>
      <c r="G2608" s="1">
        <f t="shared" si="985"/>
        <v>5891</v>
      </c>
      <c r="H2608" s="2">
        <f t="shared" si="986"/>
        <v>0.59277520627892932</v>
      </c>
      <c r="I2608" s="2"/>
      <c r="J2608" s="2">
        <f t="shared" si="987"/>
        <v>0.1897766150130811</v>
      </c>
      <c r="K2608" s="2">
        <f t="shared" si="987"/>
        <v>0.78255182129201051</v>
      </c>
      <c r="L2608" s="2">
        <f t="shared" si="987"/>
        <v>0</v>
      </c>
      <c r="M2608" s="2">
        <f t="shared" si="988"/>
        <v>2.7671563694908419E-2</v>
      </c>
      <c r="N2608" s="167">
        <v>1886</v>
      </c>
      <c r="O2608" s="167">
        <v>7777</v>
      </c>
      <c r="P2608" s="167"/>
      <c r="Q2608" s="167">
        <v>275</v>
      </c>
      <c r="R2608" s="167"/>
      <c r="S2608" s="167"/>
      <c r="X2608" s="1"/>
      <c r="AP2608" s="7">
        <f>IF(Q2608&gt;0,RANK(Q2608,(N2608:P2608,Q2608:AF2608)),0)</f>
        <v>3</v>
      </c>
      <c r="AQ2608" s="7">
        <f>IF(R2608&gt;0,RANK(R2608,(N2608:P2608,Q2608:AF2608)),0)</f>
        <v>0</v>
      </c>
      <c r="AR2608" s="7">
        <f>IF(T2608&gt;0,RANK(T2608,(N2608:P2608,Q2608:AF2608)),0)</f>
        <v>0</v>
      </c>
      <c r="AS2608" s="7">
        <f>IF(S2608&gt;0,RANK(S2608,(N2608:P2608,Q2608:AF2608)),0)</f>
        <v>0</v>
      </c>
      <c r="AT2608" s="2">
        <f t="shared" si="989"/>
        <v>2.7671563694908433E-2</v>
      </c>
      <c r="AU2608" s="2">
        <f t="shared" si="989"/>
        <v>0</v>
      </c>
      <c r="AV2608" s="2">
        <f t="shared" si="990"/>
        <v>0</v>
      </c>
      <c r="AW2608" s="2">
        <f t="shared" si="991"/>
        <v>0</v>
      </c>
      <c r="AY2608" t="s">
        <v>2507</v>
      </c>
      <c r="AZ2608" t="s">
        <v>1186</v>
      </c>
      <c r="BA2608">
        <v>14</v>
      </c>
      <c r="BC2608">
        <v>2</v>
      </c>
      <c r="BD2608" s="91">
        <v>13</v>
      </c>
      <c r="BE2608" s="93">
        <v>55</v>
      </c>
      <c r="BF2608" s="96">
        <f t="shared" si="993"/>
        <v>13055</v>
      </c>
      <c r="BG2608" s="96">
        <f t="shared" si="992"/>
        <v>13055</v>
      </c>
      <c r="BI2608" s="7" t="s">
        <v>1447</v>
      </c>
    </row>
    <row r="2609" spans="1:61" ht="14" hidden="1" customHeight="1" outlineLevel="1" x14ac:dyDescent="0.2">
      <c r="A2609" t="s">
        <v>1172</v>
      </c>
      <c r="B2609" t="s">
        <v>1186</v>
      </c>
      <c r="C2609" s="1">
        <f t="shared" si="984"/>
        <v>143526</v>
      </c>
      <c r="D2609" s="7">
        <f>IF(N2609&gt;0, RANK(N2609,(N2609:P2609,Q2609:AF2609)),0)</f>
        <v>2</v>
      </c>
      <c r="E2609" s="7">
        <f>IF(O2609&gt;0,RANK(O2609,(N2609:P2609,Q2609:AF2609)),0)</f>
        <v>1</v>
      </c>
      <c r="F2609" s="7">
        <f>IF(P2609&gt;0,RANK(P2609,(N2609:P2609,Q2609:AF2609)),0)</f>
        <v>0</v>
      </c>
      <c r="G2609" s="1">
        <f t="shared" si="985"/>
        <v>59456</v>
      </c>
      <c r="H2609" s="2">
        <f t="shared" si="986"/>
        <v>0.41425246993576076</v>
      </c>
      <c r="I2609" s="2"/>
      <c r="J2609" s="2">
        <f t="shared" si="987"/>
        <v>0.27819349804216659</v>
      </c>
      <c r="K2609" s="2">
        <f t="shared" si="987"/>
        <v>0.69244596797792735</v>
      </c>
      <c r="L2609" s="2">
        <f t="shared" si="987"/>
        <v>0</v>
      </c>
      <c r="M2609" s="2">
        <f t="shared" si="988"/>
        <v>2.9360533979906123E-2</v>
      </c>
      <c r="N2609" s="167">
        <v>39928</v>
      </c>
      <c r="O2609" s="167">
        <v>99384</v>
      </c>
      <c r="P2609" s="167"/>
      <c r="Q2609" s="167">
        <v>4214</v>
      </c>
      <c r="R2609" s="167"/>
      <c r="S2609" s="167"/>
      <c r="X2609" s="1"/>
      <c r="AP2609" s="7">
        <f>IF(Q2609&gt;0,RANK(Q2609,(N2609:P2609,Q2609:AF2609)),0)</f>
        <v>3</v>
      </c>
      <c r="AQ2609" s="7">
        <f>IF(R2609&gt;0,RANK(R2609,(N2609:P2609,Q2609:AF2609)),0)</f>
        <v>0</v>
      </c>
      <c r="AR2609" s="7">
        <f>IF(T2609&gt;0,RANK(T2609,(N2609:P2609,Q2609:AF2609)),0)</f>
        <v>0</v>
      </c>
      <c r="AS2609" s="7">
        <f>IF(S2609&gt;0,RANK(S2609,(N2609:P2609,Q2609:AF2609)),0)</f>
        <v>0</v>
      </c>
      <c r="AT2609" s="2">
        <f t="shared" si="989"/>
        <v>2.9360533979906081E-2</v>
      </c>
      <c r="AU2609" s="2">
        <f t="shared" si="989"/>
        <v>0</v>
      </c>
      <c r="AV2609" s="2">
        <f t="shared" si="990"/>
        <v>0</v>
      </c>
      <c r="AW2609" s="2">
        <f t="shared" si="991"/>
        <v>0</v>
      </c>
      <c r="AY2609" t="s">
        <v>1172</v>
      </c>
      <c r="AZ2609" t="s">
        <v>1186</v>
      </c>
      <c r="BA2609">
        <v>11</v>
      </c>
      <c r="BC2609">
        <v>2</v>
      </c>
      <c r="BD2609" s="91">
        <v>13</v>
      </c>
      <c r="BE2609" s="93">
        <v>57</v>
      </c>
      <c r="BF2609" s="96">
        <f t="shared" si="993"/>
        <v>13057</v>
      </c>
      <c r="BG2609" s="96">
        <f t="shared" si="992"/>
        <v>13057</v>
      </c>
      <c r="BI2609" s="7" t="s">
        <v>1447</v>
      </c>
    </row>
    <row r="2610" spans="1:61" ht="14" hidden="1" customHeight="1" outlineLevel="1" x14ac:dyDescent="0.2">
      <c r="A2610" t="s">
        <v>1272</v>
      </c>
      <c r="B2610" t="s">
        <v>1186</v>
      </c>
      <c r="C2610" s="1">
        <f t="shared" si="984"/>
        <v>50950</v>
      </c>
      <c r="D2610" s="7">
        <f>IF(N2610&gt;0, RANK(N2610,(N2610:P2610,Q2610:AF2610)),0)</f>
        <v>1</v>
      </c>
      <c r="E2610" s="7">
        <f>IF(O2610&gt;0,RANK(O2610,(N2610:P2610,Q2610:AF2610)),0)</f>
        <v>2</v>
      </c>
      <c r="F2610" s="7">
        <f>IF(P2610&gt;0,RANK(P2610,(N2610:P2610,Q2610:AF2610)),0)</f>
        <v>0</v>
      </c>
      <c r="G2610" s="1">
        <f t="shared" si="985"/>
        <v>19471</v>
      </c>
      <c r="H2610" s="2">
        <f t="shared" si="986"/>
        <v>0.38215897939156035</v>
      </c>
      <c r="I2610" s="2"/>
      <c r="J2610" s="2">
        <f t="shared" si="987"/>
        <v>0.67809617271835132</v>
      </c>
      <c r="K2610" s="2">
        <f t="shared" si="987"/>
        <v>0.29593719332679097</v>
      </c>
      <c r="L2610" s="2">
        <f t="shared" si="987"/>
        <v>0</v>
      </c>
      <c r="M2610" s="2">
        <f t="shared" si="988"/>
        <v>2.596663395485771E-2</v>
      </c>
      <c r="N2610" s="167">
        <v>34549</v>
      </c>
      <c r="O2610" s="167">
        <v>15078</v>
      </c>
      <c r="P2610" s="167"/>
      <c r="Q2610" s="167">
        <v>1323</v>
      </c>
      <c r="R2610" s="167"/>
      <c r="S2610" s="167"/>
      <c r="X2610" s="1"/>
      <c r="AP2610" s="7">
        <f>IF(Q2610&gt;0,RANK(Q2610,(N2610:P2610,Q2610:AF2610)),0)</f>
        <v>3</v>
      </c>
      <c r="AQ2610" s="7">
        <f>IF(R2610&gt;0,RANK(R2610,(N2610:P2610,Q2610:AF2610)),0)</f>
        <v>0</v>
      </c>
      <c r="AR2610" s="7">
        <f>IF(T2610&gt;0,RANK(T2610,(N2610:P2610,Q2610:AF2610)),0)</f>
        <v>0</v>
      </c>
      <c r="AS2610" s="7">
        <f>IF(S2610&gt;0,RANK(S2610,(N2610:P2610,Q2610:AF2610)),0)</f>
        <v>0</v>
      </c>
      <c r="AT2610" s="2">
        <f t="shared" si="989"/>
        <v>2.5966633954857703E-2</v>
      </c>
      <c r="AU2610" s="2">
        <f t="shared" si="989"/>
        <v>0</v>
      </c>
      <c r="AV2610" s="2">
        <f t="shared" si="990"/>
        <v>0</v>
      </c>
      <c r="AW2610" s="2">
        <f t="shared" si="991"/>
        <v>0</v>
      </c>
      <c r="AY2610" t="s">
        <v>1272</v>
      </c>
      <c r="AZ2610" t="s">
        <v>1186</v>
      </c>
      <c r="BC2610">
        <v>2</v>
      </c>
      <c r="BD2610" s="91">
        <v>13</v>
      </c>
      <c r="BE2610" s="93">
        <v>59</v>
      </c>
      <c r="BF2610" s="96">
        <f t="shared" si="993"/>
        <v>13059</v>
      </c>
      <c r="BG2610" s="96">
        <f t="shared" si="992"/>
        <v>13059</v>
      </c>
      <c r="BI2610" s="7" t="s">
        <v>1447</v>
      </c>
    </row>
    <row r="2611" spans="1:61" ht="14" hidden="1" customHeight="1" outlineLevel="1" x14ac:dyDescent="0.2">
      <c r="A2611" t="s">
        <v>1273</v>
      </c>
      <c r="B2611" t="s">
        <v>1186</v>
      </c>
      <c r="C2611" s="1">
        <f t="shared" si="984"/>
        <v>1416</v>
      </c>
      <c r="D2611" s="7">
        <f>IF(N2611&gt;0, RANK(N2611,(N2611:P2611,Q2611:AF2611)),0)</f>
        <v>1</v>
      </c>
      <c r="E2611" s="7">
        <f>IF(O2611&gt;0,RANK(O2611,(N2611:P2611,Q2611:AF2611)),0)</f>
        <v>2</v>
      </c>
      <c r="F2611" s="7">
        <f>IF(P2611&gt;0,RANK(P2611,(N2611:P2611,Q2611:AF2611)),0)</f>
        <v>0</v>
      </c>
      <c r="G2611" s="1">
        <f t="shared" si="985"/>
        <v>101</v>
      </c>
      <c r="H2611" s="2">
        <f t="shared" si="986"/>
        <v>7.1327683615819204E-2</v>
      </c>
      <c r="I2611" s="2"/>
      <c r="J2611" s="2">
        <f t="shared" si="987"/>
        <v>0.52824858757062143</v>
      </c>
      <c r="K2611" s="2">
        <f t="shared" si="987"/>
        <v>0.45692090395480228</v>
      </c>
      <c r="L2611" s="2">
        <f t="shared" si="987"/>
        <v>0</v>
      </c>
      <c r="M2611" s="2">
        <f t="shared" si="988"/>
        <v>1.4830508474576287E-2</v>
      </c>
      <c r="N2611" s="167">
        <v>748</v>
      </c>
      <c r="O2611" s="167">
        <v>647</v>
      </c>
      <c r="P2611" s="167"/>
      <c r="Q2611" s="167">
        <v>21</v>
      </c>
      <c r="R2611" s="167"/>
      <c r="S2611" s="167"/>
      <c r="X2611" s="1"/>
      <c r="AP2611" s="7">
        <f>IF(Q2611&gt;0,RANK(Q2611,(N2611:P2611,Q2611:AF2611)),0)</f>
        <v>3</v>
      </c>
      <c r="AQ2611" s="7">
        <f>IF(R2611&gt;0,RANK(R2611,(N2611:P2611,Q2611:AF2611)),0)</f>
        <v>0</v>
      </c>
      <c r="AR2611" s="7">
        <f>IF(T2611&gt;0,RANK(T2611,(N2611:P2611,Q2611:AF2611)),0)</f>
        <v>0</v>
      </c>
      <c r="AS2611" s="7">
        <f>IF(S2611&gt;0,RANK(S2611,(N2611:P2611,Q2611:AF2611)),0)</f>
        <v>0</v>
      </c>
      <c r="AT2611" s="2">
        <f t="shared" si="989"/>
        <v>1.4830508474576272E-2</v>
      </c>
      <c r="AU2611" s="2">
        <f t="shared" si="989"/>
        <v>0</v>
      </c>
      <c r="AV2611" s="2">
        <f t="shared" si="990"/>
        <v>0</v>
      </c>
      <c r="AW2611" s="2">
        <f t="shared" si="991"/>
        <v>0</v>
      </c>
      <c r="AY2611" t="s">
        <v>1273</v>
      </c>
      <c r="AZ2611" t="s">
        <v>1186</v>
      </c>
      <c r="BA2611">
        <v>2</v>
      </c>
      <c r="BC2611">
        <v>2</v>
      </c>
      <c r="BD2611" s="91">
        <v>13</v>
      </c>
      <c r="BE2611" s="93">
        <v>61</v>
      </c>
      <c r="BF2611" s="96">
        <f t="shared" si="993"/>
        <v>13061</v>
      </c>
      <c r="BG2611" s="96">
        <f t="shared" si="992"/>
        <v>13061</v>
      </c>
      <c r="BI2611" s="7" t="s">
        <v>1447</v>
      </c>
    </row>
    <row r="2612" spans="1:61" ht="14" hidden="1" customHeight="1" outlineLevel="1" x14ac:dyDescent="0.2">
      <c r="A2612" t="s">
        <v>1421</v>
      </c>
      <c r="B2612" t="s">
        <v>1186</v>
      </c>
      <c r="C2612" s="1">
        <f t="shared" si="984"/>
        <v>111045</v>
      </c>
      <c r="D2612" s="7">
        <f>IF(N2612&gt;0, RANK(N2612,(N2612:P2612,Q2612:AF2612)),0)</f>
        <v>1</v>
      </c>
      <c r="E2612" s="7">
        <f>IF(O2612&gt;0,RANK(O2612,(N2612:P2612,Q2612:AF2612)),0)</f>
        <v>2</v>
      </c>
      <c r="F2612" s="7">
        <f>IF(P2612&gt;0,RANK(P2612,(N2612:P2612,Q2612:AF2612)),0)</f>
        <v>0</v>
      </c>
      <c r="G2612" s="1">
        <f t="shared" si="985"/>
        <v>78858</v>
      </c>
      <c r="H2612" s="2">
        <f t="shared" si="986"/>
        <v>0.71014453599891936</v>
      </c>
      <c r="I2612" s="2"/>
      <c r="J2612" s="2">
        <f t="shared" si="987"/>
        <v>0.84379305686883699</v>
      </c>
      <c r="K2612" s="2">
        <f t="shared" si="987"/>
        <v>0.1336485208699176</v>
      </c>
      <c r="L2612" s="2">
        <f t="shared" si="987"/>
        <v>0</v>
      </c>
      <c r="M2612" s="2">
        <f t="shared" si="988"/>
        <v>2.2558422261245409E-2</v>
      </c>
      <c r="N2612" s="167">
        <v>93699</v>
      </c>
      <c r="O2612" s="167">
        <v>14841</v>
      </c>
      <c r="P2612" s="167"/>
      <c r="Q2612" s="167">
        <v>2505</v>
      </c>
      <c r="R2612" s="167"/>
      <c r="S2612" s="167"/>
      <c r="X2612" s="1"/>
      <c r="AP2612" s="7">
        <f>IF(Q2612&gt;0,RANK(Q2612,(N2612:P2612,Q2612:AF2612)),0)</f>
        <v>3</v>
      </c>
      <c r="AQ2612" s="7">
        <f>IF(R2612&gt;0,RANK(R2612,(N2612:P2612,Q2612:AF2612)),0)</f>
        <v>0</v>
      </c>
      <c r="AR2612" s="7">
        <f>IF(T2612&gt;0,RANK(T2612,(N2612:P2612,Q2612:AF2612)),0)</f>
        <v>0</v>
      </c>
      <c r="AS2612" s="7">
        <f>IF(S2612&gt;0,RANK(S2612,(N2612:P2612,Q2612:AF2612)),0)</f>
        <v>0</v>
      </c>
      <c r="AT2612" s="2">
        <f t="shared" si="989"/>
        <v>2.255842226124544E-2</v>
      </c>
      <c r="AU2612" s="2">
        <f t="shared" si="989"/>
        <v>0</v>
      </c>
      <c r="AV2612" s="2">
        <f t="shared" si="990"/>
        <v>0</v>
      </c>
      <c r="AW2612" s="2">
        <f t="shared" si="991"/>
        <v>0</v>
      </c>
      <c r="AY2612" t="s">
        <v>1421</v>
      </c>
      <c r="AZ2612" t="s">
        <v>1186</v>
      </c>
      <c r="BC2612">
        <v>2</v>
      </c>
      <c r="BD2612" s="91">
        <v>13</v>
      </c>
      <c r="BE2612" s="93">
        <v>63</v>
      </c>
      <c r="BF2612" s="96">
        <f t="shared" si="993"/>
        <v>13063</v>
      </c>
      <c r="BG2612" s="96">
        <f t="shared" si="992"/>
        <v>13063</v>
      </c>
      <c r="BI2612" s="7" t="s">
        <v>1447</v>
      </c>
    </row>
    <row r="2613" spans="1:61" ht="14" hidden="1" customHeight="1" outlineLevel="1" x14ac:dyDescent="0.2">
      <c r="A2613" t="s">
        <v>333</v>
      </c>
      <c r="B2613" t="s">
        <v>1186</v>
      </c>
      <c r="C2613" s="1">
        <f t="shared" si="984"/>
        <v>2797</v>
      </c>
      <c r="D2613" s="7">
        <f>IF(N2613&gt;0, RANK(N2613,(N2613:P2613,Q2613:AF2613)),0)</f>
        <v>2</v>
      </c>
      <c r="E2613" s="7">
        <f>IF(O2613&gt;0,RANK(O2613,(N2613:P2613,Q2613:AF2613)),0)</f>
        <v>1</v>
      </c>
      <c r="F2613" s="7">
        <f>IF(P2613&gt;0,RANK(P2613,(N2613:P2613,Q2613:AF2613)),0)</f>
        <v>0</v>
      </c>
      <c r="G2613" s="1">
        <f t="shared" si="985"/>
        <v>1423</v>
      </c>
      <c r="H2613" s="2">
        <f t="shared" si="986"/>
        <v>0.50875938505541651</v>
      </c>
      <c r="I2613" s="2"/>
      <c r="J2613" s="2">
        <f t="shared" si="987"/>
        <v>0.2359671076153021</v>
      </c>
      <c r="K2613" s="2">
        <f t="shared" si="987"/>
        <v>0.74472649267071866</v>
      </c>
      <c r="L2613" s="2">
        <f t="shared" si="987"/>
        <v>0</v>
      </c>
      <c r="M2613" s="2">
        <f t="shared" si="988"/>
        <v>1.9306399713979294E-2</v>
      </c>
      <c r="N2613" s="167">
        <v>660</v>
      </c>
      <c r="O2613" s="167">
        <v>2083</v>
      </c>
      <c r="P2613" s="167"/>
      <c r="Q2613" s="167">
        <v>54</v>
      </c>
      <c r="R2613" s="167"/>
      <c r="S2613" s="167"/>
      <c r="X2613" s="1"/>
      <c r="AP2613" s="7">
        <f>IF(Q2613&gt;0,RANK(Q2613,(N2613:P2613,Q2613:AF2613)),0)</f>
        <v>3</v>
      </c>
      <c r="AQ2613" s="7">
        <f>IF(R2613&gt;0,RANK(R2613,(N2613:P2613,Q2613:AF2613)),0)</f>
        <v>0</v>
      </c>
      <c r="AR2613" s="7">
        <f>IF(T2613&gt;0,RANK(T2613,(N2613:P2613,Q2613:AF2613)),0)</f>
        <v>0</v>
      </c>
      <c r="AS2613" s="7">
        <f>IF(S2613&gt;0,RANK(S2613,(N2613:P2613,Q2613:AF2613)),0)</f>
        <v>0</v>
      </c>
      <c r="AT2613" s="2">
        <f t="shared" si="989"/>
        <v>1.9306399713979263E-2</v>
      </c>
      <c r="AU2613" s="2">
        <f t="shared" si="989"/>
        <v>0</v>
      </c>
      <c r="AV2613" s="2">
        <f t="shared" si="990"/>
        <v>0</v>
      </c>
      <c r="AW2613" s="2">
        <f t="shared" si="991"/>
        <v>0</v>
      </c>
      <c r="AY2613" t="s">
        <v>333</v>
      </c>
      <c r="AZ2613" t="s">
        <v>1186</v>
      </c>
      <c r="BA2613">
        <v>1</v>
      </c>
      <c r="BC2613">
        <v>2</v>
      </c>
      <c r="BD2613" s="91">
        <v>13</v>
      </c>
      <c r="BE2613" s="93">
        <v>65</v>
      </c>
      <c r="BF2613" s="96">
        <f t="shared" si="993"/>
        <v>13065</v>
      </c>
      <c r="BG2613" s="96">
        <f t="shared" si="992"/>
        <v>13065</v>
      </c>
      <c r="BI2613" s="7" t="s">
        <v>1447</v>
      </c>
    </row>
    <row r="2614" spans="1:61" ht="14" hidden="1" customHeight="1" outlineLevel="1" x14ac:dyDescent="0.2">
      <c r="A2614" t="s">
        <v>334</v>
      </c>
      <c r="B2614" t="s">
        <v>1186</v>
      </c>
      <c r="C2614" s="1">
        <f t="shared" ref="C2614:C2645" si="994">SUM(N2614:AN2614)</f>
        <v>390772</v>
      </c>
      <c r="D2614" s="7">
        <f>IF(N2614&gt;0, RANK(N2614,(N2614:P2614,Q2614:AF2614)),0)</f>
        <v>1</v>
      </c>
      <c r="E2614" s="7">
        <f>IF(O2614&gt;0,RANK(O2614,(N2614:P2614,Q2614:AF2614)),0)</f>
        <v>2</v>
      </c>
      <c r="F2614" s="7">
        <f>IF(P2614&gt;0,RANK(P2614,(N2614:P2614,Q2614:AF2614)),0)</f>
        <v>0</v>
      </c>
      <c r="G2614" s="1">
        <f t="shared" si="985"/>
        <v>41193</v>
      </c>
      <c r="H2614" s="2">
        <f t="shared" si="986"/>
        <v>0.1054144104490598</v>
      </c>
      <c r="I2614" s="2"/>
      <c r="J2614" s="2">
        <f t="shared" si="987"/>
        <v>0.53957550694522638</v>
      </c>
      <c r="K2614" s="2">
        <f t="shared" si="987"/>
        <v>0.43416109649616658</v>
      </c>
      <c r="L2614" s="2">
        <f t="shared" si="987"/>
        <v>0</v>
      </c>
      <c r="M2614" s="2">
        <f t="shared" si="988"/>
        <v>2.6263396558607044E-2</v>
      </c>
      <c r="N2614" s="167">
        <v>210851</v>
      </c>
      <c r="O2614" s="167">
        <v>169658</v>
      </c>
      <c r="P2614" s="167"/>
      <c r="Q2614" s="167">
        <v>10263</v>
      </c>
      <c r="R2614" s="167"/>
      <c r="S2614" s="167"/>
      <c r="X2614" s="1"/>
      <c r="AP2614" s="7">
        <f>IF(Q2614&gt;0,RANK(Q2614,(N2614:P2614,Q2614:AF2614)),0)</f>
        <v>3</v>
      </c>
      <c r="AQ2614" s="7">
        <f>IF(R2614&gt;0,RANK(R2614,(N2614:P2614,Q2614:AF2614)),0)</f>
        <v>0</v>
      </c>
      <c r="AR2614" s="7">
        <f>IF(T2614&gt;0,RANK(T2614,(N2614:P2614,Q2614:AF2614)),0)</f>
        <v>0</v>
      </c>
      <c r="AS2614" s="7">
        <f>IF(S2614&gt;0,RANK(S2614,(N2614:P2614,Q2614:AF2614)),0)</f>
        <v>0</v>
      </c>
      <c r="AT2614" s="2">
        <f t="shared" si="989"/>
        <v>2.6263396558607065E-2</v>
      </c>
      <c r="AU2614" s="2">
        <f t="shared" si="989"/>
        <v>0</v>
      </c>
      <c r="AV2614" s="2">
        <f t="shared" si="990"/>
        <v>0</v>
      </c>
      <c r="AW2614" s="2">
        <f t="shared" si="991"/>
        <v>0</v>
      </c>
      <c r="AY2614" t="s">
        <v>334</v>
      </c>
      <c r="AZ2614" t="s">
        <v>1186</v>
      </c>
      <c r="BC2614">
        <v>2</v>
      </c>
      <c r="BD2614" s="91">
        <v>13</v>
      </c>
      <c r="BE2614" s="93">
        <v>67</v>
      </c>
      <c r="BF2614" s="96">
        <f t="shared" si="993"/>
        <v>13067</v>
      </c>
      <c r="BG2614" s="96">
        <f t="shared" si="992"/>
        <v>13067</v>
      </c>
      <c r="BI2614" s="7" t="s">
        <v>1447</v>
      </c>
    </row>
    <row r="2615" spans="1:61" ht="14" hidden="1" customHeight="1" outlineLevel="1" x14ac:dyDescent="0.2">
      <c r="A2615" t="s">
        <v>987</v>
      </c>
      <c r="B2615" t="s">
        <v>1186</v>
      </c>
      <c r="C2615" s="1">
        <f t="shared" si="994"/>
        <v>14991</v>
      </c>
      <c r="D2615" s="7">
        <f>IF(N2615&gt;0, RANK(N2615,(N2615:P2615,Q2615:AF2615)),0)</f>
        <v>2</v>
      </c>
      <c r="E2615" s="7">
        <f>IF(O2615&gt;0,RANK(O2615,(N2615:P2615,Q2615:AF2615)),0)</f>
        <v>1</v>
      </c>
      <c r="F2615" s="7">
        <f>IF(P2615&gt;0,RANK(P2615,(N2615:P2615,Q2615:AF2615)),0)</f>
        <v>0</v>
      </c>
      <c r="G2615" s="1">
        <f t="shared" si="985"/>
        <v>6143</v>
      </c>
      <c r="H2615" s="2">
        <f t="shared" si="986"/>
        <v>0.40977920085384562</v>
      </c>
      <c r="I2615" s="2"/>
      <c r="J2615" s="2">
        <f t="shared" si="987"/>
        <v>0.28557134280568341</v>
      </c>
      <c r="K2615" s="2">
        <f t="shared" si="987"/>
        <v>0.69535054365952909</v>
      </c>
      <c r="L2615" s="2">
        <f t="shared" si="987"/>
        <v>0</v>
      </c>
      <c r="M2615" s="2">
        <f t="shared" si="988"/>
        <v>1.90781135347875E-2</v>
      </c>
      <c r="N2615" s="167">
        <v>4281</v>
      </c>
      <c r="O2615" s="167">
        <v>10424</v>
      </c>
      <c r="P2615" s="167"/>
      <c r="Q2615" s="167">
        <v>286</v>
      </c>
      <c r="R2615" s="167"/>
      <c r="S2615" s="167"/>
      <c r="X2615" s="1"/>
      <c r="AP2615" s="7">
        <f>IF(Q2615&gt;0,RANK(Q2615,(N2615:P2615,Q2615:AF2615)),0)</f>
        <v>3</v>
      </c>
      <c r="AQ2615" s="7">
        <f>IF(R2615&gt;0,RANK(R2615,(N2615:P2615,Q2615:AF2615)),0)</f>
        <v>0</v>
      </c>
      <c r="AR2615" s="7">
        <f>IF(T2615&gt;0,RANK(T2615,(N2615:P2615,Q2615:AF2615)),0)</f>
        <v>0</v>
      </c>
      <c r="AS2615" s="7">
        <f>IF(S2615&gt;0,RANK(S2615,(N2615:P2615,Q2615:AF2615)),0)</f>
        <v>0</v>
      </c>
      <c r="AT2615" s="2">
        <f t="shared" si="989"/>
        <v>1.9078113534787538E-2</v>
      </c>
      <c r="AU2615" s="2">
        <f t="shared" si="989"/>
        <v>0</v>
      </c>
      <c r="AV2615" s="2">
        <f t="shared" si="990"/>
        <v>0</v>
      </c>
      <c r="AW2615" s="2">
        <f t="shared" si="991"/>
        <v>0</v>
      </c>
      <c r="AY2615" t="s">
        <v>987</v>
      </c>
      <c r="AZ2615" t="s">
        <v>1186</v>
      </c>
      <c r="BA2615">
        <v>12</v>
      </c>
      <c r="BC2615">
        <v>2</v>
      </c>
      <c r="BD2615" s="91">
        <v>13</v>
      </c>
      <c r="BE2615" s="93">
        <v>69</v>
      </c>
      <c r="BF2615" s="96">
        <f t="shared" si="993"/>
        <v>13069</v>
      </c>
      <c r="BG2615" s="96">
        <f t="shared" si="992"/>
        <v>13069</v>
      </c>
      <c r="BI2615" s="7" t="s">
        <v>1447</v>
      </c>
    </row>
    <row r="2616" spans="1:61" ht="14" hidden="1" customHeight="1" outlineLevel="1" x14ac:dyDescent="0.2">
      <c r="A2616" t="s">
        <v>1320</v>
      </c>
      <c r="B2616" t="s">
        <v>1186</v>
      </c>
      <c r="C2616" s="1">
        <f t="shared" si="994"/>
        <v>15891</v>
      </c>
      <c r="D2616" s="7">
        <f>IF(N2616&gt;0, RANK(N2616,(N2616:P2616,Q2616:AF2616)),0)</f>
        <v>2</v>
      </c>
      <c r="E2616" s="7">
        <f>IF(O2616&gt;0,RANK(O2616,(N2616:P2616,Q2616:AF2616)),0)</f>
        <v>1</v>
      </c>
      <c r="F2616" s="7">
        <f>IF(P2616&gt;0,RANK(P2616,(N2616:P2616,Q2616:AF2616)),0)</f>
        <v>0</v>
      </c>
      <c r="G2616" s="1">
        <f t="shared" si="985"/>
        <v>7654</v>
      </c>
      <c r="H2616" s="2">
        <f t="shared" si="986"/>
        <v>0.4816562834308728</v>
      </c>
      <c r="I2616" s="2"/>
      <c r="J2616" s="2">
        <f t="shared" si="987"/>
        <v>0.25108552010572022</v>
      </c>
      <c r="K2616" s="2">
        <f t="shared" si="987"/>
        <v>0.73274180353659302</v>
      </c>
      <c r="L2616" s="2">
        <f t="shared" si="987"/>
        <v>0</v>
      </c>
      <c r="M2616" s="2">
        <f t="shared" si="988"/>
        <v>1.6172676357686711E-2</v>
      </c>
      <c r="N2616" s="167">
        <v>3990</v>
      </c>
      <c r="O2616" s="167">
        <v>11644</v>
      </c>
      <c r="P2616" s="167"/>
      <c r="Q2616" s="167">
        <v>257</v>
      </c>
      <c r="R2616" s="167"/>
      <c r="S2616" s="167"/>
      <c r="X2616" s="1"/>
      <c r="AP2616" s="7">
        <f>IF(Q2616&gt;0,RANK(Q2616,(N2616:P2616,Q2616:AF2616)),0)</f>
        <v>3</v>
      </c>
      <c r="AQ2616" s="7">
        <f>IF(R2616&gt;0,RANK(R2616,(N2616:P2616,Q2616:AF2616)),0)</f>
        <v>0</v>
      </c>
      <c r="AR2616" s="7">
        <f>IF(T2616&gt;0,RANK(T2616,(N2616:P2616,Q2616:AF2616)),0)</f>
        <v>0</v>
      </c>
      <c r="AS2616" s="7">
        <f>IF(S2616&gt;0,RANK(S2616,(N2616:P2616,Q2616:AF2616)),0)</f>
        <v>0</v>
      </c>
      <c r="AT2616" s="2">
        <f t="shared" si="989"/>
        <v>1.6172676357686742E-2</v>
      </c>
      <c r="AU2616" s="2">
        <f t="shared" si="989"/>
        <v>0</v>
      </c>
      <c r="AV2616" s="2">
        <f t="shared" si="990"/>
        <v>0</v>
      </c>
      <c r="AW2616" s="2">
        <f t="shared" si="991"/>
        <v>0</v>
      </c>
      <c r="AY2616" t="s">
        <v>1320</v>
      </c>
      <c r="AZ2616" t="s">
        <v>1186</v>
      </c>
      <c r="BA2616">
        <v>8</v>
      </c>
      <c r="BC2616">
        <v>2</v>
      </c>
      <c r="BD2616" s="91">
        <v>13</v>
      </c>
      <c r="BE2616" s="93">
        <v>71</v>
      </c>
      <c r="BF2616" s="96">
        <f t="shared" si="993"/>
        <v>13071</v>
      </c>
      <c r="BG2616" s="96">
        <f t="shared" si="992"/>
        <v>13071</v>
      </c>
      <c r="BI2616" s="7" t="s">
        <v>1447</v>
      </c>
    </row>
    <row r="2617" spans="1:61" ht="14" hidden="1" customHeight="1" outlineLevel="1" x14ac:dyDescent="0.2">
      <c r="A2617" t="s">
        <v>648</v>
      </c>
      <c r="B2617" t="s">
        <v>1186</v>
      </c>
      <c r="C2617" s="1">
        <f t="shared" si="994"/>
        <v>79907</v>
      </c>
      <c r="D2617" s="7">
        <f>IF(N2617&gt;0, RANK(N2617,(N2617:P2617,Q2617:AF2617)),0)</f>
        <v>2</v>
      </c>
      <c r="E2617" s="7">
        <f>IF(O2617&gt;0,RANK(O2617,(N2617:P2617,Q2617:AF2617)),0)</f>
        <v>1</v>
      </c>
      <c r="F2617" s="7">
        <f>IF(P2617&gt;0,RANK(P2617,(N2617:P2617,Q2617:AF2617)),0)</f>
        <v>0</v>
      </c>
      <c r="G2617" s="1">
        <f t="shared" si="985"/>
        <v>22461</v>
      </c>
      <c r="H2617" s="2">
        <f t="shared" si="986"/>
        <v>0.28108926627204123</v>
      </c>
      <c r="I2617" s="2"/>
      <c r="J2617" s="2">
        <f t="shared" si="987"/>
        <v>0.34739134243558134</v>
      </c>
      <c r="K2617" s="2">
        <f t="shared" si="987"/>
        <v>0.62848060870762257</v>
      </c>
      <c r="L2617" s="2">
        <f t="shared" si="987"/>
        <v>0</v>
      </c>
      <c r="M2617" s="2">
        <f t="shared" si="988"/>
        <v>2.4128048856796092E-2</v>
      </c>
      <c r="N2617" s="167">
        <v>27759</v>
      </c>
      <c r="O2617" s="167">
        <v>50220</v>
      </c>
      <c r="P2617" s="167"/>
      <c r="Q2617" s="167">
        <v>1928</v>
      </c>
      <c r="R2617" s="167"/>
      <c r="S2617" s="167"/>
      <c r="X2617" s="1"/>
      <c r="AP2617" s="7">
        <f>IF(Q2617&gt;0,RANK(Q2617,(N2617:P2617,Q2617:AF2617)),0)</f>
        <v>3</v>
      </c>
      <c r="AQ2617" s="7">
        <f>IF(R2617&gt;0,RANK(R2617,(N2617:P2617,Q2617:AF2617)),0)</f>
        <v>0</v>
      </c>
      <c r="AR2617" s="7">
        <f>IF(T2617&gt;0,RANK(T2617,(N2617:P2617,Q2617:AF2617)),0)</f>
        <v>0</v>
      </c>
      <c r="AS2617" s="7">
        <f>IF(S2617&gt;0,RANK(S2617,(N2617:P2617,Q2617:AF2617)),0)</f>
        <v>0</v>
      </c>
      <c r="AT2617" s="2">
        <f t="shared" si="989"/>
        <v>2.4128048856796026E-2</v>
      </c>
      <c r="AU2617" s="2">
        <f t="shared" si="989"/>
        <v>0</v>
      </c>
      <c r="AV2617" s="2">
        <f t="shared" si="990"/>
        <v>0</v>
      </c>
      <c r="AW2617" s="2">
        <f t="shared" si="991"/>
        <v>0</v>
      </c>
      <c r="AY2617" t="s">
        <v>648</v>
      </c>
      <c r="AZ2617" t="s">
        <v>1186</v>
      </c>
      <c r="BC2617">
        <v>2</v>
      </c>
      <c r="BD2617" s="91">
        <v>13</v>
      </c>
      <c r="BE2617" s="93">
        <v>73</v>
      </c>
      <c r="BF2617" s="96">
        <f t="shared" si="993"/>
        <v>13073</v>
      </c>
      <c r="BG2617" s="96">
        <f t="shared" si="992"/>
        <v>13073</v>
      </c>
      <c r="BI2617" s="7" t="s">
        <v>1447</v>
      </c>
    </row>
    <row r="2618" spans="1:61" ht="14" hidden="1" customHeight="1" outlineLevel="1" x14ac:dyDescent="0.2">
      <c r="A2618" t="s">
        <v>1878</v>
      </c>
      <c r="B2618" t="s">
        <v>1186</v>
      </c>
      <c r="C2618" s="1">
        <f t="shared" si="994"/>
        <v>6972</v>
      </c>
      <c r="D2618" s="7">
        <f>IF(N2618&gt;0, RANK(N2618,(N2618:P2618,Q2618:AF2618)),0)</f>
        <v>2</v>
      </c>
      <c r="E2618" s="7">
        <f>IF(O2618&gt;0,RANK(O2618,(N2618:P2618,Q2618:AF2618)),0)</f>
        <v>1</v>
      </c>
      <c r="F2618" s="7">
        <f>IF(P2618&gt;0,RANK(P2618,(N2618:P2618,Q2618:AF2618)),0)</f>
        <v>0</v>
      </c>
      <c r="G2618" s="1">
        <f t="shared" si="985"/>
        <v>2901</v>
      </c>
      <c r="H2618" s="2">
        <f t="shared" si="986"/>
        <v>0.41609294320137696</v>
      </c>
      <c r="I2618" s="2"/>
      <c r="J2618" s="2">
        <f t="shared" si="987"/>
        <v>0.28155479059093519</v>
      </c>
      <c r="K2618" s="2">
        <f t="shared" si="987"/>
        <v>0.69764773379231215</v>
      </c>
      <c r="L2618" s="2">
        <f t="shared" si="987"/>
        <v>0</v>
      </c>
      <c r="M2618" s="2">
        <f t="shared" si="988"/>
        <v>2.0797475616752603E-2</v>
      </c>
      <c r="N2618" s="167">
        <v>1963</v>
      </c>
      <c r="O2618" s="167">
        <v>4864</v>
      </c>
      <c r="P2618" s="167"/>
      <c r="Q2618" s="167">
        <v>145</v>
      </c>
      <c r="R2618" s="167"/>
      <c r="S2618" s="167"/>
      <c r="X2618" s="1"/>
      <c r="AP2618" s="7">
        <f>IF(Q2618&gt;0,RANK(Q2618,(N2618:P2618,Q2618:AF2618)),0)</f>
        <v>3</v>
      </c>
      <c r="AQ2618" s="7">
        <f>IF(R2618&gt;0,RANK(R2618,(N2618:P2618,Q2618:AF2618)),0)</f>
        <v>0</v>
      </c>
      <c r="AR2618" s="7">
        <f>IF(T2618&gt;0,RANK(T2618,(N2618:P2618,Q2618:AF2618)),0)</f>
        <v>0</v>
      </c>
      <c r="AS2618" s="7">
        <f>IF(S2618&gt;0,RANK(S2618,(N2618:P2618,Q2618:AF2618)),0)</f>
        <v>0</v>
      </c>
      <c r="AT2618" s="2">
        <f t="shared" si="989"/>
        <v>2.0797475616752725E-2</v>
      </c>
      <c r="AU2618" s="2">
        <f t="shared" si="989"/>
        <v>0</v>
      </c>
      <c r="AV2618" s="2">
        <f t="shared" si="990"/>
        <v>0</v>
      </c>
      <c r="AW2618" s="2">
        <f t="shared" si="991"/>
        <v>0</v>
      </c>
      <c r="AY2618" t="s">
        <v>1878</v>
      </c>
      <c r="AZ2618" t="s">
        <v>1186</v>
      </c>
      <c r="BA2618">
        <v>8</v>
      </c>
      <c r="BC2618">
        <v>2</v>
      </c>
      <c r="BD2618" s="91">
        <v>13</v>
      </c>
      <c r="BE2618" s="93">
        <v>75</v>
      </c>
      <c r="BF2618" s="96">
        <f t="shared" si="993"/>
        <v>13075</v>
      </c>
      <c r="BG2618" s="96">
        <f t="shared" si="992"/>
        <v>13075</v>
      </c>
      <c r="BI2618" s="7" t="s">
        <v>1447</v>
      </c>
    </row>
    <row r="2619" spans="1:61" ht="14" hidden="1" customHeight="1" outlineLevel="1" x14ac:dyDescent="0.2">
      <c r="A2619" t="s">
        <v>669</v>
      </c>
      <c r="B2619" t="s">
        <v>1186</v>
      </c>
      <c r="C2619" s="1">
        <f t="shared" si="994"/>
        <v>76122</v>
      </c>
      <c r="D2619" s="7">
        <f>IF(N2619&gt;0, RANK(N2619,(N2619:P2619,Q2619:AF2619)),0)</f>
        <v>2</v>
      </c>
      <c r="E2619" s="7">
        <f>IF(O2619&gt;0,RANK(O2619,(N2619:P2619,Q2619:AF2619)),0)</f>
        <v>1</v>
      </c>
      <c r="F2619" s="7">
        <f>IF(P2619&gt;0,RANK(P2619,(N2619:P2619,Q2619:AF2619)),0)</f>
        <v>0</v>
      </c>
      <c r="G2619" s="1">
        <f t="shared" si="985"/>
        <v>28384</v>
      </c>
      <c r="H2619" s="2">
        <f t="shared" si="986"/>
        <v>0.37287512151546204</v>
      </c>
      <c r="I2619" s="2"/>
      <c r="J2619" s="2">
        <f t="shared" si="987"/>
        <v>0.30102992564567405</v>
      </c>
      <c r="K2619" s="2">
        <f t="shared" si="987"/>
        <v>0.67390504716113608</v>
      </c>
      <c r="L2619" s="2">
        <f t="shared" si="987"/>
        <v>0</v>
      </c>
      <c r="M2619" s="2">
        <f t="shared" si="988"/>
        <v>2.5065027193189815E-2</v>
      </c>
      <c r="N2619" s="167">
        <v>22915</v>
      </c>
      <c r="O2619" s="167">
        <v>51299</v>
      </c>
      <c r="P2619" s="167"/>
      <c r="Q2619" s="167">
        <v>1908</v>
      </c>
      <c r="R2619" s="167"/>
      <c r="S2619" s="167"/>
      <c r="X2619" s="1"/>
      <c r="AP2619" s="7">
        <f>IF(Q2619&gt;0,RANK(Q2619,(N2619:P2619,Q2619:AF2619)),0)</f>
        <v>3</v>
      </c>
      <c r="AQ2619" s="7">
        <f>IF(R2619&gt;0,RANK(R2619,(N2619:P2619,Q2619:AF2619)),0)</f>
        <v>0</v>
      </c>
      <c r="AR2619" s="7">
        <f>IF(T2619&gt;0,RANK(T2619,(N2619:P2619,Q2619:AF2619)),0)</f>
        <v>0</v>
      </c>
      <c r="AS2619" s="7">
        <f>IF(S2619&gt;0,RANK(S2619,(N2619:P2619,Q2619:AF2619)),0)</f>
        <v>0</v>
      </c>
      <c r="AT2619" s="2">
        <f t="shared" si="989"/>
        <v>2.5065027193189881E-2</v>
      </c>
      <c r="AU2619" s="2">
        <f t="shared" si="989"/>
        <v>0</v>
      </c>
      <c r="AV2619" s="2">
        <f t="shared" si="990"/>
        <v>0</v>
      </c>
      <c r="AW2619" s="2">
        <f t="shared" si="991"/>
        <v>0</v>
      </c>
      <c r="AY2619" t="s">
        <v>669</v>
      </c>
      <c r="AZ2619" t="s">
        <v>1186</v>
      </c>
      <c r="BA2619">
        <v>3</v>
      </c>
      <c r="BC2619">
        <v>2</v>
      </c>
      <c r="BD2619" s="91">
        <v>13</v>
      </c>
      <c r="BE2619" s="93">
        <v>77</v>
      </c>
      <c r="BF2619" s="96">
        <f t="shared" si="993"/>
        <v>13077</v>
      </c>
      <c r="BG2619" s="96">
        <f t="shared" si="992"/>
        <v>13077</v>
      </c>
      <c r="BI2619" s="7" t="s">
        <v>1447</v>
      </c>
    </row>
    <row r="2620" spans="1:61" ht="14" hidden="1" customHeight="1" outlineLevel="1" x14ac:dyDescent="0.2">
      <c r="A2620" t="s">
        <v>165</v>
      </c>
      <c r="B2620" t="s">
        <v>1186</v>
      </c>
      <c r="C2620" s="1">
        <f t="shared" si="994"/>
        <v>6026</v>
      </c>
      <c r="D2620" s="7">
        <f>IF(N2620&gt;0, RANK(N2620,(N2620:P2620,Q2620:AF2620)),0)</f>
        <v>2</v>
      </c>
      <c r="E2620" s="7">
        <f>IF(O2620&gt;0,RANK(O2620,(N2620:P2620,Q2620:AF2620)),0)</f>
        <v>1</v>
      </c>
      <c r="F2620" s="7">
        <f>IF(P2620&gt;0,RANK(P2620,(N2620:P2620,Q2620:AF2620)),0)</f>
        <v>0</v>
      </c>
      <c r="G2620" s="1">
        <f t="shared" si="985"/>
        <v>2769</v>
      </c>
      <c r="H2620" s="2">
        <f t="shared" si="986"/>
        <v>0.45950879522071025</v>
      </c>
      <c r="I2620" s="2"/>
      <c r="J2620" s="2">
        <f t="shared" si="987"/>
        <v>0.25904414205111187</v>
      </c>
      <c r="K2620" s="2">
        <f t="shared" si="987"/>
        <v>0.71855293727182212</v>
      </c>
      <c r="L2620" s="2">
        <f t="shared" si="987"/>
        <v>0</v>
      </c>
      <c r="M2620" s="2">
        <f t="shared" si="988"/>
        <v>2.2402920677066063E-2</v>
      </c>
      <c r="N2620" s="167">
        <v>1561</v>
      </c>
      <c r="O2620" s="167">
        <v>4330</v>
      </c>
      <c r="P2620" s="167"/>
      <c r="Q2620" s="167">
        <v>135</v>
      </c>
      <c r="R2620" s="167"/>
      <c r="S2620" s="167"/>
      <c r="X2620" s="1"/>
      <c r="AP2620" s="7">
        <f>IF(Q2620&gt;0,RANK(Q2620,(N2620:P2620,Q2620:AF2620)),0)</f>
        <v>3</v>
      </c>
      <c r="AQ2620" s="7">
        <f>IF(R2620&gt;0,RANK(R2620,(N2620:P2620,Q2620:AF2620)),0)</f>
        <v>0</v>
      </c>
      <c r="AR2620" s="7">
        <f>IF(T2620&gt;0,RANK(T2620,(N2620:P2620,Q2620:AF2620)),0)</f>
        <v>0</v>
      </c>
      <c r="AS2620" s="7">
        <f>IF(S2620&gt;0,RANK(S2620,(N2620:P2620,Q2620:AF2620)),0)</f>
        <v>0</v>
      </c>
      <c r="AT2620" s="2">
        <f t="shared" si="989"/>
        <v>2.2402920677066049E-2</v>
      </c>
      <c r="AU2620" s="2">
        <f t="shared" si="989"/>
        <v>0</v>
      </c>
      <c r="AV2620" s="2">
        <f t="shared" si="990"/>
        <v>0</v>
      </c>
      <c r="AW2620" s="2">
        <f t="shared" si="991"/>
        <v>0</v>
      </c>
      <c r="AY2620" t="s">
        <v>165</v>
      </c>
      <c r="AZ2620" t="s">
        <v>1186</v>
      </c>
      <c r="BA2620">
        <v>2</v>
      </c>
      <c r="BC2620">
        <v>2</v>
      </c>
      <c r="BD2620" s="91">
        <v>13</v>
      </c>
      <c r="BE2620" s="93">
        <v>79</v>
      </c>
      <c r="BF2620" s="96">
        <f t="shared" si="993"/>
        <v>13079</v>
      </c>
      <c r="BG2620" s="96">
        <f t="shared" si="992"/>
        <v>13079</v>
      </c>
      <c r="BI2620" s="7" t="s">
        <v>1447</v>
      </c>
    </row>
    <row r="2621" spans="1:61" ht="14" hidden="1" customHeight="1" outlineLevel="1" x14ac:dyDescent="0.2">
      <c r="A2621" t="s">
        <v>1536</v>
      </c>
      <c r="B2621" t="s">
        <v>1186</v>
      </c>
      <c r="C2621" s="1">
        <f t="shared" si="994"/>
        <v>7968</v>
      </c>
      <c r="D2621" s="7">
        <f>IF(N2621&gt;0, RANK(N2621,(N2621:P2621,Q2621:AF2621)),0)</f>
        <v>2</v>
      </c>
      <c r="E2621" s="7">
        <f>IF(O2621&gt;0,RANK(O2621,(N2621:P2621,Q2621:AF2621)),0)</f>
        <v>1</v>
      </c>
      <c r="F2621" s="7">
        <f>IF(P2621&gt;0,RANK(P2621,(N2621:P2621,Q2621:AF2621)),0)</f>
        <v>0</v>
      </c>
      <c r="G2621" s="1">
        <f t="shared" si="985"/>
        <v>2245</v>
      </c>
      <c r="H2621" s="2">
        <f t="shared" si="986"/>
        <v>0.28175200803212852</v>
      </c>
      <c r="I2621" s="2"/>
      <c r="J2621" s="2">
        <f t="shared" si="987"/>
        <v>0.35253514056224899</v>
      </c>
      <c r="K2621" s="2">
        <f t="shared" si="987"/>
        <v>0.63428714859437751</v>
      </c>
      <c r="L2621" s="2">
        <f t="shared" si="987"/>
        <v>0</v>
      </c>
      <c r="M2621" s="2">
        <f t="shared" si="988"/>
        <v>1.3177710843373491E-2</v>
      </c>
      <c r="N2621" s="167">
        <v>2809</v>
      </c>
      <c r="O2621" s="167">
        <v>5054</v>
      </c>
      <c r="P2621" s="167"/>
      <c r="Q2621" s="167">
        <v>105</v>
      </c>
      <c r="R2621" s="167"/>
      <c r="S2621" s="167"/>
      <c r="X2621" s="1"/>
      <c r="AP2621" s="7">
        <f>IF(Q2621&gt;0,RANK(Q2621,(N2621:P2621,Q2621:AF2621)),0)</f>
        <v>3</v>
      </c>
      <c r="AQ2621" s="7">
        <f>IF(R2621&gt;0,RANK(R2621,(N2621:P2621,Q2621:AF2621)),0)</f>
        <v>0</v>
      </c>
      <c r="AR2621" s="7">
        <f>IF(T2621&gt;0,RANK(T2621,(N2621:P2621,Q2621:AF2621)),0)</f>
        <v>0</v>
      </c>
      <c r="AS2621" s="7">
        <f>IF(S2621&gt;0,RANK(S2621,(N2621:P2621,Q2621:AF2621)),0)</f>
        <v>0</v>
      </c>
      <c r="AT2621" s="2">
        <f t="shared" si="989"/>
        <v>1.3177710843373495E-2</v>
      </c>
      <c r="AU2621" s="2">
        <f t="shared" si="989"/>
        <v>0</v>
      </c>
      <c r="AV2621" s="2">
        <f t="shared" si="990"/>
        <v>0</v>
      </c>
      <c r="AW2621" s="2">
        <f t="shared" si="991"/>
        <v>0</v>
      </c>
      <c r="AY2621" t="s">
        <v>1536</v>
      </c>
      <c r="AZ2621" t="s">
        <v>1186</v>
      </c>
      <c r="BA2621">
        <v>2</v>
      </c>
      <c r="BC2621">
        <v>2</v>
      </c>
      <c r="BD2621" s="91">
        <v>13</v>
      </c>
      <c r="BE2621" s="93">
        <v>81</v>
      </c>
      <c r="BF2621" s="96">
        <f t="shared" si="993"/>
        <v>13081</v>
      </c>
      <c r="BG2621" s="96">
        <f t="shared" si="992"/>
        <v>13081</v>
      </c>
      <c r="BI2621" s="7" t="s">
        <v>1447</v>
      </c>
    </row>
    <row r="2622" spans="1:61" ht="14" hidden="1" customHeight="1" outlineLevel="1" x14ac:dyDescent="0.2">
      <c r="A2622" t="s">
        <v>1507</v>
      </c>
      <c r="B2622" t="s">
        <v>1186</v>
      </c>
      <c r="C2622" s="1">
        <f t="shared" si="994"/>
        <v>7332</v>
      </c>
      <c r="D2622" s="7">
        <f>IF(N2622&gt;0, RANK(N2622,(N2622:P2622,Q2622:AF2622)),0)</f>
        <v>2</v>
      </c>
      <c r="E2622" s="7">
        <f>IF(O2622&gt;0,RANK(O2622,(N2622:P2622,Q2622:AF2622)),0)</f>
        <v>1</v>
      </c>
      <c r="F2622" s="7">
        <f>IF(P2622&gt;0,RANK(P2622,(N2622:P2622,Q2622:AF2622)),0)</f>
        <v>0</v>
      </c>
      <c r="G2622" s="1">
        <f t="shared" si="985"/>
        <v>4618</v>
      </c>
      <c r="H2622" s="2">
        <f t="shared" si="986"/>
        <v>0.62984178941625746</v>
      </c>
      <c r="I2622" s="2"/>
      <c r="J2622" s="2">
        <f t="shared" si="987"/>
        <v>0.17089470812875068</v>
      </c>
      <c r="K2622" s="2">
        <f t="shared" si="987"/>
        <v>0.8007364975450082</v>
      </c>
      <c r="L2622" s="2">
        <f t="shared" si="987"/>
        <v>0</v>
      </c>
      <c r="M2622" s="2">
        <f t="shared" si="988"/>
        <v>2.8368794326241176E-2</v>
      </c>
      <c r="N2622" s="167">
        <v>1253</v>
      </c>
      <c r="O2622" s="167">
        <v>5871</v>
      </c>
      <c r="P2622" s="167"/>
      <c r="Q2622" s="167">
        <v>208</v>
      </c>
      <c r="R2622" s="167"/>
      <c r="S2622" s="167"/>
      <c r="X2622" s="1"/>
      <c r="AP2622" s="7">
        <f>IF(Q2622&gt;0,RANK(Q2622,(N2622:P2622,Q2622:AF2622)),0)</f>
        <v>3</v>
      </c>
      <c r="AQ2622" s="7">
        <f>IF(R2622&gt;0,RANK(R2622,(N2622:P2622,Q2622:AF2622)),0)</f>
        <v>0</v>
      </c>
      <c r="AR2622" s="7">
        <f>IF(T2622&gt;0,RANK(T2622,(N2622:P2622,Q2622:AF2622)),0)</f>
        <v>0</v>
      </c>
      <c r="AS2622" s="7">
        <f>IF(S2622&gt;0,RANK(S2622,(N2622:P2622,Q2622:AF2622)),0)</f>
        <v>0</v>
      </c>
      <c r="AT2622" s="2">
        <f t="shared" si="989"/>
        <v>2.8368794326241134E-2</v>
      </c>
      <c r="AU2622" s="2">
        <f t="shared" si="989"/>
        <v>0</v>
      </c>
      <c r="AV2622" s="2">
        <f t="shared" si="990"/>
        <v>0</v>
      </c>
      <c r="AW2622" s="2">
        <f t="shared" si="991"/>
        <v>0</v>
      </c>
      <c r="AY2622" t="s">
        <v>1507</v>
      </c>
      <c r="AZ2622" t="s">
        <v>1186</v>
      </c>
      <c r="BA2622">
        <v>14</v>
      </c>
      <c r="BC2622">
        <v>2</v>
      </c>
      <c r="BD2622" s="91">
        <v>13</v>
      </c>
      <c r="BE2622" s="93">
        <v>83</v>
      </c>
      <c r="BF2622" s="96">
        <f t="shared" si="993"/>
        <v>13083</v>
      </c>
      <c r="BG2622" s="96">
        <f t="shared" si="992"/>
        <v>13083</v>
      </c>
      <c r="BI2622" s="7" t="s">
        <v>1447</v>
      </c>
    </row>
    <row r="2623" spans="1:61" ht="14" hidden="1" customHeight="1" outlineLevel="1" x14ac:dyDescent="0.2">
      <c r="A2623" t="s">
        <v>879</v>
      </c>
      <c r="B2623" t="s">
        <v>1186</v>
      </c>
      <c r="C2623" s="1">
        <f t="shared" si="994"/>
        <v>15924</v>
      </c>
      <c r="D2623" s="7">
        <f>IF(N2623&gt;0, RANK(N2623,(N2623:P2623,Q2623:AF2623)),0)</f>
        <v>2</v>
      </c>
      <c r="E2623" s="7">
        <f>IF(O2623&gt;0,RANK(O2623,(N2623:P2623,Q2623:AF2623)),0)</f>
        <v>1</v>
      </c>
      <c r="F2623" s="7">
        <f>IF(P2623&gt;0,RANK(P2623,(N2623:P2623,Q2623:AF2623)),0)</f>
        <v>0</v>
      </c>
      <c r="G2623" s="1">
        <f t="shared" si="985"/>
        <v>10928</v>
      </c>
      <c r="H2623" s="2">
        <f t="shared" si="986"/>
        <v>0.68625973373524241</v>
      </c>
      <c r="I2623" s="2"/>
      <c r="J2623" s="2">
        <f t="shared" si="987"/>
        <v>0.14374529012810852</v>
      </c>
      <c r="K2623" s="2">
        <f t="shared" si="987"/>
        <v>0.83000502386335095</v>
      </c>
      <c r="L2623" s="2">
        <f t="shared" si="987"/>
        <v>0</v>
      </c>
      <c r="M2623" s="2">
        <f t="shared" si="988"/>
        <v>2.6249686008540496E-2</v>
      </c>
      <c r="N2623" s="167">
        <v>2289</v>
      </c>
      <c r="O2623" s="167">
        <v>13217</v>
      </c>
      <c r="P2623" s="167"/>
      <c r="Q2623" s="167">
        <v>418</v>
      </c>
      <c r="R2623" s="167"/>
      <c r="S2623" s="167"/>
      <c r="X2623" s="1"/>
      <c r="AP2623" s="7">
        <f>IF(Q2623&gt;0,RANK(Q2623,(N2623:P2623,Q2623:AF2623)),0)</f>
        <v>3</v>
      </c>
      <c r="AQ2623" s="7">
        <f>IF(R2623&gt;0,RANK(R2623,(N2623:P2623,Q2623:AF2623)),0)</f>
        <v>0</v>
      </c>
      <c r="AR2623" s="7">
        <f>IF(T2623&gt;0,RANK(T2623,(N2623:P2623,Q2623:AF2623)),0)</f>
        <v>0</v>
      </c>
      <c r="AS2623" s="7">
        <f>IF(S2623&gt;0,RANK(S2623,(N2623:P2623,Q2623:AF2623)),0)</f>
        <v>0</v>
      </c>
      <c r="AT2623" s="2">
        <f t="shared" si="989"/>
        <v>2.6249686008540569E-2</v>
      </c>
      <c r="AU2623" s="2">
        <f t="shared" si="989"/>
        <v>0</v>
      </c>
      <c r="AV2623" s="2">
        <f t="shared" si="990"/>
        <v>0</v>
      </c>
      <c r="AW2623" s="2">
        <f t="shared" si="991"/>
        <v>0</v>
      </c>
      <c r="AY2623" t="s">
        <v>879</v>
      </c>
      <c r="AZ2623" t="s">
        <v>1186</v>
      </c>
      <c r="BA2623">
        <v>9</v>
      </c>
      <c r="BC2623">
        <v>2</v>
      </c>
      <c r="BD2623" s="91">
        <v>13</v>
      </c>
      <c r="BE2623" s="93">
        <v>85</v>
      </c>
      <c r="BF2623" s="96">
        <f t="shared" si="993"/>
        <v>13085</v>
      </c>
      <c r="BG2623" s="96">
        <f t="shared" si="992"/>
        <v>13085</v>
      </c>
      <c r="BI2623" s="7" t="s">
        <v>1447</v>
      </c>
    </row>
    <row r="2624" spans="1:61" ht="14" hidden="1" customHeight="1" outlineLevel="1" x14ac:dyDescent="0.2">
      <c r="A2624" t="s">
        <v>1293</v>
      </c>
      <c r="B2624" t="s">
        <v>1186</v>
      </c>
      <c r="C2624" s="1">
        <f t="shared" si="994"/>
        <v>11449</v>
      </c>
      <c r="D2624" s="7">
        <f>IF(N2624&gt;0, RANK(N2624,(N2624:P2624,Q2624:AF2624)),0)</f>
        <v>2</v>
      </c>
      <c r="E2624" s="7">
        <f>IF(O2624&gt;0,RANK(O2624,(N2624:P2624,Q2624:AF2624)),0)</f>
        <v>1</v>
      </c>
      <c r="F2624" s="7">
        <f>IF(P2624&gt;0,RANK(P2624,(N2624:P2624,Q2624:AF2624)),0)</f>
        <v>0</v>
      </c>
      <c r="G2624" s="1">
        <f t="shared" si="985"/>
        <v>2133</v>
      </c>
      <c r="H2624" s="2">
        <f t="shared" si="986"/>
        <v>0.18630448074067604</v>
      </c>
      <c r="I2624" s="2"/>
      <c r="J2624" s="2">
        <f t="shared" si="987"/>
        <v>0.39855009171106648</v>
      </c>
      <c r="K2624" s="2">
        <f t="shared" si="987"/>
        <v>0.58485457245174255</v>
      </c>
      <c r="L2624" s="2">
        <f t="shared" si="987"/>
        <v>0</v>
      </c>
      <c r="M2624" s="2">
        <f t="shared" si="988"/>
        <v>1.6595335837190972E-2</v>
      </c>
      <c r="N2624" s="167">
        <v>4563</v>
      </c>
      <c r="O2624" s="167">
        <v>6696</v>
      </c>
      <c r="P2624" s="167"/>
      <c r="Q2624" s="167">
        <v>190</v>
      </c>
      <c r="R2624" s="167"/>
      <c r="S2624" s="167"/>
      <c r="X2624" s="1"/>
      <c r="AP2624" s="7">
        <f>IF(Q2624&gt;0,RANK(Q2624,(N2624:P2624,Q2624:AF2624)),0)</f>
        <v>3</v>
      </c>
      <c r="AQ2624" s="7">
        <f>IF(R2624&gt;0,RANK(R2624,(N2624:P2624,Q2624:AF2624)),0)</f>
        <v>0</v>
      </c>
      <c r="AR2624" s="7">
        <f>IF(T2624&gt;0,RANK(T2624,(N2624:P2624,Q2624:AF2624)),0)</f>
        <v>0</v>
      </c>
      <c r="AS2624" s="7">
        <f>IF(S2624&gt;0,RANK(S2624,(N2624:P2624,Q2624:AF2624)),0)</f>
        <v>0</v>
      </c>
      <c r="AT2624" s="2">
        <f t="shared" si="989"/>
        <v>1.6595335837191021E-2</v>
      </c>
      <c r="AU2624" s="2">
        <f t="shared" si="989"/>
        <v>0</v>
      </c>
      <c r="AV2624" s="2">
        <f t="shared" si="990"/>
        <v>0</v>
      </c>
      <c r="AW2624" s="2">
        <f t="shared" si="991"/>
        <v>0</v>
      </c>
      <c r="AY2624" t="s">
        <v>1293</v>
      </c>
      <c r="AZ2624" t="s">
        <v>1186</v>
      </c>
      <c r="BA2624">
        <v>2</v>
      </c>
      <c r="BC2624">
        <v>2</v>
      </c>
      <c r="BD2624" s="91">
        <v>13</v>
      </c>
      <c r="BE2624" s="93">
        <v>87</v>
      </c>
      <c r="BF2624" s="96">
        <f t="shared" si="993"/>
        <v>13087</v>
      </c>
      <c r="BG2624" s="96">
        <f t="shared" si="992"/>
        <v>13087</v>
      </c>
      <c r="BI2624" s="7" t="s">
        <v>1447</v>
      </c>
    </row>
    <row r="2625" spans="1:61" ht="14" hidden="1" customHeight="1" outlineLevel="1" x14ac:dyDescent="0.2">
      <c r="A2625" t="s">
        <v>2017</v>
      </c>
      <c r="B2625" t="s">
        <v>1186</v>
      </c>
      <c r="C2625" s="1">
        <f t="shared" si="994"/>
        <v>367643</v>
      </c>
      <c r="D2625" s="7">
        <f>IF(N2625&gt;0, RANK(N2625,(N2625:P2625,Q2625:AF2625)),0)</f>
        <v>1</v>
      </c>
      <c r="E2625" s="7">
        <f>IF(O2625&gt;0,RANK(O2625,(N2625:P2625,Q2625:AF2625)),0)</f>
        <v>2</v>
      </c>
      <c r="F2625" s="7">
        <f>IF(P2625&gt;0,RANK(P2625,(N2625:P2625,Q2625:AF2625)),0)</f>
        <v>0</v>
      </c>
      <c r="G2625" s="1">
        <f t="shared" si="985"/>
        <v>236620</v>
      </c>
      <c r="H2625" s="2">
        <f t="shared" si="986"/>
        <v>0.64361350549310059</v>
      </c>
      <c r="I2625" s="2"/>
      <c r="J2625" s="2">
        <f t="shared" si="987"/>
        <v>0.81187184306514748</v>
      </c>
      <c r="K2625" s="2">
        <f t="shared" si="987"/>
        <v>0.16825833757204681</v>
      </c>
      <c r="L2625" s="2">
        <f t="shared" si="987"/>
        <v>0</v>
      </c>
      <c r="M2625" s="2">
        <f t="shared" si="988"/>
        <v>1.9869819362805713E-2</v>
      </c>
      <c r="N2625" s="167">
        <v>298479</v>
      </c>
      <c r="O2625" s="167">
        <v>61859</v>
      </c>
      <c r="P2625" s="167"/>
      <c r="Q2625" s="167">
        <v>7305</v>
      </c>
      <c r="R2625" s="167"/>
      <c r="S2625" s="167"/>
      <c r="X2625" s="1"/>
      <c r="AP2625" s="7">
        <f>IF(Q2625&gt;0,RANK(Q2625,(N2625:P2625,Q2625:AF2625)),0)</f>
        <v>3</v>
      </c>
      <c r="AQ2625" s="7">
        <f>IF(R2625&gt;0,RANK(R2625,(N2625:P2625,Q2625:AF2625)),0)</f>
        <v>0</v>
      </c>
      <c r="AR2625" s="7">
        <f>IF(T2625&gt;0,RANK(T2625,(N2625:P2625,Q2625:AF2625)),0)</f>
        <v>0</v>
      </c>
      <c r="AS2625" s="7">
        <f>IF(S2625&gt;0,RANK(S2625,(N2625:P2625,Q2625:AF2625)),0)</f>
        <v>0</v>
      </c>
      <c r="AT2625" s="2">
        <f t="shared" si="989"/>
        <v>1.9869819362805765E-2</v>
      </c>
      <c r="AU2625" s="2">
        <f t="shared" si="989"/>
        <v>0</v>
      </c>
      <c r="AV2625" s="2">
        <f t="shared" si="990"/>
        <v>0</v>
      </c>
      <c r="AW2625" s="2">
        <f t="shared" si="991"/>
        <v>0</v>
      </c>
      <c r="AY2625" t="s">
        <v>2017</v>
      </c>
      <c r="AZ2625" t="s">
        <v>1186</v>
      </c>
      <c r="BC2625">
        <v>2</v>
      </c>
      <c r="BD2625" s="91">
        <v>13</v>
      </c>
      <c r="BE2625" s="93">
        <v>89</v>
      </c>
      <c r="BF2625" s="96">
        <f t="shared" si="993"/>
        <v>13089</v>
      </c>
      <c r="BG2625" s="96">
        <f t="shared" si="992"/>
        <v>13089</v>
      </c>
      <c r="BI2625" s="7" t="s">
        <v>1447</v>
      </c>
    </row>
    <row r="2626" spans="1:61" ht="14" hidden="1" customHeight="1" outlineLevel="1" x14ac:dyDescent="0.2">
      <c r="A2626" t="s">
        <v>1570</v>
      </c>
      <c r="B2626" t="s">
        <v>1186</v>
      </c>
      <c r="C2626" s="1">
        <f t="shared" si="994"/>
        <v>7952</v>
      </c>
      <c r="D2626" s="7">
        <f>IF(N2626&gt;0, RANK(N2626,(N2626:P2626,Q2626:AF2626)),0)</f>
        <v>2</v>
      </c>
      <c r="E2626" s="7">
        <f>IF(O2626&gt;0,RANK(O2626,(N2626:P2626,Q2626:AF2626)),0)</f>
        <v>1</v>
      </c>
      <c r="F2626" s="7">
        <f>IF(P2626&gt;0,RANK(P2626,(N2626:P2626,Q2626:AF2626)),0)</f>
        <v>0</v>
      </c>
      <c r="G2626" s="1">
        <f t="shared" si="985"/>
        <v>3772</v>
      </c>
      <c r="H2626" s="2">
        <f t="shared" si="986"/>
        <v>0.47434607645875254</v>
      </c>
      <c r="I2626" s="2"/>
      <c r="J2626" s="2">
        <f t="shared" si="987"/>
        <v>0.25414989939637828</v>
      </c>
      <c r="K2626" s="2">
        <f t="shared" si="987"/>
        <v>0.72849597585513082</v>
      </c>
      <c r="L2626" s="2">
        <f t="shared" si="987"/>
        <v>0</v>
      </c>
      <c r="M2626" s="2">
        <f t="shared" si="988"/>
        <v>1.7354124748490962E-2</v>
      </c>
      <c r="N2626" s="167">
        <v>2021</v>
      </c>
      <c r="O2626" s="167">
        <v>5793</v>
      </c>
      <c r="P2626" s="167"/>
      <c r="Q2626" s="167">
        <v>138</v>
      </c>
      <c r="R2626" s="167"/>
      <c r="S2626" s="167"/>
      <c r="X2626" s="1"/>
      <c r="AP2626" s="7">
        <f>IF(Q2626&gt;0,RANK(Q2626,(N2626:P2626,Q2626:AF2626)),0)</f>
        <v>3</v>
      </c>
      <c r="AQ2626" s="7">
        <f>IF(R2626&gt;0,RANK(R2626,(N2626:P2626,Q2626:AF2626)),0)</f>
        <v>0</v>
      </c>
      <c r="AR2626" s="7">
        <f>IF(T2626&gt;0,RANK(T2626,(N2626:P2626,Q2626:AF2626)),0)</f>
        <v>0</v>
      </c>
      <c r="AS2626" s="7">
        <f>IF(S2626&gt;0,RANK(S2626,(N2626:P2626,Q2626:AF2626)),0)</f>
        <v>0</v>
      </c>
      <c r="AT2626" s="2">
        <f t="shared" si="989"/>
        <v>1.7354124748490945E-2</v>
      </c>
      <c r="AU2626" s="2">
        <f t="shared" si="989"/>
        <v>0</v>
      </c>
      <c r="AV2626" s="2">
        <f t="shared" si="990"/>
        <v>0</v>
      </c>
      <c r="AW2626" s="2">
        <f t="shared" si="991"/>
        <v>0</v>
      </c>
      <c r="AY2626" t="s">
        <v>1570</v>
      </c>
      <c r="AZ2626" t="s">
        <v>1186</v>
      </c>
      <c r="BA2626">
        <v>8</v>
      </c>
      <c r="BC2626">
        <v>2</v>
      </c>
      <c r="BD2626" s="91">
        <v>13</v>
      </c>
      <c r="BE2626" s="93">
        <v>91</v>
      </c>
      <c r="BF2626" s="96">
        <f t="shared" si="993"/>
        <v>13091</v>
      </c>
      <c r="BG2626" s="96">
        <f t="shared" si="992"/>
        <v>13091</v>
      </c>
      <c r="BI2626" s="7" t="s">
        <v>1447</v>
      </c>
    </row>
    <row r="2627" spans="1:61" ht="14" hidden="1" customHeight="1" outlineLevel="1" x14ac:dyDescent="0.2">
      <c r="A2627" t="s">
        <v>495</v>
      </c>
      <c r="B2627" t="s">
        <v>1186</v>
      </c>
      <c r="C2627" s="1">
        <f t="shared" si="994"/>
        <v>4059</v>
      </c>
      <c r="D2627" s="7">
        <f>IF(N2627&gt;0, RANK(N2627,(N2627:P2627,Q2627:AF2627)),0)</f>
        <v>2</v>
      </c>
      <c r="E2627" s="7">
        <f>IF(O2627&gt;0,RANK(O2627,(N2627:P2627,Q2627:AF2627)),0)</f>
        <v>1</v>
      </c>
      <c r="F2627" s="7">
        <f>IF(P2627&gt;0,RANK(P2627,(N2627:P2627,Q2627:AF2627)),0)</f>
        <v>0</v>
      </c>
      <c r="G2627" s="1">
        <f t="shared" si="985"/>
        <v>332</v>
      </c>
      <c r="H2627" s="2">
        <f t="shared" si="986"/>
        <v>8.1793545208179358E-2</v>
      </c>
      <c r="I2627" s="2"/>
      <c r="J2627" s="2">
        <f t="shared" si="987"/>
        <v>0.44986449864498645</v>
      </c>
      <c r="K2627" s="2">
        <f t="shared" si="987"/>
        <v>0.53165804385316584</v>
      </c>
      <c r="L2627" s="2">
        <f t="shared" si="987"/>
        <v>0</v>
      </c>
      <c r="M2627" s="2">
        <f t="shared" si="988"/>
        <v>1.8477457501847705E-2</v>
      </c>
      <c r="N2627" s="167">
        <v>1826</v>
      </c>
      <c r="O2627" s="167">
        <v>2158</v>
      </c>
      <c r="P2627" s="167"/>
      <c r="Q2627" s="167">
        <v>75</v>
      </c>
      <c r="R2627" s="167"/>
      <c r="S2627" s="167"/>
      <c r="X2627" s="1"/>
      <c r="AP2627" s="7">
        <f>IF(Q2627&gt;0,RANK(Q2627,(N2627:P2627,Q2627:AF2627)),0)</f>
        <v>3</v>
      </c>
      <c r="AQ2627" s="7">
        <f>IF(R2627&gt;0,RANK(R2627,(N2627:P2627,Q2627:AF2627)),0)</f>
        <v>0</v>
      </c>
      <c r="AR2627" s="7">
        <f>IF(T2627&gt;0,RANK(T2627,(N2627:P2627,Q2627:AF2627)),0)</f>
        <v>0</v>
      </c>
      <c r="AS2627" s="7">
        <f>IF(S2627&gt;0,RANK(S2627,(N2627:P2627,Q2627:AF2627)),0)</f>
        <v>0</v>
      </c>
      <c r="AT2627" s="2">
        <f t="shared" si="989"/>
        <v>1.8477457501847747E-2</v>
      </c>
      <c r="AU2627" s="2">
        <f t="shared" si="989"/>
        <v>0</v>
      </c>
      <c r="AV2627" s="2">
        <f t="shared" si="990"/>
        <v>0</v>
      </c>
      <c r="AW2627" s="2">
        <f t="shared" si="991"/>
        <v>0</v>
      </c>
      <c r="AY2627" t="s">
        <v>495</v>
      </c>
      <c r="AZ2627" t="s">
        <v>1186</v>
      </c>
      <c r="BA2627">
        <v>2</v>
      </c>
      <c r="BC2627">
        <v>2</v>
      </c>
      <c r="BD2627" s="91">
        <v>13</v>
      </c>
      <c r="BE2627" s="93">
        <v>93</v>
      </c>
      <c r="BF2627" s="96">
        <f t="shared" si="993"/>
        <v>13093</v>
      </c>
      <c r="BG2627" s="96">
        <f t="shared" si="992"/>
        <v>13093</v>
      </c>
      <c r="BI2627" s="7" t="s">
        <v>1447</v>
      </c>
    </row>
    <row r="2628" spans="1:61" ht="14" hidden="1" customHeight="1" outlineLevel="1" x14ac:dyDescent="0.2">
      <c r="A2628" t="s">
        <v>1739</v>
      </c>
      <c r="B2628" t="s">
        <v>1186</v>
      </c>
      <c r="C2628" s="1">
        <f t="shared" si="994"/>
        <v>34911</v>
      </c>
      <c r="D2628" s="7">
        <f>IF(N2628&gt;0, RANK(N2628,(N2628:P2628,Q2628:AF2628)),0)</f>
        <v>1</v>
      </c>
      <c r="E2628" s="7">
        <f>IF(O2628&gt;0,RANK(O2628,(N2628:P2628,Q2628:AF2628)),0)</f>
        <v>2</v>
      </c>
      <c r="F2628" s="7">
        <f>IF(P2628&gt;0,RANK(P2628,(N2628:P2628,Q2628:AF2628)),0)</f>
        <v>0</v>
      </c>
      <c r="G2628" s="1">
        <f t="shared" si="985"/>
        <v>13233</v>
      </c>
      <c r="H2628" s="2">
        <f t="shared" si="986"/>
        <v>0.37904958322591731</v>
      </c>
      <c r="I2628" s="2"/>
      <c r="J2628" s="2">
        <f t="shared" si="987"/>
        <v>0.68233508063361115</v>
      </c>
      <c r="K2628" s="2">
        <f t="shared" si="987"/>
        <v>0.30328549740769384</v>
      </c>
      <c r="L2628" s="2">
        <f t="shared" si="987"/>
        <v>0</v>
      </c>
      <c r="M2628" s="2">
        <f t="shared" si="988"/>
        <v>1.4379421958695016E-2</v>
      </c>
      <c r="N2628" s="167">
        <v>23821</v>
      </c>
      <c r="O2628" s="167">
        <v>10588</v>
      </c>
      <c r="P2628" s="167"/>
      <c r="Q2628" s="167">
        <v>502</v>
      </c>
      <c r="R2628" s="167"/>
      <c r="S2628" s="167"/>
      <c r="X2628" s="1"/>
      <c r="AP2628" s="7">
        <f>IF(Q2628&gt;0,RANK(Q2628,(N2628:P2628,Q2628:AF2628)),0)</f>
        <v>3</v>
      </c>
      <c r="AQ2628" s="7">
        <f>IF(R2628&gt;0,RANK(R2628,(N2628:P2628,Q2628:AF2628)),0)</f>
        <v>0</v>
      </c>
      <c r="AR2628" s="7">
        <f>IF(T2628&gt;0,RANK(T2628,(N2628:P2628,Q2628:AF2628)),0)</f>
        <v>0</v>
      </c>
      <c r="AS2628" s="7">
        <f>IF(S2628&gt;0,RANK(S2628,(N2628:P2628,Q2628:AF2628)),0)</f>
        <v>0</v>
      </c>
      <c r="AT2628" s="2">
        <f t="shared" si="989"/>
        <v>1.4379421958694967E-2</v>
      </c>
      <c r="AU2628" s="2">
        <f t="shared" si="989"/>
        <v>0</v>
      </c>
      <c r="AV2628" s="2">
        <f t="shared" si="990"/>
        <v>0</v>
      </c>
      <c r="AW2628" s="2">
        <f t="shared" si="991"/>
        <v>0</v>
      </c>
      <c r="AY2628" t="s">
        <v>1739</v>
      </c>
      <c r="AZ2628" t="s">
        <v>1186</v>
      </c>
      <c r="BA2628">
        <v>2</v>
      </c>
      <c r="BC2628">
        <v>2</v>
      </c>
      <c r="BD2628" s="91">
        <v>13</v>
      </c>
      <c r="BE2628" s="93">
        <v>95</v>
      </c>
      <c r="BF2628" s="96">
        <f t="shared" si="993"/>
        <v>13095</v>
      </c>
      <c r="BG2628" s="96">
        <f t="shared" si="992"/>
        <v>13095</v>
      </c>
      <c r="BI2628" s="7" t="s">
        <v>1447</v>
      </c>
    </row>
    <row r="2629" spans="1:61" ht="14" hidden="1" customHeight="1" outlineLevel="1" x14ac:dyDescent="0.2">
      <c r="A2629" t="s">
        <v>1822</v>
      </c>
      <c r="B2629" t="s">
        <v>1186</v>
      </c>
      <c r="C2629" s="1">
        <f t="shared" si="994"/>
        <v>68441</v>
      </c>
      <c r="D2629" s="7">
        <f>IF(N2629&gt;0, RANK(N2629,(N2629:P2629,Q2629:AF2629)),0)</f>
        <v>1</v>
      </c>
      <c r="E2629" s="7">
        <f>IF(O2629&gt;0,RANK(O2629,(N2629:P2629,Q2629:AF2629)),0)</f>
        <v>2</v>
      </c>
      <c r="F2629" s="7">
        <f>IF(P2629&gt;0,RANK(P2629,(N2629:P2629,Q2629:AF2629)),0)</f>
        <v>0</v>
      </c>
      <c r="G2629" s="1">
        <f t="shared" si="985"/>
        <v>16794</v>
      </c>
      <c r="H2629" s="2">
        <f t="shared" si="986"/>
        <v>0.2453792317470522</v>
      </c>
      <c r="I2629" s="2"/>
      <c r="J2629" s="2">
        <f t="shared" si="987"/>
        <v>0.61068657675954474</v>
      </c>
      <c r="K2629" s="2">
        <f t="shared" si="987"/>
        <v>0.36530734501249251</v>
      </c>
      <c r="L2629" s="2">
        <f t="shared" si="987"/>
        <v>0</v>
      </c>
      <c r="M2629" s="2">
        <f t="shared" si="988"/>
        <v>2.4006078227962746E-2</v>
      </c>
      <c r="N2629" s="167">
        <v>41796</v>
      </c>
      <c r="O2629" s="167">
        <v>25002</v>
      </c>
      <c r="P2629" s="167"/>
      <c r="Q2629" s="167">
        <v>1643</v>
      </c>
      <c r="R2629" s="167"/>
      <c r="S2629" s="167"/>
      <c r="X2629" s="1"/>
      <c r="AP2629" s="7">
        <f>IF(Q2629&gt;0,RANK(Q2629,(N2629:P2629,Q2629:AF2629)),0)</f>
        <v>3</v>
      </c>
      <c r="AQ2629" s="7">
        <f>IF(R2629&gt;0,RANK(R2629,(N2629:P2629,Q2629:AF2629)),0)</f>
        <v>0</v>
      </c>
      <c r="AR2629" s="7">
        <f>IF(T2629&gt;0,RANK(T2629,(N2629:P2629,Q2629:AF2629)),0)</f>
        <v>0</v>
      </c>
      <c r="AS2629" s="7">
        <f>IF(S2629&gt;0,RANK(S2629,(N2629:P2629,Q2629:AF2629)),0)</f>
        <v>0</v>
      </c>
      <c r="AT2629" s="2">
        <f t="shared" si="989"/>
        <v>2.400607822796277E-2</v>
      </c>
      <c r="AU2629" s="2">
        <f t="shared" si="989"/>
        <v>0</v>
      </c>
      <c r="AV2629" s="2">
        <f t="shared" si="990"/>
        <v>0</v>
      </c>
      <c r="AW2629" s="2">
        <f t="shared" si="991"/>
        <v>0</v>
      </c>
      <c r="AY2629" t="s">
        <v>1822</v>
      </c>
      <c r="AZ2629" t="s">
        <v>1186</v>
      </c>
      <c r="BA2629">
        <v>13</v>
      </c>
      <c r="BC2629">
        <v>2</v>
      </c>
      <c r="BD2629" s="91">
        <v>13</v>
      </c>
      <c r="BE2629" s="93">
        <v>97</v>
      </c>
      <c r="BF2629" s="96">
        <f t="shared" si="993"/>
        <v>13097</v>
      </c>
      <c r="BG2629" s="96">
        <f t="shared" si="992"/>
        <v>13097</v>
      </c>
      <c r="BI2629" s="7" t="s">
        <v>1447</v>
      </c>
    </row>
    <row r="2630" spans="1:61" ht="14" hidden="1" customHeight="1" outlineLevel="1" x14ac:dyDescent="0.2">
      <c r="A2630" t="s">
        <v>1677</v>
      </c>
      <c r="B2630" t="s">
        <v>1186</v>
      </c>
      <c r="C2630" s="1">
        <f t="shared" si="994"/>
        <v>5105</v>
      </c>
      <c r="D2630" s="7">
        <f>IF(N2630&gt;0, RANK(N2630,(N2630:P2630,Q2630:AF2630)),0)</f>
        <v>2</v>
      </c>
      <c r="E2630" s="7">
        <f>IF(O2630&gt;0,RANK(O2630,(N2630:P2630,Q2630:AF2630)),0)</f>
        <v>1</v>
      </c>
      <c r="F2630" s="7">
        <f>IF(P2630&gt;0,RANK(P2630,(N2630:P2630,Q2630:AF2630)),0)</f>
        <v>0</v>
      </c>
      <c r="G2630" s="1">
        <f t="shared" si="985"/>
        <v>564</v>
      </c>
      <c r="H2630" s="2">
        <f t="shared" si="986"/>
        <v>0.11047992164544564</v>
      </c>
      <c r="I2630" s="2"/>
      <c r="J2630" s="2">
        <f t="shared" si="987"/>
        <v>0.43721841332027422</v>
      </c>
      <c r="K2630" s="2">
        <f t="shared" si="987"/>
        <v>0.54769833496571985</v>
      </c>
      <c r="L2630" s="2">
        <f t="shared" si="987"/>
        <v>0</v>
      </c>
      <c r="M2630" s="2">
        <f t="shared" si="988"/>
        <v>1.508325171400593E-2</v>
      </c>
      <c r="N2630" s="167">
        <v>2232</v>
      </c>
      <c r="O2630" s="167">
        <v>2796</v>
      </c>
      <c r="P2630" s="167"/>
      <c r="Q2630" s="167">
        <v>77</v>
      </c>
      <c r="R2630" s="167"/>
      <c r="S2630" s="167"/>
      <c r="X2630" s="1"/>
      <c r="AP2630" s="7">
        <f>IF(Q2630&gt;0,RANK(Q2630,(N2630:P2630,Q2630:AF2630)),0)</f>
        <v>3</v>
      </c>
      <c r="AQ2630" s="7">
        <f>IF(R2630&gt;0,RANK(R2630,(N2630:P2630,Q2630:AF2630)),0)</f>
        <v>0</v>
      </c>
      <c r="AR2630" s="7">
        <f>IF(T2630&gt;0,RANK(T2630,(N2630:P2630,Q2630:AF2630)),0)</f>
        <v>0</v>
      </c>
      <c r="AS2630" s="7">
        <f>IF(S2630&gt;0,RANK(S2630,(N2630:P2630,Q2630:AF2630)),0)</f>
        <v>0</v>
      </c>
      <c r="AT2630" s="2">
        <f t="shared" si="989"/>
        <v>1.5083251714005876E-2</v>
      </c>
      <c r="AU2630" s="2">
        <f t="shared" si="989"/>
        <v>0</v>
      </c>
      <c r="AV2630" s="2">
        <f t="shared" si="990"/>
        <v>0</v>
      </c>
      <c r="AW2630" s="2">
        <f t="shared" si="991"/>
        <v>0</v>
      </c>
      <c r="AY2630" t="s">
        <v>1677</v>
      </c>
      <c r="AZ2630" t="s">
        <v>1186</v>
      </c>
      <c r="BA2630">
        <v>2</v>
      </c>
      <c r="BC2630">
        <v>2</v>
      </c>
      <c r="BD2630" s="91">
        <v>13</v>
      </c>
      <c r="BE2630" s="93">
        <v>99</v>
      </c>
      <c r="BF2630" s="96">
        <f t="shared" si="993"/>
        <v>13099</v>
      </c>
      <c r="BG2630" s="96">
        <f t="shared" si="992"/>
        <v>13099</v>
      </c>
      <c r="BI2630" s="7" t="s">
        <v>1447</v>
      </c>
    </row>
    <row r="2631" spans="1:61" ht="14" hidden="1" customHeight="1" outlineLevel="1" x14ac:dyDescent="0.2">
      <c r="A2631" t="s">
        <v>316</v>
      </c>
      <c r="B2631" t="s">
        <v>1186</v>
      </c>
      <c r="C2631" s="1">
        <f t="shared" si="994"/>
        <v>1418</v>
      </c>
      <c r="D2631" s="7">
        <f>IF(N2631&gt;0, RANK(N2631,(N2631:P2631,Q2631:AF2631)),0)</f>
        <v>2</v>
      </c>
      <c r="E2631" s="7">
        <f>IF(O2631&gt;0,RANK(O2631,(N2631:P2631,Q2631:AF2631)),0)</f>
        <v>1</v>
      </c>
      <c r="F2631" s="7">
        <f>IF(P2631&gt;0,RANK(P2631,(N2631:P2631,Q2631:AF2631)),0)</f>
        <v>0</v>
      </c>
      <c r="G2631" s="1">
        <f t="shared" si="985"/>
        <v>1070</v>
      </c>
      <c r="H2631" s="2">
        <f t="shared" si="986"/>
        <v>0.75458392101551486</v>
      </c>
      <c r="I2631" s="2"/>
      <c r="J2631" s="2">
        <f t="shared" si="987"/>
        <v>0.11424541607898449</v>
      </c>
      <c r="K2631" s="2">
        <f t="shared" si="987"/>
        <v>0.86882933709449928</v>
      </c>
      <c r="L2631" s="2">
        <f t="shared" si="987"/>
        <v>0</v>
      </c>
      <c r="M2631" s="2">
        <f t="shared" si="988"/>
        <v>1.6925246826516194E-2</v>
      </c>
      <c r="N2631" s="167">
        <v>162</v>
      </c>
      <c r="O2631" s="167">
        <v>1232</v>
      </c>
      <c r="P2631" s="167"/>
      <c r="Q2631" s="167">
        <v>24</v>
      </c>
      <c r="R2631" s="167"/>
      <c r="S2631" s="167"/>
      <c r="X2631" s="1"/>
      <c r="AP2631" s="7">
        <f>IF(Q2631&gt;0,RANK(Q2631,(N2631:P2631,Q2631:AF2631)),0)</f>
        <v>3</v>
      </c>
      <c r="AQ2631" s="7">
        <f>IF(R2631&gt;0,RANK(R2631,(N2631:P2631,Q2631:AF2631)),0)</f>
        <v>0</v>
      </c>
      <c r="AR2631" s="7">
        <f>IF(T2631&gt;0,RANK(T2631,(N2631:P2631,Q2631:AF2631)),0)</f>
        <v>0</v>
      </c>
      <c r="AS2631" s="7">
        <f>IF(S2631&gt;0,RANK(S2631,(N2631:P2631,Q2631:AF2631)),0)</f>
        <v>0</v>
      </c>
      <c r="AT2631" s="2">
        <f t="shared" si="989"/>
        <v>1.6925246826516221E-2</v>
      </c>
      <c r="AU2631" s="2">
        <f t="shared" si="989"/>
        <v>0</v>
      </c>
      <c r="AV2631" s="2">
        <f t="shared" si="990"/>
        <v>0</v>
      </c>
      <c r="AW2631" s="2">
        <f t="shared" si="991"/>
        <v>0</v>
      </c>
      <c r="AY2631" t="s">
        <v>316</v>
      </c>
      <c r="AZ2631" t="s">
        <v>1186</v>
      </c>
      <c r="BA2631">
        <v>1</v>
      </c>
      <c r="BC2631">
        <v>2</v>
      </c>
      <c r="BD2631" s="91">
        <v>13</v>
      </c>
      <c r="BE2631" s="93">
        <v>101</v>
      </c>
      <c r="BF2631" s="96">
        <f t="shared" si="993"/>
        <v>13101</v>
      </c>
      <c r="BG2631" s="96">
        <f t="shared" si="992"/>
        <v>13101</v>
      </c>
      <c r="BI2631" s="7" t="s">
        <v>1447</v>
      </c>
    </row>
    <row r="2632" spans="1:61" ht="14" hidden="1" customHeight="1" outlineLevel="1" x14ac:dyDescent="0.2">
      <c r="A2632" t="s">
        <v>1618</v>
      </c>
      <c r="B2632" t="s">
        <v>1186</v>
      </c>
      <c r="C2632" s="1">
        <f t="shared" si="994"/>
        <v>31287</v>
      </c>
      <c r="D2632" s="7">
        <f>IF(N2632&gt;0, RANK(N2632,(N2632:P2632,Q2632:AF2632)),0)</f>
        <v>2</v>
      </c>
      <c r="E2632" s="7">
        <f>IF(O2632&gt;0,RANK(O2632,(N2632:P2632,Q2632:AF2632)),0)</f>
        <v>1</v>
      </c>
      <c r="F2632" s="7">
        <f>IF(P2632&gt;0,RANK(P2632,(N2632:P2632,Q2632:AF2632)),0)</f>
        <v>0</v>
      </c>
      <c r="G2632" s="1">
        <f t="shared" si="985"/>
        <v>15205</v>
      </c>
      <c r="H2632" s="2">
        <f t="shared" si="986"/>
        <v>0.48598459424041934</v>
      </c>
      <c r="I2632" s="2"/>
      <c r="J2632" s="2">
        <f t="shared" si="987"/>
        <v>0.24377536996196503</v>
      </c>
      <c r="K2632" s="2">
        <f t="shared" si="987"/>
        <v>0.72975996420238443</v>
      </c>
      <c r="L2632" s="2">
        <f t="shared" si="987"/>
        <v>0</v>
      </c>
      <c r="M2632" s="2">
        <f t="shared" si="988"/>
        <v>2.6464665835650547E-2</v>
      </c>
      <c r="N2632" s="167">
        <v>7627</v>
      </c>
      <c r="O2632" s="167">
        <v>22832</v>
      </c>
      <c r="P2632" s="167"/>
      <c r="Q2632" s="167">
        <v>828</v>
      </c>
      <c r="R2632" s="167"/>
      <c r="S2632" s="167"/>
      <c r="X2632" s="1"/>
      <c r="AP2632" s="7">
        <f>IF(Q2632&gt;0,RANK(Q2632,(N2632:P2632,Q2632:AF2632)),0)</f>
        <v>3</v>
      </c>
      <c r="AQ2632" s="7">
        <f>IF(R2632&gt;0,RANK(R2632,(N2632:P2632,Q2632:AF2632)),0)</f>
        <v>0</v>
      </c>
      <c r="AR2632" s="7">
        <f>IF(T2632&gt;0,RANK(T2632,(N2632:P2632,Q2632:AF2632)),0)</f>
        <v>0</v>
      </c>
      <c r="AS2632" s="7">
        <f>IF(S2632&gt;0,RANK(S2632,(N2632:P2632,Q2632:AF2632)),0)</f>
        <v>0</v>
      </c>
      <c r="AT2632" s="2">
        <f t="shared" si="989"/>
        <v>2.6464665835650589E-2</v>
      </c>
      <c r="AU2632" s="2">
        <f t="shared" si="989"/>
        <v>0</v>
      </c>
      <c r="AV2632" s="2">
        <f t="shared" si="990"/>
        <v>0</v>
      </c>
      <c r="AW2632" s="2">
        <f t="shared" si="991"/>
        <v>0</v>
      </c>
      <c r="AY2632" t="s">
        <v>1618</v>
      </c>
      <c r="AZ2632" t="s">
        <v>1186</v>
      </c>
      <c r="BC2632">
        <v>2</v>
      </c>
      <c r="BD2632" s="91">
        <v>13</v>
      </c>
      <c r="BE2632" s="93">
        <v>103</v>
      </c>
      <c r="BF2632" s="96">
        <f t="shared" si="993"/>
        <v>13103</v>
      </c>
      <c r="BG2632" s="96">
        <f t="shared" si="992"/>
        <v>13103</v>
      </c>
      <c r="BI2632" s="7" t="s">
        <v>1447</v>
      </c>
    </row>
    <row r="2633" spans="1:61" ht="14" hidden="1" customHeight="1" outlineLevel="1" x14ac:dyDescent="0.2">
      <c r="A2633" t="s">
        <v>2539</v>
      </c>
      <c r="B2633" t="s">
        <v>1186</v>
      </c>
      <c r="C2633" s="1">
        <f t="shared" si="994"/>
        <v>9075</v>
      </c>
      <c r="D2633" s="7">
        <f>IF(N2633&gt;0, RANK(N2633,(N2633:P2633,Q2633:AF2633)),0)</f>
        <v>2</v>
      </c>
      <c r="E2633" s="7">
        <f>IF(O2633&gt;0,RANK(O2633,(N2633:P2633,Q2633:AF2633)),0)</f>
        <v>1</v>
      </c>
      <c r="F2633" s="7">
        <f>IF(P2633&gt;0,RANK(P2633,(N2633:P2633,Q2633:AF2633)),0)</f>
        <v>0</v>
      </c>
      <c r="G2633" s="1">
        <f t="shared" si="985"/>
        <v>3508</v>
      </c>
      <c r="H2633" s="2">
        <f t="shared" si="986"/>
        <v>0.38655647382920111</v>
      </c>
      <c r="I2633" s="2"/>
      <c r="J2633" s="2">
        <f t="shared" si="987"/>
        <v>0.29939393939393938</v>
      </c>
      <c r="K2633" s="2">
        <f t="shared" si="987"/>
        <v>0.68595041322314054</v>
      </c>
      <c r="L2633" s="2">
        <f t="shared" si="987"/>
        <v>0</v>
      </c>
      <c r="M2633" s="2">
        <f t="shared" si="988"/>
        <v>1.4655647382920134E-2</v>
      </c>
      <c r="N2633" s="167">
        <v>2717</v>
      </c>
      <c r="O2633" s="167">
        <v>6225</v>
      </c>
      <c r="P2633" s="167"/>
      <c r="Q2633" s="167">
        <v>133</v>
      </c>
      <c r="R2633" s="167"/>
      <c r="S2633" s="167"/>
      <c r="X2633" s="1"/>
      <c r="AP2633" s="7">
        <f>IF(Q2633&gt;0,RANK(Q2633,(N2633:P2633,Q2633:AF2633)),0)</f>
        <v>3</v>
      </c>
      <c r="AQ2633" s="7">
        <f>IF(R2633&gt;0,RANK(R2633,(N2633:P2633,Q2633:AF2633)),0)</f>
        <v>0</v>
      </c>
      <c r="AR2633" s="7">
        <f>IF(T2633&gt;0,RANK(T2633,(N2633:P2633,Q2633:AF2633)),0)</f>
        <v>0</v>
      </c>
      <c r="AS2633" s="7">
        <f>IF(S2633&gt;0,RANK(S2633,(N2633:P2633,Q2633:AF2633)),0)</f>
        <v>0</v>
      </c>
      <c r="AT2633" s="2">
        <f t="shared" si="989"/>
        <v>1.465564738292011E-2</v>
      </c>
      <c r="AU2633" s="2">
        <f t="shared" si="989"/>
        <v>0</v>
      </c>
      <c r="AV2633" s="2">
        <f t="shared" si="990"/>
        <v>0</v>
      </c>
      <c r="AW2633" s="2">
        <f t="shared" si="991"/>
        <v>0</v>
      </c>
      <c r="AY2633" t="s">
        <v>2539</v>
      </c>
      <c r="AZ2633" t="s">
        <v>1186</v>
      </c>
      <c r="BA2633">
        <v>9</v>
      </c>
      <c r="BC2633">
        <v>2</v>
      </c>
      <c r="BD2633" s="91">
        <v>13</v>
      </c>
      <c r="BE2633" s="93">
        <v>105</v>
      </c>
      <c r="BF2633" s="96">
        <f t="shared" si="993"/>
        <v>13105</v>
      </c>
      <c r="BG2633" s="96">
        <f t="shared" si="992"/>
        <v>13105</v>
      </c>
      <c r="BI2633" s="7" t="s">
        <v>1447</v>
      </c>
    </row>
    <row r="2634" spans="1:61" ht="14" hidden="1" customHeight="1" outlineLevel="1" x14ac:dyDescent="0.2">
      <c r="A2634" t="s">
        <v>1209</v>
      </c>
      <c r="B2634" t="s">
        <v>1186</v>
      </c>
      <c r="C2634" s="1">
        <f t="shared" si="994"/>
        <v>9368</v>
      </c>
      <c r="D2634" s="7">
        <f>IF(N2634&gt;0, RANK(N2634,(N2634:P2634,Q2634:AF2634)),0)</f>
        <v>2</v>
      </c>
      <c r="E2634" s="7">
        <f>IF(O2634&gt;0,RANK(O2634,(N2634:P2634,Q2634:AF2634)),0)</f>
        <v>1</v>
      </c>
      <c r="F2634" s="7">
        <f>IF(P2634&gt;0,RANK(P2634,(N2634:P2634,Q2634:AF2634)),0)</f>
        <v>0</v>
      </c>
      <c r="G2634" s="1">
        <f t="shared" si="985"/>
        <v>3793</v>
      </c>
      <c r="H2634" s="2">
        <f t="shared" si="986"/>
        <v>0.40488898377455168</v>
      </c>
      <c r="I2634" s="2"/>
      <c r="J2634" s="2">
        <f t="shared" si="987"/>
        <v>0.29035012809564475</v>
      </c>
      <c r="K2634" s="2">
        <f t="shared" si="987"/>
        <v>0.69523911187019638</v>
      </c>
      <c r="L2634" s="2">
        <f t="shared" si="987"/>
        <v>0</v>
      </c>
      <c r="M2634" s="2">
        <f t="shared" si="988"/>
        <v>1.4410760034158865E-2</v>
      </c>
      <c r="N2634" s="167">
        <v>2720</v>
      </c>
      <c r="O2634" s="167">
        <v>6513</v>
      </c>
      <c r="P2634" s="167"/>
      <c r="Q2634" s="167">
        <v>135</v>
      </c>
      <c r="R2634" s="167"/>
      <c r="S2634" s="167"/>
      <c r="X2634" s="1"/>
      <c r="AP2634" s="7">
        <f>IF(Q2634&gt;0,RANK(Q2634,(N2634:P2634,Q2634:AF2634)),0)</f>
        <v>3</v>
      </c>
      <c r="AQ2634" s="7">
        <f>IF(R2634&gt;0,RANK(R2634,(N2634:P2634,Q2634:AF2634)),0)</f>
        <v>0</v>
      </c>
      <c r="AR2634" s="7">
        <f>IF(T2634&gt;0,RANK(T2634,(N2634:P2634,Q2634:AF2634)),0)</f>
        <v>0</v>
      </c>
      <c r="AS2634" s="7">
        <f>IF(S2634&gt;0,RANK(S2634,(N2634:P2634,Q2634:AF2634)),0)</f>
        <v>0</v>
      </c>
      <c r="AT2634" s="2">
        <f t="shared" si="989"/>
        <v>1.4410760034158839E-2</v>
      </c>
      <c r="AU2634" s="2">
        <f t="shared" si="989"/>
        <v>0</v>
      </c>
      <c r="AV2634" s="2">
        <f t="shared" si="990"/>
        <v>0</v>
      </c>
      <c r="AW2634" s="2">
        <f t="shared" si="991"/>
        <v>0</v>
      </c>
      <c r="AY2634" t="s">
        <v>1209</v>
      </c>
      <c r="AZ2634" t="s">
        <v>1186</v>
      </c>
      <c r="BA2634">
        <v>12</v>
      </c>
      <c r="BC2634">
        <v>2</v>
      </c>
      <c r="BD2634" s="91">
        <v>13</v>
      </c>
      <c r="BE2634" s="93">
        <v>107</v>
      </c>
      <c r="BF2634" s="96">
        <f t="shared" si="993"/>
        <v>13107</v>
      </c>
      <c r="BG2634" s="96">
        <f t="shared" si="992"/>
        <v>13107</v>
      </c>
      <c r="BI2634" s="7" t="s">
        <v>1447</v>
      </c>
    </row>
    <row r="2635" spans="1:61" ht="14" hidden="1" customHeight="1" outlineLevel="1" x14ac:dyDescent="0.2">
      <c r="A2635" t="s">
        <v>2327</v>
      </c>
      <c r="B2635" t="s">
        <v>1186</v>
      </c>
      <c r="C2635" s="1">
        <f t="shared" si="994"/>
        <v>4191</v>
      </c>
      <c r="D2635" s="7">
        <f>IF(N2635&gt;0, RANK(N2635,(N2635:P2635,Q2635:AF2635)),0)</f>
        <v>2</v>
      </c>
      <c r="E2635" s="7">
        <f>IF(O2635&gt;0,RANK(O2635,(N2635:P2635,Q2635:AF2635)),0)</f>
        <v>1</v>
      </c>
      <c r="F2635" s="7">
        <f>IF(P2635&gt;0,RANK(P2635,(N2635:P2635,Q2635:AF2635)),0)</f>
        <v>0</v>
      </c>
      <c r="G2635" s="1">
        <f t="shared" si="985"/>
        <v>1625</v>
      </c>
      <c r="H2635" s="2">
        <f t="shared" si="986"/>
        <v>0.3877356239560964</v>
      </c>
      <c r="I2635" s="2"/>
      <c r="J2635" s="2">
        <f t="shared" si="987"/>
        <v>0.29849677881173942</v>
      </c>
      <c r="K2635" s="2">
        <f t="shared" si="987"/>
        <v>0.68623240276783581</v>
      </c>
      <c r="L2635" s="2">
        <f t="shared" si="987"/>
        <v>0</v>
      </c>
      <c r="M2635" s="2">
        <f t="shared" si="988"/>
        <v>1.527081842042477E-2</v>
      </c>
      <c r="N2635" s="167">
        <v>1251</v>
      </c>
      <c r="O2635" s="167">
        <v>2876</v>
      </c>
      <c r="P2635" s="167"/>
      <c r="Q2635" s="167">
        <v>64</v>
      </c>
      <c r="R2635" s="167"/>
      <c r="S2635" s="167"/>
      <c r="X2635" s="1"/>
      <c r="AP2635" s="7">
        <f>IF(Q2635&gt;0,RANK(Q2635,(N2635:P2635,Q2635:AF2635)),0)</f>
        <v>3</v>
      </c>
      <c r="AQ2635" s="7">
        <f>IF(R2635&gt;0,RANK(R2635,(N2635:P2635,Q2635:AF2635)),0)</f>
        <v>0</v>
      </c>
      <c r="AR2635" s="7">
        <f>IF(T2635&gt;0,RANK(T2635,(N2635:P2635,Q2635:AF2635)),0)</f>
        <v>0</v>
      </c>
      <c r="AS2635" s="7">
        <f>IF(S2635&gt;0,RANK(S2635,(N2635:P2635,Q2635:AF2635)),0)</f>
        <v>0</v>
      </c>
      <c r="AT2635" s="2">
        <f t="shared" si="989"/>
        <v>1.527081842042472E-2</v>
      </c>
      <c r="AU2635" s="2">
        <f t="shared" si="989"/>
        <v>0</v>
      </c>
      <c r="AV2635" s="2">
        <f t="shared" si="990"/>
        <v>0</v>
      </c>
      <c r="AW2635" s="2">
        <f t="shared" si="991"/>
        <v>0</v>
      </c>
      <c r="AY2635" t="s">
        <v>2327</v>
      </c>
      <c r="AZ2635" t="s">
        <v>1186</v>
      </c>
      <c r="BA2635">
        <v>12</v>
      </c>
      <c r="BC2635">
        <v>2</v>
      </c>
      <c r="BD2635" s="91">
        <v>13</v>
      </c>
      <c r="BE2635" s="93">
        <v>109</v>
      </c>
      <c r="BF2635" s="96">
        <f t="shared" si="993"/>
        <v>13109</v>
      </c>
      <c r="BG2635" s="96">
        <f t="shared" si="992"/>
        <v>13109</v>
      </c>
      <c r="BI2635" s="7" t="s">
        <v>1447</v>
      </c>
    </row>
    <row r="2636" spans="1:61" ht="14" hidden="1" customHeight="1" outlineLevel="1" x14ac:dyDescent="0.2">
      <c r="A2636" t="s">
        <v>1996</v>
      </c>
      <c r="B2636" t="s">
        <v>1186</v>
      </c>
      <c r="C2636" s="1">
        <f t="shared" si="994"/>
        <v>14686</v>
      </c>
      <c r="D2636" s="7">
        <f>IF(N2636&gt;0, RANK(N2636,(N2636:P2636,Q2636:AF2636)),0)</f>
        <v>2</v>
      </c>
      <c r="E2636" s="7">
        <f>IF(O2636&gt;0,RANK(O2636,(N2636:P2636,Q2636:AF2636)),0)</f>
        <v>1</v>
      </c>
      <c r="F2636" s="7">
        <f>IF(P2636&gt;0,RANK(P2636,(N2636:P2636,Q2636:AF2636)),0)</f>
        <v>0</v>
      </c>
      <c r="G2636" s="1">
        <f t="shared" si="985"/>
        <v>9557</v>
      </c>
      <c r="H2636" s="2">
        <f t="shared" si="986"/>
        <v>0.65075582187116987</v>
      </c>
      <c r="I2636" s="2"/>
      <c r="J2636" s="2">
        <f t="shared" si="987"/>
        <v>0.16444232602478551</v>
      </c>
      <c r="K2636" s="2">
        <f t="shared" si="987"/>
        <v>0.81519814789595535</v>
      </c>
      <c r="L2636" s="2">
        <f t="shared" si="987"/>
        <v>0</v>
      </c>
      <c r="M2636" s="2">
        <f t="shared" si="988"/>
        <v>2.0359526079259171E-2</v>
      </c>
      <c r="N2636" s="167">
        <v>2415</v>
      </c>
      <c r="O2636" s="167">
        <v>11972</v>
      </c>
      <c r="P2636" s="167"/>
      <c r="Q2636" s="167">
        <v>299</v>
      </c>
      <c r="R2636" s="167"/>
      <c r="S2636" s="167"/>
      <c r="X2636" s="1"/>
      <c r="AP2636" s="7">
        <f>IF(Q2636&gt;0,RANK(Q2636,(N2636:P2636,Q2636:AF2636)),0)</f>
        <v>3</v>
      </c>
      <c r="AQ2636" s="7">
        <f>IF(R2636&gt;0,RANK(R2636,(N2636:P2636,Q2636:AF2636)),0)</f>
        <v>0</v>
      </c>
      <c r="AR2636" s="7">
        <f>IF(T2636&gt;0,RANK(T2636,(N2636:P2636,Q2636:AF2636)),0)</f>
        <v>0</v>
      </c>
      <c r="AS2636" s="7">
        <f>IF(S2636&gt;0,RANK(S2636,(N2636:P2636,Q2636:AF2636)),0)</f>
        <v>0</v>
      </c>
      <c r="AT2636" s="2">
        <f t="shared" si="989"/>
        <v>2.0359526079259158E-2</v>
      </c>
      <c r="AU2636" s="2">
        <f t="shared" si="989"/>
        <v>0</v>
      </c>
      <c r="AV2636" s="2">
        <f t="shared" si="990"/>
        <v>0</v>
      </c>
      <c r="AW2636" s="2">
        <f t="shared" si="991"/>
        <v>0</v>
      </c>
      <c r="AY2636" t="s">
        <v>1996</v>
      </c>
      <c r="AZ2636" t="s">
        <v>1186</v>
      </c>
      <c r="BA2636">
        <v>9</v>
      </c>
      <c r="BC2636">
        <v>2</v>
      </c>
      <c r="BD2636" s="91">
        <v>13</v>
      </c>
      <c r="BE2636" s="93">
        <v>111</v>
      </c>
      <c r="BF2636" s="96">
        <f t="shared" si="993"/>
        <v>13111</v>
      </c>
      <c r="BG2636" s="96">
        <f t="shared" si="992"/>
        <v>13111</v>
      </c>
      <c r="BI2636" s="7" t="s">
        <v>1447</v>
      </c>
    </row>
    <row r="2637" spans="1:61" ht="14" hidden="1" customHeight="1" outlineLevel="1" x14ac:dyDescent="0.2">
      <c r="A2637" t="s">
        <v>1909</v>
      </c>
      <c r="B2637" t="s">
        <v>1186</v>
      </c>
      <c r="C2637" s="1">
        <f t="shared" si="994"/>
        <v>71470</v>
      </c>
      <c r="D2637" s="7">
        <f>IF(N2637&gt;0, RANK(N2637,(N2637:P2637,Q2637:AF2637)),0)</f>
        <v>2</v>
      </c>
      <c r="E2637" s="7">
        <f>IF(O2637&gt;0,RANK(O2637,(N2637:P2637,Q2637:AF2637)),0)</f>
        <v>1</v>
      </c>
      <c r="F2637" s="7">
        <f>IF(P2637&gt;0,RANK(P2637,(N2637:P2637,Q2637:AF2637)),0)</f>
        <v>0</v>
      </c>
      <c r="G2637" s="1">
        <f t="shared" si="985"/>
        <v>6926</v>
      </c>
      <c r="H2637" s="2">
        <f t="shared" si="986"/>
        <v>9.690779347978172E-2</v>
      </c>
      <c r="I2637" s="2"/>
      <c r="J2637" s="2">
        <f t="shared" si="987"/>
        <v>0.44042255491814747</v>
      </c>
      <c r="K2637" s="2">
        <f t="shared" si="987"/>
        <v>0.53733034839792915</v>
      </c>
      <c r="L2637" s="2">
        <f t="shared" si="987"/>
        <v>0</v>
      </c>
      <c r="M2637" s="2">
        <f t="shared" si="988"/>
        <v>2.2247096683923329E-2</v>
      </c>
      <c r="N2637" s="167">
        <v>31477</v>
      </c>
      <c r="O2637" s="167">
        <v>38403</v>
      </c>
      <c r="P2637" s="167"/>
      <c r="Q2637" s="167">
        <v>1590</v>
      </c>
      <c r="R2637" s="167"/>
      <c r="S2637" s="167"/>
      <c r="X2637" s="1"/>
      <c r="AP2637" s="7">
        <f>IF(Q2637&gt;0,RANK(Q2637,(N2637:P2637,Q2637:AF2637)),0)</f>
        <v>3</v>
      </c>
      <c r="AQ2637" s="7">
        <f>IF(R2637&gt;0,RANK(R2637,(N2637:P2637,Q2637:AF2637)),0)</f>
        <v>0</v>
      </c>
      <c r="AR2637" s="7">
        <f>IF(T2637&gt;0,RANK(T2637,(N2637:P2637,Q2637:AF2637)),0)</f>
        <v>0</v>
      </c>
      <c r="AS2637" s="7">
        <f>IF(S2637&gt;0,RANK(S2637,(N2637:P2637,Q2637:AF2637)),0)</f>
        <v>0</v>
      </c>
      <c r="AT2637" s="2">
        <f t="shared" si="989"/>
        <v>2.2247096683923325E-2</v>
      </c>
      <c r="AU2637" s="2">
        <f t="shared" si="989"/>
        <v>0</v>
      </c>
      <c r="AV2637" s="2">
        <f t="shared" si="990"/>
        <v>0</v>
      </c>
      <c r="AW2637" s="2">
        <f t="shared" si="991"/>
        <v>0</v>
      </c>
      <c r="AY2637" t="s">
        <v>1909</v>
      </c>
      <c r="AZ2637" t="s">
        <v>1186</v>
      </c>
      <c r="BC2637">
        <v>2</v>
      </c>
      <c r="BD2637" s="91">
        <v>13</v>
      </c>
      <c r="BE2637" s="93">
        <v>113</v>
      </c>
      <c r="BF2637" s="96">
        <f t="shared" si="993"/>
        <v>13113</v>
      </c>
      <c r="BG2637" s="96">
        <f t="shared" si="992"/>
        <v>13113</v>
      </c>
      <c r="BI2637" s="7" t="s">
        <v>1447</v>
      </c>
    </row>
    <row r="2638" spans="1:61" ht="14" hidden="1" customHeight="1" outlineLevel="1" x14ac:dyDescent="0.2">
      <c r="A2638" t="s">
        <v>1658</v>
      </c>
      <c r="B2638" t="s">
        <v>1186</v>
      </c>
      <c r="C2638" s="1">
        <f t="shared" si="994"/>
        <v>41288</v>
      </c>
      <c r="D2638" s="7">
        <f>IF(N2638&gt;0, RANK(N2638,(N2638:P2638,Q2638:AF2638)),0)</f>
        <v>2</v>
      </c>
      <c r="E2638" s="7">
        <f>IF(O2638&gt;0,RANK(O2638,(N2638:P2638,Q2638:AF2638)),0)</f>
        <v>1</v>
      </c>
      <c r="F2638" s="7">
        <f>IF(P2638&gt;0,RANK(P2638,(N2638:P2638,Q2638:AF2638)),0)</f>
        <v>0</v>
      </c>
      <c r="G2638" s="1">
        <f t="shared" si="985"/>
        <v>17272</v>
      </c>
      <c r="H2638" s="2">
        <f t="shared" si="986"/>
        <v>0.41832978105018409</v>
      </c>
      <c r="I2638" s="2"/>
      <c r="J2638" s="2">
        <f t="shared" si="987"/>
        <v>0.27804689013757022</v>
      </c>
      <c r="K2638" s="2">
        <f t="shared" si="987"/>
        <v>0.69637667118775426</v>
      </c>
      <c r="L2638" s="2">
        <f t="shared" si="987"/>
        <v>0</v>
      </c>
      <c r="M2638" s="2">
        <f t="shared" si="988"/>
        <v>2.5576438674675517E-2</v>
      </c>
      <c r="N2638" s="167">
        <v>11480</v>
      </c>
      <c r="O2638" s="167">
        <v>28752</v>
      </c>
      <c r="P2638" s="167"/>
      <c r="Q2638" s="167">
        <v>1056</v>
      </c>
      <c r="R2638" s="167"/>
      <c r="S2638" s="167"/>
      <c r="X2638" s="1"/>
      <c r="AP2638" s="7">
        <f>IF(Q2638&gt;0,RANK(Q2638,(N2638:P2638,Q2638:AF2638)),0)</f>
        <v>3</v>
      </c>
      <c r="AQ2638" s="7">
        <f>IF(R2638&gt;0,RANK(R2638,(N2638:P2638,Q2638:AF2638)),0)</f>
        <v>0</v>
      </c>
      <c r="AR2638" s="7">
        <f>IF(T2638&gt;0,RANK(T2638,(N2638:P2638,Q2638:AF2638)),0)</f>
        <v>0</v>
      </c>
      <c r="AS2638" s="7">
        <f>IF(S2638&gt;0,RANK(S2638,(N2638:P2638,Q2638:AF2638)),0)</f>
        <v>0</v>
      </c>
      <c r="AT2638" s="2">
        <f t="shared" si="989"/>
        <v>2.5576438674675451E-2</v>
      </c>
      <c r="AU2638" s="2">
        <f t="shared" si="989"/>
        <v>0</v>
      </c>
      <c r="AV2638" s="2">
        <f t="shared" si="990"/>
        <v>0</v>
      </c>
      <c r="AW2638" s="2">
        <f t="shared" si="991"/>
        <v>0</v>
      </c>
      <c r="AY2638" t="s">
        <v>1658</v>
      </c>
      <c r="AZ2638" t="s">
        <v>1186</v>
      </c>
      <c r="BA2638">
        <v>14</v>
      </c>
      <c r="BC2638">
        <v>2</v>
      </c>
      <c r="BD2638" s="91">
        <v>13</v>
      </c>
      <c r="BE2638" s="93">
        <v>115</v>
      </c>
      <c r="BF2638" s="96">
        <f t="shared" si="993"/>
        <v>13115</v>
      </c>
      <c r="BG2638" s="96">
        <f t="shared" si="992"/>
        <v>13115</v>
      </c>
      <c r="BI2638" s="7" t="s">
        <v>1447</v>
      </c>
    </row>
    <row r="2639" spans="1:61" ht="14" hidden="1" customHeight="1" outlineLevel="1" x14ac:dyDescent="0.2">
      <c r="A2639" t="s">
        <v>1659</v>
      </c>
      <c r="B2639" t="s">
        <v>1186</v>
      </c>
      <c r="C2639" s="1">
        <f t="shared" si="994"/>
        <v>128267</v>
      </c>
      <c r="D2639" s="7">
        <f>IF(N2639&gt;0, RANK(N2639,(N2639:P2639,Q2639:AF2639)),0)</f>
        <v>2</v>
      </c>
      <c r="E2639" s="7">
        <f>IF(O2639&gt;0,RANK(O2639,(N2639:P2639,Q2639:AF2639)),0)</f>
        <v>1</v>
      </c>
      <c r="F2639" s="7">
        <f>IF(P2639&gt;0,RANK(P2639,(N2639:P2639,Q2639:AF2639)),0)</f>
        <v>0</v>
      </c>
      <c r="G2639" s="1">
        <f t="shared" si="985"/>
        <v>46423</v>
      </c>
      <c r="H2639" s="2">
        <f t="shared" si="986"/>
        <v>0.36192473512282974</v>
      </c>
      <c r="I2639" s="2"/>
      <c r="J2639" s="2">
        <f t="shared" si="987"/>
        <v>0.30583860229053461</v>
      </c>
      <c r="K2639" s="2">
        <f t="shared" si="987"/>
        <v>0.66776333741336436</v>
      </c>
      <c r="L2639" s="2">
        <f t="shared" si="987"/>
        <v>0</v>
      </c>
      <c r="M2639" s="2">
        <f t="shared" si="988"/>
        <v>2.6398060296101034E-2</v>
      </c>
      <c r="N2639" s="167">
        <v>39229</v>
      </c>
      <c r="O2639" s="167">
        <v>85652</v>
      </c>
      <c r="P2639" s="167"/>
      <c r="Q2639" s="167">
        <v>3386</v>
      </c>
      <c r="R2639" s="167"/>
      <c r="S2639" s="167"/>
      <c r="X2639" s="1"/>
      <c r="AP2639" s="7">
        <f>IF(Q2639&gt;0,RANK(Q2639,(N2639:P2639,Q2639:AF2639)),0)</f>
        <v>3</v>
      </c>
      <c r="AQ2639" s="7">
        <f>IF(R2639&gt;0,RANK(R2639,(N2639:P2639,Q2639:AF2639)),0)</f>
        <v>0</v>
      </c>
      <c r="AR2639" s="7">
        <f>IF(T2639&gt;0,RANK(T2639,(N2639:P2639,Q2639:AF2639)),0)</f>
        <v>0</v>
      </c>
      <c r="AS2639" s="7">
        <f>IF(S2639&gt;0,RANK(S2639,(N2639:P2639,Q2639:AF2639)),0)</f>
        <v>0</v>
      </c>
      <c r="AT2639" s="2">
        <f t="shared" si="989"/>
        <v>2.6398060296101103E-2</v>
      </c>
      <c r="AU2639" s="2">
        <f t="shared" si="989"/>
        <v>0</v>
      </c>
      <c r="AV2639" s="2">
        <f t="shared" si="990"/>
        <v>0</v>
      </c>
      <c r="AW2639" s="2">
        <f t="shared" si="991"/>
        <v>0</v>
      </c>
      <c r="AY2639" t="s">
        <v>1659</v>
      </c>
      <c r="AZ2639" t="s">
        <v>1186</v>
      </c>
      <c r="BC2639">
        <v>2</v>
      </c>
      <c r="BD2639" s="91">
        <v>13</v>
      </c>
      <c r="BE2639" s="93">
        <v>117</v>
      </c>
      <c r="BF2639" s="96">
        <f t="shared" si="993"/>
        <v>13117</v>
      </c>
      <c r="BG2639" s="96">
        <f t="shared" si="992"/>
        <v>13117</v>
      </c>
      <c r="BI2639" s="7" t="s">
        <v>1447</v>
      </c>
    </row>
    <row r="2640" spans="1:61" ht="14" hidden="1" customHeight="1" outlineLevel="1" x14ac:dyDescent="0.2">
      <c r="A2640" t="s">
        <v>2356</v>
      </c>
      <c r="B2640" t="s">
        <v>1186</v>
      </c>
      <c r="C2640" s="1">
        <f t="shared" si="994"/>
        <v>10645</v>
      </c>
      <c r="D2640" s="7">
        <f>IF(N2640&gt;0, RANK(N2640,(N2640:P2640,Q2640:AF2640)),0)</f>
        <v>2</v>
      </c>
      <c r="E2640" s="7">
        <f>IF(O2640&gt;0,RANK(O2640,(N2640:P2640,Q2640:AF2640)),0)</f>
        <v>1</v>
      </c>
      <c r="F2640" s="7">
        <f>IF(P2640&gt;0,RANK(P2640,(N2640:P2640,Q2640:AF2640)),0)</f>
        <v>0</v>
      </c>
      <c r="G2640" s="1">
        <f t="shared" si="985"/>
        <v>7528</v>
      </c>
      <c r="H2640" s="2">
        <f t="shared" si="986"/>
        <v>0.70718647252231093</v>
      </c>
      <c r="I2640" s="2"/>
      <c r="J2640" s="2">
        <f t="shared" si="987"/>
        <v>0.13762329732268672</v>
      </c>
      <c r="K2640" s="2">
        <f t="shared" si="987"/>
        <v>0.84480976984499767</v>
      </c>
      <c r="L2640" s="2">
        <f t="shared" si="987"/>
        <v>0</v>
      </c>
      <c r="M2640" s="2">
        <f t="shared" si="988"/>
        <v>1.7566932832315585E-2</v>
      </c>
      <c r="N2640" s="167">
        <v>1465</v>
      </c>
      <c r="O2640" s="167">
        <v>8993</v>
      </c>
      <c r="P2640" s="167"/>
      <c r="Q2640" s="167">
        <v>187</v>
      </c>
      <c r="R2640" s="167"/>
      <c r="S2640" s="167"/>
      <c r="X2640" s="1"/>
      <c r="AP2640" s="7">
        <f>IF(Q2640&gt;0,RANK(Q2640,(N2640:P2640,Q2640:AF2640)),0)</f>
        <v>3</v>
      </c>
      <c r="AQ2640" s="7">
        <f>IF(R2640&gt;0,RANK(R2640,(N2640:P2640,Q2640:AF2640)),0)</f>
        <v>0</v>
      </c>
      <c r="AR2640" s="7">
        <f>IF(T2640&gt;0,RANK(T2640,(N2640:P2640,Q2640:AF2640)),0)</f>
        <v>0</v>
      </c>
      <c r="AS2640" s="7">
        <f>IF(S2640&gt;0,RANK(S2640,(N2640:P2640,Q2640:AF2640)),0)</f>
        <v>0</v>
      </c>
      <c r="AT2640" s="2">
        <f t="shared" si="989"/>
        <v>1.756693283231564E-2</v>
      </c>
      <c r="AU2640" s="2">
        <f t="shared" si="989"/>
        <v>0</v>
      </c>
      <c r="AV2640" s="2">
        <f t="shared" si="990"/>
        <v>0</v>
      </c>
      <c r="AW2640" s="2">
        <f t="shared" si="991"/>
        <v>0</v>
      </c>
      <c r="AY2640" t="s">
        <v>2356</v>
      </c>
      <c r="AZ2640" t="s">
        <v>1186</v>
      </c>
      <c r="BA2640">
        <v>9</v>
      </c>
      <c r="BC2640">
        <v>2</v>
      </c>
      <c r="BD2640" s="91">
        <v>13</v>
      </c>
      <c r="BE2640" s="93">
        <v>119</v>
      </c>
      <c r="BF2640" s="96">
        <f t="shared" si="993"/>
        <v>13119</v>
      </c>
      <c r="BG2640" s="96">
        <f t="shared" si="992"/>
        <v>13119</v>
      </c>
      <c r="BI2640" s="7" t="s">
        <v>1447</v>
      </c>
    </row>
    <row r="2641" spans="1:61" ht="14" hidden="1" customHeight="1" outlineLevel="1" x14ac:dyDescent="0.2">
      <c r="A2641" t="s">
        <v>866</v>
      </c>
      <c r="B2641" t="s">
        <v>1186</v>
      </c>
      <c r="C2641" s="1">
        <f t="shared" si="994"/>
        <v>520778</v>
      </c>
      <c r="D2641" s="7">
        <f>IF(N2641&gt;0, RANK(N2641,(N2641:P2641,Q2641:AF2641)),0)</f>
        <v>1</v>
      </c>
      <c r="E2641" s="7">
        <f>IF(O2641&gt;0,RANK(O2641,(N2641:P2641,Q2641:AF2641)),0)</f>
        <v>2</v>
      </c>
      <c r="F2641" s="7">
        <f>IF(P2641&gt;0,RANK(P2641,(N2641:P2641,Q2641:AF2641)),0)</f>
        <v>0</v>
      </c>
      <c r="G2641" s="1">
        <f t="shared" si="985"/>
        <v>216803</v>
      </c>
      <c r="H2641" s="2">
        <f t="shared" si="986"/>
        <v>0.41630598834820209</v>
      </c>
      <c r="I2641" s="2"/>
      <c r="J2641" s="2">
        <f t="shared" si="987"/>
        <v>0.69755058777444512</v>
      </c>
      <c r="K2641" s="2">
        <f t="shared" si="987"/>
        <v>0.28124459942624302</v>
      </c>
      <c r="L2641" s="2">
        <f t="shared" si="987"/>
        <v>0</v>
      </c>
      <c r="M2641" s="2">
        <f t="shared" si="988"/>
        <v>2.1204812799311856E-2</v>
      </c>
      <c r="N2641" s="167">
        <v>363269</v>
      </c>
      <c r="O2641" s="167">
        <v>146466</v>
      </c>
      <c r="P2641" s="167"/>
      <c r="Q2641" s="167">
        <v>11043</v>
      </c>
      <c r="R2641" s="167"/>
      <c r="S2641" s="167"/>
      <c r="X2641" s="1"/>
      <c r="AP2641" s="7">
        <f>IF(Q2641&gt;0,RANK(Q2641,(N2641:P2641,Q2641:AF2641)),0)</f>
        <v>3</v>
      </c>
      <c r="AQ2641" s="7">
        <f>IF(R2641&gt;0,RANK(R2641,(N2641:P2641,Q2641:AF2641)),0)</f>
        <v>0</v>
      </c>
      <c r="AR2641" s="7">
        <f>IF(T2641&gt;0,RANK(T2641,(N2641:P2641,Q2641:AF2641)),0)</f>
        <v>0</v>
      </c>
      <c r="AS2641" s="7">
        <f>IF(S2641&gt;0,RANK(S2641,(N2641:P2641,Q2641:AF2641)),0)</f>
        <v>0</v>
      </c>
      <c r="AT2641" s="2">
        <f t="shared" si="989"/>
        <v>2.1204812799311797E-2</v>
      </c>
      <c r="AU2641" s="2">
        <f t="shared" si="989"/>
        <v>0</v>
      </c>
      <c r="AV2641" s="2">
        <f t="shared" si="990"/>
        <v>0</v>
      </c>
      <c r="AW2641" s="2">
        <f t="shared" si="991"/>
        <v>0</v>
      </c>
      <c r="AY2641" t="s">
        <v>866</v>
      </c>
      <c r="AZ2641" t="s">
        <v>1186</v>
      </c>
      <c r="BC2641">
        <v>2</v>
      </c>
      <c r="BD2641" s="91">
        <v>13</v>
      </c>
      <c r="BE2641" s="93">
        <v>121</v>
      </c>
      <c r="BF2641" s="96">
        <f t="shared" si="993"/>
        <v>13121</v>
      </c>
      <c r="BG2641" s="96">
        <f t="shared" si="992"/>
        <v>13121</v>
      </c>
      <c r="BI2641" s="7" t="s">
        <v>1447</v>
      </c>
    </row>
    <row r="2642" spans="1:61" ht="14" hidden="1" customHeight="1" outlineLevel="1" x14ac:dyDescent="0.2">
      <c r="A2642" t="s">
        <v>1893</v>
      </c>
      <c r="B2642" t="s">
        <v>1186</v>
      </c>
      <c r="C2642" s="1">
        <f t="shared" si="994"/>
        <v>16307</v>
      </c>
      <c r="D2642" s="7">
        <f>IF(N2642&gt;0, RANK(N2642,(N2642:P2642,Q2642:AF2642)),0)</f>
        <v>2</v>
      </c>
      <c r="E2642" s="7">
        <f>IF(O2642&gt;0,RANK(O2642,(N2642:P2642,Q2642:AF2642)),0)</f>
        <v>1</v>
      </c>
      <c r="F2642" s="7">
        <f>IF(P2642&gt;0,RANK(P2642,(N2642:P2642,Q2642:AF2642)),0)</f>
        <v>0</v>
      </c>
      <c r="G2642" s="1">
        <f t="shared" si="985"/>
        <v>10491</v>
      </c>
      <c r="H2642" s="2">
        <f t="shared" si="986"/>
        <v>0.64334334948181759</v>
      </c>
      <c r="I2642" s="2"/>
      <c r="J2642" s="2">
        <f t="shared" si="987"/>
        <v>0.16649291715214326</v>
      </c>
      <c r="K2642" s="2">
        <f t="shared" si="987"/>
        <v>0.80983626663396091</v>
      </c>
      <c r="L2642" s="2">
        <f t="shared" si="987"/>
        <v>0</v>
      </c>
      <c r="M2642" s="2">
        <f t="shared" si="988"/>
        <v>2.3670816213895884E-2</v>
      </c>
      <c r="N2642" s="167">
        <v>2715</v>
      </c>
      <c r="O2642" s="167">
        <v>13206</v>
      </c>
      <c r="P2642" s="167"/>
      <c r="Q2642" s="167">
        <v>386</v>
      </c>
      <c r="R2642" s="167"/>
      <c r="S2642" s="167"/>
      <c r="X2642" s="1"/>
      <c r="AP2642" s="7">
        <f>IF(Q2642&gt;0,RANK(Q2642,(N2642:P2642,Q2642:AF2642)),0)</f>
        <v>3</v>
      </c>
      <c r="AQ2642" s="7">
        <f>IF(R2642&gt;0,RANK(R2642,(N2642:P2642,Q2642:AF2642)),0)</f>
        <v>0</v>
      </c>
      <c r="AR2642" s="7">
        <f>IF(T2642&gt;0,RANK(T2642,(N2642:P2642,Q2642:AF2642)),0)</f>
        <v>0</v>
      </c>
      <c r="AS2642" s="7">
        <f>IF(S2642&gt;0,RANK(S2642,(N2642:P2642,Q2642:AF2642)),0)</f>
        <v>0</v>
      </c>
      <c r="AT2642" s="2">
        <f t="shared" si="989"/>
        <v>2.3670816213895874E-2</v>
      </c>
      <c r="AU2642" s="2">
        <f t="shared" si="989"/>
        <v>0</v>
      </c>
      <c r="AV2642" s="2">
        <f t="shared" si="990"/>
        <v>0</v>
      </c>
      <c r="AW2642" s="2">
        <f t="shared" si="991"/>
        <v>0</v>
      </c>
      <c r="AY2642" t="s">
        <v>1893</v>
      </c>
      <c r="AZ2642" t="s">
        <v>1186</v>
      </c>
      <c r="BA2642">
        <v>9</v>
      </c>
      <c r="BC2642">
        <v>2</v>
      </c>
      <c r="BD2642" s="91">
        <v>13</v>
      </c>
      <c r="BE2642" s="93">
        <v>123</v>
      </c>
      <c r="BF2642" s="96">
        <f t="shared" si="993"/>
        <v>13123</v>
      </c>
      <c r="BG2642" s="96">
        <f t="shared" si="992"/>
        <v>13123</v>
      </c>
      <c r="BI2642" s="7" t="s">
        <v>1447</v>
      </c>
    </row>
    <row r="2643" spans="1:61" ht="14" hidden="1" customHeight="1" outlineLevel="1" x14ac:dyDescent="0.2">
      <c r="A2643" t="s">
        <v>522</v>
      </c>
      <c r="B2643" t="s">
        <v>1186</v>
      </c>
      <c r="C2643" s="1">
        <f t="shared" si="994"/>
        <v>1540</v>
      </c>
      <c r="D2643" s="7">
        <f>IF(N2643&gt;0, RANK(N2643,(N2643:P2643,Q2643:AF2643)),0)</f>
        <v>2</v>
      </c>
      <c r="E2643" s="7">
        <f>IF(O2643&gt;0,RANK(O2643,(N2643:P2643,Q2643:AF2643)),0)</f>
        <v>1</v>
      </c>
      <c r="F2643" s="7">
        <f>IF(P2643&gt;0,RANK(P2643,(N2643:P2643,Q2643:AF2643)),0)</f>
        <v>0</v>
      </c>
      <c r="G2643" s="1">
        <f t="shared" si="985"/>
        <v>1216</v>
      </c>
      <c r="H2643" s="2">
        <f t="shared" si="986"/>
        <v>0.78961038961038965</v>
      </c>
      <c r="I2643" s="2"/>
      <c r="J2643" s="2">
        <f t="shared" si="987"/>
        <v>9.7402597402597407E-2</v>
      </c>
      <c r="K2643" s="2">
        <f t="shared" si="987"/>
        <v>0.88701298701298703</v>
      </c>
      <c r="L2643" s="2">
        <f t="shared" si="987"/>
        <v>0</v>
      </c>
      <c r="M2643" s="2">
        <f t="shared" si="988"/>
        <v>1.558441558441559E-2</v>
      </c>
      <c r="N2643" s="167">
        <v>150</v>
      </c>
      <c r="O2643" s="167">
        <v>1366</v>
      </c>
      <c r="P2643" s="167"/>
      <c r="Q2643" s="167">
        <v>24</v>
      </c>
      <c r="R2643" s="167"/>
      <c r="S2643" s="167"/>
      <c r="X2643" s="1"/>
      <c r="AP2643" s="7">
        <f>IF(Q2643&gt;0,RANK(Q2643,(N2643:P2643,Q2643:AF2643)),0)</f>
        <v>3</v>
      </c>
      <c r="AQ2643" s="7">
        <f>IF(R2643&gt;0,RANK(R2643,(N2643:P2643,Q2643:AF2643)),0)</f>
        <v>0</v>
      </c>
      <c r="AR2643" s="7">
        <f>IF(T2643&gt;0,RANK(T2643,(N2643:P2643,Q2643:AF2643)),0)</f>
        <v>0</v>
      </c>
      <c r="AS2643" s="7">
        <f>IF(S2643&gt;0,RANK(S2643,(N2643:P2643,Q2643:AF2643)),0)</f>
        <v>0</v>
      </c>
      <c r="AT2643" s="2">
        <f t="shared" si="989"/>
        <v>1.5584415584415584E-2</v>
      </c>
      <c r="AU2643" s="2">
        <f t="shared" si="989"/>
        <v>0</v>
      </c>
      <c r="AV2643" s="2">
        <f t="shared" si="990"/>
        <v>0</v>
      </c>
      <c r="AW2643" s="2">
        <f t="shared" si="991"/>
        <v>0</v>
      </c>
      <c r="AY2643" t="s">
        <v>522</v>
      </c>
      <c r="AZ2643" t="s">
        <v>1186</v>
      </c>
      <c r="BA2643">
        <v>10</v>
      </c>
      <c r="BC2643">
        <v>2</v>
      </c>
      <c r="BD2643" s="91">
        <v>13</v>
      </c>
      <c r="BE2643" s="93">
        <v>125</v>
      </c>
      <c r="BF2643" s="96">
        <f t="shared" si="993"/>
        <v>13125</v>
      </c>
      <c r="BG2643" s="96">
        <f t="shared" si="992"/>
        <v>13125</v>
      </c>
      <c r="BI2643" s="7" t="s">
        <v>1447</v>
      </c>
    </row>
    <row r="2644" spans="1:61" ht="14" hidden="1" customHeight="1" outlineLevel="1" x14ac:dyDescent="0.2">
      <c r="A2644" t="s">
        <v>1898</v>
      </c>
      <c r="B2644" t="s">
        <v>1186</v>
      </c>
      <c r="C2644" s="1">
        <f t="shared" si="994"/>
        <v>41468</v>
      </c>
      <c r="D2644" s="7">
        <f>IF(N2644&gt;0, RANK(N2644,(N2644:P2644,Q2644:AF2644)),0)</f>
        <v>2</v>
      </c>
      <c r="E2644" s="7">
        <f>IF(O2644&gt;0,RANK(O2644,(N2644:P2644,Q2644:AF2644)),0)</f>
        <v>1</v>
      </c>
      <c r="F2644" s="7">
        <f>IF(P2644&gt;0,RANK(P2644,(N2644:P2644,Q2644:AF2644)),0)</f>
        <v>0</v>
      </c>
      <c r="G2644" s="1">
        <f t="shared" si="985"/>
        <v>10622</v>
      </c>
      <c r="H2644" s="2">
        <f t="shared" si="986"/>
        <v>0.25614931995755763</v>
      </c>
      <c r="I2644" s="2"/>
      <c r="J2644" s="2">
        <f t="shared" si="987"/>
        <v>0.36022957461174882</v>
      </c>
      <c r="K2644" s="2">
        <f t="shared" si="987"/>
        <v>0.6163788945693065</v>
      </c>
      <c r="L2644" s="2">
        <f t="shared" si="987"/>
        <v>0</v>
      </c>
      <c r="M2644" s="2">
        <f t="shared" si="988"/>
        <v>2.3391530818944739E-2</v>
      </c>
      <c r="N2644" s="167">
        <v>14938</v>
      </c>
      <c r="O2644" s="167">
        <v>25560</v>
      </c>
      <c r="P2644" s="167"/>
      <c r="Q2644" s="167">
        <v>970</v>
      </c>
      <c r="R2644" s="167"/>
      <c r="S2644" s="167"/>
      <c r="X2644" s="1"/>
      <c r="AP2644" s="7">
        <f>IF(Q2644&gt;0,RANK(Q2644,(N2644:P2644,Q2644:AF2644)),0)</f>
        <v>3</v>
      </c>
      <c r="AQ2644" s="7">
        <f>IF(R2644&gt;0,RANK(R2644,(N2644:P2644,Q2644:AF2644)),0)</f>
        <v>0</v>
      </c>
      <c r="AR2644" s="7">
        <f>IF(T2644&gt;0,RANK(T2644,(N2644:P2644,Q2644:AF2644)),0)</f>
        <v>0</v>
      </c>
      <c r="AS2644" s="7">
        <f>IF(S2644&gt;0,RANK(S2644,(N2644:P2644,Q2644:AF2644)),0)</f>
        <v>0</v>
      </c>
      <c r="AT2644" s="2">
        <f t="shared" si="989"/>
        <v>2.3391530818944729E-2</v>
      </c>
      <c r="AU2644" s="2">
        <f t="shared" si="989"/>
        <v>0</v>
      </c>
      <c r="AV2644" s="2">
        <f t="shared" si="990"/>
        <v>0</v>
      </c>
      <c r="AW2644" s="2">
        <f t="shared" si="991"/>
        <v>0</v>
      </c>
      <c r="AY2644" t="s">
        <v>1898</v>
      </c>
      <c r="AZ2644" t="s">
        <v>1186</v>
      </c>
      <c r="BA2644">
        <v>1</v>
      </c>
      <c r="BC2644">
        <v>2</v>
      </c>
      <c r="BD2644" s="91">
        <v>13</v>
      </c>
      <c r="BE2644" s="93">
        <v>127</v>
      </c>
      <c r="BF2644" s="96">
        <f t="shared" si="993"/>
        <v>13127</v>
      </c>
      <c r="BG2644" s="96">
        <f t="shared" si="992"/>
        <v>13127</v>
      </c>
      <c r="BI2644" s="7" t="s">
        <v>1447</v>
      </c>
    </row>
    <row r="2645" spans="1:61" ht="14" hidden="1" customHeight="1" outlineLevel="1" x14ac:dyDescent="0.2">
      <c r="A2645" t="s">
        <v>1309</v>
      </c>
      <c r="B2645" t="s">
        <v>1186</v>
      </c>
      <c r="C2645" s="1">
        <f t="shared" si="994"/>
        <v>23766</v>
      </c>
      <c r="D2645" s="7">
        <f>IF(N2645&gt;0, RANK(N2645,(N2645:P2645,Q2645:AF2645)),0)</f>
        <v>2</v>
      </c>
      <c r="E2645" s="7">
        <f>IF(O2645&gt;0,RANK(O2645,(N2645:P2645,Q2645:AF2645)),0)</f>
        <v>1</v>
      </c>
      <c r="F2645" s="7">
        <f>IF(P2645&gt;0,RANK(P2645,(N2645:P2645,Q2645:AF2645)),0)</f>
        <v>0</v>
      </c>
      <c r="G2645" s="1">
        <f t="shared" si="985"/>
        <v>14829</v>
      </c>
      <c r="H2645" s="2">
        <f t="shared" si="986"/>
        <v>0.62395859631406214</v>
      </c>
      <c r="I2645" s="2"/>
      <c r="J2645" s="2">
        <f t="shared" si="987"/>
        <v>0.17596566523605151</v>
      </c>
      <c r="K2645" s="2">
        <f t="shared" si="987"/>
        <v>0.79992426155011365</v>
      </c>
      <c r="L2645" s="2">
        <f t="shared" si="987"/>
        <v>0</v>
      </c>
      <c r="M2645" s="2">
        <f t="shared" si="988"/>
        <v>2.4110073213834848E-2</v>
      </c>
      <c r="N2645" s="167">
        <v>4182</v>
      </c>
      <c r="O2645" s="167">
        <v>19011</v>
      </c>
      <c r="P2645" s="167"/>
      <c r="Q2645" s="167">
        <v>573</v>
      </c>
      <c r="R2645" s="167"/>
      <c r="S2645" s="167"/>
      <c r="X2645" s="1"/>
      <c r="AP2645" s="7">
        <f>IF(Q2645&gt;0,RANK(Q2645,(N2645:P2645,Q2645:AF2645)),0)</f>
        <v>3</v>
      </c>
      <c r="AQ2645" s="7">
        <f>IF(R2645&gt;0,RANK(R2645,(N2645:P2645,Q2645:AF2645)),0)</f>
        <v>0</v>
      </c>
      <c r="AR2645" s="7">
        <f>IF(T2645&gt;0,RANK(T2645,(N2645:P2645,Q2645:AF2645)),0)</f>
        <v>0</v>
      </c>
      <c r="AS2645" s="7">
        <f>IF(S2645&gt;0,RANK(S2645,(N2645:P2645,Q2645:AF2645)),0)</f>
        <v>0</v>
      </c>
      <c r="AT2645" s="2">
        <f t="shared" si="989"/>
        <v>2.411007321383489E-2</v>
      </c>
      <c r="AU2645" s="2">
        <f t="shared" si="989"/>
        <v>0</v>
      </c>
      <c r="AV2645" s="2">
        <f t="shared" si="990"/>
        <v>0</v>
      </c>
      <c r="AW2645" s="2">
        <f t="shared" si="991"/>
        <v>0</v>
      </c>
      <c r="AY2645" t="s">
        <v>1309</v>
      </c>
      <c r="AZ2645" t="s">
        <v>1186</v>
      </c>
      <c r="BA2645">
        <v>14</v>
      </c>
      <c r="BC2645">
        <v>2</v>
      </c>
      <c r="BD2645" s="91">
        <v>13</v>
      </c>
      <c r="BE2645" s="93">
        <v>129</v>
      </c>
      <c r="BF2645" s="96">
        <f t="shared" si="993"/>
        <v>13129</v>
      </c>
      <c r="BG2645" s="96">
        <f t="shared" si="992"/>
        <v>13129</v>
      </c>
      <c r="BI2645" s="7" t="s">
        <v>1447</v>
      </c>
    </row>
    <row r="2646" spans="1:61" ht="14" hidden="1" customHeight="1" outlineLevel="1" x14ac:dyDescent="0.2">
      <c r="A2646" t="s">
        <v>1149</v>
      </c>
      <c r="B2646" t="s">
        <v>1186</v>
      </c>
      <c r="C2646" s="1">
        <f t="shared" ref="C2646:C2677" si="995">SUM(N2646:AN2646)</f>
        <v>10580</v>
      </c>
      <c r="D2646" s="7">
        <f>IF(N2646&gt;0, RANK(N2646,(N2646:P2646,Q2646:AF2646)),0)</f>
        <v>2</v>
      </c>
      <c r="E2646" s="7">
        <f>IF(O2646&gt;0,RANK(O2646,(N2646:P2646,Q2646:AF2646)),0)</f>
        <v>1</v>
      </c>
      <c r="F2646" s="7">
        <f>IF(P2646&gt;0,RANK(P2646,(N2646:P2646,Q2646:AF2646)),0)</f>
        <v>0</v>
      </c>
      <c r="G2646" s="1">
        <f t="shared" ref="G2646:G2709" si="996">IF(C2646&gt;0,MAX(N2646:P2646)-LARGE(N2646:P2646,2),0)</f>
        <v>3504</v>
      </c>
      <c r="H2646" s="2">
        <f t="shared" ref="H2646:H2709" si="997">IF(C2646&gt;0,G2646/C2646,0)</f>
        <v>0.33119092627599245</v>
      </c>
      <c r="I2646" s="2"/>
      <c r="J2646" s="2">
        <f t="shared" ref="J2646:L2709" si="998">IF($C2646=0,"-",N2646/$C2646)</f>
        <v>0.32750472589792062</v>
      </c>
      <c r="K2646" s="2">
        <f t="shared" si="998"/>
        <v>0.65869565217391302</v>
      </c>
      <c r="L2646" s="2">
        <f t="shared" si="998"/>
        <v>0</v>
      </c>
      <c r="M2646" s="2">
        <f t="shared" ref="M2646:M2709" si="999">IF(C2646=0,"-",(1-J2646-K2646-L2646))</f>
        <v>1.3799621928166306E-2</v>
      </c>
      <c r="N2646" s="167">
        <v>3465</v>
      </c>
      <c r="O2646" s="167">
        <v>6969</v>
      </c>
      <c r="P2646" s="167"/>
      <c r="Q2646" s="167">
        <v>146</v>
      </c>
      <c r="R2646" s="167"/>
      <c r="S2646" s="167"/>
      <c r="X2646" s="1"/>
      <c r="AP2646" s="7">
        <f>IF(Q2646&gt;0,RANK(Q2646,(N2646:P2646,Q2646:AF2646)),0)</f>
        <v>3</v>
      </c>
      <c r="AQ2646" s="7">
        <f>IF(R2646&gt;0,RANK(R2646,(N2646:P2646,Q2646:AF2646)),0)</f>
        <v>0</v>
      </c>
      <c r="AR2646" s="7">
        <f>IF(T2646&gt;0,RANK(T2646,(N2646:P2646,Q2646:AF2646)),0)</f>
        <v>0</v>
      </c>
      <c r="AS2646" s="7">
        <f>IF(S2646&gt;0,RANK(S2646,(N2646:P2646,Q2646:AF2646)),0)</f>
        <v>0</v>
      </c>
      <c r="AT2646" s="2">
        <f t="shared" ref="AT2646:AU2709" si="1000">IF($C2646=0,"-",Q2646/$C2646)</f>
        <v>1.3799621928166351E-2</v>
      </c>
      <c r="AU2646" s="2">
        <f t="shared" si="1000"/>
        <v>0</v>
      </c>
      <c r="AV2646" s="2">
        <f t="shared" ref="AV2646:AV2709" si="1001">IF($C2646=0,"-",T2646/$C2646)</f>
        <v>0</v>
      </c>
      <c r="AW2646" s="2">
        <f t="shared" ref="AW2646:AW2709" si="1002">IF($C2646=0,"-",S2646/$C2646)</f>
        <v>0</v>
      </c>
      <c r="AY2646" t="s">
        <v>1149</v>
      </c>
      <c r="AZ2646" t="s">
        <v>1186</v>
      </c>
      <c r="BA2646">
        <v>2</v>
      </c>
      <c r="BC2646">
        <v>2</v>
      </c>
      <c r="BD2646" s="91">
        <v>13</v>
      </c>
      <c r="BE2646" s="93">
        <v>131</v>
      </c>
      <c r="BF2646" s="96">
        <f t="shared" si="993"/>
        <v>13131</v>
      </c>
      <c r="BG2646" s="96">
        <f t="shared" ref="BG2646:BG2709" si="1003">BF2646</f>
        <v>13131</v>
      </c>
      <c r="BI2646" s="7" t="s">
        <v>1447</v>
      </c>
    </row>
    <row r="2647" spans="1:61" ht="14" hidden="1" customHeight="1" outlineLevel="1" x14ac:dyDescent="0.2">
      <c r="A2647" t="s">
        <v>2168</v>
      </c>
      <c r="B2647" t="s">
        <v>1186</v>
      </c>
      <c r="C2647" s="1">
        <f t="shared" si="995"/>
        <v>11162</v>
      </c>
      <c r="D2647" s="7">
        <f>IF(N2647&gt;0, RANK(N2647,(N2647:P2647,Q2647:AF2647)),0)</f>
        <v>2</v>
      </c>
      <c r="E2647" s="7">
        <f>IF(O2647&gt;0,RANK(O2647,(N2647:P2647,Q2647:AF2647)),0)</f>
        <v>1</v>
      </c>
      <c r="F2647" s="7">
        <f>IF(P2647&gt;0,RANK(P2647,(N2647:P2647,Q2647:AF2647)),0)</f>
        <v>0</v>
      </c>
      <c r="G2647" s="1">
        <f t="shared" si="996"/>
        <v>3484</v>
      </c>
      <c r="H2647" s="2">
        <f t="shared" si="997"/>
        <v>0.31213044257301559</v>
      </c>
      <c r="I2647" s="2"/>
      <c r="J2647" s="2">
        <f t="shared" si="998"/>
        <v>0.33712596308905213</v>
      </c>
      <c r="K2647" s="2">
        <f t="shared" si="998"/>
        <v>0.64925640566206777</v>
      </c>
      <c r="L2647" s="2">
        <f t="shared" si="998"/>
        <v>0</v>
      </c>
      <c r="M2647" s="2">
        <f t="shared" si="999"/>
        <v>1.3617631248880047E-2</v>
      </c>
      <c r="N2647" s="167">
        <v>3763</v>
      </c>
      <c r="O2647" s="167">
        <v>7247</v>
      </c>
      <c r="P2647" s="167"/>
      <c r="Q2647" s="167">
        <v>152</v>
      </c>
      <c r="R2647" s="167"/>
      <c r="S2647" s="167"/>
      <c r="X2647" s="1"/>
      <c r="AP2647" s="7">
        <f>IF(Q2647&gt;0,RANK(Q2647,(N2647:P2647,Q2647:AF2647)),0)</f>
        <v>3</v>
      </c>
      <c r="AQ2647" s="7">
        <f>IF(R2647&gt;0,RANK(R2647,(N2647:P2647,Q2647:AF2647)),0)</f>
        <v>0</v>
      </c>
      <c r="AR2647" s="7">
        <f>IF(T2647&gt;0,RANK(T2647,(N2647:P2647,Q2647:AF2647)),0)</f>
        <v>0</v>
      </c>
      <c r="AS2647" s="7">
        <f>IF(S2647&gt;0,RANK(S2647,(N2647:P2647,Q2647:AF2647)),0)</f>
        <v>0</v>
      </c>
      <c r="AT2647" s="2">
        <f t="shared" si="1000"/>
        <v>1.3617631248880128E-2</v>
      </c>
      <c r="AU2647" s="2">
        <f t="shared" si="1000"/>
        <v>0</v>
      </c>
      <c r="AV2647" s="2">
        <f t="shared" si="1001"/>
        <v>0</v>
      </c>
      <c r="AW2647" s="2">
        <f t="shared" si="1002"/>
        <v>0</v>
      </c>
      <c r="AY2647" t="s">
        <v>2168</v>
      </c>
      <c r="AZ2647" t="s">
        <v>1186</v>
      </c>
      <c r="BA2647">
        <v>10</v>
      </c>
      <c r="BC2647">
        <v>2</v>
      </c>
      <c r="BD2647" s="91">
        <v>13</v>
      </c>
      <c r="BE2647" s="93">
        <v>133</v>
      </c>
      <c r="BF2647" s="96">
        <f t="shared" si="993"/>
        <v>13133</v>
      </c>
      <c r="BG2647" s="96">
        <f t="shared" si="1003"/>
        <v>13133</v>
      </c>
      <c r="BI2647" s="7" t="s">
        <v>1447</v>
      </c>
    </row>
    <row r="2648" spans="1:61" ht="14" hidden="1" customHeight="1" outlineLevel="1" x14ac:dyDescent="0.2">
      <c r="A2648" t="s">
        <v>1298</v>
      </c>
      <c r="B2648" t="s">
        <v>1186</v>
      </c>
      <c r="C2648" s="1">
        <f t="shared" si="995"/>
        <v>411206</v>
      </c>
      <c r="D2648" s="7">
        <f>IF(N2648&gt;0, RANK(N2648,(N2648:P2648,Q2648:AF2648)),0)</f>
        <v>1</v>
      </c>
      <c r="E2648" s="7">
        <f>IF(O2648&gt;0,RANK(O2648,(N2648:P2648,Q2648:AF2648)),0)</f>
        <v>2</v>
      </c>
      <c r="F2648" s="7">
        <f>IF(P2648&gt;0,RANK(P2648,(N2648:P2648,Q2648:AF2648)),0)</f>
        <v>0</v>
      </c>
      <c r="G2648" s="1">
        <f t="shared" si="996"/>
        <v>66797</v>
      </c>
      <c r="H2648" s="2">
        <f t="shared" si="997"/>
        <v>0.16244169588965141</v>
      </c>
      <c r="I2648" s="2"/>
      <c r="J2648" s="2">
        <f t="shared" si="998"/>
        <v>0.56796593434920695</v>
      </c>
      <c r="K2648" s="2">
        <f t="shared" si="998"/>
        <v>0.40552423845955554</v>
      </c>
      <c r="L2648" s="2">
        <f t="shared" si="998"/>
        <v>0</v>
      </c>
      <c r="M2648" s="2">
        <f t="shared" si="999"/>
        <v>2.6509827191237512E-2</v>
      </c>
      <c r="N2648" s="167">
        <v>233551</v>
      </c>
      <c r="O2648" s="167">
        <v>166754</v>
      </c>
      <c r="P2648" s="167"/>
      <c r="Q2648" s="167">
        <v>10901</v>
      </c>
      <c r="R2648" s="167"/>
      <c r="S2648" s="167"/>
      <c r="X2648" s="1"/>
      <c r="AP2648" s="7">
        <f>IF(Q2648&gt;0,RANK(Q2648,(N2648:P2648,Q2648:AF2648)),0)</f>
        <v>3</v>
      </c>
      <c r="AQ2648" s="7">
        <f>IF(R2648&gt;0,RANK(R2648,(N2648:P2648,Q2648:AF2648)),0)</f>
        <v>0</v>
      </c>
      <c r="AR2648" s="7">
        <f>IF(T2648&gt;0,RANK(T2648,(N2648:P2648,Q2648:AF2648)),0)</f>
        <v>0</v>
      </c>
      <c r="AS2648" s="7">
        <f>IF(S2648&gt;0,RANK(S2648,(N2648:P2648,Q2648:AF2648)),0)</f>
        <v>0</v>
      </c>
      <c r="AT2648" s="2">
        <f t="shared" si="1000"/>
        <v>2.650982719123748E-2</v>
      </c>
      <c r="AU2648" s="2">
        <f t="shared" si="1000"/>
        <v>0</v>
      </c>
      <c r="AV2648" s="2">
        <f t="shared" si="1001"/>
        <v>0</v>
      </c>
      <c r="AW2648" s="2">
        <f t="shared" si="1002"/>
        <v>0</v>
      </c>
      <c r="AY2648" t="s">
        <v>1298</v>
      </c>
      <c r="AZ2648" t="s">
        <v>1186</v>
      </c>
      <c r="BC2648">
        <v>2</v>
      </c>
      <c r="BD2648" s="91">
        <v>13</v>
      </c>
      <c r="BE2648" s="93">
        <v>135</v>
      </c>
      <c r="BF2648" s="96">
        <f t="shared" si="993"/>
        <v>13135</v>
      </c>
      <c r="BG2648" s="96">
        <f t="shared" si="1003"/>
        <v>13135</v>
      </c>
      <c r="BI2648" s="7" t="s">
        <v>1447</v>
      </c>
    </row>
    <row r="2649" spans="1:61" ht="14" hidden="1" customHeight="1" outlineLevel="1" x14ac:dyDescent="0.2">
      <c r="A2649" t="s">
        <v>867</v>
      </c>
      <c r="B2649" t="s">
        <v>1186</v>
      </c>
      <c r="C2649" s="1">
        <f t="shared" si="995"/>
        <v>20259</v>
      </c>
      <c r="D2649" s="7">
        <f>IF(N2649&gt;0, RANK(N2649,(N2649:P2649,Q2649:AF2649)),0)</f>
        <v>2</v>
      </c>
      <c r="E2649" s="7">
        <f>IF(O2649&gt;0,RANK(O2649,(N2649:P2649,Q2649:AF2649)),0)</f>
        <v>1</v>
      </c>
      <c r="F2649" s="7">
        <f>IF(P2649&gt;0,RANK(P2649,(N2649:P2649,Q2649:AF2649)),0)</f>
        <v>0</v>
      </c>
      <c r="G2649" s="1">
        <f t="shared" si="996"/>
        <v>13045</v>
      </c>
      <c r="H2649" s="2">
        <f t="shared" si="997"/>
        <v>0.64391134804284511</v>
      </c>
      <c r="I2649" s="2"/>
      <c r="J2649" s="2">
        <f t="shared" si="998"/>
        <v>0.16486499827237278</v>
      </c>
      <c r="K2649" s="2">
        <f t="shared" si="998"/>
        <v>0.80877634631521789</v>
      </c>
      <c r="L2649" s="2">
        <f t="shared" si="998"/>
        <v>0</v>
      </c>
      <c r="M2649" s="2">
        <f t="shared" si="999"/>
        <v>2.6358655412409338E-2</v>
      </c>
      <c r="N2649" s="167">
        <v>3340</v>
      </c>
      <c r="O2649" s="167">
        <v>16385</v>
      </c>
      <c r="P2649" s="167"/>
      <c r="Q2649" s="167">
        <v>534</v>
      </c>
      <c r="R2649" s="167"/>
      <c r="S2649" s="167"/>
      <c r="X2649" s="1"/>
      <c r="AP2649" s="7">
        <f>IF(Q2649&gt;0,RANK(Q2649,(N2649:P2649,Q2649:AF2649)),0)</f>
        <v>3</v>
      </c>
      <c r="AQ2649" s="7">
        <f>IF(R2649&gt;0,RANK(R2649,(N2649:P2649,Q2649:AF2649)),0)</f>
        <v>0</v>
      </c>
      <c r="AR2649" s="7">
        <f>IF(T2649&gt;0,RANK(T2649,(N2649:P2649,Q2649:AF2649)),0)</f>
        <v>0</v>
      </c>
      <c r="AS2649" s="7">
        <f>IF(S2649&gt;0,RANK(S2649,(N2649:P2649,Q2649:AF2649)),0)</f>
        <v>0</v>
      </c>
      <c r="AT2649" s="2">
        <f t="shared" si="1000"/>
        <v>2.6358655412409299E-2</v>
      </c>
      <c r="AU2649" s="2">
        <f t="shared" si="1000"/>
        <v>0</v>
      </c>
      <c r="AV2649" s="2">
        <f t="shared" si="1001"/>
        <v>0</v>
      </c>
      <c r="AW2649" s="2">
        <f t="shared" si="1002"/>
        <v>0</v>
      </c>
      <c r="AY2649" t="s">
        <v>867</v>
      </c>
      <c r="AZ2649" t="s">
        <v>1186</v>
      </c>
      <c r="BA2649">
        <v>9</v>
      </c>
      <c r="BC2649">
        <v>2</v>
      </c>
      <c r="BD2649" s="91">
        <v>13</v>
      </c>
      <c r="BE2649" s="93">
        <v>137</v>
      </c>
      <c r="BF2649" s="96">
        <f t="shared" ref="BF2649:BF2712" si="1004">1000*BD2649+BE2649</f>
        <v>13137</v>
      </c>
      <c r="BG2649" s="96">
        <f t="shared" si="1003"/>
        <v>13137</v>
      </c>
      <c r="BI2649" s="7" t="s">
        <v>1447</v>
      </c>
    </row>
    <row r="2650" spans="1:61" ht="14" hidden="1" customHeight="1" outlineLevel="1" x14ac:dyDescent="0.2">
      <c r="A2650" t="s">
        <v>2091</v>
      </c>
      <c r="B2650" t="s">
        <v>1186</v>
      </c>
      <c r="C2650" s="1">
        <f t="shared" si="995"/>
        <v>89787</v>
      </c>
      <c r="D2650" s="7">
        <f>IF(N2650&gt;0, RANK(N2650,(N2650:P2650,Q2650:AF2650)),0)</f>
        <v>2</v>
      </c>
      <c r="E2650" s="7">
        <f>IF(O2650&gt;0,RANK(O2650,(N2650:P2650,Q2650:AF2650)),0)</f>
        <v>1</v>
      </c>
      <c r="F2650" s="7">
        <f>IF(P2650&gt;0,RANK(P2650,(N2650:P2650,Q2650:AF2650)),0)</f>
        <v>0</v>
      </c>
      <c r="G2650" s="1">
        <f t="shared" si="996"/>
        <v>40346</v>
      </c>
      <c r="H2650" s="2">
        <f t="shared" si="997"/>
        <v>0.44935235613173397</v>
      </c>
      <c r="I2650" s="2"/>
      <c r="J2650" s="2">
        <f t="shared" si="998"/>
        <v>0.26158575294864511</v>
      </c>
      <c r="K2650" s="2">
        <f t="shared" si="998"/>
        <v>0.71093810908037913</v>
      </c>
      <c r="L2650" s="2">
        <f t="shared" si="998"/>
        <v>0</v>
      </c>
      <c r="M2650" s="2">
        <f t="shared" si="999"/>
        <v>2.74761379709757E-2</v>
      </c>
      <c r="N2650" s="167">
        <v>23487</v>
      </c>
      <c r="O2650" s="167">
        <v>63833</v>
      </c>
      <c r="P2650" s="167"/>
      <c r="Q2650" s="167">
        <v>2467</v>
      </c>
      <c r="R2650" s="167"/>
      <c r="S2650" s="167"/>
      <c r="X2650" s="1"/>
      <c r="AP2650" s="7">
        <f>IF(Q2650&gt;0,RANK(Q2650,(N2650:P2650,Q2650:AF2650)),0)</f>
        <v>3</v>
      </c>
      <c r="AQ2650" s="7">
        <f>IF(R2650&gt;0,RANK(R2650,(N2650:P2650,Q2650:AF2650)),0)</f>
        <v>0</v>
      </c>
      <c r="AR2650" s="7">
        <f>IF(T2650&gt;0,RANK(T2650,(N2650:P2650,Q2650:AF2650)),0)</f>
        <v>0</v>
      </c>
      <c r="AS2650" s="7">
        <f>IF(S2650&gt;0,RANK(S2650,(N2650:P2650,Q2650:AF2650)),0)</f>
        <v>0</v>
      </c>
      <c r="AT2650" s="2">
        <f t="shared" si="1000"/>
        <v>2.7476137970975752E-2</v>
      </c>
      <c r="AU2650" s="2">
        <f t="shared" si="1000"/>
        <v>0</v>
      </c>
      <c r="AV2650" s="2">
        <f t="shared" si="1001"/>
        <v>0</v>
      </c>
      <c r="AW2650" s="2">
        <f t="shared" si="1002"/>
        <v>0</v>
      </c>
      <c r="AY2650" t="s">
        <v>2091</v>
      </c>
      <c r="AZ2650" t="s">
        <v>1186</v>
      </c>
      <c r="BA2650">
        <v>9</v>
      </c>
      <c r="BC2650">
        <v>2</v>
      </c>
      <c r="BD2650" s="91">
        <v>13</v>
      </c>
      <c r="BE2650" s="93">
        <v>139</v>
      </c>
      <c r="BF2650" s="96">
        <f t="shared" si="1004"/>
        <v>13139</v>
      </c>
      <c r="BG2650" s="96">
        <f t="shared" si="1003"/>
        <v>13139</v>
      </c>
      <c r="BI2650" s="7" t="s">
        <v>1447</v>
      </c>
    </row>
    <row r="2651" spans="1:61" ht="14" hidden="1" customHeight="1" outlineLevel="1" x14ac:dyDescent="0.2">
      <c r="A2651" t="s">
        <v>12</v>
      </c>
      <c r="B2651" t="s">
        <v>1186</v>
      </c>
      <c r="C2651" s="1">
        <f t="shared" si="995"/>
        <v>4097</v>
      </c>
      <c r="D2651" s="7">
        <f>IF(N2651&gt;0, RANK(N2651,(N2651:P2651,Q2651:AF2651)),0)</f>
        <v>1</v>
      </c>
      <c r="E2651" s="7">
        <f>IF(O2651&gt;0,RANK(O2651,(N2651:P2651,Q2651:AF2651)),0)</f>
        <v>2</v>
      </c>
      <c r="F2651" s="7">
        <f>IF(P2651&gt;0,RANK(P2651,(N2651:P2651,Q2651:AF2651)),0)</f>
        <v>0</v>
      </c>
      <c r="G2651" s="1">
        <f t="shared" si="996"/>
        <v>1685</v>
      </c>
      <c r="H2651" s="2">
        <f t="shared" si="997"/>
        <v>0.41127654381254575</v>
      </c>
      <c r="I2651" s="2"/>
      <c r="J2651" s="2">
        <f t="shared" si="998"/>
        <v>0.69758359775445444</v>
      </c>
      <c r="K2651" s="2">
        <f t="shared" si="998"/>
        <v>0.2863070539419087</v>
      </c>
      <c r="L2651" s="2">
        <f t="shared" si="998"/>
        <v>0</v>
      </c>
      <c r="M2651" s="2">
        <f t="shared" si="999"/>
        <v>1.6109348303636861E-2</v>
      </c>
      <c r="N2651" s="167">
        <v>2858</v>
      </c>
      <c r="O2651" s="167">
        <v>1173</v>
      </c>
      <c r="P2651" s="167"/>
      <c r="Q2651" s="167">
        <v>66</v>
      </c>
      <c r="R2651" s="167"/>
      <c r="S2651" s="167"/>
      <c r="X2651" s="1"/>
      <c r="AP2651" s="7">
        <f>IF(Q2651&gt;0,RANK(Q2651,(N2651:P2651,Q2651:AF2651)),0)</f>
        <v>3</v>
      </c>
      <c r="AQ2651" s="7">
        <f>IF(R2651&gt;0,RANK(R2651,(N2651:P2651,Q2651:AF2651)),0)</f>
        <v>0</v>
      </c>
      <c r="AR2651" s="7">
        <f>IF(T2651&gt;0,RANK(T2651,(N2651:P2651,Q2651:AF2651)),0)</f>
        <v>0</v>
      </c>
      <c r="AS2651" s="7">
        <f>IF(S2651&gt;0,RANK(S2651,(N2651:P2651,Q2651:AF2651)),0)</f>
        <v>0</v>
      </c>
      <c r="AT2651" s="2">
        <f t="shared" si="1000"/>
        <v>1.6109348303636806E-2</v>
      </c>
      <c r="AU2651" s="2">
        <f t="shared" si="1000"/>
        <v>0</v>
      </c>
      <c r="AV2651" s="2">
        <f t="shared" si="1001"/>
        <v>0</v>
      </c>
      <c r="AW2651" s="2">
        <f t="shared" si="1002"/>
        <v>0</v>
      </c>
      <c r="AY2651" t="s">
        <v>12</v>
      </c>
      <c r="AZ2651" t="s">
        <v>1186</v>
      </c>
      <c r="BA2651">
        <v>10</v>
      </c>
      <c r="BC2651">
        <v>2</v>
      </c>
      <c r="BD2651" s="91">
        <v>13</v>
      </c>
      <c r="BE2651" s="93">
        <v>141</v>
      </c>
      <c r="BF2651" s="96">
        <f t="shared" si="1004"/>
        <v>13141</v>
      </c>
      <c r="BG2651" s="96">
        <f t="shared" si="1003"/>
        <v>13141</v>
      </c>
      <c r="BI2651" s="7" t="s">
        <v>1447</v>
      </c>
    </row>
    <row r="2652" spans="1:61" ht="14" hidden="1" customHeight="1" outlineLevel="1" x14ac:dyDescent="0.2">
      <c r="A2652" t="s">
        <v>422</v>
      </c>
      <c r="B2652" t="s">
        <v>1186</v>
      </c>
      <c r="C2652" s="1">
        <f t="shared" si="995"/>
        <v>14116</v>
      </c>
      <c r="D2652" s="7">
        <f>IF(N2652&gt;0, RANK(N2652,(N2652:P2652,Q2652:AF2652)),0)</f>
        <v>2</v>
      </c>
      <c r="E2652" s="7">
        <f>IF(O2652&gt;0,RANK(O2652,(N2652:P2652,Q2652:AF2652)),0)</f>
        <v>1</v>
      </c>
      <c r="F2652" s="7">
        <f>IF(P2652&gt;0,RANK(P2652,(N2652:P2652,Q2652:AF2652)),0)</f>
        <v>0</v>
      </c>
      <c r="G2652" s="1">
        <f t="shared" si="996"/>
        <v>10252</v>
      </c>
      <c r="H2652" s="2">
        <f t="shared" si="997"/>
        <v>0.72626806460753757</v>
      </c>
      <c r="I2652" s="2"/>
      <c r="J2652" s="2">
        <f t="shared" si="998"/>
        <v>0.12496457920090677</v>
      </c>
      <c r="K2652" s="2">
        <f t="shared" si="998"/>
        <v>0.85123264380844432</v>
      </c>
      <c r="L2652" s="2">
        <f t="shared" si="998"/>
        <v>0</v>
      </c>
      <c r="M2652" s="2">
        <f t="shared" si="999"/>
        <v>2.3802776990648922E-2</v>
      </c>
      <c r="N2652" s="167">
        <v>1764</v>
      </c>
      <c r="O2652" s="167">
        <v>12016</v>
      </c>
      <c r="P2652" s="167"/>
      <c r="Q2652" s="167">
        <v>336</v>
      </c>
      <c r="R2652" s="167"/>
      <c r="S2652" s="167"/>
      <c r="X2652" s="1"/>
      <c r="AP2652" s="7">
        <f>IF(Q2652&gt;0,RANK(Q2652,(N2652:P2652,Q2652:AF2652)),0)</f>
        <v>3</v>
      </c>
      <c r="AQ2652" s="7">
        <f>IF(R2652&gt;0,RANK(R2652,(N2652:P2652,Q2652:AF2652)),0)</f>
        <v>0</v>
      </c>
      <c r="AR2652" s="7">
        <f>IF(T2652&gt;0,RANK(T2652,(N2652:P2652,Q2652:AF2652)),0)</f>
        <v>0</v>
      </c>
      <c r="AS2652" s="7">
        <f>IF(S2652&gt;0,RANK(S2652,(N2652:P2652,Q2652:AF2652)),0)</f>
        <v>0</v>
      </c>
      <c r="AT2652" s="2">
        <f t="shared" si="1000"/>
        <v>2.3802776990648908E-2</v>
      </c>
      <c r="AU2652" s="2">
        <f t="shared" si="1000"/>
        <v>0</v>
      </c>
      <c r="AV2652" s="2">
        <f t="shared" si="1001"/>
        <v>0</v>
      </c>
      <c r="AW2652" s="2">
        <f t="shared" si="1002"/>
        <v>0</v>
      </c>
      <c r="AY2652" t="s">
        <v>422</v>
      </c>
      <c r="AZ2652" t="s">
        <v>1186</v>
      </c>
      <c r="BA2652">
        <v>14</v>
      </c>
      <c r="BC2652">
        <v>2</v>
      </c>
      <c r="BD2652" s="91">
        <v>13</v>
      </c>
      <c r="BE2652" s="93">
        <v>143</v>
      </c>
      <c r="BF2652" s="96">
        <f t="shared" si="1004"/>
        <v>13143</v>
      </c>
      <c r="BG2652" s="96">
        <f t="shared" si="1003"/>
        <v>13143</v>
      </c>
      <c r="BI2652" s="7" t="s">
        <v>1447</v>
      </c>
    </row>
    <row r="2653" spans="1:61" ht="14" hidden="1" customHeight="1" outlineLevel="1" x14ac:dyDescent="0.2">
      <c r="A2653" t="s">
        <v>1220</v>
      </c>
      <c r="B2653" t="s">
        <v>1186</v>
      </c>
      <c r="C2653" s="1">
        <f t="shared" si="995"/>
        <v>19854</v>
      </c>
      <c r="D2653" s="7">
        <f>IF(N2653&gt;0, RANK(N2653,(N2653:P2653,Q2653:AF2653)),0)</f>
        <v>2</v>
      </c>
      <c r="E2653" s="7">
        <f>IF(O2653&gt;0,RANK(O2653,(N2653:P2653,Q2653:AF2653)),0)</f>
        <v>1</v>
      </c>
      <c r="F2653" s="7">
        <f>IF(P2653&gt;0,RANK(P2653,(N2653:P2653,Q2653:AF2653)),0)</f>
        <v>0</v>
      </c>
      <c r="G2653" s="1">
        <f t="shared" si="996"/>
        <v>9087</v>
      </c>
      <c r="H2653" s="2">
        <f t="shared" si="997"/>
        <v>0.45769114536113631</v>
      </c>
      <c r="I2653" s="2"/>
      <c r="J2653" s="2">
        <f t="shared" si="998"/>
        <v>0.26150901581545283</v>
      </c>
      <c r="K2653" s="2">
        <f t="shared" si="998"/>
        <v>0.71920016117658914</v>
      </c>
      <c r="L2653" s="2">
        <f t="shared" si="998"/>
        <v>0</v>
      </c>
      <c r="M2653" s="2">
        <f t="shared" si="999"/>
        <v>1.9290823007958036E-2</v>
      </c>
      <c r="N2653" s="167">
        <v>5192</v>
      </c>
      <c r="O2653" s="167">
        <v>14279</v>
      </c>
      <c r="P2653" s="167"/>
      <c r="Q2653" s="167">
        <v>383</v>
      </c>
      <c r="R2653" s="167"/>
      <c r="S2653" s="167"/>
      <c r="X2653" s="1"/>
      <c r="AP2653" s="7">
        <f>IF(Q2653&gt;0,RANK(Q2653,(N2653:P2653,Q2653:AF2653)),0)</f>
        <v>3</v>
      </c>
      <c r="AQ2653" s="7">
        <f>IF(R2653&gt;0,RANK(R2653,(N2653:P2653,Q2653:AF2653)),0)</f>
        <v>0</v>
      </c>
      <c r="AR2653" s="7">
        <f>IF(T2653&gt;0,RANK(T2653,(N2653:P2653,Q2653:AF2653)),0)</f>
        <v>0</v>
      </c>
      <c r="AS2653" s="7">
        <f>IF(S2653&gt;0,RANK(S2653,(N2653:P2653,Q2653:AF2653)),0)</f>
        <v>0</v>
      </c>
      <c r="AT2653" s="2">
        <f t="shared" si="1000"/>
        <v>1.9290823007958095E-2</v>
      </c>
      <c r="AU2653" s="2">
        <f t="shared" si="1000"/>
        <v>0</v>
      </c>
      <c r="AV2653" s="2">
        <f t="shared" si="1001"/>
        <v>0</v>
      </c>
      <c r="AW2653" s="2">
        <f t="shared" si="1002"/>
        <v>0</v>
      </c>
      <c r="AY2653" t="s">
        <v>1220</v>
      </c>
      <c r="AZ2653" t="s">
        <v>1186</v>
      </c>
      <c r="BA2653">
        <v>3</v>
      </c>
      <c r="BC2653">
        <v>2</v>
      </c>
      <c r="BD2653" s="91">
        <v>13</v>
      </c>
      <c r="BE2653" s="93">
        <v>145</v>
      </c>
      <c r="BF2653" s="96">
        <f t="shared" si="1004"/>
        <v>13145</v>
      </c>
      <c r="BG2653" s="96">
        <f t="shared" si="1003"/>
        <v>13145</v>
      </c>
      <c r="BI2653" s="7" t="s">
        <v>1447</v>
      </c>
    </row>
    <row r="2654" spans="1:61" ht="14" hidden="1" customHeight="1" outlineLevel="1" x14ac:dyDescent="0.2">
      <c r="A2654" t="s">
        <v>1660</v>
      </c>
      <c r="B2654" t="s">
        <v>1186</v>
      </c>
      <c r="C2654" s="1">
        <f t="shared" si="995"/>
        <v>12532</v>
      </c>
      <c r="D2654" s="7">
        <f>IF(N2654&gt;0, RANK(N2654,(N2654:P2654,Q2654:AF2654)),0)</f>
        <v>2</v>
      </c>
      <c r="E2654" s="7">
        <f>IF(O2654&gt;0,RANK(O2654,(N2654:P2654,Q2654:AF2654)),0)</f>
        <v>1</v>
      </c>
      <c r="F2654" s="7">
        <f>IF(P2654&gt;0,RANK(P2654,(N2654:P2654,Q2654:AF2654)),0)</f>
        <v>0</v>
      </c>
      <c r="G2654" s="1">
        <f t="shared" si="996"/>
        <v>6440</v>
      </c>
      <c r="H2654" s="2">
        <f t="shared" si="997"/>
        <v>0.51388445579316944</v>
      </c>
      <c r="I2654" s="2"/>
      <c r="J2654" s="2">
        <f t="shared" si="998"/>
        <v>0.23436003830194702</v>
      </c>
      <c r="K2654" s="2">
        <f t="shared" si="998"/>
        <v>0.74824449409511651</v>
      </c>
      <c r="L2654" s="2">
        <f t="shared" si="998"/>
        <v>0</v>
      </c>
      <c r="M2654" s="2">
        <f t="shared" si="999"/>
        <v>1.7395467602936421E-2</v>
      </c>
      <c r="N2654" s="167">
        <v>2937</v>
      </c>
      <c r="O2654" s="167">
        <v>9377</v>
      </c>
      <c r="P2654" s="167"/>
      <c r="Q2654" s="167">
        <v>218</v>
      </c>
      <c r="R2654" s="167"/>
      <c r="S2654" s="167"/>
      <c r="X2654" s="1"/>
      <c r="AP2654" s="7">
        <f>IF(Q2654&gt;0,RANK(Q2654,(N2654:P2654,Q2654:AF2654)),0)</f>
        <v>3</v>
      </c>
      <c r="AQ2654" s="7">
        <f>IF(R2654&gt;0,RANK(R2654,(N2654:P2654,Q2654:AF2654)),0)</f>
        <v>0</v>
      </c>
      <c r="AR2654" s="7">
        <f>IF(T2654&gt;0,RANK(T2654,(N2654:P2654,Q2654:AF2654)),0)</f>
        <v>0</v>
      </c>
      <c r="AS2654" s="7">
        <f>IF(S2654&gt;0,RANK(S2654,(N2654:P2654,Q2654:AF2654)),0)</f>
        <v>0</v>
      </c>
      <c r="AT2654" s="2">
        <f t="shared" si="1000"/>
        <v>1.7395467602936483E-2</v>
      </c>
      <c r="AU2654" s="2">
        <f t="shared" si="1000"/>
        <v>0</v>
      </c>
      <c r="AV2654" s="2">
        <f t="shared" si="1001"/>
        <v>0</v>
      </c>
      <c r="AW2654" s="2">
        <f t="shared" si="1002"/>
        <v>0</v>
      </c>
      <c r="AY2654" t="s">
        <v>1660</v>
      </c>
      <c r="AZ2654" t="s">
        <v>1186</v>
      </c>
      <c r="BA2654">
        <v>9</v>
      </c>
      <c r="BC2654">
        <v>2</v>
      </c>
      <c r="BD2654" s="91">
        <v>13</v>
      </c>
      <c r="BE2654" s="93">
        <v>147</v>
      </c>
      <c r="BF2654" s="96">
        <f t="shared" si="1004"/>
        <v>13147</v>
      </c>
      <c r="BG2654" s="96">
        <f t="shared" si="1003"/>
        <v>13147</v>
      </c>
      <c r="BI2654" s="7" t="s">
        <v>1447</v>
      </c>
    </row>
    <row r="2655" spans="1:61" ht="14" hidden="1" customHeight="1" outlineLevel="1" x14ac:dyDescent="0.2">
      <c r="A2655" t="s">
        <v>453</v>
      </c>
      <c r="B2655" t="s">
        <v>1186</v>
      </c>
      <c r="C2655" s="1">
        <f t="shared" si="995"/>
        <v>5328</v>
      </c>
      <c r="D2655" s="7">
        <f>IF(N2655&gt;0, RANK(N2655,(N2655:P2655,Q2655:AF2655)),0)</f>
        <v>2</v>
      </c>
      <c r="E2655" s="7">
        <f>IF(O2655&gt;0,RANK(O2655,(N2655:P2655,Q2655:AF2655)),0)</f>
        <v>1</v>
      </c>
      <c r="F2655" s="7">
        <f>IF(P2655&gt;0,RANK(P2655,(N2655:P2655,Q2655:AF2655)),0)</f>
        <v>0</v>
      </c>
      <c r="G2655" s="1">
        <f t="shared" si="996"/>
        <v>3611</v>
      </c>
      <c r="H2655" s="2">
        <f t="shared" si="997"/>
        <v>0.67774024024024027</v>
      </c>
      <c r="I2655" s="2"/>
      <c r="J2655" s="2">
        <f t="shared" si="998"/>
        <v>0.15052552552552553</v>
      </c>
      <c r="K2655" s="2">
        <f t="shared" si="998"/>
        <v>0.82826576576576572</v>
      </c>
      <c r="L2655" s="2">
        <f t="shared" si="998"/>
        <v>0</v>
      </c>
      <c r="M2655" s="2">
        <f t="shared" si="999"/>
        <v>2.1208708708708723E-2</v>
      </c>
      <c r="N2655" s="167">
        <v>802</v>
      </c>
      <c r="O2655" s="167">
        <v>4413</v>
      </c>
      <c r="P2655" s="167"/>
      <c r="Q2655" s="167">
        <v>113</v>
      </c>
      <c r="R2655" s="167"/>
      <c r="S2655" s="167"/>
      <c r="X2655" s="1"/>
      <c r="AP2655" s="7">
        <f>IF(Q2655&gt;0,RANK(Q2655,(N2655:P2655,Q2655:AF2655)),0)</f>
        <v>3</v>
      </c>
      <c r="AQ2655" s="7">
        <f>IF(R2655&gt;0,RANK(R2655,(N2655:P2655,Q2655:AF2655)),0)</f>
        <v>0</v>
      </c>
      <c r="AR2655" s="7">
        <f>IF(T2655&gt;0,RANK(T2655,(N2655:P2655,Q2655:AF2655)),0)</f>
        <v>0</v>
      </c>
      <c r="AS2655" s="7">
        <f>IF(S2655&gt;0,RANK(S2655,(N2655:P2655,Q2655:AF2655)),0)</f>
        <v>0</v>
      </c>
      <c r="AT2655" s="2">
        <f t="shared" si="1000"/>
        <v>2.120870870870871E-2</v>
      </c>
      <c r="AU2655" s="2">
        <f t="shared" si="1000"/>
        <v>0</v>
      </c>
      <c r="AV2655" s="2">
        <f t="shared" si="1001"/>
        <v>0</v>
      </c>
      <c r="AW2655" s="2">
        <f t="shared" si="1002"/>
        <v>0</v>
      </c>
      <c r="AY2655" t="s">
        <v>453</v>
      </c>
      <c r="AZ2655" t="s">
        <v>1186</v>
      </c>
      <c r="BA2655">
        <v>3</v>
      </c>
      <c r="BC2655">
        <v>2</v>
      </c>
      <c r="BD2655" s="91">
        <v>13</v>
      </c>
      <c r="BE2655" s="93">
        <v>149</v>
      </c>
      <c r="BF2655" s="96">
        <f t="shared" si="1004"/>
        <v>13149</v>
      </c>
      <c r="BG2655" s="96">
        <f t="shared" si="1003"/>
        <v>13149</v>
      </c>
      <c r="BI2655" s="7" t="s">
        <v>1447</v>
      </c>
    </row>
    <row r="2656" spans="1:61" ht="14" hidden="1" customHeight="1" outlineLevel="1" x14ac:dyDescent="0.2">
      <c r="A2656" t="s">
        <v>641</v>
      </c>
      <c r="B2656" t="s">
        <v>1186</v>
      </c>
      <c r="C2656" s="1">
        <f t="shared" si="995"/>
        <v>121709</v>
      </c>
      <c r="D2656" s="7">
        <f>IF(N2656&gt;0, RANK(N2656,(N2656:P2656,Q2656:AF2656)),0)</f>
        <v>1</v>
      </c>
      <c r="E2656" s="7">
        <f>IF(O2656&gt;0,RANK(O2656,(N2656:P2656,Q2656:AF2656)),0)</f>
        <v>2</v>
      </c>
      <c r="F2656" s="7">
        <f>IF(P2656&gt;0,RANK(P2656,(N2656:P2656,Q2656:AF2656)),0)</f>
        <v>0</v>
      </c>
      <c r="G2656" s="1">
        <f t="shared" si="996"/>
        <v>24106</v>
      </c>
      <c r="H2656" s="2">
        <f t="shared" si="997"/>
        <v>0.19806259192007164</v>
      </c>
      <c r="I2656" s="2"/>
      <c r="J2656" s="2">
        <f t="shared" si="998"/>
        <v>0.58822272798231845</v>
      </c>
      <c r="K2656" s="2">
        <f t="shared" si="998"/>
        <v>0.39016013606224681</v>
      </c>
      <c r="L2656" s="2">
        <f t="shared" si="998"/>
        <v>0</v>
      </c>
      <c r="M2656" s="2">
        <f t="shared" si="999"/>
        <v>2.1617135955434741E-2</v>
      </c>
      <c r="N2656" s="167">
        <v>71592</v>
      </c>
      <c r="O2656" s="167">
        <v>47486</v>
      </c>
      <c r="P2656" s="167"/>
      <c r="Q2656" s="167">
        <v>2631</v>
      </c>
      <c r="R2656" s="167"/>
      <c r="S2656" s="167"/>
      <c r="X2656" s="1"/>
      <c r="AP2656" s="7">
        <f>IF(Q2656&gt;0,RANK(Q2656,(N2656:P2656,Q2656:AF2656)),0)</f>
        <v>3</v>
      </c>
      <c r="AQ2656" s="7">
        <f>IF(R2656&gt;0,RANK(R2656,(N2656:P2656,Q2656:AF2656)),0)</f>
        <v>0</v>
      </c>
      <c r="AR2656" s="7">
        <f>IF(T2656&gt;0,RANK(T2656,(N2656:P2656,Q2656:AF2656)),0)</f>
        <v>0</v>
      </c>
      <c r="AS2656" s="7">
        <f>IF(S2656&gt;0,RANK(S2656,(N2656:P2656,Q2656:AF2656)),0)</f>
        <v>0</v>
      </c>
      <c r="AT2656" s="2">
        <f t="shared" si="1000"/>
        <v>2.1617135955434685E-2</v>
      </c>
      <c r="AU2656" s="2">
        <f t="shared" si="1000"/>
        <v>0</v>
      </c>
      <c r="AV2656" s="2">
        <f t="shared" si="1001"/>
        <v>0</v>
      </c>
      <c r="AW2656" s="2">
        <f t="shared" si="1002"/>
        <v>0</v>
      </c>
      <c r="AY2656" t="s">
        <v>641</v>
      </c>
      <c r="AZ2656" t="s">
        <v>1186</v>
      </c>
      <c r="BC2656">
        <v>2</v>
      </c>
      <c r="BD2656" s="91">
        <v>13</v>
      </c>
      <c r="BE2656" s="93">
        <v>151</v>
      </c>
      <c r="BF2656" s="96">
        <f t="shared" si="1004"/>
        <v>13151</v>
      </c>
      <c r="BG2656" s="96">
        <f t="shared" si="1003"/>
        <v>13151</v>
      </c>
      <c r="BI2656" s="7" t="s">
        <v>1447</v>
      </c>
    </row>
    <row r="2657" spans="1:61" ht="14" hidden="1" customHeight="1" outlineLevel="1" x14ac:dyDescent="0.2">
      <c r="A2657" t="s">
        <v>1526</v>
      </c>
      <c r="B2657" t="s">
        <v>1186</v>
      </c>
      <c r="C2657" s="1">
        <f t="shared" si="995"/>
        <v>74162</v>
      </c>
      <c r="D2657" s="7">
        <f>IF(N2657&gt;0, RANK(N2657,(N2657:P2657,Q2657:AF2657)),0)</f>
        <v>2</v>
      </c>
      <c r="E2657" s="7">
        <f>IF(O2657&gt;0,RANK(O2657,(N2657:P2657,Q2657:AF2657)),0)</f>
        <v>1</v>
      </c>
      <c r="F2657" s="7">
        <f>IF(P2657&gt;0,RANK(P2657,(N2657:P2657,Q2657:AF2657)),0)</f>
        <v>0</v>
      </c>
      <c r="G2657" s="1">
        <f t="shared" si="996"/>
        <v>10473</v>
      </c>
      <c r="H2657" s="2">
        <f t="shared" si="997"/>
        <v>0.14121787438310726</v>
      </c>
      <c r="I2657" s="2"/>
      <c r="J2657" s="2">
        <f t="shared" si="998"/>
        <v>0.4173970497020037</v>
      </c>
      <c r="K2657" s="2">
        <f t="shared" si="998"/>
        <v>0.55861492408511093</v>
      </c>
      <c r="L2657" s="2">
        <f t="shared" si="998"/>
        <v>0</v>
      </c>
      <c r="M2657" s="2">
        <f t="shared" si="999"/>
        <v>2.3988026212885427E-2</v>
      </c>
      <c r="N2657" s="167">
        <v>30955</v>
      </c>
      <c r="O2657" s="167">
        <v>41428</v>
      </c>
      <c r="P2657" s="167"/>
      <c r="Q2657" s="167">
        <v>1779</v>
      </c>
      <c r="R2657" s="167"/>
      <c r="S2657" s="167"/>
      <c r="X2657" s="1"/>
      <c r="AP2657" s="7">
        <f>IF(Q2657&gt;0,RANK(Q2657,(N2657:P2657,Q2657:AF2657)),0)</f>
        <v>3</v>
      </c>
      <c r="AQ2657" s="7">
        <f>IF(R2657&gt;0,RANK(R2657,(N2657:P2657,Q2657:AF2657)),0)</f>
        <v>0</v>
      </c>
      <c r="AR2657" s="7">
        <f>IF(T2657&gt;0,RANK(T2657,(N2657:P2657,Q2657:AF2657)),0)</f>
        <v>0</v>
      </c>
      <c r="AS2657" s="7">
        <f>IF(S2657&gt;0,RANK(S2657,(N2657:P2657,Q2657:AF2657)),0)</f>
        <v>0</v>
      </c>
      <c r="AT2657" s="2">
        <f t="shared" si="1000"/>
        <v>2.3988026212885306E-2</v>
      </c>
      <c r="AU2657" s="2">
        <f t="shared" si="1000"/>
        <v>0</v>
      </c>
      <c r="AV2657" s="2">
        <f t="shared" si="1001"/>
        <v>0</v>
      </c>
      <c r="AW2657" s="2">
        <f t="shared" si="1002"/>
        <v>0</v>
      </c>
      <c r="AY2657" t="s">
        <v>1526</v>
      </c>
      <c r="AZ2657" t="s">
        <v>1186</v>
      </c>
      <c r="BA2657">
        <v>8</v>
      </c>
      <c r="BC2657">
        <v>2</v>
      </c>
      <c r="BD2657" s="91">
        <v>13</v>
      </c>
      <c r="BE2657" s="93">
        <v>153</v>
      </c>
      <c r="BF2657" s="96">
        <f t="shared" si="1004"/>
        <v>13153</v>
      </c>
      <c r="BG2657" s="96">
        <f t="shared" si="1003"/>
        <v>13153</v>
      </c>
      <c r="BI2657" s="7" t="s">
        <v>1447</v>
      </c>
    </row>
    <row r="2658" spans="1:61" ht="14" hidden="1" customHeight="1" outlineLevel="1" x14ac:dyDescent="0.2">
      <c r="A2658" t="s">
        <v>1875</v>
      </c>
      <c r="B2658" t="s">
        <v>1186</v>
      </c>
      <c r="C2658" s="1">
        <f t="shared" si="995"/>
        <v>4144</v>
      </c>
      <c r="D2658" s="7">
        <f>IF(N2658&gt;0, RANK(N2658,(N2658:P2658,Q2658:AF2658)),0)</f>
        <v>2</v>
      </c>
      <c r="E2658" s="7">
        <f>IF(O2658&gt;0,RANK(O2658,(N2658:P2658,Q2658:AF2658)),0)</f>
        <v>1</v>
      </c>
      <c r="F2658" s="7">
        <f>IF(P2658&gt;0,RANK(P2658,(N2658:P2658,Q2658:AF2658)),0)</f>
        <v>0</v>
      </c>
      <c r="G2658" s="1">
        <f t="shared" si="996"/>
        <v>2113</v>
      </c>
      <c r="H2658" s="2">
        <f t="shared" si="997"/>
        <v>0.50989382239382242</v>
      </c>
      <c r="I2658" s="2"/>
      <c r="J2658" s="2">
        <f t="shared" si="998"/>
        <v>0.23696911196911197</v>
      </c>
      <c r="K2658" s="2">
        <f t="shared" si="998"/>
        <v>0.74686293436293438</v>
      </c>
      <c r="L2658" s="2">
        <f t="shared" si="998"/>
        <v>0</v>
      </c>
      <c r="M2658" s="2">
        <f t="shared" si="999"/>
        <v>1.616795366795365E-2</v>
      </c>
      <c r="N2658" s="167">
        <v>982</v>
      </c>
      <c r="O2658" s="167">
        <v>3095</v>
      </c>
      <c r="P2658" s="167"/>
      <c r="Q2658" s="167">
        <v>67</v>
      </c>
      <c r="R2658" s="167"/>
      <c r="S2658" s="167"/>
      <c r="X2658" s="1"/>
      <c r="AP2658" s="7">
        <f>IF(Q2658&gt;0,RANK(Q2658,(N2658:P2658,Q2658:AF2658)),0)</f>
        <v>3</v>
      </c>
      <c r="AQ2658" s="7">
        <f>IF(R2658&gt;0,RANK(R2658,(N2658:P2658,Q2658:AF2658)),0)</f>
        <v>0</v>
      </c>
      <c r="AR2658" s="7">
        <f>IF(T2658&gt;0,RANK(T2658,(N2658:P2658,Q2658:AF2658)),0)</f>
        <v>0</v>
      </c>
      <c r="AS2658" s="7">
        <f>IF(S2658&gt;0,RANK(S2658,(N2658:P2658,Q2658:AF2658)),0)</f>
        <v>0</v>
      </c>
      <c r="AT2658" s="2">
        <f t="shared" si="1000"/>
        <v>1.6167953667953667E-2</v>
      </c>
      <c r="AU2658" s="2">
        <f t="shared" si="1000"/>
        <v>0</v>
      </c>
      <c r="AV2658" s="2">
        <f t="shared" si="1001"/>
        <v>0</v>
      </c>
      <c r="AW2658" s="2">
        <f t="shared" si="1002"/>
        <v>0</v>
      </c>
      <c r="AY2658" t="s">
        <v>1875</v>
      </c>
      <c r="AZ2658" t="s">
        <v>1186</v>
      </c>
      <c r="BA2658">
        <v>8</v>
      </c>
      <c r="BC2658">
        <v>2</v>
      </c>
      <c r="BD2658" s="91">
        <v>13</v>
      </c>
      <c r="BE2658" s="93">
        <v>155</v>
      </c>
      <c r="BF2658" s="96">
        <f t="shared" si="1004"/>
        <v>13155</v>
      </c>
      <c r="BG2658" s="96">
        <f t="shared" si="1003"/>
        <v>13155</v>
      </c>
      <c r="BI2658" s="7" t="s">
        <v>1447</v>
      </c>
    </row>
    <row r="2659" spans="1:61" ht="14" hidden="1" customHeight="1" outlineLevel="1" x14ac:dyDescent="0.2">
      <c r="A2659" t="s">
        <v>2169</v>
      </c>
      <c r="B2659" t="s">
        <v>1186</v>
      </c>
      <c r="C2659" s="1">
        <f t="shared" si="995"/>
        <v>37383</v>
      </c>
      <c r="D2659" s="7">
        <f>IF(N2659&gt;0, RANK(N2659,(N2659:P2659,Q2659:AF2659)),0)</f>
        <v>2</v>
      </c>
      <c r="E2659" s="7">
        <f>IF(O2659&gt;0,RANK(O2659,(N2659:P2659,Q2659:AF2659)),0)</f>
        <v>1</v>
      </c>
      <c r="F2659" s="7">
        <f>IF(P2659&gt;0,RANK(P2659,(N2659:P2659,Q2659:AF2659)),0)</f>
        <v>0</v>
      </c>
      <c r="G2659" s="1">
        <f t="shared" si="996"/>
        <v>21904</v>
      </c>
      <c r="H2659" s="2">
        <f t="shared" si="997"/>
        <v>0.58593478319022019</v>
      </c>
      <c r="I2659" s="2"/>
      <c r="J2659" s="2">
        <f t="shared" si="998"/>
        <v>0.19425942273225799</v>
      </c>
      <c r="K2659" s="2">
        <f t="shared" si="998"/>
        <v>0.78019420592247812</v>
      </c>
      <c r="L2659" s="2">
        <f t="shared" si="998"/>
        <v>0</v>
      </c>
      <c r="M2659" s="2">
        <f t="shared" si="999"/>
        <v>2.554637134526383E-2</v>
      </c>
      <c r="N2659" s="167">
        <v>7262</v>
      </c>
      <c r="O2659" s="167">
        <v>29166</v>
      </c>
      <c r="P2659" s="167"/>
      <c r="Q2659" s="167">
        <v>955</v>
      </c>
      <c r="R2659" s="167"/>
      <c r="S2659" s="167"/>
      <c r="X2659" s="1"/>
      <c r="AP2659" s="7">
        <f>IF(Q2659&gt;0,RANK(Q2659,(N2659:P2659,Q2659:AF2659)),0)</f>
        <v>3</v>
      </c>
      <c r="AQ2659" s="7">
        <f>IF(R2659&gt;0,RANK(R2659,(N2659:P2659,Q2659:AF2659)),0)</f>
        <v>0</v>
      </c>
      <c r="AR2659" s="7">
        <f>IF(T2659&gt;0,RANK(T2659,(N2659:P2659,Q2659:AF2659)),0)</f>
        <v>0</v>
      </c>
      <c r="AS2659" s="7">
        <f>IF(S2659&gt;0,RANK(S2659,(N2659:P2659,Q2659:AF2659)),0)</f>
        <v>0</v>
      </c>
      <c r="AT2659" s="2">
        <f t="shared" si="1000"/>
        <v>2.5546371345263889E-2</v>
      </c>
      <c r="AU2659" s="2">
        <f t="shared" si="1000"/>
        <v>0</v>
      </c>
      <c r="AV2659" s="2">
        <f t="shared" si="1001"/>
        <v>0</v>
      </c>
      <c r="AW2659" s="2">
        <f t="shared" si="1002"/>
        <v>0</v>
      </c>
      <c r="AY2659" t="s">
        <v>2169</v>
      </c>
      <c r="AZ2659" t="s">
        <v>1186</v>
      </c>
      <c r="BA2659">
        <v>9</v>
      </c>
      <c r="BC2659">
        <v>2</v>
      </c>
      <c r="BD2659" s="91">
        <v>13</v>
      </c>
      <c r="BE2659" s="93">
        <v>157</v>
      </c>
      <c r="BF2659" s="96">
        <f t="shared" si="1004"/>
        <v>13157</v>
      </c>
      <c r="BG2659" s="96">
        <f t="shared" si="1003"/>
        <v>13157</v>
      </c>
      <c r="BI2659" s="7" t="s">
        <v>1447</v>
      </c>
    </row>
    <row r="2660" spans="1:61" ht="14" hidden="1" customHeight="1" outlineLevel="1" x14ac:dyDescent="0.2">
      <c r="A2660" t="s">
        <v>297</v>
      </c>
      <c r="B2660" t="s">
        <v>1186</v>
      </c>
      <c r="C2660" s="1">
        <f t="shared" si="995"/>
        <v>7592</v>
      </c>
      <c r="D2660" s="7">
        <f>IF(N2660&gt;0, RANK(N2660,(N2660:P2660,Q2660:AF2660)),0)</f>
        <v>2</v>
      </c>
      <c r="E2660" s="7">
        <f>IF(O2660&gt;0,RANK(O2660,(N2660:P2660,Q2660:AF2660)),0)</f>
        <v>1</v>
      </c>
      <c r="F2660" s="7">
        <f>IF(P2660&gt;0,RANK(P2660,(N2660:P2660,Q2660:AF2660)),0)</f>
        <v>0</v>
      </c>
      <c r="G2660" s="1">
        <f t="shared" si="996"/>
        <v>4061</v>
      </c>
      <c r="H2660" s="2">
        <f t="shared" si="997"/>
        <v>0.53490516332982085</v>
      </c>
      <c r="I2660" s="2"/>
      <c r="J2660" s="2">
        <f t="shared" si="998"/>
        <v>0.2226027397260274</v>
      </c>
      <c r="K2660" s="2">
        <f t="shared" si="998"/>
        <v>0.75750790305584825</v>
      </c>
      <c r="L2660" s="2">
        <f t="shared" si="998"/>
        <v>0</v>
      </c>
      <c r="M2660" s="2">
        <f t="shared" si="999"/>
        <v>1.9889357218124348E-2</v>
      </c>
      <c r="N2660" s="167">
        <v>1690</v>
      </c>
      <c r="O2660" s="167">
        <v>5751</v>
      </c>
      <c r="P2660" s="167"/>
      <c r="Q2660" s="167">
        <v>151</v>
      </c>
      <c r="R2660" s="167"/>
      <c r="S2660" s="167"/>
      <c r="X2660" s="1"/>
      <c r="AP2660" s="7">
        <f>IF(Q2660&gt;0,RANK(Q2660,(N2660:P2660,Q2660:AF2660)),0)</f>
        <v>3</v>
      </c>
      <c r="AQ2660" s="7">
        <f>IF(R2660&gt;0,RANK(R2660,(N2660:P2660,Q2660:AF2660)),0)</f>
        <v>0</v>
      </c>
      <c r="AR2660" s="7">
        <f>IF(T2660&gt;0,RANK(T2660,(N2660:P2660,Q2660:AF2660)),0)</f>
        <v>0</v>
      </c>
      <c r="AS2660" s="7">
        <f>IF(S2660&gt;0,RANK(S2660,(N2660:P2660,Q2660:AF2660)),0)</f>
        <v>0</v>
      </c>
      <c r="AT2660" s="2">
        <f t="shared" si="1000"/>
        <v>1.9889357218124341E-2</v>
      </c>
      <c r="AU2660" s="2">
        <f t="shared" si="1000"/>
        <v>0</v>
      </c>
      <c r="AV2660" s="2">
        <f t="shared" si="1001"/>
        <v>0</v>
      </c>
      <c r="AW2660" s="2">
        <f t="shared" si="1002"/>
        <v>0</v>
      </c>
      <c r="AY2660" t="s">
        <v>297</v>
      </c>
      <c r="AZ2660" t="s">
        <v>1186</v>
      </c>
      <c r="BA2660">
        <v>10</v>
      </c>
      <c r="BC2660">
        <v>2</v>
      </c>
      <c r="BD2660" s="91">
        <v>13</v>
      </c>
      <c r="BE2660" s="93">
        <v>159</v>
      </c>
      <c r="BF2660" s="96">
        <f t="shared" si="1004"/>
        <v>13159</v>
      </c>
      <c r="BG2660" s="96">
        <f t="shared" si="1003"/>
        <v>13159</v>
      </c>
      <c r="BI2660" s="7" t="s">
        <v>1447</v>
      </c>
    </row>
    <row r="2661" spans="1:61" ht="14" hidden="1" customHeight="1" outlineLevel="1" x14ac:dyDescent="0.2">
      <c r="A2661" t="s">
        <v>1885</v>
      </c>
      <c r="B2661" t="s">
        <v>1186</v>
      </c>
      <c r="C2661" s="1">
        <f t="shared" si="995"/>
        <v>5698</v>
      </c>
      <c r="D2661" s="7">
        <f>IF(N2661&gt;0, RANK(N2661,(N2661:P2661,Q2661:AF2661)),0)</f>
        <v>2</v>
      </c>
      <c r="E2661" s="7">
        <f>IF(O2661&gt;0,RANK(O2661,(N2661:P2661,Q2661:AF2661)),0)</f>
        <v>1</v>
      </c>
      <c r="F2661" s="7">
        <f>IF(P2661&gt;0,RANK(P2661,(N2661:P2661,Q2661:AF2661)),0)</f>
        <v>0</v>
      </c>
      <c r="G2661" s="1">
        <f t="shared" si="996"/>
        <v>3561</v>
      </c>
      <c r="H2661" s="2">
        <f t="shared" si="997"/>
        <v>0.62495612495612496</v>
      </c>
      <c r="I2661" s="2"/>
      <c r="J2661" s="2">
        <f t="shared" si="998"/>
        <v>0.17778167778167778</v>
      </c>
      <c r="K2661" s="2">
        <f t="shared" si="998"/>
        <v>0.80273780273780271</v>
      </c>
      <c r="L2661" s="2">
        <f t="shared" si="998"/>
        <v>0</v>
      </c>
      <c r="M2661" s="2">
        <f t="shared" si="999"/>
        <v>1.9480519480519543E-2</v>
      </c>
      <c r="N2661" s="167">
        <v>1013</v>
      </c>
      <c r="O2661" s="167">
        <v>4574</v>
      </c>
      <c r="P2661" s="167"/>
      <c r="Q2661" s="167">
        <v>111</v>
      </c>
      <c r="R2661" s="167"/>
      <c r="S2661" s="167"/>
      <c r="X2661" s="1"/>
      <c r="AP2661" s="7">
        <f>IF(Q2661&gt;0,RANK(Q2661,(N2661:P2661,Q2661:AF2661)),0)</f>
        <v>3</v>
      </c>
      <c r="AQ2661" s="7">
        <f>IF(R2661&gt;0,RANK(R2661,(N2661:P2661,Q2661:AF2661)),0)</f>
        <v>0</v>
      </c>
      <c r="AR2661" s="7">
        <f>IF(T2661&gt;0,RANK(T2661,(N2661:P2661,Q2661:AF2661)),0)</f>
        <v>0</v>
      </c>
      <c r="AS2661" s="7">
        <f>IF(S2661&gt;0,RANK(S2661,(N2661:P2661,Q2661:AF2661)),0)</f>
        <v>0</v>
      </c>
      <c r="AT2661" s="2">
        <f t="shared" si="1000"/>
        <v>1.948051948051948E-2</v>
      </c>
      <c r="AU2661" s="2">
        <f t="shared" si="1000"/>
        <v>0</v>
      </c>
      <c r="AV2661" s="2">
        <f t="shared" si="1001"/>
        <v>0</v>
      </c>
      <c r="AW2661" s="2">
        <f t="shared" si="1002"/>
        <v>0</v>
      </c>
      <c r="AY2661" t="s">
        <v>1885</v>
      </c>
      <c r="AZ2661" t="s">
        <v>1186</v>
      </c>
      <c r="BA2661">
        <v>12</v>
      </c>
      <c r="BC2661">
        <v>2</v>
      </c>
      <c r="BD2661" s="91">
        <v>13</v>
      </c>
      <c r="BE2661" s="93">
        <v>161</v>
      </c>
      <c r="BF2661" s="96">
        <f t="shared" si="1004"/>
        <v>13161</v>
      </c>
      <c r="BG2661" s="96">
        <f t="shared" si="1003"/>
        <v>13161</v>
      </c>
      <c r="BI2661" s="7" t="s">
        <v>1447</v>
      </c>
    </row>
    <row r="2662" spans="1:61" ht="14" hidden="1" customHeight="1" outlineLevel="1" x14ac:dyDescent="0.2">
      <c r="A2662" t="s">
        <v>1259</v>
      </c>
      <c r="B2662" t="s">
        <v>1186</v>
      </c>
      <c r="C2662" s="1">
        <f t="shared" si="995"/>
        <v>7554</v>
      </c>
      <c r="D2662" s="7">
        <f>IF(N2662&gt;0, RANK(N2662,(N2662:P2662,Q2662:AF2662)),0)</f>
        <v>1</v>
      </c>
      <c r="E2662" s="7">
        <f>IF(O2662&gt;0,RANK(O2662,(N2662:P2662,Q2662:AF2662)),0)</f>
        <v>2</v>
      </c>
      <c r="F2662" s="7">
        <f>IF(P2662&gt;0,RANK(P2662,(N2662:P2662,Q2662:AF2662)),0)</f>
        <v>0</v>
      </c>
      <c r="G2662" s="1">
        <f t="shared" si="996"/>
        <v>374</v>
      </c>
      <c r="H2662" s="2">
        <f t="shared" si="997"/>
        <v>4.9510193275086045E-2</v>
      </c>
      <c r="I2662" s="2"/>
      <c r="J2662" s="2">
        <f t="shared" si="998"/>
        <v>0.51800370664548578</v>
      </c>
      <c r="K2662" s="2">
        <f t="shared" si="998"/>
        <v>0.46849351337039979</v>
      </c>
      <c r="L2662" s="2">
        <f t="shared" si="998"/>
        <v>0</v>
      </c>
      <c r="M2662" s="2">
        <f t="shared" si="999"/>
        <v>1.3502779984114421E-2</v>
      </c>
      <c r="N2662" s="167">
        <v>3913</v>
      </c>
      <c r="O2662" s="167">
        <v>3539</v>
      </c>
      <c r="P2662" s="167"/>
      <c r="Q2662" s="167">
        <v>102</v>
      </c>
      <c r="R2662" s="167"/>
      <c r="S2662" s="167"/>
      <c r="X2662" s="1"/>
      <c r="AP2662" s="7">
        <f>IF(Q2662&gt;0,RANK(Q2662,(N2662:P2662,Q2662:AF2662)),0)</f>
        <v>3</v>
      </c>
      <c r="AQ2662" s="7">
        <f>IF(R2662&gt;0,RANK(R2662,(N2662:P2662,Q2662:AF2662)),0)</f>
        <v>0</v>
      </c>
      <c r="AR2662" s="7">
        <f>IF(T2662&gt;0,RANK(T2662,(N2662:P2662,Q2662:AF2662)),0)</f>
        <v>0</v>
      </c>
      <c r="AS2662" s="7">
        <f>IF(S2662&gt;0,RANK(S2662,(N2662:P2662,Q2662:AF2662)),0)</f>
        <v>0</v>
      </c>
      <c r="AT2662" s="2">
        <f t="shared" si="1000"/>
        <v>1.3502779984114376E-2</v>
      </c>
      <c r="AU2662" s="2">
        <f t="shared" si="1000"/>
        <v>0</v>
      </c>
      <c r="AV2662" s="2">
        <f t="shared" si="1001"/>
        <v>0</v>
      </c>
      <c r="AW2662" s="2">
        <f t="shared" si="1002"/>
        <v>0</v>
      </c>
      <c r="AY2662" t="s">
        <v>1259</v>
      </c>
      <c r="AZ2662" t="s">
        <v>1186</v>
      </c>
      <c r="BA2662">
        <v>10</v>
      </c>
      <c r="BC2662">
        <v>2</v>
      </c>
      <c r="BD2662" s="91">
        <v>13</v>
      </c>
      <c r="BE2662" s="93">
        <v>163</v>
      </c>
      <c r="BF2662" s="96">
        <f t="shared" si="1004"/>
        <v>13163</v>
      </c>
      <c r="BG2662" s="96">
        <f t="shared" si="1003"/>
        <v>13163</v>
      </c>
      <c r="BI2662" s="7" t="s">
        <v>1447</v>
      </c>
    </row>
    <row r="2663" spans="1:61" ht="14" hidden="1" customHeight="1" outlineLevel="1" x14ac:dyDescent="0.2">
      <c r="A2663" t="s">
        <v>600</v>
      </c>
      <c r="B2663" t="s">
        <v>1186</v>
      </c>
      <c r="C2663" s="1">
        <f t="shared" si="995"/>
        <v>3400</v>
      </c>
      <c r="D2663" s="7">
        <f>IF(N2663&gt;0, RANK(N2663,(N2663:P2663,Q2663:AF2663)),0)</f>
        <v>2</v>
      </c>
      <c r="E2663" s="7">
        <f>IF(O2663&gt;0,RANK(O2663,(N2663:P2663,Q2663:AF2663)),0)</f>
        <v>1</v>
      </c>
      <c r="F2663" s="7">
        <f>IF(P2663&gt;0,RANK(P2663,(N2663:P2663,Q2663:AF2663)),0)</f>
        <v>0</v>
      </c>
      <c r="G2663" s="1">
        <f t="shared" si="996"/>
        <v>961</v>
      </c>
      <c r="H2663" s="2">
        <f t="shared" si="997"/>
        <v>0.28264705882352942</v>
      </c>
      <c r="I2663" s="2"/>
      <c r="J2663" s="2">
        <f t="shared" si="998"/>
        <v>0.35117647058823531</v>
      </c>
      <c r="K2663" s="2">
        <f t="shared" si="998"/>
        <v>0.63382352941176467</v>
      </c>
      <c r="L2663" s="2">
        <f t="shared" si="998"/>
        <v>0</v>
      </c>
      <c r="M2663" s="2">
        <f t="shared" si="999"/>
        <v>1.5000000000000013E-2</v>
      </c>
      <c r="N2663" s="167">
        <v>1194</v>
      </c>
      <c r="O2663" s="167">
        <v>2155</v>
      </c>
      <c r="P2663" s="167"/>
      <c r="Q2663" s="167">
        <v>51</v>
      </c>
      <c r="R2663" s="167"/>
      <c r="S2663" s="167"/>
      <c r="X2663" s="1"/>
      <c r="AP2663" s="7">
        <f>IF(Q2663&gt;0,RANK(Q2663,(N2663:P2663,Q2663:AF2663)),0)</f>
        <v>3</v>
      </c>
      <c r="AQ2663" s="7">
        <f>IF(R2663&gt;0,RANK(R2663,(N2663:P2663,Q2663:AF2663)),0)</f>
        <v>0</v>
      </c>
      <c r="AR2663" s="7">
        <f>IF(T2663&gt;0,RANK(T2663,(N2663:P2663,Q2663:AF2663)),0)</f>
        <v>0</v>
      </c>
      <c r="AS2663" s="7">
        <f>IF(S2663&gt;0,RANK(S2663,(N2663:P2663,Q2663:AF2663)),0)</f>
        <v>0</v>
      </c>
      <c r="AT2663" s="2">
        <f t="shared" si="1000"/>
        <v>1.4999999999999999E-2</v>
      </c>
      <c r="AU2663" s="2">
        <f t="shared" si="1000"/>
        <v>0</v>
      </c>
      <c r="AV2663" s="2">
        <f t="shared" si="1001"/>
        <v>0</v>
      </c>
      <c r="AW2663" s="2">
        <f t="shared" si="1002"/>
        <v>0</v>
      </c>
      <c r="AY2663" t="s">
        <v>600</v>
      </c>
      <c r="AZ2663" t="s">
        <v>1186</v>
      </c>
      <c r="BA2663">
        <v>12</v>
      </c>
      <c r="BC2663">
        <v>2</v>
      </c>
      <c r="BD2663" s="91">
        <v>13</v>
      </c>
      <c r="BE2663" s="93">
        <v>165</v>
      </c>
      <c r="BF2663" s="96">
        <f t="shared" si="1004"/>
        <v>13165</v>
      </c>
      <c r="BG2663" s="96">
        <f t="shared" si="1003"/>
        <v>13165</v>
      </c>
      <c r="BI2663" s="7" t="s">
        <v>1447</v>
      </c>
    </row>
    <row r="2664" spans="1:61" ht="14" hidden="1" customHeight="1" outlineLevel="1" x14ac:dyDescent="0.2">
      <c r="A2664" t="s">
        <v>2393</v>
      </c>
      <c r="B2664" t="s">
        <v>1186</v>
      </c>
      <c r="C2664" s="1">
        <f t="shared" si="995"/>
        <v>4034</v>
      </c>
      <c r="D2664" s="7">
        <f>IF(N2664&gt;0, RANK(N2664,(N2664:P2664,Q2664:AF2664)),0)</f>
        <v>2</v>
      </c>
      <c r="E2664" s="7">
        <f>IF(O2664&gt;0,RANK(O2664,(N2664:P2664,Q2664:AF2664)),0)</f>
        <v>1</v>
      </c>
      <c r="F2664" s="7">
        <f>IF(P2664&gt;0,RANK(P2664,(N2664:P2664,Q2664:AF2664)),0)</f>
        <v>0</v>
      </c>
      <c r="G2664" s="1">
        <f t="shared" si="996"/>
        <v>1643</v>
      </c>
      <c r="H2664" s="2">
        <f t="shared" si="997"/>
        <v>0.40728805156172532</v>
      </c>
      <c r="I2664" s="2"/>
      <c r="J2664" s="2">
        <f t="shared" si="998"/>
        <v>0.28705999008428357</v>
      </c>
      <c r="K2664" s="2">
        <f t="shared" si="998"/>
        <v>0.69434804164600894</v>
      </c>
      <c r="L2664" s="2">
        <f t="shared" si="998"/>
        <v>0</v>
      </c>
      <c r="M2664" s="2">
        <f t="shared" si="999"/>
        <v>1.8591968269707437E-2</v>
      </c>
      <c r="N2664" s="167">
        <v>1158</v>
      </c>
      <c r="O2664" s="167">
        <v>2801</v>
      </c>
      <c r="P2664" s="167"/>
      <c r="Q2664" s="167">
        <v>75</v>
      </c>
      <c r="R2664" s="167"/>
      <c r="S2664" s="167"/>
      <c r="X2664" s="1"/>
      <c r="AP2664" s="7">
        <f>IF(Q2664&gt;0,RANK(Q2664,(N2664:P2664,Q2664:AF2664)),0)</f>
        <v>3</v>
      </c>
      <c r="AQ2664" s="7">
        <f>IF(R2664&gt;0,RANK(R2664,(N2664:P2664,Q2664:AF2664)),0)</f>
        <v>0</v>
      </c>
      <c r="AR2664" s="7">
        <f>IF(T2664&gt;0,RANK(T2664,(N2664:P2664,Q2664:AF2664)),0)</f>
        <v>0</v>
      </c>
      <c r="AS2664" s="7">
        <f>IF(S2664&gt;0,RANK(S2664,(N2664:P2664,Q2664:AF2664)),0)</f>
        <v>0</v>
      </c>
      <c r="AT2664" s="2">
        <f t="shared" si="1000"/>
        <v>1.8591968269707486E-2</v>
      </c>
      <c r="AU2664" s="2">
        <f t="shared" si="1000"/>
        <v>0</v>
      </c>
      <c r="AV2664" s="2">
        <f t="shared" si="1001"/>
        <v>0</v>
      </c>
      <c r="AW2664" s="2">
        <f t="shared" si="1002"/>
        <v>0</v>
      </c>
      <c r="AY2664" t="s">
        <v>2393</v>
      </c>
      <c r="AZ2664" t="s">
        <v>1186</v>
      </c>
      <c r="BA2664">
        <v>10</v>
      </c>
      <c r="BC2664">
        <v>2</v>
      </c>
      <c r="BD2664" s="91">
        <v>13</v>
      </c>
      <c r="BE2664" s="93">
        <v>167</v>
      </c>
      <c r="BF2664" s="96">
        <f t="shared" si="1004"/>
        <v>13167</v>
      </c>
      <c r="BG2664" s="96">
        <f t="shared" si="1003"/>
        <v>13167</v>
      </c>
      <c r="BI2664" s="7" t="s">
        <v>1447</v>
      </c>
    </row>
    <row r="2665" spans="1:61" ht="14" hidden="1" customHeight="1" outlineLevel="1" x14ac:dyDescent="0.2">
      <c r="A2665" t="s">
        <v>2131</v>
      </c>
      <c r="B2665" t="s">
        <v>1186</v>
      </c>
      <c r="C2665" s="1">
        <f t="shared" si="995"/>
        <v>14842</v>
      </c>
      <c r="D2665" s="7">
        <f>IF(N2665&gt;0, RANK(N2665,(N2665:P2665,Q2665:AF2665)),0)</f>
        <v>2</v>
      </c>
      <c r="E2665" s="7">
        <f>IF(O2665&gt;0,RANK(O2665,(N2665:P2665,Q2665:AF2665)),0)</f>
        <v>1</v>
      </c>
      <c r="F2665" s="7">
        <f>IF(P2665&gt;0,RANK(P2665,(N2665:P2665,Q2665:AF2665)),0)</f>
        <v>0</v>
      </c>
      <c r="G2665" s="1">
        <f t="shared" si="996"/>
        <v>5167</v>
      </c>
      <c r="H2665" s="2">
        <f t="shared" si="997"/>
        <v>0.34813367470691281</v>
      </c>
      <c r="I2665" s="2"/>
      <c r="J2665" s="2">
        <f t="shared" si="998"/>
        <v>0.3157930198086511</v>
      </c>
      <c r="K2665" s="2">
        <f t="shared" si="998"/>
        <v>0.66392669451556396</v>
      </c>
      <c r="L2665" s="2">
        <f t="shared" si="998"/>
        <v>0</v>
      </c>
      <c r="M2665" s="2">
        <f t="shared" si="999"/>
        <v>2.0280285675784882E-2</v>
      </c>
      <c r="N2665" s="167">
        <v>4687</v>
      </c>
      <c r="O2665" s="167">
        <v>9854</v>
      </c>
      <c r="P2665" s="167"/>
      <c r="Q2665" s="167">
        <v>301</v>
      </c>
      <c r="R2665" s="167"/>
      <c r="S2665" s="167"/>
      <c r="X2665" s="1"/>
      <c r="AP2665" s="7">
        <f>IF(Q2665&gt;0,RANK(Q2665,(N2665:P2665,Q2665:AF2665)),0)</f>
        <v>3</v>
      </c>
      <c r="AQ2665" s="7">
        <f>IF(R2665&gt;0,RANK(R2665,(N2665:P2665,Q2665:AF2665)),0)</f>
        <v>0</v>
      </c>
      <c r="AR2665" s="7">
        <f>IF(T2665&gt;0,RANK(T2665,(N2665:P2665,Q2665:AF2665)),0)</f>
        <v>0</v>
      </c>
      <c r="AS2665" s="7">
        <f>IF(S2665&gt;0,RANK(S2665,(N2665:P2665,Q2665:AF2665)),0)</f>
        <v>0</v>
      </c>
      <c r="AT2665" s="2">
        <f t="shared" si="1000"/>
        <v>2.0280285675784934E-2</v>
      </c>
      <c r="AU2665" s="2">
        <f t="shared" si="1000"/>
        <v>0</v>
      </c>
      <c r="AV2665" s="2">
        <f t="shared" si="1001"/>
        <v>0</v>
      </c>
      <c r="AW2665" s="2">
        <f t="shared" si="1002"/>
        <v>0</v>
      </c>
      <c r="AY2665" t="s">
        <v>2131</v>
      </c>
      <c r="AZ2665" t="s">
        <v>1186</v>
      </c>
      <c r="BA2665">
        <v>8</v>
      </c>
      <c r="BC2665">
        <v>2</v>
      </c>
      <c r="BD2665" s="91">
        <v>13</v>
      </c>
      <c r="BE2665" s="93">
        <v>169</v>
      </c>
      <c r="BF2665" s="96">
        <f t="shared" si="1004"/>
        <v>13169</v>
      </c>
      <c r="BG2665" s="96">
        <f t="shared" si="1003"/>
        <v>13169</v>
      </c>
      <c r="BI2665" s="7" t="s">
        <v>1447</v>
      </c>
    </row>
    <row r="2666" spans="1:61" ht="14" hidden="1" customHeight="1" outlineLevel="1" x14ac:dyDescent="0.2">
      <c r="A2666" t="s">
        <v>1683</v>
      </c>
      <c r="B2666" t="s">
        <v>1186</v>
      </c>
      <c r="C2666" s="1">
        <f t="shared" si="995"/>
        <v>8988</v>
      </c>
      <c r="D2666" s="7">
        <f>IF(N2666&gt;0, RANK(N2666,(N2666:P2666,Q2666:AF2666)),0)</f>
        <v>2</v>
      </c>
      <c r="E2666" s="7">
        <f>IF(O2666&gt;0,RANK(O2666,(N2666:P2666,Q2666:AF2666)),0)</f>
        <v>1</v>
      </c>
      <c r="F2666" s="7">
        <f>IF(P2666&gt;0,RANK(P2666,(N2666:P2666,Q2666:AF2666)),0)</f>
        <v>0</v>
      </c>
      <c r="G2666" s="1">
        <f t="shared" si="996"/>
        <v>3769</v>
      </c>
      <c r="H2666" s="2">
        <f t="shared" si="997"/>
        <v>0.41933689363595905</v>
      </c>
      <c r="I2666" s="2"/>
      <c r="J2666" s="2">
        <f t="shared" si="998"/>
        <v>0.27937249666221631</v>
      </c>
      <c r="K2666" s="2">
        <f t="shared" si="998"/>
        <v>0.69870939029817536</v>
      </c>
      <c r="L2666" s="2">
        <f t="shared" si="998"/>
        <v>0</v>
      </c>
      <c r="M2666" s="2">
        <f t="shared" si="999"/>
        <v>2.1918113039608333E-2</v>
      </c>
      <c r="N2666" s="167">
        <v>2511</v>
      </c>
      <c r="O2666" s="167">
        <v>6280</v>
      </c>
      <c r="P2666" s="167"/>
      <c r="Q2666" s="167">
        <v>197</v>
      </c>
      <c r="R2666" s="167"/>
      <c r="S2666" s="167"/>
      <c r="X2666" s="1"/>
      <c r="AP2666" s="7">
        <f>IF(Q2666&gt;0,RANK(Q2666,(N2666:P2666,Q2666:AF2666)),0)</f>
        <v>3</v>
      </c>
      <c r="AQ2666" s="7">
        <f>IF(R2666&gt;0,RANK(R2666,(N2666:P2666,Q2666:AF2666)),0)</f>
        <v>0</v>
      </c>
      <c r="AR2666" s="7">
        <f>IF(T2666&gt;0,RANK(T2666,(N2666:P2666,Q2666:AF2666)),0)</f>
        <v>0</v>
      </c>
      <c r="AS2666" s="7">
        <f>IF(S2666&gt;0,RANK(S2666,(N2666:P2666,Q2666:AF2666)),0)</f>
        <v>0</v>
      </c>
      <c r="AT2666" s="2">
        <f t="shared" si="1000"/>
        <v>2.1918113039608368E-2</v>
      </c>
      <c r="AU2666" s="2">
        <f t="shared" si="1000"/>
        <v>0</v>
      </c>
      <c r="AV2666" s="2">
        <f t="shared" si="1001"/>
        <v>0</v>
      </c>
      <c r="AW2666" s="2">
        <f t="shared" si="1002"/>
        <v>0</v>
      </c>
      <c r="AY2666" t="s">
        <v>1683</v>
      </c>
      <c r="AZ2666" t="s">
        <v>1186</v>
      </c>
      <c r="BA2666">
        <v>3</v>
      </c>
      <c r="BC2666">
        <v>2</v>
      </c>
      <c r="BD2666" s="91">
        <v>13</v>
      </c>
      <c r="BE2666" s="93">
        <v>171</v>
      </c>
      <c r="BF2666" s="96">
        <f t="shared" si="1004"/>
        <v>13171</v>
      </c>
      <c r="BG2666" s="96">
        <f t="shared" si="1003"/>
        <v>13171</v>
      </c>
      <c r="BI2666" s="7" t="s">
        <v>1447</v>
      </c>
    </row>
    <row r="2667" spans="1:61" ht="14" hidden="1" customHeight="1" outlineLevel="1" x14ac:dyDescent="0.2">
      <c r="A2667" t="s">
        <v>187</v>
      </c>
      <c r="B2667" t="s">
        <v>1186</v>
      </c>
      <c r="C2667" s="1">
        <f t="shared" si="995"/>
        <v>3519</v>
      </c>
      <c r="D2667" s="7">
        <f>IF(N2667&gt;0, RANK(N2667,(N2667:P2667,Q2667:AF2667)),0)</f>
        <v>2</v>
      </c>
      <c r="E2667" s="7">
        <f>IF(O2667&gt;0,RANK(O2667,(N2667:P2667,Q2667:AF2667)),0)</f>
        <v>1</v>
      </c>
      <c r="F2667" s="7">
        <f>IF(P2667&gt;0,RANK(P2667,(N2667:P2667,Q2667:AF2667)),0)</f>
        <v>0</v>
      </c>
      <c r="G2667" s="1">
        <f t="shared" si="996"/>
        <v>1537</v>
      </c>
      <c r="H2667" s="2">
        <f t="shared" si="997"/>
        <v>0.43677181017334471</v>
      </c>
      <c r="I2667" s="2"/>
      <c r="J2667" s="2">
        <f t="shared" si="998"/>
        <v>0.26825802784882069</v>
      </c>
      <c r="K2667" s="2">
        <f t="shared" si="998"/>
        <v>0.70502983802216534</v>
      </c>
      <c r="L2667" s="2">
        <f t="shared" si="998"/>
        <v>0</v>
      </c>
      <c r="M2667" s="2">
        <f t="shared" si="999"/>
        <v>2.6712134129013965E-2</v>
      </c>
      <c r="N2667" s="167">
        <v>944</v>
      </c>
      <c r="O2667" s="167">
        <v>2481</v>
      </c>
      <c r="P2667" s="167"/>
      <c r="Q2667" s="167">
        <v>94</v>
      </c>
      <c r="R2667" s="167"/>
      <c r="S2667" s="167"/>
      <c r="X2667" s="1"/>
      <c r="AP2667" s="7">
        <f>IF(Q2667&gt;0,RANK(Q2667,(N2667:P2667,Q2667:AF2667)),0)</f>
        <v>3</v>
      </c>
      <c r="AQ2667" s="7">
        <f>IF(R2667&gt;0,RANK(R2667,(N2667:P2667,Q2667:AF2667)),0)</f>
        <v>0</v>
      </c>
      <c r="AR2667" s="7">
        <f>IF(T2667&gt;0,RANK(T2667,(N2667:P2667,Q2667:AF2667)),0)</f>
        <v>0</v>
      </c>
      <c r="AS2667" s="7">
        <f>IF(S2667&gt;0,RANK(S2667,(N2667:P2667,Q2667:AF2667)),0)</f>
        <v>0</v>
      </c>
      <c r="AT2667" s="2">
        <f t="shared" si="1000"/>
        <v>2.6712134129013923E-2</v>
      </c>
      <c r="AU2667" s="2">
        <f t="shared" si="1000"/>
        <v>0</v>
      </c>
      <c r="AV2667" s="2">
        <f t="shared" si="1001"/>
        <v>0</v>
      </c>
      <c r="AW2667" s="2">
        <f t="shared" si="1002"/>
        <v>0</v>
      </c>
      <c r="AY2667" t="s">
        <v>187</v>
      </c>
      <c r="AZ2667" t="s">
        <v>1186</v>
      </c>
      <c r="BA2667">
        <v>8</v>
      </c>
      <c r="BC2667">
        <v>2</v>
      </c>
      <c r="BD2667" s="91">
        <v>13</v>
      </c>
      <c r="BE2667" s="93">
        <v>173</v>
      </c>
      <c r="BF2667" s="96">
        <f t="shared" si="1004"/>
        <v>13173</v>
      </c>
      <c r="BG2667" s="96">
        <f t="shared" si="1003"/>
        <v>13173</v>
      </c>
      <c r="BI2667" s="7" t="s">
        <v>1447</v>
      </c>
    </row>
    <row r="2668" spans="1:61" ht="14" hidden="1" customHeight="1" outlineLevel="1" x14ac:dyDescent="0.2">
      <c r="A2668" t="s">
        <v>2535</v>
      </c>
      <c r="B2668" t="s">
        <v>1186</v>
      </c>
      <c r="C2668" s="1">
        <f t="shared" si="995"/>
        <v>22474</v>
      </c>
      <c r="D2668" s="7">
        <f>IF(N2668&gt;0, RANK(N2668,(N2668:P2668,Q2668:AF2668)),0)</f>
        <v>2</v>
      </c>
      <c r="E2668" s="7">
        <f>IF(O2668&gt;0,RANK(O2668,(N2668:P2668,Q2668:AF2668)),0)</f>
        <v>1</v>
      </c>
      <c r="F2668" s="7">
        <f>IF(P2668&gt;0,RANK(P2668,(N2668:P2668,Q2668:AF2668)),0)</f>
        <v>0</v>
      </c>
      <c r="G2668" s="1">
        <f t="shared" si="996"/>
        <v>6665</v>
      </c>
      <c r="H2668" s="2">
        <f t="shared" si="997"/>
        <v>0.29656491946248997</v>
      </c>
      <c r="I2668" s="2"/>
      <c r="J2668" s="2">
        <f t="shared" si="998"/>
        <v>0.34252914478953456</v>
      </c>
      <c r="K2668" s="2">
        <f t="shared" si="998"/>
        <v>0.63909406425202453</v>
      </c>
      <c r="L2668" s="2">
        <f t="shared" si="998"/>
        <v>0</v>
      </c>
      <c r="M2668" s="2">
        <f t="shared" si="999"/>
        <v>1.8376790958440914E-2</v>
      </c>
      <c r="N2668" s="167">
        <v>7698</v>
      </c>
      <c r="O2668" s="167">
        <v>14363</v>
      </c>
      <c r="P2668" s="167"/>
      <c r="Q2668" s="167">
        <v>413</v>
      </c>
      <c r="R2668" s="167"/>
      <c r="S2668" s="167"/>
      <c r="X2668" s="1"/>
      <c r="AP2668" s="7">
        <f>IF(Q2668&gt;0,RANK(Q2668,(N2668:P2668,Q2668:AF2668)),0)</f>
        <v>3</v>
      </c>
      <c r="AQ2668" s="7">
        <f>IF(R2668&gt;0,RANK(R2668,(N2668:P2668,Q2668:AF2668)),0)</f>
        <v>0</v>
      </c>
      <c r="AR2668" s="7">
        <f>IF(T2668&gt;0,RANK(T2668,(N2668:P2668,Q2668:AF2668)),0)</f>
        <v>0</v>
      </c>
      <c r="AS2668" s="7">
        <f>IF(S2668&gt;0,RANK(S2668,(N2668:P2668,Q2668:AF2668)),0)</f>
        <v>0</v>
      </c>
      <c r="AT2668" s="2">
        <f t="shared" si="1000"/>
        <v>1.8376790958440865E-2</v>
      </c>
      <c r="AU2668" s="2">
        <f t="shared" si="1000"/>
        <v>0</v>
      </c>
      <c r="AV2668" s="2">
        <f t="shared" si="1001"/>
        <v>0</v>
      </c>
      <c r="AW2668" s="2">
        <f t="shared" si="1002"/>
        <v>0</v>
      </c>
      <c r="AY2668" t="s">
        <v>2535</v>
      </c>
      <c r="AZ2668" t="s">
        <v>1186</v>
      </c>
      <c r="BA2668">
        <v>12</v>
      </c>
      <c r="BC2668">
        <v>2</v>
      </c>
      <c r="BD2668" s="91">
        <v>13</v>
      </c>
      <c r="BE2668" s="93">
        <v>175</v>
      </c>
      <c r="BF2668" s="96">
        <f t="shared" si="1004"/>
        <v>13175</v>
      </c>
      <c r="BG2668" s="96">
        <f t="shared" si="1003"/>
        <v>13175</v>
      </c>
      <c r="BI2668" s="7" t="s">
        <v>1447</v>
      </c>
    </row>
    <row r="2669" spans="1:61" ht="14" hidden="1" customHeight="1" outlineLevel="1" x14ac:dyDescent="0.2">
      <c r="A2669" t="s">
        <v>1563</v>
      </c>
      <c r="B2669" t="s">
        <v>1186</v>
      </c>
      <c r="C2669" s="1">
        <f t="shared" si="995"/>
        <v>16559</v>
      </c>
      <c r="D2669" s="7">
        <f>IF(N2669&gt;0, RANK(N2669,(N2669:P2669,Q2669:AF2669)),0)</f>
        <v>2</v>
      </c>
      <c r="E2669" s="7">
        <f>IF(O2669&gt;0,RANK(O2669,(N2669:P2669,Q2669:AF2669)),0)</f>
        <v>1</v>
      </c>
      <c r="F2669" s="7">
        <f>IF(P2669&gt;0,RANK(P2669,(N2669:P2669,Q2669:AF2669)),0)</f>
        <v>0</v>
      </c>
      <c r="G2669" s="1">
        <f t="shared" si="996"/>
        <v>7438</v>
      </c>
      <c r="H2669" s="2">
        <f t="shared" si="997"/>
        <v>0.4491817138716106</v>
      </c>
      <c r="I2669" s="2"/>
      <c r="J2669" s="2">
        <f t="shared" si="998"/>
        <v>0.26716589166012439</v>
      </c>
      <c r="K2669" s="2">
        <f t="shared" si="998"/>
        <v>0.71634760553173504</v>
      </c>
      <c r="L2669" s="2">
        <f t="shared" si="998"/>
        <v>0</v>
      </c>
      <c r="M2669" s="2">
        <f t="shared" si="999"/>
        <v>1.6486502808140568E-2</v>
      </c>
      <c r="N2669" s="167">
        <v>4424</v>
      </c>
      <c r="O2669" s="167">
        <v>11862</v>
      </c>
      <c r="P2669" s="167"/>
      <c r="Q2669" s="167">
        <v>273</v>
      </c>
      <c r="R2669" s="167"/>
      <c r="S2669" s="167"/>
      <c r="X2669" s="1"/>
      <c r="AP2669" s="7">
        <f>IF(Q2669&gt;0,RANK(Q2669,(N2669:P2669,Q2669:AF2669)),0)</f>
        <v>3</v>
      </c>
      <c r="AQ2669" s="7">
        <f>IF(R2669&gt;0,RANK(R2669,(N2669:P2669,Q2669:AF2669)),0)</f>
        <v>0</v>
      </c>
      <c r="AR2669" s="7">
        <f>IF(T2669&gt;0,RANK(T2669,(N2669:P2669,Q2669:AF2669)),0)</f>
        <v>0</v>
      </c>
      <c r="AS2669" s="7">
        <f>IF(S2669&gt;0,RANK(S2669,(N2669:P2669,Q2669:AF2669)),0)</f>
        <v>0</v>
      </c>
      <c r="AT2669" s="2">
        <f t="shared" si="1000"/>
        <v>1.6486502808140589E-2</v>
      </c>
      <c r="AU2669" s="2">
        <f t="shared" si="1000"/>
        <v>0</v>
      </c>
      <c r="AV2669" s="2">
        <f t="shared" si="1001"/>
        <v>0</v>
      </c>
      <c r="AW2669" s="2">
        <f t="shared" si="1002"/>
        <v>0</v>
      </c>
      <c r="AY2669" t="s">
        <v>1563</v>
      </c>
      <c r="AZ2669" t="s">
        <v>1186</v>
      </c>
      <c r="BA2669">
        <v>2</v>
      </c>
      <c r="BC2669">
        <v>2</v>
      </c>
      <c r="BD2669" s="91">
        <v>13</v>
      </c>
      <c r="BE2669" s="93">
        <v>177</v>
      </c>
      <c r="BF2669" s="96">
        <f t="shared" si="1004"/>
        <v>13177</v>
      </c>
      <c r="BG2669" s="96">
        <f t="shared" si="1003"/>
        <v>13177</v>
      </c>
      <c r="BI2669" s="7" t="s">
        <v>1447</v>
      </c>
    </row>
    <row r="2670" spans="1:61" ht="14" hidden="1" customHeight="1" outlineLevel="1" x14ac:dyDescent="0.2">
      <c r="A2670" t="s">
        <v>2411</v>
      </c>
      <c r="B2670" t="s">
        <v>1186</v>
      </c>
      <c r="C2670" s="1">
        <f t="shared" si="995"/>
        <v>21091</v>
      </c>
      <c r="D2670" s="7">
        <f>IF(N2670&gt;0, RANK(N2670,(N2670:P2670,Q2670:AF2670)),0)</f>
        <v>1</v>
      </c>
      <c r="E2670" s="7">
        <f>IF(O2670&gt;0,RANK(O2670,(N2670:P2670,Q2670:AF2670)),0)</f>
        <v>2</v>
      </c>
      <c r="F2670" s="7">
        <f>IF(P2670&gt;0,RANK(P2670,(N2670:P2670,Q2670:AF2670)),0)</f>
        <v>0</v>
      </c>
      <c r="G2670" s="1">
        <f t="shared" si="996"/>
        <v>4995</v>
      </c>
      <c r="H2670" s="2">
        <f t="shared" si="997"/>
        <v>0.23683087572898393</v>
      </c>
      <c r="I2670" s="2"/>
      <c r="J2670" s="2">
        <f t="shared" si="998"/>
        <v>0.60395429330045991</v>
      </c>
      <c r="K2670" s="2">
        <f t="shared" si="998"/>
        <v>0.36712341757147599</v>
      </c>
      <c r="L2670" s="2">
        <f t="shared" si="998"/>
        <v>0</v>
      </c>
      <c r="M2670" s="2">
        <f t="shared" si="999"/>
        <v>2.8922289128064105E-2</v>
      </c>
      <c r="N2670" s="167">
        <v>12738</v>
      </c>
      <c r="O2670" s="167">
        <v>7743</v>
      </c>
      <c r="P2670" s="167"/>
      <c r="Q2670" s="167">
        <v>610</v>
      </c>
      <c r="R2670" s="167"/>
      <c r="S2670" s="167"/>
      <c r="X2670" s="1"/>
      <c r="AP2670" s="7">
        <f>IF(Q2670&gt;0,RANK(Q2670,(N2670:P2670,Q2670:AF2670)),0)</f>
        <v>3</v>
      </c>
      <c r="AQ2670" s="7">
        <f>IF(R2670&gt;0,RANK(R2670,(N2670:P2670,Q2670:AF2670)),0)</f>
        <v>0</v>
      </c>
      <c r="AR2670" s="7">
        <f>IF(T2670&gt;0,RANK(T2670,(N2670:P2670,Q2670:AF2670)),0)</f>
        <v>0</v>
      </c>
      <c r="AS2670" s="7">
        <f>IF(S2670&gt;0,RANK(S2670,(N2670:P2670,Q2670:AF2670)),0)</f>
        <v>0</v>
      </c>
      <c r="AT2670" s="2">
        <f t="shared" si="1000"/>
        <v>2.8922289128064105E-2</v>
      </c>
      <c r="AU2670" s="2">
        <f t="shared" si="1000"/>
        <v>0</v>
      </c>
      <c r="AV2670" s="2">
        <f t="shared" si="1001"/>
        <v>0</v>
      </c>
      <c r="AW2670" s="2">
        <f t="shared" si="1002"/>
        <v>0</v>
      </c>
      <c r="AY2670" t="s">
        <v>2411</v>
      </c>
      <c r="AZ2670" t="s">
        <v>1186</v>
      </c>
      <c r="BA2670">
        <v>1</v>
      </c>
      <c r="BC2670">
        <v>2</v>
      </c>
      <c r="BD2670" s="91">
        <v>13</v>
      </c>
      <c r="BE2670" s="93">
        <v>179</v>
      </c>
      <c r="BF2670" s="96">
        <f t="shared" si="1004"/>
        <v>13179</v>
      </c>
      <c r="BG2670" s="96">
        <f t="shared" si="1003"/>
        <v>13179</v>
      </c>
      <c r="BI2670" s="7" t="s">
        <v>1447</v>
      </c>
    </row>
    <row r="2671" spans="1:61" ht="14" hidden="1" customHeight="1" outlineLevel="1" x14ac:dyDescent="0.2">
      <c r="A2671" t="s">
        <v>181</v>
      </c>
      <c r="B2671" t="s">
        <v>1186</v>
      </c>
      <c r="C2671" s="1">
        <f t="shared" si="995"/>
        <v>4593</v>
      </c>
      <c r="D2671" s="7">
        <f>IF(N2671&gt;0, RANK(N2671,(N2671:P2671,Q2671:AF2671)),0)</f>
        <v>2</v>
      </c>
      <c r="E2671" s="7">
        <f>IF(O2671&gt;0,RANK(O2671,(N2671:P2671,Q2671:AF2671)),0)</f>
        <v>1</v>
      </c>
      <c r="F2671" s="7">
        <f>IF(P2671&gt;0,RANK(P2671,(N2671:P2671,Q2671:AF2671)),0)</f>
        <v>0</v>
      </c>
      <c r="G2671" s="1">
        <f t="shared" si="996"/>
        <v>1768</v>
      </c>
      <c r="H2671" s="2">
        <f t="shared" si="997"/>
        <v>0.38493359460047899</v>
      </c>
      <c r="I2671" s="2"/>
      <c r="J2671" s="2">
        <f t="shared" si="998"/>
        <v>0.29849771391247548</v>
      </c>
      <c r="K2671" s="2">
        <f t="shared" si="998"/>
        <v>0.68343130851295453</v>
      </c>
      <c r="L2671" s="2">
        <f t="shared" si="998"/>
        <v>0</v>
      </c>
      <c r="M2671" s="2">
        <f t="shared" si="999"/>
        <v>1.8070977574569991E-2</v>
      </c>
      <c r="N2671" s="167">
        <v>1371</v>
      </c>
      <c r="O2671" s="167">
        <v>3139</v>
      </c>
      <c r="P2671" s="167"/>
      <c r="Q2671" s="167">
        <v>83</v>
      </c>
      <c r="R2671" s="167"/>
      <c r="S2671" s="167"/>
      <c r="X2671" s="1"/>
      <c r="AP2671" s="7">
        <f>IF(Q2671&gt;0,RANK(Q2671,(N2671:P2671,Q2671:AF2671)),0)</f>
        <v>3</v>
      </c>
      <c r="AQ2671" s="7">
        <f>IF(R2671&gt;0,RANK(R2671,(N2671:P2671,Q2671:AF2671)),0)</f>
        <v>0</v>
      </c>
      <c r="AR2671" s="7">
        <f>IF(T2671&gt;0,RANK(T2671,(N2671:P2671,Q2671:AF2671)),0)</f>
        <v>0</v>
      </c>
      <c r="AS2671" s="7">
        <f>IF(S2671&gt;0,RANK(S2671,(N2671:P2671,Q2671:AF2671)),0)</f>
        <v>0</v>
      </c>
      <c r="AT2671" s="2">
        <f t="shared" si="1000"/>
        <v>1.8070977574569998E-2</v>
      </c>
      <c r="AU2671" s="2">
        <f t="shared" si="1000"/>
        <v>0</v>
      </c>
      <c r="AV2671" s="2">
        <f t="shared" si="1001"/>
        <v>0</v>
      </c>
      <c r="AW2671" s="2">
        <f t="shared" si="1002"/>
        <v>0</v>
      </c>
      <c r="AY2671" t="s">
        <v>181</v>
      </c>
      <c r="AZ2671" t="s">
        <v>1186</v>
      </c>
      <c r="BA2671">
        <v>10</v>
      </c>
      <c r="BC2671">
        <v>2</v>
      </c>
      <c r="BD2671" s="91">
        <v>13</v>
      </c>
      <c r="BE2671" s="93">
        <v>181</v>
      </c>
      <c r="BF2671" s="96">
        <f t="shared" si="1004"/>
        <v>13181</v>
      </c>
      <c r="BG2671" s="96">
        <f t="shared" si="1003"/>
        <v>13181</v>
      </c>
      <c r="BI2671" s="7" t="s">
        <v>1447</v>
      </c>
    </row>
    <row r="2672" spans="1:61" ht="14" hidden="1" customHeight="1" outlineLevel="1" x14ac:dyDescent="0.2">
      <c r="A2672" t="s">
        <v>1113</v>
      </c>
      <c r="B2672" t="s">
        <v>1186</v>
      </c>
      <c r="C2672" s="1">
        <f t="shared" si="995"/>
        <v>5581</v>
      </c>
      <c r="D2672" s="7">
        <f>IF(N2672&gt;0, RANK(N2672,(N2672:P2672,Q2672:AF2672)),0)</f>
        <v>2</v>
      </c>
      <c r="E2672" s="7">
        <f>IF(O2672&gt;0,RANK(O2672,(N2672:P2672,Q2672:AF2672)),0)</f>
        <v>1</v>
      </c>
      <c r="F2672" s="7">
        <f>IF(P2672&gt;0,RANK(P2672,(N2672:P2672,Q2672:AF2672)),0)</f>
        <v>0</v>
      </c>
      <c r="G2672" s="1">
        <f t="shared" si="996"/>
        <v>1360</v>
      </c>
      <c r="H2672" s="2">
        <f t="shared" si="997"/>
        <v>0.24368392761153915</v>
      </c>
      <c r="I2672" s="2"/>
      <c r="J2672" s="2">
        <f t="shared" si="998"/>
        <v>0.36355491847339189</v>
      </c>
      <c r="K2672" s="2">
        <f t="shared" si="998"/>
        <v>0.60723884608493106</v>
      </c>
      <c r="L2672" s="2">
        <f t="shared" si="998"/>
        <v>0</v>
      </c>
      <c r="M2672" s="2">
        <f t="shared" si="999"/>
        <v>2.9206235441676998E-2</v>
      </c>
      <c r="N2672" s="167">
        <v>2029</v>
      </c>
      <c r="O2672" s="167">
        <v>3389</v>
      </c>
      <c r="P2672" s="167"/>
      <c r="Q2672" s="167">
        <v>163</v>
      </c>
      <c r="R2672" s="167"/>
      <c r="S2672" s="167"/>
      <c r="X2672" s="1"/>
      <c r="AP2672" s="7">
        <f>IF(Q2672&gt;0,RANK(Q2672,(N2672:P2672,Q2672:AF2672)),0)</f>
        <v>3</v>
      </c>
      <c r="AQ2672" s="7">
        <f>IF(R2672&gt;0,RANK(R2672,(N2672:P2672,Q2672:AF2672)),0)</f>
        <v>0</v>
      </c>
      <c r="AR2672" s="7">
        <f>IF(T2672&gt;0,RANK(T2672,(N2672:P2672,Q2672:AF2672)),0)</f>
        <v>0</v>
      </c>
      <c r="AS2672" s="7">
        <f>IF(S2672&gt;0,RANK(S2672,(N2672:P2672,Q2672:AF2672)),0)</f>
        <v>0</v>
      </c>
      <c r="AT2672" s="2">
        <f t="shared" si="1000"/>
        <v>2.9206235441677119E-2</v>
      </c>
      <c r="AU2672" s="2">
        <f t="shared" si="1000"/>
        <v>0</v>
      </c>
      <c r="AV2672" s="2">
        <f t="shared" si="1001"/>
        <v>0</v>
      </c>
      <c r="AW2672" s="2">
        <f t="shared" si="1002"/>
        <v>0</v>
      </c>
      <c r="AY2672" t="s">
        <v>1113</v>
      </c>
      <c r="AZ2672" t="s">
        <v>1186</v>
      </c>
      <c r="BA2672">
        <v>1</v>
      </c>
      <c r="BC2672">
        <v>2</v>
      </c>
      <c r="BD2672" s="91">
        <v>13</v>
      </c>
      <c r="BE2672" s="93">
        <v>183</v>
      </c>
      <c r="BF2672" s="96">
        <f t="shared" si="1004"/>
        <v>13183</v>
      </c>
      <c r="BG2672" s="96">
        <f t="shared" si="1003"/>
        <v>13183</v>
      </c>
      <c r="BI2672" s="7" t="s">
        <v>1447</v>
      </c>
    </row>
    <row r="2673" spans="1:61" ht="14" hidden="1" customHeight="1" outlineLevel="1" x14ac:dyDescent="0.2">
      <c r="A2673" t="s">
        <v>273</v>
      </c>
      <c r="B2673" t="s">
        <v>1186</v>
      </c>
      <c r="C2673" s="1">
        <f t="shared" si="995"/>
        <v>45772</v>
      </c>
      <c r="D2673" s="7">
        <f>IF(N2673&gt;0, RANK(N2673,(N2673:P2673,Q2673:AF2673)),0)</f>
        <v>2</v>
      </c>
      <c r="E2673" s="7">
        <f>IF(O2673&gt;0,RANK(O2673,(N2673:P2673,Q2673:AF2673)),0)</f>
        <v>1</v>
      </c>
      <c r="F2673" s="7">
        <f>IF(P2673&gt;0,RANK(P2673,(N2673:P2673,Q2673:AF2673)),0)</f>
        <v>0</v>
      </c>
      <c r="G2673" s="1">
        <f t="shared" si="996"/>
        <v>6496</v>
      </c>
      <c r="H2673" s="2">
        <f t="shared" si="997"/>
        <v>0.1419208249584899</v>
      </c>
      <c r="I2673" s="2"/>
      <c r="J2673" s="2">
        <f t="shared" si="998"/>
        <v>0.41781001485624397</v>
      </c>
      <c r="K2673" s="2">
        <f t="shared" si="998"/>
        <v>0.55973083981473393</v>
      </c>
      <c r="L2673" s="2">
        <f t="shared" si="998"/>
        <v>0</v>
      </c>
      <c r="M2673" s="2">
        <f t="shared" si="999"/>
        <v>2.2459145329022046E-2</v>
      </c>
      <c r="N2673" s="167">
        <v>19124</v>
      </c>
      <c r="O2673" s="167">
        <v>25620</v>
      </c>
      <c r="P2673" s="167"/>
      <c r="Q2673" s="167">
        <v>1028</v>
      </c>
      <c r="R2673" s="167"/>
      <c r="S2673" s="167"/>
      <c r="X2673" s="1"/>
      <c r="AP2673" s="7">
        <f>IF(Q2673&gt;0,RANK(Q2673,(N2673:P2673,Q2673:AF2673)),0)</f>
        <v>3</v>
      </c>
      <c r="AQ2673" s="7">
        <f>IF(R2673&gt;0,RANK(R2673,(N2673:P2673,Q2673:AF2673)),0)</f>
        <v>0</v>
      </c>
      <c r="AR2673" s="7">
        <f>IF(T2673&gt;0,RANK(T2673,(N2673:P2673,Q2673:AF2673)),0)</f>
        <v>0</v>
      </c>
      <c r="AS2673" s="7">
        <f>IF(S2673&gt;0,RANK(S2673,(N2673:P2673,Q2673:AF2673)),0)</f>
        <v>0</v>
      </c>
      <c r="AT2673" s="2">
        <f t="shared" si="1000"/>
        <v>2.2459145329022108E-2</v>
      </c>
      <c r="AU2673" s="2">
        <f t="shared" si="1000"/>
        <v>0</v>
      </c>
      <c r="AV2673" s="2">
        <f t="shared" si="1001"/>
        <v>0</v>
      </c>
      <c r="AW2673" s="2">
        <f t="shared" si="1002"/>
        <v>0</v>
      </c>
      <c r="AY2673" t="s">
        <v>273</v>
      </c>
      <c r="AZ2673" t="s">
        <v>1186</v>
      </c>
      <c r="BC2673">
        <v>2</v>
      </c>
      <c r="BD2673" s="91">
        <v>13</v>
      </c>
      <c r="BE2673" s="93">
        <v>185</v>
      </c>
      <c r="BF2673" s="96">
        <f t="shared" si="1004"/>
        <v>13185</v>
      </c>
      <c r="BG2673" s="96">
        <f t="shared" si="1003"/>
        <v>13185</v>
      </c>
      <c r="BI2673" s="7" t="s">
        <v>1447</v>
      </c>
    </row>
    <row r="2674" spans="1:61" ht="14" hidden="1" customHeight="1" outlineLevel="1" x14ac:dyDescent="0.2">
      <c r="A2674" t="s">
        <v>897</v>
      </c>
      <c r="B2674" t="s">
        <v>1186</v>
      </c>
      <c r="C2674" s="1">
        <f t="shared" si="995"/>
        <v>15363</v>
      </c>
      <c r="D2674" s="7">
        <f>IF(N2674&gt;0, RANK(N2674,(N2674:P2674,Q2674:AF2674)),0)</f>
        <v>2</v>
      </c>
      <c r="E2674" s="7">
        <f>IF(O2674&gt;0,RANK(O2674,(N2674:P2674,Q2674:AF2674)),0)</f>
        <v>1</v>
      </c>
      <c r="F2674" s="7">
        <f>IF(P2674&gt;0,RANK(P2674,(N2674:P2674,Q2674:AF2674)),0)</f>
        <v>0</v>
      </c>
      <c r="G2674" s="1">
        <f t="shared" si="996"/>
        <v>9015</v>
      </c>
      <c r="H2674" s="2">
        <f t="shared" si="997"/>
        <v>0.58679945323179061</v>
      </c>
      <c r="I2674" s="2"/>
      <c r="J2674" s="2">
        <f t="shared" si="998"/>
        <v>0.19045759291804987</v>
      </c>
      <c r="K2674" s="2">
        <f t="shared" si="998"/>
        <v>0.77725704614984048</v>
      </c>
      <c r="L2674" s="2">
        <f t="shared" si="998"/>
        <v>0</v>
      </c>
      <c r="M2674" s="2">
        <f t="shared" si="999"/>
        <v>3.2285360932109652E-2</v>
      </c>
      <c r="N2674" s="167">
        <v>2926</v>
      </c>
      <c r="O2674" s="167">
        <v>11941</v>
      </c>
      <c r="P2674" s="167"/>
      <c r="Q2674" s="167">
        <v>496</v>
      </c>
      <c r="R2674" s="167"/>
      <c r="S2674" s="167"/>
      <c r="X2674" s="1"/>
      <c r="AP2674" s="7">
        <f>IF(Q2674&gt;0,RANK(Q2674,(N2674:P2674,Q2674:AF2674)),0)</f>
        <v>3</v>
      </c>
      <c r="AQ2674" s="7">
        <f>IF(R2674&gt;0,RANK(R2674,(N2674:P2674,Q2674:AF2674)),0)</f>
        <v>0</v>
      </c>
      <c r="AR2674" s="7">
        <f>IF(T2674&gt;0,RANK(T2674,(N2674:P2674,Q2674:AF2674)),0)</f>
        <v>0</v>
      </c>
      <c r="AS2674" s="7">
        <f>IF(S2674&gt;0,RANK(S2674,(N2674:P2674,Q2674:AF2674)),0)</f>
        <v>0</v>
      </c>
      <c r="AT2674" s="2">
        <f t="shared" si="1000"/>
        <v>3.2285360932109611E-2</v>
      </c>
      <c r="AU2674" s="2">
        <f t="shared" si="1000"/>
        <v>0</v>
      </c>
      <c r="AV2674" s="2">
        <f t="shared" si="1001"/>
        <v>0</v>
      </c>
      <c r="AW2674" s="2">
        <f t="shared" si="1002"/>
        <v>0</v>
      </c>
      <c r="AY2674" t="s">
        <v>897</v>
      </c>
      <c r="AZ2674" t="s">
        <v>1186</v>
      </c>
      <c r="BA2674">
        <v>9</v>
      </c>
      <c r="BC2674">
        <v>2</v>
      </c>
      <c r="BD2674" s="91">
        <v>13</v>
      </c>
      <c r="BE2674" s="93">
        <v>187</v>
      </c>
      <c r="BF2674" s="96">
        <f t="shared" si="1004"/>
        <v>13187</v>
      </c>
      <c r="BG2674" s="96">
        <f t="shared" si="1003"/>
        <v>13187</v>
      </c>
      <c r="BI2674" s="7" t="s">
        <v>1447</v>
      </c>
    </row>
    <row r="2675" spans="1:61" ht="14" hidden="1" customHeight="1" outlineLevel="1" x14ac:dyDescent="0.2">
      <c r="A2675" t="s">
        <v>302</v>
      </c>
      <c r="B2675" t="s">
        <v>1186</v>
      </c>
      <c r="C2675" s="1">
        <f t="shared" si="995"/>
        <v>10370</v>
      </c>
      <c r="D2675" s="7">
        <f>IF(N2675&gt;0, RANK(N2675,(N2675:P2675,Q2675:AF2675)),0)</f>
        <v>2</v>
      </c>
      <c r="E2675" s="7">
        <f>IF(O2675&gt;0,RANK(O2675,(N2675:P2675,Q2675:AF2675)),0)</f>
        <v>1</v>
      </c>
      <c r="F2675" s="7">
        <f>IF(P2675&gt;0,RANK(P2675,(N2675:P2675,Q2675:AF2675)),0)</f>
        <v>0</v>
      </c>
      <c r="G2675" s="1">
        <f t="shared" si="996"/>
        <v>2230</v>
      </c>
      <c r="H2675" s="2">
        <f t="shared" si="997"/>
        <v>0.21504339440694312</v>
      </c>
      <c r="I2675" s="2"/>
      <c r="J2675" s="2">
        <f t="shared" si="998"/>
        <v>0.38264223722275797</v>
      </c>
      <c r="K2675" s="2">
        <f t="shared" si="998"/>
        <v>0.59768563162970101</v>
      </c>
      <c r="L2675" s="2">
        <f t="shared" si="998"/>
        <v>0</v>
      </c>
      <c r="M2675" s="2">
        <f t="shared" si="999"/>
        <v>1.9672131147540961E-2</v>
      </c>
      <c r="N2675" s="167">
        <v>3968</v>
      </c>
      <c r="O2675" s="167">
        <v>6198</v>
      </c>
      <c r="P2675" s="167"/>
      <c r="Q2675" s="167">
        <v>204</v>
      </c>
      <c r="R2675" s="167"/>
      <c r="S2675" s="167"/>
      <c r="X2675" s="1"/>
      <c r="AP2675" s="7">
        <f>IF(Q2675&gt;0,RANK(Q2675,(N2675:P2675,Q2675:AF2675)),0)</f>
        <v>3</v>
      </c>
      <c r="AQ2675" s="7">
        <f>IF(R2675&gt;0,RANK(R2675,(N2675:P2675,Q2675:AF2675)),0)</f>
        <v>0</v>
      </c>
      <c r="AR2675" s="7">
        <f>IF(T2675&gt;0,RANK(T2675,(N2675:P2675,Q2675:AF2675)),0)</f>
        <v>0</v>
      </c>
      <c r="AS2675" s="7">
        <f>IF(S2675&gt;0,RANK(S2675,(N2675:P2675,Q2675:AF2675)),0)</f>
        <v>0</v>
      </c>
      <c r="AT2675" s="2">
        <f t="shared" si="1000"/>
        <v>1.9672131147540985E-2</v>
      </c>
      <c r="AU2675" s="2">
        <f t="shared" si="1000"/>
        <v>0</v>
      </c>
      <c r="AV2675" s="2">
        <f t="shared" si="1001"/>
        <v>0</v>
      </c>
      <c r="AW2675" s="2">
        <f t="shared" si="1002"/>
        <v>0</v>
      </c>
      <c r="AY2675" t="s">
        <v>302</v>
      </c>
      <c r="AZ2675" t="s">
        <v>1186</v>
      </c>
      <c r="BA2675">
        <v>10</v>
      </c>
      <c r="BC2675">
        <v>2</v>
      </c>
      <c r="BD2675" s="91">
        <v>13</v>
      </c>
      <c r="BE2675" s="93">
        <v>189</v>
      </c>
      <c r="BF2675" s="96">
        <f t="shared" si="1004"/>
        <v>13189</v>
      </c>
      <c r="BG2675" s="96">
        <f t="shared" si="1003"/>
        <v>13189</v>
      </c>
      <c r="BI2675" s="7" t="s">
        <v>1447</v>
      </c>
    </row>
    <row r="2676" spans="1:61" ht="14" hidden="1" customHeight="1" outlineLevel="1" x14ac:dyDescent="0.2">
      <c r="A2676" t="s">
        <v>896</v>
      </c>
      <c r="B2676" t="s">
        <v>1186</v>
      </c>
      <c r="C2676" s="1">
        <f t="shared" si="995"/>
        <v>6602</v>
      </c>
      <c r="D2676" s="7">
        <f>IF(N2676&gt;0, RANK(N2676,(N2676:P2676,Q2676:AF2676)),0)</f>
        <v>2</v>
      </c>
      <c r="E2676" s="7">
        <f>IF(O2676&gt;0,RANK(O2676,(N2676:P2676,Q2676:AF2676)),0)</f>
        <v>1</v>
      </c>
      <c r="F2676" s="7">
        <f>IF(P2676&gt;0,RANK(P2676,(N2676:P2676,Q2676:AF2676)),0)</f>
        <v>0</v>
      </c>
      <c r="G2676" s="1">
        <f t="shared" si="996"/>
        <v>1469</v>
      </c>
      <c r="H2676" s="2">
        <f t="shared" si="997"/>
        <v>0.2225083308088458</v>
      </c>
      <c r="I2676" s="2"/>
      <c r="J2676" s="2">
        <f t="shared" si="998"/>
        <v>0.37837019085125717</v>
      </c>
      <c r="K2676" s="2">
        <f t="shared" si="998"/>
        <v>0.60087852166010303</v>
      </c>
      <c r="L2676" s="2">
        <f t="shared" si="998"/>
        <v>0</v>
      </c>
      <c r="M2676" s="2">
        <f t="shared" si="999"/>
        <v>2.0751287488639858E-2</v>
      </c>
      <c r="N2676" s="167">
        <v>2498</v>
      </c>
      <c r="O2676" s="167">
        <v>3967</v>
      </c>
      <c r="P2676" s="167"/>
      <c r="Q2676" s="167">
        <v>137</v>
      </c>
      <c r="R2676" s="167"/>
      <c r="S2676" s="167"/>
      <c r="X2676" s="1"/>
      <c r="AP2676" s="7">
        <f>IF(Q2676&gt;0,RANK(Q2676,(N2676:P2676,Q2676:AF2676)),0)</f>
        <v>3</v>
      </c>
      <c r="AQ2676" s="7">
        <f>IF(R2676&gt;0,RANK(R2676,(N2676:P2676,Q2676:AF2676)),0)</f>
        <v>0</v>
      </c>
      <c r="AR2676" s="7">
        <f>IF(T2676&gt;0,RANK(T2676,(N2676:P2676,Q2676:AF2676)),0)</f>
        <v>0</v>
      </c>
      <c r="AS2676" s="7">
        <f>IF(S2676&gt;0,RANK(S2676,(N2676:P2676,Q2676:AF2676)),0)</f>
        <v>0</v>
      </c>
      <c r="AT2676" s="2">
        <f t="shared" si="1000"/>
        <v>2.0751287488639806E-2</v>
      </c>
      <c r="AU2676" s="2">
        <f t="shared" si="1000"/>
        <v>0</v>
      </c>
      <c r="AV2676" s="2">
        <f t="shared" si="1001"/>
        <v>0</v>
      </c>
      <c r="AW2676" s="2">
        <f t="shared" si="1002"/>
        <v>0</v>
      </c>
      <c r="AY2676" t="s">
        <v>896</v>
      </c>
      <c r="AZ2676" t="s">
        <v>1186</v>
      </c>
      <c r="BA2676">
        <v>1</v>
      </c>
      <c r="BC2676">
        <v>2</v>
      </c>
      <c r="BD2676" s="91">
        <v>13</v>
      </c>
      <c r="BE2676" s="93">
        <v>191</v>
      </c>
      <c r="BF2676" s="96">
        <f t="shared" si="1004"/>
        <v>13191</v>
      </c>
      <c r="BG2676" s="96">
        <f t="shared" si="1003"/>
        <v>13191</v>
      </c>
      <c r="BI2676" s="7" t="s">
        <v>1447</v>
      </c>
    </row>
    <row r="2677" spans="1:61" ht="14" hidden="1" customHeight="1" outlineLevel="1" x14ac:dyDescent="0.2">
      <c r="A2677" t="s">
        <v>824</v>
      </c>
      <c r="B2677" t="s">
        <v>1186</v>
      </c>
      <c r="C2677" s="1">
        <f t="shared" si="995"/>
        <v>4593</v>
      </c>
      <c r="D2677" s="7">
        <f>IF(N2677&gt;0, RANK(N2677,(N2677:P2677,Q2677:AF2677)),0)</f>
        <v>1</v>
      </c>
      <c r="E2677" s="7">
        <f>IF(O2677&gt;0,RANK(O2677,(N2677:P2677,Q2677:AF2677)),0)</f>
        <v>2</v>
      </c>
      <c r="F2677" s="7">
        <f>IF(P2677&gt;0,RANK(P2677,(N2677:P2677,Q2677:AF2677)),0)</f>
        <v>0</v>
      </c>
      <c r="G2677" s="1">
        <f t="shared" si="996"/>
        <v>940</v>
      </c>
      <c r="H2677" s="2">
        <f t="shared" si="997"/>
        <v>0.20465926409753973</v>
      </c>
      <c r="I2677" s="2"/>
      <c r="J2677" s="2">
        <f t="shared" si="998"/>
        <v>0.59372958850424562</v>
      </c>
      <c r="K2677" s="2">
        <f t="shared" si="998"/>
        <v>0.38907032440670586</v>
      </c>
      <c r="L2677" s="2">
        <f t="shared" si="998"/>
        <v>0</v>
      </c>
      <c r="M2677" s="2">
        <f t="shared" si="999"/>
        <v>1.7200087089048521E-2</v>
      </c>
      <c r="N2677" s="167">
        <v>2727</v>
      </c>
      <c r="O2677" s="167">
        <v>1787</v>
      </c>
      <c r="P2677" s="167"/>
      <c r="Q2677" s="167">
        <v>79</v>
      </c>
      <c r="R2677" s="167"/>
      <c r="S2677" s="167"/>
      <c r="X2677" s="1"/>
      <c r="AP2677" s="7">
        <f>IF(Q2677&gt;0,RANK(Q2677,(N2677:P2677,Q2677:AF2677)),0)</f>
        <v>3</v>
      </c>
      <c r="AQ2677" s="7">
        <f>IF(R2677&gt;0,RANK(R2677,(N2677:P2677,Q2677:AF2677)),0)</f>
        <v>0</v>
      </c>
      <c r="AR2677" s="7">
        <f>IF(T2677&gt;0,RANK(T2677,(N2677:P2677,Q2677:AF2677)),0)</f>
        <v>0</v>
      </c>
      <c r="AS2677" s="7">
        <f>IF(S2677&gt;0,RANK(S2677,(N2677:P2677,Q2677:AF2677)),0)</f>
        <v>0</v>
      </c>
      <c r="AT2677" s="2">
        <f t="shared" si="1000"/>
        <v>1.7200087089048553E-2</v>
      </c>
      <c r="AU2677" s="2">
        <f t="shared" si="1000"/>
        <v>0</v>
      </c>
      <c r="AV2677" s="2">
        <f t="shared" si="1001"/>
        <v>0</v>
      </c>
      <c r="AW2677" s="2">
        <f t="shared" si="1002"/>
        <v>0</v>
      </c>
      <c r="AY2677" t="s">
        <v>824</v>
      </c>
      <c r="AZ2677" t="s">
        <v>1186</v>
      </c>
      <c r="BA2677">
        <v>2</v>
      </c>
      <c r="BC2677">
        <v>2</v>
      </c>
      <c r="BD2677" s="91">
        <v>13</v>
      </c>
      <c r="BE2677" s="93">
        <v>193</v>
      </c>
      <c r="BF2677" s="96">
        <f t="shared" si="1004"/>
        <v>13193</v>
      </c>
      <c r="BG2677" s="96">
        <f t="shared" si="1003"/>
        <v>13193</v>
      </c>
      <c r="BI2677" s="7" t="s">
        <v>1447</v>
      </c>
    </row>
    <row r="2678" spans="1:61" ht="14" hidden="1" customHeight="1" outlineLevel="1" x14ac:dyDescent="0.2">
      <c r="A2678" t="s">
        <v>579</v>
      </c>
      <c r="B2678" t="s">
        <v>1186</v>
      </c>
      <c r="C2678" s="1">
        <f t="shared" ref="C2678:C2709" si="1005">SUM(N2678:AN2678)</f>
        <v>14798</v>
      </c>
      <c r="D2678" s="7">
        <f>IF(N2678&gt;0, RANK(N2678,(N2678:P2678,Q2678:AF2678)),0)</f>
        <v>2</v>
      </c>
      <c r="E2678" s="7">
        <f>IF(O2678&gt;0,RANK(O2678,(N2678:P2678,Q2678:AF2678)),0)</f>
        <v>1</v>
      </c>
      <c r="F2678" s="7">
        <f>IF(P2678&gt;0,RANK(P2678,(N2678:P2678,Q2678:AF2678)),0)</f>
        <v>0</v>
      </c>
      <c r="G2678" s="1">
        <f t="shared" si="996"/>
        <v>7833</v>
      </c>
      <c r="H2678" s="2">
        <f t="shared" si="997"/>
        <v>0.52932828760643336</v>
      </c>
      <c r="I2678" s="2"/>
      <c r="J2678" s="2">
        <f t="shared" si="998"/>
        <v>0.22320583862684146</v>
      </c>
      <c r="K2678" s="2">
        <f t="shared" si="998"/>
        <v>0.75253412623327476</v>
      </c>
      <c r="L2678" s="2">
        <f t="shared" si="998"/>
        <v>0</v>
      </c>
      <c r="M2678" s="2">
        <f t="shared" si="999"/>
        <v>2.426003513988384E-2</v>
      </c>
      <c r="N2678" s="167">
        <v>3303</v>
      </c>
      <c r="O2678" s="167">
        <v>11136</v>
      </c>
      <c r="P2678" s="167"/>
      <c r="Q2678" s="167">
        <v>359</v>
      </c>
      <c r="R2678" s="167"/>
      <c r="S2678" s="167"/>
      <c r="X2678" s="1"/>
      <c r="AP2678" s="7">
        <f>IF(Q2678&gt;0,RANK(Q2678,(N2678:P2678,Q2678:AF2678)),0)</f>
        <v>3</v>
      </c>
      <c r="AQ2678" s="7">
        <f>IF(R2678&gt;0,RANK(R2678,(N2678:P2678,Q2678:AF2678)),0)</f>
        <v>0</v>
      </c>
      <c r="AR2678" s="7">
        <f>IF(T2678&gt;0,RANK(T2678,(N2678:P2678,Q2678:AF2678)),0)</f>
        <v>0</v>
      </c>
      <c r="AS2678" s="7">
        <f>IF(S2678&gt;0,RANK(S2678,(N2678:P2678,Q2678:AF2678)),0)</f>
        <v>0</v>
      </c>
      <c r="AT2678" s="2">
        <f t="shared" si="1000"/>
        <v>2.4260035139883767E-2</v>
      </c>
      <c r="AU2678" s="2">
        <f t="shared" si="1000"/>
        <v>0</v>
      </c>
      <c r="AV2678" s="2">
        <f t="shared" si="1001"/>
        <v>0</v>
      </c>
      <c r="AW2678" s="2">
        <f t="shared" si="1002"/>
        <v>0</v>
      </c>
      <c r="AY2678" t="s">
        <v>579</v>
      </c>
      <c r="AZ2678" t="s">
        <v>1186</v>
      </c>
      <c r="BA2678">
        <v>9</v>
      </c>
      <c r="BC2678">
        <v>2</v>
      </c>
      <c r="BD2678" s="91">
        <v>13</v>
      </c>
      <c r="BE2678" s="93">
        <v>195</v>
      </c>
      <c r="BF2678" s="96">
        <f t="shared" si="1004"/>
        <v>13195</v>
      </c>
      <c r="BG2678" s="96">
        <f t="shared" si="1003"/>
        <v>13195</v>
      </c>
      <c r="BI2678" s="7" t="s">
        <v>1447</v>
      </c>
    </row>
    <row r="2679" spans="1:61" ht="14" hidden="1" customHeight="1" outlineLevel="1" x14ac:dyDescent="0.2">
      <c r="A2679" t="s">
        <v>2269</v>
      </c>
      <c r="B2679" t="s">
        <v>1186</v>
      </c>
      <c r="C2679" s="1">
        <f t="shared" si="1005"/>
        <v>3599</v>
      </c>
      <c r="D2679" s="7">
        <f>IF(N2679&gt;0, RANK(N2679,(N2679:P2679,Q2679:AF2679)),0)</f>
        <v>2</v>
      </c>
      <c r="E2679" s="7">
        <f>IF(O2679&gt;0,RANK(O2679,(N2679:P2679,Q2679:AF2679)),0)</f>
        <v>1</v>
      </c>
      <c r="F2679" s="7">
        <f>IF(P2679&gt;0,RANK(P2679,(N2679:P2679,Q2679:AF2679)),0)</f>
        <v>0</v>
      </c>
      <c r="G2679" s="1">
        <f t="shared" si="996"/>
        <v>981</v>
      </c>
      <c r="H2679" s="2">
        <f t="shared" si="997"/>
        <v>0.27257571547652126</v>
      </c>
      <c r="I2679" s="2"/>
      <c r="J2679" s="2">
        <f t="shared" si="998"/>
        <v>0.35204223395387607</v>
      </c>
      <c r="K2679" s="2">
        <f t="shared" si="998"/>
        <v>0.62461794943039728</v>
      </c>
      <c r="L2679" s="2">
        <f t="shared" si="998"/>
        <v>0</v>
      </c>
      <c r="M2679" s="2">
        <f t="shared" si="999"/>
        <v>2.3339816615726705E-2</v>
      </c>
      <c r="N2679" s="167">
        <v>1267</v>
      </c>
      <c r="O2679" s="167">
        <v>2248</v>
      </c>
      <c r="P2679" s="167"/>
      <c r="Q2679" s="167">
        <v>84</v>
      </c>
      <c r="R2679" s="167"/>
      <c r="S2679" s="167"/>
      <c r="X2679" s="1"/>
      <c r="AP2679" s="7">
        <f>IF(Q2679&gt;0,RANK(Q2679,(N2679:P2679,Q2679:AF2679)),0)</f>
        <v>3</v>
      </c>
      <c r="AQ2679" s="7">
        <f>IF(R2679&gt;0,RANK(R2679,(N2679:P2679,Q2679:AF2679)),0)</f>
        <v>0</v>
      </c>
      <c r="AR2679" s="7">
        <f>IF(T2679&gt;0,RANK(T2679,(N2679:P2679,Q2679:AF2679)),0)</f>
        <v>0</v>
      </c>
      <c r="AS2679" s="7">
        <f>IF(S2679&gt;0,RANK(S2679,(N2679:P2679,Q2679:AF2679)),0)</f>
        <v>0</v>
      </c>
      <c r="AT2679" s="2">
        <f t="shared" si="1000"/>
        <v>2.3339816615726591E-2</v>
      </c>
      <c r="AU2679" s="2">
        <f t="shared" si="1000"/>
        <v>0</v>
      </c>
      <c r="AV2679" s="2">
        <f t="shared" si="1001"/>
        <v>0</v>
      </c>
      <c r="AW2679" s="2">
        <f t="shared" si="1002"/>
        <v>0</v>
      </c>
      <c r="AY2679" t="s">
        <v>2269</v>
      </c>
      <c r="AZ2679" t="s">
        <v>1186</v>
      </c>
      <c r="BA2679">
        <v>2</v>
      </c>
      <c r="BC2679">
        <v>2</v>
      </c>
      <c r="BD2679" s="91">
        <v>13</v>
      </c>
      <c r="BE2679" s="93">
        <v>197</v>
      </c>
      <c r="BF2679" s="96">
        <f t="shared" si="1004"/>
        <v>13197</v>
      </c>
      <c r="BG2679" s="96">
        <f t="shared" si="1003"/>
        <v>13197</v>
      </c>
      <c r="BI2679" s="7" t="s">
        <v>1447</v>
      </c>
    </row>
    <row r="2680" spans="1:61" ht="14" hidden="1" customHeight="1" outlineLevel="1" x14ac:dyDescent="0.2">
      <c r="A2680" t="s">
        <v>781</v>
      </c>
      <c r="B2680" t="s">
        <v>1186</v>
      </c>
      <c r="C2680" s="1">
        <f t="shared" si="1005"/>
        <v>10762</v>
      </c>
      <c r="D2680" s="7">
        <f>IF(N2680&gt;0, RANK(N2680,(N2680:P2680,Q2680:AF2680)),0)</f>
        <v>2</v>
      </c>
      <c r="E2680" s="7">
        <f>IF(O2680&gt;0,RANK(O2680,(N2680:P2680,Q2680:AF2680)),0)</f>
        <v>1</v>
      </c>
      <c r="F2680" s="7">
        <f>IF(P2680&gt;0,RANK(P2680,(N2680:P2680,Q2680:AF2680)),0)</f>
        <v>0</v>
      </c>
      <c r="G2680" s="1">
        <f t="shared" si="996"/>
        <v>2297</v>
      </c>
      <c r="H2680" s="2">
        <f t="shared" si="997"/>
        <v>0.21343616428173201</v>
      </c>
      <c r="I2680" s="2"/>
      <c r="J2680" s="2">
        <f t="shared" si="998"/>
        <v>0.38422226351979188</v>
      </c>
      <c r="K2680" s="2">
        <f t="shared" si="998"/>
        <v>0.59765842780152389</v>
      </c>
      <c r="L2680" s="2">
        <f t="shared" si="998"/>
        <v>0</v>
      </c>
      <c r="M2680" s="2">
        <f t="shared" si="999"/>
        <v>1.8119308678684276E-2</v>
      </c>
      <c r="N2680" s="167">
        <v>4135</v>
      </c>
      <c r="O2680" s="167">
        <v>6432</v>
      </c>
      <c r="P2680" s="167"/>
      <c r="Q2680" s="167">
        <v>195</v>
      </c>
      <c r="R2680" s="167"/>
      <c r="S2680" s="167"/>
      <c r="X2680" s="1"/>
      <c r="AP2680" s="7">
        <f>IF(Q2680&gt;0,RANK(Q2680,(N2680:P2680,Q2680:AF2680)),0)</f>
        <v>3</v>
      </c>
      <c r="AQ2680" s="7">
        <f>IF(R2680&gt;0,RANK(R2680,(N2680:P2680,Q2680:AF2680)),0)</f>
        <v>0</v>
      </c>
      <c r="AR2680" s="7">
        <f>IF(T2680&gt;0,RANK(T2680,(N2680:P2680,Q2680:AF2680)),0)</f>
        <v>0</v>
      </c>
      <c r="AS2680" s="7">
        <f>IF(S2680&gt;0,RANK(S2680,(N2680:P2680,Q2680:AF2680)),0)</f>
        <v>0</v>
      </c>
      <c r="AT2680" s="2">
        <f t="shared" si="1000"/>
        <v>1.8119308678684259E-2</v>
      </c>
      <c r="AU2680" s="2">
        <f t="shared" si="1000"/>
        <v>0</v>
      </c>
      <c r="AV2680" s="2">
        <f t="shared" si="1001"/>
        <v>0</v>
      </c>
      <c r="AW2680" s="2">
        <f t="shared" si="1002"/>
        <v>0</v>
      </c>
      <c r="AY2680" t="s">
        <v>781</v>
      </c>
      <c r="AZ2680" t="s">
        <v>1186</v>
      </c>
      <c r="BA2680">
        <v>3</v>
      </c>
      <c r="BC2680">
        <v>2</v>
      </c>
      <c r="BD2680" s="91">
        <v>13</v>
      </c>
      <c r="BE2680" s="93">
        <v>199</v>
      </c>
      <c r="BF2680" s="96">
        <f t="shared" si="1004"/>
        <v>13199</v>
      </c>
      <c r="BG2680" s="96">
        <f t="shared" si="1003"/>
        <v>13199</v>
      </c>
      <c r="BI2680" s="7" t="s">
        <v>1447</v>
      </c>
    </row>
    <row r="2681" spans="1:61" ht="14" hidden="1" customHeight="1" outlineLevel="1" x14ac:dyDescent="0.2">
      <c r="A2681" t="s">
        <v>1313</v>
      </c>
      <c r="B2681" t="s">
        <v>1186</v>
      </c>
      <c r="C2681" s="1">
        <f t="shared" si="1005"/>
        <v>2781</v>
      </c>
      <c r="D2681" s="7">
        <f>IF(N2681&gt;0, RANK(N2681,(N2681:P2681,Q2681:AF2681)),0)</f>
        <v>2</v>
      </c>
      <c r="E2681" s="7">
        <f>IF(O2681&gt;0,RANK(O2681,(N2681:P2681,Q2681:AF2681)),0)</f>
        <v>1</v>
      </c>
      <c r="F2681" s="7">
        <f>IF(P2681&gt;0,RANK(P2681,(N2681:P2681,Q2681:AF2681)),0)</f>
        <v>0</v>
      </c>
      <c r="G2681" s="1">
        <f t="shared" si="996"/>
        <v>1360</v>
      </c>
      <c r="H2681" s="2">
        <f t="shared" si="997"/>
        <v>0.48903272204243076</v>
      </c>
      <c r="I2681" s="2"/>
      <c r="J2681" s="2">
        <f t="shared" si="998"/>
        <v>0.24703344120819848</v>
      </c>
      <c r="K2681" s="2">
        <f t="shared" si="998"/>
        <v>0.73606616325062924</v>
      </c>
      <c r="L2681" s="2">
        <f t="shared" si="998"/>
        <v>0</v>
      </c>
      <c r="M2681" s="2">
        <f t="shared" si="999"/>
        <v>1.6900395541172286E-2</v>
      </c>
      <c r="N2681" s="167">
        <v>687</v>
      </c>
      <c r="O2681" s="167">
        <v>2047</v>
      </c>
      <c r="P2681" s="167"/>
      <c r="Q2681" s="167">
        <v>47</v>
      </c>
      <c r="R2681" s="167"/>
      <c r="S2681" s="167"/>
      <c r="X2681" s="1"/>
      <c r="AP2681" s="7">
        <f>IF(Q2681&gt;0,RANK(Q2681,(N2681:P2681,Q2681:AF2681)),0)</f>
        <v>3</v>
      </c>
      <c r="AQ2681" s="7">
        <f>IF(R2681&gt;0,RANK(R2681,(N2681:P2681,Q2681:AF2681)),0)</f>
        <v>0</v>
      </c>
      <c r="AR2681" s="7">
        <f>IF(T2681&gt;0,RANK(T2681,(N2681:P2681,Q2681:AF2681)),0)</f>
        <v>0</v>
      </c>
      <c r="AS2681" s="7">
        <f>IF(S2681&gt;0,RANK(S2681,(N2681:P2681,Q2681:AF2681)),0)</f>
        <v>0</v>
      </c>
      <c r="AT2681" s="2">
        <f t="shared" si="1000"/>
        <v>1.6900395541172241E-2</v>
      </c>
      <c r="AU2681" s="2">
        <f t="shared" si="1000"/>
        <v>0</v>
      </c>
      <c r="AV2681" s="2">
        <f t="shared" si="1001"/>
        <v>0</v>
      </c>
      <c r="AW2681" s="2">
        <f t="shared" si="1002"/>
        <v>0</v>
      </c>
      <c r="AY2681" t="s">
        <v>1313</v>
      </c>
      <c r="AZ2681" t="s">
        <v>1186</v>
      </c>
      <c r="BA2681">
        <v>2</v>
      </c>
      <c r="BC2681">
        <v>2</v>
      </c>
      <c r="BD2681" s="91">
        <v>13</v>
      </c>
      <c r="BE2681" s="93">
        <v>201</v>
      </c>
      <c r="BF2681" s="96">
        <f t="shared" si="1004"/>
        <v>13201</v>
      </c>
      <c r="BG2681" s="96">
        <f t="shared" si="1003"/>
        <v>13201</v>
      </c>
      <c r="BI2681" s="7" t="s">
        <v>1447</v>
      </c>
    </row>
    <row r="2682" spans="1:61" ht="14" hidden="1" customHeight="1" outlineLevel="1" x14ac:dyDescent="0.2">
      <c r="A2682" t="s">
        <v>1487</v>
      </c>
      <c r="B2682" t="s">
        <v>1186</v>
      </c>
      <c r="C2682" s="1">
        <f t="shared" si="1005"/>
        <v>8871</v>
      </c>
      <c r="D2682" s="7">
        <f>IF(N2682&gt;0, RANK(N2682,(N2682:P2682,Q2682:AF2682)),0)</f>
        <v>2</v>
      </c>
      <c r="E2682" s="7">
        <f>IF(O2682&gt;0,RANK(O2682,(N2682:P2682,Q2682:AF2682)),0)</f>
        <v>1</v>
      </c>
      <c r="F2682" s="7">
        <f>IF(P2682&gt;0,RANK(P2682,(N2682:P2682,Q2682:AF2682)),0)</f>
        <v>0</v>
      </c>
      <c r="G2682" s="1">
        <f t="shared" si="996"/>
        <v>1089</v>
      </c>
      <c r="H2682" s="2">
        <f t="shared" si="997"/>
        <v>0.12275955360162327</v>
      </c>
      <c r="I2682" s="2"/>
      <c r="J2682" s="2">
        <f t="shared" si="998"/>
        <v>0.4319693382933153</v>
      </c>
      <c r="K2682" s="2">
        <f t="shared" si="998"/>
        <v>0.55472889189493857</v>
      </c>
      <c r="L2682" s="2">
        <f t="shared" si="998"/>
        <v>0</v>
      </c>
      <c r="M2682" s="2">
        <f t="shared" si="999"/>
        <v>1.3301769811746134E-2</v>
      </c>
      <c r="N2682" s="167">
        <v>3832</v>
      </c>
      <c r="O2682" s="167">
        <v>4921</v>
      </c>
      <c r="P2682" s="167"/>
      <c r="Q2682" s="167">
        <v>118</v>
      </c>
      <c r="R2682" s="167"/>
      <c r="S2682" s="167"/>
      <c r="X2682" s="1"/>
      <c r="AP2682" s="7">
        <f>IF(Q2682&gt;0,RANK(Q2682,(N2682:P2682,Q2682:AF2682)),0)</f>
        <v>3</v>
      </c>
      <c r="AQ2682" s="7">
        <f>IF(R2682&gt;0,RANK(R2682,(N2682:P2682,Q2682:AF2682)),0)</f>
        <v>0</v>
      </c>
      <c r="AR2682" s="7">
        <f>IF(T2682&gt;0,RANK(T2682,(N2682:P2682,Q2682:AF2682)),0)</f>
        <v>0</v>
      </c>
      <c r="AS2682" s="7">
        <f>IF(S2682&gt;0,RANK(S2682,(N2682:P2682,Q2682:AF2682)),0)</f>
        <v>0</v>
      </c>
      <c r="AT2682" s="2">
        <f t="shared" si="1000"/>
        <v>1.3301769811746139E-2</v>
      </c>
      <c r="AU2682" s="2">
        <f t="shared" si="1000"/>
        <v>0</v>
      </c>
      <c r="AV2682" s="2">
        <f t="shared" si="1001"/>
        <v>0</v>
      </c>
      <c r="AW2682" s="2">
        <f t="shared" si="1002"/>
        <v>0</v>
      </c>
      <c r="AY2682" t="s">
        <v>1487</v>
      </c>
      <c r="AZ2682" t="s">
        <v>1186</v>
      </c>
      <c r="BA2682">
        <v>2</v>
      </c>
      <c r="BC2682">
        <v>2</v>
      </c>
      <c r="BD2682" s="91">
        <v>13</v>
      </c>
      <c r="BE2682" s="93">
        <v>205</v>
      </c>
      <c r="BF2682" s="96">
        <f t="shared" si="1004"/>
        <v>13205</v>
      </c>
      <c r="BG2682" s="96">
        <f t="shared" si="1003"/>
        <v>13205</v>
      </c>
      <c r="BI2682" s="7" t="s">
        <v>1447</v>
      </c>
    </row>
    <row r="2683" spans="1:61" ht="14" hidden="1" customHeight="1" outlineLevel="1" x14ac:dyDescent="0.2">
      <c r="A2683" t="s">
        <v>2525</v>
      </c>
      <c r="B2683" t="s">
        <v>1186</v>
      </c>
      <c r="C2683" s="1">
        <f t="shared" si="1005"/>
        <v>15428</v>
      </c>
      <c r="D2683" s="7">
        <f>IF(N2683&gt;0, RANK(N2683,(N2683:P2683,Q2683:AF2683)),0)</f>
        <v>2</v>
      </c>
      <c r="E2683" s="7">
        <f>IF(O2683&gt;0,RANK(O2683,(N2683:P2683,Q2683:AF2683)),0)</f>
        <v>1</v>
      </c>
      <c r="F2683" s="7">
        <f>IF(P2683&gt;0,RANK(P2683,(N2683:P2683,Q2683:AF2683)),0)</f>
        <v>0</v>
      </c>
      <c r="G2683" s="1">
        <f t="shared" si="996"/>
        <v>6724</v>
      </c>
      <c r="H2683" s="2">
        <f t="shared" si="997"/>
        <v>0.43583095670210009</v>
      </c>
      <c r="I2683" s="2"/>
      <c r="J2683" s="2">
        <f t="shared" si="998"/>
        <v>0.27255639097744361</v>
      </c>
      <c r="K2683" s="2">
        <f t="shared" si="998"/>
        <v>0.7083873476795437</v>
      </c>
      <c r="L2683" s="2">
        <f t="shared" si="998"/>
        <v>0</v>
      </c>
      <c r="M2683" s="2">
        <f t="shared" si="999"/>
        <v>1.9056261343012748E-2</v>
      </c>
      <c r="N2683" s="167">
        <v>4205</v>
      </c>
      <c r="O2683" s="167">
        <v>10929</v>
      </c>
      <c r="P2683" s="167"/>
      <c r="Q2683" s="167">
        <v>294</v>
      </c>
      <c r="R2683" s="167"/>
      <c r="S2683" s="167"/>
      <c r="X2683" s="1"/>
      <c r="AP2683" s="7">
        <f>IF(Q2683&gt;0,RANK(Q2683,(N2683:P2683,Q2683:AF2683)),0)</f>
        <v>3</v>
      </c>
      <c r="AQ2683" s="7">
        <f>IF(R2683&gt;0,RANK(R2683,(N2683:P2683,Q2683:AF2683)),0)</f>
        <v>0</v>
      </c>
      <c r="AR2683" s="7">
        <f>IF(T2683&gt;0,RANK(T2683,(N2683:P2683,Q2683:AF2683)),0)</f>
        <v>0</v>
      </c>
      <c r="AS2683" s="7">
        <f>IF(S2683&gt;0,RANK(S2683,(N2683:P2683,Q2683:AF2683)),0)</f>
        <v>0</v>
      </c>
      <c r="AT2683" s="2">
        <f t="shared" si="1000"/>
        <v>1.9056261343012703E-2</v>
      </c>
      <c r="AU2683" s="2">
        <f t="shared" si="1000"/>
        <v>0</v>
      </c>
      <c r="AV2683" s="2">
        <f t="shared" si="1001"/>
        <v>0</v>
      </c>
      <c r="AW2683" s="2">
        <f t="shared" si="1002"/>
        <v>0</v>
      </c>
      <c r="AY2683" t="s">
        <v>2525</v>
      </c>
      <c r="AZ2683" t="s">
        <v>1186</v>
      </c>
      <c r="BA2683">
        <v>8</v>
      </c>
      <c r="BC2683">
        <v>2</v>
      </c>
      <c r="BD2683" s="91">
        <v>13</v>
      </c>
      <c r="BE2683" s="93">
        <v>207</v>
      </c>
      <c r="BF2683" s="96">
        <f t="shared" si="1004"/>
        <v>13207</v>
      </c>
      <c r="BG2683" s="96">
        <f t="shared" si="1003"/>
        <v>13207</v>
      </c>
      <c r="BI2683" s="7" t="s">
        <v>1447</v>
      </c>
    </row>
    <row r="2684" spans="1:61" ht="14" hidden="1" customHeight="1" outlineLevel="1" x14ac:dyDescent="0.2">
      <c r="A2684" t="s">
        <v>727</v>
      </c>
      <c r="B2684" t="s">
        <v>1186</v>
      </c>
      <c r="C2684" s="1">
        <f t="shared" si="1005"/>
        <v>3920</v>
      </c>
      <c r="D2684" s="7">
        <f>IF(N2684&gt;0, RANK(N2684,(N2684:P2684,Q2684:AF2684)),0)</f>
        <v>2</v>
      </c>
      <c r="E2684" s="7">
        <f>IF(O2684&gt;0,RANK(O2684,(N2684:P2684,Q2684:AF2684)),0)</f>
        <v>1</v>
      </c>
      <c r="F2684" s="7">
        <f>IF(P2684&gt;0,RANK(P2684,(N2684:P2684,Q2684:AF2684)),0)</f>
        <v>0</v>
      </c>
      <c r="G2684" s="1">
        <f t="shared" si="996"/>
        <v>1996</v>
      </c>
      <c r="H2684" s="2">
        <f t="shared" si="997"/>
        <v>0.50918367346938775</v>
      </c>
      <c r="I2684" s="2"/>
      <c r="J2684" s="2">
        <f t="shared" si="998"/>
        <v>0.23749999999999999</v>
      </c>
      <c r="K2684" s="2">
        <f t="shared" si="998"/>
        <v>0.7466836734693878</v>
      </c>
      <c r="L2684" s="2">
        <f t="shared" si="998"/>
        <v>0</v>
      </c>
      <c r="M2684" s="2">
        <f t="shared" si="999"/>
        <v>1.5816326530612157E-2</v>
      </c>
      <c r="N2684" s="167">
        <v>931</v>
      </c>
      <c r="O2684" s="167">
        <v>2927</v>
      </c>
      <c r="P2684" s="167"/>
      <c r="Q2684" s="167">
        <v>62</v>
      </c>
      <c r="R2684" s="167"/>
      <c r="S2684" s="167"/>
      <c r="X2684" s="1"/>
      <c r="AP2684" s="7">
        <f>IF(Q2684&gt;0,RANK(Q2684,(N2684:P2684,Q2684:AF2684)),0)</f>
        <v>3</v>
      </c>
      <c r="AQ2684" s="7">
        <f>IF(R2684&gt;0,RANK(R2684,(N2684:P2684,Q2684:AF2684)),0)</f>
        <v>0</v>
      </c>
      <c r="AR2684" s="7">
        <f>IF(T2684&gt;0,RANK(T2684,(N2684:P2684,Q2684:AF2684)),0)</f>
        <v>0</v>
      </c>
      <c r="AS2684" s="7">
        <f>IF(S2684&gt;0,RANK(S2684,(N2684:P2684,Q2684:AF2684)),0)</f>
        <v>0</v>
      </c>
      <c r="AT2684" s="2">
        <f t="shared" si="1000"/>
        <v>1.5816326530612244E-2</v>
      </c>
      <c r="AU2684" s="2">
        <f t="shared" si="1000"/>
        <v>0</v>
      </c>
      <c r="AV2684" s="2">
        <f t="shared" si="1001"/>
        <v>0</v>
      </c>
      <c r="AW2684" s="2">
        <f t="shared" si="1002"/>
        <v>0</v>
      </c>
      <c r="AY2684" t="s">
        <v>727</v>
      </c>
      <c r="AZ2684" t="s">
        <v>1186</v>
      </c>
      <c r="BA2684">
        <v>12</v>
      </c>
      <c r="BC2684">
        <v>2</v>
      </c>
      <c r="BD2684" s="91">
        <v>13</v>
      </c>
      <c r="BE2684" s="93">
        <v>209</v>
      </c>
      <c r="BF2684" s="96">
        <f t="shared" si="1004"/>
        <v>13209</v>
      </c>
      <c r="BG2684" s="96">
        <f t="shared" si="1003"/>
        <v>13209</v>
      </c>
      <c r="BI2684" s="7" t="s">
        <v>1447</v>
      </c>
    </row>
    <row r="2685" spans="1:61" ht="14" hidden="1" customHeight="1" outlineLevel="1" x14ac:dyDescent="0.2">
      <c r="A2685" t="s">
        <v>2166</v>
      </c>
      <c r="B2685" t="s">
        <v>1186</v>
      </c>
      <c r="C2685" s="1">
        <f t="shared" si="1005"/>
        <v>11627</v>
      </c>
      <c r="D2685" s="7">
        <f>IF(N2685&gt;0, RANK(N2685,(N2685:P2685,Q2685:AF2685)),0)</f>
        <v>2</v>
      </c>
      <c r="E2685" s="7">
        <f>IF(O2685&gt;0,RANK(O2685,(N2685:P2685,Q2685:AF2685)),0)</f>
        <v>1</v>
      </c>
      <c r="F2685" s="7">
        <f>IF(P2685&gt;0,RANK(P2685,(N2685:P2685,Q2685:AF2685)),0)</f>
        <v>0</v>
      </c>
      <c r="G2685" s="1">
        <f t="shared" si="996"/>
        <v>5108</v>
      </c>
      <c r="H2685" s="2">
        <f t="shared" si="997"/>
        <v>0.4393222671368367</v>
      </c>
      <c r="I2685" s="2"/>
      <c r="J2685" s="2">
        <f t="shared" si="998"/>
        <v>0.27100713855680741</v>
      </c>
      <c r="K2685" s="2">
        <f t="shared" si="998"/>
        <v>0.71032940569364411</v>
      </c>
      <c r="L2685" s="2">
        <f t="shared" si="998"/>
        <v>0</v>
      </c>
      <c r="M2685" s="2">
        <f t="shared" si="999"/>
        <v>1.866345574954853E-2</v>
      </c>
      <c r="N2685" s="167">
        <v>3151</v>
      </c>
      <c r="O2685" s="167">
        <v>8259</v>
      </c>
      <c r="P2685" s="167"/>
      <c r="Q2685" s="167">
        <v>217</v>
      </c>
      <c r="R2685" s="167"/>
      <c r="S2685" s="167"/>
      <c r="X2685" s="1"/>
      <c r="AP2685" s="7">
        <f>IF(Q2685&gt;0,RANK(Q2685,(N2685:P2685,Q2685:AF2685)),0)</f>
        <v>3</v>
      </c>
      <c r="AQ2685" s="7">
        <f>IF(R2685&gt;0,RANK(R2685,(N2685:P2685,Q2685:AF2685)),0)</f>
        <v>0</v>
      </c>
      <c r="AR2685" s="7">
        <f>IF(T2685&gt;0,RANK(T2685,(N2685:P2685,Q2685:AF2685)),0)</f>
        <v>0</v>
      </c>
      <c r="AS2685" s="7">
        <f>IF(S2685&gt;0,RANK(S2685,(N2685:P2685,Q2685:AF2685)),0)</f>
        <v>0</v>
      </c>
      <c r="AT2685" s="2">
        <f t="shared" si="1000"/>
        <v>1.8663455749548464E-2</v>
      </c>
      <c r="AU2685" s="2">
        <f t="shared" si="1000"/>
        <v>0</v>
      </c>
      <c r="AV2685" s="2">
        <f t="shared" si="1001"/>
        <v>0</v>
      </c>
      <c r="AW2685" s="2">
        <f t="shared" si="1002"/>
        <v>0</v>
      </c>
      <c r="AY2685" t="s">
        <v>2166</v>
      </c>
      <c r="AZ2685" t="s">
        <v>1186</v>
      </c>
      <c r="BA2685">
        <v>10</v>
      </c>
      <c r="BC2685">
        <v>2</v>
      </c>
      <c r="BD2685" s="91">
        <v>13</v>
      </c>
      <c r="BE2685" s="93">
        <v>211</v>
      </c>
      <c r="BF2685" s="96">
        <f t="shared" si="1004"/>
        <v>13211</v>
      </c>
      <c r="BG2685" s="96">
        <f t="shared" si="1003"/>
        <v>13211</v>
      </c>
      <c r="BI2685" s="7" t="s">
        <v>1447</v>
      </c>
    </row>
    <row r="2686" spans="1:61" ht="14" hidden="1" customHeight="1" outlineLevel="1" x14ac:dyDescent="0.2">
      <c r="A2686" t="s">
        <v>1027</v>
      </c>
      <c r="B2686" t="s">
        <v>1186</v>
      </c>
      <c r="C2686" s="1">
        <f t="shared" si="1005"/>
        <v>15151</v>
      </c>
      <c r="D2686" s="7">
        <f>IF(N2686&gt;0, RANK(N2686,(N2686:P2686,Q2686:AF2686)),0)</f>
        <v>2</v>
      </c>
      <c r="E2686" s="7">
        <f>IF(O2686&gt;0,RANK(O2686,(N2686:P2686,Q2686:AF2686)),0)</f>
        <v>1</v>
      </c>
      <c r="F2686" s="7">
        <f>IF(P2686&gt;0,RANK(P2686,(N2686:P2686,Q2686:AF2686)),0)</f>
        <v>0</v>
      </c>
      <c r="G2686" s="1">
        <f t="shared" si="996"/>
        <v>10197</v>
      </c>
      <c r="H2686" s="2">
        <f t="shared" si="997"/>
        <v>0.6730248828460168</v>
      </c>
      <c r="I2686" s="2"/>
      <c r="J2686" s="2">
        <f t="shared" si="998"/>
        <v>0.15154115239918156</v>
      </c>
      <c r="K2686" s="2">
        <f t="shared" si="998"/>
        <v>0.82456603524519834</v>
      </c>
      <c r="L2686" s="2">
        <f t="shared" si="998"/>
        <v>0</v>
      </c>
      <c r="M2686" s="2">
        <f t="shared" si="999"/>
        <v>2.389281235562013E-2</v>
      </c>
      <c r="N2686" s="167">
        <v>2296</v>
      </c>
      <c r="O2686" s="167">
        <v>12493</v>
      </c>
      <c r="P2686" s="167"/>
      <c r="Q2686" s="167">
        <v>362</v>
      </c>
      <c r="R2686" s="167"/>
      <c r="S2686" s="167"/>
      <c r="X2686" s="1"/>
      <c r="AP2686" s="7">
        <f>IF(Q2686&gt;0,RANK(Q2686,(N2686:P2686,Q2686:AF2686)),0)</f>
        <v>3</v>
      </c>
      <c r="AQ2686" s="7">
        <f>IF(R2686&gt;0,RANK(R2686,(N2686:P2686,Q2686:AF2686)),0)</f>
        <v>0</v>
      </c>
      <c r="AR2686" s="7">
        <f>IF(T2686&gt;0,RANK(T2686,(N2686:P2686,Q2686:AF2686)),0)</f>
        <v>0</v>
      </c>
      <c r="AS2686" s="7">
        <f>IF(S2686&gt;0,RANK(S2686,(N2686:P2686,Q2686:AF2686)),0)</f>
        <v>0</v>
      </c>
      <c r="AT2686" s="2">
        <f t="shared" si="1000"/>
        <v>2.3892812355620092E-2</v>
      </c>
      <c r="AU2686" s="2">
        <f t="shared" si="1000"/>
        <v>0</v>
      </c>
      <c r="AV2686" s="2">
        <f t="shared" si="1001"/>
        <v>0</v>
      </c>
      <c r="AW2686" s="2">
        <f t="shared" si="1002"/>
        <v>0</v>
      </c>
      <c r="AY2686" t="s">
        <v>1027</v>
      </c>
      <c r="AZ2686" t="s">
        <v>1186</v>
      </c>
      <c r="BA2686">
        <v>14</v>
      </c>
      <c r="BC2686">
        <v>2</v>
      </c>
      <c r="BD2686" s="91">
        <v>13</v>
      </c>
      <c r="BE2686" s="93">
        <v>213</v>
      </c>
      <c r="BF2686" s="96">
        <f t="shared" si="1004"/>
        <v>13213</v>
      </c>
      <c r="BG2686" s="96">
        <f t="shared" si="1003"/>
        <v>13213</v>
      </c>
      <c r="BI2686" s="7" t="s">
        <v>1447</v>
      </c>
    </row>
    <row r="2687" spans="1:61" ht="14" hidden="1" customHeight="1" outlineLevel="1" x14ac:dyDescent="0.2">
      <c r="A2687" t="s">
        <v>1930</v>
      </c>
      <c r="B2687" t="s">
        <v>1186</v>
      </c>
      <c r="C2687" s="1">
        <f t="shared" si="1005"/>
        <v>79550</v>
      </c>
      <c r="D2687" s="7">
        <f>IF(N2687&gt;0, RANK(N2687,(N2687:P2687,Q2687:AF2687)),0)</f>
        <v>1</v>
      </c>
      <c r="E2687" s="7">
        <f>IF(O2687&gt;0,RANK(O2687,(N2687:P2687,Q2687:AF2687)),0)</f>
        <v>2</v>
      </c>
      <c r="F2687" s="7">
        <f>IF(P2687&gt;0,RANK(P2687,(N2687:P2687,Q2687:AF2687)),0)</f>
        <v>0</v>
      </c>
      <c r="G2687" s="1">
        <f t="shared" si="996"/>
        <v>17326</v>
      </c>
      <c r="H2687" s="2">
        <f t="shared" si="997"/>
        <v>0.21780012570710244</v>
      </c>
      <c r="I2687" s="2"/>
      <c r="J2687" s="2">
        <f t="shared" si="998"/>
        <v>0.59776241357636706</v>
      </c>
      <c r="K2687" s="2">
        <f t="shared" si="998"/>
        <v>0.37996228786926461</v>
      </c>
      <c r="L2687" s="2">
        <f t="shared" si="998"/>
        <v>0</v>
      </c>
      <c r="M2687" s="2">
        <f t="shared" si="999"/>
        <v>2.2275298554368328E-2</v>
      </c>
      <c r="N2687" s="167">
        <v>47552</v>
      </c>
      <c r="O2687" s="167">
        <v>30226</v>
      </c>
      <c r="P2687" s="167"/>
      <c r="Q2687" s="167">
        <v>1772</v>
      </c>
      <c r="R2687" s="167"/>
      <c r="S2687" s="167"/>
      <c r="X2687" s="1"/>
      <c r="AP2687" s="7">
        <f>IF(Q2687&gt;0,RANK(Q2687,(N2687:P2687,Q2687:AF2687)),0)</f>
        <v>3</v>
      </c>
      <c r="AQ2687" s="7">
        <f>IF(R2687&gt;0,RANK(R2687,(N2687:P2687,Q2687:AF2687)),0)</f>
        <v>0</v>
      </c>
      <c r="AR2687" s="7">
        <f>IF(T2687&gt;0,RANK(T2687,(N2687:P2687,Q2687:AF2687)),0)</f>
        <v>0</v>
      </c>
      <c r="AS2687" s="7">
        <f>IF(S2687&gt;0,RANK(S2687,(N2687:P2687,Q2687:AF2687)),0)</f>
        <v>0</v>
      </c>
      <c r="AT2687" s="2">
        <f t="shared" si="1000"/>
        <v>2.2275298554368321E-2</v>
      </c>
      <c r="AU2687" s="2">
        <f t="shared" si="1000"/>
        <v>0</v>
      </c>
      <c r="AV2687" s="2">
        <f t="shared" si="1001"/>
        <v>0</v>
      </c>
      <c r="AW2687" s="2">
        <f t="shared" si="1002"/>
        <v>0</v>
      </c>
      <c r="AY2687" t="s">
        <v>1930</v>
      </c>
      <c r="AZ2687" t="s">
        <v>1186</v>
      </c>
      <c r="BC2687">
        <v>2</v>
      </c>
      <c r="BD2687" s="91">
        <v>13</v>
      </c>
      <c r="BE2687" s="93">
        <v>215</v>
      </c>
      <c r="BF2687" s="96">
        <f t="shared" si="1004"/>
        <v>13215</v>
      </c>
      <c r="BG2687" s="96">
        <f t="shared" si="1003"/>
        <v>13215</v>
      </c>
      <c r="BI2687" s="7" t="s">
        <v>1447</v>
      </c>
    </row>
    <row r="2688" spans="1:61" ht="14" hidden="1" customHeight="1" outlineLevel="1" x14ac:dyDescent="0.2">
      <c r="A2688" t="s">
        <v>1716</v>
      </c>
      <c r="B2688" t="s">
        <v>1186</v>
      </c>
      <c r="C2688" s="1">
        <f t="shared" si="1005"/>
        <v>53778</v>
      </c>
      <c r="D2688" s="7">
        <f>IF(N2688&gt;0, RANK(N2688,(N2688:P2688,Q2688:AF2688)),0)</f>
        <v>1</v>
      </c>
      <c r="E2688" s="7">
        <f>IF(O2688&gt;0,RANK(O2688,(N2688:P2688,Q2688:AF2688)),0)</f>
        <v>2</v>
      </c>
      <c r="F2688" s="7">
        <f>IF(P2688&gt;0,RANK(P2688,(N2688:P2688,Q2688:AF2688)),0)</f>
        <v>0</v>
      </c>
      <c r="G2688" s="1">
        <f t="shared" si="996"/>
        <v>5812</v>
      </c>
      <c r="H2688" s="2">
        <f t="shared" si="997"/>
        <v>0.10807393357878686</v>
      </c>
      <c r="I2688" s="2"/>
      <c r="J2688" s="2">
        <f t="shared" si="998"/>
        <v>0.54334486221131317</v>
      </c>
      <c r="K2688" s="2">
        <f t="shared" si="998"/>
        <v>0.43527092863252631</v>
      </c>
      <c r="L2688" s="2">
        <f t="shared" si="998"/>
        <v>0</v>
      </c>
      <c r="M2688" s="2">
        <f t="shared" si="999"/>
        <v>2.1384209156160516E-2</v>
      </c>
      <c r="N2688" s="167">
        <v>29220</v>
      </c>
      <c r="O2688" s="167">
        <v>23408</v>
      </c>
      <c r="P2688" s="167"/>
      <c r="Q2688" s="167">
        <v>1150</v>
      </c>
      <c r="R2688" s="167"/>
      <c r="S2688" s="167"/>
      <c r="X2688" s="1"/>
      <c r="AP2688" s="7">
        <f>IF(Q2688&gt;0,RANK(Q2688,(N2688:P2688,Q2688:AF2688)),0)</f>
        <v>3</v>
      </c>
      <c r="AQ2688" s="7">
        <f>IF(R2688&gt;0,RANK(R2688,(N2688:P2688,Q2688:AF2688)),0)</f>
        <v>0</v>
      </c>
      <c r="AR2688" s="7">
        <f>IF(T2688&gt;0,RANK(T2688,(N2688:P2688,Q2688:AF2688)),0)</f>
        <v>0</v>
      </c>
      <c r="AS2688" s="7">
        <f>IF(S2688&gt;0,RANK(S2688,(N2688:P2688,Q2688:AF2688)),0)</f>
        <v>0</v>
      </c>
      <c r="AT2688" s="2">
        <f t="shared" si="1000"/>
        <v>2.1384209156160513E-2</v>
      </c>
      <c r="AU2688" s="2">
        <f t="shared" si="1000"/>
        <v>0</v>
      </c>
      <c r="AV2688" s="2">
        <f t="shared" si="1001"/>
        <v>0</v>
      </c>
      <c r="AW2688" s="2">
        <f t="shared" si="1002"/>
        <v>0</v>
      </c>
      <c r="AY2688" t="s">
        <v>1716</v>
      </c>
      <c r="AZ2688" t="s">
        <v>1186</v>
      </c>
      <c r="BC2688">
        <v>2</v>
      </c>
      <c r="BD2688" s="91">
        <v>13</v>
      </c>
      <c r="BE2688" s="93">
        <v>217</v>
      </c>
      <c r="BF2688" s="96">
        <f t="shared" si="1004"/>
        <v>13217</v>
      </c>
      <c r="BG2688" s="96">
        <f t="shared" si="1003"/>
        <v>13217</v>
      </c>
      <c r="BI2688" s="7" t="s">
        <v>1447</v>
      </c>
    </row>
    <row r="2689" spans="1:61" ht="14" hidden="1" customHeight="1" outlineLevel="1" x14ac:dyDescent="0.2">
      <c r="A2689" t="s">
        <v>1277</v>
      </c>
      <c r="B2689" t="s">
        <v>1186</v>
      </c>
      <c r="C2689" s="1">
        <f t="shared" si="1005"/>
        <v>25142</v>
      </c>
      <c r="D2689" s="7">
        <f>IF(N2689&gt;0, RANK(N2689,(N2689:P2689,Q2689:AF2689)),0)</f>
        <v>2</v>
      </c>
      <c r="E2689" s="7">
        <f>IF(O2689&gt;0,RANK(O2689,(N2689:P2689,Q2689:AF2689)),0)</f>
        <v>1</v>
      </c>
      <c r="F2689" s="7">
        <f>IF(P2689&gt;0,RANK(P2689,(N2689:P2689,Q2689:AF2689)),0)</f>
        <v>0</v>
      </c>
      <c r="G2689" s="1">
        <f t="shared" si="996"/>
        <v>9643</v>
      </c>
      <c r="H2689" s="2">
        <f t="shared" si="997"/>
        <v>0.38354148436878532</v>
      </c>
      <c r="I2689" s="2"/>
      <c r="J2689" s="2">
        <f t="shared" si="998"/>
        <v>0.29691353114310715</v>
      </c>
      <c r="K2689" s="2">
        <f t="shared" si="998"/>
        <v>0.68045501551189247</v>
      </c>
      <c r="L2689" s="2">
        <f t="shared" si="998"/>
        <v>0</v>
      </c>
      <c r="M2689" s="2">
        <f t="shared" si="999"/>
        <v>2.2631453345000385E-2</v>
      </c>
      <c r="N2689" s="167">
        <v>7465</v>
      </c>
      <c r="O2689" s="167">
        <v>17108</v>
      </c>
      <c r="P2689" s="167"/>
      <c r="Q2689" s="167">
        <v>569</v>
      </c>
      <c r="R2689" s="167"/>
      <c r="S2689" s="167"/>
      <c r="X2689" s="1"/>
      <c r="AP2689" s="7">
        <f>IF(Q2689&gt;0,RANK(Q2689,(N2689:P2689,Q2689:AF2689)),0)</f>
        <v>3</v>
      </c>
      <c r="AQ2689" s="7">
        <f>IF(R2689&gt;0,RANK(R2689,(N2689:P2689,Q2689:AF2689)),0)</f>
        <v>0</v>
      </c>
      <c r="AR2689" s="7">
        <f>IF(T2689&gt;0,RANK(T2689,(N2689:P2689,Q2689:AF2689)),0)</f>
        <v>0</v>
      </c>
      <c r="AS2689" s="7">
        <f>IF(S2689&gt;0,RANK(S2689,(N2689:P2689,Q2689:AF2689)),0)</f>
        <v>0</v>
      </c>
      <c r="AT2689" s="2">
        <f t="shared" si="1000"/>
        <v>2.2631453345000399E-2</v>
      </c>
      <c r="AU2689" s="2">
        <f t="shared" si="1000"/>
        <v>0</v>
      </c>
      <c r="AV2689" s="2">
        <f t="shared" si="1001"/>
        <v>0</v>
      </c>
      <c r="AW2689" s="2">
        <f t="shared" si="1002"/>
        <v>0</v>
      </c>
      <c r="AY2689" t="s">
        <v>1277</v>
      </c>
      <c r="AZ2689" t="s">
        <v>1186</v>
      </c>
      <c r="BA2689">
        <v>10</v>
      </c>
      <c r="BC2689">
        <v>2</v>
      </c>
      <c r="BD2689" s="91">
        <v>13</v>
      </c>
      <c r="BE2689" s="93">
        <v>219</v>
      </c>
      <c r="BF2689" s="96">
        <f t="shared" si="1004"/>
        <v>13219</v>
      </c>
      <c r="BG2689" s="96">
        <f t="shared" si="1003"/>
        <v>13219</v>
      </c>
      <c r="BI2689" s="7" t="s">
        <v>1447</v>
      </c>
    </row>
    <row r="2690" spans="1:61" ht="14" hidden="1" customHeight="1" outlineLevel="1" x14ac:dyDescent="0.2">
      <c r="A2690" t="s">
        <v>811</v>
      </c>
      <c r="B2690" t="s">
        <v>1186</v>
      </c>
      <c r="C2690" s="1">
        <f t="shared" si="1005"/>
        <v>8057</v>
      </c>
      <c r="D2690" s="7">
        <f>IF(N2690&gt;0, RANK(N2690,(N2690:P2690,Q2690:AF2690)),0)</f>
        <v>2</v>
      </c>
      <c r="E2690" s="7">
        <f>IF(O2690&gt;0,RANK(O2690,(N2690:P2690,Q2690:AF2690)),0)</f>
        <v>1</v>
      </c>
      <c r="F2690" s="7">
        <f>IF(P2690&gt;0,RANK(P2690,(N2690:P2690,Q2690:AF2690)),0)</f>
        <v>0</v>
      </c>
      <c r="G2690" s="1">
        <f t="shared" si="996"/>
        <v>3177</v>
      </c>
      <c r="H2690" s="2">
        <f t="shared" si="997"/>
        <v>0.39431550204790866</v>
      </c>
      <c r="I2690" s="2"/>
      <c r="J2690" s="2">
        <f t="shared" si="998"/>
        <v>0.28832071490629269</v>
      </c>
      <c r="K2690" s="2">
        <f t="shared" si="998"/>
        <v>0.68263621695420129</v>
      </c>
      <c r="L2690" s="2">
        <f t="shared" si="998"/>
        <v>0</v>
      </c>
      <c r="M2690" s="2">
        <f t="shared" si="999"/>
        <v>2.9043068139505968E-2</v>
      </c>
      <c r="N2690" s="167">
        <v>2323</v>
      </c>
      <c r="O2690" s="167">
        <v>5500</v>
      </c>
      <c r="P2690" s="167"/>
      <c r="Q2690" s="167">
        <v>234</v>
      </c>
      <c r="R2690" s="167"/>
      <c r="S2690" s="167"/>
      <c r="X2690" s="1"/>
      <c r="AP2690" s="7">
        <f>IF(Q2690&gt;0,RANK(Q2690,(N2690:P2690,Q2690:AF2690)),0)</f>
        <v>3</v>
      </c>
      <c r="AQ2690" s="7">
        <f>IF(R2690&gt;0,RANK(R2690,(N2690:P2690,Q2690:AF2690)),0)</f>
        <v>0</v>
      </c>
      <c r="AR2690" s="7">
        <f>IF(T2690&gt;0,RANK(T2690,(N2690:P2690,Q2690:AF2690)),0)</f>
        <v>0</v>
      </c>
      <c r="AS2690" s="7">
        <f>IF(S2690&gt;0,RANK(S2690,(N2690:P2690,Q2690:AF2690)),0)</f>
        <v>0</v>
      </c>
      <c r="AT2690" s="2">
        <f t="shared" si="1000"/>
        <v>2.904306813950602E-2</v>
      </c>
      <c r="AU2690" s="2">
        <f t="shared" si="1000"/>
        <v>0</v>
      </c>
      <c r="AV2690" s="2">
        <f t="shared" si="1001"/>
        <v>0</v>
      </c>
      <c r="AW2690" s="2">
        <f t="shared" si="1002"/>
        <v>0</v>
      </c>
      <c r="AY2690" t="s">
        <v>811</v>
      </c>
      <c r="AZ2690" t="s">
        <v>1186</v>
      </c>
      <c r="BA2690">
        <v>10</v>
      </c>
      <c r="BC2690">
        <v>2</v>
      </c>
      <c r="BD2690" s="91">
        <v>13</v>
      </c>
      <c r="BE2690" s="93">
        <v>221</v>
      </c>
      <c r="BF2690" s="96">
        <f t="shared" si="1004"/>
        <v>13221</v>
      </c>
      <c r="BG2690" s="96">
        <f t="shared" si="1003"/>
        <v>13221</v>
      </c>
      <c r="BI2690" s="7" t="s">
        <v>1447</v>
      </c>
    </row>
    <row r="2691" spans="1:61" ht="14" hidden="1" customHeight="1" outlineLevel="1" x14ac:dyDescent="0.2">
      <c r="A2691" t="s">
        <v>951</v>
      </c>
      <c r="B2691" t="s">
        <v>1186</v>
      </c>
      <c r="C2691" s="1">
        <f t="shared" si="1005"/>
        <v>84548</v>
      </c>
      <c r="D2691" s="7">
        <f>IF(N2691&gt;0, RANK(N2691,(N2691:P2691,Q2691:AF2691)),0)</f>
        <v>2</v>
      </c>
      <c r="E2691" s="7">
        <f>IF(O2691&gt;0,RANK(O2691,(N2691:P2691,Q2691:AF2691)),0)</f>
        <v>1</v>
      </c>
      <c r="F2691" s="7">
        <f>IF(P2691&gt;0,RANK(P2691,(N2691:P2691,Q2691:AF2691)),0)</f>
        <v>0</v>
      </c>
      <c r="G2691" s="1">
        <f t="shared" si="996"/>
        <v>24730</v>
      </c>
      <c r="H2691" s="2">
        <f t="shared" si="997"/>
        <v>0.29249656999574208</v>
      </c>
      <c r="I2691" s="2"/>
      <c r="J2691" s="2">
        <f t="shared" si="998"/>
        <v>0.34010266357572028</v>
      </c>
      <c r="K2691" s="2">
        <f t="shared" si="998"/>
        <v>0.63259923357146242</v>
      </c>
      <c r="L2691" s="2">
        <f t="shared" si="998"/>
        <v>0</v>
      </c>
      <c r="M2691" s="2">
        <f t="shared" si="999"/>
        <v>2.7298102852817308E-2</v>
      </c>
      <c r="N2691" s="167">
        <v>28755</v>
      </c>
      <c r="O2691" s="167">
        <v>53485</v>
      </c>
      <c r="P2691" s="167"/>
      <c r="Q2691" s="167">
        <v>2308</v>
      </c>
      <c r="R2691" s="167"/>
      <c r="S2691" s="167"/>
      <c r="X2691" s="1"/>
      <c r="AP2691" s="7">
        <f>IF(Q2691&gt;0,RANK(Q2691,(N2691:P2691,Q2691:AF2691)),0)</f>
        <v>3</v>
      </c>
      <c r="AQ2691" s="7">
        <f>IF(R2691&gt;0,RANK(R2691,(N2691:P2691,Q2691:AF2691)),0)</f>
        <v>0</v>
      </c>
      <c r="AR2691" s="7">
        <f>IF(T2691&gt;0,RANK(T2691,(N2691:P2691,Q2691:AF2691)),0)</f>
        <v>0</v>
      </c>
      <c r="AS2691" s="7">
        <f>IF(S2691&gt;0,RANK(S2691,(N2691:P2691,Q2691:AF2691)),0)</f>
        <v>0</v>
      </c>
      <c r="AT2691" s="2">
        <f t="shared" si="1000"/>
        <v>2.7298102852817335E-2</v>
      </c>
      <c r="AU2691" s="2">
        <f t="shared" si="1000"/>
        <v>0</v>
      </c>
      <c r="AV2691" s="2">
        <f t="shared" si="1001"/>
        <v>0</v>
      </c>
      <c r="AW2691" s="2">
        <f t="shared" si="1002"/>
        <v>0</v>
      </c>
      <c r="AY2691" t="s">
        <v>951</v>
      </c>
      <c r="AZ2691" t="s">
        <v>1186</v>
      </c>
      <c r="BA2691">
        <v>14</v>
      </c>
      <c r="BC2691">
        <v>2</v>
      </c>
      <c r="BD2691" s="91">
        <v>13</v>
      </c>
      <c r="BE2691" s="93">
        <v>223</v>
      </c>
      <c r="BF2691" s="96">
        <f t="shared" si="1004"/>
        <v>13223</v>
      </c>
      <c r="BG2691" s="96">
        <f t="shared" si="1003"/>
        <v>13223</v>
      </c>
      <c r="BI2691" s="7" t="s">
        <v>1447</v>
      </c>
    </row>
    <row r="2692" spans="1:61" ht="14" hidden="1" customHeight="1" outlineLevel="1" x14ac:dyDescent="0.2">
      <c r="A2692" t="s">
        <v>2267</v>
      </c>
      <c r="B2692" t="s">
        <v>1186</v>
      </c>
      <c r="C2692" s="1">
        <f t="shared" si="1005"/>
        <v>12432</v>
      </c>
      <c r="D2692" s="7">
        <f>IF(N2692&gt;0, RANK(N2692,(N2692:P2692,Q2692:AF2692)),0)</f>
        <v>2</v>
      </c>
      <c r="E2692" s="7">
        <f>IF(O2692&gt;0,RANK(O2692,(N2692:P2692,Q2692:AF2692)),0)</f>
        <v>1</v>
      </c>
      <c r="F2692" s="7">
        <f>IF(P2692&gt;0,RANK(P2692,(N2692:P2692,Q2692:AF2692)),0)</f>
        <v>0</v>
      </c>
      <c r="G2692" s="1">
        <f t="shared" si="996"/>
        <v>781</v>
      </c>
      <c r="H2692" s="2">
        <f t="shared" si="997"/>
        <v>6.2821750321750316E-2</v>
      </c>
      <c r="I2692" s="2"/>
      <c r="J2692" s="2">
        <f t="shared" si="998"/>
        <v>0.45865508365508367</v>
      </c>
      <c r="K2692" s="2">
        <f t="shared" si="998"/>
        <v>0.52147683397683398</v>
      </c>
      <c r="L2692" s="2">
        <f t="shared" si="998"/>
        <v>0</v>
      </c>
      <c r="M2692" s="2">
        <f t="shared" si="999"/>
        <v>1.9868082368082352E-2</v>
      </c>
      <c r="N2692" s="167">
        <v>5702</v>
      </c>
      <c r="O2692" s="167">
        <v>6483</v>
      </c>
      <c r="P2692" s="167"/>
      <c r="Q2692" s="167">
        <v>247</v>
      </c>
      <c r="R2692" s="167"/>
      <c r="S2692" s="167"/>
      <c r="X2692" s="1"/>
      <c r="AP2692" s="7">
        <f>IF(Q2692&gt;0,RANK(Q2692,(N2692:P2692,Q2692:AF2692)),0)</f>
        <v>3</v>
      </c>
      <c r="AQ2692" s="7">
        <f>IF(R2692&gt;0,RANK(R2692,(N2692:P2692,Q2692:AF2692)),0)</f>
        <v>0</v>
      </c>
      <c r="AR2692" s="7">
        <f>IF(T2692&gt;0,RANK(T2692,(N2692:P2692,Q2692:AF2692)),0)</f>
        <v>0</v>
      </c>
      <c r="AS2692" s="7">
        <f>IF(S2692&gt;0,RANK(S2692,(N2692:P2692,Q2692:AF2692)),0)</f>
        <v>0</v>
      </c>
      <c r="AT2692" s="2">
        <f t="shared" si="1000"/>
        <v>1.9868082368082369E-2</v>
      </c>
      <c r="AU2692" s="2">
        <f t="shared" si="1000"/>
        <v>0</v>
      </c>
      <c r="AV2692" s="2">
        <f t="shared" si="1001"/>
        <v>0</v>
      </c>
      <c r="AW2692" s="2">
        <f t="shared" si="1002"/>
        <v>0</v>
      </c>
      <c r="AY2692" t="s">
        <v>2267</v>
      </c>
      <c r="AZ2692" t="s">
        <v>1186</v>
      </c>
      <c r="BA2692">
        <v>2</v>
      </c>
      <c r="BC2692">
        <v>2</v>
      </c>
      <c r="BD2692" s="91">
        <v>13</v>
      </c>
      <c r="BE2692" s="93">
        <v>225</v>
      </c>
      <c r="BF2692" s="96">
        <f t="shared" si="1004"/>
        <v>13225</v>
      </c>
      <c r="BG2692" s="96">
        <f t="shared" si="1003"/>
        <v>13225</v>
      </c>
      <c r="BI2692" s="7" t="s">
        <v>1447</v>
      </c>
    </row>
    <row r="2693" spans="1:61" ht="14" hidden="1" customHeight="1" outlineLevel="1" x14ac:dyDescent="0.2">
      <c r="A2693" t="s">
        <v>347</v>
      </c>
      <c r="B2693" t="s">
        <v>1186</v>
      </c>
      <c r="C2693" s="1">
        <f t="shared" si="1005"/>
        <v>16969</v>
      </c>
      <c r="D2693" s="7">
        <f>IF(N2693&gt;0, RANK(N2693,(N2693:P2693,Q2693:AF2693)),0)</f>
        <v>2</v>
      </c>
      <c r="E2693" s="7">
        <f>IF(O2693&gt;0,RANK(O2693,(N2693:P2693,Q2693:AF2693)),0)</f>
        <v>1</v>
      </c>
      <c r="F2693" s="7">
        <f>IF(P2693&gt;0,RANK(P2693,(N2693:P2693,Q2693:AF2693)),0)</f>
        <v>0</v>
      </c>
      <c r="G2693" s="1">
        <f t="shared" si="996"/>
        <v>11182</v>
      </c>
      <c r="H2693" s="2">
        <f t="shared" si="997"/>
        <v>0.65896635040367735</v>
      </c>
      <c r="I2693" s="2"/>
      <c r="J2693" s="2">
        <f t="shared" si="998"/>
        <v>0.15781719606340974</v>
      </c>
      <c r="K2693" s="2">
        <f t="shared" si="998"/>
        <v>0.81678354646708706</v>
      </c>
      <c r="L2693" s="2">
        <f t="shared" si="998"/>
        <v>0</v>
      </c>
      <c r="M2693" s="2">
        <f t="shared" si="999"/>
        <v>2.5399257469503222E-2</v>
      </c>
      <c r="N2693" s="167">
        <v>2678</v>
      </c>
      <c r="O2693" s="167">
        <v>13860</v>
      </c>
      <c r="P2693" s="167"/>
      <c r="Q2693" s="167">
        <v>431</v>
      </c>
      <c r="R2693" s="167"/>
      <c r="S2693" s="167"/>
      <c r="X2693" s="1"/>
      <c r="AP2693" s="7">
        <f>IF(Q2693&gt;0,RANK(Q2693,(N2693:P2693,Q2693:AF2693)),0)</f>
        <v>3</v>
      </c>
      <c r="AQ2693" s="7">
        <f>IF(R2693&gt;0,RANK(R2693,(N2693:P2693,Q2693:AF2693)),0)</f>
        <v>0</v>
      </c>
      <c r="AR2693" s="7">
        <f>IF(T2693&gt;0,RANK(T2693,(N2693:P2693,Q2693:AF2693)),0)</f>
        <v>0</v>
      </c>
      <c r="AS2693" s="7">
        <f>IF(S2693&gt;0,RANK(S2693,(N2693:P2693,Q2693:AF2693)),0)</f>
        <v>0</v>
      </c>
      <c r="AT2693" s="2">
        <f t="shared" si="1000"/>
        <v>2.5399257469503212E-2</v>
      </c>
      <c r="AU2693" s="2">
        <f t="shared" si="1000"/>
        <v>0</v>
      </c>
      <c r="AV2693" s="2">
        <f t="shared" si="1001"/>
        <v>0</v>
      </c>
      <c r="AW2693" s="2">
        <f t="shared" si="1002"/>
        <v>0</v>
      </c>
      <c r="AY2693" t="s">
        <v>347</v>
      </c>
      <c r="AZ2693" t="s">
        <v>1186</v>
      </c>
      <c r="BC2693">
        <v>2</v>
      </c>
      <c r="BD2693" s="91">
        <v>13</v>
      </c>
      <c r="BE2693" s="93">
        <v>227</v>
      </c>
      <c r="BF2693" s="96">
        <f t="shared" si="1004"/>
        <v>13227</v>
      </c>
      <c r="BG2693" s="96">
        <f t="shared" si="1003"/>
        <v>13227</v>
      </c>
      <c r="BI2693" s="7" t="s">
        <v>1447</v>
      </c>
    </row>
    <row r="2694" spans="1:61" ht="14" hidden="1" customHeight="1" outlineLevel="1" x14ac:dyDescent="0.2">
      <c r="A2694" t="s">
        <v>2508</v>
      </c>
      <c r="B2694" t="s">
        <v>1186</v>
      </c>
      <c r="C2694" s="1">
        <f t="shared" si="1005"/>
        <v>8941</v>
      </c>
      <c r="D2694" s="7">
        <f>IF(N2694&gt;0, RANK(N2694,(N2694:P2694,Q2694:AF2694)),0)</f>
        <v>2</v>
      </c>
      <c r="E2694" s="7">
        <f>IF(O2694&gt;0,RANK(O2694,(N2694:P2694,Q2694:AF2694)),0)</f>
        <v>1</v>
      </c>
      <c r="F2694" s="7">
        <f>IF(P2694&gt;0,RANK(P2694,(N2694:P2694,Q2694:AF2694)),0)</f>
        <v>0</v>
      </c>
      <c r="G2694" s="1">
        <f t="shared" si="996"/>
        <v>6808</v>
      </c>
      <c r="H2694" s="2">
        <f t="shared" si="997"/>
        <v>0.76143608097528237</v>
      </c>
      <c r="I2694" s="2"/>
      <c r="J2694" s="2">
        <f t="shared" si="998"/>
        <v>0.11206800134213175</v>
      </c>
      <c r="K2694" s="2">
        <f t="shared" si="998"/>
        <v>0.87350408231741417</v>
      </c>
      <c r="L2694" s="2">
        <f t="shared" si="998"/>
        <v>0</v>
      </c>
      <c r="M2694" s="2">
        <f t="shared" si="999"/>
        <v>1.4427916340454039E-2</v>
      </c>
      <c r="N2694" s="167">
        <v>1002</v>
      </c>
      <c r="O2694" s="167">
        <v>7810</v>
      </c>
      <c r="P2694" s="167"/>
      <c r="Q2694" s="167">
        <v>129</v>
      </c>
      <c r="R2694" s="167"/>
      <c r="S2694" s="167"/>
      <c r="X2694" s="1"/>
      <c r="AP2694" s="7">
        <f>IF(Q2694&gt;0,RANK(Q2694,(N2694:P2694,Q2694:AF2694)),0)</f>
        <v>3</v>
      </c>
      <c r="AQ2694" s="7">
        <f>IF(R2694&gt;0,RANK(R2694,(N2694:P2694,Q2694:AF2694)),0)</f>
        <v>0</v>
      </c>
      <c r="AR2694" s="7">
        <f>IF(T2694&gt;0,RANK(T2694,(N2694:P2694,Q2694:AF2694)),0)</f>
        <v>0</v>
      </c>
      <c r="AS2694" s="7">
        <f>IF(S2694&gt;0,RANK(S2694,(N2694:P2694,Q2694:AF2694)),0)</f>
        <v>0</v>
      </c>
      <c r="AT2694" s="2">
        <f t="shared" si="1000"/>
        <v>1.4427916340454087E-2</v>
      </c>
      <c r="AU2694" s="2">
        <f t="shared" si="1000"/>
        <v>0</v>
      </c>
      <c r="AV2694" s="2">
        <f t="shared" si="1001"/>
        <v>0</v>
      </c>
      <c r="AW2694" s="2">
        <f t="shared" si="1002"/>
        <v>0</v>
      </c>
      <c r="AY2694" t="s">
        <v>2508</v>
      </c>
      <c r="AZ2694" t="s">
        <v>1186</v>
      </c>
      <c r="BA2694">
        <v>1</v>
      </c>
      <c r="BC2694">
        <v>2</v>
      </c>
      <c r="BD2694" s="91">
        <v>13</v>
      </c>
      <c r="BE2694" s="93">
        <v>229</v>
      </c>
      <c r="BF2694" s="96">
        <f t="shared" si="1004"/>
        <v>13229</v>
      </c>
      <c r="BG2694" s="96">
        <f t="shared" si="1003"/>
        <v>13229</v>
      </c>
      <c r="BI2694" s="7" t="s">
        <v>1447</v>
      </c>
    </row>
    <row r="2695" spans="1:61" ht="14" hidden="1" customHeight="1" outlineLevel="1" x14ac:dyDescent="0.2">
      <c r="A2695" t="s">
        <v>348</v>
      </c>
      <c r="B2695" t="s">
        <v>1186</v>
      </c>
      <c r="C2695" s="1">
        <f t="shared" si="1005"/>
        <v>10649</v>
      </c>
      <c r="D2695" s="7">
        <f>IF(N2695&gt;0, RANK(N2695,(N2695:P2695,Q2695:AF2695)),0)</f>
        <v>2</v>
      </c>
      <c r="E2695" s="7">
        <f>IF(O2695&gt;0,RANK(O2695,(N2695:P2695,Q2695:AF2695)),0)</f>
        <v>1</v>
      </c>
      <c r="F2695" s="7">
        <f>IF(P2695&gt;0,RANK(P2695,(N2695:P2695,Q2695:AF2695)),0)</f>
        <v>0</v>
      </c>
      <c r="G2695" s="1">
        <f t="shared" si="996"/>
        <v>7615</v>
      </c>
      <c r="H2695" s="2">
        <f t="shared" si="997"/>
        <v>0.71509061883744951</v>
      </c>
      <c r="I2695" s="2"/>
      <c r="J2695" s="2">
        <f t="shared" si="998"/>
        <v>0.13428490938116255</v>
      </c>
      <c r="K2695" s="2">
        <f t="shared" si="998"/>
        <v>0.84937552821861206</v>
      </c>
      <c r="L2695" s="2">
        <f t="shared" si="998"/>
        <v>0</v>
      </c>
      <c r="M2695" s="2">
        <f t="shared" si="999"/>
        <v>1.6339562400225383E-2</v>
      </c>
      <c r="N2695" s="167">
        <v>1430</v>
      </c>
      <c r="O2695" s="167">
        <v>9045</v>
      </c>
      <c r="P2695" s="167"/>
      <c r="Q2695" s="167">
        <v>174</v>
      </c>
      <c r="R2695" s="167"/>
      <c r="S2695" s="167"/>
      <c r="X2695" s="1"/>
      <c r="AP2695" s="7">
        <f>IF(Q2695&gt;0,RANK(Q2695,(N2695:P2695,Q2695:AF2695)),0)</f>
        <v>3</v>
      </c>
      <c r="AQ2695" s="7">
        <f>IF(R2695&gt;0,RANK(R2695,(N2695:P2695,Q2695:AF2695)),0)</f>
        <v>0</v>
      </c>
      <c r="AR2695" s="7">
        <f>IF(T2695&gt;0,RANK(T2695,(N2695:P2695,Q2695:AF2695)),0)</f>
        <v>0</v>
      </c>
      <c r="AS2695" s="7">
        <f>IF(S2695&gt;0,RANK(S2695,(N2695:P2695,Q2695:AF2695)),0)</f>
        <v>0</v>
      </c>
      <c r="AT2695" s="2">
        <f t="shared" si="1000"/>
        <v>1.6339562400225372E-2</v>
      </c>
      <c r="AU2695" s="2">
        <f t="shared" si="1000"/>
        <v>0</v>
      </c>
      <c r="AV2695" s="2">
        <f t="shared" si="1001"/>
        <v>0</v>
      </c>
      <c r="AW2695" s="2">
        <f t="shared" si="1002"/>
        <v>0</v>
      </c>
      <c r="AY2695" t="s">
        <v>348</v>
      </c>
      <c r="AZ2695" t="s">
        <v>1186</v>
      </c>
      <c r="BA2695">
        <v>3</v>
      </c>
      <c r="BC2695">
        <v>2</v>
      </c>
      <c r="BD2695" s="91">
        <v>13</v>
      </c>
      <c r="BE2695" s="93">
        <v>231</v>
      </c>
      <c r="BF2695" s="96">
        <f t="shared" si="1004"/>
        <v>13231</v>
      </c>
      <c r="BG2695" s="96">
        <f t="shared" si="1003"/>
        <v>13231</v>
      </c>
      <c r="BI2695" s="7" t="s">
        <v>1447</v>
      </c>
    </row>
    <row r="2696" spans="1:61" ht="14" hidden="1" customHeight="1" outlineLevel="1" x14ac:dyDescent="0.2">
      <c r="A2696" t="s">
        <v>1383</v>
      </c>
      <c r="B2696" t="s">
        <v>1186</v>
      </c>
      <c r="C2696" s="1">
        <f t="shared" si="1005"/>
        <v>17235</v>
      </c>
      <c r="D2696" s="7">
        <f>IF(N2696&gt;0, RANK(N2696,(N2696:P2696,Q2696:AF2696)),0)</f>
        <v>2</v>
      </c>
      <c r="E2696" s="7">
        <f>IF(O2696&gt;0,RANK(O2696,(N2696:P2696,Q2696:AF2696)),0)</f>
        <v>1</v>
      </c>
      <c r="F2696" s="7">
        <f>IF(P2696&gt;0,RANK(P2696,(N2696:P2696,Q2696:AF2696)),0)</f>
        <v>0</v>
      </c>
      <c r="G2696" s="1">
        <f t="shared" si="996"/>
        <v>9745</v>
      </c>
      <c r="H2696" s="2">
        <f t="shared" si="997"/>
        <v>0.56541920510588917</v>
      </c>
      <c r="I2696" s="2"/>
      <c r="J2696" s="2">
        <f t="shared" si="998"/>
        <v>0.20522193211488252</v>
      </c>
      <c r="K2696" s="2">
        <f t="shared" si="998"/>
        <v>0.77064113722077165</v>
      </c>
      <c r="L2696" s="2">
        <f t="shared" si="998"/>
        <v>0</v>
      </c>
      <c r="M2696" s="2">
        <f t="shared" si="999"/>
        <v>2.4136930664345857E-2</v>
      </c>
      <c r="N2696" s="167">
        <v>3537</v>
      </c>
      <c r="O2696" s="167">
        <v>13282</v>
      </c>
      <c r="P2696" s="167"/>
      <c r="Q2696" s="167">
        <v>416</v>
      </c>
      <c r="R2696" s="167"/>
      <c r="S2696" s="167"/>
      <c r="X2696" s="1"/>
      <c r="AP2696" s="7">
        <f>IF(Q2696&gt;0,RANK(Q2696,(N2696:P2696,Q2696:AF2696)),0)</f>
        <v>3</v>
      </c>
      <c r="AQ2696" s="7">
        <f>IF(R2696&gt;0,RANK(R2696,(N2696:P2696,Q2696:AF2696)),0)</f>
        <v>0</v>
      </c>
      <c r="AR2696" s="7">
        <f>IF(T2696&gt;0,RANK(T2696,(N2696:P2696,Q2696:AF2696)),0)</f>
        <v>0</v>
      </c>
      <c r="AS2696" s="7">
        <f>IF(S2696&gt;0,RANK(S2696,(N2696:P2696,Q2696:AF2696)),0)</f>
        <v>0</v>
      </c>
      <c r="AT2696" s="2">
        <f t="shared" si="1000"/>
        <v>2.4136930664345808E-2</v>
      </c>
      <c r="AU2696" s="2">
        <f t="shared" si="1000"/>
        <v>0</v>
      </c>
      <c r="AV2696" s="2">
        <f t="shared" si="1001"/>
        <v>0</v>
      </c>
      <c r="AW2696" s="2">
        <f t="shared" si="1002"/>
        <v>0</v>
      </c>
      <c r="AY2696" t="s">
        <v>1383</v>
      </c>
      <c r="AZ2696" t="s">
        <v>1186</v>
      </c>
      <c r="BA2696">
        <v>14</v>
      </c>
      <c r="BC2696">
        <v>2</v>
      </c>
      <c r="BD2696" s="91">
        <v>13</v>
      </c>
      <c r="BE2696" s="93">
        <v>233</v>
      </c>
      <c r="BF2696" s="96">
        <f t="shared" si="1004"/>
        <v>13233</v>
      </c>
      <c r="BG2696" s="96">
        <f t="shared" si="1003"/>
        <v>13233</v>
      </c>
      <c r="BI2696" s="7" t="s">
        <v>1447</v>
      </c>
    </row>
    <row r="2697" spans="1:61" ht="14" hidden="1" customHeight="1" outlineLevel="1" x14ac:dyDescent="0.2">
      <c r="A2697" t="s">
        <v>983</v>
      </c>
      <c r="B2697" t="s">
        <v>1186</v>
      </c>
      <c r="C2697" s="1">
        <f t="shared" si="1005"/>
        <v>4005</v>
      </c>
      <c r="D2697" s="7">
        <f>IF(N2697&gt;0, RANK(N2697,(N2697:P2697,Q2697:AF2697)),0)</f>
        <v>2</v>
      </c>
      <c r="E2697" s="7">
        <f>IF(O2697&gt;0,RANK(O2697,(N2697:P2697,Q2697:AF2697)),0)</f>
        <v>1</v>
      </c>
      <c r="F2697" s="7">
        <f>IF(P2697&gt;0,RANK(P2697,(N2697:P2697,Q2697:AF2697)),0)</f>
        <v>0</v>
      </c>
      <c r="G2697" s="1">
        <f t="shared" si="996"/>
        <v>1648</v>
      </c>
      <c r="H2697" s="2">
        <f t="shared" si="997"/>
        <v>0.41148564294631712</v>
      </c>
      <c r="I2697" s="2"/>
      <c r="J2697" s="2">
        <f t="shared" si="998"/>
        <v>0.28439450686641699</v>
      </c>
      <c r="K2697" s="2">
        <f t="shared" si="998"/>
        <v>0.69588014981273405</v>
      </c>
      <c r="L2697" s="2">
        <f t="shared" si="998"/>
        <v>0</v>
      </c>
      <c r="M2697" s="2">
        <f t="shared" si="999"/>
        <v>1.9725343320848965E-2</v>
      </c>
      <c r="N2697" s="167">
        <v>1139</v>
      </c>
      <c r="O2697" s="167">
        <v>2787</v>
      </c>
      <c r="P2697" s="167"/>
      <c r="Q2697" s="167">
        <v>79</v>
      </c>
      <c r="R2697" s="167"/>
      <c r="S2697" s="167"/>
      <c r="X2697" s="1"/>
      <c r="AP2697" s="7">
        <f>IF(Q2697&gt;0,RANK(Q2697,(N2697:P2697,Q2697:AF2697)),0)</f>
        <v>3</v>
      </c>
      <c r="AQ2697" s="7">
        <f>IF(R2697&gt;0,RANK(R2697,(N2697:P2697,Q2697:AF2697)),0)</f>
        <v>0</v>
      </c>
      <c r="AR2697" s="7">
        <f>IF(T2697&gt;0,RANK(T2697,(N2697:P2697,Q2697:AF2697)),0)</f>
        <v>0</v>
      </c>
      <c r="AS2697" s="7">
        <f>IF(S2697&gt;0,RANK(S2697,(N2697:P2697,Q2697:AF2697)),0)</f>
        <v>0</v>
      </c>
      <c r="AT2697" s="2">
        <f t="shared" si="1000"/>
        <v>1.9725343320848941E-2</v>
      </c>
      <c r="AU2697" s="2">
        <f t="shared" si="1000"/>
        <v>0</v>
      </c>
      <c r="AV2697" s="2">
        <f t="shared" si="1001"/>
        <v>0</v>
      </c>
      <c r="AW2697" s="2">
        <f t="shared" si="1002"/>
        <v>0</v>
      </c>
      <c r="AY2697" t="s">
        <v>983</v>
      </c>
      <c r="AZ2697" t="s">
        <v>1186</v>
      </c>
      <c r="BA2697">
        <v>8</v>
      </c>
      <c r="BC2697">
        <v>2</v>
      </c>
      <c r="BD2697" s="91">
        <v>13</v>
      </c>
      <c r="BE2697" s="93">
        <v>235</v>
      </c>
      <c r="BF2697" s="96">
        <f t="shared" si="1004"/>
        <v>13235</v>
      </c>
      <c r="BG2697" s="96">
        <f t="shared" si="1003"/>
        <v>13235</v>
      </c>
      <c r="BI2697" s="7" t="s">
        <v>1447</v>
      </c>
    </row>
    <row r="2698" spans="1:61" ht="14" hidden="1" customHeight="1" outlineLevel="1" x14ac:dyDescent="0.2">
      <c r="A2698" t="s">
        <v>2484</v>
      </c>
      <c r="B2698" t="s">
        <v>1186</v>
      </c>
      <c r="C2698" s="1">
        <f t="shared" si="1005"/>
        <v>11767</v>
      </c>
      <c r="D2698" s="7">
        <f>IF(N2698&gt;0, RANK(N2698,(N2698:P2698,Q2698:AF2698)),0)</f>
        <v>2</v>
      </c>
      <c r="E2698" s="7">
        <f>IF(O2698&gt;0,RANK(O2698,(N2698:P2698,Q2698:AF2698)),0)</f>
        <v>1</v>
      </c>
      <c r="F2698" s="7">
        <f>IF(P2698&gt;0,RANK(P2698,(N2698:P2698,Q2698:AF2698)),0)</f>
        <v>0</v>
      </c>
      <c r="G2698" s="1">
        <f t="shared" si="996"/>
        <v>4980</v>
      </c>
      <c r="H2698" s="2">
        <f t="shared" si="997"/>
        <v>0.42321747259284437</v>
      </c>
      <c r="I2698" s="2"/>
      <c r="J2698" s="2">
        <f t="shared" si="998"/>
        <v>0.28036032973570152</v>
      </c>
      <c r="K2698" s="2">
        <f t="shared" si="998"/>
        <v>0.70357780232854594</v>
      </c>
      <c r="L2698" s="2">
        <f t="shared" si="998"/>
        <v>0</v>
      </c>
      <c r="M2698" s="2">
        <f t="shared" si="999"/>
        <v>1.6061867935752483E-2</v>
      </c>
      <c r="N2698" s="167">
        <v>3299</v>
      </c>
      <c r="O2698" s="167">
        <v>8279</v>
      </c>
      <c r="P2698" s="167"/>
      <c r="Q2698" s="167">
        <v>189</v>
      </c>
      <c r="R2698" s="167"/>
      <c r="S2698" s="167"/>
      <c r="X2698" s="1"/>
      <c r="AP2698" s="7">
        <f>IF(Q2698&gt;0,RANK(Q2698,(N2698:P2698,Q2698:AF2698)),0)</f>
        <v>3</v>
      </c>
      <c r="AQ2698" s="7">
        <f>IF(R2698&gt;0,RANK(R2698,(N2698:P2698,Q2698:AF2698)),0)</f>
        <v>0</v>
      </c>
      <c r="AR2698" s="7">
        <f>IF(T2698&gt;0,RANK(T2698,(N2698:P2698,Q2698:AF2698)),0)</f>
        <v>0</v>
      </c>
      <c r="AS2698" s="7">
        <f>IF(S2698&gt;0,RANK(S2698,(N2698:P2698,Q2698:AF2698)),0)</f>
        <v>0</v>
      </c>
      <c r="AT2698" s="2">
        <f t="shared" si="1000"/>
        <v>1.6061867935752528E-2</v>
      </c>
      <c r="AU2698" s="2">
        <f t="shared" si="1000"/>
        <v>0</v>
      </c>
      <c r="AV2698" s="2">
        <f t="shared" si="1001"/>
        <v>0</v>
      </c>
      <c r="AW2698" s="2">
        <f t="shared" si="1002"/>
        <v>0</v>
      </c>
      <c r="AY2698" t="s">
        <v>2484</v>
      </c>
      <c r="AZ2698" t="s">
        <v>1186</v>
      </c>
      <c r="BA2698">
        <v>10</v>
      </c>
      <c r="BC2698">
        <v>2</v>
      </c>
      <c r="BD2698" s="91">
        <v>13</v>
      </c>
      <c r="BE2698" s="93">
        <v>237</v>
      </c>
      <c r="BF2698" s="96">
        <f t="shared" si="1004"/>
        <v>13237</v>
      </c>
      <c r="BG2698" s="96">
        <f t="shared" si="1003"/>
        <v>13237</v>
      </c>
      <c r="BI2698" s="7" t="s">
        <v>1447</v>
      </c>
    </row>
    <row r="2699" spans="1:61" ht="14" hidden="1" customHeight="1" outlineLevel="1" x14ac:dyDescent="0.2">
      <c r="A2699" t="s">
        <v>1817</v>
      </c>
      <c r="B2699" t="s">
        <v>1186</v>
      </c>
      <c r="C2699" s="1">
        <f t="shared" si="1005"/>
        <v>1085</v>
      </c>
      <c r="D2699" s="7">
        <f>IF(N2699&gt;0, RANK(N2699,(N2699:P2699,Q2699:AF2699)),0)</f>
        <v>2</v>
      </c>
      <c r="E2699" s="7">
        <f>IF(O2699&gt;0,RANK(O2699,(N2699:P2699,Q2699:AF2699)),0)</f>
        <v>1</v>
      </c>
      <c r="F2699" s="7">
        <f>IF(P2699&gt;0,RANK(P2699,(N2699:P2699,Q2699:AF2699)),0)</f>
        <v>0</v>
      </c>
      <c r="G2699" s="1">
        <f t="shared" si="996"/>
        <v>130</v>
      </c>
      <c r="H2699" s="2">
        <f t="shared" si="997"/>
        <v>0.11981566820276497</v>
      </c>
      <c r="I2699" s="2"/>
      <c r="J2699" s="2">
        <f t="shared" si="998"/>
        <v>0.43317972350230416</v>
      </c>
      <c r="K2699" s="2">
        <f t="shared" si="998"/>
        <v>0.55299539170506917</v>
      </c>
      <c r="L2699" s="2">
        <f t="shared" si="998"/>
        <v>0</v>
      </c>
      <c r="M2699" s="2">
        <f t="shared" si="999"/>
        <v>1.3824884792626668E-2</v>
      </c>
      <c r="N2699" s="167">
        <v>470</v>
      </c>
      <c r="O2699" s="167">
        <v>600</v>
      </c>
      <c r="P2699" s="167"/>
      <c r="Q2699" s="167">
        <v>15</v>
      </c>
      <c r="R2699" s="167"/>
      <c r="S2699" s="167"/>
      <c r="X2699" s="1"/>
      <c r="AP2699" s="7">
        <f>IF(Q2699&gt;0,RANK(Q2699,(N2699:P2699,Q2699:AF2699)),0)</f>
        <v>3</v>
      </c>
      <c r="AQ2699" s="7">
        <f>IF(R2699&gt;0,RANK(R2699,(N2699:P2699,Q2699:AF2699)),0)</f>
        <v>0</v>
      </c>
      <c r="AR2699" s="7">
        <f>IF(T2699&gt;0,RANK(T2699,(N2699:P2699,Q2699:AF2699)),0)</f>
        <v>0</v>
      </c>
      <c r="AS2699" s="7">
        <f>IF(S2699&gt;0,RANK(S2699,(N2699:P2699,Q2699:AF2699)),0)</f>
        <v>0</v>
      </c>
      <c r="AT2699" s="2">
        <f t="shared" si="1000"/>
        <v>1.3824884792626729E-2</v>
      </c>
      <c r="AU2699" s="2">
        <f t="shared" si="1000"/>
        <v>0</v>
      </c>
      <c r="AV2699" s="2">
        <f t="shared" si="1001"/>
        <v>0</v>
      </c>
      <c r="AW2699" s="2">
        <f t="shared" si="1002"/>
        <v>0</v>
      </c>
      <c r="AY2699" t="s">
        <v>1817</v>
      </c>
      <c r="AZ2699" t="s">
        <v>1186</v>
      </c>
      <c r="BA2699">
        <v>2</v>
      </c>
      <c r="BC2699">
        <v>2</v>
      </c>
      <c r="BD2699" s="91">
        <v>13</v>
      </c>
      <c r="BE2699" s="93">
        <v>239</v>
      </c>
      <c r="BF2699" s="96">
        <f t="shared" si="1004"/>
        <v>13239</v>
      </c>
      <c r="BG2699" s="96">
        <f t="shared" si="1003"/>
        <v>13239</v>
      </c>
      <c r="BI2699" s="7" t="s">
        <v>1447</v>
      </c>
    </row>
    <row r="2700" spans="1:61" ht="14" hidden="1" customHeight="1" outlineLevel="1" x14ac:dyDescent="0.2">
      <c r="A2700" t="s">
        <v>571</v>
      </c>
      <c r="B2700" t="s">
        <v>1186</v>
      </c>
      <c r="C2700" s="1">
        <f t="shared" si="1005"/>
        <v>9472</v>
      </c>
      <c r="D2700" s="7">
        <f>IF(N2700&gt;0, RANK(N2700,(N2700:P2700,Q2700:AF2700)),0)</f>
        <v>2</v>
      </c>
      <c r="E2700" s="7">
        <f>IF(O2700&gt;0,RANK(O2700,(N2700:P2700,Q2700:AF2700)),0)</f>
        <v>1</v>
      </c>
      <c r="F2700" s="7">
        <f>IF(P2700&gt;0,RANK(P2700,(N2700:P2700,Q2700:AF2700)),0)</f>
        <v>0</v>
      </c>
      <c r="G2700" s="1">
        <f t="shared" si="996"/>
        <v>5567</v>
      </c>
      <c r="H2700" s="2">
        <f t="shared" si="997"/>
        <v>0.58773226351351349</v>
      </c>
      <c r="I2700" s="2"/>
      <c r="J2700" s="2">
        <f t="shared" si="998"/>
        <v>0.19267314189189189</v>
      </c>
      <c r="K2700" s="2">
        <f t="shared" si="998"/>
        <v>0.78040540540540537</v>
      </c>
      <c r="L2700" s="2">
        <f t="shared" si="998"/>
        <v>0</v>
      </c>
      <c r="M2700" s="2">
        <f t="shared" si="999"/>
        <v>2.6921452702702742E-2</v>
      </c>
      <c r="N2700" s="167">
        <v>1825</v>
      </c>
      <c r="O2700" s="167">
        <v>7392</v>
      </c>
      <c r="P2700" s="167"/>
      <c r="Q2700" s="167">
        <v>255</v>
      </c>
      <c r="R2700" s="167"/>
      <c r="S2700" s="167"/>
      <c r="X2700" s="1"/>
      <c r="AP2700" s="7">
        <f>IF(Q2700&gt;0,RANK(Q2700,(N2700:P2700,Q2700:AF2700)),0)</f>
        <v>3</v>
      </c>
      <c r="AQ2700" s="7">
        <f>IF(R2700&gt;0,RANK(R2700,(N2700:P2700,Q2700:AF2700)),0)</f>
        <v>0</v>
      </c>
      <c r="AR2700" s="7">
        <f>IF(T2700&gt;0,RANK(T2700,(N2700:P2700,Q2700:AF2700)),0)</f>
        <v>0</v>
      </c>
      <c r="AS2700" s="7">
        <f>IF(S2700&gt;0,RANK(S2700,(N2700:P2700,Q2700:AF2700)),0)</f>
        <v>0</v>
      </c>
      <c r="AT2700" s="2">
        <f t="shared" si="1000"/>
        <v>2.6921452702702704E-2</v>
      </c>
      <c r="AU2700" s="2">
        <f t="shared" si="1000"/>
        <v>0</v>
      </c>
      <c r="AV2700" s="2">
        <f t="shared" si="1001"/>
        <v>0</v>
      </c>
      <c r="AW2700" s="2">
        <f t="shared" si="1002"/>
        <v>0</v>
      </c>
      <c r="AY2700" t="s">
        <v>571</v>
      </c>
      <c r="AZ2700" t="s">
        <v>1186</v>
      </c>
      <c r="BA2700">
        <v>9</v>
      </c>
      <c r="BC2700">
        <v>2</v>
      </c>
      <c r="BD2700" s="91">
        <v>13</v>
      </c>
      <c r="BE2700" s="93">
        <v>241</v>
      </c>
      <c r="BF2700" s="96">
        <f t="shared" si="1004"/>
        <v>13241</v>
      </c>
      <c r="BG2700" s="96">
        <f t="shared" si="1003"/>
        <v>13241</v>
      </c>
      <c r="BI2700" s="7" t="s">
        <v>1447</v>
      </c>
    </row>
    <row r="2701" spans="1:61" ht="14" hidden="1" customHeight="1" outlineLevel="1" x14ac:dyDescent="0.2">
      <c r="A2701" t="s">
        <v>1157</v>
      </c>
      <c r="B2701" t="s">
        <v>1186</v>
      </c>
      <c r="C2701" s="1">
        <f t="shared" si="1005"/>
        <v>3041</v>
      </c>
      <c r="D2701" s="7">
        <f>IF(N2701&gt;0, RANK(N2701,(N2701:P2701,Q2701:AF2701)),0)</f>
        <v>1</v>
      </c>
      <c r="E2701" s="7">
        <f>IF(O2701&gt;0,RANK(O2701,(N2701:P2701,Q2701:AF2701)),0)</f>
        <v>2</v>
      </c>
      <c r="F2701" s="7">
        <f>IF(P2701&gt;0,RANK(P2701,(N2701:P2701,Q2701:AF2701)),0)</f>
        <v>0</v>
      </c>
      <c r="G2701" s="1">
        <f t="shared" si="996"/>
        <v>202</v>
      </c>
      <c r="H2701" s="2">
        <f t="shared" si="997"/>
        <v>6.6425517921736274E-2</v>
      </c>
      <c r="I2701" s="2"/>
      <c r="J2701" s="2">
        <f t="shared" si="998"/>
        <v>0.52811575139756661</v>
      </c>
      <c r="K2701" s="2">
        <f t="shared" si="998"/>
        <v>0.46169023347583033</v>
      </c>
      <c r="L2701" s="2">
        <f t="shared" si="998"/>
        <v>0</v>
      </c>
      <c r="M2701" s="2">
        <f t="shared" si="999"/>
        <v>1.0194015126603062E-2</v>
      </c>
      <c r="N2701" s="167">
        <v>1606</v>
      </c>
      <c r="O2701" s="167">
        <v>1404</v>
      </c>
      <c r="P2701" s="167"/>
      <c r="Q2701" s="167">
        <v>31</v>
      </c>
      <c r="R2701" s="167"/>
      <c r="S2701" s="167"/>
      <c r="X2701" s="1"/>
      <c r="AP2701" s="7">
        <f>IF(Q2701&gt;0,RANK(Q2701,(N2701:P2701,Q2701:AF2701)),0)</f>
        <v>3</v>
      </c>
      <c r="AQ2701" s="7">
        <f>IF(R2701&gt;0,RANK(R2701,(N2701:P2701,Q2701:AF2701)),0)</f>
        <v>0</v>
      </c>
      <c r="AR2701" s="7">
        <f>IF(T2701&gt;0,RANK(T2701,(N2701:P2701,Q2701:AF2701)),0)</f>
        <v>0</v>
      </c>
      <c r="AS2701" s="7">
        <f>IF(S2701&gt;0,RANK(S2701,(N2701:P2701,Q2701:AF2701)),0)</f>
        <v>0</v>
      </c>
      <c r="AT2701" s="2">
        <f t="shared" si="1000"/>
        <v>1.0194015126603092E-2</v>
      </c>
      <c r="AU2701" s="2">
        <f t="shared" si="1000"/>
        <v>0</v>
      </c>
      <c r="AV2701" s="2">
        <f t="shared" si="1001"/>
        <v>0</v>
      </c>
      <c r="AW2701" s="2">
        <f t="shared" si="1002"/>
        <v>0</v>
      </c>
      <c r="AY2701" t="s">
        <v>1157</v>
      </c>
      <c r="AZ2701" t="s">
        <v>1186</v>
      </c>
      <c r="BA2701">
        <v>2</v>
      </c>
      <c r="BC2701">
        <v>2</v>
      </c>
      <c r="BD2701" s="91">
        <v>13</v>
      </c>
      <c r="BE2701" s="93">
        <v>243</v>
      </c>
      <c r="BF2701" s="96">
        <f t="shared" si="1004"/>
        <v>13243</v>
      </c>
      <c r="BG2701" s="96">
        <f t="shared" si="1003"/>
        <v>13243</v>
      </c>
      <c r="BI2701" s="7" t="s">
        <v>1447</v>
      </c>
    </row>
    <row r="2702" spans="1:61" ht="14" hidden="1" customHeight="1" outlineLevel="1" x14ac:dyDescent="0.2">
      <c r="A2702" t="s">
        <v>1025</v>
      </c>
      <c r="B2702" t="s">
        <v>1186</v>
      </c>
      <c r="C2702" s="1">
        <f t="shared" si="1005"/>
        <v>85968</v>
      </c>
      <c r="D2702" s="7">
        <f>IF(N2702&gt;0, RANK(N2702,(N2702:P2702,Q2702:AF2702)),0)</f>
        <v>1</v>
      </c>
      <c r="E2702" s="7">
        <f>IF(O2702&gt;0,RANK(O2702,(N2702:P2702,Q2702:AF2702)),0)</f>
        <v>2</v>
      </c>
      <c r="F2702" s="7">
        <f>IF(P2702&gt;0,RANK(P2702,(N2702:P2702,Q2702:AF2702)),0)</f>
        <v>0</v>
      </c>
      <c r="G2702" s="1">
        <f t="shared" si="996"/>
        <v>29734</v>
      </c>
      <c r="H2702" s="2">
        <f t="shared" si="997"/>
        <v>0.34587288293318447</v>
      </c>
      <c r="I2702" s="2"/>
      <c r="J2702" s="2">
        <f t="shared" si="998"/>
        <v>0.66054811092499532</v>
      </c>
      <c r="K2702" s="2">
        <f t="shared" si="998"/>
        <v>0.31467522799181091</v>
      </c>
      <c r="L2702" s="2">
        <f t="shared" si="998"/>
        <v>0</v>
      </c>
      <c r="M2702" s="2">
        <f t="shared" si="999"/>
        <v>2.4776661083193763E-2</v>
      </c>
      <c r="N2702" s="167">
        <v>56786</v>
      </c>
      <c r="O2702" s="167">
        <v>27052</v>
      </c>
      <c r="P2702" s="167"/>
      <c r="Q2702" s="167">
        <v>2130</v>
      </c>
      <c r="R2702" s="167"/>
      <c r="S2702" s="167"/>
      <c r="X2702" s="1"/>
      <c r="AP2702" s="7">
        <f>IF(Q2702&gt;0,RANK(Q2702,(N2702:P2702,Q2702:AF2702)),0)</f>
        <v>3</v>
      </c>
      <c r="AQ2702" s="7">
        <f>IF(R2702&gt;0,RANK(R2702,(N2702:P2702,Q2702:AF2702)),0)</f>
        <v>0</v>
      </c>
      <c r="AR2702" s="7">
        <f>IF(T2702&gt;0,RANK(T2702,(N2702:P2702,Q2702:AF2702)),0)</f>
        <v>0</v>
      </c>
      <c r="AS2702" s="7">
        <f>IF(S2702&gt;0,RANK(S2702,(N2702:P2702,Q2702:AF2702)),0)</f>
        <v>0</v>
      </c>
      <c r="AT2702" s="2">
        <f t="shared" si="1000"/>
        <v>2.4776661083193745E-2</v>
      </c>
      <c r="AU2702" s="2">
        <f t="shared" si="1000"/>
        <v>0</v>
      </c>
      <c r="AV2702" s="2">
        <f t="shared" si="1001"/>
        <v>0</v>
      </c>
      <c r="AW2702" s="2">
        <f t="shared" si="1002"/>
        <v>0</v>
      </c>
      <c r="AY2702" t="s">
        <v>1025</v>
      </c>
      <c r="AZ2702" t="s">
        <v>1186</v>
      </c>
      <c r="BA2702">
        <v>12</v>
      </c>
      <c r="BC2702">
        <v>2</v>
      </c>
      <c r="BD2702" s="91">
        <v>13</v>
      </c>
      <c r="BE2702" s="93">
        <v>245</v>
      </c>
      <c r="BF2702" s="96">
        <f t="shared" si="1004"/>
        <v>13245</v>
      </c>
      <c r="BG2702" s="96">
        <f t="shared" si="1003"/>
        <v>13245</v>
      </c>
      <c r="BI2702" s="7" t="s">
        <v>1447</v>
      </c>
    </row>
    <row r="2703" spans="1:61" ht="14" hidden="1" customHeight="1" outlineLevel="1" x14ac:dyDescent="0.2">
      <c r="A2703" t="s">
        <v>562</v>
      </c>
      <c r="B2703" t="s">
        <v>1186</v>
      </c>
      <c r="C2703" s="1">
        <f t="shared" si="1005"/>
        <v>44263</v>
      </c>
      <c r="D2703" s="7">
        <f>IF(N2703&gt;0, RANK(N2703,(N2703:P2703,Q2703:AF2703)),0)</f>
        <v>1</v>
      </c>
      <c r="E2703" s="7">
        <f>IF(O2703&gt;0,RANK(O2703,(N2703:P2703,Q2703:AF2703)),0)</f>
        <v>2</v>
      </c>
      <c r="F2703" s="7">
        <f>IF(P2703&gt;0,RANK(P2703,(N2703:P2703,Q2703:AF2703)),0)</f>
        <v>0</v>
      </c>
      <c r="G2703" s="1">
        <f t="shared" si="996"/>
        <v>17925</v>
      </c>
      <c r="H2703" s="2">
        <f t="shared" si="997"/>
        <v>0.4049657727673226</v>
      </c>
      <c r="I2703" s="2"/>
      <c r="J2703" s="2">
        <f t="shared" si="998"/>
        <v>0.69224860492962514</v>
      </c>
      <c r="K2703" s="2">
        <f t="shared" si="998"/>
        <v>0.2872828321623026</v>
      </c>
      <c r="L2703" s="2">
        <f t="shared" si="998"/>
        <v>0</v>
      </c>
      <c r="M2703" s="2">
        <f t="shared" si="999"/>
        <v>2.0468562908072252E-2</v>
      </c>
      <c r="N2703" s="167">
        <v>30641</v>
      </c>
      <c r="O2703" s="167">
        <v>12716</v>
      </c>
      <c r="P2703" s="167"/>
      <c r="Q2703" s="167">
        <v>906</v>
      </c>
      <c r="R2703" s="167"/>
      <c r="S2703" s="167"/>
      <c r="X2703" s="1"/>
      <c r="AP2703" s="7">
        <f>IF(Q2703&gt;0,RANK(Q2703,(N2703:P2703,Q2703:AF2703)),0)</f>
        <v>3</v>
      </c>
      <c r="AQ2703" s="7">
        <f>IF(R2703&gt;0,RANK(R2703,(N2703:P2703,Q2703:AF2703)),0)</f>
        <v>0</v>
      </c>
      <c r="AR2703" s="7">
        <f>IF(T2703&gt;0,RANK(T2703,(N2703:P2703,Q2703:AF2703)),0)</f>
        <v>0</v>
      </c>
      <c r="AS2703" s="7">
        <f>IF(S2703&gt;0,RANK(S2703,(N2703:P2703,Q2703:AF2703)),0)</f>
        <v>0</v>
      </c>
      <c r="AT2703" s="2">
        <f t="shared" si="1000"/>
        <v>2.0468562908072203E-2</v>
      </c>
      <c r="AU2703" s="2">
        <f t="shared" si="1000"/>
        <v>0</v>
      </c>
      <c r="AV2703" s="2">
        <f t="shared" si="1001"/>
        <v>0</v>
      </c>
      <c r="AW2703" s="2">
        <f t="shared" si="1002"/>
        <v>0</v>
      </c>
      <c r="AY2703" t="s">
        <v>562</v>
      </c>
      <c r="AZ2703" t="s">
        <v>1186</v>
      </c>
      <c r="BA2703">
        <v>4</v>
      </c>
      <c r="BC2703">
        <v>2</v>
      </c>
      <c r="BD2703" s="91">
        <v>13</v>
      </c>
      <c r="BE2703" s="93">
        <v>247</v>
      </c>
      <c r="BF2703" s="96">
        <f t="shared" si="1004"/>
        <v>13247</v>
      </c>
      <c r="BG2703" s="96">
        <f t="shared" si="1003"/>
        <v>13247</v>
      </c>
      <c r="BI2703" s="7" t="s">
        <v>1447</v>
      </c>
    </row>
    <row r="2704" spans="1:61" ht="14" hidden="1" customHeight="1" outlineLevel="1" x14ac:dyDescent="0.2">
      <c r="A2704" t="s">
        <v>365</v>
      </c>
      <c r="B2704" t="s">
        <v>1186</v>
      </c>
      <c r="C2704" s="1">
        <f t="shared" si="1005"/>
        <v>2256</v>
      </c>
      <c r="D2704" s="7">
        <f>IF(N2704&gt;0, RANK(N2704,(N2704:P2704,Q2704:AF2704)),0)</f>
        <v>2</v>
      </c>
      <c r="E2704" s="7">
        <f>IF(O2704&gt;0,RANK(O2704,(N2704:P2704,Q2704:AF2704)),0)</f>
        <v>1</v>
      </c>
      <c r="F2704" s="7">
        <f>IF(P2704&gt;0,RANK(P2704,(N2704:P2704,Q2704:AF2704)),0)</f>
        <v>0</v>
      </c>
      <c r="G2704" s="1">
        <f t="shared" si="996"/>
        <v>1344</v>
      </c>
      <c r="H2704" s="2">
        <f t="shared" si="997"/>
        <v>0.5957446808510638</v>
      </c>
      <c r="I2704" s="2"/>
      <c r="J2704" s="2">
        <f t="shared" si="998"/>
        <v>0.19459219858156029</v>
      </c>
      <c r="K2704" s="2">
        <f t="shared" si="998"/>
        <v>0.7903368794326241</v>
      </c>
      <c r="L2704" s="2">
        <f t="shared" si="998"/>
        <v>0</v>
      </c>
      <c r="M2704" s="2">
        <f t="shared" si="999"/>
        <v>1.5070921985815611E-2</v>
      </c>
      <c r="N2704" s="167">
        <v>439</v>
      </c>
      <c r="O2704" s="167">
        <v>1783</v>
      </c>
      <c r="P2704" s="167"/>
      <c r="Q2704" s="167">
        <v>34</v>
      </c>
      <c r="R2704" s="167"/>
      <c r="S2704" s="167"/>
      <c r="X2704" s="1"/>
      <c r="AP2704" s="7">
        <f>IF(Q2704&gt;0,RANK(Q2704,(N2704:P2704,Q2704:AF2704)),0)</f>
        <v>3</v>
      </c>
      <c r="AQ2704" s="7">
        <f>IF(R2704&gt;0,RANK(R2704,(N2704:P2704,Q2704:AF2704)),0)</f>
        <v>0</v>
      </c>
      <c r="AR2704" s="7">
        <f>IF(T2704&gt;0,RANK(T2704,(N2704:P2704,Q2704:AF2704)),0)</f>
        <v>0</v>
      </c>
      <c r="AS2704" s="7">
        <f>IF(S2704&gt;0,RANK(S2704,(N2704:P2704,Q2704:AF2704)),0)</f>
        <v>0</v>
      </c>
      <c r="AT2704" s="2">
        <f t="shared" si="1000"/>
        <v>1.5070921985815602E-2</v>
      </c>
      <c r="AU2704" s="2">
        <f t="shared" si="1000"/>
        <v>0</v>
      </c>
      <c r="AV2704" s="2">
        <f t="shared" si="1001"/>
        <v>0</v>
      </c>
      <c r="AW2704" s="2">
        <f t="shared" si="1002"/>
        <v>0</v>
      </c>
      <c r="AY2704" t="s">
        <v>365</v>
      </c>
      <c r="AZ2704" t="s">
        <v>1186</v>
      </c>
      <c r="BA2704">
        <v>2</v>
      </c>
      <c r="BC2704">
        <v>2</v>
      </c>
      <c r="BD2704" s="91">
        <v>13</v>
      </c>
      <c r="BE2704" s="93">
        <v>249</v>
      </c>
      <c r="BF2704" s="96">
        <f t="shared" si="1004"/>
        <v>13249</v>
      </c>
      <c r="BG2704" s="96">
        <f t="shared" si="1003"/>
        <v>13249</v>
      </c>
      <c r="BI2704" s="7" t="s">
        <v>1447</v>
      </c>
    </row>
    <row r="2705" spans="1:61" ht="14" hidden="1" customHeight="1" outlineLevel="1" x14ac:dyDescent="0.2">
      <c r="A2705" t="s">
        <v>2367</v>
      </c>
      <c r="B2705" t="s">
        <v>1186</v>
      </c>
      <c r="C2705" s="1">
        <f t="shared" si="1005"/>
        <v>6547</v>
      </c>
      <c r="D2705" s="7">
        <f>IF(N2705&gt;0, RANK(N2705,(N2705:P2705,Q2705:AF2705)),0)</f>
        <v>2</v>
      </c>
      <c r="E2705" s="7">
        <f>IF(O2705&gt;0,RANK(O2705,(N2705:P2705,Q2705:AF2705)),0)</f>
        <v>1</v>
      </c>
      <c r="F2705" s="7">
        <f>IF(P2705&gt;0,RANK(P2705,(N2705:P2705,Q2705:AF2705)),0)</f>
        <v>0</v>
      </c>
      <c r="G2705" s="1">
        <f t="shared" si="996"/>
        <v>1304</v>
      </c>
      <c r="H2705" s="2">
        <f t="shared" si="997"/>
        <v>0.19917519474568504</v>
      </c>
      <c r="I2705" s="2"/>
      <c r="J2705" s="2">
        <f t="shared" si="998"/>
        <v>0.39544829692989153</v>
      </c>
      <c r="K2705" s="2">
        <f t="shared" si="998"/>
        <v>0.5946234916755766</v>
      </c>
      <c r="L2705" s="2">
        <f t="shared" si="998"/>
        <v>0</v>
      </c>
      <c r="M2705" s="2">
        <f t="shared" si="999"/>
        <v>9.9282113945318162E-3</v>
      </c>
      <c r="N2705" s="167">
        <v>2589</v>
      </c>
      <c r="O2705" s="167">
        <v>3893</v>
      </c>
      <c r="P2705" s="167"/>
      <c r="Q2705" s="167">
        <v>65</v>
      </c>
      <c r="R2705" s="167"/>
      <c r="S2705" s="167"/>
      <c r="X2705" s="1"/>
      <c r="AP2705" s="7">
        <f>IF(Q2705&gt;0,RANK(Q2705,(N2705:P2705,Q2705:AF2705)),0)</f>
        <v>3</v>
      </c>
      <c r="AQ2705" s="7">
        <f>IF(R2705&gt;0,RANK(R2705,(N2705:P2705,Q2705:AF2705)),0)</f>
        <v>0</v>
      </c>
      <c r="AR2705" s="7">
        <f>IF(T2705&gt;0,RANK(T2705,(N2705:P2705,Q2705:AF2705)),0)</f>
        <v>0</v>
      </c>
      <c r="AS2705" s="7">
        <f>IF(S2705&gt;0,RANK(S2705,(N2705:P2705,Q2705:AF2705)),0)</f>
        <v>0</v>
      </c>
      <c r="AT2705" s="2">
        <f t="shared" si="1000"/>
        <v>9.9282113945318475E-3</v>
      </c>
      <c r="AU2705" s="2">
        <f t="shared" si="1000"/>
        <v>0</v>
      </c>
      <c r="AV2705" s="2">
        <f t="shared" si="1001"/>
        <v>0</v>
      </c>
      <c r="AW2705" s="2">
        <f t="shared" si="1002"/>
        <v>0</v>
      </c>
      <c r="AY2705" t="s">
        <v>2367</v>
      </c>
      <c r="AZ2705" t="s">
        <v>1186</v>
      </c>
      <c r="BA2705">
        <v>12</v>
      </c>
      <c r="BC2705">
        <v>2</v>
      </c>
      <c r="BD2705" s="91">
        <v>13</v>
      </c>
      <c r="BE2705" s="93">
        <v>251</v>
      </c>
      <c r="BF2705" s="96">
        <f t="shared" si="1004"/>
        <v>13251</v>
      </c>
      <c r="BG2705" s="96">
        <f t="shared" si="1003"/>
        <v>13251</v>
      </c>
      <c r="BI2705" s="7" t="s">
        <v>1447</v>
      </c>
    </row>
    <row r="2706" spans="1:61" ht="14" hidden="1" customHeight="1" outlineLevel="1" x14ac:dyDescent="0.2">
      <c r="A2706" t="s">
        <v>171</v>
      </c>
      <c r="B2706" t="s">
        <v>1186</v>
      </c>
      <c r="C2706" s="1">
        <f t="shared" si="1005"/>
        <v>3838</v>
      </c>
      <c r="D2706" s="7">
        <f>IF(N2706&gt;0, RANK(N2706,(N2706:P2706,Q2706:AF2706)),0)</f>
        <v>2</v>
      </c>
      <c r="E2706" s="7">
        <f>IF(O2706&gt;0,RANK(O2706,(N2706:P2706,Q2706:AF2706)),0)</f>
        <v>1</v>
      </c>
      <c r="F2706" s="7">
        <f>IF(P2706&gt;0,RANK(P2706,(N2706:P2706,Q2706:AF2706)),0)</f>
        <v>0</v>
      </c>
      <c r="G2706" s="1">
        <f t="shared" si="996"/>
        <v>1410</v>
      </c>
      <c r="H2706" s="2">
        <f t="shared" si="997"/>
        <v>0.36737884314747266</v>
      </c>
      <c r="I2706" s="2"/>
      <c r="J2706" s="2">
        <f t="shared" si="998"/>
        <v>0.30927566440854609</v>
      </c>
      <c r="K2706" s="2">
        <f t="shared" si="998"/>
        <v>0.67665450755601875</v>
      </c>
      <c r="L2706" s="2">
        <f t="shared" si="998"/>
        <v>0</v>
      </c>
      <c r="M2706" s="2">
        <f t="shared" si="999"/>
        <v>1.4069828035435106E-2</v>
      </c>
      <c r="N2706" s="167">
        <v>1187</v>
      </c>
      <c r="O2706" s="167">
        <v>2597</v>
      </c>
      <c r="P2706" s="167"/>
      <c r="Q2706" s="167">
        <v>54</v>
      </c>
      <c r="R2706" s="167"/>
      <c r="S2706" s="167"/>
      <c r="X2706" s="1"/>
      <c r="AP2706" s="7">
        <f>IF(Q2706&gt;0,RANK(Q2706,(N2706:P2706,Q2706:AF2706)),0)</f>
        <v>3</v>
      </c>
      <c r="AQ2706" s="7">
        <f>IF(R2706&gt;0,RANK(R2706,(N2706:P2706,Q2706:AF2706)),0)</f>
        <v>0</v>
      </c>
      <c r="AR2706" s="7">
        <f>IF(T2706&gt;0,RANK(T2706,(N2706:P2706,Q2706:AF2706)),0)</f>
        <v>0</v>
      </c>
      <c r="AS2706" s="7">
        <f>IF(S2706&gt;0,RANK(S2706,(N2706:P2706,Q2706:AF2706)),0)</f>
        <v>0</v>
      </c>
      <c r="AT2706" s="2">
        <f t="shared" si="1000"/>
        <v>1.4069828035435123E-2</v>
      </c>
      <c r="AU2706" s="2">
        <f t="shared" si="1000"/>
        <v>0</v>
      </c>
      <c r="AV2706" s="2">
        <f t="shared" si="1001"/>
        <v>0</v>
      </c>
      <c r="AW2706" s="2">
        <f t="shared" si="1002"/>
        <v>0</v>
      </c>
      <c r="AY2706" t="s">
        <v>171</v>
      </c>
      <c r="AZ2706" t="s">
        <v>1186</v>
      </c>
      <c r="BA2706">
        <v>2</v>
      </c>
      <c r="BC2706">
        <v>2</v>
      </c>
      <c r="BD2706" s="91">
        <v>13</v>
      </c>
      <c r="BE2706" s="93">
        <v>253</v>
      </c>
      <c r="BF2706" s="96">
        <f t="shared" si="1004"/>
        <v>13253</v>
      </c>
      <c r="BG2706" s="96">
        <f t="shared" si="1003"/>
        <v>13253</v>
      </c>
      <c r="BI2706" s="7" t="s">
        <v>1447</v>
      </c>
    </row>
    <row r="2707" spans="1:61" ht="14" hidden="1" customHeight="1" outlineLevel="1" x14ac:dyDescent="0.2">
      <c r="A2707" t="s">
        <v>2085</v>
      </c>
      <c r="B2707" t="s">
        <v>1186</v>
      </c>
      <c r="C2707" s="1">
        <f t="shared" si="1005"/>
        <v>29764</v>
      </c>
      <c r="D2707" s="7">
        <f>IF(N2707&gt;0, RANK(N2707,(N2707:P2707,Q2707:AF2707)),0)</f>
        <v>2</v>
      </c>
      <c r="E2707" s="7">
        <f>IF(O2707&gt;0,RANK(O2707,(N2707:P2707,Q2707:AF2707)),0)</f>
        <v>1</v>
      </c>
      <c r="F2707" s="7">
        <f>IF(P2707&gt;0,RANK(P2707,(N2707:P2707,Q2707:AF2707)),0)</f>
        <v>0</v>
      </c>
      <c r="G2707" s="1">
        <f t="shared" si="996"/>
        <v>6413</v>
      </c>
      <c r="H2707" s="2">
        <f t="shared" si="997"/>
        <v>0.21546163150114231</v>
      </c>
      <c r="I2707" s="2"/>
      <c r="J2707" s="2">
        <f t="shared" si="998"/>
        <v>0.38150114231958071</v>
      </c>
      <c r="K2707" s="2">
        <f t="shared" si="998"/>
        <v>0.59696277382072305</v>
      </c>
      <c r="L2707" s="2">
        <f t="shared" si="998"/>
        <v>0</v>
      </c>
      <c r="M2707" s="2">
        <f t="shared" si="999"/>
        <v>2.1536083859696298E-2</v>
      </c>
      <c r="N2707" s="167">
        <v>11355</v>
      </c>
      <c r="O2707" s="167">
        <v>17768</v>
      </c>
      <c r="P2707" s="167"/>
      <c r="Q2707" s="167">
        <v>641</v>
      </c>
      <c r="R2707" s="167"/>
      <c r="S2707" s="167"/>
      <c r="X2707" s="1"/>
      <c r="AP2707" s="7">
        <f>IF(Q2707&gt;0,RANK(Q2707,(N2707:P2707,Q2707:AF2707)),0)</f>
        <v>3</v>
      </c>
      <c r="AQ2707" s="7">
        <f>IF(R2707&gt;0,RANK(R2707,(N2707:P2707,Q2707:AF2707)),0)</f>
        <v>0</v>
      </c>
      <c r="AR2707" s="7">
        <f>IF(T2707&gt;0,RANK(T2707,(N2707:P2707,Q2707:AF2707)),0)</f>
        <v>0</v>
      </c>
      <c r="AS2707" s="7">
        <f>IF(S2707&gt;0,RANK(S2707,(N2707:P2707,Q2707:AF2707)),0)</f>
        <v>0</v>
      </c>
      <c r="AT2707" s="2">
        <f t="shared" si="1000"/>
        <v>2.1536083859696277E-2</v>
      </c>
      <c r="AU2707" s="2">
        <f t="shared" si="1000"/>
        <v>0</v>
      </c>
      <c r="AV2707" s="2">
        <f t="shared" si="1001"/>
        <v>0</v>
      </c>
      <c r="AW2707" s="2">
        <f t="shared" si="1002"/>
        <v>0</v>
      </c>
      <c r="AY2707" t="s">
        <v>2085</v>
      </c>
      <c r="AZ2707" t="s">
        <v>1186</v>
      </c>
      <c r="BA2707">
        <v>3</v>
      </c>
      <c r="BC2707">
        <v>2</v>
      </c>
      <c r="BD2707" s="91">
        <v>13</v>
      </c>
      <c r="BE2707" s="93">
        <v>255</v>
      </c>
      <c r="BF2707" s="96">
        <f t="shared" si="1004"/>
        <v>13255</v>
      </c>
      <c r="BG2707" s="96">
        <f t="shared" si="1003"/>
        <v>13255</v>
      </c>
      <c r="BI2707" s="7" t="s">
        <v>1447</v>
      </c>
    </row>
    <row r="2708" spans="1:61" ht="14" hidden="1" customHeight="1" outlineLevel="1" x14ac:dyDescent="0.2">
      <c r="A2708" t="s">
        <v>2084</v>
      </c>
      <c r="B2708" t="s">
        <v>1186</v>
      </c>
      <c r="C2708" s="1">
        <f t="shared" si="1005"/>
        <v>11768</v>
      </c>
      <c r="D2708" s="7">
        <f>IF(N2708&gt;0, RANK(N2708,(N2708:P2708,Q2708:AF2708)),0)</f>
        <v>2</v>
      </c>
      <c r="E2708" s="7">
        <f>IF(O2708&gt;0,RANK(O2708,(N2708:P2708,Q2708:AF2708)),0)</f>
        <v>1</v>
      </c>
      <c r="F2708" s="7">
        <f>IF(P2708&gt;0,RANK(P2708,(N2708:P2708,Q2708:AF2708)),0)</f>
        <v>0</v>
      </c>
      <c r="G2708" s="1">
        <f t="shared" si="996"/>
        <v>7166</v>
      </c>
      <c r="H2708" s="2">
        <f t="shared" si="997"/>
        <v>0.60893949694085658</v>
      </c>
      <c r="I2708" s="2"/>
      <c r="J2708" s="2">
        <f t="shared" si="998"/>
        <v>0.18584296397008837</v>
      </c>
      <c r="K2708" s="2">
        <f t="shared" si="998"/>
        <v>0.79478246091094495</v>
      </c>
      <c r="L2708" s="2">
        <f t="shared" si="998"/>
        <v>0</v>
      </c>
      <c r="M2708" s="2">
        <f t="shared" si="999"/>
        <v>1.9374575118966675E-2</v>
      </c>
      <c r="N2708" s="167">
        <v>2187</v>
      </c>
      <c r="O2708" s="167">
        <v>9353</v>
      </c>
      <c r="P2708" s="167"/>
      <c r="Q2708" s="167">
        <v>228</v>
      </c>
      <c r="R2708" s="167"/>
      <c r="S2708" s="167"/>
      <c r="X2708" s="1"/>
      <c r="AP2708" s="7">
        <f>IF(Q2708&gt;0,RANK(Q2708,(N2708:P2708,Q2708:AF2708)),0)</f>
        <v>3</v>
      </c>
      <c r="AQ2708" s="7">
        <f>IF(R2708&gt;0,RANK(R2708,(N2708:P2708,Q2708:AF2708)),0)</f>
        <v>0</v>
      </c>
      <c r="AR2708" s="7">
        <f>IF(T2708&gt;0,RANK(T2708,(N2708:P2708,Q2708:AF2708)),0)</f>
        <v>0</v>
      </c>
      <c r="AS2708" s="7">
        <f>IF(S2708&gt;0,RANK(S2708,(N2708:P2708,Q2708:AF2708)),0)</f>
        <v>0</v>
      </c>
      <c r="AT2708" s="2">
        <f t="shared" si="1000"/>
        <v>1.9374575118966689E-2</v>
      </c>
      <c r="AU2708" s="2">
        <f t="shared" si="1000"/>
        <v>0</v>
      </c>
      <c r="AV2708" s="2">
        <f t="shared" si="1001"/>
        <v>0</v>
      </c>
      <c r="AW2708" s="2">
        <f t="shared" si="1002"/>
        <v>0</v>
      </c>
      <c r="AY2708" t="s">
        <v>2084</v>
      </c>
      <c r="AZ2708" t="s">
        <v>1186</v>
      </c>
      <c r="BA2708">
        <v>9</v>
      </c>
      <c r="BC2708">
        <v>2</v>
      </c>
      <c r="BD2708" s="91">
        <v>13</v>
      </c>
      <c r="BE2708" s="93">
        <v>257</v>
      </c>
      <c r="BF2708" s="96">
        <f t="shared" si="1004"/>
        <v>13257</v>
      </c>
      <c r="BG2708" s="96">
        <f t="shared" si="1003"/>
        <v>13257</v>
      </c>
      <c r="BI2708" s="7" t="s">
        <v>1447</v>
      </c>
    </row>
    <row r="2709" spans="1:61" ht="14" hidden="1" customHeight="1" outlineLevel="1" x14ac:dyDescent="0.2">
      <c r="A2709" t="s">
        <v>2051</v>
      </c>
      <c r="B2709" t="s">
        <v>1186</v>
      </c>
      <c r="C2709" s="1">
        <f t="shared" si="1005"/>
        <v>1953</v>
      </c>
      <c r="D2709" s="7">
        <f>IF(N2709&gt;0, RANK(N2709,(N2709:P2709,Q2709:AF2709)),0)</f>
        <v>1</v>
      </c>
      <c r="E2709" s="7">
        <f>IF(O2709&gt;0,RANK(O2709,(N2709:P2709,Q2709:AF2709)),0)</f>
        <v>2</v>
      </c>
      <c r="F2709" s="7">
        <f>IF(P2709&gt;0,RANK(P2709,(N2709:P2709,Q2709:AF2709)),0)</f>
        <v>0</v>
      </c>
      <c r="G2709" s="1">
        <f t="shared" si="996"/>
        <v>312</v>
      </c>
      <c r="H2709" s="2">
        <f t="shared" si="997"/>
        <v>0.1597542242703533</v>
      </c>
      <c r="I2709" s="2"/>
      <c r="J2709" s="2">
        <f t="shared" si="998"/>
        <v>0.57091653865847414</v>
      </c>
      <c r="K2709" s="2">
        <f t="shared" si="998"/>
        <v>0.41116231438812084</v>
      </c>
      <c r="L2709" s="2">
        <f t="shared" si="998"/>
        <v>0</v>
      </c>
      <c r="M2709" s="2">
        <f t="shared" si="999"/>
        <v>1.7921146953405021E-2</v>
      </c>
      <c r="N2709" s="167">
        <v>1115</v>
      </c>
      <c r="O2709" s="167">
        <v>803</v>
      </c>
      <c r="P2709" s="167"/>
      <c r="Q2709" s="167">
        <v>35</v>
      </c>
      <c r="R2709" s="167"/>
      <c r="S2709" s="167"/>
      <c r="X2709" s="1"/>
      <c r="AP2709" s="7">
        <f>IF(Q2709&gt;0,RANK(Q2709,(N2709:P2709,Q2709:AF2709)),0)</f>
        <v>3</v>
      </c>
      <c r="AQ2709" s="7">
        <f>IF(R2709&gt;0,RANK(R2709,(N2709:P2709,Q2709:AF2709)),0)</f>
        <v>0</v>
      </c>
      <c r="AR2709" s="7">
        <f>IF(T2709&gt;0,RANK(T2709,(N2709:P2709,Q2709:AF2709)),0)</f>
        <v>0</v>
      </c>
      <c r="AS2709" s="7">
        <f>IF(S2709&gt;0,RANK(S2709,(N2709:P2709,Q2709:AF2709)),0)</f>
        <v>0</v>
      </c>
      <c r="AT2709" s="2">
        <f t="shared" si="1000"/>
        <v>1.7921146953405017E-2</v>
      </c>
      <c r="AU2709" s="2">
        <f t="shared" si="1000"/>
        <v>0</v>
      </c>
      <c r="AV2709" s="2">
        <f t="shared" si="1001"/>
        <v>0</v>
      </c>
      <c r="AW2709" s="2">
        <f t="shared" si="1002"/>
        <v>0</v>
      </c>
      <c r="AY2709" t="s">
        <v>2051</v>
      </c>
      <c r="AZ2709" t="s">
        <v>1186</v>
      </c>
      <c r="BA2709">
        <v>2</v>
      </c>
      <c r="BC2709">
        <v>2</v>
      </c>
      <c r="BD2709" s="91">
        <v>13</v>
      </c>
      <c r="BE2709" s="93">
        <v>259</v>
      </c>
      <c r="BF2709" s="96">
        <f t="shared" si="1004"/>
        <v>13259</v>
      </c>
      <c r="BG2709" s="96">
        <f t="shared" si="1003"/>
        <v>13259</v>
      </c>
      <c r="BI2709" s="7" t="s">
        <v>1447</v>
      </c>
    </row>
    <row r="2710" spans="1:61" ht="14" hidden="1" customHeight="1" outlineLevel="1" x14ac:dyDescent="0.2">
      <c r="A2710" t="s">
        <v>425</v>
      </c>
      <c r="B2710" t="s">
        <v>1186</v>
      </c>
      <c r="C2710" s="1">
        <f t="shared" ref="C2710:C2741" si="1006">SUM(N2710:AN2710)</f>
        <v>12022</v>
      </c>
      <c r="D2710" s="7">
        <f>IF(N2710&gt;0, RANK(N2710,(N2710:P2710,Q2710:AF2710)),0)</f>
        <v>1</v>
      </c>
      <c r="E2710" s="7">
        <f>IF(O2710&gt;0,RANK(O2710,(N2710:P2710,Q2710:AF2710)),0)</f>
        <v>2</v>
      </c>
      <c r="F2710" s="7">
        <f>IF(P2710&gt;0,RANK(P2710,(N2710:P2710,Q2710:AF2710)),0)</f>
        <v>0</v>
      </c>
      <c r="G2710" s="1">
        <f t="shared" ref="G2710:G2741" si="1007">IF(C2710&gt;0,MAX(N2710:P2710)-LARGE(N2710:P2710,2),0)</f>
        <v>371</v>
      </c>
      <c r="H2710" s="2">
        <f t="shared" ref="H2710:H2741" si="1008">IF(C2710&gt;0,G2710/C2710,0)</f>
        <v>3.0860089835301946E-2</v>
      </c>
      <c r="I2710" s="2"/>
      <c r="J2710" s="2">
        <f t="shared" ref="J2710:L2741" si="1009">IF($C2710=0,"-",N2710/$C2710)</f>
        <v>0.50856762601896521</v>
      </c>
      <c r="K2710" s="2">
        <f t="shared" si="1009"/>
        <v>0.47770753618366329</v>
      </c>
      <c r="L2710" s="2">
        <f t="shared" si="1009"/>
        <v>0</v>
      </c>
      <c r="M2710" s="2">
        <f t="shared" ref="M2710:M2741" si="1010">IF(C2710=0,"-",(1-J2710-K2710-L2710))</f>
        <v>1.3724837797371492E-2</v>
      </c>
      <c r="N2710" s="167">
        <v>6114</v>
      </c>
      <c r="O2710" s="167">
        <v>5743</v>
      </c>
      <c r="P2710" s="167"/>
      <c r="Q2710" s="167">
        <v>165</v>
      </c>
      <c r="R2710" s="167"/>
      <c r="S2710" s="167"/>
      <c r="X2710" s="1"/>
      <c r="AP2710" s="7">
        <f>IF(Q2710&gt;0,RANK(Q2710,(N2710:P2710,Q2710:AF2710)),0)</f>
        <v>3</v>
      </c>
      <c r="AQ2710" s="7">
        <f>IF(R2710&gt;0,RANK(R2710,(N2710:P2710,Q2710:AF2710)),0)</f>
        <v>0</v>
      </c>
      <c r="AR2710" s="7">
        <f>IF(T2710&gt;0,RANK(T2710,(N2710:P2710,Q2710:AF2710)),0)</f>
        <v>0</v>
      </c>
      <c r="AS2710" s="7">
        <f>IF(S2710&gt;0,RANK(S2710,(N2710:P2710,Q2710:AF2710)),0)</f>
        <v>0</v>
      </c>
      <c r="AT2710" s="2">
        <f t="shared" ref="AT2710:AU2741" si="1011">IF($C2710=0,"-",Q2710/$C2710)</f>
        <v>1.3724837797371485E-2</v>
      </c>
      <c r="AU2710" s="2">
        <f t="shared" si="1011"/>
        <v>0</v>
      </c>
      <c r="AV2710" s="2">
        <f t="shared" ref="AV2710:AV2741" si="1012">IF($C2710=0,"-",T2710/$C2710)</f>
        <v>0</v>
      </c>
      <c r="AW2710" s="2">
        <f t="shared" ref="AW2710:AW2741" si="1013">IF($C2710=0,"-",S2710/$C2710)</f>
        <v>0</v>
      </c>
      <c r="AY2710" t="s">
        <v>425</v>
      </c>
      <c r="AZ2710" t="s">
        <v>1186</v>
      </c>
      <c r="BA2710">
        <v>2</v>
      </c>
      <c r="BC2710">
        <v>2</v>
      </c>
      <c r="BD2710" s="91">
        <v>13</v>
      </c>
      <c r="BE2710" s="93">
        <v>261</v>
      </c>
      <c r="BF2710" s="96">
        <f t="shared" si="1004"/>
        <v>13261</v>
      </c>
      <c r="BG2710" s="96">
        <f t="shared" ref="BG2710:BG2741" si="1014">BF2710</f>
        <v>13261</v>
      </c>
      <c r="BI2710" s="7" t="s">
        <v>1447</v>
      </c>
    </row>
    <row r="2711" spans="1:61" ht="14" hidden="1" customHeight="1" outlineLevel="1" x14ac:dyDescent="0.2">
      <c r="A2711" t="s">
        <v>252</v>
      </c>
      <c r="B2711" t="s">
        <v>1186</v>
      </c>
      <c r="C2711" s="1">
        <f t="shared" si="1006"/>
        <v>3450</v>
      </c>
      <c r="D2711" s="7">
        <f>IF(N2711&gt;0, RANK(N2711,(N2711:P2711,Q2711:AF2711)),0)</f>
        <v>1</v>
      </c>
      <c r="E2711" s="7">
        <f>IF(O2711&gt;0,RANK(O2711,(N2711:P2711,Q2711:AF2711)),0)</f>
        <v>2</v>
      </c>
      <c r="F2711" s="7">
        <f>IF(P2711&gt;0,RANK(P2711,(N2711:P2711,Q2711:AF2711)),0)</f>
        <v>0</v>
      </c>
      <c r="G2711" s="1">
        <f t="shared" si="1007"/>
        <v>627</v>
      </c>
      <c r="H2711" s="2">
        <f t="shared" si="1008"/>
        <v>0.1817391304347826</v>
      </c>
      <c r="I2711" s="2"/>
      <c r="J2711" s="2">
        <f t="shared" si="1009"/>
        <v>0.58347826086956522</v>
      </c>
      <c r="K2711" s="2">
        <f t="shared" si="1009"/>
        <v>0.4017391304347826</v>
      </c>
      <c r="L2711" s="2">
        <f t="shared" si="1009"/>
        <v>0</v>
      </c>
      <c r="M2711" s="2">
        <f t="shared" si="1010"/>
        <v>1.4782608695652177E-2</v>
      </c>
      <c r="N2711" s="167">
        <v>2013</v>
      </c>
      <c r="O2711" s="167">
        <v>1386</v>
      </c>
      <c r="P2711" s="167"/>
      <c r="Q2711" s="167">
        <v>51</v>
      </c>
      <c r="R2711" s="167"/>
      <c r="S2711" s="167"/>
      <c r="X2711" s="1"/>
      <c r="AP2711" s="7">
        <f>IF(Q2711&gt;0,RANK(Q2711,(N2711:P2711,Q2711:AF2711)),0)</f>
        <v>3</v>
      </c>
      <c r="AQ2711" s="7">
        <f>IF(R2711&gt;0,RANK(R2711,(N2711:P2711,Q2711:AF2711)),0)</f>
        <v>0</v>
      </c>
      <c r="AR2711" s="7">
        <f>IF(T2711&gt;0,RANK(T2711,(N2711:P2711,Q2711:AF2711)),0)</f>
        <v>0</v>
      </c>
      <c r="AS2711" s="7">
        <f>IF(S2711&gt;0,RANK(S2711,(N2711:P2711,Q2711:AF2711)),0)</f>
        <v>0</v>
      </c>
      <c r="AT2711" s="2">
        <f t="shared" si="1011"/>
        <v>1.4782608695652174E-2</v>
      </c>
      <c r="AU2711" s="2">
        <f t="shared" si="1011"/>
        <v>0</v>
      </c>
      <c r="AV2711" s="2">
        <f t="shared" si="1012"/>
        <v>0</v>
      </c>
      <c r="AW2711" s="2">
        <f t="shared" si="1013"/>
        <v>0</v>
      </c>
      <c r="AY2711" t="s">
        <v>252</v>
      </c>
      <c r="AZ2711" t="s">
        <v>1186</v>
      </c>
      <c r="BA2711">
        <v>2</v>
      </c>
      <c r="BC2711">
        <v>2</v>
      </c>
      <c r="BD2711" s="91">
        <v>13</v>
      </c>
      <c r="BE2711" s="93">
        <v>263</v>
      </c>
      <c r="BF2711" s="96">
        <f t="shared" si="1004"/>
        <v>13263</v>
      </c>
      <c r="BG2711" s="96">
        <f t="shared" si="1014"/>
        <v>13263</v>
      </c>
      <c r="BI2711" s="7" t="s">
        <v>1447</v>
      </c>
    </row>
    <row r="2712" spans="1:61" ht="14" hidden="1" customHeight="1" outlineLevel="1" x14ac:dyDescent="0.2">
      <c r="A2712" t="s">
        <v>1282</v>
      </c>
      <c r="B2712" t="s">
        <v>1186</v>
      </c>
      <c r="C2712" s="1">
        <f t="shared" si="1006"/>
        <v>902</v>
      </c>
      <c r="D2712" s="7">
        <f>IF(N2712&gt;0, RANK(N2712,(N2712:P2712,Q2712:AF2712)),0)</f>
        <v>1</v>
      </c>
      <c r="E2712" s="7">
        <f>IF(O2712&gt;0,RANK(O2712,(N2712:P2712,Q2712:AF2712)),0)</f>
        <v>2</v>
      </c>
      <c r="F2712" s="7">
        <f>IF(P2712&gt;0,RANK(P2712,(N2712:P2712,Q2712:AF2712)),0)</f>
        <v>0</v>
      </c>
      <c r="G2712" s="1">
        <f t="shared" si="1007"/>
        <v>155</v>
      </c>
      <c r="H2712" s="2">
        <f t="shared" si="1008"/>
        <v>0.17184035476718404</v>
      </c>
      <c r="I2712" s="2"/>
      <c r="J2712" s="2">
        <f t="shared" si="1009"/>
        <v>0.57760532150776056</v>
      </c>
      <c r="K2712" s="2">
        <f t="shared" si="1009"/>
        <v>0.40576496674057649</v>
      </c>
      <c r="L2712" s="2">
        <f t="shared" si="1009"/>
        <v>0</v>
      </c>
      <c r="M2712" s="2">
        <f t="shared" si="1010"/>
        <v>1.6629711751662946E-2</v>
      </c>
      <c r="N2712" s="167">
        <v>521</v>
      </c>
      <c r="O2712" s="167">
        <v>366</v>
      </c>
      <c r="P2712" s="167"/>
      <c r="Q2712" s="167">
        <v>15</v>
      </c>
      <c r="R2712" s="167"/>
      <c r="S2712" s="167"/>
      <c r="X2712" s="1"/>
      <c r="AP2712" s="7">
        <f>IF(Q2712&gt;0,RANK(Q2712,(N2712:P2712,Q2712:AF2712)),0)</f>
        <v>3</v>
      </c>
      <c r="AQ2712" s="7">
        <f>IF(R2712&gt;0,RANK(R2712,(N2712:P2712,Q2712:AF2712)),0)</f>
        <v>0</v>
      </c>
      <c r="AR2712" s="7">
        <f>IF(T2712&gt;0,RANK(T2712,(N2712:P2712,Q2712:AF2712)),0)</f>
        <v>0</v>
      </c>
      <c r="AS2712" s="7">
        <f>IF(S2712&gt;0,RANK(S2712,(N2712:P2712,Q2712:AF2712)),0)</f>
        <v>0</v>
      </c>
      <c r="AT2712" s="2">
        <f t="shared" si="1011"/>
        <v>1.662971175166297E-2</v>
      </c>
      <c r="AU2712" s="2">
        <f t="shared" si="1011"/>
        <v>0</v>
      </c>
      <c r="AV2712" s="2">
        <f t="shared" si="1012"/>
        <v>0</v>
      </c>
      <c r="AW2712" s="2">
        <f t="shared" si="1013"/>
        <v>0</v>
      </c>
      <c r="AY2712" t="s">
        <v>1282</v>
      </c>
      <c r="AZ2712" t="s">
        <v>1186</v>
      </c>
      <c r="BA2712">
        <v>10</v>
      </c>
      <c r="BC2712">
        <v>2</v>
      </c>
      <c r="BD2712" s="91">
        <v>13</v>
      </c>
      <c r="BE2712" s="93">
        <v>265</v>
      </c>
      <c r="BF2712" s="96">
        <f t="shared" si="1004"/>
        <v>13265</v>
      </c>
      <c r="BG2712" s="96">
        <f t="shared" si="1014"/>
        <v>13265</v>
      </c>
      <c r="BI2712" s="7" t="s">
        <v>1447</v>
      </c>
    </row>
    <row r="2713" spans="1:61" ht="14" hidden="1" customHeight="1" outlineLevel="1" x14ac:dyDescent="0.2">
      <c r="A2713" t="s">
        <v>1039</v>
      </c>
      <c r="B2713" t="s">
        <v>1186</v>
      </c>
      <c r="C2713" s="1">
        <f t="shared" si="1006"/>
        <v>8091</v>
      </c>
      <c r="D2713" s="7">
        <f>IF(N2713&gt;0, RANK(N2713,(N2713:P2713,Q2713:AF2713)),0)</f>
        <v>2</v>
      </c>
      <c r="E2713" s="7">
        <f>IF(O2713&gt;0,RANK(O2713,(N2713:P2713,Q2713:AF2713)),0)</f>
        <v>1</v>
      </c>
      <c r="F2713" s="7">
        <f>IF(P2713&gt;0,RANK(P2713,(N2713:P2713,Q2713:AF2713)),0)</f>
        <v>0</v>
      </c>
      <c r="G2713" s="1">
        <f t="shared" si="1007"/>
        <v>3976</v>
      </c>
      <c r="H2713" s="2">
        <f t="shared" si="1008"/>
        <v>0.49141020887405762</v>
      </c>
      <c r="I2713" s="2"/>
      <c r="J2713" s="2">
        <f t="shared" si="1009"/>
        <v>0.24446916326782844</v>
      </c>
      <c r="K2713" s="2">
        <f t="shared" si="1009"/>
        <v>0.73587937214188603</v>
      </c>
      <c r="L2713" s="2">
        <f t="shared" si="1009"/>
        <v>0</v>
      </c>
      <c r="M2713" s="2">
        <f t="shared" si="1010"/>
        <v>1.965146459028555E-2</v>
      </c>
      <c r="N2713" s="167">
        <v>1978</v>
      </c>
      <c r="O2713" s="167">
        <v>5954</v>
      </c>
      <c r="P2713" s="167"/>
      <c r="Q2713" s="167">
        <v>159</v>
      </c>
      <c r="R2713" s="167"/>
      <c r="S2713" s="167"/>
      <c r="X2713" s="1"/>
      <c r="AP2713" s="7">
        <f>IF(Q2713&gt;0,RANK(Q2713,(N2713:P2713,Q2713:AF2713)),0)</f>
        <v>3</v>
      </c>
      <c r="AQ2713" s="7">
        <f>IF(R2713&gt;0,RANK(R2713,(N2713:P2713,Q2713:AF2713)),0)</f>
        <v>0</v>
      </c>
      <c r="AR2713" s="7">
        <f>IF(T2713&gt;0,RANK(T2713,(N2713:P2713,Q2713:AF2713)),0)</f>
        <v>0</v>
      </c>
      <c r="AS2713" s="7">
        <f>IF(S2713&gt;0,RANK(S2713,(N2713:P2713,Q2713:AF2713)),0)</f>
        <v>0</v>
      </c>
      <c r="AT2713" s="2">
        <f t="shared" si="1011"/>
        <v>1.9651464590285501E-2</v>
      </c>
      <c r="AU2713" s="2">
        <f t="shared" si="1011"/>
        <v>0</v>
      </c>
      <c r="AV2713" s="2">
        <f t="shared" si="1012"/>
        <v>0</v>
      </c>
      <c r="AW2713" s="2">
        <f t="shared" si="1013"/>
        <v>0</v>
      </c>
      <c r="AY2713" t="s">
        <v>1039</v>
      </c>
      <c r="AZ2713" t="s">
        <v>1186</v>
      </c>
      <c r="BA2713">
        <v>12</v>
      </c>
      <c r="BC2713">
        <v>2</v>
      </c>
      <c r="BD2713" s="91">
        <v>13</v>
      </c>
      <c r="BE2713" s="93">
        <v>267</v>
      </c>
      <c r="BF2713" s="96">
        <f t="shared" ref="BF2713:BF2740" si="1015">1000*BD2713+BE2713</f>
        <v>13267</v>
      </c>
      <c r="BG2713" s="96">
        <f t="shared" si="1014"/>
        <v>13267</v>
      </c>
      <c r="BI2713" s="7" t="s">
        <v>1447</v>
      </c>
    </row>
    <row r="2714" spans="1:61" ht="14" hidden="1" customHeight="1" outlineLevel="1" x14ac:dyDescent="0.2">
      <c r="A2714" t="s">
        <v>2314</v>
      </c>
      <c r="B2714" t="s">
        <v>1186</v>
      </c>
      <c r="C2714" s="1">
        <f t="shared" si="1006"/>
        <v>3792</v>
      </c>
      <c r="D2714" s="7">
        <f>IF(N2714&gt;0, RANK(N2714,(N2714:P2714,Q2714:AF2714)),0)</f>
        <v>2</v>
      </c>
      <c r="E2714" s="7">
        <f>IF(O2714&gt;0,RANK(O2714,(N2714:P2714,Q2714:AF2714)),0)</f>
        <v>1</v>
      </c>
      <c r="F2714" s="7">
        <f>IF(P2714&gt;0,RANK(P2714,(N2714:P2714,Q2714:AF2714)),0)</f>
        <v>0</v>
      </c>
      <c r="G2714" s="1">
        <f t="shared" si="1007"/>
        <v>1087</v>
      </c>
      <c r="H2714" s="2">
        <f t="shared" si="1008"/>
        <v>0.28665611814345993</v>
      </c>
      <c r="I2714" s="2"/>
      <c r="J2714" s="2">
        <f t="shared" si="1009"/>
        <v>0.34599156118143459</v>
      </c>
      <c r="K2714" s="2">
        <f t="shared" si="1009"/>
        <v>0.63264767932489452</v>
      </c>
      <c r="L2714" s="2">
        <f t="shared" si="1009"/>
        <v>0</v>
      </c>
      <c r="M2714" s="2">
        <f t="shared" si="1010"/>
        <v>2.1360759493670889E-2</v>
      </c>
      <c r="N2714" s="167">
        <v>1312</v>
      </c>
      <c r="O2714" s="167">
        <v>2399</v>
      </c>
      <c r="P2714" s="167"/>
      <c r="Q2714" s="167">
        <v>81</v>
      </c>
      <c r="R2714" s="167"/>
      <c r="S2714" s="167"/>
      <c r="X2714" s="1"/>
      <c r="AP2714" s="7">
        <f>IF(Q2714&gt;0,RANK(Q2714,(N2714:P2714,Q2714:AF2714)),0)</f>
        <v>3</v>
      </c>
      <c r="AQ2714" s="7">
        <f>IF(R2714&gt;0,RANK(R2714,(N2714:P2714,Q2714:AF2714)),0)</f>
        <v>0</v>
      </c>
      <c r="AR2714" s="7">
        <f>IF(T2714&gt;0,RANK(T2714,(N2714:P2714,Q2714:AF2714)),0)</f>
        <v>0</v>
      </c>
      <c r="AS2714" s="7">
        <f>IF(S2714&gt;0,RANK(S2714,(N2714:P2714,Q2714:AF2714)),0)</f>
        <v>0</v>
      </c>
      <c r="AT2714" s="2">
        <f t="shared" si="1011"/>
        <v>2.1360759493670885E-2</v>
      </c>
      <c r="AU2714" s="2">
        <f t="shared" si="1011"/>
        <v>0</v>
      </c>
      <c r="AV2714" s="2">
        <f t="shared" si="1012"/>
        <v>0</v>
      </c>
      <c r="AW2714" s="2">
        <f t="shared" si="1013"/>
        <v>0</v>
      </c>
      <c r="AY2714" t="s">
        <v>2314</v>
      </c>
      <c r="AZ2714" t="s">
        <v>1186</v>
      </c>
      <c r="BA2714">
        <v>2</v>
      </c>
      <c r="BC2714">
        <v>2</v>
      </c>
      <c r="BD2714" s="91">
        <v>13</v>
      </c>
      <c r="BE2714" s="93">
        <v>269</v>
      </c>
      <c r="BF2714" s="96">
        <f t="shared" si="1015"/>
        <v>13269</v>
      </c>
      <c r="BG2714" s="96">
        <f t="shared" si="1014"/>
        <v>13269</v>
      </c>
      <c r="BI2714" s="7" t="s">
        <v>1447</v>
      </c>
    </row>
    <row r="2715" spans="1:61" ht="14" hidden="1" customHeight="1" outlineLevel="1" x14ac:dyDescent="0.2">
      <c r="A2715" t="s">
        <v>474</v>
      </c>
      <c r="B2715" t="s">
        <v>1186</v>
      </c>
      <c r="C2715" s="1">
        <f t="shared" si="1006"/>
        <v>4255</v>
      </c>
      <c r="D2715" s="7">
        <f>IF(N2715&gt;0, RANK(N2715,(N2715:P2715,Q2715:AF2715)),0)</f>
        <v>2</v>
      </c>
      <c r="E2715" s="7">
        <f>IF(O2715&gt;0,RANK(O2715,(N2715:P2715,Q2715:AF2715)),0)</f>
        <v>1</v>
      </c>
      <c r="F2715" s="7">
        <f>IF(P2715&gt;0,RANK(P2715,(N2715:P2715,Q2715:AF2715)),0)</f>
        <v>0</v>
      </c>
      <c r="G2715" s="1">
        <f t="shared" si="1007"/>
        <v>1316</v>
      </c>
      <c r="H2715" s="2">
        <f t="shared" si="1008"/>
        <v>0.30928319623971801</v>
      </c>
      <c r="I2715" s="2"/>
      <c r="J2715" s="2">
        <f t="shared" si="1009"/>
        <v>0.33725029377203292</v>
      </c>
      <c r="K2715" s="2">
        <f t="shared" si="1009"/>
        <v>0.64653349001175087</v>
      </c>
      <c r="L2715" s="2">
        <f t="shared" si="1009"/>
        <v>0</v>
      </c>
      <c r="M2715" s="2">
        <f t="shared" si="1010"/>
        <v>1.6216216216216162E-2</v>
      </c>
      <c r="N2715" s="167">
        <v>1435</v>
      </c>
      <c r="O2715" s="167">
        <v>2751</v>
      </c>
      <c r="P2715" s="167"/>
      <c r="Q2715" s="167">
        <v>69</v>
      </c>
      <c r="R2715" s="167"/>
      <c r="S2715" s="167"/>
      <c r="X2715" s="1"/>
      <c r="AP2715" s="7">
        <f>IF(Q2715&gt;0,RANK(Q2715,(N2715:P2715,Q2715:AF2715)),0)</f>
        <v>3</v>
      </c>
      <c r="AQ2715" s="7">
        <f>IF(R2715&gt;0,RANK(R2715,(N2715:P2715,Q2715:AF2715)),0)</f>
        <v>0</v>
      </c>
      <c r="AR2715" s="7">
        <f>IF(T2715&gt;0,RANK(T2715,(N2715:P2715,Q2715:AF2715)),0)</f>
        <v>0</v>
      </c>
      <c r="AS2715" s="7">
        <f>IF(S2715&gt;0,RANK(S2715,(N2715:P2715,Q2715:AF2715)),0)</f>
        <v>0</v>
      </c>
      <c r="AT2715" s="2">
        <f t="shared" si="1011"/>
        <v>1.6216216216216217E-2</v>
      </c>
      <c r="AU2715" s="2">
        <f t="shared" si="1011"/>
        <v>0</v>
      </c>
      <c r="AV2715" s="2">
        <f t="shared" si="1012"/>
        <v>0</v>
      </c>
      <c r="AW2715" s="2">
        <f t="shared" si="1013"/>
        <v>0</v>
      </c>
      <c r="AY2715" t="s">
        <v>474</v>
      </c>
      <c r="AZ2715" t="s">
        <v>1186</v>
      </c>
      <c r="BA2715">
        <v>8</v>
      </c>
      <c r="BC2715">
        <v>2</v>
      </c>
      <c r="BD2715" s="91">
        <v>13</v>
      </c>
      <c r="BE2715" s="93">
        <v>271</v>
      </c>
      <c r="BF2715" s="96">
        <f t="shared" si="1015"/>
        <v>13271</v>
      </c>
      <c r="BG2715" s="96">
        <f t="shared" si="1014"/>
        <v>13271</v>
      </c>
      <c r="BI2715" s="7" t="s">
        <v>1447</v>
      </c>
    </row>
    <row r="2716" spans="1:61" ht="14" hidden="1" customHeight="1" outlineLevel="1" x14ac:dyDescent="0.2">
      <c r="A2716" t="s">
        <v>1657</v>
      </c>
      <c r="B2716" t="s">
        <v>1186</v>
      </c>
      <c r="C2716" s="1">
        <f t="shared" si="1006"/>
        <v>4375</v>
      </c>
      <c r="D2716" s="7">
        <f>IF(N2716&gt;0, RANK(N2716,(N2716:P2716,Q2716:AF2716)),0)</f>
        <v>1</v>
      </c>
      <c r="E2716" s="7">
        <f>IF(O2716&gt;0,RANK(O2716,(N2716:P2716,Q2716:AF2716)),0)</f>
        <v>2</v>
      </c>
      <c r="F2716" s="7">
        <f>IF(P2716&gt;0,RANK(P2716,(N2716:P2716,Q2716:AF2716)),0)</f>
        <v>0</v>
      </c>
      <c r="G2716" s="1">
        <f t="shared" si="1007"/>
        <v>237</v>
      </c>
      <c r="H2716" s="2">
        <f t="shared" si="1008"/>
        <v>5.4171428571428572E-2</v>
      </c>
      <c r="I2716" s="2"/>
      <c r="J2716" s="2">
        <f t="shared" si="1009"/>
        <v>0.52045714285714284</v>
      </c>
      <c r="K2716" s="2">
        <f t="shared" si="1009"/>
        <v>0.4662857142857143</v>
      </c>
      <c r="L2716" s="2">
        <f t="shared" si="1009"/>
        <v>0</v>
      </c>
      <c r="M2716" s="2">
        <f t="shared" si="1010"/>
        <v>1.3257142857142856E-2</v>
      </c>
      <c r="N2716" s="167">
        <v>2277</v>
      </c>
      <c r="O2716" s="167">
        <v>2040</v>
      </c>
      <c r="P2716" s="167"/>
      <c r="Q2716" s="167">
        <v>58</v>
      </c>
      <c r="R2716" s="167"/>
      <c r="S2716" s="167"/>
      <c r="X2716" s="1"/>
      <c r="AP2716" s="7">
        <f>IF(Q2716&gt;0,RANK(Q2716,(N2716:P2716,Q2716:AF2716)),0)</f>
        <v>3</v>
      </c>
      <c r="AQ2716" s="7">
        <f>IF(R2716&gt;0,RANK(R2716,(N2716:P2716,Q2716:AF2716)),0)</f>
        <v>0</v>
      </c>
      <c r="AR2716" s="7">
        <f>IF(T2716&gt;0,RANK(T2716,(N2716:P2716,Q2716:AF2716)),0)</f>
        <v>0</v>
      </c>
      <c r="AS2716" s="7">
        <f>IF(S2716&gt;0,RANK(S2716,(N2716:P2716,Q2716:AF2716)),0)</f>
        <v>0</v>
      </c>
      <c r="AT2716" s="2">
        <f t="shared" si="1011"/>
        <v>1.3257142857142858E-2</v>
      </c>
      <c r="AU2716" s="2">
        <f t="shared" si="1011"/>
        <v>0</v>
      </c>
      <c r="AV2716" s="2">
        <f t="shared" si="1012"/>
        <v>0</v>
      </c>
      <c r="AW2716" s="2">
        <f t="shared" si="1013"/>
        <v>0</v>
      </c>
      <c r="AY2716" t="s">
        <v>1657</v>
      </c>
      <c r="AZ2716" t="s">
        <v>1186</v>
      </c>
      <c r="BA2716">
        <v>2</v>
      </c>
      <c r="BC2716">
        <v>2</v>
      </c>
      <c r="BD2716" s="91">
        <v>13</v>
      </c>
      <c r="BE2716" s="93">
        <v>273</v>
      </c>
      <c r="BF2716" s="96">
        <f t="shared" si="1015"/>
        <v>13273</v>
      </c>
      <c r="BG2716" s="96">
        <f t="shared" si="1014"/>
        <v>13273</v>
      </c>
      <c r="BI2716" s="7" t="s">
        <v>1447</v>
      </c>
    </row>
    <row r="2717" spans="1:61" ht="14" hidden="1" customHeight="1" outlineLevel="1" x14ac:dyDescent="0.2">
      <c r="A2717" t="s">
        <v>2533</v>
      </c>
      <c r="B2717" t="s">
        <v>1186</v>
      </c>
      <c r="C2717" s="1">
        <f t="shared" si="1006"/>
        <v>21600</v>
      </c>
      <c r="D2717" s="7">
        <f>IF(N2717&gt;0, RANK(N2717,(N2717:P2717,Q2717:AF2717)),0)</f>
        <v>2</v>
      </c>
      <c r="E2717" s="7">
        <f>IF(O2717&gt;0,RANK(O2717,(N2717:P2717,Q2717:AF2717)),0)</f>
        <v>1</v>
      </c>
      <c r="F2717" s="7">
        <f>IF(P2717&gt;0,RANK(P2717,(N2717:P2717,Q2717:AF2717)),0)</f>
        <v>0</v>
      </c>
      <c r="G2717" s="1">
        <f t="shared" si="1007"/>
        <v>4862</v>
      </c>
      <c r="H2717" s="2">
        <f t="shared" si="1008"/>
        <v>0.22509259259259259</v>
      </c>
      <c r="I2717" s="2"/>
      <c r="J2717" s="2">
        <f t="shared" si="1009"/>
        <v>0.37768518518518518</v>
      </c>
      <c r="K2717" s="2">
        <f t="shared" si="1009"/>
        <v>0.60277777777777775</v>
      </c>
      <c r="L2717" s="2">
        <f t="shared" si="1009"/>
        <v>0</v>
      </c>
      <c r="M2717" s="2">
        <f t="shared" si="1010"/>
        <v>1.9537037037037019E-2</v>
      </c>
      <c r="N2717" s="167">
        <v>8158</v>
      </c>
      <c r="O2717" s="167">
        <v>13020</v>
      </c>
      <c r="P2717" s="167"/>
      <c r="Q2717" s="167">
        <v>422</v>
      </c>
      <c r="R2717" s="167"/>
      <c r="S2717" s="167"/>
      <c r="X2717" s="1"/>
      <c r="AP2717" s="7">
        <f>IF(Q2717&gt;0,RANK(Q2717,(N2717:P2717,Q2717:AF2717)),0)</f>
        <v>3</v>
      </c>
      <c r="AQ2717" s="7">
        <f>IF(R2717&gt;0,RANK(R2717,(N2717:P2717,Q2717:AF2717)),0)</f>
        <v>0</v>
      </c>
      <c r="AR2717" s="7">
        <f>IF(T2717&gt;0,RANK(T2717,(N2717:P2717,Q2717:AF2717)),0)</f>
        <v>0</v>
      </c>
      <c r="AS2717" s="7">
        <f>IF(S2717&gt;0,RANK(S2717,(N2717:P2717,Q2717:AF2717)),0)</f>
        <v>0</v>
      </c>
      <c r="AT2717" s="2">
        <f t="shared" si="1011"/>
        <v>1.9537037037037037E-2</v>
      </c>
      <c r="AU2717" s="2">
        <f t="shared" si="1011"/>
        <v>0</v>
      </c>
      <c r="AV2717" s="2">
        <f t="shared" si="1012"/>
        <v>0</v>
      </c>
      <c r="AW2717" s="2">
        <f t="shared" si="1013"/>
        <v>0</v>
      </c>
      <c r="AY2717" t="s">
        <v>2533</v>
      </c>
      <c r="AZ2717" t="s">
        <v>1186</v>
      </c>
      <c r="BA2717">
        <v>8</v>
      </c>
      <c r="BC2717">
        <v>2</v>
      </c>
      <c r="BD2717" s="91">
        <v>13</v>
      </c>
      <c r="BE2717" s="93">
        <v>275</v>
      </c>
      <c r="BF2717" s="96">
        <f t="shared" si="1015"/>
        <v>13275</v>
      </c>
      <c r="BG2717" s="96">
        <f t="shared" si="1014"/>
        <v>13275</v>
      </c>
      <c r="BI2717" s="7" t="s">
        <v>1447</v>
      </c>
    </row>
    <row r="2718" spans="1:61" ht="14" hidden="1" customHeight="1" outlineLevel="1" x14ac:dyDescent="0.2">
      <c r="A2718" t="s">
        <v>1247</v>
      </c>
      <c r="B2718" t="s">
        <v>1186</v>
      </c>
      <c r="C2718" s="1">
        <f t="shared" si="1006"/>
        <v>16075</v>
      </c>
      <c r="D2718" s="7">
        <f>IF(N2718&gt;0, RANK(N2718,(N2718:P2718,Q2718:AF2718)),0)</f>
        <v>2</v>
      </c>
      <c r="E2718" s="7">
        <f>IF(O2718&gt;0,RANK(O2718,(N2718:P2718,Q2718:AF2718)),0)</f>
        <v>1</v>
      </c>
      <c r="F2718" s="7">
        <f>IF(P2718&gt;0,RANK(P2718,(N2718:P2718,Q2718:AF2718)),0)</f>
        <v>0</v>
      </c>
      <c r="G2718" s="1">
        <f t="shared" si="1007"/>
        <v>5858</v>
      </c>
      <c r="H2718" s="2">
        <f t="shared" si="1008"/>
        <v>0.36441679626749612</v>
      </c>
      <c r="I2718" s="2"/>
      <c r="J2718" s="2">
        <f t="shared" si="1009"/>
        <v>0.30830482115085539</v>
      </c>
      <c r="K2718" s="2">
        <f t="shared" si="1009"/>
        <v>0.67272161741835146</v>
      </c>
      <c r="L2718" s="2">
        <f t="shared" si="1009"/>
        <v>0</v>
      </c>
      <c r="M2718" s="2">
        <f t="shared" si="1010"/>
        <v>1.8973561430793096E-2</v>
      </c>
      <c r="N2718" s="167">
        <v>4956</v>
      </c>
      <c r="O2718" s="167">
        <v>10814</v>
      </c>
      <c r="P2718" s="167"/>
      <c r="Q2718" s="167">
        <v>305</v>
      </c>
      <c r="R2718" s="167"/>
      <c r="S2718" s="167"/>
      <c r="X2718" s="1"/>
      <c r="AP2718" s="7">
        <f>IF(Q2718&gt;0,RANK(Q2718,(N2718:P2718,Q2718:AF2718)),0)</f>
        <v>3</v>
      </c>
      <c r="AQ2718" s="7">
        <f>IF(R2718&gt;0,RANK(R2718,(N2718:P2718,Q2718:AF2718)),0)</f>
        <v>0</v>
      </c>
      <c r="AR2718" s="7">
        <f>IF(T2718&gt;0,RANK(T2718,(N2718:P2718,Q2718:AF2718)),0)</f>
        <v>0</v>
      </c>
      <c r="AS2718" s="7">
        <f>IF(S2718&gt;0,RANK(S2718,(N2718:P2718,Q2718:AF2718)),0)</f>
        <v>0</v>
      </c>
      <c r="AT2718" s="2">
        <f t="shared" si="1011"/>
        <v>1.8973561430793158E-2</v>
      </c>
      <c r="AU2718" s="2">
        <f t="shared" si="1011"/>
        <v>0</v>
      </c>
      <c r="AV2718" s="2">
        <f t="shared" si="1012"/>
        <v>0</v>
      </c>
      <c r="AW2718" s="2">
        <f t="shared" si="1013"/>
        <v>0</v>
      </c>
      <c r="AY2718" t="s">
        <v>1247</v>
      </c>
      <c r="AZ2718" t="s">
        <v>1186</v>
      </c>
      <c r="BA2718">
        <v>8</v>
      </c>
      <c r="BC2718">
        <v>2</v>
      </c>
      <c r="BD2718" s="91">
        <v>13</v>
      </c>
      <c r="BE2718" s="93">
        <v>277</v>
      </c>
      <c r="BF2718" s="96">
        <f t="shared" si="1015"/>
        <v>13277</v>
      </c>
      <c r="BG2718" s="96">
        <f t="shared" si="1014"/>
        <v>13277</v>
      </c>
      <c r="BI2718" s="7" t="s">
        <v>1447</v>
      </c>
    </row>
    <row r="2719" spans="1:61" ht="14" hidden="1" customHeight="1" outlineLevel="1" x14ac:dyDescent="0.2">
      <c r="A2719" t="s">
        <v>521</v>
      </c>
      <c r="B2719" t="s">
        <v>1186</v>
      </c>
      <c r="C2719" s="1">
        <f t="shared" si="1006"/>
        <v>10798</v>
      </c>
      <c r="D2719" s="7">
        <f>IF(N2719&gt;0, RANK(N2719,(N2719:P2719,Q2719:AF2719)),0)</f>
        <v>2</v>
      </c>
      <c r="E2719" s="7">
        <f>IF(O2719&gt;0,RANK(O2719,(N2719:P2719,Q2719:AF2719)),0)</f>
        <v>1</v>
      </c>
      <c r="F2719" s="7">
        <f>IF(P2719&gt;0,RANK(P2719,(N2719:P2719,Q2719:AF2719)),0)</f>
        <v>0</v>
      </c>
      <c r="G2719" s="1">
        <f t="shared" si="1007"/>
        <v>4961</v>
      </c>
      <c r="H2719" s="2">
        <f t="shared" si="1008"/>
        <v>0.45943693276532693</v>
      </c>
      <c r="I2719" s="2"/>
      <c r="J2719" s="2">
        <f t="shared" si="1009"/>
        <v>0.26227079088720134</v>
      </c>
      <c r="K2719" s="2">
        <f t="shared" si="1009"/>
        <v>0.72170772365252822</v>
      </c>
      <c r="L2719" s="2">
        <f t="shared" si="1009"/>
        <v>0</v>
      </c>
      <c r="M2719" s="2">
        <f t="shared" si="1010"/>
        <v>1.602148546027049E-2</v>
      </c>
      <c r="N2719" s="167">
        <v>2832</v>
      </c>
      <c r="O2719" s="167">
        <v>7793</v>
      </c>
      <c r="P2719" s="167"/>
      <c r="Q2719" s="167">
        <v>173</v>
      </c>
      <c r="R2719" s="167"/>
      <c r="S2719" s="167"/>
      <c r="X2719" s="1"/>
      <c r="AP2719" s="7">
        <f>IF(Q2719&gt;0,RANK(Q2719,(N2719:P2719,Q2719:AF2719)),0)</f>
        <v>3</v>
      </c>
      <c r="AQ2719" s="7">
        <f>IF(R2719&gt;0,RANK(R2719,(N2719:P2719,Q2719:AF2719)),0)</f>
        <v>0</v>
      </c>
      <c r="AR2719" s="7">
        <f>IF(T2719&gt;0,RANK(T2719,(N2719:P2719,Q2719:AF2719)),0)</f>
        <v>0</v>
      </c>
      <c r="AS2719" s="7">
        <f>IF(S2719&gt;0,RANK(S2719,(N2719:P2719,Q2719:AF2719)),0)</f>
        <v>0</v>
      </c>
      <c r="AT2719" s="2">
        <f t="shared" si="1011"/>
        <v>1.6021485460270421E-2</v>
      </c>
      <c r="AU2719" s="2">
        <f t="shared" si="1011"/>
        <v>0</v>
      </c>
      <c r="AV2719" s="2">
        <f t="shared" si="1012"/>
        <v>0</v>
      </c>
      <c r="AW2719" s="2">
        <f t="shared" si="1013"/>
        <v>0</v>
      </c>
      <c r="AY2719" t="s">
        <v>521</v>
      </c>
      <c r="AZ2719" t="s">
        <v>1186</v>
      </c>
      <c r="BA2719">
        <v>12</v>
      </c>
      <c r="BC2719">
        <v>2</v>
      </c>
      <c r="BD2719" s="91">
        <v>13</v>
      </c>
      <c r="BE2719" s="93">
        <v>279</v>
      </c>
      <c r="BF2719" s="96">
        <f t="shared" si="1015"/>
        <v>13279</v>
      </c>
      <c r="BG2719" s="96">
        <f t="shared" si="1014"/>
        <v>13279</v>
      </c>
      <c r="BI2719" s="7" t="s">
        <v>1447</v>
      </c>
    </row>
    <row r="2720" spans="1:61" ht="14" hidden="1" customHeight="1" outlineLevel="1" x14ac:dyDescent="0.2">
      <c r="A2720" t="s">
        <v>1694</v>
      </c>
      <c r="B2720" t="s">
        <v>1186</v>
      </c>
      <c r="C2720" s="1">
        <f t="shared" si="1006"/>
        <v>7888</v>
      </c>
      <c r="D2720" s="7">
        <f>IF(N2720&gt;0, RANK(N2720,(N2720:P2720,Q2720:AF2720)),0)</f>
        <v>2</v>
      </c>
      <c r="E2720" s="7">
        <f>IF(O2720&gt;0,RANK(O2720,(N2720:P2720,Q2720:AF2720)),0)</f>
        <v>1</v>
      </c>
      <c r="F2720" s="7">
        <f>IF(P2720&gt;0,RANK(P2720,(N2720:P2720,Q2720:AF2720)),0)</f>
        <v>0</v>
      </c>
      <c r="G2720" s="1">
        <f t="shared" si="1007"/>
        <v>4840</v>
      </c>
      <c r="H2720" s="2">
        <f t="shared" si="1008"/>
        <v>0.61359026369168357</v>
      </c>
      <c r="I2720" s="2"/>
      <c r="J2720" s="2">
        <f t="shared" si="1009"/>
        <v>0.18395030425963488</v>
      </c>
      <c r="K2720" s="2">
        <f t="shared" si="1009"/>
        <v>0.79754056795131845</v>
      </c>
      <c r="L2720" s="2">
        <f t="shared" si="1009"/>
        <v>0</v>
      </c>
      <c r="M2720" s="2">
        <f t="shared" si="1010"/>
        <v>1.8509127789046675E-2</v>
      </c>
      <c r="N2720" s="167">
        <v>1451</v>
      </c>
      <c r="O2720" s="167">
        <v>6291</v>
      </c>
      <c r="P2720" s="167"/>
      <c r="Q2720" s="167">
        <v>146</v>
      </c>
      <c r="R2720" s="167"/>
      <c r="S2720" s="167"/>
      <c r="X2720" s="1"/>
      <c r="AP2720" s="7">
        <f>IF(Q2720&gt;0,RANK(Q2720,(N2720:P2720,Q2720:AF2720)),0)</f>
        <v>3</v>
      </c>
      <c r="AQ2720" s="7">
        <f>IF(R2720&gt;0,RANK(R2720,(N2720:P2720,Q2720:AF2720)),0)</f>
        <v>0</v>
      </c>
      <c r="AR2720" s="7">
        <f>IF(T2720&gt;0,RANK(T2720,(N2720:P2720,Q2720:AF2720)),0)</f>
        <v>0</v>
      </c>
      <c r="AS2720" s="7">
        <f>IF(S2720&gt;0,RANK(S2720,(N2720:P2720,Q2720:AF2720)),0)</f>
        <v>0</v>
      </c>
      <c r="AT2720" s="2">
        <f t="shared" si="1011"/>
        <v>1.8509127789046655E-2</v>
      </c>
      <c r="AU2720" s="2">
        <f t="shared" si="1011"/>
        <v>0</v>
      </c>
      <c r="AV2720" s="2">
        <f t="shared" si="1012"/>
        <v>0</v>
      </c>
      <c r="AW2720" s="2">
        <f t="shared" si="1013"/>
        <v>0</v>
      </c>
      <c r="AY2720" t="s">
        <v>1694</v>
      </c>
      <c r="AZ2720" t="s">
        <v>1186</v>
      </c>
      <c r="BA2720">
        <v>9</v>
      </c>
      <c r="BC2720">
        <v>2</v>
      </c>
      <c r="BD2720" s="91">
        <v>13</v>
      </c>
      <c r="BE2720" s="93">
        <v>281</v>
      </c>
      <c r="BF2720" s="96">
        <f t="shared" si="1015"/>
        <v>13281</v>
      </c>
      <c r="BG2720" s="96">
        <f t="shared" si="1014"/>
        <v>13281</v>
      </c>
      <c r="BI2720" s="7" t="s">
        <v>1447</v>
      </c>
    </row>
    <row r="2721" spans="1:61" ht="14" hidden="1" customHeight="1" outlineLevel="1" x14ac:dyDescent="0.2">
      <c r="A2721" t="s">
        <v>1752</v>
      </c>
      <c r="B2721" t="s">
        <v>1186</v>
      </c>
      <c r="C2721" s="1">
        <f t="shared" si="1006"/>
        <v>3023</v>
      </c>
      <c r="D2721" s="7">
        <f>IF(N2721&gt;0, RANK(N2721,(N2721:P2721,Q2721:AF2721)),0)</f>
        <v>2</v>
      </c>
      <c r="E2721" s="7">
        <f>IF(O2721&gt;0,RANK(O2721,(N2721:P2721,Q2721:AF2721)),0)</f>
        <v>1</v>
      </c>
      <c r="F2721" s="7">
        <f>IF(P2721&gt;0,RANK(P2721,(N2721:P2721,Q2721:AF2721)),0)</f>
        <v>0</v>
      </c>
      <c r="G2721" s="1">
        <f t="shared" si="1007"/>
        <v>1185</v>
      </c>
      <c r="H2721" s="2">
        <f t="shared" si="1008"/>
        <v>0.39199470724445917</v>
      </c>
      <c r="I2721" s="2"/>
      <c r="J2721" s="2">
        <f t="shared" si="1009"/>
        <v>0.29540191862388354</v>
      </c>
      <c r="K2721" s="2">
        <f t="shared" si="1009"/>
        <v>0.68739662586834271</v>
      </c>
      <c r="L2721" s="2">
        <f t="shared" si="1009"/>
        <v>0</v>
      </c>
      <c r="M2721" s="2">
        <f t="shared" si="1010"/>
        <v>1.7201455507773744E-2</v>
      </c>
      <c r="N2721" s="167">
        <v>893</v>
      </c>
      <c r="O2721" s="167">
        <v>2078</v>
      </c>
      <c r="P2721" s="167"/>
      <c r="Q2721" s="167">
        <v>52</v>
      </c>
      <c r="R2721" s="167"/>
      <c r="S2721" s="167"/>
      <c r="X2721" s="1"/>
      <c r="AP2721" s="7">
        <f>IF(Q2721&gt;0,RANK(Q2721,(N2721:P2721,Q2721:AF2721)),0)</f>
        <v>3</v>
      </c>
      <c r="AQ2721" s="7">
        <f>IF(R2721&gt;0,RANK(R2721,(N2721:P2721,Q2721:AF2721)),0)</f>
        <v>0</v>
      </c>
      <c r="AR2721" s="7">
        <f>IF(T2721&gt;0,RANK(T2721,(N2721:P2721,Q2721:AF2721)),0)</f>
        <v>0</v>
      </c>
      <c r="AS2721" s="7">
        <f>IF(S2721&gt;0,RANK(S2721,(N2721:P2721,Q2721:AF2721)),0)</f>
        <v>0</v>
      </c>
      <c r="AT2721" s="2">
        <f t="shared" si="1011"/>
        <v>1.7201455507773734E-2</v>
      </c>
      <c r="AU2721" s="2">
        <f t="shared" si="1011"/>
        <v>0</v>
      </c>
      <c r="AV2721" s="2">
        <f t="shared" si="1012"/>
        <v>0</v>
      </c>
      <c r="AW2721" s="2">
        <f t="shared" si="1013"/>
        <v>0</v>
      </c>
      <c r="AY2721" t="s">
        <v>1752</v>
      </c>
      <c r="AZ2721" t="s">
        <v>1186</v>
      </c>
      <c r="BA2721">
        <v>12</v>
      </c>
      <c r="BC2721">
        <v>2</v>
      </c>
      <c r="BD2721" s="91">
        <v>13</v>
      </c>
      <c r="BE2721" s="93">
        <v>283</v>
      </c>
      <c r="BF2721" s="96">
        <f t="shared" si="1015"/>
        <v>13283</v>
      </c>
      <c r="BG2721" s="96">
        <f t="shared" si="1014"/>
        <v>13283</v>
      </c>
      <c r="BI2721" s="7" t="s">
        <v>1447</v>
      </c>
    </row>
    <row r="2722" spans="1:61" ht="14" hidden="1" customHeight="1" outlineLevel="1" x14ac:dyDescent="0.2">
      <c r="A2722" t="s">
        <v>511</v>
      </c>
      <c r="B2722" t="s">
        <v>1186</v>
      </c>
      <c r="C2722" s="1">
        <f t="shared" si="1006"/>
        <v>29809</v>
      </c>
      <c r="D2722" s="7">
        <f>IF(N2722&gt;0, RANK(N2722,(N2722:P2722,Q2722:AF2722)),0)</f>
        <v>2</v>
      </c>
      <c r="E2722" s="7">
        <f>IF(O2722&gt;0,RANK(O2722,(N2722:P2722,Q2722:AF2722)),0)</f>
        <v>1</v>
      </c>
      <c r="F2722" s="7">
        <f>IF(P2722&gt;0,RANK(P2722,(N2722:P2722,Q2722:AF2722)),0)</f>
        <v>0</v>
      </c>
      <c r="G2722" s="1">
        <f t="shared" si="1007"/>
        <v>7051</v>
      </c>
      <c r="H2722" s="2">
        <f t="shared" si="1008"/>
        <v>0.23653930021134556</v>
      </c>
      <c r="I2722" s="2"/>
      <c r="J2722" s="2">
        <f t="shared" si="1009"/>
        <v>0.3727397765775437</v>
      </c>
      <c r="K2722" s="2">
        <f t="shared" si="1009"/>
        <v>0.60927907678888926</v>
      </c>
      <c r="L2722" s="2">
        <f t="shared" si="1009"/>
        <v>0</v>
      </c>
      <c r="M2722" s="2">
        <f t="shared" si="1010"/>
        <v>1.798114663356698E-2</v>
      </c>
      <c r="N2722" s="167">
        <v>11111</v>
      </c>
      <c r="O2722" s="167">
        <v>18162</v>
      </c>
      <c r="P2722" s="167"/>
      <c r="Q2722" s="167">
        <v>536</v>
      </c>
      <c r="R2722" s="167"/>
      <c r="S2722" s="167"/>
      <c r="X2722" s="1"/>
      <c r="AP2722" s="7">
        <f>IF(Q2722&gt;0,RANK(Q2722,(N2722:P2722,Q2722:AF2722)),0)</f>
        <v>3</v>
      </c>
      <c r="AQ2722" s="7">
        <f>IF(R2722&gt;0,RANK(R2722,(N2722:P2722,Q2722:AF2722)),0)</f>
        <v>0</v>
      </c>
      <c r="AR2722" s="7">
        <f>IF(T2722&gt;0,RANK(T2722,(N2722:P2722,Q2722:AF2722)),0)</f>
        <v>0</v>
      </c>
      <c r="AS2722" s="7">
        <f>IF(S2722&gt;0,RANK(S2722,(N2722:P2722,Q2722:AF2722)),0)</f>
        <v>0</v>
      </c>
      <c r="AT2722" s="2">
        <f t="shared" si="1011"/>
        <v>1.7981146633567043E-2</v>
      </c>
      <c r="AU2722" s="2">
        <f t="shared" si="1011"/>
        <v>0</v>
      </c>
      <c r="AV2722" s="2">
        <f t="shared" si="1012"/>
        <v>0</v>
      </c>
      <c r="AW2722" s="2">
        <f t="shared" si="1013"/>
        <v>0</v>
      </c>
      <c r="AY2722" t="s">
        <v>511</v>
      </c>
      <c r="AZ2722" t="s">
        <v>1186</v>
      </c>
      <c r="BA2722">
        <v>3</v>
      </c>
      <c r="BC2722">
        <v>2</v>
      </c>
      <c r="BD2722" s="91">
        <v>13</v>
      </c>
      <c r="BE2722" s="93">
        <v>285</v>
      </c>
      <c r="BF2722" s="96">
        <f t="shared" si="1015"/>
        <v>13285</v>
      </c>
      <c r="BG2722" s="96">
        <f t="shared" si="1014"/>
        <v>13285</v>
      </c>
      <c r="BI2722" s="7" t="s">
        <v>1447</v>
      </c>
    </row>
    <row r="2723" spans="1:61" ht="14" hidden="1" customHeight="1" outlineLevel="1" x14ac:dyDescent="0.2">
      <c r="A2723" t="s">
        <v>1296</v>
      </c>
      <c r="B2723" t="s">
        <v>1186</v>
      </c>
      <c r="C2723" s="1">
        <f t="shared" si="1006"/>
        <v>3741</v>
      </c>
      <c r="D2723" s="7">
        <f>IF(N2723&gt;0, RANK(N2723,(N2723:P2723,Q2723:AF2723)),0)</f>
        <v>2</v>
      </c>
      <c r="E2723" s="7">
        <f>IF(O2723&gt;0,RANK(O2723,(N2723:P2723,Q2723:AF2723)),0)</f>
        <v>1</v>
      </c>
      <c r="F2723" s="7">
        <f>IF(P2723&gt;0,RANK(P2723,(N2723:P2723,Q2723:AF2723)),0)</f>
        <v>0</v>
      </c>
      <c r="G2723" s="1">
        <f t="shared" si="1007"/>
        <v>989</v>
      </c>
      <c r="H2723" s="2">
        <f t="shared" si="1008"/>
        <v>0.26436781609195403</v>
      </c>
      <c r="I2723" s="2"/>
      <c r="J2723" s="2">
        <f t="shared" si="1009"/>
        <v>0.359529537556803</v>
      </c>
      <c r="K2723" s="2">
        <f t="shared" si="1009"/>
        <v>0.62389735364875698</v>
      </c>
      <c r="L2723" s="2">
        <f t="shared" si="1009"/>
        <v>0</v>
      </c>
      <c r="M2723" s="2">
        <f t="shared" si="1010"/>
        <v>1.6573108794439961E-2</v>
      </c>
      <c r="N2723" s="167">
        <v>1345</v>
      </c>
      <c r="O2723" s="167">
        <v>2334</v>
      </c>
      <c r="P2723" s="167"/>
      <c r="Q2723" s="167">
        <v>62</v>
      </c>
      <c r="R2723" s="167"/>
      <c r="S2723" s="167"/>
      <c r="X2723" s="1"/>
      <c r="AP2723" s="7">
        <f>IF(Q2723&gt;0,RANK(Q2723,(N2723:P2723,Q2723:AF2723)),0)</f>
        <v>3</v>
      </c>
      <c r="AQ2723" s="7">
        <f>IF(R2723&gt;0,RANK(R2723,(N2723:P2723,Q2723:AF2723)),0)</f>
        <v>0</v>
      </c>
      <c r="AR2723" s="7">
        <f>IF(T2723&gt;0,RANK(T2723,(N2723:P2723,Q2723:AF2723)),0)</f>
        <v>0</v>
      </c>
      <c r="AS2723" s="7">
        <f>IF(S2723&gt;0,RANK(S2723,(N2723:P2723,Q2723:AF2723)),0)</f>
        <v>0</v>
      </c>
      <c r="AT2723" s="2">
        <f t="shared" si="1011"/>
        <v>1.6573108794439989E-2</v>
      </c>
      <c r="AU2723" s="2">
        <f t="shared" si="1011"/>
        <v>0</v>
      </c>
      <c r="AV2723" s="2">
        <f t="shared" si="1012"/>
        <v>0</v>
      </c>
      <c r="AW2723" s="2">
        <f t="shared" si="1013"/>
        <v>0</v>
      </c>
      <c r="AY2723" t="s">
        <v>1296</v>
      </c>
      <c r="AZ2723" t="s">
        <v>1186</v>
      </c>
      <c r="BA2723">
        <v>8</v>
      </c>
      <c r="BC2723">
        <v>2</v>
      </c>
      <c r="BD2723" s="91">
        <v>13</v>
      </c>
      <c r="BE2723" s="93">
        <v>287</v>
      </c>
      <c r="BF2723" s="96">
        <f t="shared" si="1015"/>
        <v>13287</v>
      </c>
      <c r="BG2723" s="96">
        <f t="shared" si="1014"/>
        <v>13287</v>
      </c>
      <c r="BI2723" s="7" t="s">
        <v>1447</v>
      </c>
    </row>
    <row r="2724" spans="1:61" ht="14" hidden="1" customHeight="1" outlineLevel="1" x14ac:dyDescent="0.2">
      <c r="A2724" t="s">
        <v>1297</v>
      </c>
      <c r="B2724" t="s">
        <v>1186</v>
      </c>
      <c r="C2724" s="1">
        <f t="shared" si="1006"/>
        <v>4381</v>
      </c>
      <c r="D2724" s="7">
        <f>IF(N2724&gt;0, RANK(N2724,(N2724:P2724,Q2724:AF2724)),0)</f>
        <v>2</v>
      </c>
      <c r="E2724" s="7">
        <f>IF(O2724&gt;0,RANK(O2724,(N2724:P2724,Q2724:AF2724)),0)</f>
        <v>1</v>
      </c>
      <c r="F2724" s="7">
        <f>IF(P2724&gt;0,RANK(P2724,(N2724:P2724,Q2724:AF2724)),0)</f>
        <v>0</v>
      </c>
      <c r="G2724" s="1">
        <f t="shared" si="1007"/>
        <v>332</v>
      </c>
      <c r="H2724" s="2">
        <f t="shared" si="1008"/>
        <v>7.5781784980598038E-2</v>
      </c>
      <c r="I2724" s="2"/>
      <c r="J2724" s="2">
        <f t="shared" si="1009"/>
        <v>0.45217986761013468</v>
      </c>
      <c r="K2724" s="2">
        <f t="shared" si="1009"/>
        <v>0.52796165259073269</v>
      </c>
      <c r="L2724" s="2">
        <f t="shared" si="1009"/>
        <v>0</v>
      </c>
      <c r="M2724" s="2">
        <f t="shared" si="1010"/>
        <v>1.9858479799132578E-2</v>
      </c>
      <c r="N2724" s="167">
        <v>1981</v>
      </c>
      <c r="O2724" s="167">
        <v>2313</v>
      </c>
      <c r="P2724" s="167"/>
      <c r="Q2724" s="167">
        <v>87</v>
      </c>
      <c r="R2724" s="167"/>
      <c r="S2724" s="167"/>
      <c r="X2724" s="1"/>
      <c r="AP2724" s="7">
        <f>IF(Q2724&gt;0,RANK(Q2724,(N2724:P2724,Q2724:AF2724)),0)</f>
        <v>3</v>
      </c>
      <c r="AQ2724" s="7">
        <f>IF(R2724&gt;0,RANK(R2724,(N2724:P2724,Q2724:AF2724)),0)</f>
        <v>0</v>
      </c>
      <c r="AR2724" s="7">
        <f>IF(T2724&gt;0,RANK(T2724,(N2724:P2724,Q2724:AF2724)),0)</f>
        <v>0</v>
      </c>
      <c r="AS2724" s="7">
        <f>IF(S2724&gt;0,RANK(S2724,(N2724:P2724,Q2724:AF2724)),0)</f>
        <v>0</v>
      </c>
      <c r="AT2724" s="2">
        <f t="shared" si="1011"/>
        <v>1.985847979913262E-2</v>
      </c>
      <c r="AU2724" s="2">
        <f t="shared" si="1011"/>
        <v>0</v>
      </c>
      <c r="AV2724" s="2">
        <f t="shared" si="1012"/>
        <v>0</v>
      </c>
      <c r="AW2724" s="2">
        <f t="shared" si="1013"/>
        <v>0</v>
      </c>
      <c r="AY2724" t="s">
        <v>1297</v>
      </c>
      <c r="AZ2724" t="s">
        <v>1186</v>
      </c>
      <c r="BA2724">
        <v>8</v>
      </c>
      <c r="BC2724">
        <v>2</v>
      </c>
      <c r="BD2724" s="91">
        <v>13</v>
      </c>
      <c r="BE2724" s="93">
        <v>289</v>
      </c>
      <c r="BF2724" s="96">
        <f t="shared" si="1015"/>
        <v>13289</v>
      </c>
      <c r="BG2724" s="96">
        <f t="shared" si="1014"/>
        <v>13289</v>
      </c>
      <c r="BI2724" s="7" t="s">
        <v>1447</v>
      </c>
    </row>
    <row r="2725" spans="1:61" ht="14" hidden="1" customHeight="1" outlineLevel="1" x14ac:dyDescent="0.2">
      <c r="A2725" t="s">
        <v>527</v>
      </c>
      <c r="B2725" t="s">
        <v>1186</v>
      </c>
      <c r="C2725" s="1">
        <f t="shared" si="1006"/>
        <v>15378</v>
      </c>
      <c r="D2725" s="7">
        <f>IF(N2725&gt;0, RANK(N2725,(N2725:P2725,Q2725:AF2725)),0)</f>
        <v>2</v>
      </c>
      <c r="E2725" s="7">
        <f>IF(O2725&gt;0,RANK(O2725,(N2725:P2725,Q2725:AF2725)),0)</f>
        <v>1</v>
      </c>
      <c r="F2725" s="7">
        <f>IF(P2725&gt;0,RANK(P2725,(N2725:P2725,Q2725:AF2725)),0)</f>
        <v>0</v>
      </c>
      <c r="G2725" s="1">
        <f t="shared" si="1007"/>
        <v>9807</v>
      </c>
      <c r="H2725" s="2">
        <f t="shared" si="1008"/>
        <v>0.63772922356613349</v>
      </c>
      <c r="I2725" s="2"/>
      <c r="J2725" s="2">
        <f t="shared" si="1009"/>
        <v>0.17011314865392119</v>
      </c>
      <c r="K2725" s="2">
        <f t="shared" si="1009"/>
        <v>0.80784237222005462</v>
      </c>
      <c r="L2725" s="2">
        <f t="shared" si="1009"/>
        <v>0</v>
      </c>
      <c r="M2725" s="2">
        <f t="shared" si="1010"/>
        <v>2.2044479126024252E-2</v>
      </c>
      <c r="N2725" s="167">
        <v>2616</v>
      </c>
      <c r="O2725" s="167">
        <v>12423</v>
      </c>
      <c r="P2725" s="167"/>
      <c r="Q2725" s="167">
        <v>339</v>
      </c>
      <c r="R2725" s="167"/>
      <c r="S2725" s="167"/>
      <c r="X2725" s="1"/>
      <c r="AP2725" s="7">
        <f>IF(Q2725&gt;0,RANK(Q2725,(N2725:P2725,Q2725:AF2725)),0)</f>
        <v>3</v>
      </c>
      <c r="AQ2725" s="7">
        <f>IF(R2725&gt;0,RANK(R2725,(N2725:P2725,Q2725:AF2725)),0)</f>
        <v>0</v>
      </c>
      <c r="AR2725" s="7">
        <f>IF(T2725&gt;0,RANK(T2725,(N2725:P2725,Q2725:AF2725)),0)</f>
        <v>0</v>
      </c>
      <c r="AS2725" s="7">
        <f>IF(S2725&gt;0,RANK(S2725,(N2725:P2725,Q2725:AF2725)),0)</f>
        <v>0</v>
      </c>
      <c r="AT2725" s="2">
        <f t="shared" si="1011"/>
        <v>2.204447912602419E-2</v>
      </c>
      <c r="AU2725" s="2">
        <f t="shared" si="1011"/>
        <v>0</v>
      </c>
      <c r="AV2725" s="2">
        <f t="shared" si="1012"/>
        <v>0</v>
      </c>
      <c r="AW2725" s="2">
        <f t="shared" si="1013"/>
        <v>0</v>
      </c>
      <c r="AY2725" t="s">
        <v>527</v>
      </c>
      <c r="AZ2725" t="s">
        <v>1186</v>
      </c>
      <c r="BA2725">
        <v>9</v>
      </c>
      <c r="BC2725">
        <v>2</v>
      </c>
      <c r="BD2725" s="91">
        <v>13</v>
      </c>
      <c r="BE2725" s="93">
        <v>291</v>
      </c>
      <c r="BF2725" s="96">
        <f t="shared" si="1015"/>
        <v>13291</v>
      </c>
      <c r="BG2725" s="96">
        <f t="shared" si="1014"/>
        <v>13291</v>
      </c>
      <c r="BI2725" s="7" t="s">
        <v>1447</v>
      </c>
    </row>
    <row r="2726" spans="1:61" ht="14" hidden="1" customHeight="1" outlineLevel="1" x14ac:dyDescent="0.2">
      <c r="A2726" t="s">
        <v>2292</v>
      </c>
      <c r="B2726" t="s">
        <v>1186</v>
      </c>
      <c r="C2726" s="1">
        <f t="shared" si="1006"/>
        <v>12784</v>
      </c>
      <c r="D2726" s="7">
        <f>IF(N2726&gt;0, RANK(N2726,(N2726:P2726,Q2726:AF2726)),0)</f>
        <v>2</v>
      </c>
      <c r="E2726" s="7">
        <f>IF(O2726&gt;0,RANK(O2726,(N2726:P2726,Q2726:AF2726)),0)</f>
        <v>1</v>
      </c>
      <c r="F2726" s="7">
        <f>IF(P2726&gt;0,RANK(P2726,(N2726:P2726,Q2726:AF2726)),0)</f>
        <v>0</v>
      </c>
      <c r="G2726" s="1">
        <f t="shared" si="1007"/>
        <v>4568</v>
      </c>
      <c r="H2726" s="2">
        <f t="shared" si="1008"/>
        <v>0.35732165206508137</v>
      </c>
      <c r="I2726" s="2"/>
      <c r="J2726" s="2">
        <f t="shared" si="1009"/>
        <v>0.31289111389236546</v>
      </c>
      <c r="K2726" s="2">
        <f t="shared" si="1009"/>
        <v>0.67021276595744683</v>
      </c>
      <c r="L2726" s="2">
        <f t="shared" si="1009"/>
        <v>0</v>
      </c>
      <c r="M2726" s="2">
        <f t="shared" si="1010"/>
        <v>1.689612015018771E-2</v>
      </c>
      <c r="N2726" s="167">
        <v>4000</v>
      </c>
      <c r="O2726" s="167">
        <v>8568</v>
      </c>
      <c r="P2726" s="167"/>
      <c r="Q2726" s="167">
        <v>216</v>
      </c>
      <c r="R2726" s="167"/>
      <c r="S2726" s="167"/>
      <c r="X2726" s="1"/>
      <c r="AP2726" s="7">
        <f>IF(Q2726&gt;0,RANK(Q2726,(N2726:P2726,Q2726:AF2726)),0)</f>
        <v>3</v>
      </c>
      <c r="AQ2726" s="7">
        <f>IF(R2726&gt;0,RANK(R2726,(N2726:P2726,Q2726:AF2726)),0)</f>
        <v>0</v>
      </c>
      <c r="AR2726" s="7">
        <f>IF(T2726&gt;0,RANK(T2726,(N2726:P2726,Q2726:AF2726)),0)</f>
        <v>0</v>
      </c>
      <c r="AS2726" s="7">
        <f>IF(S2726&gt;0,RANK(S2726,(N2726:P2726,Q2726:AF2726)),0)</f>
        <v>0</v>
      </c>
      <c r="AT2726" s="2">
        <f t="shared" si="1011"/>
        <v>1.6896120150187734E-2</v>
      </c>
      <c r="AU2726" s="2">
        <f t="shared" si="1011"/>
        <v>0</v>
      </c>
      <c r="AV2726" s="2">
        <f t="shared" si="1012"/>
        <v>0</v>
      </c>
      <c r="AW2726" s="2">
        <f t="shared" si="1013"/>
        <v>0</v>
      </c>
      <c r="AY2726" t="s">
        <v>2292</v>
      </c>
      <c r="AZ2726" t="s">
        <v>1186</v>
      </c>
      <c r="BA2726">
        <v>3</v>
      </c>
      <c r="BC2726">
        <v>2</v>
      </c>
      <c r="BD2726" s="91">
        <v>13</v>
      </c>
      <c r="BE2726" s="93">
        <v>293</v>
      </c>
      <c r="BF2726" s="96">
        <f t="shared" si="1015"/>
        <v>13293</v>
      </c>
      <c r="BG2726" s="96">
        <f t="shared" si="1014"/>
        <v>13293</v>
      </c>
      <c r="BI2726" s="7" t="s">
        <v>1447</v>
      </c>
    </row>
    <row r="2727" spans="1:61" ht="14" hidden="1" customHeight="1" outlineLevel="1" x14ac:dyDescent="0.2">
      <c r="A2727" t="s">
        <v>813</v>
      </c>
      <c r="B2727" t="s">
        <v>1186</v>
      </c>
      <c r="C2727" s="1">
        <f t="shared" si="1006"/>
        <v>28968</v>
      </c>
      <c r="D2727" s="7">
        <f>IF(N2727&gt;0, RANK(N2727,(N2727:P2727,Q2727:AF2727)),0)</f>
        <v>2</v>
      </c>
      <c r="E2727" s="7">
        <f>IF(O2727&gt;0,RANK(O2727,(N2727:P2727,Q2727:AF2727)),0)</f>
        <v>1</v>
      </c>
      <c r="F2727" s="7">
        <f>IF(P2727&gt;0,RANK(P2727,(N2727:P2727,Q2727:AF2727)),0)</f>
        <v>0</v>
      </c>
      <c r="G2727" s="1">
        <f t="shared" si="1007"/>
        <v>17215</v>
      </c>
      <c r="H2727" s="2">
        <f t="shared" si="1008"/>
        <v>0.5942764429715548</v>
      </c>
      <c r="I2727" s="2"/>
      <c r="J2727" s="2">
        <f t="shared" si="1009"/>
        <v>0.18762082297707816</v>
      </c>
      <c r="K2727" s="2">
        <f t="shared" si="1009"/>
        <v>0.78189726594863296</v>
      </c>
      <c r="L2727" s="2">
        <f t="shared" si="1009"/>
        <v>0</v>
      </c>
      <c r="M2727" s="2">
        <f t="shared" si="1010"/>
        <v>3.0481911074288881E-2</v>
      </c>
      <c r="N2727" s="167">
        <v>5435</v>
      </c>
      <c r="O2727" s="167">
        <v>22650</v>
      </c>
      <c r="P2727" s="167"/>
      <c r="Q2727" s="167">
        <v>883</v>
      </c>
      <c r="R2727" s="167"/>
      <c r="S2727" s="167"/>
      <c r="X2727" s="1"/>
      <c r="AP2727" s="7">
        <f>IF(Q2727&gt;0,RANK(Q2727,(N2727:P2727,Q2727:AF2727)),0)</f>
        <v>3</v>
      </c>
      <c r="AQ2727" s="7">
        <f>IF(R2727&gt;0,RANK(R2727,(N2727:P2727,Q2727:AF2727)),0)</f>
        <v>0</v>
      </c>
      <c r="AR2727" s="7">
        <f>IF(T2727&gt;0,RANK(T2727,(N2727:P2727,Q2727:AF2727)),0)</f>
        <v>0</v>
      </c>
      <c r="AS2727" s="7">
        <f>IF(S2727&gt;0,RANK(S2727,(N2727:P2727,Q2727:AF2727)),0)</f>
        <v>0</v>
      </c>
      <c r="AT2727" s="2">
        <f t="shared" si="1011"/>
        <v>3.0481911074288871E-2</v>
      </c>
      <c r="AU2727" s="2">
        <f t="shared" si="1011"/>
        <v>0</v>
      </c>
      <c r="AV2727" s="2">
        <f t="shared" si="1012"/>
        <v>0</v>
      </c>
      <c r="AW2727" s="2">
        <f t="shared" si="1013"/>
        <v>0</v>
      </c>
      <c r="AY2727" t="s">
        <v>813</v>
      </c>
      <c r="AZ2727" t="s">
        <v>1186</v>
      </c>
      <c r="BA2727">
        <v>14</v>
      </c>
      <c r="BC2727">
        <v>2</v>
      </c>
      <c r="BD2727" s="91">
        <v>13</v>
      </c>
      <c r="BE2727" s="93">
        <v>295</v>
      </c>
      <c r="BF2727" s="96">
        <f t="shared" si="1015"/>
        <v>13295</v>
      </c>
      <c r="BG2727" s="96">
        <f t="shared" si="1014"/>
        <v>13295</v>
      </c>
      <c r="BI2727" s="7" t="s">
        <v>1447</v>
      </c>
    </row>
    <row r="2728" spans="1:61" ht="14" hidden="1" customHeight="1" outlineLevel="1" x14ac:dyDescent="0.2">
      <c r="A2728" t="s">
        <v>1844</v>
      </c>
      <c r="B2728" t="s">
        <v>1186</v>
      </c>
      <c r="C2728" s="1">
        <f t="shared" si="1006"/>
        <v>50738</v>
      </c>
      <c r="D2728" s="7">
        <f>IF(N2728&gt;0, RANK(N2728,(N2728:P2728,Q2728:AF2728)),0)</f>
        <v>2</v>
      </c>
      <c r="E2728" s="7">
        <f>IF(O2728&gt;0,RANK(O2728,(N2728:P2728,Q2728:AF2728)),0)</f>
        <v>1</v>
      </c>
      <c r="F2728" s="7">
        <f>IF(P2728&gt;0,RANK(P2728,(N2728:P2728,Q2728:AF2728)),0)</f>
        <v>0</v>
      </c>
      <c r="G2728" s="1">
        <f t="shared" si="1007"/>
        <v>25253</v>
      </c>
      <c r="H2728" s="2">
        <f t="shared" si="1008"/>
        <v>0.49771374512199928</v>
      </c>
      <c r="I2728" s="2"/>
      <c r="J2728" s="2">
        <f t="shared" si="1009"/>
        <v>0.23938665300169498</v>
      </c>
      <c r="K2728" s="2">
        <f t="shared" si="1009"/>
        <v>0.73710039812369432</v>
      </c>
      <c r="L2728" s="2">
        <f t="shared" si="1009"/>
        <v>0</v>
      </c>
      <c r="M2728" s="2">
        <f t="shared" si="1010"/>
        <v>2.351294887461064E-2</v>
      </c>
      <c r="N2728" s="167">
        <v>12146</v>
      </c>
      <c r="O2728" s="167">
        <v>37399</v>
      </c>
      <c r="P2728" s="167"/>
      <c r="Q2728" s="167">
        <v>1193</v>
      </c>
      <c r="R2728" s="167"/>
      <c r="S2728" s="167"/>
      <c r="X2728" s="1"/>
      <c r="AP2728" s="7">
        <f>IF(Q2728&gt;0,RANK(Q2728,(N2728:P2728,Q2728:AF2728)),0)</f>
        <v>3</v>
      </c>
      <c r="AQ2728" s="7">
        <f>IF(R2728&gt;0,RANK(R2728,(N2728:P2728,Q2728:AF2728)),0)</f>
        <v>0</v>
      </c>
      <c r="AR2728" s="7">
        <f>IF(T2728&gt;0,RANK(T2728,(N2728:P2728,Q2728:AF2728)),0)</f>
        <v>0</v>
      </c>
      <c r="AS2728" s="7">
        <f>IF(S2728&gt;0,RANK(S2728,(N2728:P2728,Q2728:AF2728)),0)</f>
        <v>0</v>
      </c>
      <c r="AT2728" s="2">
        <f t="shared" si="1011"/>
        <v>2.3512948874610744E-2</v>
      </c>
      <c r="AU2728" s="2">
        <f t="shared" si="1011"/>
        <v>0</v>
      </c>
      <c r="AV2728" s="2">
        <f t="shared" si="1012"/>
        <v>0</v>
      </c>
      <c r="AW2728" s="2">
        <f t="shared" si="1013"/>
        <v>0</v>
      </c>
      <c r="AY2728" t="s">
        <v>1844</v>
      </c>
      <c r="AZ2728" t="s">
        <v>1186</v>
      </c>
      <c r="BA2728">
        <v>10</v>
      </c>
      <c r="BC2728">
        <v>2</v>
      </c>
      <c r="BD2728" s="91">
        <v>13</v>
      </c>
      <c r="BE2728" s="93">
        <v>297</v>
      </c>
      <c r="BF2728" s="96">
        <f t="shared" si="1015"/>
        <v>13297</v>
      </c>
      <c r="BG2728" s="96">
        <f t="shared" si="1014"/>
        <v>13297</v>
      </c>
      <c r="BI2728" s="7" t="s">
        <v>1447</v>
      </c>
    </row>
    <row r="2729" spans="1:61" ht="14" hidden="1" customHeight="1" outlineLevel="1" x14ac:dyDescent="0.2">
      <c r="A2729" t="s">
        <v>1307</v>
      </c>
      <c r="B2729" t="s">
        <v>1186</v>
      </c>
      <c r="C2729" s="1">
        <f t="shared" si="1006"/>
        <v>13979</v>
      </c>
      <c r="D2729" s="7">
        <f>IF(N2729&gt;0, RANK(N2729,(N2729:P2729,Q2729:AF2729)),0)</f>
        <v>2</v>
      </c>
      <c r="E2729" s="7">
        <f>IF(O2729&gt;0,RANK(O2729,(N2729:P2729,Q2729:AF2729)),0)</f>
        <v>1</v>
      </c>
      <c r="F2729" s="7">
        <f>IF(P2729&gt;0,RANK(P2729,(N2729:P2729,Q2729:AF2729)),0)</f>
        <v>0</v>
      </c>
      <c r="G2729" s="1">
        <f t="shared" si="1007"/>
        <v>5836</v>
      </c>
      <c r="H2729" s="2">
        <f t="shared" si="1008"/>
        <v>0.41748336790900636</v>
      </c>
      <c r="I2729" s="2"/>
      <c r="J2729" s="2">
        <f t="shared" si="1009"/>
        <v>0.28163674082552398</v>
      </c>
      <c r="K2729" s="2">
        <f t="shared" si="1009"/>
        <v>0.69912010873453034</v>
      </c>
      <c r="L2729" s="2">
        <f t="shared" si="1009"/>
        <v>0</v>
      </c>
      <c r="M2729" s="2">
        <f t="shared" si="1010"/>
        <v>1.9243150439945622E-2</v>
      </c>
      <c r="N2729" s="167">
        <v>3937</v>
      </c>
      <c r="O2729" s="167">
        <v>9773</v>
      </c>
      <c r="P2729" s="167"/>
      <c r="Q2729" s="167">
        <v>269</v>
      </c>
      <c r="R2729" s="167"/>
      <c r="S2729" s="167"/>
      <c r="X2729" s="1"/>
      <c r="AP2729" s="7">
        <f>IF(Q2729&gt;0,RANK(Q2729,(N2729:P2729,Q2729:AF2729)),0)</f>
        <v>3</v>
      </c>
      <c r="AQ2729" s="7">
        <f>IF(R2729&gt;0,RANK(R2729,(N2729:P2729,Q2729:AF2729)),0)</f>
        <v>0</v>
      </c>
      <c r="AR2729" s="7">
        <f>IF(T2729&gt;0,RANK(T2729,(N2729:P2729,Q2729:AF2729)),0)</f>
        <v>0</v>
      </c>
      <c r="AS2729" s="7">
        <f>IF(S2729&gt;0,RANK(S2729,(N2729:P2729,Q2729:AF2729)),0)</f>
        <v>0</v>
      </c>
      <c r="AT2729" s="2">
        <f t="shared" si="1011"/>
        <v>1.9243150439945633E-2</v>
      </c>
      <c r="AU2729" s="2">
        <f t="shared" si="1011"/>
        <v>0</v>
      </c>
      <c r="AV2729" s="2">
        <f t="shared" si="1012"/>
        <v>0</v>
      </c>
      <c r="AW2729" s="2">
        <f t="shared" si="1013"/>
        <v>0</v>
      </c>
      <c r="AY2729" t="s">
        <v>1307</v>
      </c>
      <c r="AZ2729" t="s">
        <v>1186</v>
      </c>
      <c r="BA2729">
        <v>1</v>
      </c>
      <c r="BC2729">
        <v>2</v>
      </c>
      <c r="BD2729" s="91">
        <v>13</v>
      </c>
      <c r="BE2729" s="93">
        <v>299</v>
      </c>
      <c r="BF2729" s="96">
        <f t="shared" si="1015"/>
        <v>13299</v>
      </c>
      <c r="BG2729" s="96">
        <f t="shared" si="1014"/>
        <v>13299</v>
      </c>
      <c r="BI2729" s="7" t="s">
        <v>1447</v>
      </c>
    </row>
    <row r="2730" spans="1:61" ht="14" hidden="1" customHeight="1" outlineLevel="1" x14ac:dyDescent="0.2">
      <c r="A2730" t="s">
        <v>1665</v>
      </c>
      <c r="B2730" t="s">
        <v>1186</v>
      </c>
      <c r="C2730" s="1">
        <f t="shared" si="1006"/>
        <v>2614</v>
      </c>
      <c r="D2730" s="7">
        <f>IF(N2730&gt;0, RANK(N2730,(N2730:P2730,Q2730:AF2730)),0)</f>
        <v>1</v>
      </c>
      <c r="E2730" s="7">
        <f>IF(O2730&gt;0,RANK(O2730,(N2730:P2730,Q2730:AF2730)),0)</f>
        <v>2</v>
      </c>
      <c r="F2730" s="7">
        <f>IF(P2730&gt;0,RANK(P2730,(N2730:P2730,Q2730:AF2730)),0)</f>
        <v>0</v>
      </c>
      <c r="G2730" s="1">
        <f t="shared" si="1007"/>
        <v>246</v>
      </c>
      <c r="H2730" s="2">
        <f t="shared" si="1008"/>
        <v>9.4108645753634271E-2</v>
      </c>
      <c r="I2730" s="2"/>
      <c r="J2730" s="2">
        <f t="shared" si="1009"/>
        <v>0.53825554705432288</v>
      </c>
      <c r="K2730" s="2">
        <f t="shared" si="1009"/>
        <v>0.44414690130068862</v>
      </c>
      <c r="L2730" s="2">
        <f t="shared" si="1009"/>
        <v>0</v>
      </c>
      <c r="M2730" s="2">
        <f t="shared" si="1010"/>
        <v>1.7597551644988496E-2</v>
      </c>
      <c r="N2730" s="167">
        <v>1407</v>
      </c>
      <c r="O2730" s="167">
        <v>1161</v>
      </c>
      <c r="P2730" s="167"/>
      <c r="Q2730" s="167">
        <v>46</v>
      </c>
      <c r="R2730" s="167"/>
      <c r="S2730" s="167"/>
      <c r="X2730" s="1"/>
      <c r="AP2730" s="7">
        <f>IF(Q2730&gt;0,RANK(Q2730,(N2730:P2730,Q2730:AF2730)),0)</f>
        <v>3</v>
      </c>
      <c r="AQ2730" s="7">
        <f>IF(R2730&gt;0,RANK(R2730,(N2730:P2730,Q2730:AF2730)),0)</f>
        <v>0</v>
      </c>
      <c r="AR2730" s="7">
        <f>IF(T2730&gt;0,RANK(T2730,(N2730:P2730,Q2730:AF2730)),0)</f>
        <v>0</v>
      </c>
      <c r="AS2730" s="7">
        <f>IF(S2730&gt;0,RANK(S2730,(N2730:P2730,Q2730:AF2730)),0)</f>
        <v>0</v>
      </c>
      <c r="AT2730" s="2">
        <f t="shared" si="1011"/>
        <v>1.7597551644988524E-2</v>
      </c>
      <c r="AU2730" s="2">
        <f t="shared" si="1011"/>
        <v>0</v>
      </c>
      <c r="AV2730" s="2">
        <f t="shared" si="1012"/>
        <v>0</v>
      </c>
      <c r="AW2730" s="2">
        <f t="shared" si="1013"/>
        <v>0</v>
      </c>
      <c r="AY2730" t="s">
        <v>1665</v>
      </c>
      <c r="AZ2730" t="s">
        <v>1186</v>
      </c>
      <c r="BA2730">
        <v>10</v>
      </c>
      <c r="BC2730">
        <v>2</v>
      </c>
      <c r="BD2730" s="91">
        <v>13</v>
      </c>
      <c r="BE2730" s="93">
        <v>301</v>
      </c>
      <c r="BF2730" s="96">
        <f t="shared" si="1015"/>
        <v>13301</v>
      </c>
      <c r="BG2730" s="96">
        <f t="shared" si="1014"/>
        <v>13301</v>
      </c>
      <c r="BI2730" s="7" t="s">
        <v>1447</v>
      </c>
    </row>
    <row r="2731" spans="1:61" ht="14" hidden="1" customHeight="1" outlineLevel="1" x14ac:dyDescent="0.2">
      <c r="A2731" t="s">
        <v>1845</v>
      </c>
      <c r="B2731" t="s">
        <v>1186</v>
      </c>
      <c r="C2731" s="1">
        <f t="shared" si="1006"/>
        <v>9279</v>
      </c>
      <c r="D2731" s="7">
        <f>IF(N2731&gt;0, RANK(N2731,(N2731:P2731,Q2731:AF2731)),0)</f>
        <v>2</v>
      </c>
      <c r="E2731" s="7">
        <f>IF(O2731&gt;0,RANK(O2731,(N2731:P2731,Q2731:AF2731)),0)</f>
        <v>1</v>
      </c>
      <c r="F2731" s="7">
        <f>IF(P2731&gt;0,RANK(P2731,(N2731:P2731,Q2731:AF2731)),0)</f>
        <v>0</v>
      </c>
      <c r="G2731" s="1">
        <f t="shared" si="1007"/>
        <v>153</v>
      </c>
      <c r="H2731" s="2">
        <f t="shared" si="1008"/>
        <v>1.6488845780795344E-2</v>
      </c>
      <c r="I2731" s="2"/>
      <c r="J2731" s="2">
        <f t="shared" si="1009"/>
        <v>0.48248733699752128</v>
      </c>
      <c r="K2731" s="2">
        <f t="shared" si="1009"/>
        <v>0.49897618277831662</v>
      </c>
      <c r="L2731" s="2">
        <f t="shared" si="1009"/>
        <v>0</v>
      </c>
      <c r="M2731" s="2">
        <f t="shared" si="1010"/>
        <v>1.8536480224162044E-2</v>
      </c>
      <c r="N2731" s="167">
        <v>4477</v>
      </c>
      <c r="O2731" s="167">
        <v>4630</v>
      </c>
      <c r="P2731" s="167"/>
      <c r="Q2731" s="167">
        <v>172</v>
      </c>
      <c r="R2731" s="167"/>
      <c r="S2731" s="167"/>
      <c r="X2731" s="1"/>
      <c r="AP2731" s="7">
        <f>IF(Q2731&gt;0,RANK(Q2731,(N2731:P2731,Q2731:AF2731)),0)</f>
        <v>3</v>
      </c>
      <c r="AQ2731" s="7">
        <f>IF(R2731&gt;0,RANK(R2731,(N2731:P2731,Q2731:AF2731)),0)</f>
        <v>0</v>
      </c>
      <c r="AR2731" s="7">
        <f>IF(T2731&gt;0,RANK(T2731,(N2731:P2731,Q2731:AF2731)),0)</f>
        <v>0</v>
      </c>
      <c r="AS2731" s="7">
        <f>IF(S2731&gt;0,RANK(S2731,(N2731:P2731,Q2731:AF2731)),0)</f>
        <v>0</v>
      </c>
      <c r="AT2731" s="2">
        <f t="shared" si="1011"/>
        <v>1.8536480224162086E-2</v>
      </c>
      <c r="AU2731" s="2">
        <f t="shared" si="1011"/>
        <v>0</v>
      </c>
      <c r="AV2731" s="2">
        <f t="shared" si="1012"/>
        <v>0</v>
      </c>
      <c r="AW2731" s="2">
        <f t="shared" si="1013"/>
        <v>0</v>
      </c>
      <c r="AY2731" t="s">
        <v>1845</v>
      </c>
      <c r="AZ2731" t="s">
        <v>1186</v>
      </c>
      <c r="BA2731">
        <v>10</v>
      </c>
      <c r="BC2731">
        <v>2</v>
      </c>
      <c r="BD2731" s="91">
        <v>13</v>
      </c>
      <c r="BE2731" s="93">
        <v>303</v>
      </c>
      <c r="BF2731" s="96">
        <f t="shared" si="1015"/>
        <v>13303</v>
      </c>
      <c r="BG2731" s="96">
        <f t="shared" si="1014"/>
        <v>13303</v>
      </c>
      <c r="BI2731" s="7" t="s">
        <v>1447</v>
      </c>
    </row>
    <row r="2732" spans="1:61" ht="14" hidden="1" customHeight="1" outlineLevel="1" x14ac:dyDescent="0.2">
      <c r="A2732" t="s">
        <v>1199</v>
      </c>
      <c r="B2732" t="s">
        <v>1186</v>
      </c>
      <c r="C2732" s="1">
        <f t="shared" si="1006"/>
        <v>12633</v>
      </c>
      <c r="D2732" s="7">
        <f>IF(N2732&gt;0, RANK(N2732,(N2732:P2732,Q2732:AF2732)),0)</f>
        <v>2</v>
      </c>
      <c r="E2732" s="7">
        <f>IF(O2732&gt;0,RANK(O2732,(N2732:P2732,Q2732:AF2732)),0)</f>
        <v>1</v>
      </c>
      <c r="F2732" s="7">
        <f>IF(P2732&gt;0,RANK(P2732,(N2732:P2732,Q2732:AF2732)),0)</f>
        <v>0</v>
      </c>
      <c r="G2732" s="1">
        <f t="shared" si="1007"/>
        <v>7079</v>
      </c>
      <c r="H2732" s="2">
        <f t="shared" si="1008"/>
        <v>0.5603577930816116</v>
      </c>
      <c r="I2732" s="2"/>
      <c r="J2732" s="2">
        <f t="shared" si="1009"/>
        <v>0.21016385656613631</v>
      </c>
      <c r="K2732" s="2">
        <f t="shared" si="1009"/>
        <v>0.77052164964774794</v>
      </c>
      <c r="L2732" s="2">
        <f t="shared" si="1009"/>
        <v>0</v>
      </c>
      <c r="M2732" s="2">
        <f t="shared" si="1010"/>
        <v>1.9314493786115716E-2</v>
      </c>
      <c r="N2732" s="167">
        <v>2655</v>
      </c>
      <c r="O2732" s="167">
        <v>9734</v>
      </c>
      <c r="P2732" s="167"/>
      <c r="Q2732" s="167">
        <v>244</v>
      </c>
      <c r="R2732" s="167"/>
      <c r="S2732" s="167"/>
      <c r="X2732" s="1"/>
      <c r="AP2732" s="7">
        <f>IF(Q2732&gt;0,RANK(Q2732,(N2732:P2732,Q2732:AF2732)),0)</f>
        <v>3</v>
      </c>
      <c r="AQ2732" s="7">
        <f>IF(R2732&gt;0,RANK(R2732,(N2732:P2732,Q2732:AF2732)),0)</f>
        <v>0</v>
      </c>
      <c r="AR2732" s="7">
        <f>IF(T2732&gt;0,RANK(T2732,(N2732:P2732,Q2732:AF2732)),0)</f>
        <v>0</v>
      </c>
      <c r="AS2732" s="7">
        <f>IF(S2732&gt;0,RANK(S2732,(N2732:P2732,Q2732:AF2732)),0)</f>
        <v>0</v>
      </c>
      <c r="AT2732" s="2">
        <f t="shared" si="1011"/>
        <v>1.931449378611573E-2</v>
      </c>
      <c r="AU2732" s="2">
        <f t="shared" si="1011"/>
        <v>0</v>
      </c>
      <c r="AV2732" s="2">
        <f t="shared" si="1012"/>
        <v>0</v>
      </c>
      <c r="AW2732" s="2">
        <f t="shared" si="1013"/>
        <v>0</v>
      </c>
      <c r="AY2732" t="s">
        <v>1199</v>
      </c>
      <c r="AZ2732" t="s">
        <v>1186</v>
      </c>
      <c r="BA2732">
        <v>1</v>
      </c>
      <c r="BC2732">
        <v>2</v>
      </c>
      <c r="BD2732" s="91">
        <v>13</v>
      </c>
      <c r="BE2732" s="93">
        <v>305</v>
      </c>
      <c r="BF2732" s="96">
        <f t="shared" si="1015"/>
        <v>13305</v>
      </c>
      <c r="BG2732" s="96">
        <f t="shared" si="1014"/>
        <v>13305</v>
      </c>
      <c r="BI2732" s="7" t="s">
        <v>1447</v>
      </c>
    </row>
    <row r="2733" spans="1:61" ht="14" hidden="1" customHeight="1" outlineLevel="1" x14ac:dyDescent="0.2">
      <c r="A2733" t="s">
        <v>2412</v>
      </c>
      <c r="B2733" t="s">
        <v>1186</v>
      </c>
      <c r="C2733" s="1">
        <f t="shared" si="1006"/>
        <v>1372</v>
      </c>
      <c r="D2733" s="7">
        <f>IF(N2733&gt;0, RANK(N2733,(N2733:P2733,Q2733:AF2733)),0)</f>
        <v>2</v>
      </c>
      <c r="E2733" s="7">
        <f>IF(O2733&gt;0,RANK(O2733,(N2733:P2733,Q2733:AF2733)),0)</f>
        <v>1</v>
      </c>
      <c r="F2733" s="7">
        <f>IF(P2733&gt;0,RANK(P2733,(N2733:P2733,Q2733:AF2733)),0)</f>
        <v>0</v>
      </c>
      <c r="G2733" s="1">
        <f t="shared" si="1007"/>
        <v>110</v>
      </c>
      <c r="H2733" s="2">
        <f t="shared" si="1008"/>
        <v>8.0174927113702624E-2</v>
      </c>
      <c r="I2733" s="2"/>
      <c r="J2733" s="2">
        <f t="shared" si="1009"/>
        <v>0.45626822157434405</v>
      </c>
      <c r="K2733" s="2">
        <f t="shared" si="1009"/>
        <v>0.53644314868804666</v>
      </c>
      <c r="L2733" s="2">
        <f t="shared" si="1009"/>
        <v>0</v>
      </c>
      <c r="M2733" s="2">
        <f t="shared" si="1010"/>
        <v>7.2886297376092424E-3</v>
      </c>
      <c r="N2733" s="167">
        <v>626</v>
      </c>
      <c r="O2733" s="167">
        <v>736</v>
      </c>
      <c r="P2733" s="167"/>
      <c r="Q2733" s="167">
        <v>10</v>
      </c>
      <c r="R2733" s="167"/>
      <c r="S2733" s="167"/>
      <c r="X2733" s="1"/>
      <c r="AP2733" s="7">
        <f>IF(Q2733&gt;0,RANK(Q2733,(N2733:P2733,Q2733:AF2733)),0)</f>
        <v>3</v>
      </c>
      <c r="AQ2733" s="7">
        <f>IF(R2733&gt;0,RANK(R2733,(N2733:P2733,Q2733:AF2733)),0)</f>
        <v>0</v>
      </c>
      <c r="AR2733" s="7">
        <f>IF(T2733&gt;0,RANK(T2733,(N2733:P2733,Q2733:AF2733)),0)</f>
        <v>0</v>
      </c>
      <c r="AS2733" s="7">
        <f>IF(S2733&gt;0,RANK(S2733,(N2733:P2733,Q2733:AF2733)),0)</f>
        <v>0</v>
      </c>
      <c r="AT2733" s="2">
        <f t="shared" si="1011"/>
        <v>7.2886297376093291E-3</v>
      </c>
      <c r="AU2733" s="2">
        <f t="shared" si="1011"/>
        <v>0</v>
      </c>
      <c r="AV2733" s="2">
        <f t="shared" si="1012"/>
        <v>0</v>
      </c>
      <c r="AW2733" s="2">
        <f t="shared" si="1013"/>
        <v>0</v>
      </c>
      <c r="AY2733" t="s">
        <v>2412</v>
      </c>
      <c r="AZ2733" t="s">
        <v>1186</v>
      </c>
      <c r="BA2733">
        <v>2</v>
      </c>
      <c r="BC2733">
        <v>2</v>
      </c>
      <c r="BD2733" s="91">
        <v>13</v>
      </c>
      <c r="BE2733" s="93">
        <v>307</v>
      </c>
      <c r="BF2733" s="96">
        <f t="shared" si="1015"/>
        <v>13307</v>
      </c>
      <c r="BG2733" s="96">
        <f t="shared" si="1014"/>
        <v>13307</v>
      </c>
      <c r="BI2733" s="7" t="s">
        <v>1447</v>
      </c>
    </row>
    <row r="2734" spans="1:61" ht="14" hidden="1" customHeight="1" outlineLevel="1" x14ac:dyDescent="0.2">
      <c r="A2734" t="s">
        <v>2337</v>
      </c>
      <c r="B2734" t="s">
        <v>1186</v>
      </c>
      <c r="C2734" s="1">
        <f t="shared" si="1006"/>
        <v>2254</v>
      </c>
      <c r="D2734" s="7">
        <f>IF(N2734&gt;0, RANK(N2734,(N2734:P2734,Q2734:AF2734)),0)</f>
        <v>2</v>
      </c>
      <c r="E2734" s="7">
        <f>IF(O2734&gt;0,RANK(O2734,(N2734:P2734,Q2734:AF2734)),0)</f>
        <v>1</v>
      </c>
      <c r="F2734" s="7">
        <f>IF(P2734&gt;0,RANK(P2734,(N2734:P2734,Q2734:AF2734)),0)</f>
        <v>0</v>
      </c>
      <c r="G2734" s="1">
        <f t="shared" si="1007"/>
        <v>905</v>
      </c>
      <c r="H2734" s="2">
        <f t="shared" si="1008"/>
        <v>0.40150842945873999</v>
      </c>
      <c r="I2734" s="2"/>
      <c r="J2734" s="2">
        <f t="shared" si="1009"/>
        <v>0.29148181011535051</v>
      </c>
      <c r="K2734" s="2">
        <f t="shared" si="1009"/>
        <v>0.69299023957409056</v>
      </c>
      <c r="L2734" s="2">
        <f t="shared" si="1009"/>
        <v>0</v>
      </c>
      <c r="M2734" s="2">
        <f t="shared" si="1010"/>
        <v>1.552795031055898E-2</v>
      </c>
      <c r="N2734" s="167">
        <v>657</v>
      </c>
      <c r="O2734" s="167">
        <v>1562</v>
      </c>
      <c r="P2734" s="167"/>
      <c r="Q2734" s="167">
        <v>35</v>
      </c>
      <c r="R2734" s="167"/>
      <c r="S2734" s="167"/>
      <c r="X2734" s="1"/>
      <c r="AP2734" s="7">
        <f>IF(Q2734&gt;0,RANK(Q2734,(N2734:P2734,Q2734:AF2734)),0)</f>
        <v>3</v>
      </c>
      <c r="AQ2734" s="7">
        <f>IF(R2734&gt;0,RANK(R2734,(N2734:P2734,Q2734:AF2734)),0)</f>
        <v>0</v>
      </c>
      <c r="AR2734" s="7">
        <f>IF(T2734&gt;0,RANK(T2734,(N2734:P2734,Q2734:AF2734)),0)</f>
        <v>0</v>
      </c>
      <c r="AS2734" s="7">
        <f>IF(S2734&gt;0,RANK(S2734,(N2734:P2734,Q2734:AF2734)),0)</f>
        <v>0</v>
      </c>
      <c r="AT2734" s="2">
        <f t="shared" si="1011"/>
        <v>1.5527950310559006E-2</v>
      </c>
      <c r="AU2734" s="2">
        <f t="shared" si="1011"/>
        <v>0</v>
      </c>
      <c r="AV2734" s="2">
        <f t="shared" si="1012"/>
        <v>0</v>
      </c>
      <c r="AW2734" s="2">
        <f t="shared" si="1013"/>
        <v>0</v>
      </c>
      <c r="AY2734" t="s">
        <v>2337</v>
      </c>
      <c r="AZ2734" t="s">
        <v>1186</v>
      </c>
      <c r="BA2734">
        <v>12</v>
      </c>
      <c r="BC2734">
        <v>2</v>
      </c>
      <c r="BD2734" s="91">
        <v>13</v>
      </c>
      <c r="BE2734" s="93">
        <v>309</v>
      </c>
      <c r="BF2734" s="96">
        <f t="shared" si="1015"/>
        <v>13309</v>
      </c>
      <c r="BG2734" s="96">
        <f t="shared" si="1014"/>
        <v>13309</v>
      </c>
      <c r="BI2734" s="7" t="s">
        <v>1447</v>
      </c>
    </row>
    <row r="2735" spans="1:61" ht="14" hidden="1" customHeight="1" outlineLevel="1" x14ac:dyDescent="0.2">
      <c r="A2735" t="s">
        <v>792</v>
      </c>
      <c r="B2735" t="s">
        <v>1186</v>
      </c>
      <c r="C2735" s="1">
        <f t="shared" si="1006"/>
        <v>14716</v>
      </c>
      <c r="D2735" s="7">
        <f>IF(N2735&gt;0, RANK(N2735,(N2735:P2735,Q2735:AF2735)),0)</f>
        <v>2</v>
      </c>
      <c r="E2735" s="7">
        <f>IF(O2735&gt;0,RANK(O2735,(N2735:P2735,Q2735:AF2735)),0)</f>
        <v>1</v>
      </c>
      <c r="F2735" s="7">
        <f>IF(P2735&gt;0,RANK(P2735,(N2735:P2735,Q2735:AF2735)),0)</f>
        <v>0</v>
      </c>
      <c r="G2735" s="1">
        <f t="shared" si="1007"/>
        <v>9799</v>
      </c>
      <c r="H2735" s="2">
        <f t="shared" si="1008"/>
        <v>0.66587387877140525</v>
      </c>
      <c r="I2735" s="2"/>
      <c r="J2735" s="2">
        <f t="shared" si="1009"/>
        <v>0.1544577330796412</v>
      </c>
      <c r="K2735" s="2">
        <f t="shared" si="1009"/>
        <v>0.82033161185104653</v>
      </c>
      <c r="L2735" s="2">
        <f t="shared" si="1009"/>
        <v>0</v>
      </c>
      <c r="M2735" s="2">
        <f t="shared" si="1010"/>
        <v>2.5210655069312304E-2</v>
      </c>
      <c r="N2735" s="167">
        <v>2273</v>
      </c>
      <c r="O2735" s="167">
        <v>12072</v>
      </c>
      <c r="P2735" s="167"/>
      <c r="Q2735" s="167">
        <v>371</v>
      </c>
      <c r="R2735" s="167"/>
      <c r="S2735" s="167"/>
      <c r="X2735" s="1"/>
      <c r="AP2735" s="7">
        <f>IF(Q2735&gt;0,RANK(Q2735,(N2735:P2735,Q2735:AF2735)),0)</f>
        <v>3</v>
      </c>
      <c r="AQ2735" s="7">
        <f>IF(R2735&gt;0,RANK(R2735,(N2735:P2735,Q2735:AF2735)),0)</f>
        <v>0</v>
      </c>
      <c r="AR2735" s="7">
        <f>IF(T2735&gt;0,RANK(T2735,(N2735:P2735,Q2735:AF2735)),0)</f>
        <v>0</v>
      </c>
      <c r="AS2735" s="7">
        <f>IF(S2735&gt;0,RANK(S2735,(N2735:P2735,Q2735:AF2735)),0)</f>
        <v>0</v>
      </c>
      <c r="AT2735" s="2">
        <f t="shared" si="1011"/>
        <v>2.5210655069312315E-2</v>
      </c>
      <c r="AU2735" s="2">
        <f t="shared" si="1011"/>
        <v>0</v>
      </c>
      <c r="AV2735" s="2">
        <f t="shared" si="1012"/>
        <v>0</v>
      </c>
      <c r="AW2735" s="2">
        <f t="shared" si="1013"/>
        <v>0</v>
      </c>
      <c r="AY2735" t="s">
        <v>792</v>
      </c>
      <c r="AZ2735" t="s">
        <v>1186</v>
      </c>
      <c r="BA2735">
        <v>9</v>
      </c>
      <c r="BC2735">
        <v>2</v>
      </c>
      <c r="BD2735" s="91">
        <v>13</v>
      </c>
      <c r="BE2735" s="93">
        <v>311</v>
      </c>
      <c r="BF2735" s="96">
        <f t="shared" si="1015"/>
        <v>13311</v>
      </c>
      <c r="BG2735" s="96">
        <f t="shared" si="1014"/>
        <v>13311</v>
      </c>
      <c r="BI2735" s="7" t="s">
        <v>1447</v>
      </c>
    </row>
    <row r="2736" spans="1:61" ht="14" hidden="1" customHeight="1" outlineLevel="1" x14ac:dyDescent="0.2">
      <c r="A2736" t="s">
        <v>1441</v>
      </c>
      <c r="B2736" t="s">
        <v>1186</v>
      </c>
      <c r="C2736" s="1">
        <f t="shared" si="1006"/>
        <v>36297</v>
      </c>
      <c r="D2736" s="7">
        <f>IF(N2736&gt;0, RANK(N2736,(N2736:P2736,Q2736:AF2736)),0)</f>
        <v>2</v>
      </c>
      <c r="E2736" s="7">
        <f>IF(O2736&gt;0,RANK(O2736,(N2736:P2736,Q2736:AF2736)),0)</f>
        <v>1</v>
      </c>
      <c r="F2736" s="7">
        <f>IF(P2736&gt;0,RANK(P2736,(N2736:P2736,Q2736:AF2736)),0)</f>
        <v>0</v>
      </c>
      <c r="G2736" s="1">
        <f t="shared" si="1007"/>
        <v>14981</v>
      </c>
      <c r="H2736" s="2">
        <f t="shared" si="1008"/>
        <v>0.41273383475218339</v>
      </c>
      <c r="I2736" s="2"/>
      <c r="J2736" s="2">
        <f t="shared" si="1009"/>
        <v>0.28038129872992257</v>
      </c>
      <c r="K2736" s="2">
        <f t="shared" si="1009"/>
        <v>0.69311513348210596</v>
      </c>
      <c r="L2736" s="2">
        <f t="shared" si="1009"/>
        <v>0</v>
      </c>
      <c r="M2736" s="2">
        <f t="shared" si="1010"/>
        <v>2.6503567787971472E-2</v>
      </c>
      <c r="N2736" s="167">
        <v>10177</v>
      </c>
      <c r="O2736" s="167">
        <v>25158</v>
      </c>
      <c r="P2736" s="167"/>
      <c r="Q2736" s="167">
        <v>962</v>
      </c>
      <c r="R2736" s="167"/>
      <c r="S2736" s="167"/>
      <c r="X2736" s="1"/>
      <c r="AP2736" s="7">
        <f>IF(Q2736&gt;0,RANK(Q2736,(N2736:P2736,Q2736:AF2736)),0)</f>
        <v>3</v>
      </c>
      <c r="AQ2736" s="7">
        <f>IF(R2736&gt;0,RANK(R2736,(N2736:P2736,Q2736:AF2736)),0)</f>
        <v>0</v>
      </c>
      <c r="AR2736" s="7">
        <f>IF(T2736&gt;0,RANK(T2736,(N2736:P2736,Q2736:AF2736)),0)</f>
        <v>0</v>
      </c>
      <c r="AS2736" s="7">
        <f>IF(S2736&gt;0,RANK(S2736,(N2736:P2736,Q2736:AF2736)),0)</f>
        <v>0</v>
      </c>
      <c r="AT2736" s="2">
        <f t="shared" si="1011"/>
        <v>2.6503567787971458E-2</v>
      </c>
      <c r="AU2736" s="2">
        <f t="shared" si="1011"/>
        <v>0</v>
      </c>
      <c r="AV2736" s="2">
        <f t="shared" si="1012"/>
        <v>0</v>
      </c>
      <c r="AW2736" s="2">
        <f t="shared" si="1013"/>
        <v>0</v>
      </c>
      <c r="AY2736" t="s">
        <v>1441</v>
      </c>
      <c r="AZ2736" t="s">
        <v>1186</v>
      </c>
      <c r="BA2736">
        <v>14</v>
      </c>
      <c r="BC2736">
        <v>2</v>
      </c>
      <c r="BD2736" s="91">
        <v>13</v>
      </c>
      <c r="BE2736" s="93">
        <v>313</v>
      </c>
      <c r="BF2736" s="96">
        <f t="shared" si="1015"/>
        <v>13313</v>
      </c>
      <c r="BG2736" s="96">
        <f t="shared" si="1014"/>
        <v>13313</v>
      </c>
      <c r="BI2736" s="7" t="s">
        <v>1447</v>
      </c>
    </row>
    <row r="2737" spans="1:61" ht="14" hidden="1" customHeight="1" outlineLevel="1" x14ac:dyDescent="0.2">
      <c r="A2737" t="s">
        <v>1846</v>
      </c>
      <c r="B2737" t="s">
        <v>1186</v>
      </c>
      <c r="C2737" s="1">
        <f t="shared" si="1006"/>
        <v>3230</v>
      </c>
      <c r="D2737" s="7">
        <f>IF(N2737&gt;0, RANK(N2737,(N2737:P2737,Q2737:AF2737)),0)</f>
        <v>2</v>
      </c>
      <c r="E2737" s="7">
        <f>IF(O2737&gt;0,RANK(O2737,(N2737:P2737,Q2737:AF2737)),0)</f>
        <v>1</v>
      </c>
      <c r="F2737" s="7">
        <f>IF(P2737&gt;0,RANK(P2737,(N2737:P2737,Q2737:AF2737)),0)</f>
        <v>0</v>
      </c>
      <c r="G2737" s="1">
        <f t="shared" si="1007"/>
        <v>1564</v>
      </c>
      <c r="H2737" s="2">
        <f t="shared" si="1008"/>
        <v>0.48421052631578948</v>
      </c>
      <c r="I2737" s="2"/>
      <c r="J2737" s="2">
        <f t="shared" si="1009"/>
        <v>0.24922600619195046</v>
      </c>
      <c r="K2737" s="2">
        <f t="shared" si="1009"/>
        <v>0.73343653250773999</v>
      </c>
      <c r="L2737" s="2">
        <f t="shared" si="1009"/>
        <v>0</v>
      </c>
      <c r="M2737" s="2">
        <f t="shared" si="1010"/>
        <v>1.7337461300309553E-2</v>
      </c>
      <c r="N2737" s="167">
        <v>805</v>
      </c>
      <c r="O2737" s="167">
        <v>2369</v>
      </c>
      <c r="P2737" s="167"/>
      <c r="Q2737" s="167">
        <v>56</v>
      </c>
      <c r="R2737" s="167"/>
      <c r="S2737" s="167"/>
      <c r="X2737" s="1"/>
      <c r="AP2737" s="7">
        <f>IF(Q2737&gt;0,RANK(Q2737,(N2737:P2737,Q2737:AF2737)),0)</f>
        <v>3</v>
      </c>
      <c r="AQ2737" s="7">
        <f>IF(R2737&gt;0,RANK(R2737,(N2737:P2737,Q2737:AF2737)),0)</f>
        <v>0</v>
      </c>
      <c r="AR2737" s="7">
        <f>IF(T2737&gt;0,RANK(T2737,(N2737:P2737,Q2737:AF2737)),0)</f>
        <v>0</v>
      </c>
      <c r="AS2737" s="7">
        <f>IF(S2737&gt;0,RANK(S2737,(N2737:P2737,Q2737:AF2737)),0)</f>
        <v>0</v>
      </c>
      <c r="AT2737" s="2">
        <f t="shared" si="1011"/>
        <v>1.7337461300309599E-2</v>
      </c>
      <c r="AU2737" s="2">
        <f t="shared" si="1011"/>
        <v>0</v>
      </c>
      <c r="AV2737" s="2">
        <f t="shared" si="1012"/>
        <v>0</v>
      </c>
      <c r="AW2737" s="2">
        <f t="shared" si="1013"/>
        <v>0</v>
      </c>
      <c r="AY2737" t="s">
        <v>1846</v>
      </c>
      <c r="AZ2737" t="s">
        <v>1186</v>
      </c>
      <c r="BA2737">
        <v>8</v>
      </c>
      <c r="BC2737">
        <v>2</v>
      </c>
      <c r="BD2737" s="91">
        <v>13</v>
      </c>
      <c r="BE2737" s="93">
        <v>315</v>
      </c>
      <c r="BF2737" s="96">
        <f t="shared" si="1015"/>
        <v>13315</v>
      </c>
      <c r="BG2737" s="96">
        <f t="shared" si="1014"/>
        <v>13315</v>
      </c>
      <c r="BI2737" s="7" t="s">
        <v>1447</v>
      </c>
    </row>
    <row r="2738" spans="1:61" ht="14" hidden="1" customHeight="1" outlineLevel="1" x14ac:dyDescent="0.2">
      <c r="A2738" t="s">
        <v>359</v>
      </c>
      <c r="B2738" t="s">
        <v>1186</v>
      </c>
      <c r="C2738" s="1">
        <f t="shared" si="1006"/>
        <v>4945</v>
      </c>
      <c r="D2738" s="7">
        <f>IF(N2738&gt;0, RANK(N2738,(N2738:P2738,Q2738:AF2738)),0)</f>
        <v>2</v>
      </c>
      <c r="E2738" s="7">
        <f>IF(O2738&gt;0,RANK(O2738,(N2738:P2738,Q2738:AF2738)),0)</f>
        <v>1</v>
      </c>
      <c r="F2738" s="7">
        <f>IF(P2738&gt;0,RANK(P2738,(N2738:P2738,Q2738:AF2738)),0)</f>
        <v>0</v>
      </c>
      <c r="G2738" s="1">
        <f t="shared" si="1007"/>
        <v>753</v>
      </c>
      <c r="H2738" s="2">
        <f t="shared" si="1008"/>
        <v>0.15227502527805864</v>
      </c>
      <c r="I2738" s="2"/>
      <c r="J2738" s="2">
        <f t="shared" si="1009"/>
        <v>0.41597573306370073</v>
      </c>
      <c r="K2738" s="2">
        <f t="shared" si="1009"/>
        <v>0.56825075834175931</v>
      </c>
      <c r="L2738" s="2">
        <f t="shared" si="1009"/>
        <v>0</v>
      </c>
      <c r="M2738" s="2">
        <f t="shared" si="1010"/>
        <v>1.5773508594539964E-2</v>
      </c>
      <c r="N2738" s="167">
        <v>2057</v>
      </c>
      <c r="O2738" s="167">
        <v>2810</v>
      </c>
      <c r="P2738" s="167"/>
      <c r="Q2738" s="167">
        <v>78</v>
      </c>
      <c r="R2738" s="167"/>
      <c r="S2738" s="167"/>
      <c r="X2738" s="1"/>
      <c r="AP2738" s="7">
        <f>IF(Q2738&gt;0,RANK(Q2738,(N2738:P2738,Q2738:AF2738)),0)</f>
        <v>3</v>
      </c>
      <c r="AQ2738" s="7">
        <f>IF(R2738&gt;0,RANK(R2738,(N2738:P2738,Q2738:AF2738)),0)</f>
        <v>0</v>
      </c>
      <c r="AR2738" s="7">
        <f>IF(T2738&gt;0,RANK(T2738,(N2738:P2738,Q2738:AF2738)),0)</f>
        <v>0</v>
      </c>
      <c r="AS2738" s="7">
        <f>IF(S2738&gt;0,RANK(S2738,(N2738:P2738,Q2738:AF2738)),0)</f>
        <v>0</v>
      </c>
      <c r="AT2738" s="2">
        <f t="shared" si="1011"/>
        <v>1.577350859453994E-2</v>
      </c>
      <c r="AU2738" s="2">
        <f t="shared" si="1011"/>
        <v>0</v>
      </c>
      <c r="AV2738" s="2">
        <f t="shared" si="1012"/>
        <v>0</v>
      </c>
      <c r="AW2738" s="2">
        <f t="shared" si="1013"/>
        <v>0</v>
      </c>
      <c r="AY2738" t="s">
        <v>359</v>
      </c>
      <c r="AZ2738" t="s">
        <v>1186</v>
      </c>
      <c r="BA2738">
        <v>10</v>
      </c>
      <c r="BC2738">
        <v>2</v>
      </c>
      <c r="BD2738" s="91">
        <v>13</v>
      </c>
      <c r="BE2738" s="93">
        <v>317</v>
      </c>
      <c r="BF2738" s="96">
        <f t="shared" si="1015"/>
        <v>13317</v>
      </c>
      <c r="BG2738" s="96">
        <f t="shared" si="1014"/>
        <v>13317</v>
      </c>
      <c r="BI2738" s="7" t="s">
        <v>1447</v>
      </c>
    </row>
    <row r="2739" spans="1:61" ht="14" hidden="1" customHeight="1" outlineLevel="1" x14ac:dyDescent="0.2">
      <c r="A2739" t="s">
        <v>855</v>
      </c>
      <c r="B2739" t="s">
        <v>1186</v>
      </c>
      <c r="C2739" s="1">
        <f t="shared" si="1006"/>
        <v>4704</v>
      </c>
      <c r="D2739" s="7">
        <f>IF(N2739&gt;0, RANK(N2739,(N2739:P2739,Q2739:AF2739)),0)</f>
        <v>2</v>
      </c>
      <c r="E2739" s="7">
        <f>IF(O2739&gt;0,RANK(O2739,(N2739:P2739,Q2739:AF2739)),0)</f>
        <v>1</v>
      </c>
      <c r="F2739" s="7">
        <f>IF(P2739&gt;0,RANK(P2739,(N2739:P2739,Q2739:AF2739)),0)</f>
        <v>0</v>
      </c>
      <c r="G2739" s="1">
        <f t="shared" si="1007"/>
        <v>591</v>
      </c>
      <c r="H2739" s="2">
        <f t="shared" si="1008"/>
        <v>0.12563775510204081</v>
      </c>
      <c r="I2739" s="2"/>
      <c r="J2739" s="2">
        <f t="shared" si="1009"/>
        <v>0.42878401360544216</v>
      </c>
      <c r="K2739" s="2">
        <f t="shared" si="1009"/>
        <v>0.55442176870748294</v>
      </c>
      <c r="L2739" s="2">
        <f t="shared" si="1009"/>
        <v>0</v>
      </c>
      <c r="M2739" s="2">
        <f t="shared" si="1010"/>
        <v>1.6794217687074897E-2</v>
      </c>
      <c r="N2739" s="167">
        <v>2017</v>
      </c>
      <c r="O2739" s="167">
        <v>2608</v>
      </c>
      <c r="P2739" s="167"/>
      <c r="Q2739" s="167">
        <v>79</v>
      </c>
      <c r="R2739" s="167"/>
      <c r="S2739" s="167"/>
      <c r="X2739" s="1"/>
      <c r="AP2739" s="7">
        <f>IF(Q2739&gt;0,RANK(Q2739,(N2739:P2739,Q2739:AF2739)),0)</f>
        <v>3</v>
      </c>
      <c r="AQ2739" s="7">
        <f>IF(R2739&gt;0,RANK(R2739,(N2739:P2739,Q2739:AF2739)),0)</f>
        <v>0</v>
      </c>
      <c r="AR2739" s="7">
        <f>IF(T2739&gt;0,RANK(T2739,(N2739:P2739,Q2739:AF2739)),0)</f>
        <v>0</v>
      </c>
      <c r="AS2739" s="7">
        <f>IF(S2739&gt;0,RANK(S2739,(N2739:P2739,Q2739:AF2739)),0)</f>
        <v>0</v>
      </c>
      <c r="AT2739" s="2">
        <f t="shared" si="1011"/>
        <v>1.6794217687074831E-2</v>
      </c>
      <c r="AU2739" s="2">
        <f t="shared" si="1011"/>
        <v>0</v>
      </c>
      <c r="AV2739" s="2">
        <f t="shared" si="1012"/>
        <v>0</v>
      </c>
      <c r="AW2739" s="2">
        <f t="shared" si="1013"/>
        <v>0</v>
      </c>
      <c r="AY2739" t="s">
        <v>855</v>
      </c>
      <c r="AZ2739" t="s">
        <v>1186</v>
      </c>
      <c r="BA2739">
        <v>8</v>
      </c>
      <c r="BC2739">
        <v>2</v>
      </c>
      <c r="BD2739" s="91">
        <v>13</v>
      </c>
      <c r="BE2739" s="93">
        <v>319</v>
      </c>
      <c r="BF2739" s="96">
        <f t="shared" si="1015"/>
        <v>13319</v>
      </c>
      <c r="BG2739" s="96">
        <f t="shared" si="1014"/>
        <v>13319</v>
      </c>
      <c r="BI2739" s="7" t="s">
        <v>1447</v>
      </c>
    </row>
    <row r="2740" spans="1:61" ht="14" hidden="1" customHeight="1" outlineLevel="1" x14ac:dyDescent="0.2">
      <c r="A2740" t="s">
        <v>958</v>
      </c>
      <c r="B2740" t="s">
        <v>1186</v>
      </c>
      <c r="C2740" s="1">
        <f t="shared" si="1006"/>
        <v>9210</v>
      </c>
      <c r="D2740" s="7">
        <f>IF(N2740&gt;0, RANK(N2740,(N2740:P2740,Q2740:AF2740)),0)</f>
        <v>2</v>
      </c>
      <c r="E2740" s="7">
        <f>IF(O2740&gt;0,RANK(O2740,(N2740:P2740,Q2740:AF2740)),0)</f>
        <v>1</v>
      </c>
      <c r="F2740" s="7">
        <f>IF(P2740&gt;0,RANK(P2740,(N2740:P2740,Q2740:AF2740)),0)</f>
        <v>0</v>
      </c>
      <c r="G2740" s="1">
        <f t="shared" si="1007"/>
        <v>4399</v>
      </c>
      <c r="H2740" s="2">
        <f t="shared" si="1008"/>
        <v>0.47763300760043431</v>
      </c>
      <c r="I2740" s="2"/>
      <c r="J2740" s="2">
        <f t="shared" si="1009"/>
        <v>0.25266015200868619</v>
      </c>
      <c r="K2740" s="2">
        <f t="shared" si="1009"/>
        <v>0.73029315960912056</v>
      </c>
      <c r="L2740" s="2">
        <f t="shared" si="1009"/>
        <v>0</v>
      </c>
      <c r="M2740" s="2">
        <f t="shared" si="1010"/>
        <v>1.7046688382193254E-2</v>
      </c>
      <c r="N2740" s="167">
        <v>2327</v>
      </c>
      <c r="O2740" s="167">
        <v>6726</v>
      </c>
      <c r="P2740" s="167"/>
      <c r="Q2740" s="167">
        <v>157</v>
      </c>
      <c r="R2740" s="167"/>
      <c r="S2740" s="167"/>
      <c r="X2740" s="1"/>
      <c r="AP2740" s="7">
        <f>IF(Q2740&gt;0,RANK(Q2740,(N2740:P2740,Q2740:AF2740)),0)</f>
        <v>3</v>
      </c>
      <c r="AQ2740" s="7">
        <f>IF(R2740&gt;0,RANK(R2740,(N2740:P2740,Q2740:AF2740)),0)</f>
        <v>0</v>
      </c>
      <c r="AR2740" s="7">
        <f>IF(T2740&gt;0,RANK(T2740,(N2740:P2740,Q2740:AF2740)),0)</f>
        <v>0</v>
      </c>
      <c r="AS2740" s="7">
        <f>IF(S2740&gt;0,RANK(S2740,(N2740:P2740,Q2740:AF2740)),0)</f>
        <v>0</v>
      </c>
      <c r="AT2740" s="2">
        <f t="shared" si="1011"/>
        <v>1.7046688382193267E-2</v>
      </c>
      <c r="AU2740" s="2">
        <f t="shared" si="1011"/>
        <v>0</v>
      </c>
      <c r="AV2740" s="2">
        <f t="shared" si="1012"/>
        <v>0</v>
      </c>
      <c r="AW2740" s="2">
        <f t="shared" si="1013"/>
        <v>0</v>
      </c>
      <c r="AY2740" t="s">
        <v>958</v>
      </c>
      <c r="AZ2740" t="s">
        <v>1186</v>
      </c>
      <c r="BA2740">
        <v>8</v>
      </c>
      <c r="BC2740">
        <v>2</v>
      </c>
      <c r="BD2740" s="91">
        <v>13</v>
      </c>
      <c r="BE2740" s="93">
        <v>321</v>
      </c>
      <c r="BF2740" s="96">
        <f t="shared" si="1015"/>
        <v>13321</v>
      </c>
      <c r="BG2740" s="96">
        <f t="shared" si="1014"/>
        <v>13321</v>
      </c>
      <c r="BI2740" s="7" t="s">
        <v>1447</v>
      </c>
    </row>
    <row r="2741" spans="1:61" ht="14" customHeight="1" collapsed="1" x14ac:dyDescent="0.2">
      <c r="A2741" t="s">
        <v>1185</v>
      </c>
      <c r="B2741" t="s">
        <v>2397</v>
      </c>
      <c r="C2741" s="1">
        <f t="shared" si="1006"/>
        <v>4952175</v>
      </c>
      <c r="D2741" s="7">
        <f>IF(N2741&gt;0, RANK(N2741,(N2741:P2741,Q2741:AF2741)),0)</f>
        <v>2</v>
      </c>
      <c r="E2741" s="7">
        <f>IF(O2741&gt;0,RANK(O2741,(N2741:P2741,Q2741:AF2741)),0)</f>
        <v>1</v>
      </c>
      <c r="F2741" s="7">
        <f>IF(P2741&gt;0,RANK(P2741,(N2741:P2741,Q2741:AF2741)),0)</f>
        <v>0</v>
      </c>
      <c r="G2741" s="1">
        <f t="shared" si="1007"/>
        <v>88098</v>
      </c>
      <c r="H2741" s="2">
        <f t="shared" si="1008"/>
        <v>1.7789759045267989E-2</v>
      </c>
      <c r="I2741" s="2"/>
      <c r="J2741" s="2">
        <f t="shared" si="1009"/>
        <v>0.47949012302675087</v>
      </c>
      <c r="K2741" s="2">
        <f t="shared" si="1009"/>
        <v>0.49727988207201884</v>
      </c>
      <c r="L2741" s="2">
        <f t="shared" si="1009"/>
        <v>0</v>
      </c>
      <c r="M2741" s="2">
        <f t="shared" si="1010"/>
        <v>2.3229994901230289E-2</v>
      </c>
      <c r="N2741" s="53">
        <f>SUM(N2582:N2740)</f>
        <v>2374519</v>
      </c>
      <c r="O2741" s="53">
        <f>SUM(O2582:O2740)</f>
        <v>2462617</v>
      </c>
      <c r="Q2741" s="53">
        <f>SUM(Q2582:Q2740)</f>
        <v>115039</v>
      </c>
      <c r="X2741" s="1"/>
      <c r="Y2741" s="1"/>
      <c r="Z2741" s="1"/>
      <c r="AA2741" s="1"/>
      <c r="AP2741" s="7">
        <f>IF(Q2741&gt;0,RANK(Q2741,(N2741:P2741,Q2741:AF2741)),0)</f>
        <v>3</v>
      </c>
      <c r="AQ2741" s="7">
        <f>IF(R2741&gt;0,RANK(R2741,(N2741:P2741,Q2741:AF2741)),0)</f>
        <v>0</v>
      </c>
      <c r="AR2741" s="7">
        <f>IF(T2741&gt;0,RANK(T2741,(N2741:P2741,Q2741:AF2741)),0)</f>
        <v>0</v>
      </c>
      <c r="AS2741" s="7">
        <f>IF(S2741&gt;0,RANK(S2741,(N2741:P2741,Q2741:AF2741)),0)</f>
        <v>0</v>
      </c>
      <c r="AT2741" s="2">
        <f t="shared" si="1011"/>
        <v>2.3229994901230268E-2</v>
      </c>
      <c r="AU2741" s="2">
        <f t="shared" si="1011"/>
        <v>0</v>
      </c>
      <c r="AV2741" s="2">
        <f t="shared" si="1012"/>
        <v>0</v>
      </c>
      <c r="AW2741" s="2">
        <f t="shared" si="1013"/>
        <v>0</v>
      </c>
      <c r="AY2741" t="s">
        <v>1185</v>
      </c>
      <c r="AZ2741" t="s">
        <v>2397</v>
      </c>
      <c r="BA2741" t="s">
        <v>2903</v>
      </c>
      <c r="BC2741">
        <v>2</v>
      </c>
      <c r="BD2741" s="91">
        <v>13</v>
      </c>
      <c r="BE2741" s="93"/>
      <c r="BF2741" s="91">
        <v>13</v>
      </c>
      <c r="BG2741" s="91">
        <f t="shared" si="1014"/>
        <v>13</v>
      </c>
      <c r="BI2741" s="7" t="s">
        <v>2154</v>
      </c>
    </row>
    <row r="2743" spans="1:61" ht="14" customHeight="1" x14ac:dyDescent="0.2">
      <c r="A2743" s="52" t="s">
        <v>3066</v>
      </c>
      <c r="C2743" s="1"/>
      <c r="E2743" s="7"/>
      <c r="F2743" s="7"/>
      <c r="I2743" s="2"/>
      <c r="AP2743" s="7"/>
      <c r="AQ2743" s="7"/>
      <c r="AR2743" s="7"/>
      <c r="AS2743" s="7"/>
      <c r="BA2743" t="s">
        <v>2903</v>
      </c>
      <c r="BD2743" s="91"/>
      <c r="BE2743" s="93"/>
      <c r="BF2743" s="96"/>
      <c r="BG2743" s="96"/>
    </row>
    <row r="2744" spans="1:61" ht="14" hidden="1" customHeight="1" outlineLevel="1" x14ac:dyDescent="0.2">
      <c r="A2744" t="s">
        <v>1187</v>
      </c>
      <c r="B2744" t="s">
        <v>1186</v>
      </c>
      <c r="C2744" s="1">
        <f t="shared" ref="C2744:C2775" si="1016">SUM(N2744:AN2744)</f>
        <v>8159</v>
      </c>
      <c r="D2744" s="7">
        <f>IF(N2744&gt;0, RANK(N2744,(N2744:P2744,Q2744:AF2744)),0)</f>
        <v>3</v>
      </c>
      <c r="E2744" s="7">
        <f>IF(O2744&gt;0,RANK(O2744,(N2744:P2744,Q2744:AF2744)),0)</f>
        <v>2</v>
      </c>
      <c r="F2744" s="7">
        <f>IF(P2744&gt;0,RANK(P2744,(N2744:P2744,Q2744:AF2744)),0)</f>
        <v>13</v>
      </c>
      <c r="G2744" s="1">
        <f t="shared" ref="G2744:G2807" si="1017">IF(C2744&gt;0,MAX(N2744:P2744)-LARGE(N2744:P2744,2),0)</f>
        <v>756</v>
      </c>
      <c r="H2744" s="2">
        <f t="shared" ref="H2744:H2807" si="1018">IF(C2744&gt;0,G2744/C2744,0)</f>
        <v>9.2658414021326144E-2</v>
      </c>
      <c r="I2744" s="2"/>
      <c r="J2744" s="2">
        <f t="shared" ref="J2744:L2807" si="1019">IF($C2744=0,"-",N2744/$C2744)</f>
        <v>0.12881480573599705</v>
      </c>
      <c r="K2744" s="2">
        <f t="shared" si="1019"/>
        <v>0.2214732197573232</v>
      </c>
      <c r="L2744" s="2">
        <f t="shared" si="1019"/>
        <v>8.5794827797524209E-4</v>
      </c>
      <c r="M2744" s="2">
        <f t="shared" ref="M2744:M2807" si="1020">IF(C2744=0,"-",(1-J2744-K2744-L2744))</f>
        <v>0.64885402622870447</v>
      </c>
      <c r="N2744" s="167">
        <v>1051</v>
      </c>
      <c r="O2744" s="167">
        <v>1807</v>
      </c>
      <c r="P2744" s="167">
        <v>7</v>
      </c>
      <c r="Q2744" s="167">
        <v>23</v>
      </c>
      <c r="R2744" s="167">
        <v>17</v>
      </c>
      <c r="S2744" s="167"/>
      <c r="X2744" s="1"/>
      <c r="Y2744" s="53">
        <v>2355</v>
      </c>
      <c r="Z2744" s="53">
        <v>85</v>
      </c>
      <c r="AA2744" s="53">
        <v>11</v>
      </c>
      <c r="AB2744" s="53">
        <v>19</v>
      </c>
      <c r="AC2744" s="53">
        <v>21</v>
      </c>
      <c r="AD2744" s="53">
        <v>89</v>
      </c>
      <c r="AE2744" s="53">
        <v>15</v>
      </c>
      <c r="AF2744" s="53">
        <v>51</v>
      </c>
      <c r="AG2744" s="53">
        <v>306</v>
      </c>
      <c r="AH2744" s="53">
        <v>88</v>
      </c>
      <c r="AI2744" s="53">
        <v>64</v>
      </c>
      <c r="AJ2744" s="53">
        <v>54</v>
      </c>
      <c r="AK2744" s="53">
        <v>41</v>
      </c>
      <c r="AL2744" s="53">
        <v>2030</v>
      </c>
      <c r="AM2744" s="53">
        <v>25</v>
      </c>
      <c r="AP2744" s="7">
        <f>IF(Q2744&gt;0,RANK(Q2744,(N2744:P2744,Q2744:AF2744)),0)</f>
        <v>7</v>
      </c>
      <c r="AQ2744" s="7">
        <f>IF(R2744&gt;0,RANK(R2744,(N2744:P2744,Q2744:AF2744)),0)</f>
        <v>10</v>
      </c>
      <c r="AR2744" s="7">
        <f>IF(T2744&gt;0,RANK(T2744,(N2744:P2744,Q2744:AF2744)),0)</f>
        <v>0</v>
      </c>
      <c r="AS2744" s="7">
        <f>IF(S2744&gt;0,RANK(S2744,(N2744:P2744,Q2744:AF2744)),0)</f>
        <v>0</v>
      </c>
      <c r="AT2744" s="2">
        <f t="shared" ref="AT2744:AU2807" si="1021">IF($C2744=0,"-",Q2744/$C2744)</f>
        <v>2.8189729133472241E-3</v>
      </c>
      <c r="AU2744" s="2">
        <f t="shared" si="1021"/>
        <v>2.0835886750827305E-3</v>
      </c>
      <c r="AV2744" s="2">
        <f t="shared" ref="AV2744:AV2807" si="1022">IF($C2744=0,"-",T2744/$C2744)</f>
        <v>0</v>
      </c>
      <c r="AW2744" s="2">
        <f t="shared" ref="AW2744:AW2807" si="1023">IF($C2744=0,"-",S2744/$C2744)</f>
        <v>0</v>
      </c>
      <c r="AY2744" t="s">
        <v>1187</v>
      </c>
      <c r="AZ2744" t="s">
        <v>1186</v>
      </c>
      <c r="BA2744">
        <v>12</v>
      </c>
      <c r="BC2744">
        <v>3</v>
      </c>
      <c r="BD2744" s="91">
        <v>13</v>
      </c>
      <c r="BE2744" s="93">
        <v>1</v>
      </c>
      <c r="BF2744" s="96">
        <f>1000*BD2744+BE2744</f>
        <v>13001</v>
      </c>
      <c r="BG2744" s="96">
        <f t="shared" ref="BG2744:BG2807" si="1024">BF2744</f>
        <v>13001</v>
      </c>
      <c r="BI2744" s="7" t="s">
        <v>1447</v>
      </c>
    </row>
    <row r="2745" spans="1:61" ht="14" hidden="1" customHeight="1" outlineLevel="1" x14ac:dyDescent="0.2">
      <c r="A2745" t="s">
        <v>381</v>
      </c>
      <c r="B2745" t="s">
        <v>1186</v>
      </c>
      <c r="C2745" s="1">
        <f t="shared" si="1016"/>
        <v>2995</v>
      </c>
      <c r="D2745" s="7">
        <f>IF(N2745&gt;0, RANK(N2745,(N2745:P2745,Q2745:AF2745)),0)</f>
        <v>3</v>
      </c>
      <c r="E2745" s="7">
        <f>IF(O2745&gt;0,RANK(O2745,(N2745:P2745,Q2745:AF2745)),0)</f>
        <v>2</v>
      </c>
      <c r="F2745" s="7">
        <f>IF(P2745&gt;0,RANK(P2745,(N2745:P2745,Q2745:AF2745)),0)</f>
        <v>12</v>
      </c>
      <c r="G2745" s="1">
        <f t="shared" si="1017"/>
        <v>540</v>
      </c>
      <c r="H2745" s="2">
        <f t="shared" si="1018"/>
        <v>0.18030050083472454</v>
      </c>
      <c r="I2745" s="2"/>
      <c r="J2745" s="2">
        <f t="shared" si="1019"/>
        <v>0.13555926544240401</v>
      </c>
      <c r="K2745" s="2">
        <f t="shared" si="1019"/>
        <v>0.31585976627712853</v>
      </c>
      <c r="L2745" s="2">
        <f t="shared" si="1019"/>
        <v>2.0033388981636059E-3</v>
      </c>
      <c r="M2745" s="2">
        <f t="shared" si="1020"/>
        <v>0.54657762938230381</v>
      </c>
      <c r="N2745" s="167">
        <v>406</v>
      </c>
      <c r="O2745" s="167">
        <v>946</v>
      </c>
      <c r="P2745" s="167">
        <v>6</v>
      </c>
      <c r="Q2745" s="167">
        <v>10</v>
      </c>
      <c r="R2745" s="167">
        <v>5</v>
      </c>
      <c r="S2745" s="167"/>
      <c r="X2745" s="1"/>
      <c r="Y2745" s="53">
        <v>1038</v>
      </c>
      <c r="Z2745" s="53">
        <v>56</v>
      </c>
      <c r="AA2745" s="53">
        <v>8</v>
      </c>
      <c r="AB2745" s="53">
        <v>15</v>
      </c>
      <c r="AC2745" s="53">
        <v>22</v>
      </c>
      <c r="AD2745" s="53">
        <v>55</v>
      </c>
      <c r="AE2745" s="53">
        <v>9</v>
      </c>
      <c r="AF2745" s="53">
        <v>38</v>
      </c>
      <c r="AG2745" s="53">
        <v>149</v>
      </c>
      <c r="AH2745" s="53">
        <v>42</v>
      </c>
      <c r="AI2745" s="53">
        <v>36</v>
      </c>
      <c r="AJ2745" s="53">
        <v>53</v>
      </c>
      <c r="AK2745" s="53">
        <v>15</v>
      </c>
      <c r="AL2745" s="53">
        <v>63</v>
      </c>
      <c r="AM2745" s="53">
        <v>23</v>
      </c>
      <c r="AP2745" s="7">
        <f>IF(Q2745&gt;0,RANK(Q2745,(N2745:P2745,Q2745:AF2745)),0)</f>
        <v>9</v>
      </c>
      <c r="AQ2745" s="7">
        <f>IF(R2745&gt;0,RANK(R2745,(N2745:P2745,Q2745:AF2745)),0)</f>
        <v>13</v>
      </c>
      <c r="AR2745" s="7">
        <f>IF(T2745&gt;0,RANK(T2745,(N2745:P2745,Q2745:AF2745)),0)</f>
        <v>0</v>
      </c>
      <c r="AS2745" s="7">
        <f>IF(S2745&gt;0,RANK(S2745,(N2745:P2745,Q2745:AF2745)),0)</f>
        <v>0</v>
      </c>
      <c r="AT2745" s="2">
        <f t="shared" si="1021"/>
        <v>3.3388981636060101E-3</v>
      </c>
      <c r="AU2745" s="2">
        <f t="shared" si="1021"/>
        <v>1.6694490818030051E-3</v>
      </c>
      <c r="AV2745" s="2">
        <f t="shared" si="1022"/>
        <v>0</v>
      </c>
      <c r="AW2745" s="2">
        <f t="shared" si="1023"/>
        <v>0</v>
      </c>
      <c r="AY2745" t="s">
        <v>381</v>
      </c>
      <c r="AZ2745" t="s">
        <v>1186</v>
      </c>
      <c r="BA2745">
        <v>8</v>
      </c>
      <c r="BC2745">
        <v>3</v>
      </c>
      <c r="BD2745" s="91">
        <v>13</v>
      </c>
      <c r="BE2745" s="93">
        <v>3</v>
      </c>
      <c r="BF2745" s="96">
        <f>1000*BD2745+BE2745</f>
        <v>13003</v>
      </c>
      <c r="BG2745" s="96">
        <f t="shared" si="1024"/>
        <v>13003</v>
      </c>
      <c r="BI2745" s="7" t="s">
        <v>1447</v>
      </c>
    </row>
    <row r="2746" spans="1:61" ht="14" hidden="1" customHeight="1" outlineLevel="1" x14ac:dyDescent="0.2">
      <c r="A2746" t="s">
        <v>2420</v>
      </c>
      <c r="B2746" t="s">
        <v>1186</v>
      </c>
      <c r="C2746" s="1">
        <f t="shared" si="1016"/>
        <v>4512</v>
      </c>
      <c r="D2746" s="7">
        <f>IF(N2746&gt;0, RANK(N2746,(N2746:P2746,Q2746:AF2746)),0)</f>
        <v>3</v>
      </c>
      <c r="E2746" s="7">
        <f>IF(O2746&gt;0,RANK(O2746,(N2746:P2746,Q2746:AF2746)),0)</f>
        <v>2</v>
      </c>
      <c r="F2746" s="7">
        <f>IF(P2746&gt;0,RANK(P2746,(N2746:P2746,Q2746:AF2746)),0)</f>
        <v>13</v>
      </c>
      <c r="G2746" s="1">
        <f t="shared" si="1017"/>
        <v>1232</v>
      </c>
      <c r="H2746" s="2">
        <f t="shared" si="1018"/>
        <v>0.27304964539007093</v>
      </c>
      <c r="I2746" s="2"/>
      <c r="J2746" s="2">
        <f t="shared" si="1019"/>
        <v>6.9813829787234036E-2</v>
      </c>
      <c r="K2746" s="2">
        <f t="shared" si="1019"/>
        <v>0.34286347517730498</v>
      </c>
      <c r="L2746" s="2">
        <f t="shared" si="1019"/>
        <v>6.6489361702127658E-4</v>
      </c>
      <c r="M2746" s="2">
        <f t="shared" si="1020"/>
        <v>0.58665780141843971</v>
      </c>
      <c r="N2746" s="167">
        <v>315</v>
      </c>
      <c r="O2746" s="167">
        <v>1547</v>
      </c>
      <c r="P2746" s="167">
        <v>3</v>
      </c>
      <c r="Q2746" s="167">
        <v>12</v>
      </c>
      <c r="R2746" s="167">
        <v>10</v>
      </c>
      <c r="S2746" s="167"/>
      <c r="X2746" s="1"/>
      <c r="Y2746" s="53">
        <v>1646</v>
      </c>
      <c r="Z2746" s="53">
        <v>49</v>
      </c>
      <c r="AA2746" s="53">
        <v>7</v>
      </c>
      <c r="AB2746" s="53">
        <v>8</v>
      </c>
      <c r="AC2746" s="53">
        <v>13</v>
      </c>
      <c r="AD2746" s="53">
        <v>93</v>
      </c>
      <c r="AE2746" s="53">
        <v>9</v>
      </c>
      <c r="AF2746" s="53">
        <v>46</v>
      </c>
      <c r="AG2746" s="53">
        <v>105</v>
      </c>
      <c r="AH2746" s="53">
        <v>39</v>
      </c>
      <c r="AI2746" s="53">
        <v>86</v>
      </c>
      <c r="AJ2746" s="53">
        <v>35</v>
      </c>
      <c r="AK2746" s="53">
        <v>12</v>
      </c>
      <c r="AL2746" s="53">
        <v>462</v>
      </c>
      <c r="AM2746" s="53">
        <v>15</v>
      </c>
      <c r="AP2746" s="7">
        <f>IF(Q2746&gt;0,RANK(Q2746,(N2746:P2746,Q2746:AF2746)),0)</f>
        <v>8</v>
      </c>
      <c r="AQ2746" s="7">
        <f>IF(R2746&gt;0,RANK(R2746,(N2746:P2746,Q2746:AF2746)),0)</f>
        <v>9</v>
      </c>
      <c r="AR2746" s="7">
        <f>IF(T2746&gt;0,RANK(T2746,(N2746:P2746,Q2746:AF2746)),0)</f>
        <v>0</v>
      </c>
      <c r="AS2746" s="7">
        <f>IF(S2746&gt;0,RANK(S2746,(N2746:P2746,Q2746:AF2746)),0)</f>
        <v>0</v>
      </c>
      <c r="AT2746" s="2">
        <f t="shared" si="1021"/>
        <v>2.6595744680851063E-3</v>
      </c>
      <c r="AU2746" s="2">
        <f t="shared" si="1021"/>
        <v>2.2163120567375888E-3</v>
      </c>
      <c r="AV2746" s="2">
        <f t="shared" si="1022"/>
        <v>0</v>
      </c>
      <c r="AW2746" s="2">
        <f t="shared" si="1023"/>
        <v>0</v>
      </c>
      <c r="AY2746" t="s">
        <v>2420</v>
      </c>
      <c r="AZ2746" t="s">
        <v>1186</v>
      </c>
      <c r="BA2746">
        <v>1</v>
      </c>
      <c r="BC2746">
        <v>3</v>
      </c>
      <c r="BD2746" s="91">
        <v>13</v>
      </c>
      <c r="BE2746" s="93">
        <v>5</v>
      </c>
      <c r="BF2746" s="96">
        <f>1000*BD2746+BE2746</f>
        <v>13005</v>
      </c>
      <c r="BG2746" s="96">
        <f t="shared" si="1024"/>
        <v>13005</v>
      </c>
      <c r="BI2746" s="7" t="s">
        <v>1447</v>
      </c>
    </row>
    <row r="2747" spans="1:61" ht="14" hidden="1" customHeight="1" outlineLevel="1" x14ac:dyDescent="0.2">
      <c r="A2747" t="s">
        <v>239</v>
      </c>
      <c r="B2747" t="s">
        <v>1186</v>
      </c>
      <c r="C2747" s="1">
        <f t="shared" si="1016"/>
        <v>1514</v>
      </c>
      <c r="D2747" s="7">
        <f>IF(N2747&gt;0, RANK(N2747,(N2747:P2747,Q2747:AF2747)),0)</f>
        <v>1</v>
      </c>
      <c r="E2747" s="7">
        <f>IF(O2747&gt;0,RANK(O2747,(N2747:P2747,Q2747:AF2747)),0)</f>
        <v>2</v>
      </c>
      <c r="F2747" s="7">
        <f>IF(P2747&gt;0,RANK(P2747,(N2747:P2747,Q2747:AF2747)),0)</f>
        <v>0</v>
      </c>
      <c r="G2747" s="1">
        <f t="shared" si="1017"/>
        <v>44</v>
      </c>
      <c r="H2747" s="2">
        <f t="shared" si="1018"/>
        <v>2.9062087186261559E-2</v>
      </c>
      <c r="I2747" s="2"/>
      <c r="J2747" s="2">
        <f t="shared" si="1019"/>
        <v>0.30184940554821665</v>
      </c>
      <c r="K2747" s="2">
        <f t="shared" si="1019"/>
        <v>0.27278731836195508</v>
      </c>
      <c r="L2747" s="2">
        <f t="shared" si="1019"/>
        <v>0</v>
      </c>
      <c r="M2747" s="2">
        <f t="shared" si="1020"/>
        <v>0.42536327608982832</v>
      </c>
      <c r="N2747" s="167">
        <v>457</v>
      </c>
      <c r="O2747" s="167">
        <v>413</v>
      </c>
      <c r="P2747" s="167">
        <v>0</v>
      </c>
      <c r="Q2747" s="167">
        <v>4</v>
      </c>
      <c r="R2747" s="167">
        <v>3</v>
      </c>
      <c r="S2747" s="167"/>
      <c r="X2747" s="1"/>
      <c r="Y2747" s="53">
        <v>388</v>
      </c>
      <c r="Z2747" s="53">
        <v>19</v>
      </c>
      <c r="AA2747" s="53">
        <v>4</v>
      </c>
      <c r="AB2747" s="53">
        <v>7</v>
      </c>
      <c r="AC2747" s="53">
        <v>4</v>
      </c>
      <c r="AD2747" s="53">
        <v>14</v>
      </c>
      <c r="AE2747" s="53">
        <v>1</v>
      </c>
      <c r="AF2747" s="53">
        <v>10</v>
      </c>
      <c r="AG2747" s="53">
        <v>89</v>
      </c>
      <c r="AH2747" s="53">
        <v>21</v>
      </c>
      <c r="AI2747" s="53">
        <v>17</v>
      </c>
      <c r="AJ2747" s="53">
        <v>33</v>
      </c>
      <c r="AK2747" s="53">
        <v>9</v>
      </c>
      <c r="AL2747" s="53">
        <v>8</v>
      </c>
      <c r="AM2747" s="53">
        <v>13</v>
      </c>
      <c r="AP2747" s="7">
        <f>IF(Q2747&gt;0,RANK(Q2747,(N2747:P2747,Q2747:AF2747)),0)</f>
        <v>8</v>
      </c>
      <c r="AQ2747" s="7">
        <f>IF(R2747&gt;0,RANK(R2747,(N2747:P2747,Q2747:AF2747)),0)</f>
        <v>11</v>
      </c>
      <c r="AR2747" s="7">
        <f>IF(T2747&gt;0,RANK(T2747,(N2747:P2747,Q2747:AF2747)),0)</f>
        <v>0</v>
      </c>
      <c r="AS2747" s="7">
        <f>IF(S2747&gt;0,RANK(S2747,(N2747:P2747,Q2747:AF2747)),0)</f>
        <v>0</v>
      </c>
      <c r="AT2747" s="2">
        <f t="shared" si="1021"/>
        <v>2.6420079260237781E-3</v>
      </c>
      <c r="AU2747" s="2">
        <f t="shared" si="1021"/>
        <v>1.9815059445178335E-3</v>
      </c>
      <c r="AV2747" s="2">
        <f t="shared" si="1022"/>
        <v>0</v>
      </c>
      <c r="AW2747" s="2">
        <f t="shared" si="1023"/>
        <v>0</v>
      </c>
      <c r="AY2747" t="s">
        <v>239</v>
      </c>
      <c r="AZ2747" t="s">
        <v>1186</v>
      </c>
      <c r="BA2747">
        <v>2</v>
      </c>
      <c r="BC2747">
        <v>3</v>
      </c>
      <c r="BD2747" s="91">
        <v>13</v>
      </c>
      <c r="BE2747" s="93">
        <v>7</v>
      </c>
      <c r="BF2747" s="96">
        <f t="shared" ref="BF2747:BF2810" si="1025">1000*BD2747+BE2747</f>
        <v>13007</v>
      </c>
      <c r="BG2747" s="96">
        <f t="shared" si="1024"/>
        <v>13007</v>
      </c>
      <c r="BI2747" s="7" t="s">
        <v>1447</v>
      </c>
    </row>
    <row r="2748" spans="1:61" ht="14" hidden="1" customHeight="1" outlineLevel="1" x14ac:dyDescent="0.2">
      <c r="A2748" t="s">
        <v>606</v>
      </c>
      <c r="B2748" t="s">
        <v>1186</v>
      </c>
      <c r="C2748" s="1">
        <f t="shared" si="1016"/>
        <v>17942</v>
      </c>
      <c r="D2748" s="7">
        <f>IF(N2748&gt;0, RANK(N2748,(N2748:P2748,Q2748:AF2748)),0)</f>
        <v>1</v>
      </c>
      <c r="E2748" s="7">
        <f>IF(O2748&gt;0,RANK(O2748,(N2748:P2748,Q2748:AF2748)),0)</f>
        <v>2</v>
      </c>
      <c r="F2748" s="7">
        <f>IF(P2748&gt;0,RANK(P2748,(N2748:P2748,Q2748:AF2748)),0)</f>
        <v>13</v>
      </c>
      <c r="G2748" s="1">
        <f t="shared" si="1017"/>
        <v>1528</v>
      </c>
      <c r="H2748" s="2">
        <f t="shared" si="1018"/>
        <v>8.5163303979489471E-2</v>
      </c>
      <c r="I2748" s="2"/>
      <c r="J2748" s="2">
        <f t="shared" si="1019"/>
        <v>0.34371864898004684</v>
      </c>
      <c r="K2748" s="2">
        <f t="shared" si="1019"/>
        <v>0.25855534500055732</v>
      </c>
      <c r="L2748" s="2">
        <f t="shared" si="1019"/>
        <v>2.2294058633374205E-3</v>
      </c>
      <c r="M2748" s="2">
        <f t="shared" si="1020"/>
        <v>0.39549660015605848</v>
      </c>
      <c r="N2748" s="167">
        <v>6167</v>
      </c>
      <c r="O2748" s="167">
        <v>4639</v>
      </c>
      <c r="P2748" s="167">
        <v>40</v>
      </c>
      <c r="Q2748" s="167">
        <v>112</v>
      </c>
      <c r="R2748" s="167">
        <v>45</v>
      </c>
      <c r="S2748" s="167"/>
      <c r="X2748" s="1"/>
      <c r="Y2748" s="53">
        <v>3521</v>
      </c>
      <c r="Z2748" s="53">
        <v>444</v>
      </c>
      <c r="AA2748" s="53">
        <v>53</v>
      </c>
      <c r="AB2748" s="53">
        <v>57</v>
      </c>
      <c r="AC2748" s="53">
        <v>72</v>
      </c>
      <c r="AD2748" s="53">
        <v>162</v>
      </c>
      <c r="AE2748" s="53">
        <v>63</v>
      </c>
      <c r="AF2748" s="53">
        <v>121</v>
      </c>
      <c r="AG2748" s="53">
        <v>1198</v>
      </c>
      <c r="AH2748" s="53">
        <v>322</v>
      </c>
      <c r="AI2748" s="53">
        <v>184</v>
      </c>
      <c r="AJ2748" s="53">
        <v>364</v>
      </c>
      <c r="AK2748" s="53">
        <v>154</v>
      </c>
      <c r="AL2748" s="53">
        <v>92</v>
      </c>
      <c r="AM2748" s="53">
        <v>132</v>
      </c>
      <c r="AP2748" s="7">
        <f>IF(Q2748&gt;0,RANK(Q2748,(N2748:P2748,Q2748:AF2748)),0)</f>
        <v>7</v>
      </c>
      <c r="AQ2748" s="7">
        <f>IF(R2748&gt;0,RANK(R2748,(N2748:P2748,Q2748:AF2748)),0)</f>
        <v>12</v>
      </c>
      <c r="AR2748" s="7">
        <f>IF(T2748&gt;0,RANK(T2748,(N2748:P2748,Q2748:AF2748)),0)</f>
        <v>0</v>
      </c>
      <c r="AS2748" s="7">
        <f>IF(S2748&gt;0,RANK(S2748,(N2748:P2748,Q2748:AF2748)),0)</f>
        <v>0</v>
      </c>
      <c r="AT2748" s="2">
        <f t="shared" si="1021"/>
        <v>6.2423364173447779E-3</v>
      </c>
      <c r="AU2748" s="2">
        <f t="shared" si="1021"/>
        <v>2.5080815962545983E-3</v>
      </c>
      <c r="AV2748" s="2">
        <f t="shared" si="1022"/>
        <v>0</v>
      </c>
      <c r="AW2748" s="2">
        <f t="shared" si="1023"/>
        <v>0</v>
      </c>
      <c r="AY2748" t="s">
        <v>606</v>
      </c>
      <c r="AZ2748" t="s">
        <v>1186</v>
      </c>
      <c r="BA2748">
        <v>10</v>
      </c>
      <c r="BC2748">
        <v>3</v>
      </c>
      <c r="BD2748" s="91">
        <v>13</v>
      </c>
      <c r="BE2748" s="93">
        <v>9</v>
      </c>
      <c r="BF2748" s="96">
        <f t="shared" si="1025"/>
        <v>13009</v>
      </c>
      <c r="BG2748" s="96">
        <f t="shared" si="1024"/>
        <v>13009</v>
      </c>
      <c r="BI2748" s="7" t="s">
        <v>1447</v>
      </c>
    </row>
    <row r="2749" spans="1:61" ht="14" hidden="1" customHeight="1" outlineLevel="1" x14ac:dyDescent="0.2">
      <c r="A2749" t="s">
        <v>724</v>
      </c>
      <c r="B2749" t="s">
        <v>1186</v>
      </c>
      <c r="C2749" s="1">
        <f t="shared" si="1016"/>
        <v>8679</v>
      </c>
      <c r="D2749" s="7">
        <f>IF(N2749&gt;0, RANK(N2749,(N2749:P2749,Q2749:AF2749)),0)</f>
        <v>3</v>
      </c>
      <c r="E2749" s="7">
        <f>IF(O2749&gt;0,RANK(O2749,(N2749:P2749,Q2749:AF2749)),0)</f>
        <v>2</v>
      </c>
      <c r="F2749" s="7">
        <f>IF(P2749&gt;0,RANK(P2749,(N2749:P2749,Q2749:AF2749)),0)</f>
        <v>11</v>
      </c>
      <c r="G2749" s="1">
        <f t="shared" si="1017"/>
        <v>2001</v>
      </c>
      <c r="H2749" s="2">
        <f t="shared" si="1018"/>
        <v>0.2305565157276184</v>
      </c>
      <c r="I2749" s="2"/>
      <c r="J2749" s="2">
        <f t="shared" si="1019"/>
        <v>6.9593271114183661E-2</v>
      </c>
      <c r="K2749" s="2">
        <f t="shared" si="1019"/>
        <v>0.30014978684180205</v>
      </c>
      <c r="L2749" s="2">
        <f t="shared" si="1019"/>
        <v>1.7283097131005876E-3</v>
      </c>
      <c r="M2749" s="2">
        <f t="shared" si="1020"/>
        <v>0.62852863233091372</v>
      </c>
      <c r="N2749" s="167">
        <v>604</v>
      </c>
      <c r="O2749" s="167">
        <v>2605</v>
      </c>
      <c r="P2749" s="167">
        <v>15</v>
      </c>
      <c r="Q2749" s="167">
        <v>53</v>
      </c>
      <c r="R2749" s="167">
        <v>18</v>
      </c>
      <c r="S2749" s="167"/>
      <c r="X2749" s="1"/>
      <c r="Y2749" s="53">
        <v>4710</v>
      </c>
      <c r="Z2749" s="53">
        <v>75</v>
      </c>
      <c r="AA2749" s="53">
        <v>12</v>
      </c>
      <c r="AB2749" s="53">
        <v>20</v>
      </c>
      <c r="AC2749" s="53">
        <v>27</v>
      </c>
      <c r="AD2749" s="53">
        <v>114</v>
      </c>
      <c r="AE2749" s="53">
        <v>14</v>
      </c>
      <c r="AF2749" s="53">
        <v>77</v>
      </c>
      <c r="AG2749" s="53">
        <v>110</v>
      </c>
      <c r="AH2749" s="53">
        <v>33</v>
      </c>
      <c r="AI2749" s="53">
        <v>66</v>
      </c>
      <c r="AJ2749" s="53">
        <v>36</v>
      </c>
      <c r="AK2749" s="53">
        <v>12</v>
      </c>
      <c r="AL2749" s="53">
        <v>61</v>
      </c>
      <c r="AM2749" s="53">
        <v>17</v>
      </c>
      <c r="AP2749" s="7">
        <f>IF(Q2749&gt;0,RANK(Q2749,(N2749:P2749,Q2749:AF2749)),0)</f>
        <v>7</v>
      </c>
      <c r="AQ2749" s="7">
        <f>IF(R2749&gt;0,RANK(R2749,(N2749:P2749,Q2749:AF2749)),0)</f>
        <v>10</v>
      </c>
      <c r="AR2749" s="7">
        <f>IF(T2749&gt;0,RANK(T2749,(N2749:P2749,Q2749:AF2749)),0)</f>
        <v>0</v>
      </c>
      <c r="AS2749" s="7">
        <f>IF(S2749&gt;0,RANK(S2749,(N2749:P2749,Q2749:AF2749)),0)</f>
        <v>0</v>
      </c>
      <c r="AT2749" s="2">
        <f t="shared" si="1021"/>
        <v>6.1066943196220764E-3</v>
      </c>
      <c r="AU2749" s="2">
        <f t="shared" si="1021"/>
        <v>2.0739716557207051E-3</v>
      </c>
      <c r="AV2749" s="2">
        <f t="shared" si="1022"/>
        <v>0</v>
      </c>
      <c r="AW2749" s="2">
        <f t="shared" si="1023"/>
        <v>0</v>
      </c>
      <c r="AY2749" t="s">
        <v>724</v>
      </c>
      <c r="AZ2749" t="s">
        <v>1186</v>
      </c>
      <c r="BA2749">
        <v>9</v>
      </c>
      <c r="BC2749">
        <v>3</v>
      </c>
      <c r="BD2749" s="91">
        <v>13</v>
      </c>
      <c r="BE2749" s="93">
        <v>11</v>
      </c>
      <c r="BF2749" s="96">
        <f t="shared" si="1025"/>
        <v>13011</v>
      </c>
      <c r="BG2749" s="96">
        <f t="shared" si="1024"/>
        <v>13011</v>
      </c>
      <c r="BI2749" s="7" t="s">
        <v>1447</v>
      </c>
    </row>
    <row r="2750" spans="1:61" ht="14" hidden="1" customHeight="1" outlineLevel="1" x14ac:dyDescent="0.2">
      <c r="A2750" t="s">
        <v>1546</v>
      </c>
      <c r="B2750" t="s">
        <v>1186</v>
      </c>
      <c r="C2750" s="1">
        <f t="shared" si="1016"/>
        <v>37190</v>
      </c>
      <c r="D2750" s="7">
        <f>IF(N2750&gt;0, RANK(N2750,(N2750:P2750,Q2750:AF2750)),0)</f>
        <v>3</v>
      </c>
      <c r="E2750" s="7">
        <f>IF(O2750&gt;0,RANK(O2750,(N2750:P2750,Q2750:AF2750)),0)</f>
        <v>1</v>
      </c>
      <c r="F2750" s="7">
        <f>IF(P2750&gt;0,RANK(P2750,(N2750:P2750,Q2750:AF2750)),0)</f>
        <v>12</v>
      </c>
      <c r="G2750" s="1">
        <f t="shared" si="1017"/>
        <v>8458</v>
      </c>
      <c r="H2750" s="2">
        <f t="shared" si="1018"/>
        <v>0.22742672761495025</v>
      </c>
      <c r="I2750" s="2"/>
      <c r="J2750" s="2">
        <f t="shared" si="1019"/>
        <v>0.16200591556870125</v>
      </c>
      <c r="K2750" s="2">
        <f t="shared" si="1019"/>
        <v>0.38943264318365151</v>
      </c>
      <c r="L2750" s="2">
        <f t="shared" si="1019"/>
        <v>2.9308954019897824E-3</v>
      </c>
      <c r="M2750" s="2">
        <f t="shared" si="1020"/>
        <v>0.44563054584565748</v>
      </c>
      <c r="N2750" s="167">
        <v>6025</v>
      </c>
      <c r="O2750" s="167">
        <v>14483</v>
      </c>
      <c r="P2750" s="167">
        <v>109</v>
      </c>
      <c r="Q2750" s="167">
        <v>439</v>
      </c>
      <c r="R2750" s="167">
        <v>112</v>
      </c>
      <c r="S2750" s="167"/>
      <c r="X2750" s="1"/>
      <c r="Y2750" s="53">
        <v>9671</v>
      </c>
      <c r="Z2750" s="53">
        <v>756</v>
      </c>
      <c r="AA2750" s="53">
        <v>102</v>
      </c>
      <c r="AB2750" s="53">
        <v>124</v>
      </c>
      <c r="AC2750" s="53">
        <v>169</v>
      </c>
      <c r="AD2750" s="53">
        <v>601</v>
      </c>
      <c r="AE2750" s="53">
        <v>123</v>
      </c>
      <c r="AF2750" s="53">
        <v>498</v>
      </c>
      <c r="AG2750" s="53">
        <v>1752</v>
      </c>
      <c r="AH2750" s="53">
        <v>428</v>
      </c>
      <c r="AI2750" s="53">
        <v>385</v>
      </c>
      <c r="AJ2750" s="53">
        <v>597</v>
      </c>
      <c r="AK2750" s="53">
        <v>259</v>
      </c>
      <c r="AL2750" s="53">
        <v>424</v>
      </c>
      <c r="AM2750" s="53">
        <v>133</v>
      </c>
      <c r="AP2750" s="7">
        <f>IF(Q2750&gt;0,RANK(Q2750,(N2750:P2750,Q2750:AF2750)),0)</f>
        <v>7</v>
      </c>
      <c r="AQ2750" s="7">
        <f>IF(R2750&gt;0,RANK(R2750,(N2750:P2750,Q2750:AF2750)),0)</f>
        <v>11</v>
      </c>
      <c r="AR2750" s="7">
        <f>IF(T2750&gt;0,RANK(T2750,(N2750:P2750,Q2750:AF2750)),0)</f>
        <v>0</v>
      </c>
      <c r="AS2750" s="7">
        <f>IF(S2750&gt;0,RANK(S2750,(N2750:P2750,Q2750:AF2750)),0)</f>
        <v>0</v>
      </c>
      <c r="AT2750" s="2">
        <f t="shared" si="1021"/>
        <v>1.1804248453885453E-2</v>
      </c>
      <c r="AU2750" s="2">
        <f t="shared" si="1021"/>
        <v>3.0115622479161067E-3</v>
      </c>
      <c r="AV2750" s="2">
        <f t="shared" si="1022"/>
        <v>0</v>
      </c>
      <c r="AW2750" s="2">
        <f t="shared" si="1023"/>
        <v>0</v>
      </c>
      <c r="AY2750" t="s">
        <v>1546</v>
      </c>
      <c r="AZ2750" t="s">
        <v>1186</v>
      </c>
      <c r="BA2750">
        <v>10</v>
      </c>
      <c r="BC2750">
        <v>3</v>
      </c>
      <c r="BD2750" s="91">
        <v>13</v>
      </c>
      <c r="BE2750" s="93">
        <v>13</v>
      </c>
      <c r="BF2750" s="96">
        <f t="shared" si="1025"/>
        <v>13013</v>
      </c>
      <c r="BG2750" s="96">
        <f t="shared" si="1024"/>
        <v>13013</v>
      </c>
      <c r="BI2750" s="7" t="s">
        <v>1447</v>
      </c>
    </row>
    <row r="2751" spans="1:61" ht="14" hidden="1" customHeight="1" outlineLevel="1" x14ac:dyDescent="0.2">
      <c r="A2751" t="s">
        <v>1756</v>
      </c>
      <c r="B2751" t="s">
        <v>1186</v>
      </c>
      <c r="C2751" s="1">
        <f t="shared" si="1016"/>
        <v>49619</v>
      </c>
      <c r="D2751" s="7">
        <f>IF(N2751&gt;0, RANK(N2751,(N2751:P2751,Q2751:AF2751)),0)</f>
        <v>3</v>
      </c>
      <c r="E2751" s="7">
        <f>IF(O2751&gt;0,RANK(O2751,(N2751:P2751,Q2751:AF2751)),0)</f>
        <v>1</v>
      </c>
      <c r="F2751" s="7">
        <f>IF(P2751&gt;0,RANK(P2751,(N2751:P2751,Q2751:AF2751)),0)</f>
        <v>12</v>
      </c>
      <c r="G2751" s="1">
        <f t="shared" si="1017"/>
        <v>13528</v>
      </c>
      <c r="H2751" s="2">
        <f t="shared" si="1018"/>
        <v>0.27263749773272333</v>
      </c>
      <c r="I2751" s="2"/>
      <c r="J2751" s="2">
        <f t="shared" si="1019"/>
        <v>0.15427557991898264</v>
      </c>
      <c r="K2751" s="2">
        <f t="shared" si="1019"/>
        <v>0.426913077651706</v>
      </c>
      <c r="L2751" s="2">
        <f t="shared" si="1019"/>
        <v>2.2168927225457991E-3</v>
      </c>
      <c r="M2751" s="2">
        <f t="shared" si="1020"/>
        <v>0.41659444970676551</v>
      </c>
      <c r="N2751" s="167">
        <v>7655</v>
      </c>
      <c r="O2751" s="167">
        <v>21183</v>
      </c>
      <c r="P2751" s="167">
        <v>110</v>
      </c>
      <c r="Q2751" s="167">
        <v>471</v>
      </c>
      <c r="R2751" s="167">
        <v>160</v>
      </c>
      <c r="S2751" s="167"/>
      <c r="X2751" s="1"/>
      <c r="Y2751" s="53">
        <v>12891</v>
      </c>
      <c r="Z2751" s="53">
        <v>1025</v>
      </c>
      <c r="AA2751" s="53">
        <v>86</v>
      </c>
      <c r="AB2751" s="53">
        <v>138</v>
      </c>
      <c r="AC2751" s="53">
        <v>204</v>
      </c>
      <c r="AD2751" s="53">
        <v>820</v>
      </c>
      <c r="AE2751" s="53">
        <v>148</v>
      </c>
      <c r="AF2751" s="53">
        <v>588</v>
      </c>
      <c r="AG2751" s="53">
        <v>1571</v>
      </c>
      <c r="AH2751" s="53">
        <v>471</v>
      </c>
      <c r="AI2751" s="53">
        <v>439</v>
      </c>
      <c r="AJ2751" s="53">
        <v>576</v>
      </c>
      <c r="AK2751" s="53">
        <v>268</v>
      </c>
      <c r="AL2751" s="53">
        <v>640</v>
      </c>
      <c r="AM2751" s="53">
        <v>175</v>
      </c>
      <c r="AP2751" s="7">
        <f>IF(Q2751&gt;0,RANK(Q2751,(N2751:P2751,Q2751:AF2751)),0)</f>
        <v>7</v>
      </c>
      <c r="AQ2751" s="7">
        <f>IF(R2751&gt;0,RANK(R2751,(N2751:P2751,Q2751:AF2751)),0)</f>
        <v>9</v>
      </c>
      <c r="AR2751" s="7">
        <f>IF(T2751&gt;0,RANK(T2751,(N2751:P2751,Q2751:AF2751)),0)</f>
        <v>0</v>
      </c>
      <c r="AS2751" s="7">
        <f>IF(S2751&gt;0,RANK(S2751,(N2751:P2751,Q2751:AF2751)),0)</f>
        <v>0</v>
      </c>
      <c r="AT2751" s="2">
        <f t="shared" si="1021"/>
        <v>9.4923315665370114E-3</v>
      </c>
      <c r="AU2751" s="2">
        <f t="shared" si="1021"/>
        <v>3.2245712327938895E-3</v>
      </c>
      <c r="AV2751" s="2">
        <f t="shared" si="1022"/>
        <v>0</v>
      </c>
      <c r="AW2751" s="2">
        <f t="shared" si="1023"/>
        <v>0</v>
      </c>
      <c r="AY2751" t="s">
        <v>1756</v>
      </c>
      <c r="AZ2751" t="s">
        <v>1186</v>
      </c>
      <c r="BA2751">
        <v>11</v>
      </c>
      <c r="BC2751">
        <v>3</v>
      </c>
      <c r="BD2751" s="91">
        <v>13</v>
      </c>
      <c r="BE2751" s="93">
        <v>15</v>
      </c>
      <c r="BF2751" s="96">
        <f t="shared" si="1025"/>
        <v>13015</v>
      </c>
      <c r="BG2751" s="96">
        <f t="shared" si="1024"/>
        <v>13015</v>
      </c>
      <c r="BI2751" s="7" t="s">
        <v>1447</v>
      </c>
    </row>
    <row r="2752" spans="1:61" ht="14" hidden="1" customHeight="1" outlineLevel="1" x14ac:dyDescent="0.2">
      <c r="A2752" t="s">
        <v>2209</v>
      </c>
      <c r="B2752" t="s">
        <v>1186</v>
      </c>
      <c r="C2752" s="1">
        <f t="shared" si="1016"/>
        <v>6444</v>
      </c>
      <c r="D2752" s="7">
        <f>IF(N2752&gt;0, RANK(N2752,(N2752:P2752,Q2752:AF2752)),0)</f>
        <v>3</v>
      </c>
      <c r="E2752" s="7">
        <f>IF(O2752&gt;0,RANK(O2752,(N2752:P2752,Q2752:AF2752)),0)</f>
        <v>2</v>
      </c>
      <c r="F2752" s="7">
        <f>IF(P2752&gt;0,RANK(P2752,(N2752:P2752,Q2752:AF2752)),0)</f>
        <v>13</v>
      </c>
      <c r="G2752" s="1">
        <f t="shared" si="1017"/>
        <v>472</v>
      </c>
      <c r="H2752" s="2">
        <f t="shared" si="1018"/>
        <v>7.3246430788330236E-2</v>
      </c>
      <c r="I2752" s="2"/>
      <c r="J2752" s="2">
        <f t="shared" si="1019"/>
        <v>0.20297951582867785</v>
      </c>
      <c r="K2752" s="2">
        <f t="shared" si="1019"/>
        <v>0.27622594661700806</v>
      </c>
      <c r="L2752" s="2">
        <f t="shared" si="1019"/>
        <v>1.707014276846679E-3</v>
      </c>
      <c r="M2752" s="2">
        <f t="shared" si="1020"/>
        <v>0.51908752327746743</v>
      </c>
      <c r="N2752" s="167">
        <v>1308</v>
      </c>
      <c r="O2752" s="167">
        <v>1780</v>
      </c>
      <c r="P2752" s="167">
        <v>11</v>
      </c>
      <c r="Q2752" s="167">
        <v>23</v>
      </c>
      <c r="R2752" s="167">
        <v>18</v>
      </c>
      <c r="S2752" s="167"/>
      <c r="X2752" s="1"/>
      <c r="Y2752" s="53">
        <v>1880</v>
      </c>
      <c r="Z2752" s="53">
        <v>146</v>
      </c>
      <c r="AA2752" s="53">
        <v>18</v>
      </c>
      <c r="AB2752" s="53">
        <v>27</v>
      </c>
      <c r="AC2752" s="53">
        <v>29</v>
      </c>
      <c r="AD2752" s="53">
        <v>95</v>
      </c>
      <c r="AE2752" s="53">
        <v>24</v>
      </c>
      <c r="AF2752" s="53">
        <v>76</v>
      </c>
      <c r="AG2752" s="53">
        <v>436</v>
      </c>
      <c r="AH2752" s="53">
        <v>121</v>
      </c>
      <c r="AI2752" s="53">
        <v>71</v>
      </c>
      <c r="AJ2752" s="53">
        <v>171</v>
      </c>
      <c r="AK2752" s="53">
        <v>51</v>
      </c>
      <c r="AL2752" s="53">
        <v>106</v>
      </c>
      <c r="AM2752" s="53">
        <v>53</v>
      </c>
      <c r="AP2752" s="7">
        <f>IF(Q2752&gt;0,RANK(Q2752,(N2752:P2752,Q2752:AF2752)),0)</f>
        <v>10</v>
      </c>
      <c r="AQ2752" s="7">
        <f>IF(R2752&gt;0,RANK(R2752,(N2752:P2752,Q2752:AF2752)),0)</f>
        <v>11</v>
      </c>
      <c r="AR2752" s="7">
        <f>IF(T2752&gt;0,RANK(T2752,(N2752:P2752,Q2752:AF2752)),0)</f>
        <v>0</v>
      </c>
      <c r="AS2752" s="7">
        <f>IF(S2752&gt;0,RANK(S2752,(N2752:P2752,Q2752:AF2752)),0)</f>
        <v>0</v>
      </c>
      <c r="AT2752" s="2">
        <f t="shared" si="1021"/>
        <v>3.5692116697703291E-3</v>
      </c>
      <c r="AU2752" s="2">
        <f t="shared" si="1021"/>
        <v>2.7932960893854749E-3</v>
      </c>
      <c r="AV2752" s="2">
        <f t="shared" si="1022"/>
        <v>0</v>
      </c>
      <c r="AW2752" s="2">
        <f t="shared" si="1023"/>
        <v>0</v>
      </c>
      <c r="AY2752" t="s">
        <v>2209</v>
      </c>
      <c r="AZ2752" t="s">
        <v>1186</v>
      </c>
      <c r="BA2752">
        <v>8</v>
      </c>
      <c r="BC2752">
        <v>3</v>
      </c>
      <c r="BD2752" s="91">
        <v>13</v>
      </c>
      <c r="BE2752" s="93">
        <v>17</v>
      </c>
      <c r="BF2752" s="96">
        <f t="shared" si="1025"/>
        <v>13017</v>
      </c>
      <c r="BG2752" s="96">
        <f t="shared" si="1024"/>
        <v>13017</v>
      </c>
      <c r="BI2752" s="7" t="s">
        <v>1447</v>
      </c>
    </row>
    <row r="2753" spans="1:61" ht="14" hidden="1" customHeight="1" outlineLevel="1" x14ac:dyDescent="0.2">
      <c r="A2753" t="s">
        <v>2501</v>
      </c>
      <c r="B2753" t="s">
        <v>1186</v>
      </c>
      <c r="C2753" s="1">
        <f t="shared" si="1016"/>
        <v>7565</v>
      </c>
      <c r="D2753" s="7">
        <f>IF(N2753&gt;0, RANK(N2753,(N2753:P2753,Q2753:AF2753)),0)</f>
        <v>3</v>
      </c>
      <c r="E2753" s="7">
        <f>IF(O2753&gt;0,RANK(O2753,(N2753:P2753,Q2753:AF2753)),0)</f>
        <v>1</v>
      </c>
      <c r="F2753" s="7">
        <f>IF(P2753&gt;0,RANK(P2753,(N2753:P2753,Q2753:AF2753)),0)</f>
        <v>13</v>
      </c>
      <c r="G2753" s="1">
        <f t="shared" si="1017"/>
        <v>2617</v>
      </c>
      <c r="H2753" s="2">
        <f t="shared" si="1018"/>
        <v>0.34593522802379378</v>
      </c>
      <c r="I2753" s="2"/>
      <c r="J2753" s="2">
        <f t="shared" si="1019"/>
        <v>9.2663582286847318E-2</v>
      </c>
      <c r="K2753" s="2">
        <f t="shared" si="1019"/>
        <v>0.43859881031064113</v>
      </c>
      <c r="L2753" s="2">
        <f t="shared" si="1019"/>
        <v>1.4540647719762062E-3</v>
      </c>
      <c r="M2753" s="2">
        <f t="shared" si="1020"/>
        <v>0.46728354263053534</v>
      </c>
      <c r="N2753" s="167">
        <v>701</v>
      </c>
      <c r="O2753" s="167">
        <v>3318</v>
      </c>
      <c r="P2753" s="167">
        <v>11</v>
      </c>
      <c r="Q2753" s="167">
        <v>26</v>
      </c>
      <c r="R2753" s="167">
        <v>21</v>
      </c>
      <c r="S2753" s="167"/>
      <c r="X2753" s="1"/>
      <c r="Y2753" s="53">
        <v>2481</v>
      </c>
      <c r="Z2753" s="53">
        <v>102</v>
      </c>
      <c r="AA2753" s="53">
        <v>13</v>
      </c>
      <c r="AB2753" s="53">
        <v>27</v>
      </c>
      <c r="AC2753" s="53">
        <v>24</v>
      </c>
      <c r="AD2753" s="53">
        <v>141</v>
      </c>
      <c r="AE2753" s="53">
        <v>26</v>
      </c>
      <c r="AF2753" s="53">
        <v>57</v>
      </c>
      <c r="AG2753" s="53">
        <v>208</v>
      </c>
      <c r="AH2753" s="53">
        <v>54</v>
      </c>
      <c r="AI2753" s="53">
        <v>103</v>
      </c>
      <c r="AJ2753" s="53">
        <v>62</v>
      </c>
      <c r="AK2753" s="53">
        <v>29</v>
      </c>
      <c r="AL2753" s="53">
        <v>139</v>
      </c>
      <c r="AM2753" s="53">
        <v>22</v>
      </c>
      <c r="AP2753" s="7">
        <f>IF(Q2753&gt;0,RANK(Q2753,(N2753:P2753,Q2753:AF2753)),0)</f>
        <v>8</v>
      </c>
      <c r="AQ2753" s="7">
        <f>IF(R2753&gt;0,RANK(R2753,(N2753:P2753,Q2753:AF2753)),0)</f>
        <v>11</v>
      </c>
      <c r="AR2753" s="7">
        <f>IF(T2753&gt;0,RANK(T2753,(N2753:P2753,Q2753:AF2753)),0)</f>
        <v>0</v>
      </c>
      <c r="AS2753" s="7">
        <f>IF(S2753&gt;0,RANK(S2753,(N2753:P2753,Q2753:AF2753)),0)</f>
        <v>0</v>
      </c>
      <c r="AT2753" s="2">
        <f t="shared" si="1021"/>
        <v>3.4368803701255784E-3</v>
      </c>
      <c r="AU2753" s="2">
        <f t="shared" si="1021"/>
        <v>2.7759418374091209E-3</v>
      </c>
      <c r="AV2753" s="2">
        <f t="shared" si="1022"/>
        <v>0</v>
      </c>
      <c r="AW2753" s="2">
        <f t="shared" si="1023"/>
        <v>0</v>
      </c>
      <c r="AY2753" t="s">
        <v>2501</v>
      </c>
      <c r="AZ2753" t="s">
        <v>1186</v>
      </c>
      <c r="BA2753">
        <v>8</v>
      </c>
      <c r="BC2753">
        <v>3</v>
      </c>
      <c r="BD2753" s="91">
        <v>13</v>
      </c>
      <c r="BE2753" s="93">
        <v>19</v>
      </c>
      <c r="BF2753" s="96">
        <f t="shared" si="1025"/>
        <v>13019</v>
      </c>
      <c r="BG2753" s="96">
        <f t="shared" si="1024"/>
        <v>13019</v>
      </c>
      <c r="BI2753" s="7" t="s">
        <v>1447</v>
      </c>
    </row>
    <row r="2754" spans="1:61" ht="14" hidden="1" customHeight="1" outlineLevel="1" x14ac:dyDescent="0.2">
      <c r="A2754" t="s">
        <v>343</v>
      </c>
      <c r="B2754" t="s">
        <v>1186</v>
      </c>
      <c r="C2754" s="1">
        <f t="shared" si="1016"/>
        <v>69940</v>
      </c>
      <c r="D2754" s="7">
        <f>IF(N2754&gt;0, RANK(N2754,(N2754:P2754,Q2754:AF2754)),0)</f>
        <v>1</v>
      </c>
      <c r="E2754" s="7">
        <f>IF(O2754&gt;0,RANK(O2754,(N2754:P2754,Q2754:AF2754)),0)</f>
        <v>2</v>
      </c>
      <c r="F2754" s="7">
        <f>IF(P2754&gt;0,RANK(P2754,(N2754:P2754,Q2754:AF2754)),0)</f>
        <v>13</v>
      </c>
      <c r="G2754" s="1">
        <f t="shared" si="1017"/>
        <v>16312</v>
      </c>
      <c r="H2754" s="2">
        <f t="shared" si="1018"/>
        <v>0.23322848155561909</v>
      </c>
      <c r="I2754" s="2"/>
      <c r="J2754" s="2">
        <f t="shared" si="1019"/>
        <v>0.44175007148984846</v>
      </c>
      <c r="K2754" s="2">
        <f t="shared" si="1019"/>
        <v>0.20852158993422934</v>
      </c>
      <c r="L2754" s="2">
        <f t="shared" si="1019"/>
        <v>1.815842150414641E-3</v>
      </c>
      <c r="M2754" s="2">
        <f t="shared" si="1020"/>
        <v>0.34791249642550759</v>
      </c>
      <c r="N2754" s="167">
        <v>30896</v>
      </c>
      <c r="O2754" s="167">
        <v>14584</v>
      </c>
      <c r="P2754" s="167">
        <v>127</v>
      </c>
      <c r="Q2754" s="167">
        <v>345</v>
      </c>
      <c r="R2754" s="167">
        <v>158</v>
      </c>
      <c r="S2754" s="167"/>
      <c r="X2754" s="1"/>
      <c r="Y2754" s="53">
        <v>10194</v>
      </c>
      <c r="Z2754" s="53">
        <v>1582</v>
      </c>
      <c r="AA2754" s="53">
        <v>329</v>
      </c>
      <c r="AB2754" s="53">
        <v>182</v>
      </c>
      <c r="AC2754" s="53">
        <v>206</v>
      </c>
      <c r="AD2754" s="53">
        <v>420</v>
      </c>
      <c r="AE2754" s="53">
        <v>152</v>
      </c>
      <c r="AF2754" s="53">
        <v>434</v>
      </c>
      <c r="AG2754" s="53">
        <v>4902</v>
      </c>
      <c r="AH2754" s="53">
        <v>1952</v>
      </c>
      <c r="AI2754" s="53">
        <v>416</v>
      </c>
      <c r="AJ2754" s="53">
        <v>1413</v>
      </c>
      <c r="AK2754" s="53">
        <v>622</v>
      </c>
      <c r="AL2754" s="53">
        <v>284</v>
      </c>
      <c r="AM2754" s="53">
        <v>742</v>
      </c>
      <c r="AP2754" s="7">
        <f>IF(Q2754&gt;0,RANK(Q2754,(N2754:P2754,Q2754:AF2754)),0)</f>
        <v>7</v>
      </c>
      <c r="AQ2754" s="7">
        <f>IF(R2754&gt;0,RANK(R2754,(N2754:P2754,Q2754:AF2754)),0)</f>
        <v>11</v>
      </c>
      <c r="AR2754" s="7">
        <f>IF(T2754&gt;0,RANK(T2754,(N2754:P2754,Q2754:AF2754)),0)</f>
        <v>0</v>
      </c>
      <c r="AS2754" s="7">
        <f>IF(S2754&gt;0,RANK(S2754,(N2754:P2754,Q2754:AF2754)),0)</f>
        <v>0</v>
      </c>
      <c r="AT2754" s="2">
        <f t="shared" si="1021"/>
        <v>4.9327995424649704E-3</v>
      </c>
      <c r="AU2754" s="2">
        <f t="shared" si="1021"/>
        <v>2.2590792107520731E-3</v>
      </c>
      <c r="AV2754" s="2">
        <f t="shared" si="1022"/>
        <v>0</v>
      </c>
      <c r="AW2754" s="2">
        <f t="shared" si="1023"/>
        <v>0</v>
      </c>
      <c r="AY2754" t="s">
        <v>343</v>
      </c>
      <c r="AZ2754" t="s">
        <v>1186</v>
      </c>
      <c r="BC2754">
        <v>3</v>
      </c>
      <c r="BD2754" s="91">
        <v>13</v>
      </c>
      <c r="BE2754" s="93">
        <v>21</v>
      </c>
      <c r="BF2754" s="96">
        <f t="shared" si="1025"/>
        <v>13021</v>
      </c>
      <c r="BG2754" s="96">
        <f t="shared" si="1024"/>
        <v>13021</v>
      </c>
      <c r="BI2754" s="7" t="s">
        <v>1447</v>
      </c>
    </row>
    <row r="2755" spans="1:61" ht="14" hidden="1" customHeight="1" outlineLevel="1" x14ac:dyDescent="0.2">
      <c r="A2755" t="s">
        <v>31</v>
      </c>
      <c r="B2755" t="s">
        <v>1186</v>
      </c>
      <c r="C2755" s="1">
        <f t="shared" si="1016"/>
        <v>5613</v>
      </c>
      <c r="D2755" s="7">
        <f>IF(N2755&gt;0, RANK(N2755,(N2755:P2755,Q2755:AF2755)),0)</f>
        <v>3</v>
      </c>
      <c r="E2755" s="7">
        <f>IF(O2755&gt;0,RANK(O2755,(N2755:P2755,Q2755:AF2755)),0)</f>
        <v>1</v>
      </c>
      <c r="F2755" s="7">
        <f>IF(P2755&gt;0,RANK(P2755,(N2755:P2755,Q2755:AF2755)),0)</f>
        <v>13</v>
      </c>
      <c r="G2755" s="1">
        <f t="shared" si="1017"/>
        <v>1257</v>
      </c>
      <c r="H2755" s="2">
        <f t="shared" si="1018"/>
        <v>0.22394441475146981</v>
      </c>
      <c r="I2755" s="2"/>
      <c r="J2755" s="2">
        <f t="shared" si="1019"/>
        <v>0.15606627471940138</v>
      </c>
      <c r="K2755" s="2">
        <f t="shared" si="1019"/>
        <v>0.38001068947087119</v>
      </c>
      <c r="L2755" s="2">
        <f t="shared" si="1019"/>
        <v>1.0689470871191875E-3</v>
      </c>
      <c r="M2755" s="2">
        <f t="shared" si="1020"/>
        <v>0.46285408872260825</v>
      </c>
      <c r="N2755" s="167">
        <v>876</v>
      </c>
      <c r="O2755" s="167">
        <v>2133</v>
      </c>
      <c r="P2755" s="167">
        <v>6</v>
      </c>
      <c r="Q2755" s="167">
        <v>29</v>
      </c>
      <c r="R2755" s="167">
        <v>8</v>
      </c>
      <c r="S2755" s="167"/>
      <c r="X2755" s="1"/>
      <c r="Y2755" s="53">
        <v>1927</v>
      </c>
      <c r="Z2755" s="53">
        <v>70</v>
      </c>
      <c r="AA2755" s="53">
        <v>10</v>
      </c>
      <c r="AB2755" s="53">
        <v>15</v>
      </c>
      <c r="AC2755" s="53">
        <v>20</v>
      </c>
      <c r="AD2755" s="53">
        <v>70</v>
      </c>
      <c r="AE2755" s="53">
        <v>13</v>
      </c>
      <c r="AF2755" s="53">
        <v>34</v>
      </c>
      <c r="AG2755" s="53">
        <v>180</v>
      </c>
      <c r="AH2755" s="53">
        <v>59</v>
      </c>
      <c r="AI2755" s="53">
        <v>47</v>
      </c>
      <c r="AJ2755" s="53">
        <v>29</v>
      </c>
      <c r="AK2755" s="53">
        <v>15</v>
      </c>
      <c r="AL2755" s="53">
        <v>46</v>
      </c>
      <c r="AM2755" s="53">
        <v>26</v>
      </c>
      <c r="AP2755" s="7">
        <f>IF(Q2755&gt;0,RANK(Q2755,(N2755:P2755,Q2755:AF2755)),0)</f>
        <v>7</v>
      </c>
      <c r="AQ2755" s="7">
        <f>IF(R2755&gt;0,RANK(R2755,(N2755:P2755,Q2755:AF2755)),0)</f>
        <v>12</v>
      </c>
      <c r="AR2755" s="7">
        <f>IF(T2755&gt;0,RANK(T2755,(N2755:P2755,Q2755:AF2755)),0)</f>
        <v>0</v>
      </c>
      <c r="AS2755" s="7">
        <f>IF(S2755&gt;0,RANK(S2755,(N2755:P2755,Q2755:AF2755)),0)</f>
        <v>0</v>
      </c>
      <c r="AT2755" s="2">
        <f t="shared" si="1021"/>
        <v>5.1665775877427402E-3</v>
      </c>
      <c r="AU2755" s="2">
        <f t="shared" si="1021"/>
        <v>1.4252627828255835E-3</v>
      </c>
      <c r="AV2755" s="2">
        <f t="shared" si="1022"/>
        <v>0</v>
      </c>
      <c r="AW2755" s="2">
        <f t="shared" si="1023"/>
        <v>0</v>
      </c>
      <c r="AY2755" t="s">
        <v>31</v>
      </c>
      <c r="AZ2755" t="s">
        <v>1186</v>
      </c>
      <c r="BA2755">
        <v>8</v>
      </c>
      <c r="BC2755">
        <v>3</v>
      </c>
      <c r="BD2755" s="91">
        <v>13</v>
      </c>
      <c r="BE2755" s="93">
        <v>23</v>
      </c>
      <c r="BF2755" s="96">
        <f t="shared" si="1025"/>
        <v>13023</v>
      </c>
      <c r="BG2755" s="96">
        <f t="shared" si="1024"/>
        <v>13023</v>
      </c>
      <c r="BI2755" s="7" t="s">
        <v>1447</v>
      </c>
    </row>
    <row r="2756" spans="1:61" ht="14" hidden="1" customHeight="1" outlineLevel="1" x14ac:dyDescent="0.2">
      <c r="A2756" t="s">
        <v>247</v>
      </c>
      <c r="B2756" t="s">
        <v>1186</v>
      </c>
      <c r="C2756" s="1">
        <f t="shared" si="1016"/>
        <v>7388</v>
      </c>
      <c r="D2756" s="7">
        <f>IF(N2756&gt;0, RANK(N2756,(N2756:P2756,Q2756:AF2756)),0)</f>
        <v>4</v>
      </c>
      <c r="E2756" s="7">
        <f>IF(O2756&gt;0,RANK(O2756,(N2756:P2756,Q2756:AF2756)),0)</f>
        <v>2</v>
      </c>
      <c r="F2756" s="7">
        <f>IF(P2756&gt;0,RANK(P2756,(N2756:P2756,Q2756:AF2756)),0)</f>
        <v>13</v>
      </c>
      <c r="G2756" s="1">
        <f t="shared" si="1017"/>
        <v>2174</v>
      </c>
      <c r="H2756" s="2">
        <f t="shared" si="1018"/>
        <v>0.29426096372495941</v>
      </c>
      <c r="I2756" s="2"/>
      <c r="J2756" s="2">
        <f t="shared" si="1019"/>
        <v>3.1943692474282623E-2</v>
      </c>
      <c r="K2756" s="2">
        <f t="shared" si="1019"/>
        <v>0.32620465619924199</v>
      </c>
      <c r="L2756" s="2">
        <f t="shared" si="1019"/>
        <v>1.8949648077964266E-3</v>
      </c>
      <c r="M2756" s="2">
        <f t="shared" si="1020"/>
        <v>0.63995668651867899</v>
      </c>
      <c r="N2756" s="167">
        <v>236</v>
      </c>
      <c r="O2756" s="167">
        <v>2410</v>
      </c>
      <c r="P2756" s="167">
        <v>14</v>
      </c>
      <c r="Q2756" s="167">
        <v>47</v>
      </c>
      <c r="R2756" s="167">
        <v>21</v>
      </c>
      <c r="S2756" s="167"/>
      <c r="X2756" s="1"/>
      <c r="Y2756" s="53">
        <v>3128</v>
      </c>
      <c r="Z2756" s="53">
        <v>131</v>
      </c>
      <c r="AA2756" s="53">
        <v>17</v>
      </c>
      <c r="AB2756" s="53">
        <v>34</v>
      </c>
      <c r="AC2756" s="53">
        <v>49</v>
      </c>
      <c r="AD2756" s="53">
        <v>289</v>
      </c>
      <c r="AE2756" s="53">
        <v>25</v>
      </c>
      <c r="AF2756" s="53">
        <v>188</v>
      </c>
      <c r="AG2756" s="53">
        <v>163</v>
      </c>
      <c r="AH2756" s="53">
        <v>37</v>
      </c>
      <c r="AI2756" s="53">
        <v>227</v>
      </c>
      <c r="AJ2756" s="53">
        <v>36</v>
      </c>
      <c r="AK2756" s="53">
        <v>19</v>
      </c>
      <c r="AL2756" s="53">
        <v>304</v>
      </c>
      <c r="AM2756" s="53">
        <v>13</v>
      </c>
      <c r="AP2756" s="7">
        <f>IF(Q2756&gt;0,RANK(Q2756,(N2756:P2756,Q2756:AF2756)),0)</f>
        <v>8</v>
      </c>
      <c r="AQ2756" s="7">
        <f>IF(R2756&gt;0,RANK(R2756,(N2756:P2756,Q2756:AF2756)),0)</f>
        <v>11</v>
      </c>
      <c r="AR2756" s="7">
        <f>IF(T2756&gt;0,RANK(T2756,(N2756:P2756,Q2756:AF2756)),0)</f>
        <v>0</v>
      </c>
      <c r="AS2756" s="7">
        <f>IF(S2756&gt;0,RANK(S2756,(N2756:P2756,Q2756:AF2756)),0)</f>
        <v>0</v>
      </c>
      <c r="AT2756" s="2">
        <f t="shared" si="1021"/>
        <v>6.3616675690308612E-3</v>
      </c>
      <c r="AU2756" s="2">
        <f t="shared" si="1021"/>
        <v>2.8424472116946398E-3</v>
      </c>
      <c r="AV2756" s="2">
        <f t="shared" si="1022"/>
        <v>0</v>
      </c>
      <c r="AW2756" s="2">
        <f t="shared" si="1023"/>
        <v>0</v>
      </c>
      <c r="AY2756" t="s">
        <v>247</v>
      </c>
      <c r="AZ2756" t="s">
        <v>1186</v>
      </c>
      <c r="BA2756">
        <v>1</v>
      </c>
      <c r="BC2756">
        <v>3</v>
      </c>
      <c r="BD2756" s="91">
        <v>13</v>
      </c>
      <c r="BE2756" s="93">
        <v>25</v>
      </c>
      <c r="BF2756" s="96">
        <f t="shared" si="1025"/>
        <v>13025</v>
      </c>
      <c r="BG2756" s="96">
        <f t="shared" si="1024"/>
        <v>13025</v>
      </c>
      <c r="BI2756" s="7" t="s">
        <v>1447</v>
      </c>
    </row>
    <row r="2757" spans="1:61" ht="14" hidden="1" customHeight="1" outlineLevel="1" x14ac:dyDescent="0.2">
      <c r="A2757" t="s">
        <v>654</v>
      </c>
      <c r="B2757" t="s">
        <v>1186</v>
      </c>
      <c r="C2757" s="1">
        <f t="shared" si="1016"/>
        <v>6835</v>
      </c>
      <c r="D2757" s="7">
        <f>IF(N2757&gt;0, RANK(N2757,(N2757:P2757,Q2757:AF2757)),0)</f>
        <v>3</v>
      </c>
      <c r="E2757" s="7">
        <f>IF(O2757&gt;0,RANK(O2757,(N2757:P2757,Q2757:AF2757)),0)</f>
        <v>1</v>
      </c>
      <c r="F2757" s="7">
        <f>IF(P2757&gt;0,RANK(P2757,(N2757:P2757,Q2757:AF2757)),0)</f>
        <v>13</v>
      </c>
      <c r="G2757" s="1">
        <f t="shared" si="1017"/>
        <v>929</v>
      </c>
      <c r="H2757" s="2">
        <f t="shared" si="1018"/>
        <v>0.13591806876371618</v>
      </c>
      <c r="I2757" s="2"/>
      <c r="J2757" s="2">
        <f t="shared" si="1019"/>
        <v>0.14981711777615217</v>
      </c>
      <c r="K2757" s="2">
        <f t="shared" si="1019"/>
        <v>0.28573518653986835</v>
      </c>
      <c r="L2757" s="2">
        <f t="shared" si="1019"/>
        <v>1.9019751280175566E-3</v>
      </c>
      <c r="M2757" s="2">
        <f t="shared" si="1020"/>
        <v>0.56254572055596186</v>
      </c>
      <c r="N2757" s="167">
        <v>1024</v>
      </c>
      <c r="O2757" s="167">
        <v>1953</v>
      </c>
      <c r="P2757" s="167">
        <v>13</v>
      </c>
      <c r="Q2757" s="167">
        <v>31</v>
      </c>
      <c r="R2757" s="167">
        <v>18</v>
      </c>
      <c r="S2757" s="167"/>
      <c r="X2757" s="1"/>
      <c r="Y2757" s="53">
        <v>1750</v>
      </c>
      <c r="Z2757" s="53">
        <v>259</v>
      </c>
      <c r="AA2757" s="53">
        <v>92</v>
      </c>
      <c r="AB2757" s="53">
        <v>27</v>
      </c>
      <c r="AC2757" s="53">
        <v>28</v>
      </c>
      <c r="AD2757" s="53">
        <v>153</v>
      </c>
      <c r="AE2757" s="53">
        <v>20</v>
      </c>
      <c r="AF2757" s="53">
        <v>85</v>
      </c>
      <c r="AG2757" s="53">
        <v>684</v>
      </c>
      <c r="AH2757" s="53">
        <v>194</v>
      </c>
      <c r="AI2757" s="53">
        <v>71</v>
      </c>
      <c r="AJ2757" s="53">
        <v>211</v>
      </c>
      <c r="AK2757" s="53">
        <v>76</v>
      </c>
      <c r="AL2757" s="53">
        <v>104</v>
      </c>
      <c r="AM2757" s="53">
        <v>42</v>
      </c>
      <c r="AP2757" s="7">
        <f>IF(Q2757&gt;0,RANK(Q2757,(N2757:P2757,Q2757:AF2757)),0)</f>
        <v>8</v>
      </c>
      <c r="AQ2757" s="7">
        <f>IF(R2757&gt;0,RANK(R2757,(N2757:P2757,Q2757:AF2757)),0)</f>
        <v>12</v>
      </c>
      <c r="AR2757" s="7">
        <f>IF(T2757&gt;0,RANK(T2757,(N2757:P2757,Q2757:AF2757)),0)</f>
        <v>0</v>
      </c>
      <c r="AS2757" s="7">
        <f>IF(S2757&gt;0,RANK(S2757,(N2757:P2757,Q2757:AF2757)),0)</f>
        <v>0</v>
      </c>
      <c r="AT2757" s="2">
        <f t="shared" si="1021"/>
        <v>4.535479151426481E-3</v>
      </c>
      <c r="AU2757" s="2">
        <f t="shared" si="1021"/>
        <v>2.6335040234089246E-3</v>
      </c>
      <c r="AV2757" s="2">
        <f t="shared" si="1022"/>
        <v>0</v>
      </c>
      <c r="AW2757" s="2">
        <f t="shared" si="1023"/>
        <v>0</v>
      </c>
      <c r="AY2757" t="s">
        <v>654</v>
      </c>
      <c r="AZ2757" t="s">
        <v>1186</v>
      </c>
      <c r="BA2757">
        <v>8</v>
      </c>
      <c r="BC2757">
        <v>3</v>
      </c>
      <c r="BD2757" s="91">
        <v>13</v>
      </c>
      <c r="BE2757" s="93">
        <v>27</v>
      </c>
      <c r="BF2757" s="96">
        <f t="shared" si="1025"/>
        <v>13027</v>
      </c>
      <c r="BG2757" s="96">
        <f t="shared" si="1024"/>
        <v>13027</v>
      </c>
      <c r="BI2757" s="7" t="s">
        <v>1447</v>
      </c>
    </row>
    <row r="2758" spans="1:61" ht="14" hidden="1" customHeight="1" outlineLevel="1" x14ac:dyDescent="0.2">
      <c r="A2758" t="s">
        <v>448</v>
      </c>
      <c r="B2758" t="s">
        <v>1186</v>
      </c>
      <c r="C2758" s="1">
        <f t="shared" si="1016"/>
        <v>20884</v>
      </c>
      <c r="D2758" s="7">
        <f>IF(N2758&gt;0, RANK(N2758,(N2758:P2758,Q2758:AF2758)),0)</f>
        <v>3</v>
      </c>
      <c r="E2758" s="7">
        <f>IF(O2758&gt;0,RANK(O2758,(N2758:P2758,Q2758:AF2758)),0)</f>
        <v>1</v>
      </c>
      <c r="F2758" s="7">
        <f>IF(P2758&gt;0,RANK(P2758,(N2758:P2758,Q2758:AF2758)),0)</f>
        <v>12</v>
      </c>
      <c r="G2758" s="1">
        <f t="shared" si="1017"/>
        <v>4009</v>
      </c>
      <c r="H2758" s="2">
        <f t="shared" si="1018"/>
        <v>0.1919651407776288</v>
      </c>
      <c r="I2758" s="2"/>
      <c r="J2758" s="2">
        <f t="shared" si="1019"/>
        <v>0.18870905956713274</v>
      </c>
      <c r="K2758" s="2">
        <f t="shared" si="1019"/>
        <v>0.38067420034476152</v>
      </c>
      <c r="L2758" s="2">
        <f t="shared" si="1019"/>
        <v>2.8730128327906532E-3</v>
      </c>
      <c r="M2758" s="2">
        <f t="shared" si="1020"/>
        <v>0.42774372725531501</v>
      </c>
      <c r="N2758" s="167">
        <v>3941</v>
      </c>
      <c r="O2758" s="167">
        <v>7950</v>
      </c>
      <c r="P2758" s="167">
        <v>60</v>
      </c>
      <c r="Q2758" s="167">
        <v>233</v>
      </c>
      <c r="R2758" s="167">
        <v>68</v>
      </c>
      <c r="S2758" s="167"/>
      <c r="X2758" s="1"/>
      <c r="Y2758" s="53">
        <v>4775</v>
      </c>
      <c r="Z2758" s="53">
        <v>528</v>
      </c>
      <c r="AA2758" s="53">
        <v>57</v>
      </c>
      <c r="AB2758" s="53">
        <v>91</v>
      </c>
      <c r="AC2758" s="53">
        <v>105</v>
      </c>
      <c r="AD2758" s="53">
        <v>338</v>
      </c>
      <c r="AE2758" s="53">
        <v>64</v>
      </c>
      <c r="AF2758" s="53">
        <v>299</v>
      </c>
      <c r="AG2758" s="53">
        <v>972</v>
      </c>
      <c r="AH2758" s="53">
        <v>268</v>
      </c>
      <c r="AI2758" s="53">
        <v>291</v>
      </c>
      <c r="AJ2758" s="53">
        <v>377</v>
      </c>
      <c r="AK2758" s="53">
        <v>129</v>
      </c>
      <c r="AL2758" s="53">
        <v>268</v>
      </c>
      <c r="AM2758" s="53">
        <v>70</v>
      </c>
      <c r="AP2758" s="7">
        <f>IF(Q2758&gt;0,RANK(Q2758,(N2758:P2758,Q2758:AF2758)),0)</f>
        <v>7</v>
      </c>
      <c r="AQ2758" s="7">
        <f>IF(R2758&gt;0,RANK(R2758,(N2758:P2758,Q2758:AF2758)),0)</f>
        <v>10</v>
      </c>
      <c r="AR2758" s="7">
        <f>IF(T2758&gt;0,RANK(T2758,(N2758:P2758,Q2758:AF2758)),0)</f>
        <v>0</v>
      </c>
      <c r="AS2758" s="7">
        <f>IF(S2758&gt;0,RANK(S2758,(N2758:P2758,Q2758:AF2758)),0)</f>
        <v>0</v>
      </c>
      <c r="AT2758" s="2">
        <f t="shared" si="1021"/>
        <v>1.1156866500670369E-2</v>
      </c>
      <c r="AU2758" s="2">
        <f t="shared" si="1021"/>
        <v>3.2560812104960733E-3</v>
      </c>
      <c r="AV2758" s="2">
        <f t="shared" si="1022"/>
        <v>0</v>
      </c>
      <c r="AW2758" s="2">
        <f t="shared" si="1023"/>
        <v>0</v>
      </c>
      <c r="AY2758" t="s">
        <v>448</v>
      </c>
      <c r="AZ2758" t="s">
        <v>1186</v>
      </c>
      <c r="BA2758">
        <v>1</v>
      </c>
      <c r="BC2758">
        <v>3</v>
      </c>
      <c r="BD2758" s="91">
        <v>13</v>
      </c>
      <c r="BE2758" s="93">
        <v>29</v>
      </c>
      <c r="BF2758" s="96">
        <f t="shared" si="1025"/>
        <v>13029</v>
      </c>
      <c r="BG2758" s="96">
        <f t="shared" si="1024"/>
        <v>13029</v>
      </c>
      <c r="BI2758" s="7" t="s">
        <v>1447</v>
      </c>
    </row>
    <row r="2759" spans="1:61" ht="14" hidden="1" customHeight="1" outlineLevel="1" x14ac:dyDescent="0.2">
      <c r="A2759" t="s">
        <v>1691</v>
      </c>
      <c r="B2759" t="s">
        <v>1186</v>
      </c>
      <c r="C2759" s="1">
        <f t="shared" si="1016"/>
        <v>29558</v>
      </c>
      <c r="D2759" s="7">
        <f>IF(N2759&gt;0, RANK(N2759,(N2759:P2759,Q2759:AF2759)),0)</f>
        <v>3</v>
      </c>
      <c r="E2759" s="7">
        <f>IF(O2759&gt;0,RANK(O2759,(N2759:P2759,Q2759:AF2759)),0)</f>
        <v>1</v>
      </c>
      <c r="F2759" s="7">
        <f>IF(P2759&gt;0,RANK(P2759,(N2759:P2759,Q2759:AF2759)),0)</f>
        <v>13</v>
      </c>
      <c r="G2759" s="1">
        <f t="shared" si="1017"/>
        <v>2279</v>
      </c>
      <c r="H2759" s="2">
        <f t="shared" si="1018"/>
        <v>7.7102645645848844E-2</v>
      </c>
      <c r="I2759" s="2"/>
      <c r="J2759" s="2">
        <f t="shared" si="1019"/>
        <v>0.2254888693416334</v>
      </c>
      <c r="K2759" s="2">
        <f t="shared" si="1019"/>
        <v>0.30259151498748221</v>
      </c>
      <c r="L2759" s="2">
        <f t="shared" si="1019"/>
        <v>2.4358887610799107E-3</v>
      </c>
      <c r="M2759" s="2">
        <f t="shared" si="1020"/>
        <v>0.4694837269098045</v>
      </c>
      <c r="N2759" s="167">
        <v>6665</v>
      </c>
      <c r="O2759" s="167">
        <v>8944</v>
      </c>
      <c r="P2759" s="167">
        <v>72</v>
      </c>
      <c r="Q2759" s="167">
        <v>247</v>
      </c>
      <c r="R2759" s="167">
        <v>109</v>
      </c>
      <c r="S2759" s="167"/>
      <c r="X2759" s="1"/>
      <c r="Y2759" s="53">
        <v>7854</v>
      </c>
      <c r="Z2759" s="53">
        <v>656</v>
      </c>
      <c r="AA2759" s="53">
        <v>102</v>
      </c>
      <c r="AB2759" s="53">
        <v>91</v>
      </c>
      <c r="AC2759" s="53">
        <v>180</v>
      </c>
      <c r="AD2759" s="53">
        <v>369</v>
      </c>
      <c r="AE2759" s="53">
        <v>87</v>
      </c>
      <c r="AF2759" s="53">
        <v>307</v>
      </c>
      <c r="AG2759" s="53">
        <v>1756</v>
      </c>
      <c r="AH2759" s="53">
        <v>529</v>
      </c>
      <c r="AI2759" s="53">
        <v>309</v>
      </c>
      <c r="AJ2759" s="53">
        <v>566</v>
      </c>
      <c r="AK2759" s="53">
        <v>223</v>
      </c>
      <c r="AL2759" s="53">
        <v>363</v>
      </c>
      <c r="AM2759" s="53">
        <v>129</v>
      </c>
      <c r="AP2759" s="7">
        <f>IF(Q2759&gt;0,RANK(Q2759,(N2759:P2759,Q2759:AF2759)),0)</f>
        <v>7</v>
      </c>
      <c r="AQ2759" s="7">
        <f>IF(R2759&gt;0,RANK(R2759,(N2759:P2759,Q2759:AF2759)),0)</f>
        <v>9</v>
      </c>
      <c r="AR2759" s="7">
        <f>IF(T2759&gt;0,RANK(T2759,(N2759:P2759,Q2759:AF2759)),0)</f>
        <v>0</v>
      </c>
      <c r="AS2759" s="7">
        <f>IF(S2759&gt;0,RANK(S2759,(N2759:P2759,Q2759:AF2759)),0)</f>
        <v>0</v>
      </c>
      <c r="AT2759" s="2">
        <f t="shared" si="1021"/>
        <v>8.3564517220380274E-3</v>
      </c>
      <c r="AU2759" s="2">
        <f t="shared" si="1021"/>
        <v>3.6876649299681982E-3</v>
      </c>
      <c r="AV2759" s="2">
        <f t="shared" si="1022"/>
        <v>0</v>
      </c>
      <c r="AW2759" s="2">
        <f t="shared" si="1023"/>
        <v>0</v>
      </c>
      <c r="AY2759" t="s">
        <v>1691</v>
      </c>
      <c r="AZ2759" t="s">
        <v>1186</v>
      </c>
      <c r="BA2759">
        <v>12</v>
      </c>
      <c r="BC2759">
        <v>3</v>
      </c>
      <c r="BD2759" s="91">
        <v>13</v>
      </c>
      <c r="BE2759" s="93">
        <v>31</v>
      </c>
      <c r="BF2759" s="96">
        <f t="shared" si="1025"/>
        <v>13031</v>
      </c>
      <c r="BG2759" s="96">
        <f t="shared" si="1024"/>
        <v>13031</v>
      </c>
      <c r="BI2759" s="7" t="s">
        <v>1447</v>
      </c>
    </row>
    <row r="2760" spans="1:61" ht="14" hidden="1" customHeight="1" outlineLevel="1" x14ac:dyDescent="0.2">
      <c r="A2760" t="s">
        <v>1165</v>
      </c>
      <c r="B2760" t="s">
        <v>1186</v>
      </c>
      <c r="C2760" s="1">
        <f t="shared" si="1016"/>
        <v>10465</v>
      </c>
      <c r="D2760" s="7">
        <f>IF(N2760&gt;0, RANK(N2760,(N2760:P2760,Q2760:AF2760)),0)</f>
        <v>1</v>
      </c>
      <c r="E2760" s="7">
        <f>IF(O2760&gt;0,RANK(O2760,(N2760:P2760,Q2760:AF2760)),0)</f>
        <v>2</v>
      </c>
      <c r="F2760" s="7">
        <f>IF(P2760&gt;0,RANK(P2760,(N2760:P2760,Q2760:AF2760)),0)</f>
        <v>12</v>
      </c>
      <c r="G2760" s="1">
        <f t="shared" si="1017"/>
        <v>140</v>
      </c>
      <c r="H2760" s="2">
        <f t="shared" si="1018"/>
        <v>1.3377926421404682E-2</v>
      </c>
      <c r="I2760" s="2"/>
      <c r="J2760" s="2">
        <f t="shared" si="1019"/>
        <v>0.30176779741997134</v>
      </c>
      <c r="K2760" s="2">
        <f t="shared" si="1019"/>
        <v>0.28838987099856667</v>
      </c>
      <c r="L2760" s="2">
        <f t="shared" si="1019"/>
        <v>1.6244624940277114E-3</v>
      </c>
      <c r="M2760" s="2">
        <f t="shared" si="1020"/>
        <v>0.40821786908743435</v>
      </c>
      <c r="N2760" s="167">
        <v>3158</v>
      </c>
      <c r="O2760" s="167">
        <v>3018</v>
      </c>
      <c r="P2760" s="167">
        <v>17</v>
      </c>
      <c r="Q2760" s="167">
        <v>48</v>
      </c>
      <c r="R2760" s="167">
        <v>19</v>
      </c>
      <c r="S2760" s="167"/>
      <c r="X2760" s="1"/>
      <c r="Y2760" s="53">
        <v>1916</v>
      </c>
      <c r="Z2760" s="53">
        <v>221</v>
      </c>
      <c r="AA2760" s="53">
        <v>344</v>
      </c>
      <c r="AB2760" s="53">
        <v>18</v>
      </c>
      <c r="AC2760" s="53">
        <v>33</v>
      </c>
      <c r="AD2760" s="53">
        <v>91</v>
      </c>
      <c r="AE2760" s="53">
        <v>14</v>
      </c>
      <c r="AF2760" s="53">
        <v>71</v>
      </c>
      <c r="AG2760" s="53">
        <v>782</v>
      </c>
      <c r="AH2760" s="53">
        <v>225</v>
      </c>
      <c r="AI2760" s="53">
        <v>100</v>
      </c>
      <c r="AJ2760" s="53">
        <v>173</v>
      </c>
      <c r="AK2760" s="53">
        <v>95</v>
      </c>
      <c r="AL2760" s="53">
        <v>68</v>
      </c>
      <c r="AM2760" s="53">
        <v>54</v>
      </c>
      <c r="AP2760" s="7">
        <f>IF(Q2760&gt;0,RANK(Q2760,(N2760:P2760,Q2760:AF2760)),0)</f>
        <v>8</v>
      </c>
      <c r="AQ2760" s="7">
        <f>IF(R2760&gt;0,RANK(R2760,(N2760:P2760,Q2760:AF2760)),0)</f>
        <v>10</v>
      </c>
      <c r="AR2760" s="7">
        <f>IF(T2760&gt;0,RANK(T2760,(N2760:P2760,Q2760:AF2760)),0)</f>
        <v>0</v>
      </c>
      <c r="AS2760" s="7">
        <f>IF(S2760&gt;0,RANK(S2760,(N2760:P2760,Q2760:AF2760)),0)</f>
        <v>0</v>
      </c>
      <c r="AT2760" s="2">
        <f t="shared" si="1021"/>
        <v>4.5867176301958908E-3</v>
      </c>
      <c r="AU2760" s="2">
        <f t="shared" si="1021"/>
        <v>1.8155757286192069E-3</v>
      </c>
      <c r="AV2760" s="2">
        <f t="shared" si="1022"/>
        <v>0</v>
      </c>
      <c r="AW2760" s="2">
        <f t="shared" si="1023"/>
        <v>0</v>
      </c>
      <c r="AY2760" t="s">
        <v>1165</v>
      </c>
      <c r="AZ2760" t="s">
        <v>1186</v>
      </c>
      <c r="BA2760">
        <v>12</v>
      </c>
      <c r="BC2760">
        <v>3</v>
      </c>
      <c r="BD2760" s="91">
        <v>13</v>
      </c>
      <c r="BE2760" s="93">
        <v>33</v>
      </c>
      <c r="BF2760" s="96">
        <f t="shared" si="1025"/>
        <v>13033</v>
      </c>
      <c r="BG2760" s="96">
        <f t="shared" si="1024"/>
        <v>13033</v>
      </c>
      <c r="BI2760" s="7" t="s">
        <v>1447</v>
      </c>
    </row>
    <row r="2761" spans="1:61" ht="14" hidden="1" customHeight="1" outlineLevel="1" x14ac:dyDescent="0.2">
      <c r="A2761" t="s">
        <v>386</v>
      </c>
      <c r="B2761" t="s">
        <v>1186</v>
      </c>
      <c r="C2761" s="1">
        <f t="shared" si="1016"/>
        <v>11609</v>
      </c>
      <c r="D2761" s="7">
        <f>IF(N2761&gt;0, RANK(N2761,(N2761:P2761,Q2761:AF2761)),0)</f>
        <v>3</v>
      </c>
      <c r="E2761" s="7">
        <f>IF(O2761&gt;0,RANK(O2761,(N2761:P2761,Q2761:AF2761)),0)</f>
        <v>1</v>
      </c>
      <c r="F2761" s="7">
        <f>IF(P2761&gt;0,RANK(P2761,(N2761:P2761,Q2761:AF2761)),0)</f>
        <v>11</v>
      </c>
      <c r="G2761" s="1">
        <f t="shared" si="1017"/>
        <v>2334</v>
      </c>
      <c r="H2761" s="2">
        <f t="shared" si="1018"/>
        <v>0.20105090877767248</v>
      </c>
      <c r="I2761" s="2"/>
      <c r="J2761" s="2">
        <f t="shared" si="1019"/>
        <v>0.1901111206822293</v>
      </c>
      <c r="K2761" s="2">
        <f t="shared" si="1019"/>
        <v>0.39116202945990181</v>
      </c>
      <c r="L2761" s="2">
        <f t="shared" si="1019"/>
        <v>1.9812214661038851E-3</v>
      </c>
      <c r="M2761" s="2">
        <f t="shared" si="1020"/>
        <v>0.41674562839176504</v>
      </c>
      <c r="N2761" s="167">
        <v>2207</v>
      </c>
      <c r="O2761" s="167">
        <v>4541</v>
      </c>
      <c r="P2761" s="167">
        <v>23</v>
      </c>
      <c r="Q2761" s="167">
        <v>60</v>
      </c>
      <c r="R2761" s="167">
        <v>26</v>
      </c>
      <c r="S2761" s="167"/>
      <c r="X2761" s="1"/>
      <c r="Y2761" s="53">
        <v>3191</v>
      </c>
      <c r="Z2761" s="53">
        <v>187</v>
      </c>
      <c r="AA2761" s="53">
        <v>18</v>
      </c>
      <c r="AB2761" s="53">
        <v>23</v>
      </c>
      <c r="AC2761" s="53">
        <v>36</v>
      </c>
      <c r="AD2761" s="53">
        <v>127</v>
      </c>
      <c r="AE2761" s="53">
        <v>26</v>
      </c>
      <c r="AF2761" s="53">
        <v>110</v>
      </c>
      <c r="AG2761" s="53">
        <v>437</v>
      </c>
      <c r="AH2761" s="53">
        <v>135</v>
      </c>
      <c r="AI2761" s="53">
        <v>124</v>
      </c>
      <c r="AJ2761" s="53">
        <v>156</v>
      </c>
      <c r="AK2761" s="53">
        <v>54</v>
      </c>
      <c r="AL2761" s="53">
        <v>94</v>
      </c>
      <c r="AM2761" s="53">
        <v>34</v>
      </c>
      <c r="AP2761" s="7">
        <f>IF(Q2761&gt;0,RANK(Q2761,(N2761:P2761,Q2761:AF2761)),0)</f>
        <v>7</v>
      </c>
      <c r="AQ2761" s="7">
        <f>IF(R2761&gt;0,RANK(R2761,(N2761:P2761,Q2761:AF2761)),0)</f>
        <v>9</v>
      </c>
      <c r="AR2761" s="7">
        <f>IF(T2761&gt;0,RANK(T2761,(N2761:P2761,Q2761:AF2761)),0)</f>
        <v>0</v>
      </c>
      <c r="AS2761" s="7">
        <f>IF(S2761&gt;0,RANK(S2761,(N2761:P2761,Q2761:AF2761)),0)</f>
        <v>0</v>
      </c>
      <c r="AT2761" s="2">
        <f t="shared" si="1021"/>
        <v>5.1684038246188301E-3</v>
      </c>
      <c r="AU2761" s="2">
        <f t="shared" si="1021"/>
        <v>2.2396416573348264E-3</v>
      </c>
      <c r="AV2761" s="2">
        <f t="shared" si="1022"/>
        <v>0</v>
      </c>
      <c r="AW2761" s="2">
        <f t="shared" si="1023"/>
        <v>0</v>
      </c>
      <c r="AY2761" t="s">
        <v>386</v>
      </c>
      <c r="AZ2761" t="s">
        <v>1186</v>
      </c>
      <c r="BA2761">
        <v>10</v>
      </c>
      <c r="BC2761">
        <v>3</v>
      </c>
      <c r="BD2761" s="91">
        <v>13</v>
      </c>
      <c r="BE2761" s="93">
        <v>35</v>
      </c>
      <c r="BF2761" s="96">
        <f t="shared" si="1025"/>
        <v>13035</v>
      </c>
      <c r="BG2761" s="96">
        <f t="shared" si="1024"/>
        <v>13035</v>
      </c>
      <c r="BI2761" s="7" t="s">
        <v>1447</v>
      </c>
    </row>
    <row r="2762" spans="1:61" ht="14" hidden="1" customHeight="1" outlineLevel="1" x14ac:dyDescent="0.2">
      <c r="A2762" t="s">
        <v>1139</v>
      </c>
      <c r="B2762" t="s">
        <v>1186</v>
      </c>
      <c r="C2762" s="1">
        <f t="shared" si="1016"/>
        <v>2156</v>
      </c>
      <c r="D2762" s="7">
        <f>IF(N2762&gt;0, RANK(N2762,(N2762:P2762,Q2762:AF2762)),0)</f>
        <v>1</v>
      </c>
      <c r="E2762" s="7">
        <f>IF(O2762&gt;0,RANK(O2762,(N2762:P2762,Q2762:AF2762)),0)</f>
        <v>2</v>
      </c>
      <c r="F2762" s="7">
        <f>IF(P2762&gt;0,RANK(P2762,(N2762:P2762,Q2762:AF2762)),0)</f>
        <v>13</v>
      </c>
      <c r="G2762" s="1">
        <f t="shared" si="1017"/>
        <v>309</v>
      </c>
      <c r="H2762" s="2">
        <f t="shared" si="1018"/>
        <v>0.14332096474953618</v>
      </c>
      <c r="I2762" s="2"/>
      <c r="J2762" s="2">
        <f t="shared" si="1019"/>
        <v>0.37987012987012986</v>
      </c>
      <c r="K2762" s="2">
        <f t="shared" si="1019"/>
        <v>0.23654916512059368</v>
      </c>
      <c r="L2762" s="2">
        <f t="shared" si="1019"/>
        <v>1.3914656771799629E-3</v>
      </c>
      <c r="M2762" s="2">
        <f t="shared" si="1020"/>
        <v>0.38218923933209648</v>
      </c>
      <c r="N2762" s="167">
        <v>819</v>
      </c>
      <c r="O2762" s="167">
        <v>510</v>
      </c>
      <c r="P2762" s="167">
        <v>3</v>
      </c>
      <c r="Q2762" s="167">
        <v>4</v>
      </c>
      <c r="R2762" s="167">
        <v>6</v>
      </c>
      <c r="S2762" s="167"/>
      <c r="X2762" s="1"/>
      <c r="Y2762" s="53">
        <v>359</v>
      </c>
      <c r="Z2762" s="53">
        <v>57</v>
      </c>
      <c r="AA2762" s="53">
        <v>5</v>
      </c>
      <c r="AB2762" s="53">
        <v>9</v>
      </c>
      <c r="AC2762" s="53">
        <v>7</v>
      </c>
      <c r="AD2762" s="53">
        <v>21</v>
      </c>
      <c r="AE2762" s="53">
        <v>6</v>
      </c>
      <c r="AF2762" s="53">
        <v>7</v>
      </c>
      <c r="AG2762" s="53">
        <v>179</v>
      </c>
      <c r="AH2762" s="53">
        <v>42</v>
      </c>
      <c r="AI2762" s="53">
        <v>9</v>
      </c>
      <c r="AJ2762" s="53">
        <v>55</v>
      </c>
      <c r="AK2762" s="53">
        <v>28</v>
      </c>
      <c r="AL2762" s="53">
        <v>6</v>
      </c>
      <c r="AM2762" s="53">
        <v>24</v>
      </c>
      <c r="AP2762" s="7">
        <f>IF(Q2762&gt;0,RANK(Q2762,(N2762:P2762,Q2762:AF2762)),0)</f>
        <v>12</v>
      </c>
      <c r="AQ2762" s="7">
        <f>IF(R2762&gt;0,RANK(R2762,(N2762:P2762,Q2762:AF2762)),0)</f>
        <v>9</v>
      </c>
      <c r="AR2762" s="7">
        <f>IF(T2762&gt;0,RANK(T2762,(N2762:P2762,Q2762:AF2762)),0)</f>
        <v>0</v>
      </c>
      <c r="AS2762" s="7">
        <f>IF(S2762&gt;0,RANK(S2762,(N2762:P2762,Q2762:AF2762)),0)</f>
        <v>0</v>
      </c>
      <c r="AT2762" s="2">
        <f t="shared" si="1021"/>
        <v>1.8552875695732839E-3</v>
      </c>
      <c r="AU2762" s="2">
        <f t="shared" si="1021"/>
        <v>2.7829313543599257E-3</v>
      </c>
      <c r="AV2762" s="2">
        <f t="shared" si="1022"/>
        <v>0</v>
      </c>
      <c r="AW2762" s="2">
        <f t="shared" si="1023"/>
        <v>0</v>
      </c>
      <c r="AY2762" t="s">
        <v>1139</v>
      </c>
      <c r="AZ2762" t="s">
        <v>1186</v>
      </c>
      <c r="BA2762">
        <v>2</v>
      </c>
      <c r="BC2762">
        <v>3</v>
      </c>
      <c r="BD2762" s="91">
        <v>13</v>
      </c>
      <c r="BE2762" s="93">
        <v>37</v>
      </c>
      <c r="BF2762" s="96">
        <f t="shared" si="1025"/>
        <v>13037</v>
      </c>
      <c r="BG2762" s="96">
        <f t="shared" si="1024"/>
        <v>13037</v>
      </c>
      <c r="BI2762" s="7" t="s">
        <v>1447</v>
      </c>
    </row>
    <row r="2763" spans="1:61" ht="14" hidden="1" customHeight="1" outlineLevel="1" x14ac:dyDescent="0.2">
      <c r="A2763" t="s">
        <v>1792</v>
      </c>
      <c r="B2763" t="s">
        <v>1186</v>
      </c>
      <c r="C2763" s="1">
        <f t="shared" si="1016"/>
        <v>22917</v>
      </c>
      <c r="D2763" s="7">
        <f>IF(N2763&gt;0, RANK(N2763,(N2763:P2763,Q2763:AF2763)),0)</f>
        <v>3</v>
      </c>
      <c r="E2763" s="7">
        <f>IF(O2763&gt;0,RANK(O2763,(N2763:P2763,Q2763:AF2763)),0)</f>
        <v>1</v>
      </c>
      <c r="F2763" s="7">
        <f>IF(P2763&gt;0,RANK(P2763,(N2763:P2763,Q2763:AF2763)),0)</f>
        <v>12</v>
      </c>
      <c r="G2763" s="1">
        <f t="shared" si="1017"/>
        <v>3664</v>
      </c>
      <c r="H2763" s="2">
        <f t="shared" si="1018"/>
        <v>0.1598813108172972</v>
      </c>
      <c r="I2763" s="2"/>
      <c r="J2763" s="2">
        <f t="shared" si="1019"/>
        <v>0.12946720774970547</v>
      </c>
      <c r="K2763" s="2">
        <f t="shared" si="1019"/>
        <v>0.28934851856700267</v>
      </c>
      <c r="L2763" s="2">
        <f t="shared" si="1019"/>
        <v>4.5381158092245933E-3</v>
      </c>
      <c r="M2763" s="2">
        <f t="shared" si="1020"/>
        <v>0.57664615787406737</v>
      </c>
      <c r="N2763" s="167">
        <v>2967</v>
      </c>
      <c r="O2763" s="167">
        <v>6631</v>
      </c>
      <c r="P2763" s="167">
        <v>104</v>
      </c>
      <c r="Q2763" s="167">
        <v>333</v>
      </c>
      <c r="R2763" s="167">
        <v>97</v>
      </c>
      <c r="S2763" s="167"/>
      <c r="X2763" s="1"/>
      <c r="Y2763" s="53">
        <v>5913</v>
      </c>
      <c r="Z2763" s="53">
        <v>875</v>
      </c>
      <c r="AA2763" s="53">
        <v>109</v>
      </c>
      <c r="AB2763" s="53">
        <v>125</v>
      </c>
      <c r="AC2763" s="53">
        <v>169</v>
      </c>
      <c r="AD2763" s="53">
        <v>869</v>
      </c>
      <c r="AE2763" s="53">
        <v>116</v>
      </c>
      <c r="AF2763" s="53">
        <v>503</v>
      </c>
      <c r="AG2763" s="53">
        <v>1781</v>
      </c>
      <c r="AH2763" s="53">
        <v>523</v>
      </c>
      <c r="AI2763" s="53">
        <v>412</v>
      </c>
      <c r="AJ2763" s="53">
        <v>550</v>
      </c>
      <c r="AK2763" s="53">
        <v>296</v>
      </c>
      <c r="AL2763" s="53">
        <v>420</v>
      </c>
      <c r="AM2763" s="53">
        <v>124</v>
      </c>
      <c r="AP2763" s="7">
        <f>IF(Q2763&gt;0,RANK(Q2763,(N2763:P2763,Q2763:AF2763)),0)</f>
        <v>7</v>
      </c>
      <c r="AQ2763" s="7">
        <f>IF(R2763&gt;0,RANK(R2763,(N2763:P2763,Q2763:AF2763)),0)</f>
        <v>13</v>
      </c>
      <c r="AR2763" s="7">
        <f>IF(T2763&gt;0,RANK(T2763,(N2763:P2763,Q2763:AF2763)),0)</f>
        <v>0</v>
      </c>
      <c r="AS2763" s="7">
        <f>IF(S2763&gt;0,RANK(S2763,(N2763:P2763,Q2763:AF2763)),0)</f>
        <v>0</v>
      </c>
      <c r="AT2763" s="2">
        <f t="shared" si="1021"/>
        <v>1.4530697735305667E-2</v>
      </c>
      <c r="AU2763" s="2">
        <f t="shared" si="1021"/>
        <v>4.2326657066806299E-3</v>
      </c>
      <c r="AV2763" s="2">
        <f t="shared" si="1022"/>
        <v>0</v>
      </c>
      <c r="AW2763" s="2">
        <f t="shared" si="1023"/>
        <v>0</v>
      </c>
      <c r="AY2763" t="s">
        <v>1792</v>
      </c>
      <c r="AZ2763" t="s">
        <v>1186</v>
      </c>
      <c r="BA2763">
        <v>1</v>
      </c>
      <c r="BC2763">
        <v>3</v>
      </c>
      <c r="BD2763" s="91">
        <v>13</v>
      </c>
      <c r="BE2763" s="93">
        <v>39</v>
      </c>
      <c r="BF2763" s="96">
        <f t="shared" si="1025"/>
        <v>13039</v>
      </c>
      <c r="BG2763" s="96">
        <f t="shared" si="1024"/>
        <v>13039</v>
      </c>
      <c r="BI2763" s="7" t="s">
        <v>1447</v>
      </c>
    </row>
    <row r="2764" spans="1:61" ht="14" hidden="1" customHeight="1" outlineLevel="1" x14ac:dyDescent="0.2">
      <c r="A2764" t="s">
        <v>202</v>
      </c>
      <c r="B2764" t="s">
        <v>1186</v>
      </c>
      <c r="C2764" s="1">
        <f t="shared" si="1016"/>
        <v>4322</v>
      </c>
      <c r="D2764" s="7">
        <f>IF(N2764&gt;0, RANK(N2764,(N2764:P2764,Q2764:AF2764)),0)</f>
        <v>3</v>
      </c>
      <c r="E2764" s="7">
        <f>IF(O2764&gt;0,RANK(O2764,(N2764:P2764,Q2764:AF2764)),0)</f>
        <v>1</v>
      </c>
      <c r="F2764" s="7">
        <f>IF(P2764&gt;0,RANK(P2764,(N2764:P2764,Q2764:AF2764)),0)</f>
        <v>13</v>
      </c>
      <c r="G2764" s="1">
        <f t="shared" si="1017"/>
        <v>777</v>
      </c>
      <c r="H2764" s="2">
        <f t="shared" si="1018"/>
        <v>0.17977788061082833</v>
      </c>
      <c r="I2764" s="2"/>
      <c r="J2764" s="2">
        <f t="shared" si="1019"/>
        <v>0.18000925497454881</v>
      </c>
      <c r="K2764" s="2">
        <f t="shared" si="1019"/>
        <v>0.35978713558537712</v>
      </c>
      <c r="L2764" s="2">
        <f t="shared" si="1019"/>
        <v>6.941230911614993E-4</v>
      </c>
      <c r="M2764" s="2">
        <f t="shared" si="1020"/>
        <v>0.45950948634891259</v>
      </c>
      <c r="N2764" s="167">
        <v>778</v>
      </c>
      <c r="O2764" s="167">
        <v>1555</v>
      </c>
      <c r="P2764" s="167">
        <v>3</v>
      </c>
      <c r="Q2764" s="167">
        <v>22</v>
      </c>
      <c r="R2764" s="167">
        <v>9</v>
      </c>
      <c r="S2764" s="167"/>
      <c r="X2764" s="1"/>
      <c r="Y2764" s="53">
        <v>1251</v>
      </c>
      <c r="Z2764" s="53">
        <v>87</v>
      </c>
      <c r="AA2764" s="53">
        <v>12</v>
      </c>
      <c r="AB2764" s="53">
        <v>11</v>
      </c>
      <c r="AC2764" s="53">
        <v>16</v>
      </c>
      <c r="AD2764" s="53">
        <v>70</v>
      </c>
      <c r="AE2764" s="53">
        <v>14</v>
      </c>
      <c r="AF2764" s="53">
        <v>38</v>
      </c>
      <c r="AG2764" s="53">
        <v>197</v>
      </c>
      <c r="AH2764" s="53">
        <v>57</v>
      </c>
      <c r="AI2764" s="53">
        <v>56</v>
      </c>
      <c r="AJ2764" s="53">
        <v>49</v>
      </c>
      <c r="AK2764" s="53">
        <v>26</v>
      </c>
      <c r="AL2764" s="53">
        <v>60</v>
      </c>
      <c r="AM2764" s="53">
        <v>11</v>
      </c>
      <c r="AP2764" s="7">
        <f>IF(Q2764&gt;0,RANK(Q2764,(N2764:P2764,Q2764:AF2764)),0)</f>
        <v>7</v>
      </c>
      <c r="AQ2764" s="7">
        <f>IF(R2764&gt;0,RANK(R2764,(N2764:P2764,Q2764:AF2764)),0)</f>
        <v>12</v>
      </c>
      <c r="AR2764" s="7">
        <f>IF(T2764&gt;0,RANK(T2764,(N2764:P2764,Q2764:AF2764)),0)</f>
        <v>0</v>
      </c>
      <c r="AS2764" s="7">
        <f>IF(S2764&gt;0,RANK(S2764,(N2764:P2764,Q2764:AF2764)),0)</f>
        <v>0</v>
      </c>
      <c r="AT2764" s="2">
        <f t="shared" si="1021"/>
        <v>5.0902360018509948E-3</v>
      </c>
      <c r="AU2764" s="2">
        <f t="shared" si="1021"/>
        <v>2.0823692734844978E-3</v>
      </c>
      <c r="AV2764" s="2">
        <f t="shared" si="1022"/>
        <v>0</v>
      </c>
      <c r="AW2764" s="2">
        <f t="shared" si="1023"/>
        <v>0</v>
      </c>
      <c r="AY2764" t="s">
        <v>202</v>
      </c>
      <c r="AZ2764" t="s">
        <v>1186</v>
      </c>
      <c r="BA2764">
        <v>12</v>
      </c>
      <c r="BC2764">
        <v>3</v>
      </c>
      <c r="BD2764" s="91">
        <v>13</v>
      </c>
      <c r="BE2764" s="93">
        <v>43</v>
      </c>
      <c r="BF2764" s="96">
        <f t="shared" si="1025"/>
        <v>13043</v>
      </c>
      <c r="BG2764" s="96">
        <f t="shared" si="1024"/>
        <v>13043</v>
      </c>
      <c r="BI2764" s="7" t="s">
        <v>1447</v>
      </c>
    </row>
    <row r="2765" spans="1:61" ht="14" hidden="1" customHeight="1" outlineLevel="1" x14ac:dyDescent="0.2">
      <c r="A2765" t="s">
        <v>203</v>
      </c>
      <c r="B2765" t="s">
        <v>1186</v>
      </c>
      <c r="C2765" s="1">
        <f t="shared" si="1016"/>
        <v>53687</v>
      </c>
      <c r="D2765" s="7">
        <f>IF(N2765&gt;0, RANK(N2765,(N2765:P2765,Q2765:AF2765)),0)</f>
        <v>3</v>
      </c>
      <c r="E2765" s="7">
        <f>IF(O2765&gt;0,RANK(O2765,(N2765:P2765,Q2765:AF2765)),0)</f>
        <v>1</v>
      </c>
      <c r="F2765" s="7">
        <f>IF(P2765&gt;0,RANK(P2765,(N2765:P2765,Q2765:AF2765)),0)</f>
        <v>12</v>
      </c>
      <c r="G2765" s="1">
        <f t="shared" si="1017"/>
        <v>9479</v>
      </c>
      <c r="H2765" s="2">
        <f t="shared" si="1018"/>
        <v>0.17656043362452736</v>
      </c>
      <c r="I2765" s="2"/>
      <c r="J2765" s="2">
        <f t="shared" si="1019"/>
        <v>0.19907985173319426</v>
      </c>
      <c r="K2765" s="2">
        <f t="shared" si="1019"/>
        <v>0.37564028535772159</v>
      </c>
      <c r="L2765" s="2">
        <f t="shared" si="1019"/>
        <v>2.1606720435114646E-3</v>
      </c>
      <c r="M2765" s="2">
        <f t="shared" si="1020"/>
        <v>0.42311919086557276</v>
      </c>
      <c r="N2765" s="167">
        <v>10688</v>
      </c>
      <c r="O2765" s="167">
        <v>20167</v>
      </c>
      <c r="P2765" s="167">
        <v>116</v>
      </c>
      <c r="Q2765" s="167">
        <v>440</v>
      </c>
      <c r="R2765" s="167">
        <v>152</v>
      </c>
      <c r="S2765" s="167"/>
      <c r="X2765" s="1"/>
      <c r="Y2765" s="53">
        <v>14221</v>
      </c>
      <c r="Z2765" s="53">
        <v>1022</v>
      </c>
      <c r="AA2765" s="53">
        <v>96</v>
      </c>
      <c r="AB2765" s="53">
        <v>134</v>
      </c>
      <c r="AC2765" s="53">
        <v>182</v>
      </c>
      <c r="AD2765" s="53">
        <v>649</v>
      </c>
      <c r="AE2765" s="53">
        <v>164</v>
      </c>
      <c r="AF2765" s="53">
        <v>555</v>
      </c>
      <c r="AG2765" s="53">
        <v>2101</v>
      </c>
      <c r="AH2765" s="53">
        <v>660</v>
      </c>
      <c r="AI2765" s="53">
        <v>482</v>
      </c>
      <c r="AJ2765" s="53">
        <v>752</v>
      </c>
      <c r="AK2765" s="53">
        <v>319</v>
      </c>
      <c r="AL2765" s="53">
        <v>567</v>
      </c>
      <c r="AM2765" s="53">
        <v>220</v>
      </c>
      <c r="AP2765" s="7">
        <f>IF(Q2765&gt;0,RANK(Q2765,(N2765:P2765,Q2765:AF2765)),0)</f>
        <v>7</v>
      </c>
      <c r="AQ2765" s="7">
        <f>IF(R2765&gt;0,RANK(R2765,(N2765:P2765,Q2765:AF2765)),0)</f>
        <v>10</v>
      </c>
      <c r="AR2765" s="7">
        <f>IF(T2765&gt;0,RANK(T2765,(N2765:P2765,Q2765:AF2765)),0)</f>
        <v>0</v>
      </c>
      <c r="AS2765" s="7">
        <f>IF(S2765&gt;0,RANK(S2765,(N2765:P2765,Q2765:AF2765)),0)</f>
        <v>0</v>
      </c>
      <c r="AT2765" s="2">
        <f t="shared" si="1021"/>
        <v>8.1956525788365892E-3</v>
      </c>
      <c r="AU2765" s="2">
        <f t="shared" si="1021"/>
        <v>2.8312254363253675E-3</v>
      </c>
      <c r="AV2765" s="2">
        <f t="shared" si="1022"/>
        <v>0</v>
      </c>
      <c r="AW2765" s="2">
        <f t="shared" si="1023"/>
        <v>0</v>
      </c>
      <c r="AY2765" t="s">
        <v>203</v>
      </c>
      <c r="AZ2765" t="s">
        <v>1186</v>
      </c>
      <c r="BA2765">
        <v>3</v>
      </c>
      <c r="BC2765">
        <v>3</v>
      </c>
      <c r="BD2765" s="91">
        <v>13</v>
      </c>
      <c r="BE2765" s="93">
        <v>45</v>
      </c>
      <c r="BF2765" s="96">
        <f t="shared" si="1025"/>
        <v>13045</v>
      </c>
      <c r="BG2765" s="96">
        <f t="shared" si="1024"/>
        <v>13045</v>
      </c>
      <c r="BI2765" s="7" t="s">
        <v>1447</v>
      </c>
    </row>
    <row r="2766" spans="1:61" ht="14" hidden="1" customHeight="1" outlineLevel="1" x14ac:dyDescent="0.2">
      <c r="A2766" t="s">
        <v>372</v>
      </c>
      <c r="B2766" t="s">
        <v>1186</v>
      </c>
      <c r="C2766" s="1">
        <f t="shared" si="1016"/>
        <v>31714</v>
      </c>
      <c r="D2766" s="7">
        <f>IF(N2766&gt;0, RANK(N2766,(N2766:P2766,Q2766:AF2766)),0)</f>
        <v>3</v>
      </c>
      <c r="E2766" s="7">
        <f>IF(O2766&gt;0,RANK(O2766,(N2766:P2766,Q2766:AF2766)),0)</f>
        <v>1</v>
      </c>
      <c r="F2766" s="7">
        <f>IF(P2766&gt;0,RANK(P2766,(N2766:P2766,Q2766:AF2766)),0)</f>
        <v>13</v>
      </c>
      <c r="G2766" s="1">
        <f t="shared" si="1017"/>
        <v>11162</v>
      </c>
      <c r="H2766" s="2">
        <f t="shared" si="1018"/>
        <v>0.35195812574888063</v>
      </c>
      <c r="I2766" s="2"/>
      <c r="J2766" s="2">
        <f t="shared" si="1019"/>
        <v>7.6149334678690797E-2</v>
      </c>
      <c r="K2766" s="2">
        <f t="shared" si="1019"/>
        <v>0.42810746042757142</v>
      </c>
      <c r="L2766" s="2">
        <f t="shared" si="1019"/>
        <v>2.7117361417670427E-3</v>
      </c>
      <c r="M2766" s="2">
        <f t="shared" si="1020"/>
        <v>0.49303146875197074</v>
      </c>
      <c r="N2766" s="167">
        <v>2415</v>
      </c>
      <c r="O2766" s="167">
        <v>13577</v>
      </c>
      <c r="P2766" s="167">
        <v>86</v>
      </c>
      <c r="Q2766" s="167">
        <v>354</v>
      </c>
      <c r="R2766" s="167">
        <v>118</v>
      </c>
      <c r="S2766" s="167"/>
      <c r="X2766" s="1"/>
      <c r="Y2766" s="53">
        <v>8238</v>
      </c>
      <c r="Z2766" s="53">
        <v>1138</v>
      </c>
      <c r="AA2766" s="53">
        <v>170</v>
      </c>
      <c r="AB2766" s="53">
        <v>104</v>
      </c>
      <c r="AC2766" s="53">
        <v>123</v>
      </c>
      <c r="AD2766" s="53">
        <v>831</v>
      </c>
      <c r="AE2766" s="53">
        <v>213</v>
      </c>
      <c r="AF2766" s="53">
        <v>735</v>
      </c>
      <c r="AG2766" s="53">
        <v>1408</v>
      </c>
      <c r="AH2766" s="53">
        <v>336</v>
      </c>
      <c r="AI2766" s="53">
        <v>570</v>
      </c>
      <c r="AJ2766" s="53">
        <v>354</v>
      </c>
      <c r="AK2766" s="53">
        <v>210</v>
      </c>
      <c r="AL2766" s="53">
        <v>599</v>
      </c>
      <c r="AM2766" s="53">
        <v>135</v>
      </c>
      <c r="AP2766" s="7">
        <f>IF(Q2766&gt;0,RANK(Q2766,(N2766:P2766,Q2766:AF2766)),0)</f>
        <v>7</v>
      </c>
      <c r="AQ2766" s="7">
        <f>IF(R2766&gt;0,RANK(R2766,(N2766:P2766,Q2766:AF2766)),0)</f>
        <v>11</v>
      </c>
      <c r="AR2766" s="7">
        <f>IF(T2766&gt;0,RANK(T2766,(N2766:P2766,Q2766:AF2766)),0)</f>
        <v>0</v>
      </c>
      <c r="AS2766" s="7">
        <f>IF(S2766&gt;0,RANK(S2766,(N2766:P2766,Q2766:AF2766)),0)</f>
        <v>0</v>
      </c>
      <c r="AT2766" s="2">
        <f t="shared" si="1021"/>
        <v>1.1162262723087596E-2</v>
      </c>
      <c r="AU2766" s="2">
        <f t="shared" si="1021"/>
        <v>3.7207542410291985E-3</v>
      </c>
      <c r="AV2766" s="2">
        <f t="shared" si="1022"/>
        <v>0</v>
      </c>
      <c r="AW2766" s="2">
        <f t="shared" si="1023"/>
        <v>0</v>
      </c>
      <c r="AY2766" t="s">
        <v>372</v>
      </c>
      <c r="AZ2766" t="s">
        <v>1186</v>
      </c>
      <c r="BA2766">
        <v>14</v>
      </c>
      <c r="BC2766">
        <v>3</v>
      </c>
      <c r="BD2766" s="91">
        <v>13</v>
      </c>
      <c r="BE2766" s="93">
        <v>47</v>
      </c>
      <c r="BF2766" s="96">
        <f t="shared" si="1025"/>
        <v>13047</v>
      </c>
      <c r="BG2766" s="96">
        <f t="shared" si="1024"/>
        <v>13047</v>
      </c>
      <c r="BI2766" s="7" t="s">
        <v>1447</v>
      </c>
    </row>
    <row r="2767" spans="1:61" ht="14" hidden="1" customHeight="1" outlineLevel="1" x14ac:dyDescent="0.2">
      <c r="A2767" t="s">
        <v>1736</v>
      </c>
      <c r="B2767" t="s">
        <v>1186</v>
      </c>
      <c r="C2767" s="1">
        <f t="shared" si="1016"/>
        <v>4323</v>
      </c>
      <c r="D2767" s="7">
        <f>IF(N2767&gt;0, RANK(N2767,(N2767:P2767,Q2767:AF2767)),0)</f>
        <v>3</v>
      </c>
      <c r="E2767" s="7">
        <f>IF(O2767&gt;0,RANK(O2767,(N2767:P2767,Q2767:AF2767)),0)</f>
        <v>2</v>
      </c>
      <c r="F2767" s="7">
        <f>IF(P2767&gt;0,RANK(P2767,(N2767:P2767,Q2767:AF2767)),0)</f>
        <v>13</v>
      </c>
      <c r="G2767" s="1">
        <f t="shared" si="1017"/>
        <v>761</v>
      </c>
      <c r="H2767" s="2">
        <f t="shared" si="1018"/>
        <v>0.1760351607679852</v>
      </c>
      <c r="I2767" s="2"/>
      <c r="J2767" s="2">
        <f t="shared" si="1019"/>
        <v>7.7261161230626874E-2</v>
      </c>
      <c r="K2767" s="2">
        <f t="shared" si="1019"/>
        <v>0.25329632199861207</v>
      </c>
      <c r="L2767" s="2">
        <f t="shared" si="1019"/>
        <v>1.8505667360629193E-3</v>
      </c>
      <c r="M2767" s="2">
        <f t="shared" si="1020"/>
        <v>0.66759195003469818</v>
      </c>
      <c r="N2767" s="167">
        <v>334</v>
      </c>
      <c r="O2767" s="167">
        <v>1095</v>
      </c>
      <c r="P2767" s="167">
        <v>8</v>
      </c>
      <c r="Q2767" s="167">
        <v>34</v>
      </c>
      <c r="R2767" s="167">
        <v>9</v>
      </c>
      <c r="S2767" s="167"/>
      <c r="X2767" s="1"/>
      <c r="Y2767" s="53">
        <v>1621</v>
      </c>
      <c r="Z2767" s="53">
        <v>99</v>
      </c>
      <c r="AA2767" s="53">
        <v>12</v>
      </c>
      <c r="AB2767" s="53">
        <v>19</v>
      </c>
      <c r="AC2767" s="53">
        <v>26</v>
      </c>
      <c r="AD2767" s="53">
        <v>181</v>
      </c>
      <c r="AE2767" s="53">
        <v>21</v>
      </c>
      <c r="AF2767" s="53">
        <v>89</v>
      </c>
      <c r="AG2767" s="53">
        <v>344</v>
      </c>
      <c r="AH2767" s="53">
        <v>65</v>
      </c>
      <c r="AI2767" s="53">
        <v>134</v>
      </c>
      <c r="AJ2767" s="53">
        <v>78</v>
      </c>
      <c r="AK2767" s="53">
        <v>33</v>
      </c>
      <c r="AL2767" s="53">
        <v>100</v>
      </c>
      <c r="AM2767" s="53">
        <v>21</v>
      </c>
      <c r="AP2767" s="7">
        <f>IF(Q2767&gt;0,RANK(Q2767,(N2767:P2767,Q2767:AF2767)),0)</f>
        <v>7</v>
      </c>
      <c r="AQ2767" s="7">
        <f>IF(R2767&gt;0,RANK(R2767,(N2767:P2767,Q2767:AF2767)),0)</f>
        <v>12</v>
      </c>
      <c r="AR2767" s="7">
        <f>IF(T2767&gt;0,RANK(T2767,(N2767:P2767,Q2767:AF2767)),0)</f>
        <v>0</v>
      </c>
      <c r="AS2767" s="7">
        <f>IF(S2767&gt;0,RANK(S2767,(N2767:P2767,Q2767:AF2767)),0)</f>
        <v>0</v>
      </c>
      <c r="AT2767" s="2">
        <f t="shared" si="1021"/>
        <v>7.8649086282674072E-3</v>
      </c>
      <c r="AU2767" s="2">
        <f t="shared" si="1021"/>
        <v>2.0818875780707841E-3</v>
      </c>
      <c r="AV2767" s="2">
        <f t="shared" si="1022"/>
        <v>0</v>
      </c>
      <c r="AW2767" s="2">
        <f t="shared" si="1023"/>
        <v>0</v>
      </c>
      <c r="AY2767" t="s">
        <v>1736</v>
      </c>
      <c r="AZ2767" t="s">
        <v>1186</v>
      </c>
      <c r="BA2767">
        <v>1</v>
      </c>
      <c r="BC2767">
        <v>3</v>
      </c>
      <c r="BD2767" s="91">
        <v>13</v>
      </c>
      <c r="BE2767" s="93">
        <v>49</v>
      </c>
      <c r="BF2767" s="96">
        <f t="shared" si="1025"/>
        <v>13049</v>
      </c>
      <c r="BG2767" s="96">
        <f t="shared" si="1024"/>
        <v>13049</v>
      </c>
      <c r="BI2767" s="7" t="s">
        <v>1447</v>
      </c>
    </row>
    <row r="2768" spans="1:61" ht="14" hidden="1" customHeight="1" outlineLevel="1" x14ac:dyDescent="0.2">
      <c r="A2768" t="s">
        <v>1434</v>
      </c>
      <c r="B2768" t="s">
        <v>1186</v>
      </c>
      <c r="C2768" s="1">
        <f t="shared" si="1016"/>
        <v>131423</v>
      </c>
      <c r="D2768" s="7">
        <f>IF(N2768&gt;0, RANK(N2768,(N2768:P2768,Q2768:AF2768)),0)</f>
        <v>1</v>
      </c>
      <c r="E2768" s="7">
        <f>IF(O2768&gt;0,RANK(O2768,(N2768:P2768,Q2768:AF2768)),0)</f>
        <v>2</v>
      </c>
      <c r="F2768" s="7">
        <f>IF(P2768&gt;0,RANK(P2768,(N2768:P2768,Q2768:AF2768)),0)</f>
        <v>13</v>
      </c>
      <c r="G2768" s="1">
        <f t="shared" si="1017"/>
        <v>24202</v>
      </c>
      <c r="H2768" s="2">
        <f t="shared" si="1018"/>
        <v>0.18415345867922661</v>
      </c>
      <c r="I2768" s="2"/>
      <c r="J2768" s="2">
        <f t="shared" si="1019"/>
        <v>0.41573392785128938</v>
      </c>
      <c r="K2768" s="2">
        <f t="shared" si="1019"/>
        <v>0.23158046917206274</v>
      </c>
      <c r="L2768" s="2">
        <f t="shared" si="1019"/>
        <v>2.5261940451823503E-3</v>
      </c>
      <c r="M2768" s="2">
        <f t="shared" si="1020"/>
        <v>0.35015940893146552</v>
      </c>
      <c r="N2768" s="167">
        <v>54637</v>
      </c>
      <c r="O2768" s="167">
        <v>30435</v>
      </c>
      <c r="P2768" s="167">
        <v>332</v>
      </c>
      <c r="Q2768" s="167">
        <v>984</v>
      </c>
      <c r="R2768" s="167">
        <v>482</v>
      </c>
      <c r="S2768" s="167"/>
      <c r="X2768" s="1"/>
      <c r="Y2768" s="53">
        <v>18455</v>
      </c>
      <c r="Z2768" s="53">
        <v>3900</v>
      </c>
      <c r="AA2768" s="53">
        <v>524</v>
      </c>
      <c r="AB2768" s="53">
        <v>405</v>
      </c>
      <c r="AC2768" s="53">
        <v>499</v>
      </c>
      <c r="AD2768" s="53">
        <v>1108</v>
      </c>
      <c r="AE2768" s="53">
        <v>343</v>
      </c>
      <c r="AF2768" s="53">
        <v>1111</v>
      </c>
      <c r="AG2768" s="53">
        <v>9097</v>
      </c>
      <c r="AH2768" s="53">
        <v>2370</v>
      </c>
      <c r="AI2768" s="53">
        <v>759</v>
      </c>
      <c r="AJ2768" s="53">
        <v>3283</v>
      </c>
      <c r="AK2768" s="53">
        <v>1257</v>
      </c>
      <c r="AL2768" s="53">
        <v>842</v>
      </c>
      <c r="AM2768" s="53">
        <v>600</v>
      </c>
      <c r="AP2768" s="7">
        <f>IF(Q2768&gt;0,RANK(Q2768,(N2768:P2768,Q2768:AF2768)),0)</f>
        <v>7</v>
      </c>
      <c r="AQ2768" s="7">
        <f>IF(R2768&gt;0,RANK(R2768,(N2768:P2768,Q2768:AF2768)),0)</f>
        <v>10</v>
      </c>
      <c r="AR2768" s="7">
        <f>IF(T2768&gt;0,RANK(T2768,(N2768:P2768,Q2768:AF2768)),0)</f>
        <v>0</v>
      </c>
      <c r="AS2768" s="7">
        <f>IF(S2768&gt;0,RANK(S2768,(N2768:P2768,Q2768:AF2768)),0)</f>
        <v>0</v>
      </c>
      <c r="AT2768" s="2">
        <f t="shared" si="1021"/>
        <v>7.4872739170464839E-3</v>
      </c>
      <c r="AU2768" s="2">
        <f t="shared" si="1021"/>
        <v>3.667546776439436E-3</v>
      </c>
      <c r="AV2768" s="2">
        <f t="shared" si="1022"/>
        <v>0</v>
      </c>
      <c r="AW2768" s="2">
        <f t="shared" si="1023"/>
        <v>0</v>
      </c>
      <c r="AY2768" t="s">
        <v>1434</v>
      </c>
      <c r="AZ2768" t="s">
        <v>1186</v>
      </c>
      <c r="BA2768">
        <v>1</v>
      </c>
      <c r="BC2768">
        <v>3</v>
      </c>
      <c r="BD2768" s="91">
        <v>13</v>
      </c>
      <c r="BE2768" s="93">
        <v>51</v>
      </c>
      <c r="BF2768" s="96">
        <f t="shared" si="1025"/>
        <v>13051</v>
      </c>
      <c r="BG2768" s="96">
        <f t="shared" si="1024"/>
        <v>13051</v>
      </c>
      <c r="BI2768" s="7" t="s">
        <v>1447</v>
      </c>
    </row>
    <row r="2769" spans="1:61" ht="14" hidden="1" customHeight="1" outlineLevel="1" x14ac:dyDescent="0.2">
      <c r="A2769" t="s">
        <v>528</v>
      </c>
      <c r="B2769" t="s">
        <v>1186</v>
      </c>
      <c r="C2769" s="1">
        <f t="shared" si="1016"/>
        <v>1534</v>
      </c>
      <c r="D2769" s="7">
        <f>IF(N2769&gt;0, RANK(N2769,(N2769:P2769,Q2769:AF2769)),0)</f>
        <v>1</v>
      </c>
      <c r="E2769" s="7">
        <f>IF(O2769&gt;0,RANK(O2769,(N2769:P2769,Q2769:AF2769)),0)</f>
        <v>2</v>
      </c>
      <c r="F2769" s="7">
        <f>IF(P2769&gt;0,RANK(P2769,(N2769:P2769,Q2769:AF2769)),0)</f>
        <v>8</v>
      </c>
      <c r="G2769" s="1">
        <f t="shared" si="1017"/>
        <v>22</v>
      </c>
      <c r="H2769" s="2">
        <f t="shared" si="1018"/>
        <v>1.4341590612777053E-2</v>
      </c>
      <c r="I2769" s="2"/>
      <c r="J2769" s="2">
        <f t="shared" si="1019"/>
        <v>0.26727509778357234</v>
      </c>
      <c r="K2769" s="2">
        <f t="shared" si="1019"/>
        <v>0.25293350717079532</v>
      </c>
      <c r="L2769" s="2">
        <f t="shared" si="1019"/>
        <v>7.1707953063885263E-3</v>
      </c>
      <c r="M2769" s="2">
        <f t="shared" si="1020"/>
        <v>0.47262059973924386</v>
      </c>
      <c r="N2769" s="167">
        <v>410</v>
      </c>
      <c r="O2769" s="167">
        <v>388</v>
      </c>
      <c r="P2769" s="167">
        <v>11</v>
      </c>
      <c r="Q2769" s="167">
        <v>20</v>
      </c>
      <c r="R2769" s="167">
        <v>3</v>
      </c>
      <c r="S2769" s="167"/>
      <c r="X2769" s="1"/>
      <c r="Y2769" s="53">
        <v>372</v>
      </c>
      <c r="Z2769" s="53">
        <v>37</v>
      </c>
      <c r="AA2769" s="53">
        <v>7</v>
      </c>
      <c r="AB2769" s="53">
        <v>11</v>
      </c>
      <c r="AC2769" s="53">
        <v>7</v>
      </c>
      <c r="AD2769" s="53">
        <v>26</v>
      </c>
      <c r="AE2769" s="53">
        <v>2</v>
      </c>
      <c r="AF2769" s="53">
        <v>19</v>
      </c>
      <c r="AG2769" s="53">
        <v>106</v>
      </c>
      <c r="AH2769" s="53">
        <v>36</v>
      </c>
      <c r="AI2769" s="53">
        <v>15</v>
      </c>
      <c r="AJ2769" s="53">
        <v>26</v>
      </c>
      <c r="AK2769" s="53">
        <v>11</v>
      </c>
      <c r="AL2769" s="53">
        <v>20</v>
      </c>
      <c r="AM2769" s="53">
        <v>7</v>
      </c>
      <c r="AP2769" s="7">
        <f>IF(Q2769&gt;0,RANK(Q2769,(N2769:P2769,Q2769:AF2769)),0)</f>
        <v>6</v>
      </c>
      <c r="AQ2769" s="7">
        <f>IF(R2769&gt;0,RANK(R2769,(N2769:P2769,Q2769:AF2769)),0)</f>
        <v>12</v>
      </c>
      <c r="AR2769" s="7">
        <f>IF(T2769&gt;0,RANK(T2769,(N2769:P2769,Q2769:AF2769)),0)</f>
        <v>0</v>
      </c>
      <c r="AS2769" s="7">
        <f>IF(S2769&gt;0,RANK(S2769,(N2769:P2769,Q2769:AF2769)),0)</f>
        <v>0</v>
      </c>
      <c r="AT2769" s="2">
        <f t="shared" si="1021"/>
        <v>1.303780964797914E-2</v>
      </c>
      <c r="AU2769" s="2">
        <f t="shared" si="1021"/>
        <v>1.9556714471968711E-3</v>
      </c>
      <c r="AV2769" s="2">
        <f t="shared" si="1022"/>
        <v>0</v>
      </c>
      <c r="AW2769" s="2">
        <f t="shared" si="1023"/>
        <v>0</v>
      </c>
      <c r="AY2769" t="s">
        <v>528</v>
      </c>
      <c r="AZ2769" t="s">
        <v>1186</v>
      </c>
      <c r="BA2769">
        <v>2</v>
      </c>
      <c r="BC2769">
        <v>3</v>
      </c>
      <c r="BD2769" s="91">
        <v>13</v>
      </c>
      <c r="BE2769" s="93">
        <v>53</v>
      </c>
      <c r="BF2769" s="96">
        <f t="shared" si="1025"/>
        <v>13053</v>
      </c>
      <c r="BG2769" s="96">
        <f t="shared" si="1024"/>
        <v>13053</v>
      </c>
      <c r="BI2769" s="7" t="s">
        <v>1447</v>
      </c>
    </row>
    <row r="2770" spans="1:61" ht="14" hidden="1" customHeight="1" outlineLevel="1" x14ac:dyDescent="0.2">
      <c r="A2770" t="s">
        <v>2507</v>
      </c>
      <c r="B2770" t="s">
        <v>1186</v>
      </c>
      <c r="C2770" s="1">
        <f t="shared" si="1016"/>
        <v>9703</v>
      </c>
      <c r="D2770" s="7">
        <f>IF(N2770&gt;0, RANK(N2770,(N2770:P2770,Q2770:AF2770)),0)</f>
        <v>3</v>
      </c>
      <c r="E2770" s="7">
        <f>IF(O2770&gt;0,RANK(O2770,(N2770:P2770,Q2770:AF2770)),0)</f>
        <v>1</v>
      </c>
      <c r="F2770" s="7">
        <f>IF(P2770&gt;0,RANK(P2770,(N2770:P2770,Q2770:AF2770)),0)</f>
        <v>12</v>
      </c>
      <c r="G2770" s="1">
        <f t="shared" si="1017"/>
        <v>2729</v>
      </c>
      <c r="H2770" s="2">
        <f t="shared" si="1018"/>
        <v>0.28125322065340619</v>
      </c>
      <c r="I2770" s="2"/>
      <c r="J2770" s="2">
        <f t="shared" si="1019"/>
        <v>0.1163557662578584</v>
      </c>
      <c r="K2770" s="2">
        <f t="shared" si="1019"/>
        <v>0.39760898691126456</v>
      </c>
      <c r="L2770" s="2">
        <f t="shared" si="1019"/>
        <v>2.3704009069359993E-3</v>
      </c>
      <c r="M2770" s="2">
        <f t="shared" si="1020"/>
        <v>0.48366484592394104</v>
      </c>
      <c r="N2770" s="167">
        <v>1129</v>
      </c>
      <c r="O2770" s="167">
        <v>3858</v>
      </c>
      <c r="P2770" s="167">
        <v>23</v>
      </c>
      <c r="Q2770" s="167">
        <v>70</v>
      </c>
      <c r="R2770" s="167">
        <v>31</v>
      </c>
      <c r="S2770" s="167"/>
      <c r="X2770" s="1"/>
      <c r="Y2770" s="53">
        <v>2883</v>
      </c>
      <c r="Z2770" s="53">
        <v>227</v>
      </c>
      <c r="AA2770" s="53">
        <v>18</v>
      </c>
      <c r="AB2770" s="53">
        <v>41</v>
      </c>
      <c r="AC2770" s="53">
        <v>47</v>
      </c>
      <c r="AD2770" s="53">
        <v>231</v>
      </c>
      <c r="AE2770" s="53">
        <v>85</v>
      </c>
      <c r="AF2770" s="53">
        <v>140</v>
      </c>
      <c r="AG2770" s="53">
        <v>250</v>
      </c>
      <c r="AH2770" s="53">
        <v>95</v>
      </c>
      <c r="AI2770" s="53">
        <v>161</v>
      </c>
      <c r="AJ2770" s="53">
        <v>73</v>
      </c>
      <c r="AK2770" s="53">
        <v>47</v>
      </c>
      <c r="AL2770" s="53">
        <v>259</v>
      </c>
      <c r="AM2770" s="53">
        <v>35</v>
      </c>
      <c r="AP2770" s="7">
        <f>IF(Q2770&gt;0,RANK(Q2770,(N2770:P2770,Q2770:AF2770)),0)</f>
        <v>8</v>
      </c>
      <c r="AQ2770" s="7">
        <f>IF(R2770&gt;0,RANK(R2770,(N2770:P2770,Q2770:AF2770)),0)</f>
        <v>11</v>
      </c>
      <c r="AR2770" s="7">
        <f>IF(T2770&gt;0,RANK(T2770,(N2770:P2770,Q2770:AF2770)),0)</f>
        <v>0</v>
      </c>
      <c r="AS2770" s="7">
        <f>IF(S2770&gt;0,RANK(S2770,(N2770:P2770,Q2770:AF2770)),0)</f>
        <v>0</v>
      </c>
      <c r="AT2770" s="2">
        <f t="shared" si="1021"/>
        <v>7.2142636298052152E-3</v>
      </c>
      <c r="AU2770" s="2">
        <f t="shared" si="1021"/>
        <v>3.1948881789137379E-3</v>
      </c>
      <c r="AV2770" s="2">
        <f t="shared" si="1022"/>
        <v>0</v>
      </c>
      <c r="AW2770" s="2">
        <f t="shared" si="1023"/>
        <v>0</v>
      </c>
      <c r="AY2770" t="s">
        <v>2507</v>
      </c>
      <c r="AZ2770" t="s">
        <v>1186</v>
      </c>
      <c r="BA2770">
        <v>14</v>
      </c>
      <c r="BC2770">
        <v>3</v>
      </c>
      <c r="BD2770" s="91">
        <v>13</v>
      </c>
      <c r="BE2770" s="93">
        <v>55</v>
      </c>
      <c r="BF2770" s="96">
        <f t="shared" si="1025"/>
        <v>13055</v>
      </c>
      <c r="BG2770" s="96">
        <f t="shared" si="1024"/>
        <v>13055</v>
      </c>
      <c r="BI2770" s="7" t="s">
        <v>1447</v>
      </c>
    </row>
    <row r="2771" spans="1:61" ht="14" hidden="1" customHeight="1" outlineLevel="1" x14ac:dyDescent="0.2">
      <c r="A2771" t="s">
        <v>1172</v>
      </c>
      <c r="B2771" t="s">
        <v>1186</v>
      </c>
      <c r="C2771" s="1">
        <f t="shared" si="1016"/>
        <v>142240</v>
      </c>
      <c r="D2771" s="7">
        <f>IF(N2771&gt;0, RANK(N2771,(N2771:P2771,Q2771:AF2771)),0)</f>
        <v>3</v>
      </c>
      <c r="E2771" s="7">
        <f>IF(O2771&gt;0,RANK(O2771,(N2771:P2771,Q2771:AF2771)),0)</f>
        <v>1</v>
      </c>
      <c r="F2771" s="7">
        <f>IF(P2771&gt;0,RANK(P2771,(N2771:P2771,Q2771:AF2771)),0)</f>
        <v>12</v>
      </c>
      <c r="G2771" s="1">
        <f t="shared" si="1017"/>
        <v>29911</v>
      </c>
      <c r="H2771" s="2">
        <f t="shared" si="1018"/>
        <v>0.21028543307086614</v>
      </c>
      <c r="I2771" s="2"/>
      <c r="J2771" s="2">
        <f t="shared" si="1019"/>
        <v>0.19306102362204725</v>
      </c>
      <c r="K2771" s="2">
        <f t="shared" si="1019"/>
        <v>0.40334645669291341</v>
      </c>
      <c r="L2771" s="2">
        <f t="shared" si="1019"/>
        <v>2.3832958380202475E-3</v>
      </c>
      <c r="M2771" s="2">
        <f t="shared" si="1020"/>
        <v>0.40120922384701907</v>
      </c>
      <c r="N2771" s="167">
        <v>27461</v>
      </c>
      <c r="O2771" s="167">
        <v>57372</v>
      </c>
      <c r="P2771" s="167">
        <v>339</v>
      </c>
      <c r="Q2771" s="167">
        <v>1713</v>
      </c>
      <c r="R2771" s="167">
        <v>481</v>
      </c>
      <c r="S2771" s="167"/>
      <c r="X2771" s="1"/>
      <c r="Y2771" s="53">
        <v>34874</v>
      </c>
      <c r="Z2771" s="53">
        <v>3638</v>
      </c>
      <c r="AA2771" s="53">
        <v>333</v>
      </c>
      <c r="AB2771" s="53">
        <v>398</v>
      </c>
      <c r="AC2771" s="53">
        <v>587</v>
      </c>
      <c r="AD2771" s="53">
        <v>1703</v>
      </c>
      <c r="AE2771" s="53">
        <v>375</v>
      </c>
      <c r="AF2771" s="53">
        <v>1732</v>
      </c>
      <c r="AG2771" s="53">
        <v>5065</v>
      </c>
      <c r="AH2771" s="53">
        <v>1138</v>
      </c>
      <c r="AI2771" s="53">
        <v>1125</v>
      </c>
      <c r="AJ2771" s="53">
        <v>1380</v>
      </c>
      <c r="AK2771" s="53">
        <v>779</v>
      </c>
      <c r="AL2771" s="53">
        <v>1275</v>
      </c>
      <c r="AM2771" s="53">
        <v>472</v>
      </c>
      <c r="AP2771" s="7">
        <f>IF(Q2771&gt;0,RANK(Q2771,(N2771:P2771,Q2771:AF2771)),0)</f>
        <v>6</v>
      </c>
      <c r="AQ2771" s="7">
        <f>IF(R2771&gt;0,RANK(R2771,(N2771:P2771,Q2771:AF2771)),0)</f>
        <v>9</v>
      </c>
      <c r="AR2771" s="7">
        <f>IF(T2771&gt;0,RANK(T2771,(N2771:P2771,Q2771:AF2771)),0)</f>
        <v>0</v>
      </c>
      <c r="AS2771" s="7">
        <f>IF(S2771&gt;0,RANK(S2771,(N2771:P2771,Q2771:AF2771)),0)</f>
        <v>0</v>
      </c>
      <c r="AT2771" s="2">
        <f t="shared" si="1021"/>
        <v>1.204302587176603E-2</v>
      </c>
      <c r="AU2771" s="2">
        <f t="shared" si="1021"/>
        <v>3.3816085489313838E-3</v>
      </c>
      <c r="AV2771" s="2">
        <f t="shared" si="1022"/>
        <v>0</v>
      </c>
      <c r="AW2771" s="2">
        <f t="shared" si="1023"/>
        <v>0</v>
      </c>
      <c r="AY2771" t="s">
        <v>1172</v>
      </c>
      <c r="AZ2771" t="s">
        <v>1186</v>
      </c>
      <c r="BA2771">
        <v>11</v>
      </c>
      <c r="BC2771">
        <v>3</v>
      </c>
      <c r="BD2771" s="91">
        <v>13</v>
      </c>
      <c r="BE2771" s="93">
        <v>57</v>
      </c>
      <c r="BF2771" s="96">
        <f t="shared" si="1025"/>
        <v>13057</v>
      </c>
      <c r="BG2771" s="96">
        <f t="shared" si="1024"/>
        <v>13057</v>
      </c>
      <c r="BI2771" s="7" t="s">
        <v>1447</v>
      </c>
    </row>
    <row r="2772" spans="1:61" ht="14" hidden="1" customHeight="1" outlineLevel="1" x14ac:dyDescent="0.2">
      <c r="A2772" t="s">
        <v>1272</v>
      </c>
      <c r="B2772" t="s">
        <v>1186</v>
      </c>
      <c r="C2772" s="1">
        <f t="shared" si="1016"/>
        <v>50714</v>
      </c>
      <c r="D2772" s="7">
        <f>IF(N2772&gt;0, RANK(N2772,(N2772:P2772,Q2772:AF2772)),0)</f>
        <v>1</v>
      </c>
      <c r="E2772" s="7">
        <f>IF(O2772&gt;0,RANK(O2772,(N2772:P2772,Q2772:AF2772)),0)</f>
        <v>2</v>
      </c>
      <c r="F2772" s="7">
        <f>IF(P2772&gt;0,RANK(P2772,(N2772:P2772,Q2772:AF2772)),0)</f>
        <v>11</v>
      </c>
      <c r="G2772" s="1">
        <f t="shared" si="1017"/>
        <v>16586</v>
      </c>
      <c r="H2772" s="2">
        <f t="shared" si="1018"/>
        <v>0.32704972985763298</v>
      </c>
      <c r="I2772" s="2"/>
      <c r="J2772" s="2">
        <f t="shared" si="1019"/>
        <v>0.48578301849587885</v>
      </c>
      <c r="K2772" s="2">
        <f t="shared" si="1019"/>
        <v>0.15873328863824585</v>
      </c>
      <c r="L2772" s="2">
        <f t="shared" si="1019"/>
        <v>2.878889458532161E-3</v>
      </c>
      <c r="M2772" s="2">
        <f t="shared" si="1020"/>
        <v>0.35260480340734307</v>
      </c>
      <c r="N2772" s="167">
        <v>24636</v>
      </c>
      <c r="O2772" s="167">
        <v>8050</v>
      </c>
      <c r="P2772" s="167">
        <v>146</v>
      </c>
      <c r="Q2772" s="167">
        <v>446</v>
      </c>
      <c r="R2772" s="167">
        <v>300</v>
      </c>
      <c r="S2772" s="167"/>
      <c r="X2772" s="1"/>
      <c r="Y2772" s="53">
        <v>5807</v>
      </c>
      <c r="Z2772" s="53">
        <v>1603</v>
      </c>
      <c r="AA2772" s="53">
        <v>235</v>
      </c>
      <c r="AB2772" s="53">
        <v>131</v>
      </c>
      <c r="AC2772" s="53">
        <v>169</v>
      </c>
      <c r="AD2772" s="53">
        <v>309</v>
      </c>
      <c r="AE2772" s="53">
        <v>112</v>
      </c>
      <c r="AF2772" s="53">
        <v>284</v>
      </c>
      <c r="AG2772" s="53">
        <v>4254</v>
      </c>
      <c r="AH2772" s="53">
        <v>1018</v>
      </c>
      <c r="AI2772" s="53">
        <v>186</v>
      </c>
      <c r="AJ2772" s="53">
        <v>1394</v>
      </c>
      <c r="AK2772" s="53">
        <v>479</v>
      </c>
      <c r="AL2772" s="53">
        <v>206</v>
      </c>
      <c r="AM2772" s="53">
        <v>949</v>
      </c>
      <c r="AP2772" s="7">
        <f>IF(Q2772&gt;0,RANK(Q2772,(N2772:P2772,Q2772:AF2772)),0)</f>
        <v>5</v>
      </c>
      <c r="AQ2772" s="7">
        <f>IF(R2772&gt;0,RANK(R2772,(N2772:P2772,Q2772:AF2772)),0)</f>
        <v>7</v>
      </c>
      <c r="AR2772" s="7">
        <f>IF(T2772&gt;0,RANK(T2772,(N2772:P2772,Q2772:AF2772)),0)</f>
        <v>0</v>
      </c>
      <c r="AS2772" s="7">
        <f>IF(S2772&gt;0,RANK(S2772,(N2772:P2772,Q2772:AF2772)),0)</f>
        <v>0</v>
      </c>
      <c r="AT2772" s="2">
        <f t="shared" si="1021"/>
        <v>8.7944157431872859E-3</v>
      </c>
      <c r="AU2772" s="2">
        <f t="shared" si="1021"/>
        <v>5.9155262846551249E-3</v>
      </c>
      <c r="AV2772" s="2">
        <f t="shared" si="1022"/>
        <v>0</v>
      </c>
      <c r="AW2772" s="2">
        <f t="shared" si="1023"/>
        <v>0</v>
      </c>
      <c r="AY2772" t="s">
        <v>1272</v>
      </c>
      <c r="AZ2772" t="s">
        <v>1186</v>
      </c>
      <c r="BC2772">
        <v>3</v>
      </c>
      <c r="BD2772" s="91">
        <v>13</v>
      </c>
      <c r="BE2772" s="93">
        <v>59</v>
      </c>
      <c r="BF2772" s="96">
        <f t="shared" si="1025"/>
        <v>13059</v>
      </c>
      <c r="BG2772" s="96">
        <f t="shared" si="1024"/>
        <v>13059</v>
      </c>
      <c r="BI2772" s="7" t="s">
        <v>1447</v>
      </c>
    </row>
    <row r="2773" spans="1:61" ht="14" hidden="1" customHeight="1" outlineLevel="1" x14ac:dyDescent="0.2">
      <c r="A2773" t="s">
        <v>1273</v>
      </c>
      <c r="B2773" t="s">
        <v>1186</v>
      </c>
      <c r="C2773" s="1">
        <f t="shared" si="1016"/>
        <v>1409</v>
      </c>
      <c r="D2773" s="7">
        <f>IF(N2773&gt;0, RANK(N2773,(N2773:P2773,Q2773:AF2773)),0)</f>
        <v>1</v>
      </c>
      <c r="E2773" s="7">
        <f>IF(O2773&gt;0,RANK(O2773,(N2773:P2773,Q2773:AF2773)),0)</f>
        <v>2</v>
      </c>
      <c r="F2773" s="7">
        <f>IF(P2773&gt;0,RANK(P2773,(N2773:P2773,Q2773:AF2773)),0)</f>
        <v>13</v>
      </c>
      <c r="G2773" s="1">
        <f t="shared" si="1017"/>
        <v>169</v>
      </c>
      <c r="H2773" s="2">
        <f t="shared" si="1018"/>
        <v>0.11994322214336409</v>
      </c>
      <c r="I2773" s="2"/>
      <c r="J2773" s="2">
        <f t="shared" si="1019"/>
        <v>0.33640880056777855</v>
      </c>
      <c r="K2773" s="2">
        <f t="shared" si="1019"/>
        <v>0.21646557842441447</v>
      </c>
      <c r="L2773" s="2">
        <f t="shared" si="1019"/>
        <v>1.4194464158977999E-3</v>
      </c>
      <c r="M2773" s="2">
        <f t="shared" si="1020"/>
        <v>0.44570617459190914</v>
      </c>
      <c r="N2773" s="167">
        <v>474</v>
      </c>
      <c r="O2773" s="167">
        <v>305</v>
      </c>
      <c r="P2773" s="167">
        <v>2</v>
      </c>
      <c r="Q2773" s="167">
        <v>6</v>
      </c>
      <c r="R2773" s="167">
        <v>5</v>
      </c>
      <c r="S2773" s="167"/>
      <c r="X2773" s="1"/>
      <c r="Y2773" s="53">
        <v>259</v>
      </c>
      <c r="Z2773" s="53">
        <v>29</v>
      </c>
      <c r="AA2773" s="53">
        <v>8</v>
      </c>
      <c r="AB2773" s="53">
        <v>3</v>
      </c>
      <c r="AC2773" s="53">
        <v>6</v>
      </c>
      <c r="AD2773" s="53">
        <v>18</v>
      </c>
      <c r="AE2773" s="53">
        <v>10</v>
      </c>
      <c r="AF2773" s="53">
        <v>16</v>
      </c>
      <c r="AG2773" s="53">
        <v>142</v>
      </c>
      <c r="AH2773" s="53">
        <v>31</v>
      </c>
      <c r="AI2773" s="53">
        <v>16</v>
      </c>
      <c r="AJ2773" s="53">
        <v>33</v>
      </c>
      <c r="AK2773" s="53">
        <v>22</v>
      </c>
      <c r="AL2773" s="53">
        <v>13</v>
      </c>
      <c r="AM2773" s="53">
        <v>11</v>
      </c>
      <c r="AP2773" s="7">
        <f>IF(Q2773&gt;0,RANK(Q2773,(N2773:P2773,Q2773:AF2773)),0)</f>
        <v>9</v>
      </c>
      <c r="AQ2773" s="7">
        <f>IF(R2773&gt;0,RANK(R2773,(N2773:P2773,Q2773:AF2773)),0)</f>
        <v>11</v>
      </c>
      <c r="AR2773" s="7">
        <f>IF(T2773&gt;0,RANK(T2773,(N2773:P2773,Q2773:AF2773)),0)</f>
        <v>0</v>
      </c>
      <c r="AS2773" s="7">
        <f>IF(S2773&gt;0,RANK(S2773,(N2773:P2773,Q2773:AF2773)),0)</f>
        <v>0</v>
      </c>
      <c r="AT2773" s="2">
        <f t="shared" si="1021"/>
        <v>4.2583392476933995E-3</v>
      </c>
      <c r="AU2773" s="2">
        <f t="shared" si="1021"/>
        <v>3.5486160397444995E-3</v>
      </c>
      <c r="AV2773" s="2">
        <f t="shared" si="1022"/>
        <v>0</v>
      </c>
      <c r="AW2773" s="2">
        <f t="shared" si="1023"/>
        <v>0</v>
      </c>
      <c r="AY2773" t="s">
        <v>1273</v>
      </c>
      <c r="AZ2773" t="s">
        <v>1186</v>
      </c>
      <c r="BA2773">
        <v>2</v>
      </c>
      <c r="BC2773">
        <v>3</v>
      </c>
      <c r="BD2773" s="91">
        <v>13</v>
      </c>
      <c r="BE2773" s="93">
        <v>61</v>
      </c>
      <c r="BF2773" s="96">
        <f t="shared" si="1025"/>
        <v>13061</v>
      </c>
      <c r="BG2773" s="96">
        <f t="shared" si="1024"/>
        <v>13061</v>
      </c>
      <c r="BI2773" s="7" t="s">
        <v>1447</v>
      </c>
    </row>
    <row r="2774" spans="1:61" ht="14" hidden="1" customHeight="1" outlineLevel="1" x14ac:dyDescent="0.2">
      <c r="A2774" t="s">
        <v>1421</v>
      </c>
      <c r="B2774" t="s">
        <v>1186</v>
      </c>
      <c r="C2774" s="1">
        <f t="shared" si="1016"/>
        <v>111262</v>
      </c>
      <c r="D2774" s="7">
        <f>IF(N2774&gt;0, RANK(N2774,(N2774:P2774,Q2774:AF2774)),0)</f>
        <v>1</v>
      </c>
      <c r="E2774" s="7">
        <f>IF(O2774&gt;0,RANK(O2774,(N2774:P2774,Q2774:AF2774)),0)</f>
        <v>2</v>
      </c>
      <c r="F2774" s="7">
        <f>IF(P2774&gt;0,RANK(P2774,(N2774:P2774,Q2774:AF2774)),0)</f>
        <v>5</v>
      </c>
      <c r="G2774" s="1">
        <f t="shared" si="1017"/>
        <v>58594</v>
      </c>
      <c r="H2774" s="2">
        <f t="shared" si="1018"/>
        <v>0.52663083532562782</v>
      </c>
      <c r="I2774" s="2"/>
      <c r="J2774" s="2">
        <f t="shared" si="1019"/>
        <v>0.59032733547842031</v>
      </c>
      <c r="K2774" s="2">
        <f t="shared" si="1019"/>
        <v>6.3696500152792504E-2</v>
      </c>
      <c r="L2774" s="2">
        <f t="shared" si="1019"/>
        <v>1.0111268896838093E-2</v>
      </c>
      <c r="M2774" s="2">
        <f t="shared" si="1020"/>
        <v>0.33586489547194909</v>
      </c>
      <c r="N2774" s="167">
        <v>65681</v>
      </c>
      <c r="O2774" s="167">
        <v>7087</v>
      </c>
      <c r="P2774" s="167">
        <v>1125</v>
      </c>
      <c r="Q2774" s="167">
        <v>327</v>
      </c>
      <c r="R2774" s="167">
        <v>257</v>
      </c>
      <c r="S2774" s="167"/>
      <c r="X2774" s="1"/>
      <c r="Y2774" s="53">
        <v>5361</v>
      </c>
      <c r="Z2774" s="53">
        <v>2846</v>
      </c>
      <c r="AA2774" s="53">
        <v>438</v>
      </c>
      <c r="AB2774" s="53">
        <v>332</v>
      </c>
      <c r="AC2774" s="53">
        <v>316</v>
      </c>
      <c r="AD2774" s="53">
        <v>557</v>
      </c>
      <c r="AE2774" s="53">
        <v>242</v>
      </c>
      <c r="AF2774" s="53">
        <v>548</v>
      </c>
      <c r="AG2774" s="53">
        <v>13738</v>
      </c>
      <c r="AH2774" s="53">
        <v>4397</v>
      </c>
      <c r="AI2774" s="53">
        <v>351</v>
      </c>
      <c r="AJ2774" s="53">
        <v>4295</v>
      </c>
      <c r="AK2774" s="53">
        <v>1935</v>
      </c>
      <c r="AL2774" s="53">
        <v>320</v>
      </c>
      <c r="AM2774" s="53">
        <v>1109</v>
      </c>
      <c r="AP2774" s="7">
        <f>IF(Q2774&gt;0,RANK(Q2774,(N2774:P2774,Q2774:AF2774)),0)</f>
        <v>10</v>
      </c>
      <c r="AQ2774" s="7">
        <f>IF(R2774&gt;0,RANK(R2774,(N2774:P2774,Q2774:AF2774)),0)</f>
        <v>12</v>
      </c>
      <c r="AR2774" s="7">
        <f>IF(T2774&gt;0,RANK(T2774,(N2774:P2774,Q2774:AF2774)),0)</f>
        <v>0</v>
      </c>
      <c r="AS2774" s="7">
        <f>IF(S2774&gt;0,RANK(S2774,(N2774:P2774,Q2774:AF2774)),0)</f>
        <v>0</v>
      </c>
      <c r="AT2774" s="2">
        <f t="shared" si="1021"/>
        <v>2.9390088260142725E-3</v>
      </c>
      <c r="AU2774" s="2">
        <f t="shared" si="1021"/>
        <v>2.3098632057665688E-3</v>
      </c>
      <c r="AV2774" s="2">
        <f t="shared" si="1022"/>
        <v>0</v>
      </c>
      <c r="AW2774" s="2">
        <f t="shared" si="1023"/>
        <v>0</v>
      </c>
      <c r="AY2774" t="s">
        <v>1421</v>
      </c>
      <c r="AZ2774" t="s">
        <v>1186</v>
      </c>
      <c r="BC2774">
        <v>3</v>
      </c>
      <c r="BD2774" s="91">
        <v>13</v>
      </c>
      <c r="BE2774" s="93">
        <v>63</v>
      </c>
      <c r="BF2774" s="96">
        <f t="shared" si="1025"/>
        <v>13063</v>
      </c>
      <c r="BG2774" s="96">
        <f t="shared" si="1024"/>
        <v>13063</v>
      </c>
      <c r="BI2774" s="7" t="s">
        <v>1447</v>
      </c>
    </row>
    <row r="2775" spans="1:61" ht="14" hidden="1" customHeight="1" outlineLevel="1" x14ac:dyDescent="0.2">
      <c r="A2775" t="s">
        <v>333</v>
      </c>
      <c r="B2775" t="s">
        <v>1186</v>
      </c>
      <c r="C2775" s="1">
        <f t="shared" si="1016"/>
        <v>2700</v>
      </c>
      <c r="D2775" s="7">
        <f>IF(N2775&gt;0, RANK(N2775,(N2775:P2775,Q2775:AF2775)),0)</f>
        <v>3</v>
      </c>
      <c r="E2775" s="7">
        <f>IF(O2775&gt;0,RANK(O2775,(N2775:P2775,Q2775:AF2775)),0)</f>
        <v>1</v>
      </c>
      <c r="F2775" s="7">
        <f>IF(P2775&gt;0,RANK(P2775,(N2775:P2775,Q2775:AF2775)),0)</f>
        <v>11</v>
      </c>
      <c r="G2775" s="1">
        <f t="shared" si="1017"/>
        <v>827</v>
      </c>
      <c r="H2775" s="2">
        <f t="shared" si="1018"/>
        <v>0.30629629629629629</v>
      </c>
      <c r="I2775" s="2"/>
      <c r="J2775" s="2">
        <f t="shared" si="1019"/>
        <v>8.8518518518518524E-2</v>
      </c>
      <c r="K2775" s="2">
        <f t="shared" si="1019"/>
        <v>0.39481481481481484</v>
      </c>
      <c r="L2775" s="2">
        <f t="shared" si="1019"/>
        <v>2.2222222222222222E-3</v>
      </c>
      <c r="M2775" s="2">
        <f t="shared" si="1020"/>
        <v>0.51444444444444437</v>
      </c>
      <c r="N2775" s="167">
        <v>239</v>
      </c>
      <c r="O2775" s="167">
        <v>1066</v>
      </c>
      <c r="P2775" s="167">
        <v>6</v>
      </c>
      <c r="Q2775" s="167">
        <v>11</v>
      </c>
      <c r="R2775" s="167">
        <v>5</v>
      </c>
      <c r="S2775" s="167"/>
      <c r="X2775" s="1"/>
      <c r="Y2775" s="53">
        <v>742</v>
      </c>
      <c r="Z2775" s="53">
        <v>40</v>
      </c>
      <c r="AA2775" s="53">
        <v>12</v>
      </c>
      <c r="AB2775" s="53">
        <v>11</v>
      </c>
      <c r="AC2775" s="53">
        <v>14</v>
      </c>
      <c r="AD2775" s="53">
        <v>72</v>
      </c>
      <c r="AE2775" s="53">
        <v>6</v>
      </c>
      <c r="AF2775" s="53">
        <v>37</v>
      </c>
      <c r="AG2775" s="53">
        <v>218</v>
      </c>
      <c r="AH2775" s="53">
        <v>36</v>
      </c>
      <c r="AI2775" s="53">
        <v>43</v>
      </c>
      <c r="AJ2775" s="53">
        <v>69</v>
      </c>
      <c r="AK2775" s="53">
        <v>17</v>
      </c>
      <c r="AL2775" s="53">
        <v>38</v>
      </c>
      <c r="AM2775" s="53">
        <v>18</v>
      </c>
      <c r="AP2775" s="7">
        <f>IF(Q2775&gt;0,RANK(Q2775,(N2775:P2775,Q2775:AF2775)),0)</f>
        <v>9</v>
      </c>
      <c r="AQ2775" s="7">
        <f>IF(R2775&gt;0,RANK(R2775,(N2775:P2775,Q2775:AF2775)),0)</f>
        <v>13</v>
      </c>
      <c r="AR2775" s="7">
        <f>IF(T2775&gt;0,RANK(T2775,(N2775:P2775,Q2775:AF2775)),0)</f>
        <v>0</v>
      </c>
      <c r="AS2775" s="7">
        <f>IF(S2775&gt;0,RANK(S2775,(N2775:P2775,Q2775:AF2775)),0)</f>
        <v>0</v>
      </c>
      <c r="AT2775" s="2">
        <f t="shared" si="1021"/>
        <v>4.0740740740740737E-3</v>
      </c>
      <c r="AU2775" s="2">
        <f t="shared" si="1021"/>
        <v>1.8518518518518519E-3</v>
      </c>
      <c r="AV2775" s="2">
        <f t="shared" si="1022"/>
        <v>0</v>
      </c>
      <c r="AW2775" s="2">
        <f t="shared" si="1023"/>
        <v>0</v>
      </c>
      <c r="AY2775" t="s">
        <v>333</v>
      </c>
      <c r="AZ2775" t="s">
        <v>1186</v>
      </c>
      <c r="BA2775">
        <v>1</v>
      </c>
      <c r="BC2775">
        <v>3</v>
      </c>
      <c r="BD2775" s="91">
        <v>13</v>
      </c>
      <c r="BE2775" s="93">
        <v>65</v>
      </c>
      <c r="BF2775" s="96">
        <f t="shared" si="1025"/>
        <v>13065</v>
      </c>
      <c r="BG2775" s="96">
        <f t="shared" si="1024"/>
        <v>13065</v>
      </c>
      <c r="BI2775" s="7" t="s">
        <v>1447</v>
      </c>
    </row>
    <row r="2776" spans="1:61" ht="14" hidden="1" customHeight="1" outlineLevel="1" x14ac:dyDescent="0.2">
      <c r="A2776" t="s">
        <v>334</v>
      </c>
      <c r="B2776" t="s">
        <v>1186</v>
      </c>
      <c r="C2776" s="1">
        <f t="shared" ref="C2776:C2807" si="1026">SUM(N2776:AN2776)</f>
        <v>388963</v>
      </c>
      <c r="D2776" s="7">
        <f>IF(N2776&gt;0, RANK(N2776,(N2776:P2776,Q2776:AF2776)),0)</f>
        <v>1</v>
      </c>
      <c r="E2776" s="7">
        <f>IF(O2776&gt;0,RANK(O2776,(N2776:P2776,Q2776:AF2776)),0)</f>
        <v>2</v>
      </c>
      <c r="F2776" s="7">
        <f>IF(P2776&gt;0,RANK(P2776,(N2776:P2776,Q2776:AF2776)),0)</f>
        <v>11</v>
      </c>
      <c r="G2776" s="1">
        <f t="shared" si="1017"/>
        <v>47547</v>
      </c>
      <c r="H2776" s="2">
        <f t="shared" si="1018"/>
        <v>0.12224041875448308</v>
      </c>
      <c r="I2776" s="2"/>
      <c r="J2776" s="2">
        <f t="shared" si="1019"/>
        <v>0.37556528512994808</v>
      </c>
      <c r="K2776" s="2">
        <f t="shared" si="1019"/>
        <v>0.25332486637546503</v>
      </c>
      <c r="L2776" s="2">
        <f t="shared" si="1019"/>
        <v>3.0979810418985867E-3</v>
      </c>
      <c r="M2776" s="2">
        <f t="shared" si="1020"/>
        <v>0.36801186745268838</v>
      </c>
      <c r="N2776" s="167">
        <v>146081</v>
      </c>
      <c r="O2776" s="167">
        <v>98534</v>
      </c>
      <c r="P2776" s="167">
        <v>1205</v>
      </c>
      <c r="Q2776" s="167">
        <v>3692</v>
      </c>
      <c r="R2776" s="167">
        <v>1579</v>
      </c>
      <c r="S2776" s="167"/>
      <c r="X2776" s="1"/>
      <c r="Y2776" s="53">
        <v>57863</v>
      </c>
      <c r="Z2776" s="53">
        <v>12917</v>
      </c>
      <c r="AA2776" s="53">
        <v>1626</v>
      </c>
      <c r="AB2776" s="53">
        <v>1193</v>
      </c>
      <c r="AC2776" s="53">
        <v>1569</v>
      </c>
      <c r="AD2776" s="53">
        <v>2922</v>
      </c>
      <c r="AE2776" s="53">
        <v>1065</v>
      </c>
      <c r="AF2776" s="53">
        <v>3336</v>
      </c>
      <c r="AG2776" s="53">
        <v>27799</v>
      </c>
      <c r="AH2776" s="53">
        <v>8510</v>
      </c>
      <c r="AI2776" s="53">
        <v>1894</v>
      </c>
      <c r="AJ2776" s="53">
        <v>8518</v>
      </c>
      <c r="AK2776" s="53">
        <v>4179</v>
      </c>
      <c r="AL2776" s="53">
        <v>2266</v>
      </c>
      <c r="AM2776" s="53">
        <v>2215</v>
      </c>
      <c r="AP2776" s="7">
        <f>IF(Q2776&gt;0,RANK(Q2776,(N2776:P2776,Q2776:AF2776)),0)</f>
        <v>5</v>
      </c>
      <c r="AQ2776" s="7">
        <f>IF(R2776&gt;0,RANK(R2776,(N2776:P2776,Q2776:AF2776)),0)</f>
        <v>9</v>
      </c>
      <c r="AR2776" s="7">
        <f>IF(T2776&gt;0,RANK(T2776,(N2776:P2776,Q2776:AF2776)),0)</f>
        <v>0</v>
      </c>
      <c r="AS2776" s="7">
        <f>IF(S2776&gt;0,RANK(S2776,(N2776:P2776,Q2776:AF2776)),0)</f>
        <v>0</v>
      </c>
      <c r="AT2776" s="2">
        <f t="shared" si="1021"/>
        <v>9.4919053997423921E-3</v>
      </c>
      <c r="AU2776" s="2">
        <f t="shared" si="1021"/>
        <v>4.0595120872679406E-3</v>
      </c>
      <c r="AV2776" s="2">
        <f t="shared" si="1022"/>
        <v>0</v>
      </c>
      <c r="AW2776" s="2">
        <f t="shared" si="1023"/>
        <v>0</v>
      </c>
      <c r="AY2776" t="s">
        <v>334</v>
      </c>
      <c r="AZ2776" t="s">
        <v>1186</v>
      </c>
      <c r="BC2776">
        <v>3</v>
      </c>
      <c r="BD2776" s="91">
        <v>13</v>
      </c>
      <c r="BE2776" s="93">
        <v>67</v>
      </c>
      <c r="BF2776" s="96">
        <f t="shared" si="1025"/>
        <v>13067</v>
      </c>
      <c r="BG2776" s="96">
        <f t="shared" si="1024"/>
        <v>13067</v>
      </c>
      <c r="BI2776" s="7" t="s">
        <v>1447</v>
      </c>
    </row>
    <row r="2777" spans="1:61" ht="14" hidden="1" customHeight="1" outlineLevel="1" x14ac:dyDescent="0.2">
      <c r="A2777" t="s">
        <v>987</v>
      </c>
      <c r="B2777" t="s">
        <v>1186</v>
      </c>
      <c r="C2777" s="1">
        <f t="shared" si="1026"/>
        <v>14722</v>
      </c>
      <c r="D2777" s="7">
        <f>IF(N2777&gt;0, RANK(N2777,(N2777:P2777,Q2777:AF2777)),0)</f>
        <v>3</v>
      </c>
      <c r="E2777" s="7">
        <f>IF(O2777&gt;0,RANK(O2777,(N2777:P2777,Q2777:AF2777)),0)</f>
        <v>2</v>
      </c>
      <c r="F2777" s="7">
        <f>IF(P2777&gt;0,RANK(P2777,(N2777:P2777,Q2777:AF2777)),0)</f>
        <v>13</v>
      </c>
      <c r="G2777" s="1">
        <f t="shared" si="1017"/>
        <v>1869</v>
      </c>
      <c r="H2777" s="2">
        <f t="shared" si="1018"/>
        <v>0.12695285966580627</v>
      </c>
      <c r="I2777" s="2"/>
      <c r="J2777" s="2">
        <f t="shared" si="1019"/>
        <v>0.16675723407145768</v>
      </c>
      <c r="K2777" s="2">
        <f t="shared" si="1019"/>
        <v>0.29371009373726398</v>
      </c>
      <c r="L2777" s="2">
        <f t="shared" si="1019"/>
        <v>1.7660643934248063E-3</v>
      </c>
      <c r="M2777" s="2">
        <f t="shared" si="1020"/>
        <v>0.53776660779785346</v>
      </c>
      <c r="N2777" s="167">
        <v>2455</v>
      </c>
      <c r="O2777" s="167">
        <v>4324</v>
      </c>
      <c r="P2777" s="167">
        <v>26</v>
      </c>
      <c r="Q2777" s="167">
        <v>51</v>
      </c>
      <c r="R2777" s="167">
        <v>29</v>
      </c>
      <c r="S2777" s="167"/>
      <c r="X2777" s="1"/>
      <c r="Y2777" s="53">
        <v>4853</v>
      </c>
      <c r="Z2777" s="53">
        <v>307</v>
      </c>
      <c r="AA2777" s="53">
        <v>50</v>
      </c>
      <c r="AB2777" s="53">
        <v>47</v>
      </c>
      <c r="AC2777" s="53">
        <v>62</v>
      </c>
      <c r="AD2777" s="53">
        <v>239</v>
      </c>
      <c r="AE2777" s="53">
        <v>42</v>
      </c>
      <c r="AF2777" s="53">
        <v>125</v>
      </c>
      <c r="AG2777" s="53">
        <v>821</v>
      </c>
      <c r="AH2777" s="53">
        <v>234</v>
      </c>
      <c r="AI2777" s="53">
        <v>180</v>
      </c>
      <c r="AJ2777" s="53">
        <v>300</v>
      </c>
      <c r="AK2777" s="53">
        <v>87</v>
      </c>
      <c r="AL2777" s="53">
        <v>427</v>
      </c>
      <c r="AM2777" s="53">
        <v>63</v>
      </c>
      <c r="AP2777" s="7">
        <f>IF(Q2777&gt;0,RANK(Q2777,(N2777:P2777,Q2777:AF2777)),0)</f>
        <v>8</v>
      </c>
      <c r="AQ2777" s="7">
        <f>IF(R2777&gt;0,RANK(R2777,(N2777:P2777,Q2777:AF2777)),0)</f>
        <v>12</v>
      </c>
      <c r="AR2777" s="7">
        <f>IF(T2777&gt;0,RANK(T2777,(N2777:P2777,Q2777:AF2777)),0)</f>
        <v>0</v>
      </c>
      <c r="AS2777" s="7">
        <f>IF(S2777&gt;0,RANK(S2777,(N2777:P2777,Q2777:AF2777)),0)</f>
        <v>0</v>
      </c>
      <c r="AT2777" s="2">
        <f t="shared" si="1021"/>
        <v>3.4642032332563512E-3</v>
      </c>
      <c r="AU2777" s="2">
        <f t="shared" si="1021"/>
        <v>1.9698410542045917E-3</v>
      </c>
      <c r="AV2777" s="2">
        <f t="shared" si="1022"/>
        <v>0</v>
      </c>
      <c r="AW2777" s="2">
        <f t="shared" si="1023"/>
        <v>0</v>
      </c>
      <c r="AY2777" t="s">
        <v>987</v>
      </c>
      <c r="AZ2777" t="s">
        <v>1186</v>
      </c>
      <c r="BA2777">
        <v>12</v>
      </c>
      <c r="BC2777">
        <v>3</v>
      </c>
      <c r="BD2777" s="91">
        <v>13</v>
      </c>
      <c r="BE2777" s="93">
        <v>69</v>
      </c>
      <c r="BF2777" s="96">
        <f t="shared" si="1025"/>
        <v>13069</v>
      </c>
      <c r="BG2777" s="96">
        <f t="shared" si="1024"/>
        <v>13069</v>
      </c>
      <c r="BI2777" s="7" t="s">
        <v>1447</v>
      </c>
    </row>
    <row r="2778" spans="1:61" ht="14" hidden="1" customHeight="1" outlineLevel="1" x14ac:dyDescent="0.2">
      <c r="A2778" t="s">
        <v>1320</v>
      </c>
      <c r="B2778" t="s">
        <v>1186</v>
      </c>
      <c r="C2778" s="1">
        <f t="shared" si="1026"/>
        <v>15782</v>
      </c>
      <c r="D2778" s="7">
        <f>IF(N2778&gt;0, RANK(N2778,(N2778:P2778,Q2778:AF2778)),0)</f>
        <v>3</v>
      </c>
      <c r="E2778" s="7">
        <f>IF(O2778&gt;0,RANK(O2778,(N2778:P2778,Q2778:AF2778)),0)</f>
        <v>1</v>
      </c>
      <c r="F2778" s="7">
        <f>IF(P2778&gt;0,RANK(P2778,(N2778:P2778,Q2778:AF2778)),0)</f>
        <v>13</v>
      </c>
      <c r="G2778" s="1">
        <f t="shared" si="1017"/>
        <v>4031</v>
      </c>
      <c r="H2778" s="2">
        <f t="shared" si="1018"/>
        <v>0.25541756431377521</v>
      </c>
      <c r="I2778" s="2"/>
      <c r="J2778" s="2">
        <f t="shared" si="1019"/>
        <v>0.16037257635280699</v>
      </c>
      <c r="K2778" s="2">
        <f t="shared" si="1019"/>
        <v>0.41579014066658221</v>
      </c>
      <c r="L2778" s="2">
        <f t="shared" si="1019"/>
        <v>1.0771765302243061E-3</v>
      </c>
      <c r="M2778" s="2">
        <f t="shared" si="1020"/>
        <v>0.42276010645038647</v>
      </c>
      <c r="N2778" s="167">
        <v>2531</v>
      </c>
      <c r="O2778" s="167">
        <v>6562</v>
      </c>
      <c r="P2778" s="167">
        <v>17</v>
      </c>
      <c r="Q2778" s="167">
        <v>75</v>
      </c>
      <c r="R2778" s="167">
        <v>30</v>
      </c>
      <c r="S2778" s="167"/>
      <c r="X2778" s="1"/>
      <c r="Y2778" s="53">
        <v>4336</v>
      </c>
      <c r="Z2778" s="53">
        <v>260</v>
      </c>
      <c r="AA2778" s="53">
        <v>38</v>
      </c>
      <c r="AB2778" s="53">
        <v>44</v>
      </c>
      <c r="AC2778" s="53">
        <v>42</v>
      </c>
      <c r="AD2778" s="53">
        <v>215</v>
      </c>
      <c r="AE2778" s="53">
        <v>36</v>
      </c>
      <c r="AF2778" s="53">
        <v>134</v>
      </c>
      <c r="AG2778" s="53">
        <v>655</v>
      </c>
      <c r="AH2778" s="53">
        <v>162</v>
      </c>
      <c r="AI2778" s="53">
        <v>137</v>
      </c>
      <c r="AJ2778" s="53">
        <v>228</v>
      </c>
      <c r="AK2778" s="53">
        <v>62</v>
      </c>
      <c r="AL2778" s="53">
        <v>156</v>
      </c>
      <c r="AM2778" s="53">
        <v>62</v>
      </c>
      <c r="AP2778" s="7">
        <f>IF(Q2778&gt;0,RANK(Q2778,(N2778:P2778,Q2778:AF2778)),0)</f>
        <v>7</v>
      </c>
      <c r="AQ2778" s="7">
        <f>IF(R2778&gt;0,RANK(R2778,(N2778:P2778,Q2778:AF2778)),0)</f>
        <v>12</v>
      </c>
      <c r="AR2778" s="7">
        <f>IF(T2778&gt;0,RANK(T2778,(N2778:P2778,Q2778:AF2778)),0)</f>
        <v>0</v>
      </c>
      <c r="AS2778" s="7">
        <f>IF(S2778&gt;0,RANK(S2778,(N2778:P2778,Q2778:AF2778)),0)</f>
        <v>0</v>
      </c>
      <c r="AT2778" s="2">
        <f t="shared" si="1021"/>
        <v>4.7522493980484094E-3</v>
      </c>
      <c r="AU2778" s="2">
        <f t="shared" si="1021"/>
        <v>1.9008997592193638E-3</v>
      </c>
      <c r="AV2778" s="2">
        <f t="shared" si="1022"/>
        <v>0</v>
      </c>
      <c r="AW2778" s="2">
        <f t="shared" si="1023"/>
        <v>0</v>
      </c>
      <c r="AY2778" t="s">
        <v>1320</v>
      </c>
      <c r="AZ2778" t="s">
        <v>1186</v>
      </c>
      <c r="BA2778">
        <v>8</v>
      </c>
      <c r="BC2778">
        <v>3</v>
      </c>
      <c r="BD2778" s="91">
        <v>13</v>
      </c>
      <c r="BE2778" s="93">
        <v>71</v>
      </c>
      <c r="BF2778" s="96">
        <f t="shared" si="1025"/>
        <v>13071</v>
      </c>
      <c r="BG2778" s="96">
        <f t="shared" si="1024"/>
        <v>13071</v>
      </c>
      <c r="BI2778" s="7" t="s">
        <v>1447</v>
      </c>
    </row>
    <row r="2779" spans="1:61" ht="14" hidden="1" customHeight="1" outlineLevel="1" x14ac:dyDescent="0.2">
      <c r="A2779" t="s">
        <v>648</v>
      </c>
      <c r="B2779" t="s">
        <v>1186</v>
      </c>
      <c r="C2779" s="1">
        <f t="shared" si="1026"/>
        <v>79405</v>
      </c>
      <c r="D2779" s="7">
        <f>IF(N2779&gt;0, RANK(N2779,(N2779:P2779,Q2779:AF2779)),0)</f>
        <v>3</v>
      </c>
      <c r="E2779" s="7">
        <f>IF(O2779&gt;0,RANK(O2779,(N2779:P2779,Q2779:AF2779)),0)</f>
        <v>1</v>
      </c>
      <c r="F2779" s="7">
        <f>IF(P2779&gt;0,RANK(P2779,(N2779:P2779,Q2779:AF2779)),0)</f>
        <v>13</v>
      </c>
      <c r="G2779" s="1">
        <f t="shared" si="1017"/>
        <v>12361</v>
      </c>
      <c r="H2779" s="2">
        <f t="shared" si="1018"/>
        <v>0.15567029784018638</v>
      </c>
      <c r="I2779" s="2"/>
      <c r="J2779" s="2">
        <f t="shared" si="1019"/>
        <v>0.2045840942006171</v>
      </c>
      <c r="K2779" s="2">
        <f t="shared" si="1019"/>
        <v>0.36025439204080345</v>
      </c>
      <c r="L2779" s="2">
        <f t="shared" si="1019"/>
        <v>2.5942950695800014E-3</v>
      </c>
      <c r="M2779" s="2">
        <f t="shared" si="1020"/>
        <v>0.4325672186889995</v>
      </c>
      <c r="N2779" s="167">
        <v>16245</v>
      </c>
      <c r="O2779" s="167">
        <v>28606</v>
      </c>
      <c r="P2779" s="167">
        <v>206</v>
      </c>
      <c r="Q2779" s="167">
        <v>748</v>
      </c>
      <c r="R2779" s="167">
        <v>256</v>
      </c>
      <c r="S2779" s="167"/>
      <c r="X2779" s="1"/>
      <c r="Y2779" s="53">
        <v>18299</v>
      </c>
      <c r="Z2779" s="53">
        <v>2054</v>
      </c>
      <c r="AA2779" s="53">
        <v>1545</v>
      </c>
      <c r="AB2779" s="53">
        <v>274</v>
      </c>
      <c r="AC2779" s="53">
        <v>303</v>
      </c>
      <c r="AD2779" s="53">
        <v>909</v>
      </c>
      <c r="AE2779" s="53">
        <v>235</v>
      </c>
      <c r="AF2779" s="53">
        <v>866</v>
      </c>
      <c r="AG2779" s="53">
        <v>4100</v>
      </c>
      <c r="AH2779" s="53">
        <v>1213</v>
      </c>
      <c r="AI2779" s="53">
        <v>673</v>
      </c>
      <c r="AJ2779" s="53">
        <v>1238</v>
      </c>
      <c r="AK2779" s="53">
        <v>564</v>
      </c>
      <c r="AL2779" s="53">
        <v>685</v>
      </c>
      <c r="AM2779" s="53">
        <v>386</v>
      </c>
      <c r="AP2779" s="7">
        <f>IF(Q2779&gt;0,RANK(Q2779,(N2779:P2779,Q2779:AF2779)),0)</f>
        <v>8</v>
      </c>
      <c r="AQ2779" s="7">
        <f>IF(R2779&gt;0,RANK(R2779,(N2779:P2779,Q2779:AF2779)),0)</f>
        <v>11</v>
      </c>
      <c r="AR2779" s="7">
        <f>IF(T2779&gt;0,RANK(T2779,(N2779:P2779,Q2779:AF2779)),0)</f>
        <v>0</v>
      </c>
      <c r="AS2779" s="7">
        <f>IF(S2779&gt;0,RANK(S2779,(N2779:P2779,Q2779:AF2779)),0)</f>
        <v>0</v>
      </c>
      <c r="AT2779" s="2">
        <f t="shared" si="1021"/>
        <v>9.4200617089603925E-3</v>
      </c>
      <c r="AU2779" s="2">
        <f t="shared" si="1021"/>
        <v>3.2239783388955355E-3</v>
      </c>
      <c r="AV2779" s="2">
        <f t="shared" si="1022"/>
        <v>0</v>
      </c>
      <c r="AW2779" s="2">
        <f t="shared" si="1023"/>
        <v>0</v>
      </c>
      <c r="AY2779" t="s">
        <v>648</v>
      </c>
      <c r="AZ2779" t="s">
        <v>1186</v>
      </c>
      <c r="BC2779">
        <v>3</v>
      </c>
      <c r="BD2779" s="91">
        <v>13</v>
      </c>
      <c r="BE2779" s="93">
        <v>73</v>
      </c>
      <c r="BF2779" s="96">
        <f t="shared" si="1025"/>
        <v>13073</v>
      </c>
      <c r="BG2779" s="96">
        <f t="shared" si="1024"/>
        <v>13073</v>
      </c>
      <c r="BI2779" s="7" t="s">
        <v>1447</v>
      </c>
    </row>
    <row r="2780" spans="1:61" ht="14" hidden="1" customHeight="1" outlineLevel="1" x14ac:dyDescent="0.2">
      <c r="A2780" t="s">
        <v>1878</v>
      </c>
      <c r="B2780" t="s">
        <v>1186</v>
      </c>
      <c r="C2780" s="1">
        <f t="shared" si="1026"/>
        <v>6914</v>
      </c>
      <c r="D2780" s="7">
        <f>IF(N2780&gt;0, RANK(N2780,(N2780:P2780,Q2780:AF2780)),0)</f>
        <v>3</v>
      </c>
      <c r="E2780" s="7">
        <f>IF(O2780&gt;0,RANK(O2780,(N2780:P2780,Q2780:AF2780)),0)</f>
        <v>1</v>
      </c>
      <c r="F2780" s="7">
        <f>IF(P2780&gt;0,RANK(P2780,(N2780:P2780,Q2780:AF2780)),0)</f>
        <v>13</v>
      </c>
      <c r="G2780" s="1">
        <f t="shared" si="1017"/>
        <v>1618</v>
      </c>
      <c r="H2780" s="2">
        <f t="shared" si="1018"/>
        <v>0.23401793462539774</v>
      </c>
      <c r="I2780" s="2"/>
      <c r="J2780" s="2">
        <f t="shared" si="1019"/>
        <v>0.15692797223025745</v>
      </c>
      <c r="K2780" s="2">
        <f t="shared" si="1019"/>
        <v>0.39094590685565517</v>
      </c>
      <c r="L2780" s="2">
        <f t="shared" si="1019"/>
        <v>1.7356089094590686E-3</v>
      </c>
      <c r="M2780" s="2">
        <f t="shared" si="1020"/>
        <v>0.45039051200462832</v>
      </c>
      <c r="N2780" s="167">
        <v>1085</v>
      </c>
      <c r="O2780" s="167">
        <v>2703</v>
      </c>
      <c r="P2780" s="167">
        <v>12</v>
      </c>
      <c r="Q2780" s="167">
        <v>39</v>
      </c>
      <c r="R2780" s="167">
        <v>13</v>
      </c>
      <c r="S2780" s="167"/>
      <c r="X2780" s="1"/>
      <c r="Y2780" s="53">
        <v>1762</v>
      </c>
      <c r="Z2780" s="53">
        <v>145</v>
      </c>
      <c r="AA2780" s="53">
        <v>45</v>
      </c>
      <c r="AB2780" s="53">
        <v>19</v>
      </c>
      <c r="AC2780" s="53">
        <v>32</v>
      </c>
      <c r="AD2780" s="53">
        <v>103</v>
      </c>
      <c r="AE2780" s="53">
        <v>18</v>
      </c>
      <c r="AF2780" s="53">
        <v>68</v>
      </c>
      <c r="AG2780" s="53">
        <v>400</v>
      </c>
      <c r="AH2780" s="53">
        <v>106</v>
      </c>
      <c r="AI2780" s="53">
        <v>60</v>
      </c>
      <c r="AJ2780" s="53">
        <v>106</v>
      </c>
      <c r="AK2780" s="53">
        <v>50</v>
      </c>
      <c r="AL2780" s="53">
        <v>125</v>
      </c>
      <c r="AM2780" s="53">
        <v>23</v>
      </c>
      <c r="AP2780" s="7">
        <f>IF(Q2780&gt;0,RANK(Q2780,(N2780:P2780,Q2780:AF2780)),0)</f>
        <v>8</v>
      </c>
      <c r="AQ2780" s="7">
        <f>IF(R2780&gt;0,RANK(R2780,(N2780:P2780,Q2780:AF2780)),0)</f>
        <v>12</v>
      </c>
      <c r="AR2780" s="7">
        <f>IF(T2780&gt;0,RANK(T2780,(N2780:P2780,Q2780:AF2780)),0)</f>
        <v>0</v>
      </c>
      <c r="AS2780" s="7">
        <f>IF(S2780&gt;0,RANK(S2780,(N2780:P2780,Q2780:AF2780)),0)</f>
        <v>0</v>
      </c>
      <c r="AT2780" s="2">
        <f t="shared" si="1021"/>
        <v>5.6407289557419728E-3</v>
      </c>
      <c r="AU2780" s="2">
        <f t="shared" si="1021"/>
        <v>1.8802429852473243E-3</v>
      </c>
      <c r="AV2780" s="2">
        <f t="shared" si="1022"/>
        <v>0</v>
      </c>
      <c r="AW2780" s="2">
        <f t="shared" si="1023"/>
        <v>0</v>
      </c>
      <c r="AY2780" t="s">
        <v>1878</v>
      </c>
      <c r="AZ2780" t="s">
        <v>1186</v>
      </c>
      <c r="BA2780">
        <v>8</v>
      </c>
      <c r="BC2780">
        <v>3</v>
      </c>
      <c r="BD2780" s="91">
        <v>13</v>
      </c>
      <c r="BE2780" s="93">
        <v>75</v>
      </c>
      <c r="BF2780" s="96">
        <f t="shared" si="1025"/>
        <v>13075</v>
      </c>
      <c r="BG2780" s="96">
        <f t="shared" si="1024"/>
        <v>13075</v>
      </c>
      <c r="BI2780" s="7" t="s">
        <v>1447</v>
      </c>
    </row>
    <row r="2781" spans="1:61" ht="14" hidden="1" customHeight="1" outlineLevel="1" x14ac:dyDescent="0.2">
      <c r="A2781" t="s">
        <v>669</v>
      </c>
      <c r="B2781" t="s">
        <v>1186</v>
      </c>
      <c r="C2781" s="1">
        <f t="shared" si="1026"/>
        <v>75642</v>
      </c>
      <c r="D2781" s="7">
        <f>IF(N2781&gt;0, RANK(N2781,(N2781:P2781,Q2781:AF2781)),0)</f>
        <v>3</v>
      </c>
      <c r="E2781" s="7">
        <f>IF(O2781&gt;0,RANK(O2781,(N2781:P2781,Q2781:AF2781)),0)</f>
        <v>1</v>
      </c>
      <c r="F2781" s="7">
        <f>IF(P2781&gt;0,RANK(P2781,(N2781:P2781,Q2781:AF2781)),0)</f>
        <v>11</v>
      </c>
      <c r="G2781" s="1">
        <f t="shared" si="1017"/>
        <v>12334</v>
      </c>
      <c r="H2781" s="2">
        <f t="shared" si="1018"/>
        <v>0.16305756061447343</v>
      </c>
      <c r="I2781" s="2"/>
      <c r="J2781" s="2">
        <f t="shared" si="1019"/>
        <v>0.21936225906242562</v>
      </c>
      <c r="K2781" s="2">
        <f t="shared" si="1019"/>
        <v>0.38241981967689909</v>
      </c>
      <c r="L2781" s="2">
        <f t="shared" si="1019"/>
        <v>2.0226858094709288E-3</v>
      </c>
      <c r="M2781" s="2">
        <f t="shared" si="1020"/>
        <v>0.39619523545120444</v>
      </c>
      <c r="N2781" s="167">
        <v>16593</v>
      </c>
      <c r="O2781" s="167">
        <v>28927</v>
      </c>
      <c r="P2781" s="167">
        <v>153</v>
      </c>
      <c r="Q2781" s="167">
        <v>686</v>
      </c>
      <c r="R2781" s="167">
        <v>213</v>
      </c>
      <c r="S2781" s="167"/>
      <c r="X2781" s="1"/>
      <c r="Y2781" s="53">
        <v>18824</v>
      </c>
      <c r="Z2781" s="53">
        <v>1526</v>
      </c>
      <c r="AA2781" s="53">
        <v>146</v>
      </c>
      <c r="AB2781" s="53">
        <v>197</v>
      </c>
      <c r="AC2781" s="53">
        <v>232</v>
      </c>
      <c r="AD2781" s="53">
        <v>941</v>
      </c>
      <c r="AE2781" s="53">
        <v>145</v>
      </c>
      <c r="AF2781" s="53">
        <v>795</v>
      </c>
      <c r="AG2781" s="53">
        <v>2732</v>
      </c>
      <c r="AH2781" s="53">
        <v>737</v>
      </c>
      <c r="AI2781" s="53">
        <v>589</v>
      </c>
      <c r="AJ2781" s="53">
        <v>873</v>
      </c>
      <c r="AK2781" s="53">
        <v>411</v>
      </c>
      <c r="AL2781" s="53">
        <v>636</v>
      </c>
      <c r="AM2781" s="53">
        <v>286</v>
      </c>
      <c r="AP2781" s="7">
        <f>IF(Q2781&gt;0,RANK(Q2781,(N2781:P2781,Q2781:AF2781)),0)</f>
        <v>7</v>
      </c>
      <c r="AQ2781" s="7">
        <f>IF(R2781&gt;0,RANK(R2781,(N2781:P2781,Q2781:AF2781)),0)</f>
        <v>9</v>
      </c>
      <c r="AR2781" s="7">
        <f>IF(T2781&gt;0,RANK(T2781,(N2781:P2781,Q2781:AF2781)),0)</f>
        <v>0</v>
      </c>
      <c r="AS2781" s="7">
        <f>IF(S2781&gt;0,RANK(S2781,(N2781:P2781,Q2781:AF2781)),0)</f>
        <v>0</v>
      </c>
      <c r="AT2781" s="2">
        <f t="shared" si="1021"/>
        <v>9.0690357208957992E-3</v>
      </c>
      <c r="AU2781" s="2">
        <f t="shared" si="1021"/>
        <v>2.8158959308320773E-3</v>
      </c>
      <c r="AV2781" s="2">
        <f t="shared" si="1022"/>
        <v>0</v>
      </c>
      <c r="AW2781" s="2">
        <f t="shared" si="1023"/>
        <v>0</v>
      </c>
      <c r="AY2781" t="s">
        <v>669</v>
      </c>
      <c r="AZ2781" t="s">
        <v>1186</v>
      </c>
      <c r="BA2781">
        <v>3</v>
      </c>
      <c r="BC2781">
        <v>3</v>
      </c>
      <c r="BD2781" s="91">
        <v>13</v>
      </c>
      <c r="BE2781" s="93">
        <v>77</v>
      </c>
      <c r="BF2781" s="96">
        <f t="shared" si="1025"/>
        <v>13077</v>
      </c>
      <c r="BG2781" s="96">
        <f t="shared" si="1024"/>
        <v>13077</v>
      </c>
      <c r="BI2781" s="7" t="s">
        <v>1447</v>
      </c>
    </row>
    <row r="2782" spans="1:61" ht="14" hidden="1" customHeight="1" outlineLevel="1" x14ac:dyDescent="0.2">
      <c r="A2782" t="s">
        <v>165</v>
      </c>
      <c r="B2782" t="s">
        <v>1186</v>
      </c>
      <c r="C2782" s="1">
        <f t="shared" si="1026"/>
        <v>5998</v>
      </c>
      <c r="D2782" s="7">
        <f>IF(N2782&gt;0, RANK(N2782,(N2782:P2782,Q2782:AF2782)),0)</f>
        <v>3</v>
      </c>
      <c r="E2782" s="7">
        <f>IF(O2782&gt;0,RANK(O2782,(N2782:P2782,Q2782:AF2782)),0)</f>
        <v>1</v>
      </c>
      <c r="F2782" s="7">
        <f>IF(P2782&gt;0,RANK(P2782,(N2782:P2782,Q2782:AF2782)),0)</f>
        <v>13</v>
      </c>
      <c r="G2782" s="1">
        <f t="shared" si="1017"/>
        <v>1109</v>
      </c>
      <c r="H2782" s="2">
        <f t="shared" si="1018"/>
        <v>0.18489496498832944</v>
      </c>
      <c r="I2782" s="2"/>
      <c r="J2782" s="2">
        <f t="shared" si="1019"/>
        <v>0.19539846615538514</v>
      </c>
      <c r="K2782" s="2">
        <f t="shared" si="1019"/>
        <v>0.38029343114371456</v>
      </c>
      <c r="L2782" s="2">
        <f t="shared" si="1019"/>
        <v>8.336112037345782E-4</v>
      </c>
      <c r="M2782" s="2">
        <f t="shared" si="1020"/>
        <v>0.42347449149716571</v>
      </c>
      <c r="N2782" s="167">
        <v>1172</v>
      </c>
      <c r="O2782" s="167">
        <v>2281</v>
      </c>
      <c r="P2782" s="167">
        <v>5</v>
      </c>
      <c r="Q2782" s="167">
        <v>29</v>
      </c>
      <c r="R2782" s="167">
        <v>9</v>
      </c>
      <c r="S2782" s="167"/>
      <c r="X2782" s="1"/>
      <c r="Y2782" s="53">
        <v>1771</v>
      </c>
      <c r="Z2782" s="53">
        <v>87</v>
      </c>
      <c r="AA2782" s="53">
        <v>10</v>
      </c>
      <c r="AB2782" s="53">
        <v>17</v>
      </c>
      <c r="AC2782" s="53">
        <v>36</v>
      </c>
      <c r="AD2782" s="53">
        <v>77</v>
      </c>
      <c r="AE2782" s="53">
        <v>10</v>
      </c>
      <c r="AF2782" s="53">
        <v>30</v>
      </c>
      <c r="AG2782" s="53">
        <v>179</v>
      </c>
      <c r="AH2782" s="53">
        <v>55</v>
      </c>
      <c r="AI2782" s="53">
        <v>64</v>
      </c>
      <c r="AJ2782" s="53">
        <v>53</v>
      </c>
      <c r="AK2782" s="53">
        <v>28</v>
      </c>
      <c r="AL2782" s="53">
        <v>55</v>
      </c>
      <c r="AM2782" s="53">
        <v>30</v>
      </c>
      <c r="AP2782" s="7">
        <f>IF(Q2782&gt;0,RANK(Q2782,(N2782:P2782,Q2782:AF2782)),0)</f>
        <v>8</v>
      </c>
      <c r="AQ2782" s="7">
        <f>IF(R2782&gt;0,RANK(R2782,(N2782:P2782,Q2782:AF2782)),0)</f>
        <v>12</v>
      </c>
      <c r="AR2782" s="7">
        <f>IF(T2782&gt;0,RANK(T2782,(N2782:P2782,Q2782:AF2782)),0)</f>
        <v>0</v>
      </c>
      <c r="AS2782" s="7">
        <f>IF(S2782&gt;0,RANK(S2782,(N2782:P2782,Q2782:AF2782)),0)</f>
        <v>0</v>
      </c>
      <c r="AT2782" s="2">
        <f t="shared" si="1021"/>
        <v>4.8349449816605539E-3</v>
      </c>
      <c r="AU2782" s="2">
        <f t="shared" si="1021"/>
        <v>1.5005001667222407E-3</v>
      </c>
      <c r="AV2782" s="2">
        <f t="shared" si="1022"/>
        <v>0</v>
      </c>
      <c r="AW2782" s="2">
        <f t="shared" si="1023"/>
        <v>0</v>
      </c>
      <c r="AY2782" t="s">
        <v>165</v>
      </c>
      <c r="AZ2782" t="s">
        <v>1186</v>
      </c>
      <c r="BA2782">
        <v>2</v>
      </c>
      <c r="BC2782">
        <v>3</v>
      </c>
      <c r="BD2782" s="91">
        <v>13</v>
      </c>
      <c r="BE2782" s="93">
        <v>79</v>
      </c>
      <c r="BF2782" s="96">
        <f t="shared" si="1025"/>
        <v>13079</v>
      </c>
      <c r="BG2782" s="96">
        <f t="shared" si="1024"/>
        <v>13079</v>
      </c>
      <c r="BI2782" s="7" t="s">
        <v>1447</v>
      </c>
    </row>
    <row r="2783" spans="1:61" ht="14" hidden="1" customHeight="1" outlineLevel="1" x14ac:dyDescent="0.2">
      <c r="A2783" t="s">
        <v>1536</v>
      </c>
      <c r="B2783" t="s">
        <v>1186</v>
      </c>
      <c r="C2783" s="1">
        <f t="shared" si="1026"/>
        <v>7885</v>
      </c>
      <c r="D2783" s="7">
        <f>IF(N2783&gt;0, RANK(N2783,(N2783:P2783,Q2783:AF2783)),0)</f>
        <v>3</v>
      </c>
      <c r="E2783" s="7">
        <f>IF(O2783&gt;0,RANK(O2783,(N2783:P2783,Q2783:AF2783)),0)</f>
        <v>1</v>
      </c>
      <c r="F2783" s="7">
        <f>IF(P2783&gt;0,RANK(P2783,(N2783:P2783,Q2783:AF2783)),0)</f>
        <v>13</v>
      </c>
      <c r="G2783" s="1">
        <f t="shared" si="1017"/>
        <v>592</v>
      </c>
      <c r="H2783" s="2">
        <f t="shared" si="1018"/>
        <v>7.5079264426125558E-2</v>
      </c>
      <c r="I2783" s="2"/>
      <c r="J2783" s="2">
        <f t="shared" si="1019"/>
        <v>0.22041851616994293</v>
      </c>
      <c r="K2783" s="2">
        <f t="shared" si="1019"/>
        <v>0.29549778059606846</v>
      </c>
      <c r="L2783" s="2">
        <f t="shared" si="1019"/>
        <v>1.2682308180088776E-3</v>
      </c>
      <c r="M2783" s="2">
        <f t="shared" si="1020"/>
        <v>0.48281547241597977</v>
      </c>
      <c r="N2783" s="167">
        <v>1738</v>
      </c>
      <c r="O2783" s="167">
        <v>2330</v>
      </c>
      <c r="P2783" s="167">
        <v>10</v>
      </c>
      <c r="Q2783" s="167">
        <v>27</v>
      </c>
      <c r="R2783" s="167">
        <v>11</v>
      </c>
      <c r="S2783" s="167"/>
      <c r="X2783" s="1"/>
      <c r="Y2783" s="53">
        <v>2316</v>
      </c>
      <c r="Z2783" s="53">
        <v>132</v>
      </c>
      <c r="AA2783" s="53">
        <v>22</v>
      </c>
      <c r="AB2783" s="53">
        <v>34</v>
      </c>
      <c r="AC2783" s="53">
        <v>17</v>
      </c>
      <c r="AD2783" s="53">
        <v>89</v>
      </c>
      <c r="AE2783" s="53">
        <v>13</v>
      </c>
      <c r="AF2783" s="53">
        <v>56</v>
      </c>
      <c r="AG2783" s="53">
        <v>569</v>
      </c>
      <c r="AH2783" s="53">
        <v>118</v>
      </c>
      <c r="AI2783" s="53">
        <v>45</v>
      </c>
      <c r="AJ2783" s="53">
        <v>149</v>
      </c>
      <c r="AK2783" s="53">
        <v>73</v>
      </c>
      <c r="AL2783" s="53">
        <v>88</v>
      </c>
      <c r="AM2783" s="53">
        <v>48</v>
      </c>
      <c r="AP2783" s="7">
        <f>IF(Q2783&gt;0,RANK(Q2783,(N2783:P2783,Q2783:AF2783)),0)</f>
        <v>8</v>
      </c>
      <c r="AQ2783" s="7">
        <f>IF(R2783&gt;0,RANK(R2783,(N2783:P2783,Q2783:AF2783)),0)</f>
        <v>12</v>
      </c>
      <c r="AR2783" s="7">
        <f>IF(T2783&gt;0,RANK(T2783,(N2783:P2783,Q2783:AF2783)),0)</f>
        <v>0</v>
      </c>
      <c r="AS2783" s="7">
        <f>IF(S2783&gt;0,RANK(S2783,(N2783:P2783,Q2783:AF2783)),0)</f>
        <v>0</v>
      </c>
      <c r="AT2783" s="2">
        <f t="shared" si="1021"/>
        <v>3.4242232086239698E-3</v>
      </c>
      <c r="AU2783" s="2">
        <f t="shared" si="1021"/>
        <v>1.3950538998097654E-3</v>
      </c>
      <c r="AV2783" s="2">
        <f t="shared" si="1022"/>
        <v>0</v>
      </c>
      <c r="AW2783" s="2">
        <f t="shared" si="1023"/>
        <v>0</v>
      </c>
      <c r="AY2783" t="s">
        <v>1536</v>
      </c>
      <c r="AZ2783" t="s">
        <v>1186</v>
      </c>
      <c r="BA2783">
        <v>2</v>
      </c>
      <c r="BC2783">
        <v>3</v>
      </c>
      <c r="BD2783" s="91">
        <v>13</v>
      </c>
      <c r="BE2783" s="93">
        <v>81</v>
      </c>
      <c r="BF2783" s="96">
        <f t="shared" si="1025"/>
        <v>13081</v>
      </c>
      <c r="BG2783" s="96">
        <f t="shared" si="1024"/>
        <v>13081</v>
      </c>
      <c r="BI2783" s="7" t="s">
        <v>1447</v>
      </c>
    </row>
    <row r="2784" spans="1:61" ht="14" hidden="1" customHeight="1" outlineLevel="1" x14ac:dyDescent="0.2">
      <c r="A2784" t="s">
        <v>1507</v>
      </c>
      <c r="B2784" t="s">
        <v>1186</v>
      </c>
      <c r="C2784" s="1">
        <f t="shared" si="1026"/>
        <v>7157</v>
      </c>
      <c r="D2784" s="7">
        <f>IF(N2784&gt;0, RANK(N2784,(N2784:P2784,Q2784:AF2784)),0)</f>
        <v>3</v>
      </c>
      <c r="E2784" s="7">
        <f>IF(O2784&gt;0,RANK(O2784,(N2784:P2784,Q2784:AF2784)),0)</f>
        <v>1</v>
      </c>
      <c r="F2784" s="7">
        <f>IF(P2784&gt;0,RANK(P2784,(N2784:P2784,Q2784:AF2784)),0)</f>
        <v>13</v>
      </c>
      <c r="G2784" s="1">
        <f t="shared" si="1017"/>
        <v>2627</v>
      </c>
      <c r="H2784" s="2">
        <f t="shared" si="1018"/>
        <v>0.36705323459550093</v>
      </c>
      <c r="I2784" s="2"/>
      <c r="J2784" s="2">
        <f t="shared" si="1019"/>
        <v>6.4412463322621211E-2</v>
      </c>
      <c r="K2784" s="2">
        <f t="shared" si="1019"/>
        <v>0.43146569791812212</v>
      </c>
      <c r="L2784" s="2">
        <f t="shared" si="1019"/>
        <v>2.5150202598854267E-3</v>
      </c>
      <c r="M2784" s="2">
        <f t="shared" si="1020"/>
        <v>0.50160681849937128</v>
      </c>
      <c r="N2784" s="167">
        <v>461</v>
      </c>
      <c r="O2784" s="167">
        <v>3088</v>
      </c>
      <c r="P2784" s="167">
        <v>18</v>
      </c>
      <c r="Q2784" s="167">
        <v>72</v>
      </c>
      <c r="R2784" s="167">
        <v>29</v>
      </c>
      <c r="S2784" s="167"/>
      <c r="X2784" s="1"/>
      <c r="Y2784" s="53">
        <v>2063</v>
      </c>
      <c r="Z2784" s="53">
        <v>218</v>
      </c>
      <c r="AA2784" s="53">
        <v>25</v>
      </c>
      <c r="AB2784" s="53">
        <v>32</v>
      </c>
      <c r="AC2784" s="53">
        <v>42</v>
      </c>
      <c r="AD2784" s="53">
        <v>204</v>
      </c>
      <c r="AE2784" s="53">
        <v>54</v>
      </c>
      <c r="AF2784" s="53">
        <v>158</v>
      </c>
      <c r="AG2784" s="53">
        <v>238</v>
      </c>
      <c r="AH2784" s="53">
        <v>48</v>
      </c>
      <c r="AI2784" s="53">
        <v>126</v>
      </c>
      <c r="AJ2784" s="53">
        <v>77</v>
      </c>
      <c r="AK2784" s="53">
        <v>41</v>
      </c>
      <c r="AL2784" s="53">
        <v>134</v>
      </c>
      <c r="AM2784" s="53">
        <v>29</v>
      </c>
      <c r="AP2784" s="7">
        <f>IF(Q2784&gt;0,RANK(Q2784,(N2784:P2784,Q2784:AF2784)),0)</f>
        <v>7</v>
      </c>
      <c r="AQ2784" s="7">
        <f>IF(R2784&gt;0,RANK(R2784,(N2784:P2784,Q2784:AF2784)),0)</f>
        <v>11</v>
      </c>
      <c r="AR2784" s="7">
        <f>IF(T2784&gt;0,RANK(T2784,(N2784:P2784,Q2784:AF2784)),0)</f>
        <v>0</v>
      </c>
      <c r="AS2784" s="7">
        <f>IF(S2784&gt;0,RANK(S2784,(N2784:P2784,Q2784:AF2784)),0)</f>
        <v>0</v>
      </c>
      <c r="AT2784" s="2">
        <f t="shared" si="1021"/>
        <v>1.0060081039541707E-2</v>
      </c>
      <c r="AU2784" s="2">
        <f t="shared" si="1021"/>
        <v>4.0519770853709655E-3</v>
      </c>
      <c r="AV2784" s="2">
        <f t="shared" si="1022"/>
        <v>0</v>
      </c>
      <c r="AW2784" s="2">
        <f t="shared" si="1023"/>
        <v>0</v>
      </c>
      <c r="AY2784" t="s">
        <v>1507</v>
      </c>
      <c r="AZ2784" t="s">
        <v>1186</v>
      </c>
      <c r="BA2784">
        <v>14</v>
      </c>
      <c r="BC2784">
        <v>3</v>
      </c>
      <c r="BD2784" s="91">
        <v>13</v>
      </c>
      <c r="BE2784" s="93">
        <v>83</v>
      </c>
      <c r="BF2784" s="96">
        <f t="shared" si="1025"/>
        <v>13083</v>
      </c>
      <c r="BG2784" s="96">
        <f t="shared" si="1024"/>
        <v>13083</v>
      </c>
      <c r="BI2784" s="7" t="s">
        <v>1447</v>
      </c>
    </row>
    <row r="2785" spans="1:61" ht="14" hidden="1" customHeight="1" outlineLevel="1" x14ac:dyDescent="0.2">
      <c r="A2785" t="s">
        <v>879</v>
      </c>
      <c r="B2785" t="s">
        <v>1186</v>
      </c>
      <c r="C2785" s="1">
        <f t="shared" si="1026"/>
        <v>15853</v>
      </c>
      <c r="D2785" s="7">
        <f>IF(N2785&gt;0, RANK(N2785,(N2785:P2785,Q2785:AF2785)),0)</f>
        <v>3</v>
      </c>
      <c r="E2785" s="7">
        <f>IF(O2785&gt;0,RANK(O2785,(N2785:P2785,Q2785:AF2785)),0)</f>
        <v>2</v>
      </c>
      <c r="F2785" s="7">
        <f>IF(P2785&gt;0,RANK(P2785,(N2785:P2785,Q2785:AF2785)),0)</f>
        <v>10</v>
      </c>
      <c r="G2785" s="1">
        <f t="shared" si="1017"/>
        <v>3754</v>
      </c>
      <c r="H2785" s="2">
        <f t="shared" si="1018"/>
        <v>0.23680060556361571</v>
      </c>
      <c r="I2785" s="2"/>
      <c r="J2785" s="2">
        <f t="shared" si="1019"/>
        <v>9.4997792215984353E-2</v>
      </c>
      <c r="K2785" s="2">
        <f t="shared" si="1019"/>
        <v>0.33179839777960007</v>
      </c>
      <c r="L2785" s="2">
        <f t="shared" si="1019"/>
        <v>1.9554658424273006E-3</v>
      </c>
      <c r="M2785" s="2">
        <f t="shared" si="1020"/>
        <v>0.57124834416198822</v>
      </c>
      <c r="N2785" s="167">
        <v>1506</v>
      </c>
      <c r="O2785" s="167">
        <v>5260</v>
      </c>
      <c r="P2785" s="167">
        <v>31</v>
      </c>
      <c r="Q2785" s="167">
        <v>126</v>
      </c>
      <c r="R2785" s="167">
        <v>20</v>
      </c>
      <c r="S2785" s="167"/>
      <c r="X2785" s="1"/>
      <c r="Y2785" s="53">
        <v>7345</v>
      </c>
      <c r="Z2785" s="53">
        <v>266</v>
      </c>
      <c r="AA2785" s="53">
        <v>27</v>
      </c>
      <c r="AB2785" s="53">
        <v>30</v>
      </c>
      <c r="AC2785" s="53">
        <v>38</v>
      </c>
      <c r="AD2785" s="53">
        <v>191</v>
      </c>
      <c r="AE2785" s="53">
        <v>33</v>
      </c>
      <c r="AF2785" s="53">
        <v>163</v>
      </c>
      <c r="AG2785" s="53">
        <v>260</v>
      </c>
      <c r="AH2785" s="53">
        <v>80</v>
      </c>
      <c r="AI2785" s="53">
        <v>168</v>
      </c>
      <c r="AJ2785" s="53">
        <v>78</v>
      </c>
      <c r="AK2785" s="53">
        <v>50</v>
      </c>
      <c r="AL2785" s="53">
        <v>154</v>
      </c>
      <c r="AM2785" s="53">
        <v>27</v>
      </c>
      <c r="AP2785" s="7">
        <f>IF(Q2785&gt;0,RANK(Q2785,(N2785:P2785,Q2785:AF2785)),0)</f>
        <v>7</v>
      </c>
      <c r="AQ2785" s="7">
        <f>IF(R2785&gt;0,RANK(R2785,(N2785:P2785,Q2785:AF2785)),0)</f>
        <v>13</v>
      </c>
      <c r="AR2785" s="7">
        <f>IF(T2785&gt;0,RANK(T2785,(N2785:P2785,Q2785:AF2785)),0)</f>
        <v>0</v>
      </c>
      <c r="AS2785" s="7">
        <f>IF(S2785&gt;0,RANK(S2785,(N2785:P2785,Q2785:AF2785)),0)</f>
        <v>0</v>
      </c>
      <c r="AT2785" s="2">
        <f t="shared" si="1021"/>
        <v>7.9480224563174169E-3</v>
      </c>
      <c r="AU2785" s="2">
        <f t="shared" si="1021"/>
        <v>1.2615908660821296E-3</v>
      </c>
      <c r="AV2785" s="2">
        <f t="shared" si="1022"/>
        <v>0</v>
      </c>
      <c r="AW2785" s="2">
        <f t="shared" si="1023"/>
        <v>0</v>
      </c>
      <c r="AY2785" t="s">
        <v>879</v>
      </c>
      <c r="AZ2785" t="s">
        <v>1186</v>
      </c>
      <c r="BA2785">
        <v>9</v>
      </c>
      <c r="BC2785">
        <v>3</v>
      </c>
      <c r="BD2785" s="91">
        <v>13</v>
      </c>
      <c r="BE2785" s="93">
        <v>85</v>
      </c>
      <c r="BF2785" s="96">
        <f t="shared" si="1025"/>
        <v>13085</v>
      </c>
      <c r="BG2785" s="96">
        <f t="shared" si="1024"/>
        <v>13085</v>
      </c>
      <c r="BI2785" s="7" t="s">
        <v>1447</v>
      </c>
    </row>
    <row r="2786" spans="1:61" ht="14" hidden="1" customHeight="1" outlineLevel="1" x14ac:dyDescent="0.2">
      <c r="A2786" t="s">
        <v>1293</v>
      </c>
      <c r="B2786" t="s">
        <v>1186</v>
      </c>
      <c r="C2786" s="1">
        <f t="shared" si="1026"/>
        <v>11319</v>
      </c>
      <c r="D2786" s="7">
        <f>IF(N2786&gt;0, RANK(N2786,(N2786:P2786,Q2786:AF2786)),0)</f>
        <v>3</v>
      </c>
      <c r="E2786" s="7">
        <f>IF(O2786&gt;0,RANK(O2786,(N2786:P2786,Q2786:AF2786)),0)</f>
        <v>2</v>
      </c>
      <c r="F2786" s="7">
        <f>IF(P2786&gt;0,RANK(P2786,(N2786:P2786,Q2786:AF2786)),0)</f>
        <v>13</v>
      </c>
      <c r="G2786" s="1">
        <f t="shared" si="1017"/>
        <v>1242</v>
      </c>
      <c r="H2786" s="2">
        <f t="shared" si="1018"/>
        <v>0.10972700768619136</v>
      </c>
      <c r="I2786" s="2"/>
      <c r="J2786" s="2">
        <f t="shared" si="1019"/>
        <v>0.15354713313896987</v>
      </c>
      <c r="K2786" s="2">
        <f t="shared" si="1019"/>
        <v>0.26327414082516121</v>
      </c>
      <c r="L2786" s="2">
        <f t="shared" si="1019"/>
        <v>2.0319816238183585E-3</v>
      </c>
      <c r="M2786" s="2">
        <f t="shared" si="1020"/>
        <v>0.58114674441205061</v>
      </c>
      <c r="N2786" s="167">
        <v>1738</v>
      </c>
      <c r="O2786" s="167">
        <v>2980</v>
      </c>
      <c r="P2786" s="167">
        <v>23</v>
      </c>
      <c r="Q2786" s="167">
        <v>54</v>
      </c>
      <c r="R2786" s="167">
        <v>25</v>
      </c>
      <c r="S2786" s="167"/>
      <c r="X2786" s="1"/>
      <c r="Y2786" s="53">
        <v>2991</v>
      </c>
      <c r="Z2786" s="53">
        <v>391</v>
      </c>
      <c r="AA2786" s="53">
        <v>79</v>
      </c>
      <c r="AB2786" s="53">
        <v>56</v>
      </c>
      <c r="AC2786" s="53">
        <v>63</v>
      </c>
      <c r="AD2786" s="53">
        <v>206</v>
      </c>
      <c r="AE2786" s="53">
        <v>47</v>
      </c>
      <c r="AF2786" s="53">
        <v>126</v>
      </c>
      <c r="AG2786" s="53">
        <v>1429</v>
      </c>
      <c r="AH2786" s="53">
        <v>297</v>
      </c>
      <c r="AI2786" s="53">
        <v>116</v>
      </c>
      <c r="AJ2786" s="53">
        <v>357</v>
      </c>
      <c r="AK2786" s="53">
        <v>124</v>
      </c>
      <c r="AL2786" s="53">
        <v>143</v>
      </c>
      <c r="AM2786" s="53">
        <v>74</v>
      </c>
      <c r="AP2786" s="7">
        <f>IF(Q2786&gt;0,RANK(Q2786,(N2786:P2786,Q2786:AF2786)),0)</f>
        <v>10</v>
      </c>
      <c r="AQ2786" s="7">
        <f>IF(R2786&gt;0,RANK(R2786,(N2786:P2786,Q2786:AF2786)),0)</f>
        <v>12</v>
      </c>
      <c r="AR2786" s="7">
        <f>IF(T2786&gt;0,RANK(T2786,(N2786:P2786,Q2786:AF2786)),0)</f>
        <v>0</v>
      </c>
      <c r="AS2786" s="7">
        <f>IF(S2786&gt;0,RANK(S2786,(N2786:P2786,Q2786:AF2786)),0)</f>
        <v>0</v>
      </c>
      <c r="AT2786" s="2">
        <f t="shared" si="1021"/>
        <v>4.7707394646170154E-3</v>
      </c>
      <c r="AU2786" s="2">
        <f t="shared" si="1021"/>
        <v>2.2086756780634333E-3</v>
      </c>
      <c r="AV2786" s="2">
        <f t="shared" si="1022"/>
        <v>0</v>
      </c>
      <c r="AW2786" s="2">
        <f t="shared" si="1023"/>
        <v>0</v>
      </c>
      <c r="AY2786" t="s">
        <v>1293</v>
      </c>
      <c r="AZ2786" t="s">
        <v>1186</v>
      </c>
      <c r="BA2786">
        <v>2</v>
      </c>
      <c r="BC2786">
        <v>3</v>
      </c>
      <c r="BD2786" s="91">
        <v>13</v>
      </c>
      <c r="BE2786" s="93">
        <v>87</v>
      </c>
      <c r="BF2786" s="96">
        <f t="shared" si="1025"/>
        <v>13087</v>
      </c>
      <c r="BG2786" s="96">
        <f t="shared" si="1024"/>
        <v>13087</v>
      </c>
      <c r="BI2786" s="7" t="s">
        <v>1447</v>
      </c>
    </row>
    <row r="2787" spans="1:61" ht="14" hidden="1" customHeight="1" outlineLevel="1" x14ac:dyDescent="0.2">
      <c r="A2787" t="s">
        <v>2017</v>
      </c>
      <c r="B2787" t="s">
        <v>1186</v>
      </c>
      <c r="C2787" s="1">
        <f t="shared" si="1026"/>
        <v>367133</v>
      </c>
      <c r="D2787" s="7">
        <f>IF(N2787&gt;0, RANK(N2787,(N2787:P2787,Q2787:AF2787)),0)</f>
        <v>1</v>
      </c>
      <c r="E2787" s="7">
        <f>IF(O2787&gt;0,RANK(O2787,(N2787:P2787,Q2787:AF2787)),0)</f>
        <v>2</v>
      </c>
      <c r="F2787" s="7">
        <f>IF(P2787&gt;0,RANK(P2787,(N2787:P2787,Q2787:AF2787)),0)</f>
        <v>11</v>
      </c>
      <c r="G2787" s="1">
        <f t="shared" si="1017"/>
        <v>192072</v>
      </c>
      <c r="H2787" s="2">
        <f t="shared" si="1018"/>
        <v>0.52316735352038635</v>
      </c>
      <c r="I2787" s="2"/>
      <c r="J2787" s="2">
        <f t="shared" si="1019"/>
        <v>0.616937186251304</v>
      </c>
      <c r="K2787" s="2">
        <f t="shared" si="1019"/>
        <v>9.3769832730917685E-2</v>
      </c>
      <c r="L2787" s="2">
        <f t="shared" si="1019"/>
        <v>2.966227497936715E-3</v>
      </c>
      <c r="M2787" s="2">
        <f t="shared" si="1020"/>
        <v>0.2863267535198416</v>
      </c>
      <c r="N2787" s="167">
        <v>226498</v>
      </c>
      <c r="O2787" s="167">
        <v>34426</v>
      </c>
      <c r="P2787" s="167">
        <v>1089</v>
      </c>
      <c r="Q2787" s="167">
        <v>2090</v>
      </c>
      <c r="R2787" s="167">
        <v>1283</v>
      </c>
      <c r="S2787" s="167"/>
      <c r="X2787" s="1"/>
      <c r="Y2787" s="53">
        <v>20248</v>
      </c>
      <c r="Z2787" s="53">
        <v>12148</v>
      </c>
      <c r="AA2787" s="53">
        <v>1597</v>
      </c>
      <c r="AB2787" s="53">
        <v>992</v>
      </c>
      <c r="AC2787" s="53">
        <v>1163</v>
      </c>
      <c r="AD2787" s="53">
        <v>1361</v>
      </c>
      <c r="AE2787" s="53">
        <v>790</v>
      </c>
      <c r="AF2787" s="53">
        <v>1638</v>
      </c>
      <c r="AG2787" s="53">
        <v>32941</v>
      </c>
      <c r="AH2787" s="53">
        <v>9516</v>
      </c>
      <c r="AI2787" s="53">
        <v>985</v>
      </c>
      <c r="AJ2787" s="53">
        <v>10349</v>
      </c>
      <c r="AK2787" s="53">
        <v>4461</v>
      </c>
      <c r="AL2787" s="53">
        <v>917</v>
      </c>
      <c r="AM2787" s="53">
        <v>2641</v>
      </c>
      <c r="AP2787" s="7">
        <f>IF(Q2787&gt;0,RANK(Q2787,(N2787:P2787,Q2787:AF2787)),0)</f>
        <v>5</v>
      </c>
      <c r="AQ2787" s="7">
        <f>IF(R2787&gt;0,RANK(R2787,(N2787:P2787,Q2787:AF2787)),0)</f>
        <v>9</v>
      </c>
      <c r="AR2787" s="7">
        <f>IF(T2787&gt;0,RANK(T2787,(N2787:P2787,Q2787:AF2787)),0)</f>
        <v>0</v>
      </c>
      <c r="AS2787" s="7">
        <f>IF(S2787&gt;0,RANK(S2787,(N2787:P2787,Q2787:AF2787)),0)</f>
        <v>0</v>
      </c>
      <c r="AT2787" s="2">
        <f t="shared" si="1021"/>
        <v>5.6927598445250084E-3</v>
      </c>
      <c r="AU2787" s="2">
        <f t="shared" si="1021"/>
        <v>3.4946463543184623E-3</v>
      </c>
      <c r="AV2787" s="2">
        <f t="shared" si="1022"/>
        <v>0</v>
      </c>
      <c r="AW2787" s="2">
        <f t="shared" si="1023"/>
        <v>0</v>
      </c>
      <c r="AY2787" t="s">
        <v>2017</v>
      </c>
      <c r="AZ2787" t="s">
        <v>1186</v>
      </c>
      <c r="BC2787">
        <v>3</v>
      </c>
      <c r="BD2787" s="91">
        <v>13</v>
      </c>
      <c r="BE2787" s="93">
        <v>89</v>
      </c>
      <c r="BF2787" s="96">
        <f t="shared" si="1025"/>
        <v>13089</v>
      </c>
      <c r="BG2787" s="96">
        <f t="shared" si="1024"/>
        <v>13089</v>
      </c>
      <c r="BI2787" s="7" t="s">
        <v>1447</v>
      </c>
    </row>
    <row r="2788" spans="1:61" ht="14" hidden="1" customHeight="1" outlineLevel="1" x14ac:dyDescent="0.2">
      <c r="A2788" t="s">
        <v>1570</v>
      </c>
      <c r="B2788" t="s">
        <v>1186</v>
      </c>
      <c r="C2788" s="1">
        <f t="shared" si="1026"/>
        <v>7890</v>
      </c>
      <c r="D2788" s="7">
        <f>IF(N2788&gt;0, RANK(N2788,(N2788:P2788,Q2788:AF2788)),0)</f>
        <v>3</v>
      </c>
      <c r="E2788" s="7">
        <f>IF(O2788&gt;0,RANK(O2788,(N2788:P2788,Q2788:AF2788)),0)</f>
        <v>1</v>
      </c>
      <c r="F2788" s="7">
        <f>IF(P2788&gt;0,RANK(P2788,(N2788:P2788,Q2788:AF2788)),0)</f>
        <v>13</v>
      </c>
      <c r="G2788" s="1">
        <f t="shared" si="1017"/>
        <v>1476</v>
      </c>
      <c r="H2788" s="2">
        <f t="shared" si="1018"/>
        <v>0.18707224334600761</v>
      </c>
      <c r="I2788" s="2"/>
      <c r="J2788" s="2">
        <f t="shared" si="1019"/>
        <v>0.18010139416983523</v>
      </c>
      <c r="K2788" s="2">
        <f t="shared" si="1019"/>
        <v>0.36717363751584287</v>
      </c>
      <c r="L2788" s="2">
        <f t="shared" si="1019"/>
        <v>1.0139416983523447E-3</v>
      </c>
      <c r="M2788" s="2">
        <f t="shared" si="1020"/>
        <v>0.45171102661596951</v>
      </c>
      <c r="N2788" s="167">
        <v>1421</v>
      </c>
      <c r="O2788" s="167">
        <v>2897</v>
      </c>
      <c r="P2788" s="167">
        <v>8</v>
      </c>
      <c r="Q2788" s="167">
        <v>31</v>
      </c>
      <c r="R2788" s="167">
        <v>20</v>
      </c>
      <c r="S2788" s="167"/>
      <c r="X2788" s="1"/>
      <c r="Y2788" s="53">
        <v>2467</v>
      </c>
      <c r="Z2788" s="53">
        <v>75</v>
      </c>
      <c r="AA2788" s="53">
        <v>15</v>
      </c>
      <c r="AB2788" s="53">
        <v>33</v>
      </c>
      <c r="AC2788" s="53">
        <v>17</v>
      </c>
      <c r="AD2788" s="53">
        <v>103</v>
      </c>
      <c r="AE2788" s="53">
        <v>20</v>
      </c>
      <c r="AF2788" s="53">
        <v>74</v>
      </c>
      <c r="AG2788" s="53">
        <v>319</v>
      </c>
      <c r="AH2788" s="53">
        <v>65</v>
      </c>
      <c r="AI2788" s="53">
        <v>80</v>
      </c>
      <c r="AJ2788" s="53">
        <v>88</v>
      </c>
      <c r="AK2788" s="53">
        <v>43</v>
      </c>
      <c r="AL2788" s="53">
        <v>85</v>
      </c>
      <c r="AM2788" s="53">
        <v>29</v>
      </c>
      <c r="AP2788" s="7">
        <f>IF(Q2788&gt;0,RANK(Q2788,(N2788:P2788,Q2788:AF2788)),0)</f>
        <v>8</v>
      </c>
      <c r="AQ2788" s="7">
        <f>IF(R2788&gt;0,RANK(R2788,(N2788:P2788,Q2788:AF2788)),0)</f>
        <v>9</v>
      </c>
      <c r="AR2788" s="7">
        <f>IF(T2788&gt;0,RANK(T2788,(N2788:P2788,Q2788:AF2788)),0)</f>
        <v>0</v>
      </c>
      <c r="AS2788" s="7">
        <f>IF(S2788&gt;0,RANK(S2788,(N2788:P2788,Q2788:AF2788)),0)</f>
        <v>0</v>
      </c>
      <c r="AT2788" s="2">
        <f t="shared" si="1021"/>
        <v>3.9290240811153355E-3</v>
      </c>
      <c r="AU2788" s="2">
        <f t="shared" si="1021"/>
        <v>2.5348542458808617E-3</v>
      </c>
      <c r="AV2788" s="2">
        <f t="shared" si="1022"/>
        <v>0</v>
      </c>
      <c r="AW2788" s="2">
        <f t="shared" si="1023"/>
        <v>0</v>
      </c>
      <c r="AY2788" t="s">
        <v>1570</v>
      </c>
      <c r="AZ2788" t="s">
        <v>1186</v>
      </c>
      <c r="BA2788">
        <v>8</v>
      </c>
      <c r="BC2788">
        <v>3</v>
      </c>
      <c r="BD2788" s="91">
        <v>13</v>
      </c>
      <c r="BE2788" s="93">
        <v>91</v>
      </c>
      <c r="BF2788" s="96">
        <f t="shared" si="1025"/>
        <v>13091</v>
      </c>
      <c r="BG2788" s="96">
        <f t="shared" si="1024"/>
        <v>13091</v>
      </c>
      <c r="BI2788" s="7" t="s">
        <v>1447</v>
      </c>
    </row>
    <row r="2789" spans="1:61" ht="14" hidden="1" customHeight="1" outlineLevel="1" x14ac:dyDescent="0.2">
      <c r="A2789" t="s">
        <v>495</v>
      </c>
      <c r="B2789" t="s">
        <v>1186</v>
      </c>
      <c r="C2789" s="1">
        <f t="shared" si="1026"/>
        <v>4005</v>
      </c>
      <c r="D2789" s="7">
        <f>IF(N2789&gt;0, RANK(N2789,(N2789:P2789,Q2789:AF2789)),0)</f>
        <v>1</v>
      </c>
      <c r="E2789" s="7">
        <f>IF(O2789&gt;0,RANK(O2789,(N2789:P2789,Q2789:AF2789)),0)</f>
        <v>2</v>
      </c>
      <c r="F2789" s="7">
        <f>IF(P2789&gt;0,RANK(P2789,(N2789:P2789,Q2789:AF2789)),0)</f>
        <v>12</v>
      </c>
      <c r="G2789" s="1">
        <f t="shared" si="1017"/>
        <v>147</v>
      </c>
      <c r="H2789" s="2">
        <f t="shared" si="1018"/>
        <v>3.6704119850187268E-2</v>
      </c>
      <c r="I2789" s="2"/>
      <c r="J2789" s="2">
        <f t="shared" si="1019"/>
        <v>0.29662921348314608</v>
      </c>
      <c r="K2789" s="2">
        <f t="shared" si="1019"/>
        <v>0.25992509363295879</v>
      </c>
      <c r="L2789" s="2">
        <f t="shared" si="1019"/>
        <v>9.9875156054931333E-4</v>
      </c>
      <c r="M2789" s="2">
        <f t="shared" si="1020"/>
        <v>0.44244694132334583</v>
      </c>
      <c r="N2789" s="167">
        <v>1188</v>
      </c>
      <c r="O2789" s="167">
        <v>1041</v>
      </c>
      <c r="P2789" s="167">
        <v>4</v>
      </c>
      <c r="Q2789" s="167">
        <v>17</v>
      </c>
      <c r="R2789" s="167">
        <v>3</v>
      </c>
      <c r="S2789" s="167"/>
      <c r="X2789" s="1"/>
      <c r="Y2789" s="53">
        <v>968</v>
      </c>
      <c r="Z2789" s="53">
        <v>77</v>
      </c>
      <c r="AA2789" s="53">
        <v>14</v>
      </c>
      <c r="AB2789" s="53">
        <v>9</v>
      </c>
      <c r="AC2789" s="53">
        <v>11</v>
      </c>
      <c r="AD2789" s="53">
        <v>29</v>
      </c>
      <c r="AE2789" s="53">
        <v>5</v>
      </c>
      <c r="AF2789" s="53">
        <v>27</v>
      </c>
      <c r="AG2789" s="53">
        <v>325</v>
      </c>
      <c r="AH2789" s="53">
        <v>79</v>
      </c>
      <c r="AI2789" s="53">
        <v>32</v>
      </c>
      <c r="AJ2789" s="53">
        <v>75</v>
      </c>
      <c r="AK2789" s="53">
        <v>28</v>
      </c>
      <c r="AL2789" s="53">
        <v>25</v>
      </c>
      <c r="AM2789" s="53">
        <v>48</v>
      </c>
      <c r="AP2789" s="7">
        <f>IF(Q2789&gt;0,RANK(Q2789,(N2789:P2789,Q2789:AF2789)),0)</f>
        <v>7</v>
      </c>
      <c r="AQ2789" s="7">
        <f>IF(R2789&gt;0,RANK(R2789,(N2789:P2789,Q2789:AF2789)),0)</f>
        <v>13</v>
      </c>
      <c r="AR2789" s="7">
        <f>IF(T2789&gt;0,RANK(T2789,(N2789:P2789,Q2789:AF2789)),0)</f>
        <v>0</v>
      </c>
      <c r="AS2789" s="7">
        <f>IF(S2789&gt;0,RANK(S2789,(N2789:P2789,Q2789:AF2789)),0)</f>
        <v>0</v>
      </c>
      <c r="AT2789" s="2">
        <f t="shared" si="1021"/>
        <v>4.2446941323345819E-3</v>
      </c>
      <c r="AU2789" s="2">
        <f t="shared" si="1021"/>
        <v>7.4906367041198505E-4</v>
      </c>
      <c r="AV2789" s="2">
        <f t="shared" si="1022"/>
        <v>0</v>
      </c>
      <c r="AW2789" s="2">
        <f t="shared" si="1023"/>
        <v>0</v>
      </c>
      <c r="AY2789" t="s">
        <v>495</v>
      </c>
      <c r="AZ2789" t="s">
        <v>1186</v>
      </c>
      <c r="BA2789">
        <v>2</v>
      </c>
      <c r="BC2789">
        <v>3</v>
      </c>
      <c r="BD2789" s="91">
        <v>13</v>
      </c>
      <c r="BE2789" s="93">
        <v>93</v>
      </c>
      <c r="BF2789" s="96">
        <f t="shared" si="1025"/>
        <v>13093</v>
      </c>
      <c r="BG2789" s="96">
        <f t="shared" si="1024"/>
        <v>13093</v>
      </c>
      <c r="BI2789" s="7" t="s">
        <v>1447</v>
      </c>
    </row>
    <row r="2790" spans="1:61" ht="14" hidden="1" customHeight="1" outlineLevel="1" x14ac:dyDescent="0.2">
      <c r="A2790" t="s">
        <v>1739</v>
      </c>
      <c r="B2790" t="s">
        <v>1186</v>
      </c>
      <c r="C2790" s="1">
        <f t="shared" si="1026"/>
        <v>34876</v>
      </c>
      <c r="D2790" s="7">
        <f>IF(N2790&gt;0, RANK(N2790,(N2790:P2790,Q2790:AF2790)),0)</f>
        <v>1</v>
      </c>
      <c r="E2790" s="7">
        <f>IF(O2790&gt;0,RANK(O2790,(N2790:P2790,Q2790:AF2790)),0)</f>
        <v>2</v>
      </c>
      <c r="F2790" s="7">
        <f>IF(P2790&gt;0,RANK(P2790,(N2790:P2790,Q2790:AF2790)),0)</f>
        <v>13</v>
      </c>
      <c r="G2790" s="1">
        <f t="shared" si="1017"/>
        <v>11594</v>
      </c>
      <c r="H2790" s="2">
        <f t="shared" si="1018"/>
        <v>0.33243491226058036</v>
      </c>
      <c r="I2790" s="2"/>
      <c r="J2790" s="2">
        <f t="shared" si="1019"/>
        <v>0.49357724509691481</v>
      </c>
      <c r="K2790" s="2">
        <f t="shared" si="1019"/>
        <v>0.16114233283633445</v>
      </c>
      <c r="L2790" s="2">
        <f t="shared" si="1019"/>
        <v>1.6343617387315058E-3</v>
      </c>
      <c r="M2790" s="2">
        <f t="shared" si="1020"/>
        <v>0.34364606032801925</v>
      </c>
      <c r="N2790" s="167">
        <v>17214</v>
      </c>
      <c r="O2790" s="167">
        <v>5620</v>
      </c>
      <c r="P2790" s="167">
        <v>57</v>
      </c>
      <c r="Q2790" s="167">
        <v>109</v>
      </c>
      <c r="R2790" s="167">
        <v>73</v>
      </c>
      <c r="S2790" s="167"/>
      <c r="X2790" s="1"/>
      <c r="Y2790" s="53">
        <v>4129</v>
      </c>
      <c r="Z2790" s="53">
        <v>853</v>
      </c>
      <c r="AA2790" s="53">
        <v>161</v>
      </c>
      <c r="AB2790" s="53">
        <v>101</v>
      </c>
      <c r="AC2790" s="53">
        <v>94</v>
      </c>
      <c r="AD2790" s="53">
        <v>186</v>
      </c>
      <c r="AE2790" s="53">
        <v>84</v>
      </c>
      <c r="AF2790" s="53">
        <v>196</v>
      </c>
      <c r="AG2790" s="53">
        <v>3021</v>
      </c>
      <c r="AH2790" s="53">
        <v>830</v>
      </c>
      <c r="AI2790" s="53">
        <v>129</v>
      </c>
      <c r="AJ2790" s="53">
        <v>1186</v>
      </c>
      <c r="AK2790" s="53">
        <v>344</v>
      </c>
      <c r="AL2790" s="53">
        <v>133</v>
      </c>
      <c r="AM2790" s="53">
        <v>356</v>
      </c>
      <c r="AP2790" s="7">
        <f>IF(Q2790&gt;0,RANK(Q2790,(N2790:P2790,Q2790:AF2790)),0)</f>
        <v>8</v>
      </c>
      <c r="AQ2790" s="7">
        <f>IF(R2790&gt;0,RANK(R2790,(N2790:P2790,Q2790:AF2790)),0)</f>
        <v>12</v>
      </c>
      <c r="AR2790" s="7">
        <f>IF(T2790&gt;0,RANK(T2790,(N2790:P2790,Q2790:AF2790)),0)</f>
        <v>0</v>
      </c>
      <c r="AS2790" s="7">
        <f>IF(S2790&gt;0,RANK(S2790,(N2790:P2790,Q2790:AF2790)),0)</f>
        <v>0</v>
      </c>
      <c r="AT2790" s="2">
        <f t="shared" si="1021"/>
        <v>3.1253584126620026E-3</v>
      </c>
      <c r="AU2790" s="2">
        <f t="shared" si="1021"/>
        <v>2.0931299460947355E-3</v>
      </c>
      <c r="AV2790" s="2">
        <f t="shared" si="1022"/>
        <v>0</v>
      </c>
      <c r="AW2790" s="2">
        <f t="shared" si="1023"/>
        <v>0</v>
      </c>
      <c r="AY2790" t="s">
        <v>1739</v>
      </c>
      <c r="AZ2790" t="s">
        <v>1186</v>
      </c>
      <c r="BA2790">
        <v>2</v>
      </c>
      <c r="BC2790">
        <v>3</v>
      </c>
      <c r="BD2790" s="91">
        <v>13</v>
      </c>
      <c r="BE2790" s="93">
        <v>95</v>
      </c>
      <c r="BF2790" s="96">
        <f t="shared" si="1025"/>
        <v>13095</v>
      </c>
      <c r="BG2790" s="96">
        <f t="shared" si="1024"/>
        <v>13095</v>
      </c>
      <c r="BI2790" s="7" t="s">
        <v>1447</v>
      </c>
    </row>
    <row r="2791" spans="1:61" ht="14" hidden="1" customHeight="1" outlineLevel="1" x14ac:dyDescent="0.2">
      <c r="A2791" t="s">
        <v>1822</v>
      </c>
      <c r="B2791" t="s">
        <v>1186</v>
      </c>
      <c r="C2791" s="1">
        <f t="shared" si="1026"/>
        <v>68441</v>
      </c>
      <c r="D2791" s="7">
        <f>IF(N2791&gt;0, RANK(N2791,(N2791:P2791,Q2791:AF2791)),0)</f>
        <v>1</v>
      </c>
      <c r="E2791" s="7">
        <f>IF(O2791&gt;0,RANK(O2791,(N2791:P2791,Q2791:AF2791)),0)</f>
        <v>2</v>
      </c>
      <c r="F2791" s="7">
        <f>IF(P2791&gt;0,RANK(P2791,(N2791:P2791,Q2791:AF2791)),0)</f>
        <v>11</v>
      </c>
      <c r="G2791" s="1">
        <f t="shared" si="1017"/>
        <v>15443</v>
      </c>
      <c r="H2791" s="2">
        <f t="shared" si="1018"/>
        <v>0.22563960199295743</v>
      </c>
      <c r="I2791" s="2"/>
      <c r="J2791" s="2">
        <f t="shared" si="1019"/>
        <v>0.43035607311406904</v>
      </c>
      <c r="K2791" s="2">
        <f t="shared" si="1019"/>
        <v>0.2047164711211116</v>
      </c>
      <c r="L2791" s="2">
        <f t="shared" si="1019"/>
        <v>2.8199471077278238E-3</v>
      </c>
      <c r="M2791" s="2">
        <f t="shared" si="1020"/>
        <v>0.36210750865709163</v>
      </c>
      <c r="N2791" s="167">
        <v>29454</v>
      </c>
      <c r="O2791" s="167">
        <v>14011</v>
      </c>
      <c r="P2791" s="167">
        <v>193</v>
      </c>
      <c r="Q2791" s="167">
        <v>375</v>
      </c>
      <c r="R2791" s="167">
        <v>175</v>
      </c>
      <c r="S2791" s="167"/>
      <c r="X2791" s="1"/>
      <c r="Y2791" s="53">
        <v>9146</v>
      </c>
      <c r="Z2791" s="53">
        <v>1626</v>
      </c>
      <c r="AA2791" s="53">
        <v>223</v>
      </c>
      <c r="AB2791" s="53">
        <v>207</v>
      </c>
      <c r="AC2791" s="53">
        <v>200</v>
      </c>
      <c r="AD2791" s="53">
        <v>530</v>
      </c>
      <c r="AE2791" s="53">
        <v>159</v>
      </c>
      <c r="AF2791" s="53">
        <v>448</v>
      </c>
      <c r="AG2791" s="53">
        <v>5804</v>
      </c>
      <c r="AH2791" s="53">
        <v>2143</v>
      </c>
      <c r="AI2791" s="53">
        <v>300</v>
      </c>
      <c r="AJ2791" s="53">
        <v>1946</v>
      </c>
      <c r="AK2791" s="53">
        <v>710</v>
      </c>
      <c r="AL2791" s="53">
        <v>325</v>
      </c>
      <c r="AM2791" s="53">
        <v>466</v>
      </c>
      <c r="AP2791" s="7">
        <f>IF(Q2791&gt;0,RANK(Q2791,(N2791:P2791,Q2791:AF2791)),0)</f>
        <v>7</v>
      </c>
      <c r="AQ2791" s="7">
        <f>IF(R2791&gt;0,RANK(R2791,(N2791:P2791,Q2791:AF2791)),0)</f>
        <v>12</v>
      </c>
      <c r="AR2791" s="7">
        <f>IF(T2791&gt;0,RANK(T2791,(N2791:P2791,Q2791:AF2791)),0)</f>
        <v>0</v>
      </c>
      <c r="AS2791" s="7">
        <f>IF(S2791&gt;0,RANK(S2791,(N2791:P2791,Q2791:AF2791)),0)</f>
        <v>0</v>
      </c>
      <c r="AT2791" s="2">
        <f t="shared" si="1021"/>
        <v>5.4791718414400727E-3</v>
      </c>
      <c r="AU2791" s="2">
        <f t="shared" si="1021"/>
        <v>2.5569468593387005E-3</v>
      </c>
      <c r="AV2791" s="2">
        <f t="shared" si="1022"/>
        <v>0</v>
      </c>
      <c r="AW2791" s="2">
        <f t="shared" si="1023"/>
        <v>0</v>
      </c>
      <c r="AY2791" t="s">
        <v>1822</v>
      </c>
      <c r="AZ2791" t="s">
        <v>1186</v>
      </c>
      <c r="BA2791">
        <v>13</v>
      </c>
      <c r="BC2791">
        <v>3</v>
      </c>
      <c r="BD2791" s="91">
        <v>13</v>
      </c>
      <c r="BE2791" s="93">
        <v>97</v>
      </c>
      <c r="BF2791" s="96">
        <f t="shared" si="1025"/>
        <v>13097</v>
      </c>
      <c r="BG2791" s="96">
        <f t="shared" si="1024"/>
        <v>13097</v>
      </c>
      <c r="BI2791" s="7" t="s">
        <v>1447</v>
      </c>
    </row>
    <row r="2792" spans="1:61" ht="14" hidden="1" customHeight="1" outlineLevel="1" x14ac:dyDescent="0.2">
      <c r="A2792" t="s">
        <v>1677</v>
      </c>
      <c r="B2792" t="s">
        <v>1186</v>
      </c>
      <c r="C2792" s="1">
        <f t="shared" si="1026"/>
        <v>4969</v>
      </c>
      <c r="D2792" s="7">
        <f>IF(N2792&gt;0, RANK(N2792,(N2792:P2792,Q2792:AF2792)),0)</f>
        <v>3</v>
      </c>
      <c r="E2792" s="7">
        <f>IF(O2792&gt;0,RANK(O2792,(N2792:P2792,Q2792:AF2792)),0)</f>
        <v>2</v>
      </c>
      <c r="F2792" s="7">
        <f>IF(P2792&gt;0,RANK(P2792,(N2792:P2792,Q2792:AF2792)),0)</f>
        <v>10</v>
      </c>
      <c r="G2792" s="1">
        <f t="shared" si="1017"/>
        <v>128</v>
      </c>
      <c r="H2792" s="2">
        <f t="shared" si="1018"/>
        <v>2.5759710203260212E-2</v>
      </c>
      <c r="I2792" s="2"/>
      <c r="J2792" s="2">
        <f t="shared" si="1019"/>
        <v>0.20225397464278527</v>
      </c>
      <c r="K2792" s="2">
        <f t="shared" si="1019"/>
        <v>0.22801368484604548</v>
      </c>
      <c r="L2792" s="2">
        <f t="shared" si="1019"/>
        <v>4.4274501911853491E-3</v>
      </c>
      <c r="M2792" s="2">
        <f t="shared" si="1020"/>
        <v>0.56530489031998388</v>
      </c>
      <c r="N2792" s="167">
        <v>1005</v>
      </c>
      <c r="O2792" s="167">
        <v>1133</v>
      </c>
      <c r="P2792" s="167">
        <v>22</v>
      </c>
      <c r="Q2792" s="167">
        <v>23</v>
      </c>
      <c r="R2792" s="167">
        <v>19</v>
      </c>
      <c r="S2792" s="167"/>
      <c r="X2792" s="1"/>
      <c r="Y2792" s="53">
        <v>1314</v>
      </c>
      <c r="Z2792" s="53">
        <v>155</v>
      </c>
      <c r="AA2792" s="53">
        <v>19</v>
      </c>
      <c r="AB2792" s="53">
        <v>33</v>
      </c>
      <c r="AC2792" s="53">
        <v>22</v>
      </c>
      <c r="AD2792" s="53">
        <v>50</v>
      </c>
      <c r="AE2792" s="53">
        <v>37</v>
      </c>
      <c r="AF2792" s="53">
        <v>51</v>
      </c>
      <c r="AG2792" s="53">
        <v>603</v>
      </c>
      <c r="AH2792" s="53">
        <v>126</v>
      </c>
      <c r="AI2792" s="53">
        <v>46</v>
      </c>
      <c r="AJ2792" s="53">
        <v>135</v>
      </c>
      <c r="AK2792" s="53">
        <v>83</v>
      </c>
      <c r="AL2792" s="53">
        <v>55</v>
      </c>
      <c r="AM2792" s="53">
        <v>38</v>
      </c>
      <c r="AP2792" s="7">
        <f>IF(Q2792&gt;0,RANK(Q2792,(N2792:P2792,Q2792:AF2792)),0)</f>
        <v>9</v>
      </c>
      <c r="AQ2792" s="7">
        <f>IF(R2792&gt;0,RANK(R2792,(N2792:P2792,Q2792:AF2792)),0)</f>
        <v>12</v>
      </c>
      <c r="AR2792" s="7">
        <f>IF(T2792&gt;0,RANK(T2792,(N2792:P2792,Q2792:AF2792)),0)</f>
        <v>0</v>
      </c>
      <c r="AS2792" s="7">
        <f>IF(S2792&gt;0,RANK(S2792,(N2792:P2792,Q2792:AF2792)),0)</f>
        <v>0</v>
      </c>
      <c r="AT2792" s="2">
        <f t="shared" si="1021"/>
        <v>4.6286979271483192E-3</v>
      </c>
      <c r="AU2792" s="2">
        <f t="shared" si="1021"/>
        <v>3.8237069832964378E-3</v>
      </c>
      <c r="AV2792" s="2">
        <f t="shared" si="1022"/>
        <v>0</v>
      </c>
      <c r="AW2792" s="2">
        <f t="shared" si="1023"/>
        <v>0</v>
      </c>
      <c r="AY2792" t="s">
        <v>1677</v>
      </c>
      <c r="AZ2792" t="s">
        <v>1186</v>
      </c>
      <c r="BA2792">
        <v>2</v>
      </c>
      <c r="BC2792">
        <v>3</v>
      </c>
      <c r="BD2792" s="91">
        <v>13</v>
      </c>
      <c r="BE2792" s="93">
        <v>99</v>
      </c>
      <c r="BF2792" s="96">
        <f t="shared" si="1025"/>
        <v>13099</v>
      </c>
      <c r="BG2792" s="96">
        <f t="shared" si="1024"/>
        <v>13099</v>
      </c>
      <c r="BI2792" s="7" t="s">
        <v>1447</v>
      </c>
    </row>
    <row r="2793" spans="1:61" ht="14" hidden="1" customHeight="1" outlineLevel="1" x14ac:dyDescent="0.2">
      <c r="A2793" t="s">
        <v>316</v>
      </c>
      <c r="B2793" t="s">
        <v>1186</v>
      </c>
      <c r="C2793" s="1">
        <f t="shared" si="1026"/>
        <v>1381</v>
      </c>
      <c r="D2793" s="7">
        <f>IF(N2793&gt;0, RANK(N2793,(N2793:P2793,Q2793:AF2793)),0)</f>
        <v>4</v>
      </c>
      <c r="E2793" s="7">
        <f>IF(O2793&gt;0,RANK(O2793,(N2793:P2793,Q2793:AF2793)),0)</f>
        <v>1</v>
      </c>
      <c r="F2793" s="7">
        <f>IF(P2793&gt;0,RANK(P2793,(N2793:P2793,Q2793:AF2793)),0)</f>
        <v>10</v>
      </c>
      <c r="G2793" s="1">
        <f t="shared" si="1017"/>
        <v>522</v>
      </c>
      <c r="H2793" s="2">
        <f t="shared" si="1018"/>
        <v>0.37798696596669079</v>
      </c>
      <c r="I2793" s="2"/>
      <c r="J2793" s="2">
        <f t="shared" si="1019"/>
        <v>2.606806661839247E-2</v>
      </c>
      <c r="K2793" s="2">
        <f t="shared" si="1019"/>
        <v>0.4040550325850833</v>
      </c>
      <c r="L2793" s="2">
        <f t="shared" si="1019"/>
        <v>3.6205648081100651E-3</v>
      </c>
      <c r="M2793" s="2">
        <f t="shared" si="1020"/>
        <v>0.56625633598841429</v>
      </c>
      <c r="N2793" s="167">
        <v>36</v>
      </c>
      <c r="O2793" s="167">
        <v>558</v>
      </c>
      <c r="P2793" s="167">
        <v>5</v>
      </c>
      <c r="Q2793" s="167">
        <v>4</v>
      </c>
      <c r="R2793" s="167">
        <v>4</v>
      </c>
      <c r="S2793" s="167"/>
      <c r="X2793" s="1"/>
      <c r="Y2793" s="53">
        <v>508</v>
      </c>
      <c r="Z2793" s="53">
        <v>25</v>
      </c>
      <c r="AA2793" s="53">
        <v>6</v>
      </c>
      <c r="AB2793" s="53">
        <v>13</v>
      </c>
      <c r="AC2793" s="53">
        <v>11</v>
      </c>
      <c r="AD2793" s="53">
        <v>49</v>
      </c>
      <c r="AE2793" s="53">
        <v>2</v>
      </c>
      <c r="AF2793" s="53">
        <v>18</v>
      </c>
      <c r="AG2793" s="53">
        <v>43</v>
      </c>
      <c r="AH2793" s="53">
        <v>10</v>
      </c>
      <c r="AI2793" s="53">
        <v>33</v>
      </c>
      <c r="AJ2793" s="53">
        <v>21</v>
      </c>
      <c r="AK2793" s="53">
        <v>9</v>
      </c>
      <c r="AL2793" s="53">
        <v>24</v>
      </c>
      <c r="AM2793" s="53">
        <v>2</v>
      </c>
      <c r="AP2793" s="7">
        <f>IF(Q2793&gt;0,RANK(Q2793,(N2793:P2793,Q2793:AF2793)),0)</f>
        <v>11</v>
      </c>
      <c r="AQ2793" s="7">
        <f>IF(R2793&gt;0,RANK(R2793,(N2793:P2793,Q2793:AF2793)),0)</f>
        <v>11</v>
      </c>
      <c r="AR2793" s="7">
        <f>IF(T2793&gt;0,RANK(T2793,(N2793:P2793,Q2793:AF2793)),0)</f>
        <v>0</v>
      </c>
      <c r="AS2793" s="7">
        <f>IF(S2793&gt;0,RANK(S2793,(N2793:P2793,Q2793:AF2793)),0)</f>
        <v>0</v>
      </c>
      <c r="AT2793" s="2">
        <f t="shared" si="1021"/>
        <v>2.8964518464880519E-3</v>
      </c>
      <c r="AU2793" s="2">
        <f t="shared" si="1021"/>
        <v>2.8964518464880519E-3</v>
      </c>
      <c r="AV2793" s="2">
        <f t="shared" si="1022"/>
        <v>0</v>
      </c>
      <c r="AW2793" s="2">
        <f t="shared" si="1023"/>
        <v>0</v>
      </c>
      <c r="AY2793" t="s">
        <v>316</v>
      </c>
      <c r="AZ2793" t="s">
        <v>1186</v>
      </c>
      <c r="BA2793">
        <v>1</v>
      </c>
      <c r="BC2793">
        <v>3</v>
      </c>
      <c r="BD2793" s="91">
        <v>13</v>
      </c>
      <c r="BE2793" s="93">
        <v>101</v>
      </c>
      <c r="BF2793" s="96">
        <f t="shared" si="1025"/>
        <v>13101</v>
      </c>
      <c r="BG2793" s="96">
        <f t="shared" si="1024"/>
        <v>13101</v>
      </c>
      <c r="BI2793" s="7" t="s">
        <v>1447</v>
      </c>
    </row>
    <row r="2794" spans="1:61" ht="14" hidden="1" customHeight="1" outlineLevel="1" x14ac:dyDescent="0.2">
      <c r="A2794" t="s">
        <v>1618</v>
      </c>
      <c r="B2794" t="s">
        <v>1186</v>
      </c>
      <c r="C2794" s="1">
        <f t="shared" si="1026"/>
        <v>30974</v>
      </c>
      <c r="D2794" s="7">
        <f>IF(N2794&gt;0, RANK(N2794,(N2794:P2794,Q2794:AF2794)),0)</f>
        <v>3</v>
      </c>
      <c r="E2794" s="7">
        <f>IF(O2794&gt;0,RANK(O2794,(N2794:P2794,Q2794:AF2794)),0)</f>
        <v>1</v>
      </c>
      <c r="F2794" s="7">
        <f>IF(P2794&gt;0,RANK(P2794,(N2794:P2794,Q2794:AF2794)),0)</f>
        <v>11</v>
      </c>
      <c r="G2794" s="1">
        <f t="shared" si="1017"/>
        <v>7799</v>
      </c>
      <c r="H2794" s="2">
        <f t="shared" si="1018"/>
        <v>0.25179182540195</v>
      </c>
      <c r="I2794" s="2"/>
      <c r="J2794" s="2">
        <f t="shared" si="1019"/>
        <v>0.15958545877187319</v>
      </c>
      <c r="K2794" s="2">
        <f t="shared" si="1019"/>
        <v>0.41137728417382319</v>
      </c>
      <c r="L2794" s="2">
        <f t="shared" si="1019"/>
        <v>2.3245302511784075E-3</v>
      </c>
      <c r="M2794" s="2">
        <f t="shared" si="1020"/>
        <v>0.42671272680312516</v>
      </c>
      <c r="N2794" s="167">
        <v>4943</v>
      </c>
      <c r="O2794" s="167">
        <v>12742</v>
      </c>
      <c r="P2794" s="167">
        <v>72</v>
      </c>
      <c r="Q2794" s="167">
        <v>324</v>
      </c>
      <c r="R2794" s="167">
        <v>71</v>
      </c>
      <c r="S2794" s="167"/>
      <c r="X2794" s="1"/>
      <c r="Y2794" s="53">
        <v>8019</v>
      </c>
      <c r="Z2794" s="53">
        <v>566</v>
      </c>
      <c r="AA2794" s="53">
        <v>52</v>
      </c>
      <c r="AB2794" s="53">
        <v>123</v>
      </c>
      <c r="AC2794" s="53">
        <v>144</v>
      </c>
      <c r="AD2794" s="53">
        <v>634</v>
      </c>
      <c r="AE2794" s="53">
        <v>78</v>
      </c>
      <c r="AF2794" s="53">
        <v>429</v>
      </c>
      <c r="AG2794" s="53">
        <v>1031</v>
      </c>
      <c r="AH2794" s="53">
        <v>262</v>
      </c>
      <c r="AI2794" s="53">
        <v>437</v>
      </c>
      <c r="AJ2794" s="53">
        <v>376</v>
      </c>
      <c r="AK2794" s="53">
        <v>158</v>
      </c>
      <c r="AL2794" s="53">
        <v>439</v>
      </c>
      <c r="AM2794" s="53">
        <v>74</v>
      </c>
      <c r="AP2794" s="7">
        <f>IF(Q2794&gt;0,RANK(Q2794,(N2794:P2794,Q2794:AF2794)),0)</f>
        <v>7</v>
      </c>
      <c r="AQ2794" s="7">
        <f>IF(R2794&gt;0,RANK(R2794,(N2794:P2794,Q2794:AF2794)),0)</f>
        <v>12</v>
      </c>
      <c r="AR2794" s="7">
        <f>IF(T2794&gt;0,RANK(T2794,(N2794:P2794,Q2794:AF2794)),0)</f>
        <v>0</v>
      </c>
      <c r="AS2794" s="7">
        <f>IF(S2794&gt;0,RANK(S2794,(N2794:P2794,Q2794:AF2794)),0)</f>
        <v>0</v>
      </c>
      <c r="AT2794" s="2">
        <f t="shared" si="1021"/>
        <v>1.0460386130302835E-2</v>
      </c>
      <c r="AU2794" s="2">
        <f t="shared" si="1021"/>
        <v>2.2922451088009297E-3</v>
      </c>
      <c r="AV2794" s="2">
        <f t="shared" si="1022"/>
        <v>0</v>
      </c>
      <c r="AW2794" s="2">
        <f t="shared" si="1023"/>
        <v>0</v>
      </c>
      <c r="AY2794" t="s">
        <v>1618</v>
      </c>
      <c r="AZ2794" t="s">
        <v>1186</v>
      </c>
      <c r="BC2794">
        <v>3</v>
      </c>
      <c r="BD2794" s="91">
        <v>13</v>
      </c>
      <c r="BE2794" s="93">
        <v>103</v>
      </c>
      <c r="BF2794" s="96">
        <f t="shared" si="1025"/>
        <v>13103</v>
      </c>
      <c r="BG2794" s="96">
        <f t="shared" si="1024"/>
        <v>13103</v>
      </c>
      <c r="BI2794" s="7" t="s">
        <v>1447</v>
      </c>
    </row>
    <row r="2795" spans="1:61" ht="14" hidden="1" customHeight="1" outlineLevel="1" x14ac:dyDescent="0.2">
      <c r="A2795" t="s">
        <v>2539</v>
      </c>
      <c r="B2795" t="s">
        <v>1186</v>
      </c>
      <c r="C2795" s="1">
        <f t="shared" si="1026"/>
        <v>8981</v>
      </c>
      <c r="D2795" s="7">
        <f>IF(N2795&gt;0, RANK(N2795,(N2795:P2795,Q2795:AF2795)),0)</f>
        <v>3</v>
      </c>
      <c r="E2795" s="7">
        <f>IF(O2795&gt;0,RANK(O2795,(N2795:P2795,Q2795:AF2795)),0)</f>
        <v>2</v>
      </c>
      <c r="F2795" s="7">
        <f>IF(P2795&gt;0,RANK(P2795,(N2795:P2795,Q2795:AF2795)),0)</f>
        <v>13</v>
      </c>
      <c r="G2795" s="1">
        <f t="shared" si="1017"/>
        <v>289</v>
      </c>
      <c r="H2795" s="2">
        <f t="shared" si="1018"/>
        <v>3.2179044649816281E-2</v>
      </c>
      <c r="I2795" s="2"/>
      <c r="J2795" s="2">
        <f t="shared" si="1019"/>
        <v>0.13773521879523437</v>
      </c>
      <c r="K2795" s="2">
        <f t="shared" si="1019"/>
        <v>0.16991426344505067</v>
      </c>
      <c r="L2795" s="2">
        <f t="shared" si="1019"/>
        <v>2.0042311546598374E-3</v>
      </c>
      <c r="M2795" s="2">
        <f t="shared" si="1020"/>
        <v>0.69034628660505515</v>
      </c>
      <c r="N2795" s="167">
        <v>1237</v>
      </c>
      <c r="O2795" s="167">
        <v>1526</v>
      </c>
      <c r="P2795" s="167">
        <v>18</v>
      </c>
      <c r="Q2795" s="167">
        <v>33</v>
      </c>
      <c r="R2795" s="167">
        <v>19</v>
      </c>
      <c r="S2795" s="167"/>
      <c r="X2795" s="1"/>
      <c r="Y2795" s="53">
        <v>4223</v>
      </c>
      <c r="Z2795" s="53">
        <v>279</v>
      </c>
      <c r="AA2795" s="53">
        <v>30</v>
      </c>
      <c r="AB2795" s="53">
        <v>22</v>
      </c>
      <c r="AC2795" s="53">
        <v>26</v>
      </c>
      <c r="AD2795" s="53">
        <v>136</v>
      </c>
      <c r="AE2795" s="53">
        <v>22</v>
      </c>
      <c r="AF2795" s="53">
        <v>93</v>
      </c>
      <c r="AG2795" s="53">
        <v>585</v>
      </c>
      <c r="AH2795" s="53">
        <v>223</v>
      </c>
      <c r="AI2795" s="53">
        <v>118</v>
      </c>
      <c r="AJ2795" s="53">
        <v>182</v>
      </c>
      <c r="AK2795" s="53">
        <v>78</v>
      </c>
      <c r="AL2795" s="53">
        <v>74</v>
      </c>
      <c r="AM2795" s="53">
        <v>57</v>
      </c>
      <c r="AP2795" s="7">
        <f>IF(Q2795&gt;0,RANK(Q2795,(N2795:P2795,Q2795:AF2795)),0)</f>
        <v>7</v>
      </c>
      <c r="AQ2795" s="7">
        <f>IF(R2795&gt;0,RANK(R2795,(N2795:P2795,Q2795:AF2795)),0)</f>
        <v>12</v>
      </c>
      <c r="AR2795" s="7">
        <f>IF(T2795&gt;0,RANK(T2795,(N2795:P2795,Q2795:AF2795)),0)</f>
        <v>0</v>
      </c>
      <c r="AS2795" s="7">
        <f>IF(S2795&gt;0,RANK(S2795,(N2795:P2795,Q2795:AF2795)),0)</f>
        <v>0</v>
      </c>
      <c r="AT2795" s="2">
        <f t="shared" si="1021"/>
        <v>3.6744237835430352E-3</v>
      </c>
      <c r="AU2795" s="2">
        <f t="shared" si="1021"/>
        <v>2.1155773299187173E-3</v>
      </c>
      <c r="AV2795" s="2">
        <f t="shared" si="1022"/>
        <v>0</v>
      </c>
      <c r="AW2795" s="2">
        <f t="shared" si="1023"/>
        <v>0</v>
      </c>
      <c r="AY2795" t="s">
        <v>2539</v>
      </c>
      <c r="AZ2795" t="s">
        <v>1186</v>
      </c>
      <c r="BA2795">
        <v>9</v>
      </c>
      <c r="BC2795">
        <v>3</v>
      </c>
      <c r="BD2795" s="91">
        <v>13</v>
      </c>
      <c r="BE2795" s="93">
        <v>105</v>
      </c>
      <c r="BF2795" s="96">
        <f t="shared" si="1025"/>
        <v>13105</v>
      </c>
      <c r="BG2795" s="96">
        <f t="shared" si="1024"/>
        <v>13105</v>
      </c>
      <c r="BI2795" s="7" t="s">
        <v>1447</v>
      </c>
    </row>
    <row r="2796" spans="1:61" ht="14" hidden="1" customHeight="1" outlineLevel="1" x14ac:dyDescent="0.2">
      <c r="A2796" t="s">
        <v>1209</v>
      </c>
      <c r="B2796" t="s">
        <v>1186</v>
      </c>
      <c r="C2796" s="1">
        <f t="shared" si="1026"/>
        <v>9191</v>
      </c>
      <c r="D2796" s="7">
        <f>IF(N2796&gt;0, RANK(N2796,(N2796:P2796,Q2796:AF2796)),0)</f>
        <v>3</v>
      </c>
      <c r="E2796" s="7">
        <f>IF(O2796&gt;0,RANK(O2796,(N2796:P2796,Q2796:AF2796)),0)</f>
        <v>1</v>
      </c>
      <c r="F2796" s="7">
        <f>IF(P2796&gt;0,RANK(P2796,(N2796:P2796,Q2796:AF2796)),0)</f>
        <v>13</v>
      </c>
      <c r="G2796" s="1">
        <f t="shared" si="1017"/>
        <v>1369</v>
      </c>
      <c r="H2796" s="2">
        <f t="shared" si="1018"/>
        <v>0.14895005984114895</v>
      </c>
      <c r="I2796" s="2"/>
      <c r="J2796" s="2">
        <f t="shared" si="1019"/>
        <v>0.1840931345881841</v>
      </c>
      <c r="K2796" s="2">
        <f t="shared" si="1019"/>
        <v>0.33304319442933306</v>
      </c>
      <c r="L2796" s="2">
        <f t="shared" si="1019"/>
        <v>1.1968229790011969E-3</v>
      </c>
      <c r="M2796" s="2">
        <f t="shared" si="1020"/>
        <v>0.48166684800348164</v>
      </c>
      <c r="N2796" s="167">
        <v>1692</v>
      </c>
      <c r="O2796" s="167">
        <v>3061</v>
      </c>
      <c r="P2796" s="167">
        <v>11</v>
      </c>
      <c r="Q2796" s="167">
        <v>27</v>
      </c>
      <c r="R2796" s="167">
        <v>13</v>
      </c>
      <c r="S2796" s="167"/>
      <c r="X2796" s="1"/>
      <c r="Y2796" s="53">
        <v>2776</v>
      </c>
      <c r="Z2796" s="53">
        <v>148</v>
      </c>
      <c r="AA2796" s="53">
        <v>70</v>
      </c>
      <c r="AB2796" s="53">
        <v>20</v>
      </c>
      <c r="AC2796" s="53">
        <v>71</v>
      </c>
      <c r="AD2796" s="53">
        <v>171</v>
      </c>
      <c r="AE2796" s="53">
        <v>12</v>
      </c>
      <c r="AF2796" s="53">
        <v>92</v>
      </c>
      <c r="AG2796" s="53">
        <v>503</v>
      </c>
      <c r="AH2796" s="53">
        <v>143</v>
      </c>
      <c r="AI2796" s="53">
        <v>96</v>
      </c>
      <c r="AJ2796" s="53">
        <v>117</v>
      </c>
      <c r="AK2796" s="53">
        <v>47</v>
      </c>
      <c r="AL2796" s="53">
        <v>88</v>
      </c>
      <c r="AM2796" s="53">
        <v>33</v>
      </c>
      <c r="AP2796" s="7">
        <f>IF(Q2796&gt;0,RANK(Q2796,(N2796:P2796,Q2796:AF2796)),0)</f>
        <v>9</v>
      </c>
      <c r="AQ2796" s="7">
        <f>IF(R2796&gt;0,RANK(R2796,(N2796:P2796,Q2796:AF2796)),0)</f>
        <v>11</v>
      </c>
      <c r="AR2796" s="7">
        <f>IF(T2796&gt;0,RANK(T2796,(N2796:P2796,Q2796:AF2796)),0)</f>
        <v>0</v>
      </c>
      <c r="AS2796" s="7">
        <f>IF(S2796&gt;0,RANK(S2796,(N2796:P2796,Q2796:AF2796)),0)</f>
        <v>0</v>
      </c>
      <c r="AT2796" s="2">
        <f t="shared" si="1021"/>
        <v>2.9376564030029377E-3</v>
      </c>
      <c r="AU2796" s="2">
        <f t="shared" si="1021"/>
        <v>1.4144271570014145E-3</v>
      </c>
      <c r="AV2796" s="2">
        <f t="shared" si="1022"/>
        <v>0</v>
      </c>
      <c r="AW2796" s="2">
        <f t="shared" si="1023"/>
        <v>0</v>
      </c>
      <c r="AY2796" t="s">
        <v>1209</v>
      </c>
      <c r="AZ2796" t="s">
        <v>1186</v>
      </c>
      <c r="BA2796">
        <v>12</v>
      </c>
      <c r="BC2796">
        <v>3</v>
      </c>
      <c r="BD2796" s="91">
        <v>13</v>
      </c>
      <c r="BE2796" s="93">
        <v>107</v>
      </c>
      <c r="BF2796" s="96">
        <f t="shared" si="1025"/>
        <v>13107</v>
      </c>
      <c r="BG2796" s="96">
        <f t="shared" si="1024"/>
        <v>13107</v>
      </c>
      <c r="BI2796" s="7" t="s">
        <v>1447</v>
      </c>
    </row>
    <row r="2797" spans="1:61" ht="14" hidden="1" customHeight="1" outlineLevel="1" x14ac:dyDescent="0.2">
      <c r="A2797" t="s">
        <v>2327</v>
      </c>
      <c r="B2797" t="s">
        <v>1186</v>
      </c>
      <c r="C2797" s="1">
        <f t="shared" si="1026"/>
        <v>4147</v>
      </c>
      <c r="D2797" s="7">
        <f>IF(N2797&gt;0, RANK(N2797,(N2797:P2797,Q2797:AF2797)),0)</f>
        <v>3</v>
      </c>
      <c r="E2797" s="7">
        <f>IF(O2797&gt;0,RANK(O2797,(N2797:P2797,Q2797:AF2797)),0)</f>
        <v>1</v>
      </c>
      <c r="F2797" s="7">
        <f>IF(P2797&gt;0,RANK(P2797,(N2797:P2797,Q2797:AF2797)),0)</f>
        <v>13</v>
      </c>
      <c r="G2797" s="1">
        <f t="shared" si="1017"/>
        <v>712</v>
      </c>
      <c r="H2797" s="2">
        <f t="shared" si="1018"/>
        <v>0.17169037858693031</v>
      </c>
      <c r="I2797" s="2"/>
      <c r="J2797" s="2">
        <f t="shared" si="1019"/>
        <v>0.19074029418857005</v>
      </c>
      <c r="K2797" s="2">
        <f t="shared" si="1019"/>
        <v>0.36243067277550034</v>
      </c>
      <c r="L2797" s="2">
        <f t="shared" si="1019"/>
        <v>1.2056908608632747E-3</v>
      </c>
      <c r="M2797" s="2">
        <f t="shared" si="1020"/>
        <v>0.44562334217506633</v>
      </c>
      <c r="N2797" s="167">
        <v>791</v>
      </c>
      <c r="O2797" s="167">
        <v>1503</v>
      </c>
      <c r="P2797" s="167">
        <v>5</v>
      </c>
      <c r="Q2797" s="167">
        <v>16</v>
      </c>
      <c r="R2797" s="167">
        <v>10</v>
      </c>
      <c r="S2797" s="167"/>
      <c r="X2797" s="1"/>
      <c r="Y2797" s="53">
        <v>1099</v>
      </c>
      <c r="Z2797" s="53">
        <v>77</v>
      </c>
      <c r="AA2797" s="53">
        <v>19</v>
      </c>
      <c r="AB2797" s="53">
        <v>9</v>
      </c>
      <c r="AC2797" s="53">
        <v>21</v>
      </c>
      <c r="AD2797" s="53">
        <v>70</v>
      </c>
      <c r="AE2797" s="53">
        <v>10</v>
      </c>
      <c r="AF2797" s="53">
        <v>52</v>
      </c>
      <c r="AG2797" s="53">
        <v>184</v>
      </c>
      <c r="AH2797" s="53">
        <v>57</v>
      </c>
      <c r="AI2797" s="53">
        <v>53</v>
      </c>
      <c r="AJ2797" s="53">
        <v>57</v>
      </c>
      <c r="AK2797" s="53">
        <v>41</v>
      </c>
      <c r="AL2797" s="53">
        <v>51</v>
      </c>
      <c r="AM2797" s="53">
        <v>22</v>
      </c>
      <c r="AP2797" s="7">
        <f>IF(Q2797&gt;0,RANK(Q2797,(N2797:P2797,Q2797:AF2797)),0)</f>
        <v>9</v>
      </c>
      <c r="AQ2797" s="7">
        <f>IF(R2797&gt;0,RANK(R2797,(N2797:P2797,Q2797:AF2797)),0)</f>
        <v>10</v>
      </c>
      <c r="AR2797" s="7">
        <f>IF(T2797&gt;0,RANK(T2797,(N2797:P2797,Q2797:AF2797)),0)</f>
        <v>0</v>
      </c>
      <c r="AS2797" s="7">
        <f>IF(S2797&gt;0,RANK(S2797,(N2797:P2797,Q2797:AF2797)),0)</f>
        <v>0</v>
      </c>
      <c r="AT2797" s="2">
        <f t="shared" si="1021"/>
        <v>3.858210754762479E-3</v>
      </c>
      <c r="AU2797" s="2">
        <f t="shared" si="1021"/>
        <v>2.4113817217265494E-3</v>
      </c>
      <c r="AV2797" s="2">
        <f t="shared" si="1022"/>
        <v>0</v>
      </c>
      <c r="AW2797" s="2">
        <f t="shared" si="1023"/>
        <v>0</v>
      </c>
      <c r="AY2797" t="s">
        <v>2327</v>
      </c>
      <c r="AZ2797" t="s">
        <v>1186</v>
      </c>
      <c r="BA2797">
        <v>12</v>
      </c>
      <c r="BC2797">
        <v>3</v>
      </c>
      <c r="BD2797" s="91">
        <v>13</v>
      </c>
      <c r="BE2797" s="93">
        <v>109</v>
      </c>
      <c r="BF2797" s="96">
        <f t="shared" si="1025"/>
        <v>13109</v>
      </c>
      <c r="BG2797" s="96">
        <f t="shared" si="1024"/>
        <v>13109</v>
      </c>
      <c r="BI2797" s="7" t="s">
        <v>1447</v>
      </c>
    </row>
    <row r="2798" spans="1:61" ht="14" hidden="1" customHeight="1" outlineLevel="1" x14ac:dyDescent="0.2">
      <c r="A2798" t="s">
        <v>1996</v>
      </c>
      <c r="B2798" t="s">
        <v>1186</v>
      </c>
      <c r="C2798" s="1">
        <f t="shared" si="1026"/>
        <v>14571</v>
      </c>
      <c r="D2798" s="7">
        <f>IF(N2798&gt;0, RANK(N2798,(N2798:P2798,Q2798:AF2798)),0)</f>
        <v>3</v>
      </c>
      <c r="E2798" s="7">
        <f>IF(O2798&gt;0,RANK(O2798,(N2798:P2798,Q2798:AF2798)),0)</f>
        <v>2</v>
      </c>
      <c r="F2798" s="7">
        <f>IF(P2798&gt;0,RANK(P2798,(N2798:P2798,Q2798:AF2798)),0)</f>
        <v>12</v>
      </c>
      <c r="G2798" s="1">
        <f t="shared" si="1017"/>
        <v>2183</v>
      </c>
      <c r="H2798" s="2">
        <f t="shared" si="1018"/>
        <v>0.14981813190584037</v>
      </c>
      <c r="I2798" s="2"/>
      <c r="J2798" s="2">
        <f t="shared" si="1019"/>
        <v>0.11625832132317618</v>
      </c>
      <c r="K2798" s="2">
        <f t="shared" si="1019"/>
        <v>0.26607645322901652</v>
      </c>
      <c r="L2798" s="2">
        <f t="shared" si="1019"/>
        <v>1.5784777983666187E-3</v>
      </c>
      <c r="M2798" s="2">
        <f t="shared" si="1020"/>
        <v>0.61608674764944071</v>
      </c>
      <c r="N2798" s="167">
        <v>1694</v>
      </c>
      <c r="O2798" s="167">
        <v>3877</v>
      </c>
      <c r="P2798" s="167">
        <v>23</v>
      </c>
      <c r="Q2798" s="167">
        <v>66</v>
      </c>
      <c r="R2798" s="167">
        <v>26</v>
      </c>
      <c r="S2798" s="167"/>
      <c r="X2798" s="1"/>
      <c r="Y2798" s="53">
        <v>7542</v>
      </c>
      <c r="Z2798" s="53">
        <v>270</v>
      </c>
      <c r="AA2798" s="53">
        <v>23</v>
      </c>
      <c r="AB2798" s="53">
        <v>27</v>
      </c>
      <c r="AC2798" s="53">
        <v>49</v>
      </c>
      <c r="AD2798" s="53">
        <v>190</v>
      </c>
      <c r="AE2798" s="53">
        <v>32</v>
      </c>
      <c r="AF2798" s="53">
        <v>109</v>
      </c>
      <c r="AG2798" s="53">
        <v>263</v>
      </c>
      <c r="AH2798" s="53">
        <v>32</v>
      </c>
      <c r="AI2798" s="53">
        <v>122</v>
      </c>
      <c r="AJ2798" s="53">
        <v>51</v>
      </c>
      <c r="AK2798" s="53">
        <v>42</v>
      </c>
      <c r="AL2798" s="53">
        <v>94</v>
      </c>
      <c r="AM2798" s="53">
        <v>39</v>
      </c>
      <c r="AP2798" s="7">
        <f>IF(Q2798&gt;0,RANK(Q2798,(N2798:P2798,Q2798:AF2798)),0)</f>
        <v>7</v>
      </c>
      <c r="AQ2798" s="7">
        <f>IF(R2798&gt;0,RANK(R2798,(N2798:P2798,Q2798:AF2798)),0)</f>
        <v>11</v>
      </c>
      <c r="AR2798" s="7">
        <f>IF(T2798&gt;0,RANK(T2798,(N2798:P2798,Q2798:AF2798)),0)</f>
        <v>0</v>
      </c>
      <c r="AS2798" s="7">
        <f>IF(S2798&gt;0,RANK(S2798,(N2798:P2798,Q2798:AF2798)),0)</f>
        <v>0</v>
      </c>
      <c r="AT2798" s="2">
        <f t="shared" si="1021"/>
        <v>4.5295449866172531E-3</v>
      </c>
      <c r="AU2798" s="2">
        <f t="shared" si="1021"/>
        <v>1.784366206849221E-3</v>
      </c>
      <c r="AV2798" s="2">
        <f t="shared" si="1022"/>
        <v>0</v>
      </c>
      <c r="AW2798" s="2">
        <f t="shared" si="1023"/>
        <v>0</v>
      </c>
      <c r="AY2798" t="s">
        <v>1996</v>
      </c>
      <c r="AZ2798" t="s">
        <v>1186</v>
      </c>
      <c r="BA2798">
        <v>9</v>
      </c>
      <c r="BC2798">
        <v>3</v>
      </c>
      <c r="BD2798" s="91">
        <v>13</v>
      </c>
      <c r="BE2798" s="93">
        <v>111</v>
      </c>
      <c r="BF2798" s="96">
        <f t="shared" si="1025"/>
        <v>13111</v>
      </c>
      <c r="BG2798" s="96">
        <f t="shared" si="1024"/>
        <v>13111</v>
      </c>
      <c r="BI2798" s="7" t="s">
        <v>1447</v>
      </c>
    </row>
    <row r="2799" spans="1:61" ht="14" hidden="1" customHeight="1" outlineLevel="1" x14ac:dyDescent="0.2">
      <c r="A2799" t="s">
        <v>1909</v>
      </c>
      <c r="B2799" t="s">
        <v>1186</v>
      </c>
      <c r="C2799" s="1">
        <f t="shared" si="1026"/>
        <v>70942</v>
      </c>
      <c r="D2799" s="7">
        <f>IF(N2799&gt;0, RANK(N2799,(N2799:P2799,Q2799:AF2799)),0)</f>
        <v>1</v>
      </c>
      <c r="E2799" s="7">
        <f>IF(O2799&gt;0,RANK(O2799,(N2799:P2799,Q2799:AF2799)),0)</f>
        <v>2</v>
      </c>
      <c r="F2799" s="7">
        <f>IF(P2799&gt;0,RANK(P2799,(N2799:P2799,Q2799:AF2799)),0)</f>
        <v>11</v>
      </c>
      <c r="G2799" s="1">
        <f t="shared" si="1017"/>
        <v>1081</v>
      </c>
      <c r="H2799" s="2">
        <f t="shared" si="1018"/>
        <v>1.5237799892870232E-2</v>
      </c>
      <c r="I2799" s="2"/>
      <c r="J2799" s="2">
        <f t="shared" si="1019"/>
        <v>0.32195314482253107</v>
      </c>
      <c r="K2799" s="2">
        <f t="shared" si="1019"/>
        <v>0.30671534492966085</v>
      </c>
      <c r="L2799" s="2">
        <f t="shared" si="1019"/>
        <v>2.8755885089227821E-3</v>
      </c>
      <c r="M2799" s="2">
        <f t="shared" si="1020"/>
        <v>0.36845592173888536</v>
      </c>
      <c r="N2799" s="167">
        <v>22840</v>
      </c>
      <c r="O2799" s="167">
        <v>21759</v>
      </c>
      <c r="P2799" s="167">
        <v>204</v>
      </c>
      <c r="Q2799" s="167">
        <v>567</v>
      </c>
      <c r="R2799" s="167">
        <v>231</v>
      </c>
      <c r="S2799" s="167"/>
      <c r="X2799" s="1"/>
      <c r="Y2799" s="53">
        <v>13916</v>
      </c>
      <c r="Z2799" s="53">
        <v>1932</v>
      </c>
      <c r="AA2799" s="53">
        <v>198</v>
      </c>
      <c r="AB2799" s="53">
        <v>229</v>
      </c>
      <c r="AC2799" s="53">
        <v>227</v>
      </c>
      <c r="AD2799" s="53">
        <v>594</v>
      </c>
      <c r="AE2799" s="53">
        <v>154</v>
      </c>
      <c r="AF2799" s="53">
        <v>624</v>
      </c>
      <c r="AG2799" s="53">
        <v>3658</v>
      </c>
      <c r="AH2799" s="53">
        <v>1010</v>
      </c>
      <c r="AI2799" s="53">
        <v>399</v>
      </c>
      <c r="AJ2799" s="53">
        <v>1061</v>
      </c>
      <c r="AK2799" s="53">
        <v>579</v>
      </c>
      <c r="AL2799" s="53">
        <v>428</v>
      </c>
      <c r="AM2799" s="53">
        <v>332</v>
      </c>
      <c r="AP2799" s="7">
        <f>IF(Q2799&gt;0,RANK(Q2799,(N2799:P2799,Q2799:AF2799)),0)</f>
        <v>7</v>
      </c>
      <c r="AQ2799" s="7">
        <f>IF(R2799&gt;0,RANK(R2799,(N2799:P2799,Q2799:AF2799)),0)</f>
        <v>8</v>
      </c>
      <c r="AR2799" s="7">
        <f>IF(T2799&gt;0,RANK(T2799,(N2799:P2799,Q2799:AF2799)),0)</f>
        <v>0</v>
      </c>
      <c r="AS2799" s="7">
        <f>IF(S2799&gt;0,RANK(S2799,(N2799:P2799,Q2799:AF2799)),0)</f>
        <v>0</v>
      </c>
      <c r="AT2799" s="2">
        <f t="shared" si="1021"/>
        <v>7.9924445321530261E-3</v>
      </c>
      <c r="AU2799" s="2">
        <f t="shared" si="1021"/>
        <v>3.2561811056919738E-3</v>
      </c>
      <c r="AV2799" s="2">
        <f t="shared" si="1022"/>
        <v>0</v>
      </c>
      <c r="AW2799" s="2">
        <f t="shared" si="1023"/>
        <v>0</v>
      </c>
      <c r="AY2799" t="s">
        <v>1909</v>
      </c>
      <c r="AZ2799" t="s">
        <v>1186</v>
      </c>
      <c r="BC2799">
        <v>3</v>
      </c>
      <c r="BD2799" s="91">
        <v>13</v>
      </c>
      <c r="BE2799" s="93">
        <v>113</v>
      </c>
      <c r="BF2799" s="96">
        <f t="shared" si="1025"/>
        <v>13113</v>
      </c>
      <c r="BG2799" s="96">
        <f t="shared" si="1024"/>
        <v>13113</v>
      </c>
      <c r="BI2799" s="7" t="s">
        <v>1447</v>
      </c>
    </row>
    <row r="2800" spans="1:61" ht="14" hidden="1" customHeight="1" outlineLevel="1" x14ac:dyDescent="0.2">
      <c r="A2800" t="s">
        <v>1658</v>
      </c>
      <c r="B2800" t="s">
        <v>1186</v>
      </c>
      <c r="C2800" s="1">
        <f t="shared" si="1026"/>
        <v>40930</v>
      </c>
      <c r="D2800" s="7">
        <f>IF(N2800&gt;0, RANK(N2800,(N2800:P2800,Q2800:AF2800)),0)</f>
        <v>3</v>
      </c>
      <c r="E2800" s="7">
        <f>IF(O2800&gt;0,RANK(O2800,(N2800:P2800,Q2800:AF2800)),0)</f>
        <v>1</v>
      </c>
      <c r="F2800" s="7">
        <f>IF(P2800&gt;0,RANK(P2800,(N2800:P2800,Q2800:AF2800)),0)</f>
        <v>12</v>
      </c>
      <c r="G2800" s="1">
        <f t="shared" si="1017"/>
        <v>7266</v>
      </c>
      <c r="H2800" s="2">
        <f t="shared" si="1018"/>
        <v>0.17752259956022479</v>
      </c>
      <c r="I2800" s="2"/>
      <c r="J2800" s="2">
        <f t="shared" si="1019"/>
        <v>0.19914488150500856</v>
      </c>
      <c r="K2800" s="2">
        <f t="shared" si="1019"/>
        <v>0.37666748106523334</v>
      </c>
      <c r="L2800" s="2">
        <f t="shared" si="1019"/>
        <v>2.1744441729782556E-3</v>
      </c>
      <c r="M2800" s="2">
        <f t="shared" si="1020"/>
        <v>0.42201319325677988</v>
      </c>
      <c r="N2800" s="167">
        <v>8151</v>
      </c>
      <c r="O2800" s="167">
        <v>15417</v>
      </c>
      <c r="P2800" s="167">
        <v>89</v>
      </c>
      <c r="Q2800" s="167">
        <v>330</v>
      </c>
      <c r="R2800" s="167">
        <v>133</v>
      </c>
      <c r="S2800" s="167"/>
      <c r="X2800" s="1"/>
      <c r="Y2800" s="53">
        <v>11097</v>
      </c>
      <c r="Z2800" s="53">
        <v>937</v>
      </c>
      <c r="AA2800" s="53">
        <v>68</v>
      </c>
      <c r="AB2800" s="53">
        <v>122</v>
      </c>
      <c r="AC2800" s="53">
        <v>149</v>
      </c>
      <c r="AD2800" s="53">
        <v>497</v>
      </c>
      <c r="AE2800" s="53">
        <v>131</v>
      </c>
      <c r="AF2800" s="53">
        <v>491</v>
      </c>
      <c r="AG2800" s="53">
        <v>1295</v>
      </c>
      <c r="AH2800" s="53">
        <v>386</v>
      </c>
      <c r="AI2800" s="53">
        <v>354</v>
      </c>
      <c r="AJ2800" s="53">
        <v>457</v>
      </c>
      <c r="AK2800" s="53">
        <v>188</v>
      </c>
      <c r="AL2800" s="53">
        <v>500</v>
      </c>
      <c r="AM2800" s="53">
        <v>138</v>
      </c>
      <c r="AP2800" s="7">
        <f>IF(Q2800&gt;0,RANK(Q2800,(N2800:P2800,Q2800:AF2800)),0)</f>
        <v>7</v>
      </c>
      <c r="AQ2800" s="7">
        <f>IF(R2800&gt;0,RANK(R2800,(N2800:P2800,Q2800:AF2800)),0)</f>
        <v>9</v>
      </c>
      <c r="AR2800" s="7">
        <f>IF(T2800&gt;0,RANK(T2800,(N2800:P2800,Q2800:AF2800)),0)</f>
        <v>0</v>
      </c>
      <c r="AS2800" s="7">
        <f>IF(S2800&gt;0,RANK(S2800,(N2800:P2800,Q2800:AF2800)),0)</f>
        <v>0</v>
      </c>
      <c r="AT2800" s="2">
        <f t="shared" si="1021"/>
        <v>8.0625458099193737E-3</v>
      </c>
      <c r="AU2800" s="2">
        <f t="shared" si="1021"/>
        <v>3.2494502809675054E-3</v>
      </c>
      <c r="AV2800" s="2">
        <f t="shared" si="1022"/>
        <v>0</v>
      </c>
      <c r="AW2800" s="2">
        <f t="shared" si="1023"/>
        <v>0</v>
      </c>
      <c r="AY2800" t="s">
        <v>1658</v>
      </c>
      <c r="AZ2800" t="s">
        <v>1186</v>
      </c>
      <c r="BA2800">
        <v>14</v>
      </c>
      <c r="BC2800">
        <v>3</v>
      </c>
      <c r="BD2800" s="91">
        <v>13</v>
      </c>
      <c r="BE2800" s="93">
        <v>115</v>
      </c>
      <c r="BF2800" s="96">
        <f t="shared" si="1025"/>
        <v>13115</v>
      </c>
      <c r="BG2800" s="96">
        <f t="shared" si="1024"/>
        <v>13115</v>
      </c>
      <c r="BI2800" s="7" t="s">
        <v>1447</v>
      </c>
    </row>
    <row r="2801" spans="1:61" ht="14" hidden="1" customHeight="1" outlineLevel="1" x14ac:dyDescent="0.2">
      <c r="A2801" t="s">
        <v>1659</v>
      </c>
      <c r="B2801" t="s">
        <v>1186</v>
      </c>
      <c r="C2801" s="1">
        <f t="shared" si="1026"/>
        <v>127000</v>
      </c>
      <c r="D2801" s="7">
        <f>IF(N2801&gt;0, RANK(N2801,(N2801:P2801,Q2801:AF2801)),0)</f>
        <v>3</v>
      </c>
      <c r="E2801" s="7">
        <f>IF(O2801&gt;0,RANK(O2801,(N2801:P2801,Q2801:AF2801)),0)</f>
        <v>1</v>
      </c>
      <c r="F2801" s="7">
        <f>IF(P2801&gt;0,RANK(P2801,(N2801:P2801,Q2801:AF2801)),0)</f>
        <v>13</v>
      </c>
      <c r="G2801" s="1">
        <f t="shared" si="1017"/>
        <v>20488</v>
      </c>
      <c r="H2801" s="2">
        <f t="shared" si="1018"/>
        <v>0.16132283464566929</v>
      </c>
      <c r="I2801" s="2"/>
      <c r="J2801" s="2">
        <f t="shared" si="1019"/>
        <v>0.1881496062992126</v>
      </c>
      <c r="K2801" s="2">
        <f t="shared" si="1019"/>
        <v>0.34947244094488189</v>
      </c>
      <c r="L2801" s="2">
        <f t="shared" si="1019"/>
        <v>2.3858267716535433E-3</v>
      </c>
      <c r="M2801" s="2">
        <f t="shared" si="1020"/>
        <v>0.45999212598425193</v>
      </c>
      <c r="N2801" s="167">
        <v>23895</v>
      </c>
      <c r="O2801" s="167">
        <v>44383</v>
      </c>
      <c r="P2801" s="167">
        <v>303</v>
      </c>
      <c r="Q2801" s="167">
        <v>1315</v>
      </c>
      <c r="R2801" s="167">
        <v>490</v>
      </c>
      <c r="S2801" s="167"/>
      <c r="X2801" s="1"/>
      <c r="Y2801" s="53">
        <v>35067</v>
      </c>
      <c r="Z2801" s="53">
        <v>4335</v>
      </c>
      <c r="AA2801" s="53">
        <v>371</v>
      </c>
      <c r="AB2801" s="53">
        <v>360</v>
      </c>
      <c r="AC2801" s="53">
        <v>505</v>
      </c>
      <c r="AD2801" s="53">
        <v>1700</v>
      </c>
      <c r="AE2801" s="53">
        <v>427</v>
      </c>
      <c r="AF2801" s="53">
        <v>1536</v>
      </c>
      <c r="AG2801" s="53">
        <v>6256</v>
      </c>
      <c r="AH2801" s="53">
        <v>1106</v>
      </c>
      <c r="AI2801" s="53">
        <v>1064</v>
      </c>
      <c r="AJ2801" s="53">
        <v>1611</v>
      </c>
      <c r="AK2801" s="53">
        <v>762</v>
      </c>
      <c r="AL2801" s="53">
        <v>978</v>
      </c>
      <c r="AM2801" s="53">
        <v>536</v>
      </c>
      <c r="AP2801" s="7">
        <f>IF(Q2801&gt;0,RANK(Q2801,(N2801:P2801,Q2801:AF2801)),0)</f>
        <v>7</v>
      </c>
      <c r="AQ2801" s="7">
        <f>IF(R2801&gt;0,RANK(R2801,(N2801:P2801,Q2801:AF2801)),0)</f>
        <v>9</v>
      </c>
      <c r="AR2801" s="7">
        <f>IF(T2801&gt;0,RANK(T2801,(N2801:P2801,Q2801:AF2801)),0)</f>
        <v>0</v>
      </c>
      <c r="AS2801" s="7">
        <f>IF(S2801&gt;0,RANK(S2801,(N2801:P2801,Q2801:AF2801)),0)</f>
        <v>0</v>
      </c>
      <c r="AT2801" s="2">
        <f t="shared" si="1021"/>
        <v>1.0354330708661418E-2</v>
      </c>
      <c r="AU2801" s="2">
        <f t="shared" si="1021"/>
        <v>3.8582677165354333E-3</v>
      </c>
      <c r="AV2801" s="2">
        <f t="shared" si="1022"/>
        <v>0</v>
      </c>
      <c r="AW2801" s="2">
        <f t="shared" si="1023"/>
        <v>0</v>
      </c>
      <c r="AY2801" t="s">
        <v>1659</v>
      </c>
      <c r="AZ2801" t="s">
        <v>1186</v>
      </c>
      <c r="BC2801">
        <v>3</v>
      </c>
      <c r="BD2801" s="91">
        <v>13</v>
      </c>
      <c r="BE2801" s="93">
        <v>117</v>
      </c>
      <c r="BF2801" s="96">
        <f t="shared" si="1025"/>
        <v>13117</v>
      </c>
      <c r="BG2801" s="96">
        <f t="shared" si="1024"/>
        <v>13117</v>
      </c>
      <c r="BI2801" s="7" t="s">
        <v>1447</v>
      </c>
    </row>
    <row r="2802" spans="1:61" ht="14" hidden="1" customHeight="1" outlineLevel="1" x14ac:dyDescent="0.2">
      <c r="A2802" t="s">
        <v>2356</v>
      </c>
      <c r="B2802" t="s">
        <v>1186</v>
      </c>
      <c r="C2802" s="1">
        <f t="shared" si="1026"/>
        <v>10586</v>
      </c>
      <c r="D2802" s="7">
        <f>IF(N2802&gt;0, RANK(N2802,(N2802:P2802,Q2802:AF2802)),0)</f>
        <v>3</v>
      </c>
      <c r="E2802" s="7">
        <f>IF(O2802&gt;0,RANK(O2802,(N2802:P2802,Q2802:AF2802)),0)</f>
        <v>2</v>
      </c>
      <c r="F2802" s="7">
        <f>IF(P2802&gt;0,RANK(P2802,(N2802:P2802,Q2802:AF2802)),0)</f>
        <v>13</v>
      </c>
      <c r="G2802" s="1">
        <f t="shared" si="1017"/>
        <v>1645</v>
      </c>
      <c r="H2802" s="2">
        <f t="shared" si="1018"/>
        <v>0.15539391649348197</v>
      </c>
      <c r="I2802" s="2"/>
      <c r="J2802" s="2">
        <f t="shared" si="1019"/>
        <v>5.7906669185716984E-2</v>
      </c>
      <c r="K2802" s="2">
        <f t="shared" si="1019"/>
        <v>0.21330058567919893</v>
      </c>
      <c r="L2802" s="2">
        <f t="shared" si="1019"/>
        <v>1.6058945777441905E-3</v>
      </c>
      <c r="M2802" s="2">
        <f t="shared" si="1020"/>
        <v>0.72718685055733989</v>
      </c>
      <c r="N2802" s="167">
        <v>613</v>
      </c>
      <c r="O2802" s="167">
        <v>2258</v>
      </c>
      <c r="P2802" s="167">
        <v>17</v>
      </c>
      <c r="Q2802" s="167">
        <v>63</v>
      </c>
      <c r="R2802" s="167">
        <v>21</v>
      </c>
      <c r="S2802" s="167"/>
      <c r="X2802" s="1"/>
      <c r="Y2802" s="53">
        <v>6158</v>
      </c>
      <c r="Z2802" s="53">
        <v>220</v>
      </c>
      <c r="AA2802" s="53">
        <v>31</v>
      </c>
      <c r="AB2802" s="53">
        <v>30</v>
      </c>
      <c r="AC2802" s="53">
        <v>32</v>
      </c>
      <c r="AD2802" s="53">
        <v>188</v>
      </c>
      <c r="AE2802" s="53">
        <v>33</v>
      </c>
      <c r="AF2802" s="53">
        <v>122</v>
      </c>
      <c r="AG2802" s="53">
        <v>303</v>
      </c>
      <c r="AH2802" s="53">
        <v>93</v>
      </c>
      <c r="AI2802" s="53">
        <v>146</v>
      </c>
      <c r="AJ2802" s="53">
        <v>89</v>
      </c>
      <c r="AK2802" s="53">
        <v>42</v>
      </c>
      <c r="AL2802" s="53">
        <v>100</v>
      </c>
      <c r="AM2802" s="53">
        <v>27</v>
      </c>
      <c r="AP2802" s="7">
        <f>IF(Q2802&gt;0,RANK(Q2802,(N2802:P2802,Q2802:AF2802)),0)</f>
        <v>7</v>
      </c>
      <c r="AQ2802" s="7">
        <f>IF(R2802&gt;0,RANK(R2802,(N2802:P2802,Q2802:AF2802)),0)</f>
        <v>12</v>
      </c>
      <c r="AR2802" s="7">
        <f>IF(T2802&gt;0,RANK(T2802,(N2802:P2802,Q2802:AF2802)),0)</f>
        <v>0</v>
      </c>
      <c r="AS2802" s="7">
        <f>IF(S2802&gt;0,RANK(S2802,(N2802:P2802,Q2802:AF2802)),0)</f>
        <v>0</v>
      </c>
      <c r="AT2802" s="2">
        <f t="shared" si="1021"/>
        <v>5.9512563763461177E-3</v>
      </c>
      <c r="AU2802" s="2">
        <f t="shared" si="1021"/>
        <v>1.9837521254487058E-3</v>
      </c>
      <c r="AV2802" s="2">
        <f t="shared" si="1022"/>
        <v>0</v>
      </c>
      <c r="AW2802" s="2">
        <f t="shared" si="1023"/>
        <v>0</v>
      </c>
      <c r="AY2802" t="s">
        <v>2356</v>
      </c>
      <c r="AZ2802" t="s">
        <v>1186</v>
      </c>
      <c r="BA2802">
        <v>9</v>
      </c>
      <c r="BC2802">
        <v>3</v>
      </c>
      <c r="BD2802" s="91">
        <v>13</v>
      </c>
      <c r="BE2802" s="93">
        <v>119</v>
      </c>
      <c r="BF2802" s="96">
        <f t="shared" si="1025"/>
        <v>13119</v>
      </c>
      <c r="BG2802" s="96">
        <f t="shared" si="1024"/>
        <v>13119</v>
      </c>
      <c r="BI2802" s="7" t="s">
        <v>1447</v>
      </c>
    </row>
    <row r="2803" spans="1:61" ht="14" hidden="1" customHeight="1" outlineLevel="1" x14ac:dyDescent="0.2">
      <c r="A2803" t="s">
        <v>866</v>
      </c>
      <c r="B2803" t="s">
        <v>1186</v>
      </c>
      <c r="C2803" s="1">
        <f t="shared" si="1026"/>
        <v>517607</v>
      </c>
      <c r="D2803" s="7">
        <f>IF(N2803&gt;0, RANK(N2803,(N2803:P2803,Q2803:AF2803)),0)</f>
        <v>1</v>
      </c>
      <c r="E2803" s="7">
        <f>IF(O2803&gt;0,RANK(O2803,(N2803:P2803,Q2803:AF2803)),0)</f>
        <v>2</v>
      </c>
      <c r="F2803" s="7">
        <f>IF(P2803&gt;0,RANK(P2803,(N2803:P2803,Q2803:AF2803)),0)</f>
        <v>11</v>
      </c>
      <c r="G2803" s="1">
        <f t="shared" si="1017"/>
        <v>179829</v>
      </c>
      <c r="H2803" s="2">
        <f t="shared" si="1018"/>
        <v>0.34742381768407304</v>
      </c>
      <c r="I2803" s="2"/>
      <c r="J2803" s="2">
        <f t="shared" si="1019"/>
        <v>0.50881267061689661</v>
      </c>
      <c r="K2803" s="2">
        <f t="shared" si="1019"/>
        <v>0.16138885293282354</v>
      </c>
      <c r="L2803" s="2">
        <f t="shared" si="1019"/>
        <v>3.3712836186527615E-3</v>
      </c>
      <c r="M2803" s="2">
        <f t="shared" si="1020"/>
        <v>0.32642719283162708</v>
      </c>
      <c r="N2803" s="167">
        <v>263365</v>
      </c>
      <c r="O2803" s="167">
        <v>83536</v>
      </c>
      <c r="P2803" s="167">
        <v>1745</v>
      </c>
      <c r="Q2803" s="167">
        <v>3423</v>
      </c>
      <c r="R2803" s="167">
        <v>1945</v>
      </c>
      <c r="S2803" s="167"/>
      <c r="X2803" s="1"/>
      <c r="Y2803" s="53">
        <v>48437</v>
      </c>
      <c r="Z2803" s="53">
        <v>20109</v>
      </c>
      <c r="AA2803" s="53">
        <v>2391</v>
      </c>
      <c r="AB2803" s="53">
        <v>1484</v>
      </c>
      <c r="AC2803" s="53">
        <v>1916</v>
      </c>
      <c r="AD2803" s="53">
        <v>2590</v>
      </c>
      <c r="AE2803" s="53">
        <v>1292</v>
      </c>
      <c r="AF2803" s="53">
        <v>3325</v>
      </c>
      <c r="AG2803" s="53">
        <v>41203</v>
      </c>
      <c r="AH2803" s="53">
        <v>13041</v>
      </c>
      <c r="AI2803" s="53">
        <v>1855</v>
      </c>
      <c r="AJ2803" s="53">
        <v>13871</v>
      </c>
      <c r="AK2803" s="53">
        <v>6744</v>
      </c>
      <c r="AL2803" s="53">
        <v>1906</v>
      </c>
      <c r="AM2803" s="53">
        <v>3429</v>
      </c>
      <c r="AP2803" s="7">
        <f>IF(Q2803&gt;0,RANK(Q2803,(N2803:P2803,Q2803:AF2803)),0)</f>
        <v>5</v>
      </c>
      <c r="AQ2803" s="7">
        <f>IF(R2803&gt;0,RANK(R2803,(N2803:P2803,Q2803:AF2803)),0)</f>
        <v>9</v>
      </c>
      <c r="AR2803" s="7">
        <f>IF(T2803&gt;0,RANK(T2803,(N2803:P2803,Q2803:AF2803)),0)</f>
        <v>0</v>
      </c>
      <c r="AS2803" s="7">
        <f>IF(S2803&gt;0,RANK(S2803,(N2803:P2803,Q2803:AF2803)),0)</f>
        <v>0</v>
      </c>
      <c r="AT2803" s="2">
        <f t="shared" si="1021"/>
        <v>6.6131254020907757E-3</v>
      </c>
      <c r="AU2803" s="2">
        <f t="shared" si="1021"/>
        <v>3.7576771566072329E-3</v>
      </c>
      <c r="AV2803" s="2">
        <f t="shared" si="1022"/>
        <v>0</v>
      </c>
      <c r="AW2803" s="2">
        <f t="shared" si="1023"/>
        <v>0</v>
      </c>
      <c r="AY2803" t="s">
        <v>866</v>
      </c>
      <c r="AZ2803" t="s">
        <v>1186</v>
      </c>
      <c r="BC2803">
        <v>3</v>
      </c>
      <c r="BD2803" s="91">
        <v>13</v>
      </c>
      <c r="BE2803" s="93">
        <v>121</v>
      </c>
      <c r="BF2803" s="96">
        <f t="shared" si="1025"/>
        <v>13121</v>
      </c>
      <c r="BG2803" s="96">
        <f t="shared" si="1024"/>
        <v>13121</v>
      </c>
      <c r="BI2803" s="7" t="s">
        <v>1447</v>
      </c>
    </row>
    <row r="2804" spans="1:61" ht="14" hidden="1" customHeight="1" outlineLevel="1" x14ac:dyDescent="0.2">
      <c r="A2804" t="s">
        <v>1893</v>
      </c>
      <c r="B2804" t="s">
        <v>1186</v>
      </c>
      <c r="C2804" s="1">
        <f t="shared" si="1026"/>
        <v>16201</v>
      </c>
      <c r="D2804" s="7">
        <f>IF(N2804&gt;0, RANK(N2804,(N2804:P2804,Q2804:AF2804)),0)</f>
        <v>3</v>
      </c>
      <c r="E2804" s="7">
        <f>IF(O2804&gt;0,RANK(O2804,(N2804:P2804,Q2804:AF2804)),0)</f>
        <v>2</v>
      </c>
      <c r="F2804" s="7">
        <f>IF(P2804&gt;0,RANK(P2804,(N2804:P2804,Q2804:AF2804)),0)</f>
        <v>12</v>
      </c>
      <c r="G2804" s="1">
        <f t="shared" si="1017"/>
        <v>3011</v>
      </c>
      <c r="H2804" s="2">
        <f t="shared" si="1018"/>
        <v>0.18585272514042342</v>
      </c>
      <c r="I2804" s="2"/>
      <c r="J2804" s="2">
        <f t="shared" si="1019"/>
        <v>0.11709153755940992</v>
      </c>
      <c r="K2804" s="2">
        <f t="shared" si="1019"/>
        <v>0.30294426269983332</v>
      </c>
      <c r="L2804" s="2">
        <f t="shared" si="1019"/>
        <v>1.2962162829454971E-3</v>
      </c>
      <c r="M2804" s="2">
        <f t="shared" si="1020"/>
        <v>0.57866798345781123</v>
      </c>
      <c r="N2804" s="167">
        <v>1897</v>
      </c>
      <c r="O2804" s="167">
        <v>4908</v>
      </c>
      <c r="P2804" s="167">
        <v>21</v>
      </c>
      <c r="Q2804" s="167">
        <v>105</v>
      </c>
      <c r="R2804" s="167">
        <v>43</v>
      </c>
      <c r="S2804" s="167"/>
      <c r="X2804" s="1"/>
      <c r="Y2804" s="53">
        <v>7711</v>
      </c>
      <c r="Z2804" s="53">
        <v>272</v>
      </c>
      <c r="AA2804" s="53">
        <v>21</v>
      </c>
      <c r="AB2804" s="53">
        <v>35</v>
      </c>
      <c r="AC2804" s="53">
        <v>47</v>
      </c>
      <c r="AD2804" s="53">
        <v>192</v>
      </c>
      <c r="AE2804" s="53">
        <v>24</v>
      </c>
      <c r="AF2804" s="53">
        <v>126</v>
      </c>
      <c r="AG2804" s="53">
        <v>319</v>
      </c>
      <c r="AH2804" s="53">
        <v>49</v>
      </c>
      <c r="AI2804" s="53">
        <v>165</v>
      </c>
      <c r="AJ2804" s="53">
        <v>84</v>
      </c>
      <c r="AK2804" s="53">
        <v>53</v>
      </c>
      <c r="AL2804" s="53">
        <v>93</v>
      </c>
      <c r="AM2804" s="53">
        <v>36</v>
      </c>
      <c r="AP2804" s="7">
        <f>IF(Q2804&gt;0,RANK(Q2804,(N2804:P2804,Q2804:AF2804)),0)</f>
        <v>7</v>
      </c>
      <c r="AQ2804" s="7">
        <f>IF(R2804&gt;0,RANK(R2804,(N2804:P2804,Q2804:AF2804)),0)</f>
        <v>9</v>
      </c>
      <c r="AR2804" s="7">
        <f>IF(T2804&gt;0,RANK(T2804,(N2804:P2804,Q2804:AF2804)),0)</f>
        <v>0</v>
      </c>
      <c r="AS2804" s="7">
        <f>IF(S2804&gt;0,RANK(S2804,(N2804:P2804,Q2804:AF2804)),0)</f>
        <v>0</v>
      </c>
      <c r="AT2804" s="2">
        <f t="shared" si="1021"/>
        <v>6.4810814147274864E-3</v>
      </c>
      <c r="AU2804" s="2">
        <f t="shared" si="1021"/>
        <v>2.6541571507931608E-3</v>
      </c>
      <c r="AV2804" s="2">
        <f t="shared" si="1022"/>
        <v>0</v>
      </c>
      <c r="AW2804" s="2">
        <f t="shared" si="1023"/>
        <v>0</v>
      </c>
      <c r="AY2804" t="s">
        <v>1893</v>
      </c>
      <c r="AZ2804" t="s">
        <v>1186</v>
      </c>
      <c r="BA2804">
        <v>9</v>
      </c>
      <c r="BC2804">
        <v>3</v>
      </c>
      <c r="BD2804" s="91">
        <v>13</v>
      </c>
      <c r="BE2804" s="93">
        <v>123</v>
      </c>
      <c r="BF2804" s="96">
        <f t="shared" si="1025"/>
        <v>13123</v>
      </c>
      <c r="BG2804" s="96">
        <f t="shared" si="1024"/>
        <v>13123</v>
      </c>
      <c r="BI2804" s="7" t="s">
        <v>1447</v>
      </c>
    </row>
    <row r="2805" spans="1:61" ht="14" hidden="1" customHeight="1" outlineLevel="1" x14ac:dyDescent="0.2">
      <c r="A2805" t="s">
        <v>522</v>
      </c>
      <c r="B2805" t="s">
        <v>1186</v>
      </c>
      <c r="C2805" s="1">
        <f t="shared" si="1026"/>
        <v>1500</v>
      </c>
      <c r="D2805" s="7">
        <f>IF(N2805&gt;0, RANK(N2805,(N2805:P2805,Q2805:AF2805)),0)</f>
        <v>3</v>
      </c>
      <c r="E2805" s="7">
        <f>IF(O2805&gt;0,RANK(O2805,(N2805:P2805,Q2805:AF2805)),0)</f>
        <v>1</v>
      </c>
      <c r="F2805" s="7">
        <f>IF(P2805&gt;0,RANK(P2805,(N2805:P2805,Q2805:AF2805)),0)</f>
        <v>12</v>
      </c>
      <c r="G2805" s="1">
        <f t="shared" si="1017"/>
        <v>735</v>
      </c>
      <c r="H2805" s="2">
        <f t="shared" si="1018"/>
        <v>0.49</v>
      </c>
      <c r="I2805" s="2"/>
      <c r="J2805" s="2">
        <f t="shared" si="1019"/>
        <v>5.6000000000000001E-2</v>
      </c>
      <c r="K2805" s="2">
        <f t="shared" si="1019"/>
        <v>0.54600000000000004</v>
      </c>
      <c r="L2805" s="2">
        <f t="shared" si="1019"/>
        <v>6.6666666666666664E-4</v>
      </c>
      <c r="M2805" s="2">
        <f t="shared" si="1020"/>
        <v>0.39733333333333326</v>
      </c>
      <c r="N2805" s="167">
        <v>84</v>
      </c>
      <c r="O2805" s="167">
        <v>819</v>
      </c>
      <c r="P2805" s="167">
        <v>1</v>
      </c>
      <c r="Q2805" s="167">
        <v>7</v>
      </c>
      <c r="R2805" s="167">
        <v>2</v>
      </c>
      <c r="S2805" s="167"/>
      <c r="X2805" s="1"/>
      <c r="Y2805" s="53">
        <v>436</v>
      </c>
      <c r="Z2805" s="53">
        <v>17</v>
      </c>
      <c r="AA2805" s="53">
        <v>13</v>
      </c>
      <c r="AB2805" s="53">
        <v>0</v>
      </c>
      <c r="AC2805" s="53">
        <v>3</v>
      </c>
      <c r="AD2805" s="53">
        <v>22</v>
      </c>
      <c r="AE2805" s="53">
        <v>2</v>
      </c>
      <c r="AF2805" s="53">
        <v>20</v>
      </c>
      <c r="AG2805" s="53">
        <v>25</v>
      </c>
      <c r="AH2805" s="53">
        <v>10</v>
      </c>
      <c r="AI2805" s="53">
        <v>22</v>
      </c>
      <c r="AJ2805" s="53">
        <v>5</v>
      </c>
      <c r="AK2805" s="53">
        <v>1</v>
      </c>
      <c r="AL2805" s="53">
        <v>10</v>
      </c>
      <c r="AM2805" s="53">
        <v>1</v>
      </c>
      <c r="AP2805" s="7">
        <f>IF(Q2805&gt;0,RANK(Q2805,(N2805:P2805,Q2805:AF2805)),0)</f>
        <v>8</v>
      </c>
      <c r="AQ2805" s="7">
        <f>IF(R2805&gt;0,RANK(R2805,(N2805:P2805,Q2805:AF2805)),0)</f>
        <v>10</v>
      </c>
      <c r="AR2805" s="7">
        <f>IF(T2805&gt;0,RANK(T2805,(N2805:P2805,Q2805:AF2805)),0)</f>
        <v>0</v>
      </c>
      <c r="AS2805" s="7">
        <f>IF(S2805&gt;0,RANK(S2805,(N2805:P2805,Q2805:AF2805)),0)</f>
        <v>0</v>
      </c>
      <c r="AT2805" s="2">
        <f t="shared" si="1021"/>
        <v>4.6666666666666671E-3</v>
      </c>
      <c r="AU2805" s="2">
        <f t="shared" si="1021"/>
        <v>1.3333333333333333E-3</v>
      </c>
      <c r="AV2805" s="2">
        <f t="shared" si="1022"/>
        <v>0</v>
      </c>
      <c r="AW2805" s="2">
        <f t="shared" si="1023"/>
        <v>0</v>
      </c>
      <c r="AY2805" t="s">
        <v>522</v>
      </c>
      <c r="AZ2805" t="s">
        <v>1186</v>
      </c>
      <c r="BA2805">
        <v>10</v>
      </c>
      <c r="BC2805">
        <v>3</v>
      </c>
      <c r="BD2805" s="91">
        <v>13</v>
      </c>
      <c r="BE2805" s="93">
        <v>125</v>
      </c>
      <c r="BF2805" s="96">
        <f t="shared" si="1025"/>
        <v>13125</v>
      </c>
      <c r="BG2805" s="96">
        <f t="shared" si="1024"/>
        <v>13125</v>
      </c>
      <c r="BI2805" s="7" t="s">
        <v>1447</v>
      </c>
    </row>
    <row r="2806" spans="1:61" ht="14" hidden="1" customHeight="1" outlineLevel="1" x14ac:dyDescent="0.2">
      <c r="A2806" t="s">
        <v>1898</v>
      </c>
      <c r="B2806" t="s">
        <v>1186</v>
      </c>
      <c r="C2806" s="1">
        <f t="shared" si="1026"/>
        <v>40767</v>
      </c>
      <c r="D2806" s="7">
        <f>IF(N2806&gt;0, RANK(N2806,(N2806:P2806,Q2806:AF2806)),0)</f>
        <v>3</v>
      </c>
      <c r="E2806" s="7">
        <f>IF(O2806&gt;0,RANK(O2806,(N2806:P2806,Q2806:AF2806)),0)</f>
        <v>1</v>
      </c>
      <c r="F2806" s="7">
        <f>IF(P2806&gt;0,RANK(P2806,(N2806:P2806,Q2806:AF2806)),0)</f>
        <v>13</v>
      </c>
      <c r="G2806" s="1">
        <f t="shared" si="1017"/>
        <v>4538</v>
      </c>
      <c r="H2806" s="2">
        <f t="shared" si="1018"/>
        <v>0.11131552481173498</v>
      </c>
      <c r="I2806" s="2"/>
      <c r="J2806" s="2">
        <f t="shared" si="1019"/>
        <v>0.17837957171241445</v>
      </c>
      <c r="K2806" s="2">
        <f t="shared" si="1019"/>
        <v>0.28969509652414943</v>
      </c>
      <c r="L2806" s="2">
        <f t="shared" si="1019"/>
        <v>3.1888537297323815E-3</v>
      </c>
      <c r="M2806" s="2">
        <f t="shared" si="1020"/>
        <v>0.52873647803370361</v>
      </c>
      <c r="N2806" s="167">
        <v>7272</v>
      </c>
      <c r="O2806" s="167">
        <v>11810</v>
      </c>
      <c r="P2806" s="167">
        <v>130</v>
      </c>
      <c r="Q2806" s="167">
        <v>285</v>
      </c>
      <c r="R2806" s="167">
        <v>141</v>
      </c>
      <c r="S2806" s="167"/>
      <c r="X2806" s="1"/>
      <c r="Y2806" s="53">
        <v>10293</v>
      </c>
      <c r="Z2806" s="53">
        <v>1430</v>
      </c>
      <c r="AA2806" s="53">
        <v>207</v>
      </c>
      <c r="AB2806" s="53">
        <v>195</v>
      </c>
      <c r="AC2806" s="53">
        <v>263</v>
      </c>
      <c r="AD2806" s="53">
        <v>740</v>
      </c>
      <c r="AE2806" s="53">
        <v>156</v>
      </c>
      <c r="AF2806" s="53">
        <v>634</v>
      </c>
      <c r="AG2806" s="53">
        <v>3171</v>
      </c>
      <c r="AH2806" s="53">
        <v>743</v>
      </c>
      <c r="AI2806" s="53">
        <v>982</v>
      </c>
      <c r="AJ2806" s="53">
        <v>949</v>
      </c>
      <c r="AK2806" s="53">
        <v>524</v>
      </c>
      <c r="AL2806" s="53">
        <v>635</v>
      </c>
      <c r="AM2806" s="53">
        <v>207</v>
      </c>
      <c r="AP2806" s="7">
        <f>IF(Q2806&gt;0,RANK(Q2806,(N2806:P2806,Q2806:AF2806)),0)</f>
        <v>7</v>
      </c>
      <c r="AQ2806" s="7">
        <f>IF(R2806&gt;0,RANK(R2806,(N2806:P2806,Q2806:AF2806)),0)</f>
        <v>12</v>
      </c>
      <c r="AR2806" s="7">
        <f>IF(T2806&gt;0,RANK(T2806,(N2806:P2806,Q2806:AF2806)),0)</f>
        <v>0</v>
      </c>
      <c r="AS2806" s="7">
        <f>IF(S2806&gt;0,RANK(S2806,(N2806:P2806,Q2806:AF2806)),0)</f>
        <v>0</v>
      </c>
      <c r="AT2806" s="2">
        <f t="shared" si="1021"/>
        <v>6.9909485613363753E-3</v>
      </c>
      <c r="AU2806" s="2">
        <f t="shared" si="1021"/>
        <v>3.4586798145558907E-3</v>
      </c>
      <c r="AV2806" s="2">
        <f t="shared" si="1022"/>
        <v>0</v>
      </c>
      <c r="AW2806" s="2">
        <f t="shared" si="1023"/>
        <v>0</v>
      </c>
      <c r="AY2806" t="s">
        <v>1898</v>
      </c>
      <c r="AZ2806" t="s">
        <v>1186</v>
      </c>
      <c r="BA2806">
        <v>1</v>
      </c>
      <c r="BC2806">
        <v>3</v>
      </c>
      <c r="BD2806" s="91">
        <v>13</v>
      </c>
      <c r="BE2806" s="93">
        <v>127</v>
      </c>
      <c r="BF2806" s="96">
        <f t="shared" si="1025"/>
        <v>13127</v>
      </c>
      <c r="BG2806" s="96">
        <f t="shared" si="1024"/>
        <v>13127</v>
      </c>
      <c r="BI2806" s="7" t="s">
        <v>1447</v>
      </c>
    </row>
    <row r="2807" spans="1:61" ht="14" hidden="1" customHeight="1" outlineLevel="1" x14ac:dyDescent="0.2">
      <c r="A2807" t="s">
        <v>1309</v>
      </c>
      <c r="B2807" t="s">
        <v>1186</v>
      </c>
      <c r="C2807" s="1">
        <f t="shared" si="1026"/>
        <v>23470</v>
      </c>
      <c r="D2807" s="7">
        <f>IF(N2807&gt;0, RANK(N2807,(N2807:P2807,Q2807:AF2807)),0)</f>
        <v>3</v>
      </c>
      <c r="E2807" s="7">
        <f>IF(O2807&gt;0,RANK(O2807,(N2807:P2807,Q2807:AF2807)),0)</f>
        <v>1</v>
      </c>
      <c r="F2807" s="7">
        <f>IF(P2807&gt;0,RANK(P2807,(N2807:P2807,Q2807:AF2807)),0)</f>
        <v>13</v>
      </c>
      <c r="G2807" s="1">
        <f t="shared" si="1017"/>
        <v>6920</v>
      </c>
      <c r="H2807" s="2">
        <f t="shared" si="1018"/>
        <v>0.2948444823178526</v>
      </c>
      <c r="I2807" s="2"/>
      <c r="J2807" s="2">
        <f t="shared" si="1019"/>
        <v>0.1115892628887942</v>
      </c>
      <c r="K2807" s="2">
        <f t="shared" si="1019"/>
        <v>0.40643374520664677</v>
      </c>
      <c r="L2807" s="2">
        <f t="shared" si="1019"/>
        <v>1.4060502769492969E-3</v>
      </c>
      <c r="M2807" s="2">
        <f t="shared" si="1020"/>
        <v>0.48057094162760972</v>
      </c>
      <c r="N2807" s="167">
        <v>2619</v>
      </c>
      <c r="O2807" s="167">
        <v>9539</v>
      </c>
      <c r="P2807" s="167">
        <v>33</v>
      </c>
      <c r="Q2807" s="167">
        <v>167</v>
      </c>
      <c r="R2807" s="167">
        <v>69</v>
      </c>
      <c r="S2807" s="167"/>
      <c r="X2807" s="1"/>
      <c r="Y2807" s="53">
        <v>7586</v>
      </c>
      <c r="Z2807" s="53">
        <v>447</v>
      </c>
      <c r="AA2807" s="53">
        <v>46</v>
      </c>
      <c r="AB2807" s="53">
        <v>76</v>
      </c>
      <c r="AC2807" s="53">
        <v>109</v>
      </c>
      <c r="AD2807" s="53">
        <v>515</v>
      </c>
      <c r="AE2807" s="53">
        <v>101</v>
      </c>
      <c r="AF2807" s="53">
        <v>361</v>
      </c>
      <c r="AG2807" s="53">
        <v>646</v>
      </c>
      <c r="AH2807" s="53">
        <v>140</v>
      </c>
      <c r="AI2807" s="53">
        <v>318</v>
      </c>
      <c r="AJ2807" s="53">
        <v>197</v>
      </c>
      <c r="AK2807" s="53">
        <v>93</v>
      </c>
      <c r="AL2807" s="53">
        <v>340</v>
      </c>
      <c r="AM2807" s="53">
        <v>68</v>
      </c>
      <c r="AP2807" s="7">
        <f>IF(Q2807&gt;0,RANK(Q2807,(N2807:P2807,Q2807:AF2807)),0)</f>
        <v>7</v>
      </c>
      <c r="AQ2807" s="7">
        <f>IF(R2807&gt;0,RANK(R2807,(N2807:P2807,Q2807:AF2807)),0)</f>
        <v>11</v>
      </c>
      <c r="AR2807" s="7">
        <f>IF(T2807&gt;0,RANK(T2807,(N2807:P2807,Q2807:AF2807)),0)</f>
        <v>0</v>
      </c>
      <c r="AS2807" s="7">
        <f>IF(S2807&gt;0,RANK(S2807,(N2807:P2807,Q2807:AF2807)),0)</f>
        <v>0</v>
      </c>
      <c r="AT2807" s="2">
        <f t="shared" si="1021"/>
        <v>7.115466553046442E-3</v>
      </c>
      <c r="AU2807" s="2">
        <f t="shared" si="1021"/>
        <v>2.93992330634853E-3</v>
      </c>
      <c r="AV2807" s="2">
        <f t="shared" si="1022"/>
        <v>0</v>
      </c>
      <c r="AW2807" s="2">
        <f t="shared" si="1023"/>
        <v>0</v>
      </c>
      <c r="AY2807" t="s">
        <v>1309</v>
      </c>
      <c r="AZ2807" t="s">
        <v>1186</v>
      </c>
      <c r="BA2807">
        <v>14</v>
      </c>
      <c r="BC2807">
        <v>3</v>
      </c>
      <c r="BD2807" s="91">
        <v>13</v>
      </c>
      <c r="BE2807" s="93">
        <v>129</v>
      </c>
      <c r="BF2807" s="96">
        <f t="shared" si="1025"/>
        <v>13129</v>
      </c>
      <c r="BG2807" s="96">
        <f t="shared" si="1024"/>
        <v>13129</v>
      </c>
      <c r="BI2807" s="7" t="s">
        <v>1447</v>
      </c>
    </row>
    <row r="2808" spans="1:61" ht="14" hidden="1" customHeight="1" outlineLevel="1" x14ac:dyDescent="0.2">
      <c r="A2808" t="s">
        <v>1149</v>
      </c>
      <c r="B2808" t="s">
        <v>1186</v>
      </c>
      <c r="C2808" s="1">
        <f t="shared" ref="C2808:C2839" si="1027">SUM(N2808:AN2808)</f>
        <v>10406</v>
      </c>
      <c r="D2808" s="7">
        <f>IF(N2808&gt;0, RANK(N2808,(N2808:P2808,Q2808:AF2808)),0)</f>
        <v>3</v>
      </c>
      <c r="E2808" s="7">
        <f>IF(O2808&gt;0,RANK(O2808,(N2808:P2808,Q2808:AF2808)),0)</f>
        <v>2</v>
      </c>
      <c r="F2808" s="7">
        <f>IF(P2808&gt;0,RANK(P2808,(N2808:P2808,Q2808:AF2808)),0)</f>
        <v>13</v>
      </c>
      <c r="G2808" s="1">
        <f t="shared" ref="G2808:G2871" si="1028">IF(C2808&gt;0,MAX(N2808:P2808)-LARGE(N2808:P2808,2),0)</f>
        <v>1313</v>
      </c>
      <c r="H2808" s="2">
        <f t="shared" ref="H2808:H2871" si="1029">IF(C2808&gt;0,G2808/C2808,0)</f>
        <v>0.1261772054583894</v>
      </c>
      <c r="I2808" s="2"/>
      <c r="J2808" s="2">
        <f t="shared" ref="J2808:L2871" si="1030">IF($C2808=0,"-",N2808/$C2808)</f>
        <v>0.13511435710167211</v>
      </c>
      <c r="K2808" s="2">
        <f t="shared" si="1030"/>
        <v>0.26129156256006153</v>
      </c>
      <c r="L2808" s="2">
        <f t="shared" si="1030"/>
        <v>1.5375744762636939E-3</v>
      </c>
      <c r="M2808" s="2">
        <f t="shared" ref="M2808:M2871" si="1031">IF(C2808=0,"-",(1-J2808-K2808-L2808))</f>
        <v>0.60205650586200277</v>
      </c>
      <c r="N2808" s="167">
        <v>1406</v>
      </c>
      <c r="O2808" s="167">
        <v>2719</v>
      </c>
      <c r="P2808" s="167">
        <v>16</v>
      </c>
      <c r="Q2808" s="167">
        <v>44</v>
      </c>
      <c r="R2808" s="167">
        <v>22</v>
      </c>
      <c r="S2808" s="167"/>
      <c r="X2808" s="1"/>
      <c r="Y2808" s="53">
        <v>3475</v>
      </c>
      <c r="Z2808" s="53">
        <v>294</v>
      </c>
      <c r="AA2808" s="53">
        <v>39</v>
      </c>
      <c r="AB2808" s="53">
        <v>47</v>
      </c>
      <c r="AC2808" s="53">
        <v>42</v>
      </c>
      <c r="AD2808" s="53">
        <v>227</v>
      </c>
      <c r="AE2808" s="53">
        <v>35</v>
      </c>
      <c r="AF2808" s="53">
        <v>145</v>
      </c>
      <c r="AG2808" s="53">
        <v>890</v>
      </c>
      <c r="AH2808" s="53">
        <v>241</v>
      </c>
      <c r="AI2808" s="53">
        <v>130</v>
      </c>
      <c r="AJ2808" s="53">
        <v>316</v>
      </c>
      <c r="AK2808" s="53">
        <v>103</v>
      </c>
      <c r="AL2808" s="53">
        <v>145</v>
      </c>
      <c r="AM2808" s="53">
        <v>70</v>
      </c>
      <c r="AP2808" s="7">
        <f>IF(Q2808&gt;0,RANK(Q2808,(N2808:P2808,Q2808:AF2808)),0)</f>
        <v>8</v>
      </c>
      <c r="AQ2808" s="7">
        <f>IF(R2808&gt;0,RANK(R2808,(N2808:P2808,Q2808:AF2808)),0)</f>
        <v>12</v>
      </c>
      <c r="AR2808" s="7">
        <f>IF(T2808&gt;0,RANK(T2808,(N2808:P2808,Q2808:AF2808)),0)</f>
        <v>0</v>
      </c>
      <c r="AS2808" s="7">
        <f>IF(S2808&gt;0,RANK(S2808,(N2808:P2808,Q2808:AF2808)),0)</f>
        <v>0</v>
      </c>
      <c r="AT2808" s="2">
        <f t="shared" ref="AT2808:AU2871" si="1032">IF($C2808=0,"-",Q2808/$C2808)</f>
        <v>4.2283298097251587E-3</v>
      </c>
      <c r="AU2808" s="2">
        <f t="shared" si="1032"/>
        <v>2.1141649048625794E-3</v>
      </c>
      <c r="AV2808" s="2">
        <f t="shared" ref="AV2808:AV2871" si="1033">IF($C2808=0,"-",T2808/$C2808)</f>
        <v>0</v>
      </c>
      <c r="AW2808" s="2">
        <f t="shared" ref="AW2808:AW2871" si="1034">IF($C2808=0,"-",S2808/$C2808)</f>
        <v>0</v>
      </c>
      <c r="AY2808" t="s">
        <v>1149</v>
      </c>
      <c r="AZ2808" t="s">
        <v>1186</v>
      </c>
      <c r="BA2808">
        <v>2</v>
      </c>
      <c r="BC2808">
        <v>3</v>
      </c>
      <c r="BD2808" s="91">
        <v>13</v>
      </c>
      <c r="BE2808" s="93">
        <v>131</v>
      </c>
      <c r="BF2808" s="96">
        <f t="shared" si="1025"/>
        <v>13131</v>
      </c>
      <c r="BG2808" s="96">
        <f t="shared" ref="BG2808:BG2871" si="1035">BF2808</f>
        <v>13131</v>
      </c>
      <c r="BI2808" s="7" t="s">
        <v>1447</v>
      </c>
    </row>
    <row r="2809" spans="1:61" ht="14" hidden="1" customHeight="1" outlineLevel="1" x14ac:dyDescent="0.2">
      <c r="A2809" t="s">
        <v>2168</v>
      </c>
      <c r="B2809" t="s">
        <v>1186</v>
      </c>
      <c r="C2809" s="1">
        <f t="shared" si="1027"/>
        <v>11123</v>
      </c>
      <c r="D2809" s="7">
        <f>IF(N2809&gt;0, RANK(N2809,(N2809:P2809,Q2809:AF2809)),0)</f>
        <v>3</v>
      </c>
      <c r="E2809" s="7">
        <f>IF(O2809&gt;0,RANK(O2809,(N2809:P2809,Q2809:AF2809)),0)</f>
        <v>2</v>
      </c>
      <c r="F2809" s="7">
        <f>IF(P2809&gt;0,RANK(P2809,(N2809:P2809,Q2809:AF2809)),0)</f>
        <v>9</v>
      </c>
      <c r="G2809" s="1">
        <f t="shared" si="1028"/>
        <v>777</v>
      </c>
      <c r="H2809" s="2">
        <f t="shared" si="1029"/>
        <v>6.9855254877281309E-2</v>
      </c>
      <c r="I2809" s="2"/>
      <c r="J2809" s="2">
        <f t="shared" si="1030"/>
        <v>0.23123258113818215</v>
      </c>
      <c r="K2809" s="2">
        <f t="shared" si="1030"/>
        <v>0.30108783601546346</v>
      </c>
      <c r="L2809" s="2">
        <f t="shared" si="1030"/>
        <v>1.4384608468938236E-3</v>
      </c>
      <c r="M2809" s="2">
        <f t="shared" si="1031"/>
        <v>0.46624112199946061</v>
      </c>
      <c r="N2809" s="167">
        <v>2572</v>
      </c>
      <c r="O2809" s="167">
        <v>3349</v>
      </c>
      <c r="P2809" s="167">
        <v>16</v>
      </c>
      <c r="Q2809" s="167">
        <v>40</v>
      </c>
      <c r="R2809" s="167">
        <v>15</v>
      </c>
      <c r="S2809" s="167"/>
      <c r="X2809" s="1"/>
      <c r="Y2809" s="53">
        <v>3608</v>
      </c>
      <c r="Z2809" s="53">
        <v>173</v>
      </c>
      <c r="AA2809" s="53">
        <v>14</v>
      </c>
      <c r="AB2809" s="53">
        <v>12</v>
      </c>
      <c r="AC2809" s="53">
        <v>18</v>
      </c>
      <c r="AD2809" s="53">
        <v>74</v>
      </c>
      <c r="AE2809" s="53">
        <v>16</v>
      </c>
      <c r="AF2809" s="53">
        <v>49</v>
      </c>
      <c r="AG2809" s="53">
        <v>872</v>
      </c>
      <c r="AH2809" s="53">
        <v>67</v>
      </c>
      <c r="AI2809" s="53">
        <v>36</v>
      </c>
      <c r="AJ2809" s="53">
        <v>80</v>
      </c>
      <c r="AK2809" s="53">
        <v>34</v>
      </c>
      <c r="AL2809" s="53">
        <v>40</v>
      </c>
      <c r="AM2809" s="53">
        <v>38</v>
      </c>
      <c r="AP2809" s="7">
        <f>IF(Q2809&gt;0,RANK(Q2809,(N2809:P2809,Q2809:AF2809)),0)</f>
        <v>7</v>
      </c>
      <c r="AQ2809" s="7">
        <f>IF(R2809&gt;0,RANK(R2809,(N2809:P2809,Q2809:AF2809)),0)</f>
        <v>11</v>
      </c>
      <c r="AR2809" s="7">
        <f>IF(T2809&gt;0,RANK(T2809,(N2809:P2809,Q2809:AF2809)),0)</f>
        <v>0</v>
      </c>
      <c r="AS2809" s="7">
        <f>IF(S2809&gt;0,RANK(S2809,(N2809:P2809,Q2809:AF2809)),0)</f>
        <v>0</v>
      </c>
      <c r="AT2809" s="2">
        <f t="shared" si="1032"/>
        <v>3.5961521172345589E-3</v>
      </c>
      <c r="AU2809" s="2">
        <f t="shared" si="1032"/>
        <v>1.3485570439629596E-3</v>
      </c>
      <c r="AV2809" s="2">
        <f t="shared" si="1033"/>
        <v>0</v>
      </c>
      <c r="AW2809" s="2">
        <f t="shared" si="1034"/>
        <v>0</v>
      </c>
      <c r="AY2809" t="s">
        <v>2168</v>
      </c>
      <c r="AZ2809" t="s">
        <v>1186</v>
      </c>
      <c r="BA2809">
        <v>10</v>
      </c>
      <c r="BC2809">
        <v>3</v>
      </c>
      <c r="BD2809" s="91">
        <v>13</v>
      </c>
      <c r="BE2809" s="93">
        <v>133</v>
      </c>
      <c r="BF2809" s="96">
        <f t="shared" si="1025"/>
        <v>13133</v>
      </c>
      <c r="BG2809" s="96">
        <f t="shared" si="1035"/>
        <v>13133</v>
      </c>
      <c r="BI2809" s="7" t="s">
        <v>1447</v>
      </c>
    </row>
    <row r="2810" spans="1:61" ht="14" hidden="1" customHeight="1" outlineLevel="1" x14ac:dyDescent="0.2">
      <c r="A2810" t="s">
        <v>1298</v>
      </c>
      <c r="B2810" t="s">
        <v>1186</v>
      </c>
      <c r="C2810" s="1">
        <f t="shared" si="1027"/>
        <v>402715</v>
      </c>
      <c r="D2810" s="7">
        <f>IF(N2810&gt;0, RANK(N2810,(N2810:P2810,Q2810:AF2810)),0)</f>
        <v>1</v>
      </c>
      <c r="E2810" s="7">
        <f>IF(O2810&gt;0,RANK(O2810,(N2810:P2810,Q2810:AF2810)),0)</f>
        <v>2</v>
      </c>
      <c r="F2810" s="7">
        <f>IF(P2810&gt;0,RANK(P2810,(N2810:P2810,Q2810:AF2810)),0)</f>
        <v>13</v>
      </c>
      <c r="G2810" s="1">
        <f t="shared" si="1028"/>
        <v>54355</v>
      </c>
      <c r="H2810" s="2">
        <f t="shared" si="1029"/>
        <v>0.13497138174639634</v>
      </c>
      <c r="I2810" s="2"/>
      <c r="J2810" s="2">
        <f t="shared" si="1030"/>
        <v>0.3550103671330842</v>
      </c>
      <c r="K2810" s="2">
        <f t="shared" si="1030"/>
        <v>0.22003898538668787</v>
      </c>
      <c r="L2810" s="2">
        <f t="shared" si="1030"/>
        <v>2.9574264678494718E-3</v>
      </c>
      <c r="M2810" s="2">
        <f t="shared" si="1031"/>
        <v>0.42199322101237846</v>
      </c>
      <c r="N2810" s="167">
        <v>142968</v>
      </c>
      <c r="O2810" s="167">
        <v>88613</v>
      </c>
      <c r="P2810" s="167">
        <v>1191</v>
      </c>
      <c r="Q2810" s="167">
        <v>3197</v>
      </c>
      <c r="R2810" s="167">
        <v>1537</v>
      </c>
      <c r="S2810" s="167"/>
      <c r="X2810" s="1"/>
      <c r="Y2810" s="53">
        <v>57886</v>
      </c>
      <c r="Z2810" s="53">
        <v>16037</v>
      </c>
      <c r="AA2810" s="53">
        <v>1743</v>
      </c>
      <c r="AB2810" s="53">
        <v>1413</v>
      </c>
      <c r="AC2810" s="53">
        <v>1563</v>
      </c>
      <c r="AD2810" s="53">
        <v>4978</v>
      </c>
      <c r="AE2810" s="53">
        <v>1242</v>
      </c>
      <c r="AF2810" s="53">
        <v>4373</v>
      </c>
      <c r="AG2810" s="53">
        <v>35908</v>
      </c>
      <c r="AH2810" s="53">
        <v>9864</v>
      </c>
      <c r="AI2810" s="53">
        <v>3655</v>
      </c>
      <c r="AJ2810" s="53">
        <v>16098</v>
      </c>
      <c r="AK2810" s="53">
        <v>4758</v>
      </c>
      <c r="AL2810" s="53">
        <v>2487</v>
      </c>
      <c r="AM2810" s="53">
        <v>3204</v>
      </c>
      <c r="AP2810" s="7">
        <f>IF(Q2810&gt;0,RANK(Q2810,(N2810:P2810,Q2810:AF2810)),0)</f>
        <v>7</v>
      </c>
      <c r="AQ2810" s="7">
        <f>IF(R2810&gt;0,RANK(R2810,(N2810:P2810,Q2810:AF2810)),0)</f>
        <v>10</v>
      </c>
      <c r="AR2810" s="7">
        <f>IF(T2810&gt;0,RANK(T2810,(N2810:P2810,Q2810:AF2810)),0)</f>
        <v>0</v>
      </c>
      <c r="AS2810" s="7">
        <f>IF(S2810&gt;0,RANK(S2810,(N2810:P2810,Q2810:AF2810)),0)</f>
        <v>0</v>
      </c>
      <c r="AT2810" s="2">
        <f t="shared" si="1032"/>
        <v>7.9386166395589933E-3</v>
      </c>
      <c r="AU2810" s="2">
        <f t="shared" si="1032"/>
        <v>3.8165948623716524E-3</v>
      </c>
      <c r="AV2810" s="2">
        <f t="shared" si="1033"/>
        <v>0</v>
      </c>
      <c r="AW2810" s="2">
        <f t="shared" si="1034"/>
        <v>0</v>
      </c>
      <c r="AY2810" t="s">
        <v>1298</v>
      </c>
      <c r="AZ2810" t="s">
        <v>1186</v>
      </c>
      <c r="BC2810">
        <v>3</v>
      </c>
      <c r="BD2810" s="91">
        <v>13</v>
      </c>
      <c r="BE2810" s="93">
        <v>135</v>
      </c>
      <c r="BF2810" s="96">
        <f t="shared" si="1025"/>
        <v>13135</v>
      </c>
      <c r="BG2810" s="96">
        <f t="shared" si="1035"/>
        <v>13135</v>
      </c>
      <c r="BI2810" s="7" t="s">
        <v>1447</v>
      </c>
    </row>
    <row r="2811" spans="1:61" ht="14" hidden="1" customHeight="1" outlineLevel="1" x14ac:dyDescent="0.2">
      <c r="A2811" t="s">
        <v>867</v>
      </c>
      <c r="B2811" t="s">
        <v>1186</v>
      </c>
      <c r="C2811" s="1">
        <f t="shared" si="1027"/>
        <v>20122</v>
      </c>
      <c r="D2811" s="7">
        <f>IF(N2811&gt;0, RANK(N2811,(N2811:P2811,Q2811:AF2811)),0)</f>
        <v>3</v>
      </c>
      <c r="E2811" s="7">
        <f>IF(O2811&gt;0,RANK(O2811,(N2811:P2811,Q2811:AF2811)),0)</f>
        <v>2</v>
      </c>
      <c r="F2811" s="7">
        <f>IF(P2811&gt;0,RANK(P2811,(N2811:P2811,Q2811:AF2811)),0)</f>
        <v>12</v>
      </c>
      <c r="G2811" s="1">
        <f t="shared" si="1028"/>
        <v>3238</v>
      </c>
      <c r="H2811" s="2">
        <f t="shared" si="1029"/>
        <v>0.16091839777358116</v>
      </c>
      <c r="I2811" s="2"/>
      <c r="J2811" s="2">
        <f t="shared" si="1030"/>
        <v>0.10600337938574694</v>
      </c>
      <c r="K2811" s="2">
        <f t="shared" si="1030"/>
        <v>0.26692177715932808</v>
      </c>
      <c r="L2811" s="2">
        <f t="shared" si="1030"/>
        <v>1.590299175032303E-3</v>
      </c>
      <c r="M2811" s="2">
        <f t="shared" si="1031"/>
        <v>0.62548454427989275</v>
      </c>
      <c r="N2811" s="167">
        <v>2133</v>
      </c>
      <c r="O2811" s="167">
        <v>5371</v>
      </c>
      <c r="P2811" s="167">
        <v>32</v>
      </c>
      <c r="Q2811" s="167">
        <v>171</v>
      </c>
      <c r="R2811" s="167">
        <v>39</v>
      </c>
      <c r="S2811" s="167"/>
      <c r="X2811" s="1"/>
      <c r="Y2811" s="53">
        <v>10319</v>
      </c>
      <c r="Z2811" s="53">
        <v>326</v>
      </c>
      <c r="AA2811" s="53">
        <v>31</v>
      </c>
      <c r="AB2811" s="53">
        <v>38</v>
      </c>
      <c r="AC2811" s="53">
        <v>62</v>
      </c>
      <c r="AD2811" s="53">
        <v>237</v>
      </c>
      <c r="AE2811" s="53">
        <v>49</v>
      </c>
      <c r="AF2811" s="53">
        <v>185</v>
      </c>
      <c r="AG2811" s="53">
        <v>443</v>
      </c>
      <c r="AH2811" s="53">
        <v>120</v>
      </c>
      <c r="AI2811" s="53">
        <v>149</v>
      </c>
      <c r="AJ2811" s="53">
        <v>147</v>
      </c>
      <c r="AK2811" s="53">
        <v>67</v>
      </c>
      <c r="AL2811" s="53">
        <v>142</v>
      </c>
      <c r="AM2811" s="53">
        <v>61</v>
      </c>
      <c r="AP2811" s="7">
        <f>IF(Q2811&gt;0,RANK(Q2811,(N2811:P2811,Q2811:AF2811)),0)</f>
        <v>7</v>
      </c>
      <c r="AQ2811" s="7">
        <f>IF(R2811&gt;0,RANK(R2811,(N2811:P2811,Q2811:AF2811)),0)</f>
        <v>10</v>
      </c>
      <c r="AR2811" s="7">
        <f>IF(T2811&gt;0,RANK(T2811,(N2811:P2811,Q2811:AF2811)),0)</f>
        <v>0</v>
      </c>
      <c r="AS2811" s="7">
        <f>IF(S2811&gt;0,RANK(S2811,(N2811:P2811,Q2811:AF2811)),0)</f>
        <v>0</v>
      </c>
      <c r="AT2811" s="2">
        <f t="shared" si="1032"/>
        <v>8.4981612165788683E-3</v>
      </c>
      <c r="AU2811" s="2">
        <f t="shared" si="1032"/>
        <v>1.9381771195706192E-3</v>
      </c>
      <c r="AV2811" s="2">
        <f t="shared" si="1033"/>
        <v>0</v>
      </c>
      <c r="AW2811" s="2">
        <f t="shared" si="1034"/>
        <v>0</v>
      </c>
      <c r="AY2811" t="s">
        <v>867</v>
      </c>
      <c r="AZ2811" t="s">
        <v>1186</v>
      </c>
      <c r="BA2811">
        <v>9</v>
      </c>
      <c r="BC2811">
        <v>3</v>
      </c>
      <c r="BD2811" s="91">
        <v>13</v>
      </c>
      <c r="BE2811" s="93">
        <v>137</v>
      </c>
      <c r="BF2811" s="96">
        <f t="shared" ref="BF2811:BF2874" si="1036">1000*BD2811+BE2811</f>
        <v>13137</v>
      </c>
      <c r="BG2811" s="96">
        <f t="shared" si="1035"/>
        <v>13137</v>
      </c>
      <c r="BI2811" s="7" t="s">
        <v>1447</v>
      </c>
    </row>
    <row r="2812" spans="1:61" ht="14" hidden="1" customHeight="1" outlineLevel="1" x14ac:dyDescent="0.2">
      <c r="A2812" t="s">
        <v>2091</v>
      </c>
      <c r="B2812" t="s">
        <v>1186</v>
      </c>
      <c r="C2812" s="1">
        <f t="shared" si="1027"/>
        <v>89495</v>
      </c>
      <c r="D2812" s="7">
        <f>IF(N2812&gt;0, RANK(N2812,(N2812:P2812,Q2812:AF2812)),0)</f>
        <v>3</v>
      </c>
      <c r="E2812" s="7">
        <f>IF(O2812&gt;0,RANK(O2812,(N2812:P2812,Q2812:AF2812)),0)</f>
        <v>2</v>
      </c>
      <c r="F2812" s="7">
        <f>IF(P2812&gt;0,RANK(P2812,(N2812:P2812,Q2812:AF2812)),0)</f>
        <v>11</v>
      </c>
      <c r="G2812" s="1">
        <f t="shared" si="1028"/>
        <v>7076</v>
      </c>
      <c r="H2812" s="2">
        <f t="shared" si="1029"/>
        <v>7.9065869601653724E-2</v>
      </c>
      <c r="I2812" s="2"/>
      <c r="J2812" s="2">
        <f t="shared" si="1030"/>
        <v>0.16636683613609698</v>
      </c>
      <c r="K2812" s="2">
        <f t="shared" si="1030"/>
        <v>0.24543270573775072</v>
      </c>
      <c r="L2812" s="2">
        <f t="shared" si="1030"/>
        <v>2.3576736130510086E-3</v>
      </c>
      <c r="M2812" s="2">
        <f t="shared" si="1031"/>
        <v>0.58584278451310112</v>
      </c>
      <c r="N2812" s="167">
        <v>14889</v>
      </c>
      <c r="O2812" s="167">
        <v>21965</v>
      </c>
      <c r="P2812" s="167">
        <v>211</v>
      </c>
      <c r="Q2812" s="167">
        <v>771</v>
      </c>
      <c r="R2812" s="167">
        <v>243</v>
      </c>
      <c r="S2812" s="167"/>
      <c r="X2812" s="1"/>
      <c r="Y2812" s="53">
        <v>39470</v>
      </c>
      <c r="Z2812" s="53">
        <v>1826</v>
      </c>
      <c r="AA2812" s="53">
        <v>195</v>
      </c>
      <c r="AB2812" s="53">
        <v>245</v>
      </c>
      <c r="AC2812" s="53">
        <v>291</v>
      </c>
      <c r="AD2812" s="53">
        <v>842</v>
      </c>
      <c r="AE2812" s="53">
        <v>211</v>
      </c>
      <c r="AF2812" s="53">
        <v>781</v>
      </c>
      <c r="AG2812" s="53">
        <v>3679</v>
      </c>
      <c r="AH2812" s="53">
        <v>819</v>
      </c>
      <c r="AI2812" s="53">
        <v>559</v>
      </c>
      <c r="AJ2812" s="53">
        <v>1069</v>
      </c>
      <c r="AK2812" s="53">
        <v>552</v>
      </c>
      <c r="AL2812" s="53">
        <v>569</v>
      </c>
      <c r="AM2812" s="53">
        <v>308</v>
      </c>
      <c r="AP2812" s="7">
        <f>IF(Q2812&gt;0,RANK(Q2812,(N2812:P2812,Q2812:AF2812)),0)</f>
        <v>7</v>
      </c>
      <c r="AQ2812" s="7">
        <f>IF(R2812&gt;0,RANK(R2812,(N2812:P2812,Q2812:AF2812)),0)</f>
        <v>10</v>
      </c>
      <c r="AR2812" s="7">
        <f>IF(T2812&gt;0,RANK(T2812,(N2812:P2812,Q2812:AF2812)),0)</f>
        <v>0</v>
      </c>
      <c r="AS2812" s="7">
        <f>IF(S2812&gt;0,RANK(S2812,(N2812:P2812,Q2812:AF2812)),0)</f>
        <v>0</v>
      </c>
      <c r="AT2812" s="2">
        <f t="shared" si="1032"/>
        <v>8.6150064249399406E-3</v>
      </c>
      <c r="AU2812" s="2">
        <f t="shared" si="1032"/>
        <v>2.7152354880160901E-3</v>
      </c>
      <c r="AV2812" s="2">
        <f t="shared" si="1033"/>
        <v>0</v>
      </c>
      <c r="AW2812" s="2">
        <f t="shared" si="1034"/>
        <v>0</v>
      </c>
      <c r="AY2812" t="s">
        <v>2091</v>
      </c>
      <c r="AZ2812" t="s">
        <v>1186</v>
      </c>
      <c r="BA2812">
        <v>9</v>
      </c>
      <c r="BC2812">
        <v>3</v>
      </c>
      <c r="BD2812" s="91">
        <v>13</v>
      </c>
      <c r="BE2812" s="93">
        <v>139</v>
      </c>
      <c r="BF2812" s="96">
        <f t="shared" si="1036"/>
        <v>13139</v>
      </c>
      <c r="BG2812" s="96">
        <f t="shared" si="1035"/>
        <v>13139</v>
      </c>
      <c r="BI2812" s="7" t="s">
        <v>1447</v>
      </c>
    </row>
    <row r="2813" spans="1:61" ht="14" hidden="1" customHeight="1" outlineLevel="1" x14ac:dyDescent="0.2">
      <c r="A2813" t="s">
        <v>12</v>
      </c>
      <c r="B2813" t="s">
        <v>1186</v>
      </c>
      <c r="C2813" s="1">
        <f t="shared" si="1027"/>
        <v>4089</v>
      </c>
      <c r="D2813" s="7">
        <f>IF(N2813&gt;0, RANK(N2813,(N2813:P2813,Q2813:AF2813)),0)</f>
        <v>1</v>
      </c>
      <c r="E2813" s="7">
        <f>IF(O2813&gt;0,RANK(O2813,(N2813:P2813,Q2813:AF2813)),0)</f>
        <v>2</v>
      </c>
      <c r="F2813" s="7">
        <f>IF(P2813&gt;0,RANK(P2813,(N2813:P2813,Q2813:AF2813)),0)</f>
        <v>13</v>
      </c>
      <c r="G2813" s="1">
        <f t="shared" si="1028"/>
        <v>1521</v>
      </c>
      <c r="H2813" s="2">
        <f t="shared" si="1029"/>
        <v>0.37197358767424799</v>
      </c>
      <c r="I2813" s="2"/>
      <c r="J2813" s="2">
        <f t="shared" si="1030"/>
        <v>0.52066519931523603</v>
      </c>
      <c r="K2813" s="2">
        <f t="shared" si="1030"/>
        <v>0.14869161164098801</v>
      </c>
      <c r="L2813" s="2">
        <f t="shared" si="1030"/>
        <v>9.7823428711176332E-4</v>
      </c>
      <c r="M2813" s="2">
        <f t="shared" si="1031"/>
        <v>0.32966495475666424</v>
      </c>
      <c r="N2813" s="167">
        <v>2129</v>
      </c>
      <c r="O2813" s="167">
        <v>608</v>
      </c>
      <c r="P2813" s="167">
        <v>4</v>
      </c>
      <c r="Q2813" s="167">
        <v>7</v>
      </c>
      <c r="R2813" s="167">
        <v>8</v>
      </c>
      <c r="S2813" s="167"/>
      <c r="X2813" s="1"/>
      <c r="Y2813" s="53">
        <v>476</v>
      </c>
      <c r="Z2813" s="53">
        <v>89</v>
      </c>
      <c r="AA2813" s="53">
        <v>30</v>
      </c>
      <c r="AB2813" s="53">
        <v>16</v>
      </c>
      <c r="AC2813" s="53">
        <v>12</v>
      </c>
      <c r="AD2813" s="53">
        <v>18</v>
      </c>
      <c r="AE2813" s="53">
        <v>8</v>
      </c>
      <c r="AF2813" s="53">
        <v>23</v>
      </c>
      <c r="AG2813" s="53">
        <v>330</v>
      </c>
      <c r="AH2813" s="53">
        <v>103</v>
      </c>
      <c r="AI2813" s="53">
        <v>15</v>
      </c>
      <c r="AJ2813" s="53">
        <v>117</v>
      </c>
      <c r="AK2813" s="53">
        <v>44</v>
      </c>
      <c r="AL2813" s="53">
        <v>14</v>
      </c>
      <c r="AM2813" s="53">
        <v>38</v>
      </c>
      <c r="AP2813" s="7">
        <f>IF(Q2813&gt;0,RANK(Q2813,(N2813:P2813,Q2813:AF2813)),0)</f>
        <v>12</v>
      </c>
      <c r="AQ2813" s="7">
        <f>IF(R2813&gt;0,RANK(R2813,(N2813:P2813,Q2813:AF2813)),0)</f>
        <v>10</v>
      </c>
      <c r="AR2813" s="7">
        <f>IF(T2813&gt;0,RANK(T2813,(N2813:P2813,Q2813:AF2813)),0)</f>
        <v>0</v>
      </c>
      <c r="AS2813" s="7">
        <f>IF(S2813&gt;0,RANK(S2813,(N2813:P2813,Q2813:AF2813)),0)</f>
        <v>0</v>
      </c>
      <c r="AT2813" s="2">
        <f t="shared" si="1032"/>
        <v>1.7119100024455857E-3</v>
      </c>
      <c r="AU2813" s="2">
        <f t="shared" si="1032"/>
        <v>1.9564685742235266E-3</v>
      </c>
      <c r="AV2813" s="2">
        <f t="shared" si="1033"/>
        <v>0</v>
      </c>
      <c r="AW2813" s="2">
        <f t="shared" si="1034"/>
        <v>0</v>
      </c>
      <c r="AY2813" t="s">
        <v>12</v>
      </c>
      <c r="AZ2813" t="s">
        <v>1186</v>
      </c>
      <c r="BA2813">
        <v>10</v>
      </c>
      <c r="BC2813">
        <v>3</v>
      </c>
      <c r="BD2813" s="91">
        <v>13</v>
      </c>
      <c r="BE2813" s="93">
        <v>141</v>
      </c>
      <c r="BF2813" s="96">
        <f t="shared" si="1036"/>
        <v>13141</v>
      </c>
      <c r="BG2813" s="96">
        <f t="shared" si="1035"/>
        <v>13141</v>
      </c>
      <c r="BI2813" s="7" t="s">
        <v>1447</v>
      </c>
    </row>
    <row r="2814" spans="1:61" ht="14" hidden="1" customHeight="1" outlineLevel="1" x14ac:dyDescent="0.2">
      <c r="A2814" t="s">
        <v>422</v>
      </c>
      <c r="B2814" t="s">
        <v>1186</v>
      </c>
      <c r="C2814" s="1">
        <f t="shared" si="1027"/>
        <v>13969</v>
      </c>
      <c r="D2814" s="7">
        <f>IF(N2814&gt;0, RANK(N2814,(N2814:P2814,Q2814:AF2814)),0)</f>
        <v>3</v>
      </c>
      <c r="E2814" s="7">
        <f>IF(O2814&gt;0,RANK(O2814,(N2814:P2814,Q2814:AF2814)),0)</f>
        <v>1</v>
      </c>
      <c r="F2814" s="7">
        <f>IF(P2814&gt;0,RANK(P2814,(N2814:P2814,Q2814:AF2814)),0)</f>
        <v>12</v>
      </c>
      <c r="G2814" s="1">
        <f t="shared" si="1028"/>
        <v>5333</v>
      </c>
      <c r="H2814" s="2">
        <f t="shared" si="1029"/>
        <v>0.38177392798339177</v>
      </c>
      <c r="I2814" s="2"/>
      <c r="J2814" s="2">
        <f t="shared" si="1030"/>
        <v>8.5904502827689883E-2</v>
      </c>
      <c r="K2814" s="2">
        <f t="shared" si="1030"/>
        <v>0.46767843081108168</v>
      </c>
      <c r="L2814" s="2">
        <f t="shared" si="1030"/>
        <v>1.0022191996563821E-3</v>
      </c>
      <c r="M2814" s="2">
        <f t="shared" si="1031"/>
        <v>0.44541484716157204</v>
      </c>
      <c r="N2814" s="167">
        <v>1200</v>
      </c>
      <c r="O2814" s="167">
        <v>6533</v>
      </c>
      <c r="P2814" s="167">
        <v>14</v>
      </c>
      <c r="Q2814" s="167">
        <v>99</v>
      </c>
      <c r="R2814" s="167">
        <v>38</v>
      </c>
      <c r="S2814" s="167"/>
      <c r="X2814" s="1"/>
      <c r="Y2814" s="53">
        <v>4488</v>
      </c>
      <c r="Z2814" s="53">
        <v>167</v>
      </c>
      <c r="AA2814" s="53">
        <v>12</v>
      </c>
      <c r="AB2814" s="53">
        <v>42</v>
      </c>
      <c r="AC2814" s="53">
        <v>43</v>
      </c>
      <c r="AD2814" s="53">
        <v>218</v>
      </c>
      <c r="AE2814" s="53">
        <v>50</v>
      </c>
      <c r="AF2814" s="53">
        <v>155</v>
      </c>
      <c r="AG2814" s="53">
        <v>201</v>
      </c>
      <c r="AH2814" s="53">
        <v>51</v>
      </c>
      <c r="AI2814" s="53">
        <v>299</v>
      </c>
      <c r="AJ2814" s="53">
        <v>85</v>
      </c>
      <c r="AK2814" s="53">
        <v>34</v>
      </c>
      <c r="AL2814" s="53">
        <v>211</v>
      </c>
      <c r="AM2814" s="53">
        <v>29</v>
      </c>
      <c r="AP2814" s="7">
        <f>IF(Q2814&gt;0,RANK(Q2814,(N2814:P2814,Q2814:AF2814)),0)</f>
        <v>7</v>
      </c>
      <c r="AQ2814" s="7">
        <f>IF(R2814&gt;0,RANK(R2814,(N2814:P2814,Q2814:AF2814)),0)</f>
        <v>11</v>
      </c>
      <c r="AR2814" s="7">
        <f>IF(T2814&gt;0,RANK(T2814,(N2814:P2814,Q2814:AF2814)),0)</f>
        <v>0</v>
      </c>
      <c r="AS2814" s="7">
        <f>IF(S2814&gt;0,RANK(S2814,(N2814:P2814,Q2814:AF2814)),0)</f>
        <v>0</v>
      </c>
      <c r="AT2814" s="2">
        <f t="shared" si="1032"/>
        <v>7.0871214832844151E-3</v>
      </c>
      <c r="AU2814" s="2">
        <f t="shared" si="1032"/>
        <v>2.7203092562101796E-3</v>
      </c>
      <c r="AV2814" s="2">
        <f t="shared" si="1033"/>
        <v>0</v>
      </c>
      <c r="AW2814" s="2">
        <f t="shared" si="1034"/>
        <v>0</v>
      </c>
      <c r="AY2814" t="s">
        <v>422</v>
      </c>
      <c r="AZ2814" t="s">
        <v>1186</v>
      </c>
      <c r="BA2814">
        <v>14</v>
      </c>
      <c r="BC2814">
        <v>3</v>
      </c>
      <c r="BD2814" s="91">
        <v>13</v>
      </c>
      <c r="BE2814" s="93">
        <v>143</v>
      </c>
      <c r="BF2814" s="96">
        <f t="shared" si="1036"/>
        <v>13143</v>
      </c>
      <c r="BG2814" s="96">
        <f t="shared" si="1035"/>
        <v>13143</v>
      </c>
      <c r="BI2814" s="7" t="s">
        <v>1447</v>
      </c>
    </row>
    <row r="2815" spans="1:61" ht="14" hidden="1" customHeight="1" outlineLevel="1" x14ac:dyDescent="0.2">
      <c r="A2815" t="s">
        <v>1220</v>
      </c>
      <c r="B2815" t="s">
        <v>1186</v>
      </c>
      <c r="C2815" s="1">
        <f t="shared" si="1027"/>
        <v>19738</v>
      </c>
      <c r="D2815" s="7">
        <f>IF(N2815&gt;0, RANK(N2815,(N2815:P2815,Q2815:AF2815)),0)</f>
        <v>3</v>
      </c>
      <c r="E2815" s="7">
        <f>IF(O2815&gt;0,RANK(O2815,(N2815:P2815,Q2815:AF2815)),0)</f>
        <v>1</v>
      </c>
      <c r="F2815" s="7">
        <f>IF(P2815&gt;0,RANK(P2815,(N2815:P2815,Q2815:AF2815)),0)</f>
        <v>11</v>
      </c>
      <c r="G2815" s="1">
        <f t="shared" si="1028"/>
        <v>3314</v>
      </c>
      <c r="H2815" s="2">
        <f t="shared" si="1029"/>
        <v>0.16789948323031714</v>
      </c>
      <c r="I2815" s="2"/>
      <c r="J2815" s="2">
        <f t="shared" si="1030"/>
        <v>0.19130611004154424</v>
      </c>
      <c r="K2815" s="2">
        <f t="shared" si="1030"/>
        <v>0.35920559327186136</v>
      </c>
      <c r="L2815" s="2">
        <f t="shared" si="1030"/>
        <v>1.8238929982774344E-3</v>
      </c>
      <c r="M2815" s="2">
        <f t="shared" si="1031"/>
        <v>0.44766440368831689</v>
      </c>
      <c r="N2815" s="167">
        <v>3776</v>
      </c>
      <c r="O2815" s="167">
        <v>7090</v>
      </c>
      <c r="P2815" s="167">
        <v>36</v>
      </c>
      <c r="Q2815" s="167">
        <v>129</v>
      </c>
      <c r="R2815" s="167">
        <v>36</v>
      </c>
      <c r="S2815" s="167"/>
      <c r="X2815" s="1"/>
      <c r="Y2815" s="53">
        <v>6438</v>
      </c>
      <c r="Z2815" s="53">
        <v>291</v>
      </c>
      <c r="AA2815" s="53">
        <v>48</v>
      </c>
      <c r="AB2815" s="53">
        <v>42</v>
      </c>
      <c r="AC2815" s="53">
        <v>49</v>
      </c>
      <c r="AD2815" s="53">
        <v>232</v>
      </c>
      <c r="AE2815" s="53">
        <v>29</v>
      </c>
      <c r="AF2815" s="53">
        <v>179</v>
      </c>
      <c r="AG2815" s="53">
        <v>601</v>
      </c>
      <c r="AH2815" s="53">
        <v>141</v>
      </c>
      <c r="AI2815" s="53">
        <v>141</v>
      </c>
      <c r="AJ2815" s="53">
        <v>196</v>
      </c>
      <c r="AK2815" s="53">
        <v>61</v>
      </c>
      <c r="AL2815" s="53">
        <v>156</v>
      </c>
      <c r="AM2815" s="53">
        <v>67</v>
      </c>
      <c r="AP2815" s="7">
        <f>IF(Q2815&gt;0,RANK(Q2815,(N2815:P2815,Q2815:AF2815)),0)</f>
        <v>7</v>
      </c>
      <c r="AQ2815" s="7">
        <f>IF(R2815&gt;0,RANK(R2815,(N2815:P2815,Q2815:AF2815)),0)</f>
        <v>11</v>
      </c>
      <c r="AR2815" s="7">
        <f>IF(T2815&gt;0,RANK(T2815,(N2815:P2815,Q2815:AF2815)),0)</f>
        <v>0</v>
      </c>
      <c r="AS2815" s="7">
        <f>IF(S2815&gt;0,RANK(S2815,(N2815:P2815,Q2815:AF2815)),0)</f>
        <v>0</v>
      </c>
      <c r="AT2815" s="2">
        <f t="shared" si="1032"/>
        <v>6.5356165771608063E-3</v>
      </c>
      <c r="AU2815" s="2">
        <f t="shared" si="1032"/>
        <v>1.8238929982774344E-3</v>
      </c>
      <c r="AV2815" s="2">
        <f t="shared" si="1033"/>
        <v>0</v>
      </c>
      <c r="AW2815" s="2">
        <f t="shared" si="1034"/>
        <v>0</v>
      </c>
      <c r="AY2815" t="s">
        <v>1220</v>
      </c>
      <c r="AZ2815" t="s">
        <v>1186</v>
      </c>
      <c r="BA2815">
        <v>3</v>
      </c>
      <c r="BC2815">
        <v>3</v>
      </c>
      <c r="BD2815" s="91">
        <v>13</v>
      </c>
      <c r="BE2815" s="93">
        <v>145</v>
      </c>
      <c r="BF2815" s="96">
        <f t="shared" si="1036"/>
        <v>13145</v>
      </c>
      <c r="BG2815" s="96">
        <f t="shared" si="1035"/>
        <v>13145</v>
      </c>
      <c r="BI2815" s="7" t="s">
        <v>1447</v>
      </c>
    </row>
    <row r="2816" spans="1:61" ht="14" hidden="1" customHeight="1" outlineLevel="1" x14ac:dyDescent="0.2">
      <c r="A2816" t="s">
        <v>1660</v>
      </c>
      <c r="B2816" t="s">
        <v>1186</v>
      </c>
      <c r="C2816" s="1">
        <f t="shared" si="1027"/>
        <v>12354</v>
      </c>
      <c r="D2816" s="7">
        <f>IF(N2816&gt;0, RANK(N2816,(N2816:P2816,Q2816:AF2816)),0)</f>
        <v>3</v>
      </c>
      <c r="E2816" s="7">
        <f>IF(O2816&gt;0,RANK(O2816,(N2816:P2816,Q2816:AF2816)),0)</f>
        <v>2</v>
      </c>
      <c r="F2816" s="7">
        <f>IF(P2816&gt;0,RANK(P2816,(N2816:P2816,Q2816:AF2816)),0)</f>
        <v>13</v>
      </c>
      <c r="G2816" s="1">
        <f t="shared" si="1028"/>
        <v>778</v>
      </c>
      <c r="H2816" s="2">
        <f t="shared" si="1029"/>
        <v>6.2975554476282988E-2</v>
      </c>
      <c r="I2816" s="2"/>
      <c r="J2816" s="2">
        <f t="shared" si="1030"/>
        <v>0.10539096648858669</v>
      </c>
      <c r="K2816" s="2">
        <f t="shared" si="1030"/>
        <v>0.16836652096486968</v>
      </c>
      <c r="L2816" s="2">
        <f t="shared" si="1030"/>
        <v>1.6189088554314393E-3</v>
      </c>
      <c r="M2816" s="2">
        <f t="shared" si="1031"/>
        <v>0.72462360369111212</v>
      </c>
      <c r="N2816" s="167">
        <v>1302</v>
      </c>
      <c r="O2816" s="167">
        <v>2080</v>
      </c>
      <c r="P2816" s="167">
        <v>20</v>
      </c>
      <c r="Q2816" s="167">
        <v>61</v>
      </c>
      <c r="R2816" s="167">
        <v>34</v>
      </c>
      <c r="S2816" s="167"/>
      <c r="X2816" s="1"/>
      <c r="Y2816" s="53">
        <v>6665</v>
      </c>
      <c r="Z2816" s="53">
        <v>340</v>
      </c>
      <c r="AA2816" s="53">
        <v>43</v>
      </c>
      <c r="AB2816" s="53">
        <v>31</v>
      </c>
      <c r="AC2816" s="53">
        <v>46</v>
      </c>
      <c r="AD2816" s="53">
        <v>185</v>
      </c>
      <c r="AE2816" s="53">
        <v>26</v>
      </c>
      <c r="AF2816" s="53">
        <v>154</v>
      </c>
      <c r="AG2816" s="53">
        <v>598</v>
      </c>
      <c r="AH2816" s="53">
        <v>199</v>
      </c>
      <c r="AI2816" s="53">
        <v>163</v>
      </c>
      <c r="AJ2816" s="53">
        <v>174</v>
      </c>
      <c r="AK2816" s="53">
        <v>89</v>
      </c>
      <c r="AL2816" s="53">
        <v>107</v>
      </c>
      <c r="AM2816" s="53">
        <v>37</v>
      </c>
      <c r="AP2816" s="7">
        <f>IF(Q2816&gt;0,RANK(Q2816,(N2816:P2816,Q2816:AF2816)),0)</f>
        <v>7</v>
      </c>
      <c r="AQ2816" s="7">
        <f>IF(R2816&gt;0,RANK(R2816,(N2816:P2816,Q2816:AF2816)),0)</f>
        <v>10</v>
      </c>
      <c r="AR2816" s="7">
        <f>IF(T2816&gt;0,RANK(T2816,(N2816:P2816,Q2816:AF2816)),0)</f>
        <v>0</v>
      </c>
      <c r="AS2816" s="7">
        <f>IF(S2816&gt;0,RANK(S2816,(N2816:P2816,Q2816:AF2816)),0)</f>
        <v>0</v>
      </c>
      <c r="AT2816" s="2">
        <f t="shared" si="1032"/>
        <v>4.9376720090658893E-3</v>
      </c>
      <c r="AU2816" s="2">
        <f t="shared" si="1032"/>
        <v>2.7521450542334468E-3</v>
      </c>
      <c r="AV2816" s="2">
        <f t="shared" si="1033"/>
        <v>0</v>
      </c>
      <c r="AW2816" s="2">
        <f t="shared" si="1034"/>
        <v>0</v>
      </c>
      <c r="AY2816" t="s">
        <v>1660</v>
      </c>
      <c r="AZ2816" t="s">
        <v>1186</v>
      </c>
      <c r="BA2816">
        <v>9</v>
      </c>
      <c r="BC2816">
        <v>3</v>
      </c>
      <c r="BD2816" s="91">
        <v>13</v>
      </c>
      <c r="BE2816" s="93">
        <v>147</v>
      </c>
      <c r="BF2816" s="96">
        <f t="shared" si="1036"/>
        <v>13147</v>
      </c>
      <c r="BG2816" s="96">
        <f t="shared" si="1035"/>
        <v>13147</v>
      </c>
      <c r="BI2816" s="7" t="s">
        <v>1447</v>
      </c>
    </row>
    <row r="2817" spans="1:61" ht="14" hidden="1" customHeight="1" outlineLevel="1" x14ac:dyDescent="0.2">
      <c r="A2817" t="s">
        <v>453</v>
      </c>
      <c r="B2817" t="s">
        <v>1186</v>
      </c>
      <c r="C2817" s="1">
        <f t="shared" si="1027"/>
        <v>5247</v>
      </c>
      <c r="D2817" s="7">
        <f>IF(N2817&gt;0, RANK(N2817,(N2817:P2817,Q2817:AF2817)),0)</f>
        <v>3</v>
      </c>
      <c r="E2817" s="7">
        <f>IF(O2817&gt;0,RANK(O2817,(N2817:P2817,Q2817:AF2817)),0)</f>
        <v>1</v>
      </c>
      <c r="F2817" s="7">
        <f>IF(P2817&gt;0,RANK(P2817,(N2817:P2817,Q2817:AF2817)),0)</f>
        <v>11</v>
      </c>
      <c r="G2817" s="1">
        <f t="shared" si="1028"/>
        <v>1950</v>
      </c>
      <c r="H2817" s="2">
        <f t="shared" si="1029"/>
        <v>0.37164093767867351</v>
      </c>
      <c r="I2817" s="2"/>
      <c r="J2817" s="2">
        <f t="shared" si="1030"/>
        <v>0.11282637697732037</v>
      </c>
      <c r="K2817" s="2">
        <f t="shared" si="1030"/>
        <v>0.48446731465599391</v>
      </c>
      <c r="L2817" s="2">
        <f t="shared" si="1030"/>
        <v>1.9058509624547361E-3</v>
      </c>
      <c r="M2817" s="2">
        <f t="shared" si="1031"/>
        <v>0.40080045740423104</v>
      </c>
      <c r="N2817" s="167">
        <v>592</v>
      </c>
      <c r="O2817" s="167">
        <v>2542</v>
      </c>
      <c r="P2817" s="167">
        <v>10</v>
      </c>
      <c r="Q2817" s="167">
        <v>33</v>
      </c>
      <c r="R2817" s="167">
        <v>8</v>
      </c>
      <c r="S2817" s="167"/>
      <c r="X2817" s="1"/>
      <c r="Y2817" s="53">
        <v>1515</v>
      </c>
      <c r="Z2817" s="53">
        <v>54</v>
      </c>
      <c r="AA2817" s="53">
        <v>8</v>
      </c>
      <c r="AB2817" s="53">
        <v>15</v>
      </c>
      <c r="AC2817" s="53">
        <v>14</v>
      </c>
      <c r="AD2817" s="53">
        <v>86</v>
      </c>
      <c r="AE2817" s="53">
        <v>14</v>
      </c>
      <c r="AF2817" s="53">
        <v>51</v>
      </c>
      <c r="AG2817" s="53">
        <v>94</v>
      </c>
      <c r="AH2817" s="53">
        <v>14</v>
      </c>
      <c r="AI2817" s="53">
        <v>75</v>
      </c>
      <c r="AJ2817" s="53">
        <v>26</v>
      </c>
      <c r="AK2817" s="53">
        <v>17</v>
      </c>
      <c r="AL2817" s="53">
        <v>60</v>
      </c>
      <c r="AM2817" s="53">
        <v>19</v>
      </c>
      <c r="AP2817" s="7">
        <f>IF(Q2817&gt;0,RANK(Q2817,(N2817:P2817,Q2817:AF2817)),0)</f>
        <v>7</v>
      </c>
      <c r="AQ2817" s="7">
        <f>IF(R2817&gt;0,RANK(R2817,(N2817:P2817,Q2817:AF2817)),0)</f>
        <v>12</v>
      </c>
      <c r="AR2817" s="7">
        <f>IF(T2817&gt;0,RANK(T2817,(N2817:P2817,Q2817:AF2817)),0)</f>
        <v>0</v>
      </c>
      <c r="AS2817" s="7">
        <f>IF(S2817&gt;0,RANK(S2817,(N2817:P2817,Q2817:AF2817)),0)</f>
        <v>0</v>
      </c>
      <c r="AT2817" s="2">
        <f t="shared" si="1032"/>
        <v>6.2893081761006293E-3</v>
      </c>
      <c r="AU2817" s="2">
        <f t="shared" si="1032"/>
        <v>1.5246807699637887E-3</v>
      </c>
      <c r="AV2817" s="2">
        <f t="shared" si="1033"/>
        <v>0</v>
      </c>
      <c r="AW2817" s="2">
        <f t="shared" si="1034"/>
        <v>0</v>
      </c>
      <c r="AY2817" t="s">
        <v>453</v>
      </c>
      <c r="AZ2817" t="s">
        <v>1186</v>
      </c>
      <c r="BA2817">
        <v>3</v>
      </c>
      <c r="BC2817">
        <v>3</v>
      </c>
      <c r="BD2817" s="91">
        <v>13</v>
      </c>
      <c r="BE2817" s="93">
        <v>149</v>
      </c>
      <c r="BF2817" s="96">
        <f t="shared" si="1036"/>
        <v>13149</v>
      </c>
      <c r="BG2817" s="96">
        <f t="shared" si="1035"/>
        <v>13149</v>
      </c>
      <c r="BI2817" s="7" t="s">
        <v>1447</v>
      </c>
    </row>
    <row r="2818" spans="1:61" ht="14" hidden="1" customHeight="1" outlineLevel="1" x14ac:dyDescent="0.2">
      <c r="A2818" t="s">
        <v>641</v>
      </c>
      <c r="B2818" t="s">
        <v>1186</v>
      </c>
      <c r="C2818" s="1">
        <f t="shared" si="1027"/>
        <v>121470</v>
      </c>
      <c r="D2818" s="7">
        <f>IF(N2818&gt;0, RANK(N2818,(N2818:P2818,Q2818:AF2818)),0)</f>
        <v>1</v>
      </c>
      <c r="E2818" s="7">
        <f>IF(O2818&gt;0,RANK(O2818,(N2818:P2818,Q2818:AF2818)),0)</f>
        <v>2</v>
      </c>
      <c r="F2818" s="7">
        <f>IF(P2818&gt;0,RANK(P2818,(N2818:P2818,Q2818:AF2818)),0)</f>
        <v>8</v>
      </c>
      <c r="G2818" s="1">
        <f t="shared" si="1028"/>
        <v>22583</v>
      </c>
      <c r="H2818" s="2">
        <f t="shared" si="1029"/>
        <v>0.18591421750226395</v>
      </c>
      <c r="I2818" s="2"/>
      <c r="J2818" s="2">
        <f t="shared" si="1030"/>
        <v>0.40674240553223018</v>
      </c>
      <c r="K2818" s="2">
        <f t="shared" si="1030"/>
        <v>0.22082818802996626</v>
      </c>
      <c r="L2818" s="2">
        <f t="shared" si="1030"/>
        <v>3.6222935704289124E-3</v>
      </c>
      <c r="M2818" s="2">
        <f t="shared" si="1031"/>
        <v>0.36880711286737461</v>
      </c>
      <c r="N2818" s="167">
        <v>49407</v>
      </c>
      <c r="O2818" s="167">
        <v>26824</v>
      </c>
      <c r="P2818" s="167">
        <v>440</v>
      </c>
      <c r="Q2818" s="167">
        <v>687</v>
      </c>
      <c r="R2818" s="167">
        <v>292</v>
      </c>
      <c r="S2818" s="167"/>
      <c r="X2818" s="1"/>
      <c r="Y2818" s="53">
        <v>16836</v>
      </c>
      <c r="Z2818" s="53">
        <v>3063</v>
      </c>
      <c r="AA2818" s="53">
        <v>416</v>
      </c>
      <c r="AB2818" s="53">
        <v>307</v>
      </c>
      <c r="AC2818" s="53">
        <v>373</v>
      </c>
      <c r="AD2818" s="53">
        <v>986</v>
      </c>
      <c r="AE2818" s="53">
        <v>288</v>
      </c>
      <c r="AF2818" s="53">
        <v>815</v>
      </c>
      <c r="AG2818" s="53">
        <v>10571</v>
      </c>
      <c r="AH2818" s="53">
        <v>3290</v>
      </c>
      <c r="AI2818" s="53">
        <v>637</v>
      </c>
      <c r="AJ2818" s="53">
        <v>3291</v>
      </c>
      <c r="AK2818" s="53">
        <v>1462</v>
      </c>
      <c r="AL2818" s="53">
        <v>685</v>
      </c>
      <c r="AM2818" s="53">
        <v>800</v>
      </c>
      <c r="AP2818" s="7">
        <f>IF(Q2818&gt;0,RANK(Q2818,(N2818:P2818,Q2818:AF2818)),0)</f>
        <v>7</v>
      </c>
      <c r="AQ2818" s="7">
        <f>IF(R2818&gt;0,RANK(R2818,(N2818:P2818,Q2818:AF2818)),0)</f>
        <v>12</v>
      </c>
      <c r="AR2818" s="7">
        <f>IF(T2818&gt;0,RANK(T2818,(N2818:P2818,Q2818:AF2818)),0)</f>
        <v>0</v>
      </c>
      <c r="AS2818" s="7">
        <f>IF(S2818&gt;0,RANK(S2818,(N2818:P2818,Q2818:AF2818)),0)</f>
        <v>0</v>
      </c>
      <c r="AT2818" s="2">
        <f t="shared" si="1032"/>
        <v>5.6557174611015061E-3</v>
      </c>
      <c r="AU2818" s="2">
        <f t="shared" si="1032"/>
        <v>2.4038857331028238E-3</v>
      </c>
      <c r="AV2818" s="2">
        <f t="shared" si="1033"/>
        <v>0</v>
      </c>
      <c r="AW2818" s="2">
        <f t="shared" si="1034"/>
        <v>0</v>
      </c>
      <c r="AY2818" t="s">
        <v>641</v>
      </c>
      <c r="AZ2818" t="s">
        <v>1186</v>
      </c>
      <c r="BC2818">
        <v>3</v>
      </c>
      <c r="BD2818" s="91">
        <v>13</v>
      </c>
      <c r="BE2818" s="93">
        <v>151</v>
      </c>
      <c r="BF2818" s="96">
        <f t="shared" si="1036"/>
        <v>13151</v>
      </c>
      <c r="BG2818" s="96">
        <f t="shared" si="1035"/>
        <v>13151</v>
      </c>
      <c r="BI2818" s="7" t="s">
        <v>1447</v>
      </c>
    </row>
    <row r="2819" spans="1:61" ht="14" hidden="1" customHeight="1" outlineLevel="1" x14ac:dyDescent="0.2">
      <c r="A2819" t="s">
        <v>1526</v>
      </c>
      <c r="B2819" t="s">
        <v>1186</v>
      </c>
      <c r="C2819" s="1">
        <f t="shared" si="1027"/>
        <v>73818</v>
      </c>
      <c r="D2819" s="7">
        <f>IF(N2819&gt;0, RANK(N2819,(N2819:P2819,Q2819:AF2819)),0)</f>
        <v>2</v>
      </c>
      <c r="E2819" s="7">
        <f>IF(O2819&gt;0,RANK(O2819,(N2819:P2819,Q2819:AF2819)),0)</f>
        <v>1</v>
      </c>
      <c r="F2819" s="7">
        <f>IF(P2819&gt;0,RANK(P2819,(N2819:P2819,Q2819:AF2819)),0)</f>
        <v>13</v>
      </c>
      <c r="G2819" s="1">
        <f t="shared" si="1028"/>
        <v>382</v>
      </c>
      <c r="H2819" s="2">
        <f t="shared" si="1029"/>
        <v>5.1748895933241218E-3</v>
      </c>
      <c r="I2819" s="2"/>
      <c r="J2819" s="2">
        <f t="shared" si="1030"/>
        <v>0.29728521498821425</v>
      </c>
      <c r="K2819" s="2">
        <f t="shared" si="1030"/>
        <v>0.30246010458153838</v>
      </c>
      <c r="L2819" s="2">
        <f t="shared" si="1030"/>
        <v>2.2216803489663768E-3</v>
      </c>
      <c r="M2819" s="2">
        <f t="shared" si="1031"/>
        <v>0.39803300008128101</v>
      </c>
      <c r="N2819" s="167">
        <v>21945</v>
      </c>
      <c r="O2819" s="167">
        <v>22327</v>
      </c>
      <c r="P2819" s="167">
        <v>164</v>
      </c>
      <c r="Q2819" s="167">
        <v>552</v>
      </c>
      <c r="R2819" s="167">
        <v>190</v>
      </c>
      <c r="S2819" s="167"/>
      <c r="X2819" s="1"/>
      <c r="Y2819" s="53">
        <v>16037</v>
      </c>
      <c r="Z2819" s="53">
        <v>1502</v>
      </c>
      <c r="AA2819" s="53">
        <v>269</v>
      </c>
      <c r="AB2819" s="53">
        <v>200</v>
      </c>
      <c r="AC2819" s="53">
        <v>208</v>
      </c>
      <c r="AD2819" s="53">
        <v>828</v>
      </c>
      <c r="AE2819" s="53">
        <v>167</v>
      </c>
      <c r="AF2819" s="53">
        <v>658</v>
      </c>
      <c r="AG2819" s="53">
        <v>4087</v>
      </c>
      <c r="AH2819" s="53">
        <v>1436</v>
      </c>
      <c r="AI2819" s="53">
        <v>499</v>
      </c>
      <c r="AJ2819" s="53">
        <v>1203</v>
      </c>
      <c r="AK2819" s="53">
        <v>475</v>
      </c>
      <c r="AL2819" s="53">
        <v>646</v>
      </c>
      <c r="AM2819" s="53">
        <v>425</v>
      </c>
      <c r="AP2819" s="7">
        <f>IF(Q2819&gt;0,RANK(Q2819,(N2819:P2819,Q2819:AF2819)),0)</f>
        <v>7</v>
      </c>
      <c r="AQ2819" s="7">
        <f>IF(R2819&gt;0,RANK(R2819,(N2819:P2819,Q2819:AF2819)),0)</f>
        <v>11</v>
      </c>
      <c r="AR2819" s="7">
        <f>IF(T2819&gt;0,RANK(T2819,(N2819:P2819,Q2819:AF2819)),0)</f>
        <v>0</v>
      </c>
      <c r="AS2819" s="7">
        <f>IF(S2819&gt;0,RANK(S2819,(N2819:P2819,Q2819:AF2819)),0)</f>
        <v>0</v>
      </c>
      <c r="AT2819" s="2">
        <f t="shared" si="1032"/>
        <v>7.4778509306673169E-3</v>
      </c>
      <c r="AU2819" s="2">
        <f t="shared" si="1032"/>
        <v>2.5738979652659244E-3</v>
      </c>
      <c r="AV2819" s="2">
        <f t="shared" si="1033"/>
        <v>0</v>
      </c>
      <c r="AW2819" s="2">
        <f t="shared" si="1034"/>
        <v>0</v>
      </c>
      <c r="AY2819" t="s">
        <v>1526</v>
      </c>
      <c r="AZ2819" t="s">
        <v>1186</v>
      </c>
      <c r="BA2819">
        <v>8</v>
      </c>
      <c r="BC2819">
        <v>3</v>
      </c>
      <c r="BD2819" s="91">
        <v>13</v>
      </c>
      <c r="BE2819" s="93">
        <v>153</v>
      </c>
      <c r="BF2819" s="96">
        <f t="shared" si="1036"/>
        <v>13153</v>
      </c>
      <c r="BG2819" s="96">
        <f t="shared" si="1035"/>
        <v>13153</v>
      </c>
      <c r="BI2819" s="7" t="s">
        <v>1447</v>
      </c>
    </row>
    <row r="2820" spans="1:61" ht="14" hidden="1" customHeight="1" outlineLevel="1" x14ac:dyDescent="0.2">
      <c r="A2820" t="s">
        <v>1875</v>
      </c>
      <c r="B2820" t="s">
        <v>1186</v>
      </c>
      <c r="C2820" s="1">
        <f t="shared" si="1027"/>
        <v>4093</v>
      </c>
      <c r="D2820" s="7">
        <f>IF(N2820&gt;0, RANK(N2820,(N2820:P2820,Q2820:AF2820)),0)</f>
        <v>3</v>
      </c>
      <c r="E2820" s="7">
        <f>IF(O2820&gt;0,RANK(O2820,(N2820:P2820,Q2820:AF2820)),0)</f>
        <v>1</v>
      </c>
      <c r="F2820" s="7">
        <f>IF(P2820&gt;0,RANK(P2820,(N2820:P2820,Q2820:AF2820)),0)</f>
        <v>13</v>
      </c>
      <c r="G2820" s="1">
        <f t="shared" si="1028"/>
        <v>853</v>
      </c>
      <c r="H2820" s="2">
        <f t="shared" si="1029"/>
        <v>0.20840459320791596</v>
      </c>
      <c r="I2820" s="2"/>
      <c r="J2820" s="2">
        <f t="shared" si="1030"/>
        <v>0.14805765941851942</v>
      </c>
      <c r="K2820" s="2">
        <f t="shared" si="1030"/>
        <v>0.35646225262643538</v>
      </c>
      <c r="L2820" s="2">
        <f t="shared" si="1030"/>
        <v>1.221597849987784E-3</v>
      </c>
      <c r="M2820" s="2">
        <f t="shared" si="1031"/>
        <v>0.4942584901050574</v>
      </c>
      <c r="N2820" s="167">
        <v>606</v>
      </c>
      <c r="O2820" s="167">
        <v>1459</v>
      </c>
      <c r="P2820" s="167">
        <v>5</v>
      </c>
      <c r="Q2820" s="167">
        <v>15</v>
      </c>
      <c r="R2820" s="167">
        <v>6</v>
      </c>
      <c r="S2820" s="167"/>
      <c r="X2820" s="1"/>
      <c r="Y2820" s="53">
        <v>1435</v>
      </c>
      <c r="Z2820" s="53">
        <v>42</v>
      </c>
      <c r="AA2820" s="53">
        <v>6</v>
      </c>
      <c r="AB2820" s="53">
        <v>14</v>
      </c>
      <c r="AC2820" s="53">
        <v>6</v>
      </c>
      <c r="AD2820" s="53">
        <v>51</v>
      </c>
      <c r="AE2820" s="53">
        <v>13</v>
      </c>
      <c r="AF2820" s="53">
        <v>33</v>
      </c>
      <c r="AG2820" s="53">
        <v>149</v>
      </c>
      <c r="AH2820" s="53">
        <v>43</v>
      </c>
      <c r="AI2820" s="53">
        <v>51</v>
      </c>
      <c r="AJ2820" s="53">
        <v>79</v>
      </c>
      <c r="AK2820" s="53">
        <v>13</v>
      </c>
      <c r="AL2820" s="53">
        <v>48</v>
      </c>
      <c r="AM2820" s="53">
        <v>19</v>
      </c>
      <c r="AP2820" s="7">
        <f>IF(Q2820&gt;0,RANK(Q2820,(N2820:P2820,Q2820:AF2820)),0)</f>
        <v>7</v>
      </c>
      <c r="AQ2820" s="7">
        <f>IF(R2820&gt;0,RANK(R2820,(N2820:P2820,Q2820:AF2820)),0)</f>
        <v>10</v>
      </c>
      <c r="AR2820" s="7">
        <f>IF(T2820&gt;0,RANK(T2820,(N2820:P2820,Q2820:AF2820)),0)</f>
        <v>0</v>
      </c>
      <c r="AS2820" s="7">
        <f>IF(S2820&gt;0,RANK(S2820,(N2820:P2820,Q2820:AF2820)),0)</f>
        <v>0</v>
      </c>
      <c r="AT2820" s="2">
        <f t="shared" si="1032"/>
        <v>3.6647935499633522E-3</v>
      </c>
      <c r="AU2820" s="2">
        <f t="shared" si="1032"/>
        <v>1.4659174199853407E-3</v>
      </c>
      <c r="AV2820" s="2">
        <f t="shared" si="1033"/>
        <v>0</v>
      </c>
      <c r="AW2820" s="2">
        <f t="shared" si="1034"/>
        <v>0</v>
      </c>
      <c r="AY2820" t="s">
        <v>1875</v>
      </c>
      <c r="AZ2820" t="s">
        <v>1186</v>
      </c>
      <c r="BA2820">
        <v>8</v>
      </c>
      <c r="BC2820">
        <v>3</v>
      </c>
      <c r="BD2820" s="91">
        <v>13</v>
      </c>
      <c r="BE2820" s="93">
        <v>155</v>
      </c>
      <c r="BF2820" s="96">
        <f t="shared" si="1036"/>
        <v>13155</v>
      </c>
      <c r="BG2820" s="96">
        <f t="shared" si="1035"/>
        <v>13155</v>
      </c>
      <c r="BI2820" s="7" t="s">
        <v>1447</v>
      </c>
    </row>
    <row r="2821" spans="1:61" ht="14" hidden="1" customHeight="1" outlineLevel="1" x14ac:dyDescent="0.2">
      <c r="A2821" t="s">
        <v>2169</v>
      </c>
      <c r="B2821" t="s">
        <v>1186</v>
      </c>
      <c r="C2821" s="1">
        <f t="shared" si="1027"/>
        <v>37156</v>
      </c>
      <c r="D2821" s="7">
        <f>IF(N2821&gt;0, RANK(N2821,(N2821:P2821,Q2821:AF2821)),0)</f>
        <v>3</v>
      </c>
      <c r="E2821" s="7">
        <f>IF(O2821&gt;0,RANK(O2821,(N2821:P2821,Q2821:AF2821)),0)</f>
        <v>2</v>
      </c>
      <c r="F2821" s="7">
        <f>IF(P2821&gt;0,RANK(P2821,(N2821:P2821,Q2821:AF2821)),0)</f>
        <v>12</v>
      </c>
      <c r="G2821" s="1">
        <f t="shared" si="1028"/>
        <v>7810</v>
      </c>
      <c r="H2821" s="2">
        <f t="shared" si="1029"/>
        <v>0.21019485412853914</v>
      </c>
      <c r="I2821" s="2"/>
      <c r="J2821" s="2">
        <f t="shared" si="1030"/>
        <v>0.12872752718268921</v>
      </c>
      <c r="K2821" s="2">
        <f t="shared" si="1030"/>
        <v>0.33892238131122832</v>
      </c>
      <c r="L2821" s="2">
        <f t="shared" si="1030"/>
        <v>1.5609861126063085E-3</v>
      </c>
      <c r="M2821" s="2">
        <f t="shared" si="1031"/>
        <v>0.53078910539347612</v>
      </c>
      <c r="N2821" s="167">
        <v>4783</v>
      </c>
      <c r="O2821" s="167">
        <v>12593</v>
      </c>
      <c r="P2821" s="167">
        <v>58</v>
      </c>
      <c r="Q2821" s="167">
        <v>317</v>
      </c>
      <c r="R2821" s="167">
        <v>105</v>
      </c>
      <c r="S2821" s="167"/>
      <c r="X2821" s="1"/>
      <c r="Y2821" s="53">
        <v>14914</v>
      </c>
      <c r="Z2821" s="53">
        <v>598</v>
      </c>
      <c r="AA2821" s="53">
        <v>58</v>
      </c>
      <c r="AB2821" s="53">
        <v>81</v>
      </c>
      <c r="AC2821" s="53">
        <v>98</v>
      </c>
      <c r="AD2821" s="53">
        <v>458</v>
      </c>
      <c r="AE2821" s="53">
        <v>76</v>
      </c>
      <c r="AF2821" s="53">
        <v>386</v>
      </c>
      <c r="AG2821" s="53">
        <v>1077</v>
      </c>
      <c r="AH2821" s="53">
        <v>259</v>
      </c>
      <c r="AI2821" s="53">
        <v>317</v>
      </c>
      <c r="AJ2821" s="53">
        <v>311</v>
      </c>
      <c r="AK2821" s="53">
        <v>161</v>
      </c>
      <c r="AL2821" s="53">
        <v>412</v>
      </c>
      <c r="AM2821" s="53">
        <v>94</v>
      </c>
      <c r="AP2821" s="7">
        <f>IF(Q2821&gt;0,RANK(Q2821,(N2821:P2821,Q2821:AF2821)),0)</f>
        <v>7</v>
      </c>
      <c r="AQ2821" s="7">
        <f>IF(R2821&gt;0,RANK(R2821,(N2821:P2821,Q2821:AF2821)),0)</f>
        <v>8</v>
      </c>
      <c r="AR2821" s="7">
        <f>IF(T2821&gt;0,RANK(T2821,(N2821:P2821,Q2821:AF2821)),0)</f>
        <v>0</v>
      </c>
      <c r="AS2821" s="7">
        <f>IF(S2821&gt;0,RANK(S2821,(N2821:P2821,Q2821:AF2821)),0)</f>
        <v>0</v>
      </c>
      <c r="AT2821" s="2">
        <f t="shared" si="1032"/>
        <v>8.5315965120034455E-3</v>
      </c>
      <c r="AU2821" s="2">
        <f t="shared" si="1032"/>
        <v>2.8259231348907311E-3</v>
      </c>
      <c r="AV2821" s="2">
        <f t="shared" si="1033"/>
        <v>0</v>
      </c>
      <c r="AW2821" s="2">
        <f t="shared" si="1034"/>
        <v>0</v>
      </c>
      <c r="AY2821" t="s">
        <v>2169</v>
      </c>
      <c r="AZ2821" t="s">
        <v>1186</v>
      </c>
      <c r="BA2821">
        <v>9</v>
      </c>
      <c r="BC2821">
        <v>3</v>
      </c>
      <c r="BD2821" s="91">
        <v>13</v>
      </c>
      <c r="BE2821" s="93">
        <v>157</v>
      </c>
      <c r="BF2821" s="96">
        <f t="shared" si="1036"/>
        <v>13157</v>
      </c>
      <c r="BG2821" s="96">
        <f t="shared" si="1035"/>
        <v>13157</v>
      </c>
      <c r="BI2821" s="7" t="s">
        <v>1447</v>
      </c>
    </row>
    <row r="2822" spans="1:61" ht="14" hidden="1" customHeight="1" outlineLevel="1" x14ac:dyDescent="0.2">
      <c r="A2822" t="s">
        <v>297</v>
      </c>
      <c r="B2822" t="s">
        <v>1186</v>
      </c>
      <c r="C2822" s="1">
        <f t="shared" si="1027"/>
        <v>7537</v>
      </c>
      <c r="D2822" s="7">
        <f>IF(N2822&gt;0, RANK(N2822,(N2822:P2822,Q2822:AF2822)),0)</f>
        <v>3</v>
      </c>
      <c r="E2822" s="7">
        <f>IF(O2822&gt;0,RANK(O2822,(N2822:P2822,Q2822:AF2822)),0)</f>
        <v>1</v>
      </c>
      <c r="F2822" s="7">
        <f>IF(P2822&gt;0,RANK(P2822,(N2822:P2822,Q2822:AF2822)),0)</f>
        <v>12</v>
      </c>
      <c r="G2822" s="1">
        <f t="shared" si="1028"/>
        <v>2028</v>
      </c>
      <c r="H2822" s="2">
        <f t="shared" si="1029"/>
        <v>0.26907257529521028</v>
      </c>
      <c r="I2822" s="2"/>
      <c r="J2822" s="2">
        <f t="shared" si="1030"/>
        <v>0.16160275971872098</v>
      </c>
      <c r="K2822" s="2">
        <f t="shared" si="1030"/>
        <v>0.43067533501393129</v>
      </c>
      <c r="L2822" s="2">
        <f t="shared" si="1030"/>
        <v>1.4594666312856574E-3</v>
      </c>
      <c r="M2822" s="2">
        <f t="shared" si="1031"/>
        <v>0.4062624386360621</v>
      </c>
      <c r="N2822" s="167">
        <v>1218</v>
      </c>
      <c r="O2822" s="167">
        <v>3246</v>
      </c>
      <c r="P2822" s="167">
        <v>11</v>
      </c>
      <c r="Q2822" s="167">
        <v>37</v>
      </c>
      <c r="R2822" s="167">
        <v>16</v>
      </c>
      <c r="S2822" s="167"/>
      <c r="X2822" s="1"/>
      <c r="Y2822" s="53">
        <v>2142</v>
      </c>
      <c r="Z2822" s="53">
        <v>91</v>
      </c>
      <c r="AA2822" s="53">
        <v>6</v>
      </c>
      <c r="AB2822" s="53">
        <v>15</v>
      </c>
      <c r="AC2822" s="53">
        <v>27</v>
      </c>
      <c r="AD2822" s="53">
        <v>108</v>
      </c>
      <c r="AE2822" s="53">
        <v>12</v>
      </c>
      <c r="AF2822" s="53">
        <v>62</v>
      </c>
      <c r="AG2822" s="53">
        <v>220</v>
      </c>
      <c r="AH2822" s="53">
        <v>60</v>
      </c>
      <c r="AI2822" s="53">
        <v>65</v>
      </c>
      <c r="AJ2822" s="53">
        <v>79</v>
      </c>
      <c r="AK2822" s="53">
        <v>28</v>
      </c>
      <c r="AL2822" s="53">
        <v>73</v>
      </c>
      <c r="AM2822" s="53">
        <v>21</v>
      </c>
      <c r="AP2822" s="7">
        <f>IF(Q2822&gt;0,RANK(Q2822,(N2822:P2822,Q2822:AF2822)),0)</f>
        <v>7</v>
      </c>
      <c r="AQ2822" s="7">
        <f>IF(R2822&gt;0,RANK(R2822,(N2822:P2822,Q2822:AF2822)),0)</f>
        <v>9</v>
      </c>
      <c r="AR2822" s="7">
        <f>IF(T2822&gt;0,RANK(T2822,(N2822:P2822,Q2822:AF2822)),0)</f>
        <v>0</v>
      </c>
      <c r="AS2822" s="7">
        <f>IF(S2822&gt;0,RANK(S2822,(N2822:P2822,Q2822:AF2822)),0)</f>
        <v>0</v>
      </c>
      <c r="AT2822" s="2">
        <f t="shared" si="1032"/>
        <v>4.9091150325063018E-3</v>
      </c>
      <c r="AU2822" s="2">
        <f t="shared" si="1032"/>
        <v>2.1228605545973197E-3</v>
      </c>
      <c r="AV2822" s="2">
        <f t="shared" si="1033"/>
        <v>0</v>
      </c>
      <c r="AW2822" s="2">
        <f t="shared" si="1034"/>
        <v>0</v>
      </c>
      <c r="AY2822" t="s">
        <v>297</v>
      </c>
      <c r="AZ2822" t="s">
        <v>1186</v>
      </c>
      <c r="BA2822">
        <v>10</v>
      </c>
      <c r="BC2822">
        <v>3</v>
      </c>
      <c r="BD2822" s="91">
        <v>13</v>
      </c>
      <c r="BE2822" s="93">
        <v>159</v>
      </c>
      <c r="BF2822" s="96">
        <f t="shared" si="1036"/>
        <v>13159</v>
      </c>
      <c r="BG2822" s="96">
        <f t="shared" si="1035"/>
        <v>13159</v>
      </c>
      <c r="BI2822" s="7" t="s">
        <v>1447</v>
      </c>
    </row>
    <row r="2823" spans="1:61" ht="14" hidden="1" customHeight="1" outlineLevel="1" x14ac:dyDescent="0.2">
      <c r="A2823" t="s">
        <v>1885</v>
      </c>
      <c r="B2823" t="s">
        <v>1186</v>
      </c>
      <c r="C2823" s="1">
        <f t="shared" si="1027"/>
        <v>5603</v>
      </c>
      <c r="D2823" s="7">
        <f>IF(N2823&gt;0, RANK(N2823,(N2823:P2823,Q2823:AF2823)),0)</f>
        <v>3</v>
      </c>
      <c r="E2823" s="7">
        <f>IF(O2823&gt;0,RANK(O2823,(N2823:P2823,Q2823:AF2823)),0)</f>
        <v>2</v>
      </c>
      <c r="F2823" s="7">
        <f>IF(P2823&gt;0,RANK(P2823,(N2823:P2823,Q2823:AF2823)),0)</f>
        <v>11</v>
      </c>
      <c r="G2823" s="1">
        <f t="shared" si="1028"/>
        <v>1129</v>
      </c>
      <c r="H2823" s="2">
        <f t="shared" si="1029"/>
        <v>0.20149919685882564</v>
      </c>
      <c r="I2823" s="2"/>
      <c r="J2823" s="2">
        <f t="shared" si="1030"/>
        <v>0.10530073175084775</v>
      </c>
      <c r="K2823" s="2">
        <f t="shared" si="1030"/>
        <v>0.30679992860967337</v>
      </c>
      <c r="L2823" s="2">
        <f t="shared" si="1030"/>
        <v>1.9632339817954665E-3</v>
      </c>
      <c r="M2823" s="2">
        <f t="shared" si="1031"/>
        <v>0.5859361056576835</v>
      </c>
      <c r="N2823" s="167">
        <v>590</v>
      </c>
      <c r="O2823" s="167">
        <v>1719</v>
      </c>
      <c r="P2823" s="167">
        <v>11</v>
      </c>
      <c r="Q2823" s="167">
        <v>26</v>
      </c>
      <c r="R2823" s="167">
        <v>8</v>
      </c>
      <c r="S2823" s="167"/>
      <c r="X2823" s="1"/>
      <c r="Y2823" s="53">
        <v>1774</v>
      </c>
      <c r="Z2823" s="53">
        <v>55</v>
      </c>
      <c r="AA2823" s="53">
        <v>9</v>
      </c>
      <c r="AB2823" s="53">
        <v>16</v>
      </c>
      <c r="AC2823" s="53">
        <v>33</v>
      </c>
      <c r="AD2823" s="53">
        <v>95</v>
      </c>
      <c r="AE2823" s="53">
        <v>14</v>
      </c>
      <c r="AF2823" s="53">
        <v>50</v>
      </c>
      <c r="AG2823" s="53">
        <v>192</v>
      </c>
      <c r="AH2823" s="53">
        <v>68</v>
      </c>
      <c r="AI2823" s="53">
        <v>99</v>
      </c>
      <c r="AJ2823" s="53">
        <v>49</v>
      </c>
      <c r="AK2823" s="53">
        <v>19</v>
      </c>
      <c r="AL2823" s="53">
        <v>769</v>
      </c>
      <c r="AM2823" s="53">
        <v>7</v>
      </c>
      <c r="AP2823" s="7">
        <f>IF(Q2823&gt;0,RANK(Q2823,(N2823:P2823,Q2823:AF2823)),0)</f>
        <v>8</v>
      </c>
      <c r="AQ2823" s="7">
        <f>IF(R2823&gt;0,RANK(R2823,(N2823:P2823,Q2823:AF2823)),0)</f>
        <v>13</v>
      </c>
      <c r="AR2823" s="7">
        <f>IF(T2823&gt;0,RANK(T2823,(N2823:P2823,Q2823:AF2823)),0)</f>
        <v>0</v>
      </c>
      <c r="AS2823" s="7">
        <f>IF(S2823&gt;0,RANK(S2823,(N2823:P2823,Q2823:AF2823)),0)</f>
        <v>0</v>
      </c>
      <c r="AT2823" s="2">
        <f t="shared" si="1032"/>
        <v>4.6403712296983757E-3</v>
      </c>
      <c r="AU2823" s="2">
        <f t="shared" si="1032"/>
        <v>1.4278065322148848E-3</v>
      </c>
      <c r="AV2823" s="2">
        <f t="shared" si="1033"/>
        <v>0</v>
      </c>
      <c r="AW2823" s="2">
        <f t="shared" si="1034"/>
        <v>0</v>
      </c>
      <c r="AY2823" t="s">
        <v>1885</v>
      </c>
      <c r="AZ2823" t="s">
        <v>1186</v>
      </c>
      <c r="BA2823">
        <v>12</v>
      </c>
      <c r="BC2823">
        <v>3</v>
      </c>
      <c r="BD2823" s="91">
        <v>13</v>
      </c>
      <c r="BE2823" s="93">
        <v>161</v>
      </c>
      <c r="BF2823" s="96">
        <f t="shared" si="1036"/>
        <v>13161</v>
      </c>
      <c r="BG2823" s="96">
        <f t="shared" si="1035"/>
        <v>13161</v>
      </c>
      <c r="BI2823" s="7" t="s">
        <v>1447</v>
      </c>
    </row>
    <row r="2824" spans="1:61" ht="14" hidden="1" customHeight="1" outlineLevel="1" x14ac:dyDescent="0.2">
      <c r="A2824" t="s">
        <v>1259</v>
      </c>
      <c r="B2824" t="s">
        <v>1186</v>
      </c>
      <c r="C2824" s="1">
        <f t="shared" si="1027"/>
        <v>7462</v>
      </c>
      <c r="D2824" s="7">
        <f>IF(N2824&gt;0, RANK(N2824,(N2824:P2824,Q2824:AF2824)),0)</f>
        <v>1</v>
      </c>
      <c r="E2824" s="7">
        <f>IF(O2824&gt;0,RANK(O2824,(N2824:P2824,Q2824:AF2824)),0)</f>
        <v>2</v>
      </c>
      <c r="F2824" s="7">
        <f>IF(P2824&gt;0,RANK(P2824,(N2824:P2824,Q2824:AF2824)),0)</f>
        <v>13</v>
      </c>
      <c r="G2824" s="1">
        <f t="shared" si="1028"/>
        <v>640</v>
      </c>
      <c r="H2824" s="2">
        <f t="shared" si="1029"/>
        <v>8.5767890645939426E-2</v>
      </c>
      <c r="I2824" s="2"/>
      <c r="J2824" s="2">
        <f t="shared" si="1030"/>
        <v>0.33328866255695522</v>
      </c>
      <c r="K2824" s="2">
        <f t="shared" si="1030"/>
        <v>0.24752077191101582</v>
      </c>
      <c r="L2824" s="2">
        <f t="shared" si="1030"/>
        <v>6.7006164567140177E-4</v>
      </c>
      <c r="M2824" s="2">
        <f t="shared" si="1031"/>
        <v>0.41852050388635753</v>
      </c>
      <c r="N2824" s="167">
        <v>2487</v>
      </c>
      <c r="O2824" s="167">
        <v>1847</v>
      </c>
      <c r="P2824" s="167">
        <v>5</v>
      </c>
      <c r="Q2824" s="167">
        <v>24</v>
      </c>
      <c r="R2824" s="167">
        <v>17</v>
      </c>
      <c r="S2824" s="167"/>
      <c r="X2824" s="1"/>
      <c r="Y2824" s="53">
        <v>1429</v>
      </c>
      <c r="Z2824" s="53">
        <v>145</v>
      </c>
      <c r="AA2824" s="53">
        <v>175</v>
      </c>
      <c r="AB2824" s="53">
        <v>14</v>
      </c>
      <c r="AC2824" s="53">
        <v>28</v>
      </c>
      <c r="AD2824" s="53">
        <v>59</v>
      </c>
      <c r="AE2824" s="53">
        <v>12</v>
      </c>
      <c r="AF2824" s="53">
        <v>46</v>
      </c>
      <c r="AG2824" s="53">
        <v>620</v>
      </c>
      <c r="AH2824" s="53">
        <v>184</v>
      </c>
      <c r="AI2824" s="53">
        <v>42</v>
      </c>
      <c r="AJ2824" s="53">
        <v>205</v>
      </c>
      <c r="AK2824" s="53">
        <v>51</v>
      </c>
      <c r="AL2824" s="53">
        <v>40</v>
      </c>
      <c r="AM2824" s="53">
        <v>32</v>
      </c>
      <c r="AP2824" s="7">
        <f>IF(Q2824&gt;0,RANK(Q2824,(N2824:P2824,Q2824:AF2824)),0)</f>
        <v>9</v>
      </c>
      <c r="AQ2824" s="7">
        <f>IF(R2824&gt;0,RANK(R2824,(N2824:P2824,Q2824:AF2824)),0)</f>
        <v>10</v>
      </c>
      <c r="AR2824" s="7">
        <f>IF(T2824&gt;0,RANK(T2824,(N2824:P2824,Q2824:AF2824)),0)</f>
        <v>0</v>
      </c>
      <c r="AS2824" s="7">
        <f>IF(S2824&gt;0,RANK(S2824,(N2824:P2824,Q2824:AF2824)),0)</f>
        <v>0</v>
      </c>
      <c r="AT2824" s="2">
        <f t="shared" si="1032"/>
        <v>3.2162958992227285E-3</v>
      </c>
      <c r="AU2824" s="2">
        <f t="shared" si="1032"/>
        <v>2.278209595282766E-3</v>
      </c>
      <c r="AV2824" s="2">
        <f t="shared" si="1033"/>
        <v>0</v>
      </c>
      <c r="AW2824" s="2">
        <f t="shared" si="1034"/>
        <v>0</v>
      </c>
      <c r="AY2824" t="s">
        <v>1259</v>
      </c>
      <c r="AZ2824" t="s">
        <v>1186</v>
      </c>
      <c r="BA2824">
        <v>10</v>
      </c>
      <c r="BC2824">
        <v>3</v>
      </c>
      <c r="BD2824" s="91">
        <v>13</v>
      </c>
      <c r="BE2824" s="93">
        <v>163</v>
      </c>
      <c r="BF2824" s="96">
        <f t="shared" si="1036"/>
        <v>13163</v>
      </c>
      <c r="BG2824" s="96">
        <f t="shared" si="1035"/>
        <v>13163</v>
      </c>
      <c r="BI2824" s="7" t="s">
        <v>1447</v>
      </c>
    </row>
    <row r="2825" spans="1:61" ht="14" hidden="1" customHeight="1" outlineLevel="1" x14ac:dyDescent="0.2">
      <c r="A2825" t="s">
        <v>600</v>
      </c>
      <c r="B2825" t="s">
        <v>1186</v>
      </c>
      <c r="C2825" s="1">
        <f t="shared" si="1027"/>
        <v>3366</v>
      </c>
      <c r="D2825" s="7">
        <f>IF(N2825&gt;0, RANK(N2825,(N2825:P2825,Q2825:AF2825)),0)</f>
        <v>3</v>
      </c>
      <c r="E2825" s="7">
        <f>IF(O2825&gt;0,RANK(O2825,(N2825:P2825,Q2825:AF2825)),0)</f>
        <v>1</v>
      </c>
      <c r="F2825" s="7">
        <f>IF(P2825&gt;0,RANK(P2825,(N2825:P2825,Q2825:AF2825)),0)</f>
        <v>13</v>
      </c>
      <c r="G2825" s="1">
        <f t="shared" si="1028"/>
        <v>298</v>
      </c>
      <c r="H2825" s="2">
        <f t="shared" si="1029"/>
        <v>8.8532382650029703E-2</v>
      </c>
      <c r="I2825" s="2"/>
      <c r="J2825" s="2">
        <f t="shared" si="1030"/>
        <v>0.23945335710041593</v>
      </c>
      <c r="K2825" s="2">
        <f t="shared" si="1030"/>
        <v>0.32798573975044565</v>
      </c>
      <c r="L2825" s="2">
        <f t="shared" si="1030"/>
        <v>1.1883541295306002E-3</v>
      </c>
      <c r="M2825" s="2">
        <f t="shared" si="1031"/>
        <v>0.43137254901960781</v>
      </c>
      <c r="N2825" s="167">
        <v>806</v>
      </c>
      <c r="O2825" s="167">
        <v>1104</v>
      </c>
      <c r="P2825" s="167">
        <v>4</v>
      </c>
      <c r="Q2825" s="167">
        <v>8</v>
      </c>
      <c r="R2825" s="167">
        <v>9</v>
      </c>
      <c r="S2825" s="167"/>
      <c r="X2825" s="1"/>
      <c r="Y2825" s="53">
        <v>849</v>
      </c>
      <c r="Z2825" s="53">
        <v>55</v>
      </c>
      <c r="AA2825" s="53">
        <v>30</v>
      </c>
      <c r="AB2825" s="53">
        <v>10</v>
      </c>
      <c r="AC2825" s="53">
        <v>14</v>
      </c>
      <c r="AD2825" s="53">
        <v>41</v>
      </c>
      <c r="AE2825" s="53">
        <v>6</v>
      </c>
      <c r="AF2825" s="53">
        <v>31</v>
      </c>
      <c r="AG2825" s="53">
        <v>172</v>
      </c>
      <c r="AH2825" s="53">
        <v>77</v>
      </c>
      <c r="AI2825" s="53">
        <v>34</v>
      </c>
      <c r="AJ2825" s="53">
        <v>45</v>
      </c>
      <c r="AK2825" s="53">
        <v>11</v>
      </c>
      <c r="AL2825" s="53">
        <v>33</v>
      </c>
      <c r="AM2825" s="53">
        <v>27</v>
      </c>
      <c r="AP2825" s="7">
        <f>IF(Q2825&gt;0,RANK(Q2825,(N2825:P2825,Q2825:AF2825)),0)</f>
        <v>11</v>
      </c>
      <c r="AQ2825" s="7">
        <f>IF(R2825&gt;0,RANK(R2825,(N2825:P2825,Q2825:AF2825)),0)</f>
        <v>10</v>
      </c>
      <c r="AR2825" s="7">
        <f>IF(T2825&gt;0,RANK(T2825,(N2825:P2825,Q2825:AF2825)),0)</f>
        <v>0</v>
      </c>
      <c r="AS2825" s="7">
        <f>IF(S2825&gt;0,RANK(S2825,(N2825:P2825,Q2825:AF2825)),0)</f>
        <v>0</v>
      </c>
      <c r="AT2825" s="2">
        <f t="shared" si="1032"/>
        <v>2.3767082590612004E-3</v>
      </c>
      <c r="AU2825" s="2">
        <f t="shared" si="1032"/>
        <v>2.6737967914438501E-3</v>
      </c>
      <c r="AV2825" s="2">
        <f t="shared" si="1033"/>
        <v>0</v>
      </c>
      <c r="AW2825" s="2">
        <f t="shared" si="1034"/>
        <v>0</v>
      </c>
      <c r="AY2825" t="s">
        <v>600</v>
      </c>
      <c r="AZ2825" t="s">
        <v>1186</v>
      </c>
      <c r="BA2825">
        <v>12</v>
      </c>
      <c r="BC2825">
        <v>3</v>
      </c>
      <c r="BD2825" s="91">
        <v>13</v>
      </c>
      <c r="BE2825" s="93">
        <v>165</v>
      </c>
      <c r="BF2825" s="96">
        <f t="shared" si="1036"/>
        <v>13165</v>
      </c>
      <c r="BG2825" s="96">
        <f t="shared" si="1035"/>
        <v>13165</v>
      </c>
      <c r="BI2825" s="7" t="s">
        <v>1447</v>
      </c>
    </row>
    <row r="2826" spans="1:61" ht="14" hidden="1" customHeight="1" outlineLevel="1" x14ac:dyDescent="0.2">
      <c r="A2826" t="s">
        <v>2393</v>
      </c>
      <c r="B2826" t="s">
        <v>1186</v>
      </c>
      <c r="C2826" s="1">
        <f t="shared" si="1027"/>
        <v>3961</v>
      </c>
      <c r="D2826" s="7">
        <f>IF(N2826&gt;0, RANK(N2826,(N2826:P2826,Q2826:AF2826)),0)</f>
        <v>3</v>
      </c>
      <c r="E2826" s="7">
        <f>IF(O2826&gt;0,RANK(O2826,(N2826:P2826,Q2826:AF2826)),0)</f>
        <v>1</v>
      </c>
      <c r="F2826" s="7">
        <f>IF(P2826&gt;0,RANK(P2826,(N2826:P2826,Q2826:AF2826)),0)</f>
        <v>12</v>
      </c>
      <c r="G2826" s="1">
        <f t="shared" si="1028"/>
        <v>613</v>
      </c>
      <c r="H2826" s="2">
        <f t="shared" si="1029"/>
        <v>0.15475889926786165</v>
      </c>
      <c r="I2826" s="2"/>
      <c r="J2826" s="2">
        <f t="shared" si="1030"/>
        <v>0.19262812421105782</v>
      </c>
      <c r="K2826" s="2">
        <f t="shared" si="1030"/>
        <v>0.34738702347891948</v>
      </c>
      <c r="L2826" s="2">
        <f t="shared" si="1030"/>
        <v>1.009845998485231E-3</v>
      </c>
      <c r="M2826" s="2">
        <f t="shared" si="1031"/>
        <v>0.45897500631153748</v>
      </c>
      <c r="N2826" s="167">
        <v>763</v>
      </c>
      <c r="O2826" s="167">
        <v>1376</v>
      </c>
      <c r="P2826" s="167">
        <v>4</v>
      </c>
      <c r="Q2826" s="167">
        <v>14</v>
      </c>
      <c r="R2826" s="167">
        <v>4</v>
      </c>
      <c r="S2826" s="167"/>
      <c r="X2826" s="1"/>
      <c r="Y2826" s="53">
        <v>1243</v>
      </c>
      <c r="Z2826" s="53">
        <v>25</v>
      </c>
      <c r="AA2826" s="53">
        <v>10</v>
      </c>
      <c r="AB2826" s="53">
        <v>12</v>
      </c>
      <c r="AC2826" s="53">
        <v>11</v>
      </c>
      <c r="AD2826" s="53">
        <v>44</v>
      </c>
      <c r="AE2826" s="53">
        <v>6</v>
      </c>
      <c r="AF2826" s="53">
        <v>34</v>
      </c>
      <c r="AG2826" s="53">
        <v>197</v>
      </c>
      <c r="AH2826" s="53">
        <v>43</v>
      </c>
      <c r="AI2826" s="53">
        <v>40</v>
      </c>
      <c r="AJ2826" s="53">
        <v>72</v>
      </c>
      <c r="AK2826" s="53">
        <v>18</v>
      </c>
      <c r="AL2826" s="53">
        <v>35</v>
      </c>
      <c r="AM2826" s="53">
        <v>10</v>
      </c>
      <c r="AP2826" s="7">
        <f>IF(Q2826&gt;0,RANK(Q2826,(N2826:P2826,Q2826:AF2826)),0)</f>
        <v>7</v>
      </c>
      <c r="AQ2826" s="7">
        <f>IF(R2826&gt;0,RANK(R2826,(N2826:P2826,Q2826:AF2826)),0)</f>
        <v>12</v>
      </c>
      <c r="AR2826" s="7">
        <f>IF(T2826&gt;0,RANK(T2826,(N2826:P2826,Q2826:AF2826)),0)</f>
        <v>0</v>
      </c>
      <c r="AS2826" s="7">
        <f>IF(S2826&gt;0,RANK(S2826,(N2826:P2826,Q2826:AF2826)),0)</f>
        <v>0</v>
      </c>
      <c r="AT2826" s="2">
        <f t="shared" si="1032"/>
        <v>3.5344609946983086E-3</v>
      </c>
      <c r="AU2826" s="2">
        <f t="shared" si="1032"/>
        <v>1.009845998485231E-3</v>
      </c>
      <c r="AV2826" s="2">
        <f t="shared" si="1033"/>
        <v>0</v>
      </c>
      <c r="AW2826" s="2">
        <f t="shared" si="1034"/>
        <v>0</v>
      </c>
      <c r="AY2826" t="s">
        <v>2393</v>
      </c>
      <c r="AZ2826" t="s">
        <v>1186</v>
      </c>
      <c r="BA2826">
        <v>10</v>
      </c>
      <c r="BC2826">
        <v>3</v>
      </c>
      <c r="BD2826" s="91">
        <v>13</v>
      </c>
      <c r="BE2826" s="93">
        <v>167</v>
      </c>
      <c r="BF2826" s="96">
        <f t="shared" si="1036"/>
        <v>13167</v>
      </c>
      <c r="BG2826" s="96">
        <f t="shared" si="1035"/>
        <v>13167</v>
      </c>
      <c r="BI2826" s="7" t="s">
        <v>1447</v>
      </c>
    </row>
    <row r="2827" spans="1:61" ht="14" hidden="1" customHeight="1" outlineLevel="1" x14ac:dyDescent="0.2">
      <c r="A2827" t="s">
        <v>2131</v>
      </c>
      <c r="B2827" t="s">
        <v>1186</v>
      </c>
      <c r="C2827" s="1">
        <f t="shared" si="1027"/>
        <v>14754</v>
      </c>
      <c r="D2827" s="7">
        <f>IF(N2827&gt;0, RANK(N2827,(N2827:P2827,Q2827:AF2827)),0)</f>
        <v>3</v>
      </c>
      <c r="E2827" s="7">
        <f>IF(O2827&gt;0,RANK(O2827,(N2827:P2827,Q2827:AF2827)),0)</f>
        <v>1</v>
      </c>
      <c r="F2827" s="7">
        <f>IF(P2827&gt;0,RANK(P2827,(N2827:P2827,Q2827:AF2827)),0)</f>
        <v>13</v>
      </c>
      <c r="G2827" s="1">
        <f t="shared" si="1028"/>
        <v>1901</v>
      </c>
      <c r="H2827" s="2">
        <f t="shared" si="1029"/>
        <v>0.12884641453165244</v>
      </c>
      <c r="I2827" s="2"/>
      <c r="J2827" s="2">
        <f t="shared" si="1030"/>
        <v>0.2369526907957164</v>
      </c>
      <c r="K2827" s="2">
        <f t="shared" si="1030"/>
        <v>0.36579910532736887</v>
      </c>
      <c r="L2827" s="2">
        <f t="shared" si="1030"/>
        <v>7.4556052595906193E-4</v>
      </c>
      <c r="M2827" s="2">
        <f t="shared" si="1031"/>
        <v>0.39650264335095559</v>
      </c>
      <c r="N2827" s="167">
        <v>3496</v>
      </c>
      <c r="O2827" s="167">
        <v>5397</v>
      </c>
      <c r="P2827" s="167">
        <v>11</v>
      </c>
      <c r="Q2827" s="167">
        <v>68</v>
      </c>
      <c r="R2827" s="167">
        <v>23</v>
      </c>
      <c r="S2827" s="167"/>
      <c r="X2827" s="1"/>
      <c r="Y2827" s="53">
        <v>3809</v>
      </c>
      <c r="Z2827" s="53">
        <v>235</v>
      </c>
      <c r="AA2827" s="53">
        <v>34</v>
      </c>
      <c r="AB2827" s="53">
        <v>37</v>
      </c>
      <c r="AC2827" s="53">
        <v>46</v>
      </c>
      <c r="AD2827" s="53">
        <v>188</v>
      </c>
      <c r="AE2827" s="53">
        <v>39</v>
      </c>
      <c r="AF2827" s="53">
        <v>110</v>
      </c>
      <c r="AG2827" s="53">
        <v>545</v>
      </c>
      <c r="AH2827" s="53">
        <v>184</v>
      </c>
      <c r="AI2827" s="53">
        <v>126</v>
      </c>
      <c r="AJ2827" s="53">
        <v>143</v>
      </c>
      <c r="AK2827" s="53">
        <v>71</v>
      </c>
      <c r="AL2827" s="53">
        <v>132</v>
      </c>
      <c r="AM2827" s="53">
        <v>60</v>
      </c>
      <c r="AP2827" s="7">
        <f>IF(Q2827&gt;0,RANK(Q2827,(N2827:P2827,Q2827:AF2827)),0)</f>
        <v>7</v>
      </c>
      <c r="AQ2827" s="7">
        <f>IF(R2827&gt;0,RANK(R2827,(N2827:P2827,Q2827:AF2827)),0)</f>
        <v>12</v>
      </c>
      <c r="AR2827" s="7">
        <f>IF(T2827&gt;0,RANK(T2827,(N2827:P2827,Q2827:AF2827)),0)</f>
        <v>0</v>
      </c>
      <c r="AS2827" s="7">
        <f>IF(S2827&gt;0,RANK(S2827,(N2827:P2827,Q2827:AF2827)),0)</f>
        <v>0</v>
      </c>
      <c r="AT2827" s="2">
        <f t="shared" si="1032"/>
        <v>4.6089196150196554E-3</v>
      </c>
      <c r="AU2827" s="2">
        <f t="shared" si="1032"/>
        <v>1.5588992815507659E-3</v>
      </c>
      <c r="AV2827" s="2">
        <f t="shared" si="1033"/>
        <v>0</v>
      </c>
      <c r="AW2827" s="2">
        <f t="shared" si="1034"/>
        <v>0</v>
      </c>
      <c r="AY2827" t="s">
        <v>2131</v>
      </c>
      <c r="AZ2827" t="s">
        <v>1186</v>
      </c>
      <c r="BA2827">
        <v>8</v>
      </c>
      <c r="BC2827">
        <v>3</v>
      </c>
      <c r="BD2827" s="91">
        <v>13</v>
      </c>
      <c r="BE2827" s="93">
        <v>169</v>
      </c>
      <c r="BF2827" s="96">
        <f t="shared" si="1036"/>
        <v>13169</v>
      </c>
      <c r="BG2827" s="96">
        <f t="shared" si="1035"/>
        <v>13169</v>
      </c>
      <c r="BI2827" s="7" t="s">
        <v>1447</v>
      </c>
    </row>
    <row r="2828" spans="1:61" ht="14" hidden="1" customHeight="1" outlineLevel="1" x14ac:dyDescent="0.2">
      <c r="A2828" t="s">
        <v>1683</v>
      </c>
      <c r="B2828" t="s">
        <v>1186</v>
      </c>
      <c r="C2828" s="1">
        <f t="shared" si="1027"/>
        <v>8943</v>
      </c>
      <c r="D2828" s="7">
        <f>IF(N2828&gt;0, RANK(N2828,(N2828:P2828,Q2828:AF2828)),0)</f>
        <v>3</v>
      </c>
      <c r="E2828" s="7">
        <f>IF(O2828&gt;0,RANK(O2828,(N2828:P2828,Q2828:AF2828)),0)</f>
        <v>1</v>
      </c>
      <c r="F2828" s="7">
        <f>IF(P2828&gt;0,RANK(P2828,(N2828:P2828,Q2828:AF2828)),0)</f>
        <v>10</v>
      </c>
      <c r="G2828" s="1">
        <f t="shared" si="1028"/>
        <v>1249</v>
      </c>
      <c r="H2828" s="2">
        <f t="shared" si="1029"/>
        <v>0.13966230571396623</v>
      </c>
      <c r="I2828" s="2"/>
      <c r="J2828" s="2">
        <f t="shared" si="1030"/>
        <v>0.22296768422229676</v>
      </c>
      <c r="K2828" s="2">
        <f t="shared" si="1030"/>
        <v>0.362629989936263</v>
      </c>
      <c r="L2828" s="2">
        <f t="shared" si="1030"/>
        <v>2.0127474002012745E-3</v>
      </c>
      <c r="M2828" s="2">
        <f t="shared" si="1031"/>
        <v>0.41238957844123897</v>
      </c>
      <c r="N2828" s="167">
        <v>1994</v>
      </c>
      <c r="O2828" s="167">
        <v>3243</v>
      </c>
      <c r="P2828" s="167">
        <v>18</v>
      </c>
      <c r="Q2828" s="167">
        <v>51</v>
      </c>
      <c r="R2828" s="167">
        <v>24</v>
      </c>
      <c r="S2828" s="167"/>
      <c r="X2828" s="1"/>
      <c r="Y2828" s="53">
        <v>2585</v>
      </c>
      <c r="Z2828" s="53">
        <v>113</v>
      </c>
      <c r="AA2828" s="53">
        <v>14</v>
      </c>
      <c r="AB2828" s="53">
        <v>17</v>
      </c>
      <c r="AC2828" s="53">
        <v>25</v>
      </c>
      <c r="AD2828" s="53">
        <v>112</v>
      </c>
      <c r="AE2828" s="53">
        <v>12</v>
      </c>
      <c r="AF2828" s="53">
        <v>85</v>
      </c>
      <c r="AG2828" s="53">
        <v>257</v>
      </c>
      <c r="AH2828" s="53">
        <v>78</v>
      </c>
      <c r="AI2828" s="53">
        <v>86</v>
      </c>
      <c r="AJ2828" s="53">
        <v>74</v>
      </c>
      <c r="AK2828" s="53">
        <v>30</v>
      </c>
      <c r="AL2828" s="53">
        <v>82</v>
      </c>
      <c r="AM2828" s="53">
        <v>43</v>
      </c>
      <c r="AP2828" s="7">
        <f>IF(Q2828&gt;0,RANK(Q2828,(N2828:P2828,Q2828:AF2828)),0)</f>
        <v>7</v>
      </c>
      <c r="AQ2828" s="7">
        <f>IF(R2828&gt;0,RANK(R2828,(N2828:P2828,Q2828:AF2828)),0)</f>
        <v>9</v>
      </c>
      <c r="AR2828" s="7">
        <f>IF(T2828&gt;0,RANK(T2828,(N2828:P2828,Q2828:AF2828)),0)</f>
        <v>0</v>
      </c>
      <c r="AS2828" s="7">
        <f>IF(S2828&gt;0,RANK(S2828,(N2828:P2828,Q2828:AF2828)),0)</f>
        <v>0</v>
      </c>
      <c r="AT2828" s="2">
        <f t="shared" si="1032"/>
        <v>5.7027843005702785E-3</v>
      </c>
      <c r="AU2828" s="2">
        <f t="shared" si="1032"/>
        <v>2.6836632002683663E-3</v>
      </c>
      <c r="AV2828" s="2">
        <f t="shared" si="1033"/>
        <v>0</v>
      </c>
      <c r="AW2828" s="2">
        <f t="shared" si="1034"/>
        <v>0</v>
      </c>
      <c r="AY2828" t="s">
        <v>1683</v>
      </c>
      <c r="AZ2828" t="s">
        <v>1186</v>
      </c>
      <c r="BA2828">
        <v>3</v>
      </c>
      <c r="BC2828">
        <v>3</v>
      </c>
      <c r="BD2828" s="91">
        <v>13</v>
      </c>
      <c r="BE2828" s="93">
        <v>171</v>
      </c>
      <c r="BF2828" s="96">
        <f t="shared" si="1036"/>
        <v>13171</v>
      </c>
      <c r="BG2828" s="96">
        <f t="shared" si="1035"/>
        <v>13171</v>
      </c>
      <c r="BI2828" s="7" t="s">
        <v>1447</v>
      </c>
    </row>
    <row r="2829" spans="1:61" ht="14" hidden="1" customHeight="1" outlineLevel="1" x14ac:dyDescent="0.2">
      <c r="A2829" t="s">
        <v>187</v>
      </c>
      <c r="B2829" t="s">
        <v>1186</v>
      </c>
      <c r="C2829" s="1">
        <f t="shared" si="1027"/>
        <v>3428</v>
      </c>
      <c r="D2829" s="7">
        <f>IF(N2829&gt;0, RANK(N2829,(N2829:P2829,Q2829:AF2829)),0)</f>
        <v>3</v>
      </c>
      <c r="E2829" s="7">
        <f>IF(O2829&gt;0,RANK(O2829,(N2829:P2829,Q2829:AF2829)),0)</f>
        <v>1</v>
      </c>
      <c r="F2829" s="7">
        <f>IF(P2829&gt;0,RANK(P2829,(N2829:P2829,Q2829:AF2829)),0)</f>
        <v>12</v>
      </c>
      <c r="G2829" s="1">
        <f t="shared" si="1028"/>
        <v>826</v>
      </c>
      <c r="H2829" s="2">
        <f t="shared" si="1029"/>
        <v>0.24095682613768962</v>
      </c>
      <c r="I2829" s="2"/>
      <c r="J2829" s="2">
        <f t="shared" si="1030"/>
        <v>0.10647607934655776</v>
      </c>
      <c r="K2829" s="2">
        <f t="shared" si="1030"/>
        <v>0.34743290548424738</v>
      </c>
      <c r="L2829" s="2">
        <f t="shared" si="1030"/>
        <v>2.9171528588098016E-3</v>
      </c>
      <c r="M2829" s="2">
        <f t="shared" si="1031"/>
        <v>0.54317386231038511</v>
      </c>
      <c r="N2829" s="167">
        <v>365</v>
      </c>
      <c r="O2829" s="167">
        <v>1191</v>
      </c>
      <c r="P2829" s="167">
        <v>10</v>
      </c>
      <c r="Q2829" s="167">
        <v>29</v>
      </c>
      <c r="R2829" s="167">
        <v>9</v>
      </c>
      <c r="S2829" s="167"/>
      <c r="X2829" s="1"/>
      <c r="Y2829" s="53">
        <v>944</v>
      </c>
      <c r="Z2829" s="53">
        <v>101</v>
      </c>
      <c r="AA2829" s="53">
        <v>18</v>
      </c>
      <c r="AB2829" s="53">
        <v>17</v>
      </c>
      <c r="AC2829" s="53">
        <v>22</v>
      </c>
      <c r="AD2829" s="53">
        <v>92</v>
      </c>
      <c r="AE2829" s="53">
        <v>14</v>
      </c>
      <c r="AF2829" s="53">
        <v>52</v>
      </c>
      <c r="AG2829" s="53">
        <v>244</v>
      </c>
      <c r="AH2829" s="53">
        <v>44</v>
      </c>
      <c r="AI2829" s="53">
        <v>51</v>
      </c>
      <c r="AJ2829" s="53">
        <v>107</v>
      </c>
      <c r="AK2829" s="53">
        <v>21</v>
      </c>
      <c r="AL2829" s="53">
        <v>79</v>
      </c>
      <c r="AM2829" s="53">
        <v>18</v>
      </c>
      <c r="AP2829" s="7">
        <f>IF(Q2829&gt;0,RANK(Q2829,(N2829:P2829,Q2829:AF2829)),0)</f>
        <v>7</v>
      </c>
      <c r="AQ2829" s="7">
        <f>IF(R2829&gt;0,RANK(R2829,(N2829:P2829,Q2829:AF2829)),0)</f>
        <v>13</v>
      </c>
      <c r="AR2829" s="7">
        <f>IF(T2829&gt;0,RANK(T2829,(N2829:P2829,Q2829:AF2829)),0)</f>
        <v>0</v>
      </c>
      <c r="AS2829" s="7">
        <f>IF(S2829&gt;0,RANK(S2829,(N2829:P2829,Q2829:AF2829)),0)</f>
        <v>0</v>
      </c>
      <c r="AT2829" s="2">
        <f t="shared" si="1032"/>
        <v>8.4597432905484243E-3</v>
      </c>
      <c r="AU2829" s="2">
        <f t="shared" si="1032"/>
        <v>2.6254375729288216E-3</v>
      </c>
      <c r="AV2829" s="2">
        <f t="shared" si="1033"/>
        <v>0</v>
      </c>
      <c r="AW2829" s="2">
        <f t="shared" si="1034"/>
        <v>0</v>
      </c>
      <c r="AY2829" t="s">
        <v>187</v>
      </c>
      <c r="AZ2829" t="s">
        <v>1186</v>
      </c>
      <c r="BA2829">
        <v>8</v>
      </c>
      <c r="BC2829">
        <v>3</v>
      </c>
      <c r="BD2829" s="91">
        <v>13</v>
      </c>
      <c r="BE2829" s="93">
        <v>173</v>
      </c>
      <c r="BF2829" s="96">
        <f t="shared" si="1036"/>
        <v>13173</v>
      </c>
      <c r="BG2829" s="96">
        <f t="shared" si="1035"/>
        <v>13173</v>
      </c>
      <c r="BI2829" s="7" t="s">
        <v>1447</v>
      </c>
    </row>
    <row r="2830" spans="1:61" ht="14" hidden="1" customHeight="1" outlineLevel="1" x14ac:dyDescent="0.2">
      <c r="A2830" t="s">
        <v>2535</v>
      </c>
      <c r="B2830" t="s">
        <v>1186</v>
      </c>
      <c r="C2830" s="1">
        <f t="shared" si="1027"/>
        <v>22323</v>
      </c>
      <c r="D2830" s="7">
        <f>IF(N2830&gt;0, RANK(N2830,(N2830:P2830,Q2830:AF2830)),0)</f>
        <v>3</v>
      </c>
      <c r="E2830" s="7">
        <f>IF(O2830&gt;0,RANK(O2830,(N2830:P2830,Q2830:AF2830)),0)</f>
        <v>2</v>
      </c>
      <c r="F2830" s="7">
        <f>IF(P2830&gt;0,RANK(P2830,(N2830:P2830,Q2830:AF2830)),0)</f>
        <v>13</v>
      </c>
      <c r="G2830" s="1">
        <f t="shared" si="1028"/>
        <v>1258</v>
      </c>
      <c r="H2830" s="2">
        <f t="shared" si="1029"/>
        <v>5.6354432647941585E-2</v>
      </c>
      <c r="I2830" s="2"/>
      <c r="J2830" s="2">
        <f t="shared" si="1030"/>
        <v>0.23894637817497649</v>
      </c>
      <c r="K2830" s="2">
        <f t="shared" si="1030"/>
        <v>0.29530081082291809</v>
      </c>
      <c r="L2830" s="2">
        <f t="shared" si="1030"/>
        <v>1.0303274649464678E-3</v>
      </c>
      <c r="M2830" s="2">
        <f t="shared" si="1031"/>
        <v>0.46472248353715889</v>
      </c>
      <c r="N2830" s="167">
        <v>5334</v>
      </c>
      <c r="O2830" s="167">
        <v>6592</v>
      </c>
      <c r="P2830" s="167">
        <v>23</v>
      </c>
      <c r="Q2830" s="167">
        <v>76</v>
      </c>
      <c r="R2830" s="167">
        <v>36</v>
      </c>
      <c r="S2830" s="167"/>
      <c r="X2830" s="1"/>
      <c r="Y2830" s="53">
        <v>6762</v>
      </c>
      <c r="Z2830" s="53">
        <v>304</v>
      </c>
      <c r="AA2830" s="53">
        <v>66</v>
      </c>
      <c r="AB2830" s="53">
        <v>59</v>
      </c>
      <c r="AC2830" s="53">
        <v>59</v>
      </c>
      <c r="AD2830" s="53">
        <v>234</v>
      </c>
      <c r="AE2830" s="53">
        <v>42</v>
      </c>
      <c r="AF2830" s="53">
        <v>215</v>
      </c>
      <c r="AG2830" s="53">
        <v>1335</v>
      </c>
      <c r="AH2830" s="53">
        <v>329</v>
      </c>
      <c r="AI2830" s="53">
        <v>160</v>
      </c>
      <c r="AJ2830" s="53">
        <v>305</v>
      </c>
      <c r="AK2830" s="53">
        <v>130</v>
      </c>
      <c r="AL2830" s="53">
        <v>174</v>
      </c>
      <c r="AM2830" s="53">
        <v>88</v>
      </c>
      <c r="AP2830" s="7">
        <f>IF(Q2830&gt;0,RANK(Q2830,(N2830:P2830,Q2830:AF2830)),0)</f>
        <v>7</v>
      </c>
      <c r="AQ2830" s="7">
        <f>IF(R2830&gt;0,RANK(R2830,(N2830:P2830,Q2830:AF2830)),0)</f>
        <v>12</v>
      </c>
      <c r="AR2830" s="7">
        <f>IF(T2830&gt;0,RANK(T2830,(N2830:P2830,Q2830:AF2830)),0)</f>
        <v>0</v>
      </c>
      <c r="AS2830" s="7">
        <f>IF(S2830&gt;0,RANK(S2830,(N2830:P2830,Q2830:AF2830)),0)</f>
        <v>0</v>
      </c>
      <c r="AT2830" s="2">
        <f t="shared" si="1032"/>
        <v>3.4045603189535455E-3</v>
      </c>
      <c r="AU2830" s="2">
        <f t="shared" si="1032"/>
        <v>1.6126864668727322E-3</v>
      </c>
      <c r="AV2830" s="2">
        <f t="shared" si="1033"/>
        <v>0</v>
      </c>
      <c r="AW2830" s="2">
        <f t="shared" si="1034"/>
        <v>0</v>
      </c>
      <c r="AY2830" t="s">
        <v>2535</v>
      </c>
      <c r="AZ2830" t="s">
        <v>1186</v>
      </c>
      <c r="BA2830">
        <v>12</v>
      </c>
      <c r="BC2830">
        <v>3</v>
      </c>
      <c r="BD2830" s="91">
        <v>13</v>
      </c>
      <c r="BE2830" s="93">
        <v>175</v>
      </c>
      <c r="BF2830" s="96">
        <f t="shared" si="1036"/>
        <v>13175</v>
      </c>
      <c r="BG2830" s="96">
        <f t="shared" si="1035"/>
        <v>13175</v>
      </c>
      <c r="BI2830" s="7" t="s">
        <v>1447</v>
      </c>
    </row>
    <row r="2831" spans="1:61" ht="14" hidden="1" customHeight="1" outlineLevel="1" x14ac:dyDescent="0.2">
      <c r="A2831" t="s">
        <v>1563</v>
      </c>
      <c r="B2831" t="s">
        <v>1186</v>
      </c>
      <c r="C2831" s="1">
        <f t="shared" si="1027"/>
        <v>16458</v>
      </c>
      <c r="D2831" s="7">
        <f>IF(N2831&gt;0, RANK(N2831,(N2831:P2831,Q2831:AF2831)),0)</f>
        <v>3</v>
      </c>
      <c r="E2831" s="7">
        <f>IF(O2831&gt;0,RANK(O2831,(N2831:P2831,Q2831:AF2831)),0)</f>
        <v>1</v>
      </c>
      <c r="F2831" s="7">
        <f>IF(P2831&gt;0,RANK(P2831,(N2831:P2831,Q2831:AF2831)),0)</f>
        <v>12</v>
      </c>
      <c r="G2831" s="1">
        <f t="shared" si="1028"/>
        <v>3395</v>
      </c>
      <c r="H2831" s="2">
        <f t="shared" si="1029"/>
        <v>0.20628265888929395</v>
      </c>
      <c r="I2831" s="2"/>
      <c r="J2831" s="2">
        <f t="shared" si="1030"/>
        <v>0.18045935107546482</v>
      </c>
      <c r="K2831" s="2">
        <f t="shared" si="1030"/>
        <v>0.38674200996475877</v>
      </c>
      <c r="L2831" s="2">
        <f t="shared" si="1030"/>
        <v>1.8228217280349982E-3</v>
      </c>
      <c r="M2831" s="2">
        <f t="shared" si="1031"/>
        <v>0.43097581723174139</v>
      </c>
      <c r="N2831" s="167">
        <v>2970</v>
      </c>
      <c r="O2831" s="167">
        <v>6365</v>
      </c>
      <c r="P2831" s="167">
        <v>30</v>
      </c>
      <c r="Q2831" s="167">
        <v>101</v>
      </c>
      <c r="R2831" s="167">
        <v>23</v>
      </c>
      <c r="S2831" s="167"/>
      <c r="X2831" s="1"/>
      <c r="Y2831" s="53">
        <v>4675</v>
      </c>
      <c r="Z2831" s="53">
        <v>299</v>
      </c>
      <c r="AA2831" s="53">
        <v>45</v>
      </c>
      <c r="AB2831" s="53">
        <v>45</v>
      </c>
      <c r="AC2831" s="53">
        <v>47</v>
      </c>
      <c r="AD2831" s="53">
        <v>248</v>
      </c>
      <c r="AE2831" s="53">
        <v>47</v>
      </c>
      <c r="AF2831" s="53">
        <v>149</v>
      </c>
      <c r="AG2831" s="53">
        <v>586</v>
      </c>
      <c r="AH2831" s="53">
        <v>171</v>
      </c>
      <c r="AI2831" s="53">
        <v>128</v>
      </c>
      <c r="AJ2831" s="53">
        <v>196</v>
      </c>
      <c r="AK2831" s="53">
        <v>80</v>
      </c>
      <c r="AL2831" s="53">
        <v>193</v>
      </c>
      <c r="AM2831" s="53">
        <v>60</v>
      </c>
      <c r="AP2831" s="7">
        <f>IF(Q2831&gt;0,RANK(Q2831,(N2831:P2831,Q2831:AF2831)),0)</f>
        <v>7</v>
      </c>
      <c r="AQ2831" s="7">
        <f>IF(R2831&gt;0,RANK(R2831,(N2831:P2831,Q2831:AF2831)),0)</f>
        <v>13</v>
      </c>
      <c r="AR2831" s="7">
        <f>IF(T2831&gt;0,RANK(T2831,(N2831:P2831,Q2831:AF2831)),0)</f>
        <v>0</v>
      </c>
      <c r="AS2831" s="7">
        <f>IF(S2831&gt;0,RANK(S2831,(N2831:P2831,Q2831:AF2831)),0)</f>
        <v>0</v>
      </c>
      <c r="AT2831" s="2">
        <f t="shared" si="1032"/>
        <v>6.1368331510511607E-3</v>
      </c>
      <c r="AU2831" s="2">
        <f t="shared" si="1032"/>
        <v>1.3974966581601653E-3</v>
      </c>
      <c r="AV2831" s="2">
        <f t="shared" si="1033"/>
        <v>0</v>
      </c>
      <c r="AW2831" s="2">
        <f t="shared" si="1034"/>
        <v>0</v>
      </c>
      <c r="AY2831" t="s">
        <v>1563</v>
      </c>
      <c r="AZ2831" t="s">
        <v>1186</v>
      </c>
      <c r="BA2831">
        <v>2</v>
      </c>
      <c r="BC2831">
        <v>3</v>
      </c>
      <c r="BD2831" s="91">
        <v>13</v>
      </c>
      <c r="BE2831" s="93">
        <v>177</v>
      </c>
      <c r="BF2831" s="96">
        <f t="shared" si="1036"/>
        <v>13177</v>
      </c>
      <c r="BG2831" s="96">
        <f t="shared" si="1035"/>
        <v>13177</v>
      </c>
      <c r="BI2831" s="7" t="s">
        <v>1447</v>
      </c>
    </row>
    <row r="2832" spans="1:61" ht="14" hidden="1" customHeight="1" outlineLevel="1" x14ac:dyDescent="0.2">
      <c r="A2832" t="s">
        <v>2411</v>
      </c>
      <c r="B2832" t="s">
        <v>1186</v>
      </c>
      <c r="C2832" s="1">
        <f t="shared" si="1027"/>
        <v>20953</v>
      </c>
      <c r="D2832" s="7">
        <f>IF(N2832&gt;0, RANK(N2832,(N2832:P2832,Q2832:AF2832)),0)</f>
        <v>1</v>
      </c>
      <c r="E2832" s="7">
        <f>IF(O2832&gt;0,RANK(O2832,(N2832:P2832,Q2832:AF2832)),0)</f>
        <v>2</v>
      </c>
      <c r="F2832" s="7">
        <f>IF(P2832&gt;0,RANK(P2832,(N2832:P2832,Q2832:AF2832)),0)</f>
        <v>12</v>
      </c>
      <c r="G2832" s="1">
        <f t="shared" si="1028"/>
        <v>3964</v>
      </c>
      <c r="H2832" s="2">
        <f t="shared" si="1029"/>
        <v>0.1891853195246504</v>
      </c>
      <c r="I2832" s="2"/>
      <c r="J2832" s="2">
        <f t="shared" si="1030"/>
        <v>0.36858683720708252</v>
      </c>
      <c r="K2832" s="2">
        <f t="shared" si="1030"/>
        <v>0.17940151768243212</v>
      </c>
      <c r="L2832" s="2">
        <f t="shared" si="1030"/>
        <v>3.9612465995322865E-3</v>
      </c>
      <c r="M2832" s="2">
        <f t="shared" si="1031"/>
        <v>0.44805039851095307</v>
      </c>
      <c r="N2832" s="167">
        <v>7723</v>
      </c>
      <c r="O2832" s="167">
        <v>3759</v>
      </c>
      <c r="P2832" s="167">
        <v>83</v>
      </c>
      <c r="Q2832" s="167">
        <v>163</v>
      </c>
      <c r="R2832" s="167">
        <v>78</v>
      </c>
      <c r="S2832" s="167"/>
      <c r="X2832" s="1"/>
      <c r="Y2832" s="53">
        <v>2939</v>
      </c>
      <c r="Z2832" s="53">
        <v>671</v>
      </c>
      <c r="AA2832" s="53">
        <v>114</v>
      </c>
      <c r="AB2832" s="53">
        <v>91</v>
      </c>
      <c r="AC2832" s="53">
        <v>89</v>
      </c>
      <c r="AD2832" s="53">
        <v>260</v>
      </c>
      <c r="AE2832" s="53">
        <v>94</v>
      </c>
      <c r="AF2832" s="53">
        <v>247</v>
      </c>
      <c r="AG2832" s="53">
        <v>2302</v>
      </c>
      <c r="AH2832" s="53">
        <v>769</v>
      </c>
      <c r="AI2832" s="53">
        <v>192</v>
      </c>
      <c r="AJ2832" s="53">
        <v>714</v>
      </c>
      <c r="AK2832" s="53">
        <v>307</v>
      </c>
      <c r="AL2832" s="53">
        <v>212</v>
      </c>
      <c r="AM2832" s="53">
        <v>146</v>
      </c>
      <c r="AP2832" s="7">
        <f>IF(Q2832&gt;0,RANK(Q2832,(N2832:P2832,Q2832:AF2832)),0)</f>
        <v>7</v>
      </c>
      <c r="AQ2832" s="7">
        <f>IF(R2832&gt;0,RANK(R2832,(N2832:P2832,Q2832:AF2832)),0)</f>
        <v>13</v>
      </c>
      <c r="AR2832" s="7">
        <f>IF(T2832&gt;0,RANK(T2832,(N2832:P2832,Q2832:AF2832)),0)</f>
        <v>0</v>
      </c>
      <c r="AS2832" s="7">
        <f>IF(S2832&gt;0,RANK(S2832,(N2832:P2832,Q2832:AF2832)),0)</f>
        <v>0</v>
      </c>
      <c r="AT2832" s="2">
        <f t="shared" si="1032"/>
        <v>7.7793156111296714E-3</v>
      </c>
      <c r="AU2832" s="2">
        <f t="shared" si="1032"/>
        <v>3.7226172863074501E-3</v>
      </c>
      <c r="AV2832" s="2">
        <f t="shared" si="1033"/>
        <v>0</v>
      </c>
      <c r="AW2832" s="2">
        <f t="shared" si="1034"/>
        <v>0</v>
      </c>
      <c r="AY2832" t="s">
        <v>2411</v>
      </c>
      <c r="AZ2832" t="s">
        <v>1186</v>
      </c>
      <c r="BA2832">
        <v>1</v>
      </c>
      <c r="BC2832">
        <v>3</v>
      </c>
      <c r="BD2832" s="91">
        <v>13</v>
      </c>
      <c r="BE2832" s="93">
        <v>179</v>
      </c>
      <c r="BF2832" s="96">
        <f t="shared" si="1036"/>
        <v>13179</v>
      </c>
      <c r="BG2832" s="96">
        <f t="shared" si="1035"/>
        <v>13179</v>
      </c>
      <c r="BI2832" s="7" t="s">
        <v>1447</v>
      </c>
    </row>
    <row r="2833" spans="1:61" ht="14" hidden="1" customHeight="1" outlineLevel="1" x14ac:dyDescent="0.2">
      <c r="A2833" t="s">
        <v>181</v>
      </c>
      <c r="B2833" t="s">
        <v>1186</v>
      </c>
      <c r="C2833" s="1">
        <f t="shared" si="1027"/>
        <v>4561</v>
      </c>
      <c r="D2833" s="7">
        <f>IF(N2833&gt;0, RANK(N2833,(N2833:P2833,Q2833:AF2833)),0)</f>
        <v>3</v>
      </c>
      <c r="E2833" s="7">
        <f>IF(O2833&gt;0,RANK(O2833,(N2833:P2833,Q2833:AF2833)),0)</f>
        <v>1</v>
      </c>
      <c r="F2833" s="7">
        <f>IF(P2833&gt;0,RANK(P2833,(N2833:P2833,Q2833:AF2833)),0)</f>
        <v>11</v>
      </c>
      <c r="G2833" s="1">
        <f t="shared" si="1028"/>
        <v>922</v>
      </c>
      <c r="H2833" s="2">
        <f t="shared" si="1029"/>
        <v>0.20214865161148871</v>
      </c>
      <c r="I2833" s="2"/>
      <c r="J2833" s="2">
        <f t="shared" si="1030"/>
        <v>0.17605788204341152</v>
      </c>
      <c r="K2833" s="2">
        <f t="shared" si="1030"/>
        <v>0.37820653365490026</v>
      </c>
      <c r="L2833" s="2">
        <f t="shared" si="1030"/>
        <v>1.7540013155009867E-3</v>
      </c>
      <c r="M2833" s="2">
        <f t="shared" si="1031"/>
        <v>0.44398158298618723</v>
      </c>
      <c r="N2833" s="167">
        <v>803</v>
      </c>
      <c r="O2833" s="167">
        <v>1725</v>
      </c>
      <c r="P2833" s="167">
        <v>8</v>
      </c>
      <c r="Q2833" s="167">
        <v>31</v>
      </c>
      <c r="R2833" s="167">
        <v>8</v>
      </c>
      <c r="S2833" s="167"/>
      <c r="X2833" s="1"/>
      <c r="Y2833" s="53">
        <v>1246</v>
      </c>
      <c r="Z2833" s="53">
        <v>84</v>
      </c>
      <c r="AA2833" s="53">
        <v>114</v>
      </c>
      <c r="AB2833" s="53">
        <v>11</v>
      </c>
      <c r="AC2833" s="53">
        <v>8</v>
      </c>
      <c r="AD2833" s="53">
        <v>40</v>
      </c>
      <c r="AE2833" s="53">
        <v>10</v>
      </c>
      <c r="AF2833" s="53">
        <v>32</v>
      </c>
      <c r="AG2833" s="53">
        <v>199</v>
      </c>
      <c r="AH2833" s="53">
        <v>84</v>
      </c>
      <c r="AI2833" s="53">
        <v>39</v>
      </c>
      <c r="AJ2833" s="53">
        <v>50</v>
      </c>
      <c r="AK2833" s="53">
        <v>24</v>
      </c>
      <c r="AL2833" s="53">
        <v>29</v>
      </c>
      <c r="AM2833" s="53">
        <v>16</v>
      </c>
      <c r="AP2833" s="7">
        <f>IF(Q2833&gt;0,RANK(Q2833,(N2833:P2833,Q2833:AF2833)),0)</f>
        <v>8</v>
      </c>
      <c r="AQ2833" s="7">
        <f>IF(R2833&gt;0,RANK(R2833,(N2833:P2833,Q2833:AF2833)),0)</f>
        <v>11</v>
      </c>
      <c r="AR2833" s="7">
        <f>IF(T2833&gt;0,RANK(T2833,(N2833:P2833,Q2833:AF2833)),0)</f>
        <v>0</v>
      </c>
      <c r="AS2833" s="7">
        <f>IF(S2833&gt;0,RANK(S2833,(N2833:P2833,Q2833:AF2833)),0)</f>
        <v>0</v>
      </c>
      <c r="AT2833" s="2">
        <f t="shared" si="1032"/>
        <v>6.7967550975663229E-3</v>
      </c>
      <c r="AU2833" s="2">
        <f t="shared" si="1032"/>
        <v>1.7540013155009867E-3</v>
      </c>
      <c r="AV2833" s="2">
        <f t="shared" si="1033"/>
        <v>0</v>
      </c>
      <c r="AW2833" s="2">
        <f t="shared" si="1034"/>
        <v>0</v>
      </c>
      <c r="AY2833" t="s">
        <v>181</v>
      </c>
      <c r="AZ2833" t="s">
        <v>1186</v>
      </c>
      <c r="BA2833">
        <v>10</v>
      </c>
      <c r="BC2833">
        <v>3</v>
      </c>
      <c r="BD2833" s="91">
        <v>13</v>
      </c>
      <c r="BE2833" s="93">
        <v>181</v>
      </c>
      <c r="BF2833" s="96">
        <f t="shared" si="1036"/>
        <v>13181</v>
      </c>
      <c r="BG2833" s="96">
        <f t="shared" si="1035"/>
        <v>13181</v>
      </c>
      <c r="BI2833" s="7" t="s">
        <v>1447</v>
      </c>
    </row>
    <row r="2834" spans="1:61" ht="14" hidden="1" customHeight="1" outlineLevel="1" x14ac:dyDescent="0.2">
      <c r="A2834" t="s">
        <v>1113</v>
      </c>
      <c r="B2834" t="s">
        <v>1186</v>
      </c>
      <c r="C2834" s="1">
        <f t="shared" si="1027"/>
        <v>5520</v>
      </c>
      <c r="D2834" s="7">
        <f>IF(N2834&gt;0, RANK(N2834,(N2834:P2834,Q2834:AF2834)),0)</f>
        <v>3</v>
      </c>
      <c r="E2834" s="7">
        <f>IF(O2834&gt;0,RANK(O2834,(N2834:P2834,Q2834:AF2834)),0)</f>
        <v>1</v>
      </c>
      <c r="F2834" s="7">
        <f>IF(P2834&gt;0,RANK(P2834,(N2834:P2834,Q2834:AF2834)),0)</f>
        <v>9</v>
      </c>
      <c r="G2834" s="1">
        <f t="shared" si="1028"/>
        <v>475</v>
      </c>
      <c r="H2834" s="2">
        <f t="shared" si="1029"/>
        <v>8.6050724637681153E-2</v>
      </c>
      <c r="I2834" s="2"/>
      <c r="J2834" s="2">
        <f t="shared" si="1030"/>
        <v>0.22336956521739129</v>
      </c>
      <c r="K2834" s="2">
        <f t="shared" si="1030"/>
        <v>0.30942028985507247</v>
      </c>
      <c r="L2834" s="2">
        <f t="shared" si="1030"/>
        <v>4.528985507246377E-3</v>
      </c>
      <c r="M2834" s="2">
        <f t="shared" si="1031"/>
        <v>0.46268115942028987</v>
      </c>
      <c r="N2834" s="167">
        <v>1233</v>
      </c>
      <c r="O2834" s="167">
        <v>1708</v>
      </c>
      <c r="P2834" s="167">
        <v>25</v>
      </c>
      <c r="Q2834" s="167">
        <v>47</v>
      </c>
      <c r="R2834" s="167">
        <v>15</v>
      </c>
      <c r="S2834" s="167"/>
      <c r="X2834" s="1"/>
      <c r="Y2834" s="53">
        <v>1250</v>
      </c>
      <c r="Z2834" s="53">
        <v>111</v>
      </c>
      <c r="AA2834" s="53">
        <v>15</v>
      </c>
      <c r="AB2834" s="53">
        <v>25</v>
      </c>
      <c r="AC2834" s="53">
        <v>37</v>
      </c>
      <c r="AD2834" s="53">
        <v>107</v>
      </c>
      <c r="AE2834" s="53">
        <v>22</v>
      </c>
      <c r="AF2834" s="53">
        <v>89</v>
      </c>
      <c r="AG2834" s="53">
        <v>321</v>
      </c>
      <c r="AH2834" s="53">
        <v>119</v>
      </c>
      <c r="AI2834" s="53">
        <v>95</v>
      </c>
      <c r="AJ2834" s="53">
        <v>134</v>
      </c>
      <c r="AK2834" s="53">
        <v>40</v>
      </c>
      <c r="AL2834" s="53">
        <v>99</v>
      </c>
      <c r="AM2834" s="53">
        <v>28</v>
      </c>
      <c r="AP2834" s="7">
        <f>IF(Q2834&gt;0,RANK(Q2834,(N2834:P2834,Q2834:AF2834)),0)</f>
        <v>7</v>
      </c>
      <c r="AQ2834" s="7">
        <f>IF(R2834&gt;0,RANK(R2834,(N2834:P2834,Q2834:AF2834)),0)</f>
        <v>12</v>
      </c>
      <c r="AR2834" s="7">
        <f>IF(T2834&gt;0,RANK(T2834,(N2834:P2834,Q2834:AF2834)),0)</f>
        <v>0</v>
      </c>
      <c r="AS2834" s="7">
        <f>IF(S2834&gt;0,RANK(S2834,(N2834:P2834,Q2834:AF2834)),0)</f>
        <v>0</v>
      </c>
      <c r="AT2834" s="2">
        <f t="shared" si="1032"/>
        <v>8.5144927536231884E-3</v>
      </c>
      <c r="AU2834" s="2">
        <f t="shared" si="1032"/>
        <v>2.717391304347826E-3</v>
      </c>
      <c r="AV2834" s="2">
        <f t="shared" si="1033"/>
        <v>0</v>
      </c>
      <c r="AW2834" s="2">
        <f t="shared" si="1034"/>
        <v>0</v>
      </c>
      <c r="AY2834" t="s">
        <v>1113</v>
      </c>
      <c r="AZ2834" t="s">
        <v>1186</v>
      </c>
      <c r="BA2834">
        <v>1</v>
      </c>
      <c r="BC2834">
        <v>3</v>
      </c>
      <c r="BD2834" s="91">
        <v>13</v>
      </c>
      <c r="BE2834" s="93">
        <v>183</v>
      </c>
      <c r="BF2834" s="96">
        <f t="shared" si="1036"/>
        <v>13183</v>
      </c>
      <c r="BG2834" s="96">
        <f t="shared" si="1035"/>
        <v>13183</v>
      </c>
      <c r="BI2834" s="7" t="s">
        <v>1447</v>
      </c>
    </row>
    <row r="2835" spans="1:61" ht="14" hidden="1" customHeight="1" outlineLevel="1" x14ac:dyDescent="0.2">
      <c r="A2835" t="s">
        <v>273</v>
      </c>
      <c r="B2835" t="s">
        <v>1186</v>
      </c>
      <c r="C2835" s="1">
        <f t="shared" si="1027"/>
        <v>45145</v>
      </c>
      <c r="D2835" s="7">
        <f>IF(N2835&gt;0, RANK(N2835,(N2835:P2835,Q2835:AF2835)),0)</f>
        <v>3</v>
      </c>
      <c r="E2835" s="7">
        <f>IF(O2835&gt;0,RANK(O2835,(N2835:P2835,Q2835:AF2835)),0)</f>
        <v>1</v>
      </c>
      <c r="F2835" s="7">
        <f>IF(P2835&gt;0,RANK(P2835,(N2835:P2835,Q2835:AF2835)),0)</f>
        <v>13</v>
      </c>
      <c r="G2835" s="1">
        <f t="shared" si="1028"/>
        <v>4676</v>
      </c>
      <c r="H2835" s="2">
        <f t="shared" si="1029"/>
        <v>0.10357736183409015</v>
      </c>
      <c r="I2835" s="2"/>
      <c r="J2835" s="2">
        <f t="shared" si="1030"/>
        <v>0.17567836969764095</v>
      </c>
      <c r="K2835" s="2">
        <f t="shared" si="1030"/>
        <v>0.27925573153173111</v>
      </c>
      <c r="L2835" s="2">
        <f t="shared" si="1030"/>
        <v>2.5251965887695205E-3</v>
      </c>
      <c r="M2835" s="2">
        <f t="shared" si="1031"/>
        <v>0.54254070218185846</v>
      </c>
      <c r="N2835" s="167">
        <v>7931</v>
      </c>
      <c r="O2835" s="167">
        <v>12607</v>
      </c>
      <c r="P2835" s="167">
        <v>114</v>
      </c>
      <c r="Q2835" s="167">
        <v>334</v>
      </c>
      <c r="R2835" s="167">
        <v>152</v>
      </c>
      <c r="S2835" s="167"/>
      <c r="X2835" s="1"/>
      <c r="Y2835" s="53">
        <v>10085</v>
      </c>
      <c r="Z2835" s="53">
        <v>1524</v>
      </c>
      <c r="AA2835" s="53">
        <v>413</v>
      </c>
      <c r="AB2835" s="53">
        <v>163</v>
      </c>
      <c r="AC2835" s="53">
        <v>221</v>
      </c>
      <c r="AD2835" s="53">
        <v>790</v>
      </c>
      <c r="AE2835" s="53">
        <v>170</v>
      </c>
      <c r="AF2835" s="53">
        <v>582</v>
      </c>
      <c r="AG2835" s="53">
        <v>4899</v>
      </c>
      <c r="AH2835" s="53">
        <v>1514</v>
      </c>
      <c r="AI2835" s="53">
        <v>451</v>
      </c>
      <c r="AJ2835" s="53">
        <v>1468</v>
      </c>
      <c r="AK2835" s="53">
        <v>679</v>
      </c>
      <c r="AL2835" s="53">
        <v>775</v>
      </c>
      <c r="AM2835" s="53">
        <v>273</v>
      </c>
      <c r="AP2835" s="7">
        <f>IF(Q2835&gt;0,RANK(Q2835,(N2835:P2835,Q2835:AF2835)),0)</f>
        <v>8</v>
      </c>
      <c r="AQ2835" s="7">
        <f>IF(R2835&gt;0,RANK(R2835,(N2835:P2835,Q2835:AF2835)),0)</f>
        <v>12</v>
      </c>
      <c r="AR2835" s="7">
        <f>IF(T2835&gt;0,RANK(T2835,(N2835:P2835,Q2835:AF2835)),0)</f>
        <v>0</v>
      </c>
      <c r="AS2835" s="7">
        <f>IF(S2835&gt;0,RANK(S2835,(N2835:P2835,Q2835:AF2835)),0)</f>
        <v>0</v>
      </c>
      <c r="AT2835" s="2">
        <f t="shared" si="1032"/>
        <v>7.398382988149297E-3</v>
      </c>
      <c r="AU2835" s="2">
        <f t="shared" si="1032"/>
        <v>3.3669287850260272E-3</v>
      </c>
      <c r="AV2835" s="2">
        <f t="shared" si="1033"/>
        <v>0</v>
      </c>
      <c r="AW2835" s="2">
        <f t="shared" si="1034"/>
        <v>0</v>
      </c>
      <c r="AY2835" t="s">
        <v>273</v>
      </c>
      <c r="AZ2835" t="s">
        <v>1186</v>
      </c>
      <c r="BC2835">
        <v>3</v>
      </c>
      <c r="BD2835" s="91">
        <v>13</v>
      </c>
      <c r="BE2835" s="93">
        <v>185</v>
      </c>
      <c r="BF2835" s="96">
        <f t="shared" si="1036"/>
        <v>13185</v>
      </c>
      <c r="BG2835" s="96">
        <f t="shared" si="1035"/>
        <v>13185</v>
      </c>
      <c r="BI2835" s="7" t="s">
        <v>1447</v>
      </c>
    </row>
    <row r="2836" spans="1:61" ht="14" hidden="1" customHeight="1" outlineLevel="1" x14ac:dyDescent="0.2">
      <c r="A2836" t="s">
        <v>897</v>
      </c>
      <c r="B2836" t="s">
        <v>1186</v>
      </c>
      <c r="C2836" s="1">
        <f t="shared" si="1027"/>
        <v>15324</v>
      </c>
      <c r="D2836" s="7">
        <f>IF(N2836&gt;0, RANK(N2836,(N2836:P2836,Q2836:AF2836)),0)</f>
        <v>3</v>
      </c>
      <c r="E2836" s="7">
        <f>IF(O2836&gt;0,RANK(O2836,(N2836:P2836,Q2836:AF2836)),0)</f>
        <v>2</v>
      </c>
      <c r="F2836" s="7">
        <f>IF(P2836&gt;0,RANK(P2836,(N2836:P2836,Q2836:AF2836)),0)</f>
        <v>12</v>
      </c>
      <c r="G2836" s="1">
        <f t="shared" si="1028"/>
        <v>2324</v>
      </c>
      <c r="H2836" s="2">
        <f t="shared" si="1029"/>
        <v>0.15165753067084312</v>
      </c>
      <c r="I2836" s="2"/>
      <c r="J2836" s="2">
        <f t="shared" si="1030"/>
        <v>0.13325502479770296</v>
      </c>
      <c r="K2836" s="2">
        <f t="shared" si="1030"/>
        <v>0.28491255546854605</v>
      </c>
      <c r="L2836" s="2">
        <f t="shared" si="1030"/>
        <v>1.5661707126076742E-3</v>
      </c>
      <c r="M2836" s="2">
        <f t="shared" si="1031"/>
        <v>0.58026624902114332</v>
      </c>
      <c r="N2836" s="167">
        <v>2042</v>
      </c>
      <c r="O2836" s="167">
        <v>4366</v>
      </c>
      <c r="P2836" s="167">
        <v>24</v>
      </c>
      <c r="Q2836" s="167">
        <v>181</v>
      </c>
      <c r="R2836" s="167">
        <v>67</v>
      </c>
      <c r="S2836" s="167"/>
      <c r="X2836" s="1"/>
      <c r="Y2836" s="53">
        <v>7074</v>
      </c>
      <c r="Z2836" s="53">
        <v>304</v>
      </c>
      <c r="AA2836" s="53">
        <v>18</v>
      </c>
      <c r="AB2836" s="53">
        <v>30</v>
      </c>
      <c r="AC2836" s="53">
        <v>56</v>
      </c>
      <c r="AD2836" s="53">
        <v>200</v>
      </c>
      <c r="AE2836" s="53">
        <v>44</v>
      </c>
      <c r="AF2836" s="53">
        <v>128</v>
      </c>
      <c r="AG2836" s="53">
        <v>316</v>
      </c>
      <c r="AH2836" s="53">
        <v>57</v>
      </c>
      <c r="AI2836" s="53">
        <v>136</v>
      </c>
      <c r="AJ2836" s="53">
        <v>65</v>
      </c>
      <c r="AK2836" s="53">
        <v>57</v>
      </c>
      <c r="AL2836" s="53">
        <v>115</v>
      </c>
      <c r="AM2836" s="53">
        <v>44</v>
      </c>
      <c r="AP2836" s="7">
        <f>IF(Q2836&gt;0,RANK(Q2836,(N2836:P2836,Q2836:AF2836)),0)</f>
        <v>6</v>
      </c>
      <c r="AQ2836" s="7">
        <f>IF(R2836&gt;0,RANK(R2836,(N2836:P2836,Q2836:AF2836)),0)</f>
        <v>8</v>
      </c>
      <c r="AR2836" s="7">
        <f>IF(T2836&gt;0,RANK(T2836,(N2836:P2836,Q2836:AF2836)),0)</f>
        <v>0</v>
      </c>
      <c r="AS2836" s="7">
        <f>IF(S2836&gt;0,RANK(S2836,(N2836:P2836,Q2836:AF2836)),0)</f>
        <v>0</v>
      </c>
      <c r="AT2836" s="2">
        <f t="shared" si="1032"/>
        <v>1.1811537457582877E-2</v>
      </c>
      <c r="AU2836" s="2">
        <f t="shared" si="1032"/>
        <v>4.372226572696424E-3</v>
      </c>
      <c r="AV2836" s="2">
        <f t="shared" si="1033"/>
        <v>0</v>
      </c>
      <c r="AW2836" s="2">
        <f t="shared" si="1034"/>
        <v>0</v>
      </c>
      <c r="AY2836" t="s">
        <v>897</v>
      </c>
      <c r="AZ2836" t="s">
        <v>1186</v>
      </c>
      <c r="BA2836">
        <v>9</v>
      </c>
      <c r="BC2836">
        <v>3</v>
      </c>
      <c r="BD2836" s="91">
        <v>13</v>
      </c>
      <c r="BE2836" s="93">
        <v>187</v>
      </c>
      <c r="BF2836" s="96">
        <f t="shared" si="1036"/>
        <v>13187</v>
      </c>
      <c r="BG2836" s="96">
        <f t="shared" si="1035"/>
        <v>13187</v>
      </c>
      <c r="BI2836" s="7" t="s">
        <v>1447</v>
      </c>
    </row>
    <row r="2837" spans="1:61" ht="14" hidden="1" customHeight="1" outlineLevel="1" x14ac:dyDescent="0.2">
      <c r="A2837" t="s">
        <v>302</v>
      </c>
      <c r="B2837" t="s">
        <v>1186</v>
      </c>
      <c r="C2837" s="1">
        <f t="shared" si="1027"/>
        <v>10307</v>
      </c>
      <c r="D2837" s="7">
        <f>IF(N2837&gt;0, RANK(N2837,(N2837:P2837,Q2837:AF2837)),0)</f>
        <v>2</v>
      </c>
      <c r="E2837" s="7">
        <f>IF(O2837&gt;0,RANK(O2837,(N2837:P2837,Q2837:AF2837)),0)</f>
        <v>1</v>
      </c>
      <c r="F2837" s="7">
        <f>IF(P2837&gt;0,RANK(P2837,(N2837:P2837,Q2837:AF2837)),0)</f>
        <v>13</v>
      </c>
      <c r="G2837" s="1">
        <f t="shared" si="1028"/>
        <v>1116</v>
      </c>
      <c r="H2837" s="2">
        <f t="shared" si="1029"/>
        <v>0.10827592898030465</v>
      </c>
      <c r="I2837" s="2"/>
      <c r="J2837" s="2">
        <f t="shared" si="1030"/>
        <v>0.23159018143009605</v>
      </c>
      <c r="K2837" s="2">
        <f t="shared" si="1030"/>
        <v>0.33986611041040071</v>
      </c>
      <c r="L2837" s="2">
        <f t="shared" si="1030"/>
        <v>1.5523430678179879E-3</v>
      </c>
      <c r="M2837" s="2">
        <f t="shared" si="1031"/>
        <v>0.42699136509168528</v>
      </c>
      <c r="N2837" s="167">
        <v>2387</v>
      </c>
      <c r="O2837" s="167">
        <v>3503</v>
      </c>
      <c r="P2837" s="167">
        <v>16</v>
      </c>
      <c r="Q2837" s="167">
        <v>54</v>
      </c>
      <c r="R2837" s="167">
        <v>28</v>
      </c>
      <c r="S2837" s="167"/>
      <c r="X2837" s="1"/>
      <c r="Y2837" s="53">
        <v>2260</v>
      </c>
      <c r="Z2837" s="53">
        <v>165</v>
      </c>
      <c r="AA2837" s="53">
        <v>232</v>
      </c>
      <c r="AB2837" s="53">
        <v>23</v>
      </c>
      <c r="AC2837" s="53">
        <v>37</v>
      </c>
      <c r="AD2837" s="53">
        <v>116</v>
      </c>
      <c r="AE2837" s="53">
        <v>22</v>
      </c>
      <c r="AF2837" s="53">
        <v>83</v>
      </c>
      <c r="AG2837" s="53">
        <v>669</v>
      </c>
      <c r="AH2837" s="53">
        <v>225</v>
      </c>
      <c r="AI2837" s="53">
        <v>82</v>
      </c>
      <c r="AJ2837" s="53">
        <v>195</v>
      </c>
      <c r="AK2837" s="53">
        <v>68</v>
      </c>
      <c r="AL2837" s="53">
        <v>82</v>
      </c>
      <c r="AM2837" s="53">
        <v>60</v>
      </c>
      <c r="AP2837" s="7">
        <f>IF(Q2837&gt;0,RANK(Q2837,(N2837:P2837,Q2837:AF2837)),0)</f>
        <v>8</v>
      </c>
      <c r="AQ2837" s="7">
        <f>IF(R2837&gt;0,RANK(R2837,(N2837:P2837,Q2837:AF2837)),0)</f>
        <v>10</v>
      </c>
      <c r="AR2837" s="7">
        <f>IF(T2837&gt;0,RANK(T2837,(N2837:P2837,Q2837:AF2837)),0)</f>
        <v>0</v>
      </c>
      <c r="AS2837" s="7">
        <f>IF(S2837&gt;0,RANK(S2837,(N2837:P2837,Q2837:AF2837)),0)</f>
        <v>0</v>
      </c>
      <c r="AT2837" s="2">
        <f t="shared" si="1032"/>
        <v>5.239157853885709E-3</v>
      </c>
      <c r="AU2837" s="2">
        <f t="shared" si="1032"/>
        <v>2.7166003686814786E-3</v>
      </c>
      <c r="AV2837" s="2">
        <f t="shared" si="1033"/>
        <v>0</v>
      </c>
      <c r="AW2837" s="2">
        <f t="shared" si="1034"/>
        <v>0</v>
      </c>
      <c r="AY2837" t="s">
        <v>302</v>
      </c>
      <c r="AZ2837" t="s">
        <v>1186</v>
      </c>
      <c r="BA2837">
        <v>10</v>
      </c>
      <c r="BC2837">
        <v>3</v>
      </c>
      <c r="BD2837" s="91">
        <v>13</v>
      </c>
      <c r="BE2837" s="93">
        <v>189</v>
      </c>
      <c r="BF2837" s="96">
        <f t="shared" si="1036"/>
        <v>13189</v>
      </c>
      <c r="BG2837" s="96">
        <f t="shared" si="1035"/>
        <v>13189</v>
      </c>
      <c r="BI2837" s="7" t="s">
        <v>1447</v>
      </c>
    </row>
    <row r="2838" spans="1:61" ht="14" hidden="1" customHeight="1" outlineLevel="1" x14ac:dyDescent="0.2">
      <c r="A2838" t="s">
        <v>896</v>
      </c>
      <c r="B2838" t="s">
        <v>1186</v>
      </c>
      <c r="C2838" s="1">
        <f t="shared" si="1027"/>
        <v>6494</v>
      </c>
      <c r="D2838" s="7">
        <f>IF(N2838&gt;0, RANK(N2838,(N2838:P2838,Q2838:AF2838)),0)</f>
        <v>2</v>
      </c>
      <c r="E2838" s="7">
        <f>IF(O2838&gt;0,RANK(O2838,(N2838:P2838,Q2838:AF2838)),0)</f>
        <v>1</v>
      </c>
      <c r="F2838" s="7">
        <f>IF(P2838&gt;0,RANK(P2838,(N2838:P2838,Q2838:AF2838)),0)</f>
        <v>12</v>
      </c>
      <c r="G2838" s="1">
        <f t="shared" si="1028"/>
        <v>572</v>
      </c>
      <c r="H2838" s="2">
        <f t="shared" si="1029"/>
        <v>8.8081305820757627E-2</v>
      </c>
      <c r="I2838" s="2"/>
      <c r="J2838" s="2">
        <f t="shared" si="1030"/>
        <v>0.23791191869417924</v>
      </c>
      <c r="K2838" s="2">
        <f t="shared" si="1030"/>
        <v>0.32599322451493684</v>
      </c>
      <c r="L2838" s="2">
        <f t="shared" si="1030"/>
        <v>2.4638127502309825E-3</v>
      </c>
      <c r="M2838" s="2">
        <f t="shared" si="1031"/>
        <v>0.43363104404065289</v>
      </c>
      <c r="N2838" s="167">
        <v>1545</v>
      </c>
      <c r="O2838" s="167">
        <v>2117</v>
      </c>
      <c r="P2838" s="167">
        <v>16</v>
      </c>
      <c r="Q2838" s="167">
        <v>24</v>
      </c>
      <c r="R2838" s="167">
        <v>11</v>
      </c>
      <c r="S2838" s="167"/>
      <c r="X2838" s="1"/>
      <c r="Y2838" s="53">
        <v>1494</v>
      </c>
      <c r="Z2838" s="53">
        <v>169</v>
      </c>
      <c r="AA2838" s="53">
        <v>18</v>
      </c>
      <c r="AB2838" s="53">
        <v>24</v>
      </c>
      <c r="AC2838" s="53">
        <v>34</v>
      </c>
      <c r="AD2838" s="53">
        <v>74</v>
      </c>
      <c r="AE2838" s="53">
        <v>18</v>
      </c>
      <c r="AF2838" s="53">
        <v>54</v>
      </c>
      <c r="AG2838" s="53">
        <v>463</v>
      </c>
      <c r="AH2838" s="53">
        <v>109</v>
      </c>
      <c r="AI2838" s="53">
        <v>93</v>
      </c>
      <c r="AJ2838" s="53">
        <v>96</v>
      </c>
      <c r="AK2838" s="53">
        <v>51</v>
      </c>
      <c r="AL2838" s="53">
        <v>52</v>
      </c>
      <c r="AM2838" s="53">
        <v>32</v>
      </c>
      <c r="AP2838" s="7">
        <f>IF(Q2838&gt;0,RANK(Q2838,(N2838:P2838,Q2838:AF2838)),0)</f>
        <v>8</v>
      </c>
      <c r="AQ2838" s="7">
        <f>IF(R2838&gt;0,RANK(R2838,(N2838:P2838,Q2838:AF2838)),0)</f>
        <v>13</v>
      </c>
      <c r="AR2838" s="7">
        <f>IF(T2838&gt;0,RANK(T2838,(N2838:P2838,Q2838:AF2838)),0)</f>
        <v>0</v>
      </c>
      <c r="AS2838" s="7">
        <f>IF(S2838&gt;0,RANK(S2838,(N2838:P2838,Q2838:AF2838)),0)</f>
        <v>0</v>
      </c>
      <c r="AT2838" s="2">
        <f t="shared" si="1032"/>
        <v>3.6957191253464737E-3</v>
      </c>
      <c r="AU2838" s="2">
        <f t="shared" si="1032"/>
        <v>1.6938712657838004E-3</v>
      </c>
      <c r="AV2838" s="2">
        <f t="shared" si="1033"/>
        <v>0</v>
      </c>
      <c r="AW2838" s="2">
        <f t="shared" si="1034"/>
        <v>0</v>
      </c>
      <c r="AY2838" t="s">
        <v>896</v>
      </c>
      <c r="AZ2838" t="s">
        <v>1186</v>
      </c>
      <c r="BA2838">
        <v>1</v>
      </c>
      <c r="BC2838">
        <v>3</v>
      </c>
      <c r="BD2838" s="91">
        <v>13</v>
      </c>
      <c r="BE2838" s="93">
        <v>191</v>
      </c>
      <c r="BF2838" s="96">
        <f t="shared" si="1036"/>
        <v>13191</v>
      </c>
      <c r="BG2838" s="96">
        <f t="shared" si="1035"/>
        <v>13191</v>
      </c>
      <c r="BI2838" s="7" t="s">
        <v>1447</v>
      </c>
    </row>
    <row r="2839" spans="1:61" ht="14" hidden="1" customHeight="1" outlineLevel="1" x14ac:dyDescent="0.2">
      <c r="A2839" t="s">
        <v>824</v>
      </c>
      <c r="B2839" t="s">
        <v>1186</v>
      </c>
      <c r="C2839" s="1">
        <f t="shared" si="1027"/>
        <v>4553</v>
      </c>
      <c r="D2839" s="7">
        <f>IF(N2839&gt;0, RANK(N2839,(N2839:P2839,Q2839:AF2839)),0)</f>
        <v>1</v>
      </c>
      <c r="E2839" s="7">
        <f>IF(O2839&gt;0,RANK(O2839,(N2839:P2839,Q2839:AF2839)),0)</f>
        <v>2</v>
      </c>
      <c r="F2839" s="7">
        <f>IF(P2839&gt;0,RANK(P2839,(N2839:P2839,Q2839:AF2839)),0)</f>
        <v>12</v>
      </c>
      <c r="G2839" s="1">
        <f t="shared" si="1028"/>
        <v>1164</v>
      </c>
      <c r="H2839" s="2">
        <f t="shared" si="1029"/>
        <v>0.25565561168460355</v>
      </c>
      <c r="I2839" s="2"/>
      <c r="J2839" s="2">
        <f t="shared" si="1030"/>
        <v>0.43641555018669009</v>
      </c>
      <c r="K2839" s="2">
        <f t="shared" si="1030"/>
        <v>0.18075993850208655</v>
      </c>
      <c r="L2839" s="2">
        <f t="shared" si="1030"/>
        <v>1.0981770261366132E-3</v>
      </c>
      <c r="M2839" s="2">
        <f t="shared" si="1031"/>
        <v>0.38172633428508673</v>
      </c>
      <c r="N2839" s="167">
        <v>1987</v>
      </c>
      <c r="O2839" s="167">
        <v>823</v>
      </c>
      <c r="P2839" s="167">
        <v>5</v>
      </c>
      <c r="Q2839" s="167">
        <v>12</v>
      </c>
      <c r="R2839" s="167">
        <v>6</v>
      </c>
      <c r="S2839" s="167"/>
      <c r="X2839" s="1"/>
      <c r="Y2839" s="53">
        <v>810</v>
      </c>
      <c r="Z2839" s="53">
        <v>118</v>
      </c>
      <c r="AA2839" s="53">
        <v>20</v>
      </c>
      <c r="AB2839" s="53">
        <v>14</v>
      </c>
      <c r="AC2839" s="53">
        <v>14</v>
      </c>
      <c r="AD2839" s="53">
        <v>34</v>
      </c>
      <c r="AE2839" s="53">
        <v>4</v>
      </c>
      <c r="AF2839" s="53">
        <v>26</v>
      </c>
      <c r="AG2839" s="53">
        <v>396</v>
      </c>
      <c r="AH2839" s="53">
        <v>95</v>
      </c>
      <c r="AI2839" s="53">
        <v>29</v>
      </c>
      <c r="AJ2839" s="53">
        <v>83</v>
      </c>
      <c r="AK2839" s="53">
        <v>25</v>
      </c>
      <c r="AL2839" s="53">
        <v>21</v>
      </c>
      <c r="AM2839" s="53">
        <v>31</v>
      </c>
      <c r="AP2839" s="7">
        <f>IF(Q2839&gt;0,RANK(Q2839,(N2839:P2839,Q2839:AF2839)),0)</f>
        <v>10</v>
      </c>
      <c r="AQ2839" s="7">
        <f>IF(R2839&gt;0,RANK(R2839,(N2839:P2839,Q2839:AF2839)),0)</f>
        <v>11</v>
      </c>
      <c r="AR2839" s="7">
        <f>IF(T2839&gt;0,RANK(T2839,(N2839:P2839,Q2839:AF2839)),0)</f>
        <v>0</v>
      </c>
      <c r="AS2839" s="7">
        <f>IF(S2839&gt;0,RANK(S2839,(N2839:P2839,Q2839:AF2839)),0)</f>
        <v>0</v>
      </c>
      <c r="AT2839" s="2">
        <f t="shared" si="1032"/>
        <v>2.6356248627278718E-3</v>
      </c>
      <c r="AU2839" s="2">
        <f t="shared" si="1032"/>
        <v>1.3178124313639359E-3</v>
      </c>
      <c r="AV2839" s="2">
        <f t="shared" si="1033"/>
        <v>0</v>
      </c>
      <c r="AW2839" s="2">
        <f t="shared" si="1034"/>
        <v>0</v>
      </c>
      <c r="AY2839" t="s">
        <v>824</v>
      </c>
      <c r="AZ2839" t="s">
        <v>1186</v>
      </c>
      <c r="BA2839">
        <v>2</v>
      </c>
      <c r="BC2839">
        <v>3</v>
      </c>
      <c r="BD2839" s="91">
        <v>13</v>
      </c>
      <c r="BE2839" s="93">
        <v>193</v>
      </c>
      <c r="BF2839" s="96">
        <f t="shared" si="1036"/>
        <v>13193</v>
      </c>
      <c r="BG2839" s="96">
        <f t="shared" si="1035"/>
        <v>13193</v>
      </c>
      <c r="BI2839" s="7" t="s">
        <v>1447</v>
      </c>
    </row>
    <row r="2840" spans="1:61" ht="14" hidden="1" customHeight="1" outlineLevel="1" x14ac:dyDescent="0.2">
      <c r="A2840" t="s">
        <v>579</v>
      </c>
      <c r="B2840" t="s">
        <v>1186</v>
      </c>
      <c r="C2840" s="1">
        <f t="shared" ref="C2840:C2871" si="1037">SUM(N2840:AN2840)</f>
        <v>14674</v>
      </c>
      <c r="D2840" s="7">
        <f>IF(N2840&gt;0, RANK(N2840,(N2840:P2840,Q2840:AF2840)),0)</f>
        <v>3</v>
      </c>
      <c r="E2840" s="7">
        <f>IF(O2840&gt;0,RANK(O2840,(N2840:P2840,Q2840:AF2840)),0)</f>
        <v>2</v>
      </c>
      <c r="F2840" s="7">
        <f>IF(P2840&gt;0,RANK(P2840,(N2840:P2840,Q2840:AF2840)),0)</f>
        <v>11</v>
      </c>
      <c r="G2840" s="1">
        <f t="shared" si="1028"/>
        <v>2524</v>
      </c>
      <c r="H2840" s="2">
        <f t="shared" si="1029"/>
        <v>0.1720049066375903</v>
      </c>
      <c r="I2840" s="2"/>
      <c r="J2840" s="2">
        <f t="shared" si="1030"/>
        <v>0.1556494480032711</v>
      </c>
      <c r="K2840" s="2">
        <f t="shared" si="1030"/>
        <v>0.3276543546408614</v>
      </c>
      <c r="L2840" s="2">
        <f t="shared" si="1030"/>
        <v>2.2488755622188904E-3</v>
      </c>
      <c r="M2840" s="2">
        <f t="shared" si="1031"/>
        <v>0.5144473217936486</v>
      </c>
      <c r="N2840" s="167">
        <v>2284</v>
      </c>
      <c r="O2840" s="167">
        <v>4808</v>
      </c>
      <c r="P2840" s="167">
        <v>33</v>
      </c>
      <c r="Q2840" s="167">
        <v>92</v>
      </c>
      <c r="R2840" s="167">
        <v>33</v>
      </c>
      <c r="S2840" s="167"/>
      <c r="X2840" s="1"/>
      <c r="Y2840" s="53">
        <v>5756</v>
      </c>
      <c r="Z2840" s="53">
        <v>249</v>
      </c>
      <c r="AA2840" s="53">
        <v>26</v>
      </c>
      <c r="AB2840" s="53">
        <v>42</v>
      </c>
      <c r="AC2840" s="53">
        <v>40</v>
      </c>
      <c r="AD2840" s="53">
        <v>166</v>
      </c>
      <c r="AE2840" s="53">
        <v>41</v>
      </c>
      <c r="AF2840" s="53">
        <v>115</v>
      </c>
      <c r="AG2840" s="53">
        <v>431</v>
      </c>
      <c r="AH2840" s="53">
        <v>97</v>
      </c>
      <c r="AI2840" s="53">
        <v>119</v>
      </c>
      <c r="AJ2840" s="53">
        <v>113</v>
      </c>
      <c r="AK2840" s="53">
        <v>59</v>
      </c>
      <c r="AL2840" s="53">
        <v>113</v>
      </c>
      <c r="AM2840" s="53">
        <v>57</v>
      </c>
      <c r="AP2840" s="7">
        <f>IF(Q2840&gt;0,RANK(Q2840,(N2840:P2840,Q2840:AF2840)),0)</f>
        <v>7</v>
      </c>
      <c r="AQ2840" s="7">
        <f>IF(R2840&gt;0,RANK(R2840,(N2840:P2840,Q2840:AF2840)),0)</f>
        <v>11</v>
      </c>
      <c r="AR2840" s="7">
        <f>IF(T2840&gt;0,RANK(T2840,(N2840:P2840,Q2840:AF2840)),0)</f>
        <v>0</v>
      </c>
      <c r="AS2840" s="7">
        <f>IF(S2840&gt;0,RANK(S2840,(N2840:P2840,Q2840:AF2840)),0)</f>
        <v>0</v>
      </c>
      <c r="AT2840" s="2">
        <f t="shared" si="1032"/>
        <v>6.269592476489028E-3</v>
      </c>
      <c r="AU2840" s="2">
        <f t="shared" si="1032"/>
        <v>2.2488755622188904E-3</v>
      </c>
      <c r="AV2840" s="2">
        <f t="shared" si="1033"/>
        <v>0</v>
      </c>
      <c r="AW2840" s="2">
        <f t="shared" si="1034"/>
        <v>0</v>
      </c>
      <c r="AY2840" t="s">
        <v>579</v>
      </c>
      <c r="AZ2840" t="s">
        <v>1186</v>
      </c>
      <c r="BA2840">
        <v>9</v>
      </c>
      <c r="BC2840">
        <v>3</v>
      </c>
      <c r="BD2840" s="91">
        <v>13</v>
      </c>
      <c r="BE2840" s="93">
        <v>195</v>
      </c>
      <c r="BF2840" s="96">
        <f t="shared" si="1036"/>
        <v>13195</v>
      </c>
      <c r="BG2840" s="96">
        <f t="shared" si="1035"/>
        <v>13195</v>
      </c>
      <c r="BI2840" s="7" t="s">
        <v>1447</v>
      </c>
    </row>
    <row r="2841" spans="1:61" ht="14" hidden="1" customHeight="1" outlineLevel="1" x14ac:dyDescent="0.2">
      <c r="A2841" t="s">
        <v>2269</v>
      </c>
      <c r="B2841" t="s">
        <v>1186</v>
      </c>
      <c r="C2841" s="1">
        <f t="shared" si="1037"/>
        <v>3550</v>
      </c>
      <c r="D2841" s="7">
        <f>IF(N2841&gt;0, RANK(N2841,(N2841:P2841,Q2841:AF2841)),0)</f>
        <v>3</v>
      </c>
      <c r="E2841" s="7">
        <f>IF(O2841&gt;0,RANK(O2841,(N2841:P2841,Q2841:AF2841)),0)</f>
        <v>1</v>
      </c>
      <c r="F2841" s="7">
        <f>IF(P2841&gt;0,RANK(P2841,(N2841:P2841,Q2841:AF2841)),0)</f>
        <v>12</v>
      </c>
      <c r="G2841" s="1">
        <f t="shared" si="1028"/>
        <v>229</v>
      </c>
      <c r="H2841" s="2">
        <f t="shared" si="1029"/>
        <v>6.4507042253521121E-2</v>
      </c>
      <c r="I2841" s="2"/>
      <c r="J2841" s="2">
        <f t="shared" si="1030"/>
        <v>0.23915492957746479</v>
      </c>
      <c r="K2841" s="2">
        <f t="shared" si="1030"/>
        <v>0.30366197183098592</v>
      </c>
      <c r="L2841" s="2">
        <f t="shared" si="1030"/>
        <v>1.6901408450704226E-3</v>
      </c>
      <c r="M2841" s="2">
        <f t="shared" si="1031"/>
        <v>0.45549295774647891</v>
      </c>
      <c r="N2841" s="167">
        <v>849</v>
      </c>
      <c r="O2841" s="167">
        <v>1078</v>
      </c>
      <c r="P2841" s="167">
        <v>6</v>
      </c>
      <c r="Q2841" s="167">
        <v>18</v>
      </c>
      <c r="R2841" s="167">
        <v>5</v>
      </c>
      <c r="S2841" s="167"/>
      <c r="X2841" s="1"/>
      <c r="Y2841" s="53">
        <v>986</v>
      </c>
      <c r="Z2841" s="53">
        <v>69</v>
      </c>
      <c r="AA2841" s="53">
        <v>23</v>
      </c>
      <c r="AB2841" s="53">
        <v>16</v>
      </c>
      <c r="AC2841" s="53">
        <v>15</v>
      </c>
      <c r="AD2841" s="53">
        <v>46</v>
      </c>
      <c r="AE2841" s="53">
        <v>8</v>
      </c>
      <c r="AF2841" s="53">
        <v>31</v>
      </c>
      <c r="AG2841" s="53">
        <v>195</v>
      </c>
      <c r="AH2841" s="53">
        <v>44</v>
      </c>
      <c r="AI2841" s="53">
        <v>35</v>
      </c>
      <c r="AJ2841" s="53">
        <v>41</v>
      </c>
      <c r="AK2841" s="53">
        <v>32</v>
      </c>
      <c r="AL2841" s="53">
        <v>37</v>
      </c>
      <c r="AM2841" s="53">
        <v>16</v>
      </c>
      <c r="AP2841" s="7">
        <f>IF(Q2841&gt;0,RANK(Q2841,(N2841:P2841,Q2841:AF2841)),0)</f>
        <v>8</v>
      </c>
      <c r="AQ2841" s="7">
        <f>IF(R2841&gt;0,RANK(R2841,(N2841:P2841,Q2841:AF2841)),0)</f>
        <v>13</v>
      </c>
      <c r="AR2841" s="7">
        <f>IF(T2841&gt;0,RANK(T2841,(N2841:P2841,Q2841:AF2841)),0)</f>
        <v>0</v>
      </c>
      <c r="AS2841" s="7">
        <f>IF(S2841&gt;0,RANK(S2841,(N2841:P2841,Q2841:AF2841)),0)</f>
        <v>0</v>
      </c>
      <c r="AT2841" s="2">
        <f t="shared" si="1032"/>
        <v>5.0704225352112674E-3</v>
      </c>
      <c r="AU2841" s="2">
        <f t="shared" si="1032"/>
        <v>1.4084507042253522E-3</v>
      </c>
      <c r="AV2841" s="2">
        <f t="shared" si="1033"/>
        <v>0</v>
      </c>
      <c r="AW2841" s="2">
        <f t="shared" si="1034"/>
        <v>0</v>
      </c>
      <c r="AY2841" t="s">
        <v>2269</v>
      </c>
      <c r="AZ2841" t="s">
        <v>1186</v>
      </c>
      <c r="BA2841">
        <v>2</v>
      </c>
      <c r="BC2841">
        <v>3</v>
      </c>
      <c r="BD2841" s="91">
        <v>13</v>
      </c>
      <c r="BE2841" s="93">
        <v>197</v>
      </c>
      <c r="BF2841" s="96">
        <f t="shared" si="1036"/>
        <v>13197</v>
      </c>
      <c r="BG2841" s="96">
        <f t="shared" si="1035"/>
        <v>13197</v>
      </c>
      <c r="BI2841" s="7" t="s">
        <v>1447</v>
      </c>
    </row>
    <row r="2842" spans="1:61" ht="14" hidden="1" customHeight="1" outlineLevel="1" x14ac:dyDescent="0.2">
      <c r="A2842" t="s">
        <v>781</v>
      </c>
      <c r="B2842" t="s">
        <v>1186</v>
      </c>
      <c r="C2842" s="1">
        <f t="shared" si="1037"/>
        <v>10694</v>
      </c>
      <c r="D2842" s="7">
        <f>IF(N2842&gt;0, RANK(N2842,(N2842:P2842,Q2842:AF2842)),0)</f>
        <v>2</v>
      </c>
      <c r="E2842" s="7">
        <f>IF(O2842&gt;0,RANK(O2842,(N2842:P2842,Q2842:AF2842)),0)</f>
        <v>1</v>
      </c>
      <c r="F2842" s="7">
        <f>IF(P2842&gt;0,RANK(P2842,(N2842:P2842,Q2842:AF2842)),0)</f>
        <v>12</v>
      </c>
      <c r="G2842" s="1">
        <f t="shared" si="1028"/>
        <v>237</v>
      </c>
      <c r="H2842" s="2">
        <f t="shared" si="1029"/>
        <v>2.2161959977557509E-2</v>
      </c>
      <c r="I2842" s="2"/>
      <c r="J2842" s="2">
        <f t="shared" si="1030"/>
        <v>0.2822143257901627</v>
      </c>
      <c r="K2842" s="2">
        <f t="shared" si="1030"/>
        <v>0.30437628576772019</v>
      </c>
      <c r="L2842" s="2">
        <f t="shared" si="1030"/>
        <v>1.7766972133906865E-3</v>
      </c>
      <c r="M2842" s="2">
        <f t="shared" si="1031"/>
        <v>0.41163269122872642</v>
      </c>
      <c r="N2842" s="167">
        <v>3018</v>
      </c>
      <c r="O2842" s="167">
        <v>3255</v>
      </c>
      <c r="P2842" s="167">
        <v>19</v>
      </c>
      <c r="Q2842" s="167">
        <v>34</v>
      </c>
      <c r="R2842" s="167">
        <v>12</v>
      </c>
      <c r="S2842" s="167"/>
      <c r="X2842" s="1"/>
      <c r="Y2842" s="53">
        <v>2664</v>
      </c>
      <c r="Z2842" s="53">
        <v>131</v>
      </c>
      <c r="AA2842" s="53">
        <v>23</v>
      </c>
      <c r="AB2842" s="53">
        <v>26</v>
      </c>
      <c r="AC2842" s="53">
        <v>44</v>
      </c>
      <c r="AD2842" s="53">
        <v>133</v>
      </c>
      <c r="AE2842" s="53">
        <v>25</v>
      </c>
      <c r="AF2842" s="53">
        <v>92</v>
      </c>
      <c r="AG2842" s="53">
        <v>556</v>
      </c>
      <c r="AH2842" s="53">
        <v>161</v>
      </c>
      <c r="AI2842" s="53">
        <v>90</v>
      </c>
      <c r="AJ2842" s="53">
        <v>208</v>
      </c>
      <c r="AK2842" s="53">
        <v>54</v>
      </c>
      <c r="AL2842" s="53">
        <v>83</v>
      </c>
      <c r="AM2842" s="53">
        <v>66</v>
      </c>
      <c r="AP2842" s="7">
        <f>IF(Q2842&gt;0,RANK(Q2842,(N2842:P2842,Q2842:AF2842)),0)</f>
        <v>8</v>
      </c>
      <c r="AQ2842" s="7">
        <f>IF(R2842&gt;0,RANK(R2842,(N2842:P2842,Q2842:AF2842)),0)</f>
        <v>13</v>
      </c>
      <c r="AR2842" s="7">
        <f>IF(T2842&gt;0,RANK(T2842,(N2842:P2842,Q2842:AF2842)),0)</f>
        <v>0</v>
      </c>
      <c r="AS2842" s="7">
        <f>IF(S2842&gt;0,RANK(S2842,(N2842:P2842,Q2842:AF2842)),0)</f>
        <v>0</v>
      </c>
      <c r="AT2842" s="2">
        <f t="shared" si="1032"/>
        <v>3.1793529081728072E-3</v>
      </c>
      <c r="AU2842" s="2">
        <f t="shared" si="1032"/>
        <v>1.1221245558256966E-3</v>
      </c>
      <c r="AV2842" s="2">
        <f t="shared" si="1033"/>
        <v>0</v>
      </c>
      <c r="AW2842" s="2">
        <f t="shared" si="1034"/>
        <v>0</v>
      </c>
      <c r="AY2842" t="s">
        <v>781</v>
      </c>
      <c r="AZ2842" t="s">
        <v>1186</v>
      </c>
      <c r="BA2842">
        <v>3</v>
      </c>
      <c r="BC2842">
        <v>3</v>
      </c>
      <c r="BD2842" s="91">
        <v>13</v>
      </c>
      <c r="BE2842" s="93">
        <v>199</v>
      </c>
      <c r="BF2842" s="96">
        <f t="shared" si="1036"/>
        <v>13199</v>
      </c>
      <c r="BG2842" s="96">
        <f t="shared" si="1035"/>
        <v>13199</v>
      </c>
      <c r="BI2842" s="7" t="s">
        <v>1447</v>
      </c>
    </row>
    <row r="2843" spans="1:61" ht="14" hidden="1" customHeight="1" outlineLevel="1" x14ac:dyDescent="0.2">
      <c r="A2843" t="s">
        <v>1313</v>
      </c>
      <c r="B2843" t="s">
        <v>1186</v>
      </c>
      <c r="C2843" s="1">
        <f t="shared" si="1037"/>
        <v>2643</v>
      </c>
      <c r="D2843" s="7">
        <f>IF(N2843&gt;0, RANK(N2843,(N2843:P2843,Q2843:AF2843)),0)</f>
        <v>3</v>
      </c>
      <c r="E2843" s="7">
        <f>IF(O2843&gt;0,RANK(O2843,(N2843:P2843,Q2843:AF2843)),0)</f>
        <v>2</v>
      </c>
      <c r="F2843" s="7">
        <f>IF(P2843&gt;0,RANK(P2843,(N2843:P2843,Q2843:AF2843)),0)</f>
        <v>13</v>
      </c>
      <c r="G2843" s="1">
        <f t="shared" si="1028"/>
        <v>610</v>
      </c>
      <c r="H2843" s="2">
        <f t="shared" si="1029"/>
        <v>0.23079833522512297</v>
      </c>
      <c r="I2843" s="2"/>
      <c r="J2843" s="2">
        <f t="shared" si="1030"/>
        <v>0.10253499810821037</v>
      </c>
      <c r="K2843" s="2">
        <f t="shared" si="1030"/>
        <v>0.33333333333333331</v>
      </c>
      <c r="L2843" s="2">
        <f t="shared" si="1030"/>
        <v>1.5134317063942491E-3</v>
      </c>
      <c r="M2843" s="2">
        <f t="shared" si="1031"/>
        <v>0.56261823685206203</v>
      </c>
      <c r="N2843" s="167">
        <v>271</v>
      </c>
      <c r="O2843" s="167">
        <v>881</v>
      </c>
      <c r="P2843" s="167">
        <v>4</v>
      </c>
      <c r="Q2843" s="167">
        <v>12</v>
      </c>
      <c r="R2843" s="167">
        <v>6</v>
      </c>
      <c r="S2843" s="167"/>
      <c r="X2843" s="1"/>
      <c r="Y2843" s="53">
        <v>883</v>
      </c>
      <c r="Z2843" s="53">
        <v>64</v>
      </c>
      <c r="AA2843" s="53">
        <v>11</v>
      </c>
      <c r="AB2843" s="53">
        <v>20</v>
      </c>
      <c r="AC2843" s="53">
        <v>19</v>
      </c>
      <c r="AD2843" s="53">
        <v>61</v>
      </c>
      <c r="AE2843" s="53">
        <v>7</v>
      </c>
      <c r="AF2843" s="53">
        <v>37</v>
      </c>
      <c r="AG2843" s="53">
        <v>179</v>
      </c>
      <c r="AH2843" s="53">
        <v>40</v>
      </c>
      <c r="AI2843" s="53">
        <v>41</v>
      </c>
      <c r="AJ2843" s="53">
        <v>41</v>
      </c>
      <c r="AK2843" s="53">
        <v>16</v>
      </c>
      <c r="AL2843" s="53">
        <v>37</v>
      </c>
      <c r="AM2843" s="53">
        <v>13</v>
      </c>
      <c r="AP2843" s="7">
        <f>IF(Q2843&gt;0,RANK(Q2843,(N2843:P2843,Q2843:AF2843)),0)</f>
        <v>9</v>
      </c>
      <c r="AQ2843" s="7">
        <f>IF(R2843&gt;0,RANK(R2843,(N2843:P2843,Q2843:AF2843)),0)</f>
        <v>12</v>
      </c>
      <c r="AR2843" s="7">
        <f>IF(T2843&gt;0,RANK(T2843,(N2843:P2843,Q2843:AF2843)),0)</f>
        <v>0</v>
      </c>
      <c r="AS2843" s="7">
        <f>IF(S2843&gt;0,RANK(S2843,(N2843:P2843,Q2843:AF2843)),0)</f>
        <v>0</v>
      </c>
      <c r="AT2843" s="2">
        <f t="shared" si="1032"/>
        <v>4.5402951191827468E-3</v>
      </c>
      <c r="AU2843" s="2">
        <f t="shared" si="1032"/>
        <v>2.2701475595913734E-3</v>
      </c>
      <c r="AV2843" s="2">
        <f t="shared" si="1033"/>
        <v>0</v>
      </c>
      <c r="AW2843" s="2">
        <f t="shared" si="1034"/>
        <v>0</v>
      </c>
      <c r="AY2843" t="s">
        <v>1313</v>
      </c>
      <c r="AZ2843" t="s">
        <v>1186</v>
      </c>
      <c r="BA2843">
        <v>2</v>
      </c>
      <c r="BC2843">
        <v>3</v>
      </c>
      <c r="BD2843" s="91">
        <v>13</v>
      </c>
      <c r="BE2843" s="93">
        <v>201</v>
      </c>
      <c r="BF2843" s="96">
        <f t="shared" si="1036"/>
        <v>13201</v>
      </c>
      <c r="BG2843" s="96">
        <f t="shared" si="1035"/>
        <v>13201</v>
      </c>
      <c r="BI2843" s="7" t="s">
        <v>1447</v>
      </c>
    </row>
    <row r="2844" spans="1:61" ht="14" hidden="1" customHeight="1" outlineLevel="1" x14ac:dyDescent="0.2">
      <c r="A2844" t="s">
        <v>1487</v>
      </c>
      <c r="B2844" t="s">
        <v>1186</v>
      </c>
      <c r="C2844" s="1">
        <f t="shared" si="1037"/>
        <v>8810</v>
      </c>
      <c r="D2844" s="7">
        <f>IF(N2844&gt;0, RANK(N2844,(N2844:P2844,Q2844:AF2844)),0)</f>
        <v>1</v>
      </c>
      <c r="E2844" s="7">
        <f>IF(O2844&gt;0,RANK(O2844,(N2844:P2844,Q2844:AF2844)),0)</f>
        <v>3</v>
      </c>
      <c r="F2844" s="7">
        <f>IF(P2844&gt;0,RANK(P2844,(N2844:P2844,Q2844:AF2844)),0)</f>
        <v>13</v>
      </c>
      <c r="G2844" s="1">
        <f t="shared" si="1028"/>
        <v>508</v>
      </c>
      <c r="H2844" s="2">
        <f t="shared" si="1029"/>
        <v>5.7661748013620888E-2</v>
      </c>
      <c r="I2844" s="2"/>
      <c r="J2844" s="2">
        <f t="shared" si="1030"/>
        <v>0.29489216799091938</v>
      </c>
      <c r="K2844" s="2">
        <f t="shared" si="1030"/>
        <v>0.23723041997729852</v>
      </c>
      <c r="L2844" s="2">
        <f t="shared" si="1030"/>
        <v>1.0215664018161181E-3</v>
      </c>
      <c r="M2844" s="2">
        <f t="shared" si="1031"/>
        <v>0.46685584562996602</v>
      </c>
      <c r="N2844" s="167">
        <v>2598</v>
      </c>
      <c r="O2844" s="167">
        <v>2090</v>
      </c>
      <c r="P2844" s="167">
        <v>9</v>
      </c>
      <c r="Q2844" s="167">
        <v>20</v>
      </c>
      <c r="R2844" s="167">
        <v>14</v>
      </c>
      <c r="S2844" s="167"/>
      <c r="X2844" s="1"/>
      <c r="Y2844" s="53">
        <v>2538</v>
      </c>
      <c r="Z2844" s="53">
        <v>164</v>
      </c>
      <c r="AA2844" s="53">
        <v>16</v>
      </c>
      <c r="AB2844" s="53">
        <v>25</v>
      </c>
      <c r="AC2844" s="53">
        <v>20</v>
      </c>
      <c r="AD2844" s="53">
        <v>87</v>
      </c>
      <c r="AE2844" s="53">
        <v>19</v>
      </c>
      <c r="AF2844" s="53">
        <v>51</v>
      </c>
      <c r="AG2844" s="53">
        <v>603</v>
      </c>
      <c r="AH2844" s="53">
        <v>141</v>
      </c>
      <c r="AI2844" s="53">
        <v>48</v>
      </c>
      <c r="AJ2844" s="53">
        <v>179</v>
      </c>
      <c r="AK2844" s="53">
        <v>54</v>
      </c>
      <c r="AL2844" s="53">
        <v>62</v>
      </c>
      <c r="AM2844" s="53">
        <v>72</v>
      </c>
      <c r="AP2844" s="7">
        <f>IF(Q2844&gt;0,RANK(Q2844,(N2844:P2844,Q2844:AF2844)),0)</f>
        <v>8</v>
      </c>
      <c r="AQ2844" s="7">
        <f>IF(R2844&gt;0,RANK(R2844,(N2844:P2844,Q2844:AF2844)),0)</f>
        <v>12</v>
      </c>
      <c r="AR2844" s="7">
        <f>IF(T2844&gt;0,RANK(T2844,(N2844:P2844,Q2844:AF2844)),0)</f>
        <v>0</v>
      </c>
      <c r="AS2844" s="7">
        <f>IF(S2844&gt;0,RANK(S2844,(N2844:P2844,Q2844:AF2844)),0)</f>
        <v>0</v>
      </c>
      <c r="AT2844" s="2">
        <f t="shared" si="1032"/>
        <v>2.2701475595913734E-3</v>
      </c>
      <c r="AU2844" s="2">
        <f t="shared" si="1032"/>
        <v>1.5891032917139615E-3</v>
      </c>
      <c r="AV2844" s="2">
        <f t="shared" si="1033"/>
        <v>0</v>
      </c>
      <c r="AW2844" s="2">
        <f t="shared" si="1034"/>
        <v>0</v>
      </c>
      <c r="AY2844" t="s">
        <v>1487</v>
      </c>
      <c r="AZ2844" t="s">
        <v>1186</v>
      </c>
      <c r="BA2844">
        <v>2</v>
      </c>
      <c r="BC2844">
        <v>3</v>
      </c>
      <c r="BD2844" s="91">
        <v>13</v>
      </c>
      <c r="BE2844" s="93">
        <v>205</v>
      </c>
      <c r="BF2844" s="96">
        <f t="shared" si="1036"/>
        <v>13205</v>
      </c>
      <c r="BG2844" s="96">
        <f t="shared" si="1035"/>
        <v>13205</v>
      </c>
      <c r="BI2844" s="7" t="s">
        <v>1447</v>
      </c>
    </row>
    <row r="2845" spans="1:61" ht="14" hidden="1" customHeight="1" outlineLevel="1" x14ac:dyDescent="0.2">
      <c r="A2845" t="s">
        <v>2525</v>
      </c>
      <c r="B2845" t="s">
        <v>1186</v>
      </c>
      <c r="C2845" s="1">
        <f t="shared" si="1037"/>
        <v>15345</v>
      </c>
      <c r="D2845" s="7">
        <f>IF(N2845&gt;0, RANK(N2845,(N2845:P2845,Q2845:AF2845)),0)</f>
        <v>3</v>
      </c>
      <c r="E2845" s="7">
        <f>IF(O2845&gt;0,RANK(O2845,(N2845:P2845,Q2845:AF2845)),0)</f>
        <v>1</v>
      </c>
      <c r="F2845" s="7">
        <f>IF(P2845&gt;0,RANK(P2845,(N2845:P2845,Q2845:AF2845)),0)</f>
        <v>12</v>
      </c>
      <c r="G2845" s="1">
        <f t="shared" si="1028"/>
        <v>2880</v>
      </c>
      <c r="H2845" s="2">
        <f t="shared" si="1029"/>
        <v>0.18768328445747801</v>
      </c>
      <c r="I2845" s="2"/>
      <c r="J2845" s="2">
        <f t="shared" si="1030"/>
        <v>0.20834147930922126</v>
      </c>
      <c r="K2845" s="2">
        <f t="shared" si="1030"/>
        <v>0.39602476376669926</v>
      </c>
      <c r="L2845" s="2">
        <f t="shared" si="1030"/>
        <v>1.6291951775822744E-3</v>
      </c>
      <c r="M2845" s="2">
        <f t="shared" si="1031"/>
        <v>0.39400456174649717</v>
      </c>
      <c r="N2845" s="167">
        <v>3197</v>
      </c>
      <c r="O2845" s="167">
        <v>6077</v>
      </c>
      <c r="P2845" s="167">
        <v>25</v>
      </c>
      <c r="Q2845" s="167">
        <v>94</v>
      </c>
      <c r="R2845" s="167">
        <v>30</v>
      </c>
      <c r="S2845" s="167"/>
      <c r="X2845" s="1"/>
      <c r="Y2845" s="53">
        <v>4201</v>
      </c>
      <c r="Z2845" s="53">
        <v>227</v>
      </c>
      <c r="AA2845" s="53">
        <v>25</v>
      </c>
      <c r="AB2845" s="53">
        <v>33</v>
      </c>
      <c r="AC2845" s="53">
        <v>45</v>
      </c>
      <c r="AD2845" s="53">
        <v>165</v>
      </c>
      <c r="AE2845" s="53">
        <v>32</v>
      </c>
      <c r="AF2845" s="53">
        <v>105</v>
      </c>
      <c r="AG2845" s="53">
        <v>423</v>
      </c>
      <c r="AH2845" s="53">
        <v>147</v>
      </c>
      <c r="AI2845" s="53">
        <v>161</v>
      </c>
      <c r="AJ2845" s="53">
        <v>126</v>
      </c>
      <c r="AK2845" s="53">
        <v>65</v>
      </c>
      <c r="AL2845" s="53">
        <v>114</v>
      </c>
      <c r="AM2845" s="53">
        <v>53</v>
      </c>
      <c r="AP2845" s="7">
        <f>IF(Q2845&gt;0,RANK(Q2845,(N2845:P2845,Q2845:AF2845)),0)</f>
        <v>7</v>
      </c>
      <c r="AQ2845" s="7">
        <f>IF(R2845&gt;0,RANK(R2845,(N2845:P2845,Q2845:AF2845)),0)</f>
        <v>11</v>
      </c>
      <c r="AR2845" s="7">
        <f>IF(T2845&gt;0,RANK(T2845,(N2845:P2845,Q2845:AF2845)),0)</f>
        <v>0</v>
      </c>
      <c r="AS2845" s="7">
        <f>IF(S2845&gt;0,RANK(S2845,(N2845:P2845,Q2845:AF2845)),0)</f>
        <v>0</v>
      </c>
      <c r="AT2845" s="2">
        <f t="shared" si="1032"/>
        <v>6.1257738677093516E-3</v>
      </c>
      <c r="AU2845" s="2">
        <f t="shared" si="1032"/>
        <v>1.9550342130987292E-3</v>
      </c>
      <c r="AV2845" s="2">
        <f t="shared" si="1033"/>
        <v>0</v>
      </c>
      <c r="AW2845" s="2">
        <f t="shared" si="1034"/>
        <v>0</v>
      </c>
      <c r="AY2845" t="s">
        <v>2525</v>
      </c>
      <c r="AZ2845" t="s">
        <v>1186</v>
      </c>
      <c r="BA2845">
        <v>8</v>
      </c>
      <c r="BC2845">
        <v>3</v>
      </c>
      <c r="BD2845" s="91">
        <v>13</v>
      </c>
      <c r="BE2845" s="93">
        <v>207</v>
      </c>
      <c r="BF2845" s="96">
        <f t="shared" si="1036"/>
        <v>13207</v>
      </c>
      <c r="BG2845" s="96">
        <f t="shared" si="1035"/>
        <v>13207</v>
      </c>
      <c r="BI2845" s="7" t="s">
        <v>1447</v>
      </c>
    </row>
    <row r="2846" spans="1:61" ht="14" hidden="1" customHeight="1" outlineLevel="1" x14ac:dyDescent="0.2">
      <c r="A2846" t="s">
        <v>727</v>
      </c>
      <c r="B2846" t="s">
        <v>1186</v>
      </c>
      <c r="C2846" s="1">
        <f t="shared" si="1037"/>
        <v>3838</v>
      </c>
      <c r="D2846" s="7">
        <f>IF(N2846&gt;0, RANK(N2846,(N2846:P2846,Q2846:AF2846)),0)</f>
        <v>3</v>
      </c>
      <c r="E2846" s="7">
        <f>IF(O2846&gt;0,RANK(O2846,(N2846:P2846,Q2846:AF2846)),0)</f>
        <v>1</v>
      </c>
      <c r="F2846" s="7">
        <f>IF(P2846&gt;0,RANK(P2846,(N2846:P2846,Q2846:AF2846)),0)</f>
        <v>13</v>
      </c>
      <c r="G2846" s="1">
        <f t="shared" si="1028"/>
        <v>750</v>
      </c>
      <c r="H2846" s="2">
        <f t="shared" si="1029"/>
        <v>0.19541427826993227</v>
      </c>
      <c r="I2846" s="2"/>
      <c r="J2846" s="2">
        <f t="shared" si="1030"/>
        <v>0.15164147993746743</v>
      </c>
      <c r="K2846" s="2">
        <f t="shared" si="1030"/>
        <v>0.3470557582073997</v>
      </c>
      <c r="L2846" s="2">
        <f t="shared" si="1030"/>
        <v>7.8165711307972901E-4</v>
      </c>
      <c r="M2846" s="2">
        <f t="shared" si="1031"/>
        <v>0.50052110474205314</v>
      </c>
      <c r="N2846" s="167">
        <v>582</v>
      </c>
      <c r="O2846" s="167">
        <v>1332</v>
      </c>
      <c r="P2846" s="167">
        <v>3</v>
      </c>
      <c r="Q2846" s="167">
        <v>14</v>
      </c>
      <c r="R2846" s="167">
        <v>9</v>
      </c>
      <c r="S2846" s="167"/>
      <c r="X2846" s="1"/>
      <c r="Y2846" s="53">
        <v>1266</v>
      </c>
      <c r="Z2846" s="53">
        <v>51</v>
      </c>
      <c r="AA2846" s="53">
        <v>5</v>
      </c>
      <c r="AB2846" s="53">
        <v>16</v>
      </c>
      <c r="AC2846" s="53">
        <v>13</v>
      </c>
      <c r="AD2846" s="53">
        <v>60</v>
      </c>
      <c r="AE2846" s="53">
        <v>7</v>
      </c>
      <c r="AF2846" s="53">
        <v>34</v>
      </c>
      <c r="AG2846" s="53">
        <v>177</v>
      </c>
      <c r="AH2846" s="53">
        <v>45</v>
      </c>
      <c r="AI2846" s="53">
        <v>46</v>
      </c>
      <c r="AJ2846" s="53">
        <v>44</v>
      </c>
      <c r="AK2846" s="53">
        <v>17</v>
      </c>
      <c r="AL2846" s="53">
        <v>106</v>
      </c>
      <c r="AM2846" s="53">
        <v>11</v>
      </c>
      <c r="AP2846" s="7">
        <f>IF(Q2846&gt;0,RANK(Q2846,(N2846:P2846,Q2846:AF2846)),0)</f>
        <v>8</v>
      </c>
      <c r="AQ2846" s="7">
        <f>IF(R2846&gt;0,RANK(R2846,(N2846:P2846,Q2846:AF2846)),0)</f>
        <v>10</v>
      </c>
      <c r="AR2846" s="7">
        <f>IF(T2846&gt;0,RANK(T2846,(N2846:P2846,Q2846:AF2846)),0)</f>
        <v>0</v>
      </c>
      <c r="AS2846" s="7">
        <f>IF(S2846&gt;0,RANK(S2846,(N2846:P2846,Q2846:AF2846)),0)</f>
        <v>0</v>
      </c>
      <c r="AT2846" s="2">
        <f t="shared" si="1032"/>
        <v>3.6477331943720686E-3</v>
      </c>
      <c r="AU2846" s="2">
        <f t="shared" si="1032"/>
        <v>2.344971339239187E-3</v>
      </c>
      <c r="AV2846" s="2">
        <f t="shared" si="1033"/>
        <v>0</v>
      </c>
      <c r="AW2846" s="2">
        <f t="shared" si="1034"/>
        <v>0</v>
      </c>
      <c r="AY2846" t="s">
        <v>727</v>
      </c>
      <c r="AZ2846" t="s">
        <v>1186</v>
      </c>
      <c r="BA2846">
        <v>12</v>
      </c>
      <c r="BC2846">
        <v>3</v>
      </c>
      <c r="BD2846" s="91">
        <v>13</v>
      </c>
      <c r="BE2846" s="93">
        <v>209</v>
      </c>
      <c r="BF2846" s="96">
        <f t="shared" si="1036"/>
        <v>13209</v>
      </c>
      <c r="BG2846" s="96">
        <f t="shared" si="1035"/>
        <v>13209</v>
      </c>
      <c r="BI2846" s="7" t="s">
        <v>1447</v>
      </c>
    </row>
    <row r="2847" spans="1:61" ht="14" hidden="1" customHeight="1" outlineLevel="1" x14ac:dyDescent="0.2">
      <c r="A2847" t="s">
        <v>2166</v>
      </c>
      <c r="B2847" t="s">
        <v>1186</v>
      </c>
      <c r="C2847" s="1">
        <f t="shared" si="1037"/>
        <v>11565</v>
      </c>
      <c r="D2847" s="7">
        <f>IF(N2847&gt;0, RANK(N2847,(N2847:P2847,Q2847:AF2847)),0)</f>
        <v>3</v>
      </c>
      <c r="E2847" s="7">
        <f>IF(O2847&gt;0,RANK(O2847,(N2847:P2847,Q2847:AF2847)),0)</f>
        <v>1</v>
      </c>
      <c r="F2847" s="7">
        <f>IF(P2847&gt;0,RANK(P2847,(N2847:P2847,Q2847:AF2847)),0)</f>
        <v>10</v>
      </c>
      <c r="G2847" s="1">
        <f t="shared" si="1028"/>
        <v>1968</v>
      </c>
      <c r="H2847" s="2">
        <f t="shared" si="1029"/>
        <v>0.1701686121919585</v>
      </c>
      <c r="I2847" s="2"/>
      <c r="J2847" s="2">
        <f t="shared" si="1030"/>
        <v>0.20683095546908775</v>
      </c>
      <c r="K2847" s="2">
        <f t="shared" si="1030"/>
        <v>0.37699956766104625</v>
      </c>
      <c r="L2847" s="2">
        <f t="shared" si="1030"/>
        <v>1.8158236057068742E-3</v>
      </c>
      <c r="M2847" s="2">
        <f t="shared" si="1031"/>
        <v>0.41435365326415918</v>
      </c>
      <c r="N2847" s="167">
        <v>2392</v>
      </c>
      <c r="O2847" s="167">
        <v>4360</v>
      </c>
      <c r="P2847" s="167">
        <v>21</v>
      </c>
      <c r="Q2847" s="167">
        <v>57</v>
      </c>
      <c r="R2847" s="167">
        <v>18</v>
      </c>
      <c r="S2847" s="167"/>
      <c r="X2847" s="1"/>
      <c r="Y2847" s="53">
        <v>3502</v>
      </c>
      <c r="Z2847" s="53">
        <v>166</v>
      </c>
      <c r="AA2847" s="53">
        <v>18</v>
      </c>
      <c r="AB2847" s="53">
        <v>18</v>
      </c>
      <c r="AC2847" s="53">
        <v>30</v>
      </c>
      <c r="AD2847" s="53">
        <v>96</v>
      </c>
      <c r="AE2847" s="53">
        <v>22</v>
      </c>
      <c r="AF2847" s="53">
        <v>75</v>
      </c>
      <c r="AG2847" s="53">
        <v>371</v>
      </c>
      <c r="AH2847" s="53">
        <v>79</v>
      </c>
      <c r="AI2847" s="53">
        <v>66</v>
      </c>
      <c r="AJ2847" s="53">
        <v>107</v>
      </c>
      <c r="AK2847" s="53">
        <v>43</v>
      </c>
      <c r="AL2847" s="53">
        <v>78</v>
      </c>
      <c r="AM2847" s="53">
        <v>46</v>
      </c>
      <c r="AP2847" s="7">
        <f>IF(Q2847&gt;0,RANK(Q2847,(N2847:P2847,Q2847:AF2847)),0)</f>
        <v>7</v>
      </c>
      <c r="AQ2847" s="7">
        <f>IF(R2847&gt;0,RANK(R2847,(N2847:P2847,Q2847:AF2847)),0)</f>
        <v>11</v>
      </c>
      <c r="AR2847" s="7">
        <f>IF(T2847&gt;0,RANK(T2847,(N2847:P2847,Q2847:AF2847)),0)</f>
        <v>0</v>
      </c>
      <c r="AS2847" s="7">
        <f>IF(S2847&gt;0,RANK(S2847,(N2847:P2847,Q2847:AF2847)),0)</f>
        <v>0</v>
      </c>
      <c r="AT2847" s="2">
        <f t="shared" si="1032"/>
        <v>4.9286640726329441E-3</v>
      </c>
      <c r="AU2847" s="2">
        <f t="shared" si="1032"/>
        <v>1.5564202334630351E-3</v>
      </c>
      <c r="AV2847" s="2">
        <f t="shared" si="1033"/>
        <v>0</v>
      </c>
      <c r="AW2847" s="2">
        <f t="shared" si="1034"/>
        <v>0</v>
      </c>
      <c r="AY2847" t="s">
        <v>2166</v>
      </c>
      <c r="AZ2847" t="s">
        <v>1186</v>
      </c>
      <c r="BA2847">
        <v>10</v>
      </c>
      <c r="BC2847">
        <v>3</v>
      </c>
      <c r="BD2847" s="91">
        <v>13</v>
      </c>
      <c r="BE2847" s="93">
        <v>211</v>
      </c>
      <c r="BF2847" s="96">
        <f t="shared" si="1036"/>
        <v>13211</v>
      </c>
      <c r="BG2847" s="96">
        <f t="shared" si="1035"/>
        <v>13211</v>
      </c>
      <c r="BI2847" s="7" t="s">
        <v>1447</v>
      </c>
    </row>
    <row r="2848" spans="1:61" ht="14" hidden="1" customHeight="1" outlineLevel="1" x14ac:dyDescent="0.2">
      <c r="A2848" t="s">
        <v>1027</v>
      </c>
      <c r="B2848" t="s">
        <v>1186</v>
      </c>
      <c r="C2848" s="1">
        <f t="shared" si="1037"/>
        <v>14731</v>
      </c>
      <c r="D2848" s="7">
        <f>IF(N2848&gt;0, RANK(N2848,(N2848:P2848,Q2848:AF2848)),0)</f>
        <v>3</v>
      </c>
      <c r="E2848" s="7">
        <f>IF(O2848&gt;0,RANK(O2848,(N2848:P2848,Q2848:AF2848)),0)</f>
        <v>1</v>
      </c>
      <c r="F2848" s="7">
        <f>IF(P2848&gt;0,RANK(P2848,(N2848:P2848,Q2848:AF2848)),0)</f>
        <v>13</v>
      </c>
      <c r="G2848" s="1">
        <f t="shared" si="1028"/>
        <v>5535</v>
      </c>
      <c r="H2848" s="2">
        <f t="shared" si="1029"/>
        <v>0.37573823908763831</v>
      </c>
      <c r="I2848" s="2"/>
      <c r="J2848" s="2">
        <f t="shared" si="1030"/>
        <v>5.1931301337315862E-2</v>
      </c>
      <c r="K2848" s="2">
        <f t="shared" si="1030"/>
        <v>0.4276695404249542</v>
      </c>
      <c r="L2848" s="2">
        <f t="shared" si="1030"/>
        <v>1.3576810807141404E-3</v>
      </c>
      <c r="M2848" s="2">
        <f t="shared" si="1031"/>
        <v>0.51904147715701587</v>
      </c>
      <c r="N2848" s="167">
        <v>765</v>
      </c>
      <c r="O2848" s="167">
        <v>6300</v>
      </c>
      <c r="P2848" s="167">
        <v>20</v>
      </c>
      <c r="Q2848" s="167">
        <v>112</v>
      </c>
      <c r="R2848" s="167">
        <v>49</v>
      </c>
      <c r="S2848" s="167"/>
      <c r="X2848" s="1"/>
      <c r="Y2848" s="53">
        <v>4793</v>
      </c>
      <c r="Z2848" s="53">
        <v>354</v>
      </c>
      <c r="AA2848" s="53">
        <v>42</v>
      </c>
      <c r="AB2848" s="53">
        <v>59</v>
      </c>
      <c r="AC2848" s="53">
        <v>86</v>
      </c>
      <c r="AD2848" s="53">
        <v>407</v>
      </c>
      <c r="AE2848" s="53">
        <v>76</v>
      </c>
      <c r="AF2848" s="53">
        <v>263</v>
      </c>
      <c r="AG2848" s="53">
        <v>538</v>
      </c>
      <c r="AH2848" s="53">
        <v>107</v>
      </c>
      <c r="AI2848" s="53">
        <v>253</v>
      </c>
      <c r="AJ2848" s="53">
        <v>125</v>
      </c>
      <c r="AK2848" s="53">
        <v>72</v>
      </c>
      <c r="AL2848" s="53">
        <v>257</v>
      </c>
      <c r="AM2848" s="53">
        <v>53</v>
      </c>
      <c r="AP2848" s="7">
        <f>IF(Q2848&gt;0,RANK(Q2848,(N2848:P2848,Q2848:AF2848)),0)</f>
        <v>7</v>
      </c>
      <c r="AQ2848" s="7">
        <f>IF(R2848&gt;0,RANK(R2848,(N2848:P2848,Q2848:AF2848)),0)</f>
        <v>11</v>
      </c>
      <c r="AR2848" s="7">
        <f>IF(T2848&gt;0,RANK(T2848,(N2848:P2848,Q2848:AF2848)),0)</f>
        <v>0</v>
      </c>
      <c r="AS2848" s="7">
        <f>IF(S2848&gt;0,RANK(S2848,(N2848:P2848,Q2848:AF2848)),0)</f>
        <v>0</v>
      </c>
      <c r="AT2848" s="2">
        <f t="shared" si="1032"/>
        <v>7.6030140519991853E-3</v>
      </c>
      <c r="AU2848" s="2">
        <f t="shared" si="1032"/>
        <v>3.3263186477496434E-3</v>
      </c>
      <c r="AV2848" s="2">
        <f t="shared" si="1033"/>
        <v>0</v>
      </c>
      <c r="AW2848" s="2">
        <f t="shared" si="1034"/>
        <v>0</v>
      </c>
      <c r="AY2848" t="s">
        <v>1027</v>
      </c>
      <c r="AZ2848" t="s">
        <v>1186</v>
      </c>
      <c r="BA2848">
        <v>14</v>
      </c>
      <c r="BC2848">
        <v>3</v>
      </c>
      <c r="BD2848" s="91">
        <v>13</v>
      </c>
      <c r="BE2848" s="93">
        <v>213</v>
      </c>
      <c r="BF2848" s="96">
        <f t="shared" si="1036"/>
        <v>13213</v>
      </c>
      <c r="BG2848" s="96">
        <f t="shared" si="1035"/>
        <v>13213</v>
      </c>
      <c r="BI2848" s="7" t="s">
        <v>1447</v>
      </c>
    </row>
    <row r="2849" spans="1:61" ht="14" hidden="1" customHeight="1" outlineLevel="1" x14ac:dyDescent="0.2">
      <c r="A2849" t="s">
        <v>1930</v>
      </c>
      <c r="B2849" t="s">
        <v>1186</v>
      </c>
      <c r="C2849" s="1">
        <f t="shared" si="1037"/>
        <v>79348</v>
      </c>
      <c r="D2849" s="7">
        <f>IF(N2849&gt;0, RANK(N2849,(N2849:P2849,Q2849:AF2849)),0)</f>
        <v>1</v>
      </c>
      <c r="E2849" s="7">
        <f>IF(O2849&gt;0,RANK(O2849,(N2849:P2849,Q2849:AF2849)),0)</f>
        <v>2</v>
      </c>
      <c r="F2849" s="7">
        <f>IF(P2849&gt;0,RANK(P2849,(N2849:P2849,Q2849:AF2849)),0)</f>
        <v>11</v>
      </c>
      <c r="G2849" s="1">
        <f t="shared" si="1028"/>
        <v>17253</v>
      </c>
      <c r="H2849" s="2">
        <f t="shared" si="1029"/>
        <v>0.21743459192418207</v>
      </c>
      <c r="I2849" s="2"/>
      <c r="J2849" s="2">
        <f t="shared" si="1030"/>
        <v>0.4103443060946716</v>
      </c>
      <c r="K2849" s="2">
        <f t="shared" si="1030"/>
        <v>0.19290971417048949</v>
      </c>
      <c r="L2849" s="2">
        <f t="shared" si="1030"/>
        <v>2.9364319201492161E-3</v>
      </c>
      <c r="M2849" s="2">
        <f t="shared" si="1031"/>
        <v>0.39380954781468963</v>
      </c>
      <c r="N2849" s="167">
        <v>32560</v>
      </c>
      <c r="O2849" s="167">
        <v>15307</v>
      </c>
      <c r="P2849" s="167">
        <v>233</v>
      </c>
      <c r="Q2849" s="167">
        <v>488</v>
      </c>
      <c r="R2849" s="167">
        <v>226</v>
      </c>
      <c r="S2849" s="167"/>
      <c r="X2849" s="1"/>
      <c r="Y2849" s="53">
        <v>12544</v>
      </c>
      <c r="Z2849" s="53">
        <v>2432</v>
      </c>
      <c r="AA2849" s="53">
        <v>677</v>
      </c>
      <c r="AB2849" s="53">
        <v>256</v>
      </c>
      <c r="AC2849" s="53">
        <v>310</v>
      </c>
      <c r="AD2849" s="53">
        <v>597</v>
      </c>
      <c r="AE2849" s="53">
        <v>206</v>
      </c>
      <c r="AF2849" s="53">
        <v>539</v>
      </c>
      <c r="AG2849" s="53">
        <v>6577</v>
      </c>
      <c r="AH2849" s="53">
        <v>2004</v>
      </c>
      <c r="AI2849" s="53">
        <v>391</v>
      </c>
      <c r="AJ2849" s="53">
        <v>2048</v>
      </c>
      <c r="AK2849" s="53">
        <v>900</v>
      </c>
      <c r="AL2849" s="53">
        <v>422</v>
      </c>
      <c r="AM2849" s="53">
        <v>631</v>
      </c>
      <c r="AP2849" s="7">
        <f>IF(Q2849&gt;0,RANK(Q2849,(N2849:P2849,Q2849:AF2849)),0)</f>
        <v>8</v>
      </c>
      <c r="AQ2849" s="7">
        <f>IF(R2849&gt;0,RANK(R2849,(N2849:P2849,Q2849:AF2849)),0)</f>
        <v>12</v>
      </c>
      <c r="AR2849" s="7">
        <f>IF(T2849&gt;0,RANK(T2849,(N2849:P2849,Q2849:AF2849)),0)</f>
        <v>0</v>
      </c>
      <c r="AS2849" s="7">
        <f>IF(S2849&gt;0,RANK(S2849,(N2849:P2849,Q2849:AF2849)),0)</f>
        <v>0</v>
      </c>
      <c r="AT2849" s="2">
        <f t="shared" si="1032"/>
        <v>6.1501235065786154E-3</v>
      </c>
      <c r="AU2849" s="2">
        <f t="shared" si="1032"/>
        <v>2.848212935423703E-3</v>
      </c>
      <c r="AV2849" s="2">
        <f t="shared" si="1033"/>
        <v>0</v>
      </c>
      <c r="AW2849" s="2">
        <f t="shared" si="1034"/>
        <v>0</v>
      </c>
      <c r="AY2849" t="s">
        <v>1930</v>
      </c>
      <c r="AZ2849" t="s">
        <v>1186</v>
      </c>
      <c r="BC2849">
        <v>3</v>
      </c>
      <c r="BD2849" s="91">
        <v>13</v>
      </c>
      <c r="BE2849" s="93">
        <v>215</v>
      </c>
      <c r="BF2849" s="96">
        <f t="shared" si="1036"/>
        <v>13215</v>
      </c>
      <c r="BG2849" s="96">
        <f t="shared" si="1035"/>
        <v>13215</v>
      </c>
      <c r="BI2849" s="7" t="s">
        <v>1447</v>
      </c>
    </row>
    <row r="2850" spans="1:61" ht="14" hidden="1" customHeight="1" outlineLevel="1" x14ac:dyDescent="0.2">
      <c r="A2850" t="s">
        <v>1716</v>
      </c>
      <c r="B2850" t="s">
        <v>1186</v>
      </c>
      <c r="C2850" s="1">
        <f t="shared" si="1037"/>
        <v>53572</v>
      </c>
      <c r="D2850" s="7">
        <f>IF(N2850&gt;0, RANK(N2850,(N2850:P2850,Q2850:AF2850)),0)</f>
        <v>1</v>
      </c>
      <c r="E2850" s="7">
        <f>IF(O2850&gt;0,RANK(O2850,(N2850:P2850,Q2850:AF2850)),0)</f>
        <v>2</v>
      </c>
      <c r="F2850" s="7">
        <f>IF(P2850&gt;0,RANK(P2850,(N2850:P2850,Q2850:AF2850)),0)</f>
        <v>11</v>
      </c>
      <c r="G2850" s="1">
        <f t="shared" si="1028"/>
        <v>7007</v>
      </c>
      <c r="H2850" s="2">
        <f t="shared" si="1029"/>
        <v>0.13079593817665944</v>
      </c>
      <c r="I2850" s="2"/>
      <c r="J2850" s="2">
        <f t="shared" si="1030"/>
        <v>0.3817292615545434</v>
      </c>
      <c r="K2850" s="2">
        <f t="shared" si="1030"/>
        <v>0.25093332337788399</v>
      </c>
      <c r="L2850" s="2">
        <f t="shared" si="1030"/>
        <v>2.4639737176136789E-3</v>
      </c>
      <c r="M2850" s="2">
        <f t="shared" si="1031"/>
        <v>0.36487344134995897</v>
      </c>
      <c r="N2850" s="167">
        <v>20450</v>
      </c>
      <c r="O2850" s="167">
        <v>13443</v>
      </c>
      <c r="P2850" s="167">
        <v>132</v>
      </c>
      <c r="Q2850" s="167">
        <v>310</v>
      </c>
      <c r="R2850" s="167">
        <v>125</v>
      </c>
      <c r="S2850" s="167"/>
      <c r="X2850" s="1"/>
      <c r="Y2850" s="53">
        <v>8222</v>
      </c>
      <c r="Z2850" s="53">
        <v>1076</v>
      </c>
      <c r="AA2850" s="53">
        <v>179</v>
      </c>
      <c r="AB2850" s="53">
        <v>136</v>
      </c>
      <c r="AC2850" s="53">
        <v>177</v>
      </c>
      <c r="AD2850" s="53">
        <v>442</v>
      </c>
      <c r="AE2850" s="53">
        <v>103</v>
      </c>
      <c r="AF2850" s="53">
        <v>365</v>
      </c>
      <c r="AG2850" s="53">
        <v>4116</v>
      </c>
      <c r="AH2850" s="53">
        <v>1348</v>
      </c>
      <c r="AI2850" s="53">
        <v>345</v>
      </c>
      <c r="AJ2850" s="53">
        <v>1429</v>
      </c>
      <c r="AK2850" s="53">
        <v>501</v>
      </c>
      <c r="AL2850" s="53">
        <v>321</v>
      </c>
      <c r="AM2850" s="53">
        <v>352</v>
      </c>
      <c r="AP2850" s="7">
        <f>IF(Q2850&gt;0,RANK(Q2850,(N2850:P2850,Q2850:AF2850)),0)</f>
        <v>7</v>
      </c>
      <c r="AQ2850" s="7">
        <f>IF(R2850&gt;0,RANK(R2850,(N2850:P2850,Q2850:AF2850)),0)</f>
        <v>12</v>
      </c>
      <c r="AR2850" s="7">
        <f>IF(T2850&gt;0,RANK(T2850,(N2850:P2850,Q2850:AF2850)),0)</f>
        <v>0</v>
      </c>
      <c r="AS2850" s="7">
        <f>IF(S2850&gt;0,RANK(S2850,(N2850:P2850,Q2850:AF2850)),0)</f>
        <v>0</v>
      </c>
      <c r="AT2850" s="2">
        <f t="shared" si="1032"/>
        <v>5.7866049428806094E-3</v>
      </c>
      <c r="AU2850" s="2">
        <f t="shared" si="1032"/>
        <v>2.333308444709923E-3</v>
      </c>
      <c r="AV2850" s="2">
        <f t="shared" si="1033"/>
        <v>0</v>
      </c>
      <c r="AW2850" s="2">
        <f t="shared" si="1034"/>
        <v>0</v>
      </c>
      <c r="AY2850" t="s">
        <v>1716</v>
      </c>
      <c r="AZ2850" t="s">
        <v>1186</v>
      </c>
      <c r="BC2850">
        <v>3</v>
      </c>
      <c r="BD2850" s="91">
        <v>13</v>
      </c>
      <c r="BE2850" s="93">
        <v>217</v>
      </c>
      <c r="BF2850" s="96">
        <f t="shared" si="1036"/>
        <v>13217</v>
      </c>
      <c r="BG2850" s="96">
        <f t="shared" si="1035"/>
        <v>13217</v>
      </c>
      <c r="BI2850" s="7" t="s">
        <v>1447</v>
      </c>
    </row>
    <row r="2851" spans="1:61" ht="14" hidden="1" customHeight="1" outlineLevel="1" x14ac:dyDescent="0.2">
      <c r="A2851" t="s">
        <v>1277</v>
      </c>
      <c r="B2851" t="s">
        <v>1186</v>
      </c>
      <c r="C2851" s="1">
        <f t="shared" si="1037"/>
        <v>24909</v>
      </c>
      <c r="D2851" s="7">
        <f>IF(N2851&gt;0, RANK(N2851,(N2851:P2851,Q2851:AF2851)),0)</f>
        <v>3</v>
      </c>
      <c r="E2851" s="7">
        <f>IF(O2851&gt;0,RANK(O2851,(N2851:P2851,Q2851:AF2851)),0)</f>
        <v>1</v>
      </c>
      <c r="F2851" s="7">
        <f>IF(P2851&gt;0,RANK(P2851,(N2851:P2851,Q2851:AF2851)),0)</f>
        <v>12</v>
      </c>
      <c r="G2851" s="1">
        <f t="shared" si="1028"/>
        <v>4466</v>
      </c>
      <c r="H2851" s="2">
        <f t="shared" si="1029"/>
        <v>0.17929262515556627</v>
      </c>
      <c r="I2851" s="2"/>
      <c r="J2851" s="2">
        <f t="shared" si="1030"/>
        <v>0.21871612670119234</v>
      </c>
      <c r="K2851" s="2">
        <f t="shared" si="1030"/>
        <v>0.3980087518567586</v>
      </c>
      <c r="L2851" s="2">
        <f t="shared" si="1030"/>
        <v>2.0073065960094743E-3</v>
      </c>
      <c r="M2851" s="2">
        <f t="shared" si="1031"/>
        <v>0.38126781484603961</v>
      </c>
      <c r="N2851" s="167">
        <v>5448</v>
      </c>
      <c r="O2851" s="167">
        <v>9914</v>
      </c>
      <c r="P2851" s="167">
        <v>50</v>
      </c>
      <c r="Q2851" s="167">
        <v>258</v>
      </c>
      <c r="R2851" s="167">
        <v>66</v>
      </c>
      <c r="S2851" s="167"/>
      <c r="X2851" s="1"/>
      <c r="Y2851" s="53">
        <v>6165</v>
      </c>
      <c r="Z2851" s="53">
        <v>603</v>
      </c>
      <c r="AA2851" s="53">
        <v>70</v>
      </c>
      <c r="AB2851" s="53">
        <v>40</v>
      </c>
      <c r="AC2851" s="53">
        <v>62</v>
      </c>
      <c r="AD2851" s="53">
        <v>233</v>
      </c>
      <c r="AE2851" s="53">
        <v>56</v>
      </c>
      <c r="AF2851" s="53">
        <v>202</v>
      </c>
      <c r="AG2851" s="53">
        <v>797</v>
      </c>
      <c r="AH2851" s="53">
        <v>149</v>
      </c>
      <c r="AI2851" s="53">
        <v>159</v>
      </c>
      <c r="AJ2851" s="53">
        <v>246</v>
      </c>
      <c r="AK2851" s="53">
        <v>89</v>
      </c>
      <c r="AL2851" s="53">
        <v>174</v>
      </c>
      <c r="AM2851" s="53">
        <v>128</v>
      </c>
      <c r="AP2851" s="7">
        <f>IF(Q2851&gt;0,RANK(Q2851,(N2851:P2851,Q2851:AF2851)),0)</f>
        <v>5</v>
      </c>
      <c r="AQ2851" s="7">
        <f>IF(R2851&gt;0,RANK(R2851,(N2851:P2851,Q2851:AF2851)),0)</f>
        <v>9</v>
      </c>
      <c r="AR2851" s="7">
        <f>IF(T2851&gt;0,RANK(T2851,(N2851:P2851,Q2851:AF2851)),0)</f>
        <v>0</v>
      </c>
      <c r="AS2851" s="7">
        <f>IF(S2851&gt;0,RANK(S2851,(N2851:P2851,Q2851:AF2851)),0)</f>
        <v>0</v>
      </c>
      <c r="AT2851" s="2">
        <f t="shared" si="1032"/>
        <v>1.0357702035408888E-2</v>
      </c>
      <c r="AU2851" s="2">
        <f t="shared" si="1032"/>
        <v>2.6496447067325063E-3</v>
      </c>
      <c r="AV2851" s="2">
        <f t="shared" si="1033"/>
        <v>0</v>
      </c>
      <c r="AW2851" s="2">
        <f t="shared" si="1034"/>
        <v>0</v>
      </c>
      <c r="AY2851" t="s">
        <v>1277</v>
      </c>
      <c r="AZ2851" t="s">
        <v>1186</v>
      </c>
      <c r="BA2851">
        <v>10</v>
      </c>
      <c r="BC2851">
        <v>3</v>
      </c>
      <c r="BD2851" s="91">
        <v>13</v>
      </c>
      <c r="BE2851" s="93">
        <v>219</v>
      </c>
      <c r="BF2851" s="96">
        <f t="shared" si="1036"/>
        <v>13219</v>
      </c>
      <c r="BG2851" s="96">
        <f t="shared" si="1035"/>
        <v>13219</v>
      </c>
      <c r="BI2851" s="7" t="s">
        <v>1447</v>
      </c>
    </row>
    <row r="2852" spans="1:61" ht="14" hidden="1" customHeight="1" outlineLevel="1" x14ac:dyDescent="0.2">
      <c r="A2852" t="s">
        <v>811</v>
      </c>
      <c r="B2852" t="s">
        <v>1186</v>
      </c>
      <c r="C2852" s="1">
        <f t="shared" si="1037"/>
        <v>7970</v>
      </c>
      <c r="D2852" s="7">
        <f>IF(N2852&gt;0, RANK(N2852,(N2852:P2852,Q2852:AF2852)),0)</f>
        <v>3</v>
      </c>
      <c r="E2852" s="7">
        <f>IF(O2852&gt;0,RANK(O2852,(N2852:P2852,Q2852:AF2852)),0)</f>
        <v>1</v>
      </c>
      <c r="F2852" s="7">
        <f>IF(P2852&gt;0,RANK(P2852,(N2852:P2852,Q2852:AF2852)),0)</f>
        <v>9</v>
      </c>
      <c r="G2852" s="1">
        <f t="shared" si="1028"/>
        <v>1181</v>
      </c>
      <c r="H2852" s="2">
        <f t="shared" si="1029"/>
        <v>0.14818067754077791</v>
      </c>
      <c r="I2852" s="2"/>
      <c r="J2852" s="2">
        <f t="shared" si="1030"/>
        <v>0.21580928481806774</v>
      </c>
      <c r="K2852" s="2">
        <f t="shared" si="1030"/>
        <v>0.36398996235884568</v>
      </c>
      <c r="L2852" s="2">
        <f t="shared" si="1030"/>
        <v>2.509410288582183E-3</v>
      </c>
      <c r="M2852" s="2">
        <f t="shared" si="1031"/>
        <v>0.41769134253450441</v>
      </c>
      <c r="N2852" s="167">
        <v>1720</v>
      </c>
      <c r="O2852" s="167">
        <v>2901</v>
      </c>
      <c r="P2852" s="167">
        <v>20</v>
      </c>
      <c r="Q2852" s="167">
        <v>74</v>
      </c>
      <c r="R2852" s="167">
        <v>16</v>
      </c>
      <c r="S2852" s="167"/>
      <c r="X2852" s="1"/>
      <c r="Y2852" s="53">
        <v>2176</v>
      </c>
      <c r="Z2852" s="53">
        <v>132</v>
      </c>
      <c r="AA2852" s="53">
        <v>20</v>
      </c>
      <c r="AB2852" s="53">
        <v>16</v>
      </c>
      <c r="AC2852" s="53">
        <v>27</v>
      </c>
      <c r="AD2852" s="53">
        <v>109</v>
      </c>
      <c r="AE2852" s="53">
        <v>20</v>
      </c>
      <c r="AF2852" s="53">
        <v>75</v>
      </c>
      <c r="AG2852" s="53">
        <v>279</v>
      </c>
      <c r="AH2852" s="53">
        <v>61</v>
      </c>
      <c r="AI2852" s="53">
        <v>68</v>
      </c>
      <c r="AJ2852" s="53">
        <v>94</v>
      </c>
      <c r="AK2852" s="53">
        <v>31</v>
      </c>
      <c r="AL2852" s="53">
        <v>103</v>
      </c>
      <c r="AM2852" s="53">
        <v>28</v>
      </c>
      <c r="AP2852" s="7">
        <f>IF(Q2852&gt;0,RANK(Q2852,(N2852:P2852,Q2852:AF2852)),0)</f>
        <v>7</v>
      </c>
      <c r="AQ2852" s="7">
        <f>IF(R2852&gt;0,RANK(R2852,(N2852:P2852,Q2852:AF2852)),0)</f>
        <v>12</v>
      </c>
      <c r="AR2852" s="7">
        <f>IF(T2852&gt;0,RANK(T2852,(N2852:P2852,Q2852:AF2852)),0)</f>
        <v>0</v>
      </c>
      <c r="AS2852" s="7">
        <f>IF(S2852&gt;0,RANK(S2852,(N2852:P2852,Q2852:AF2852)),0)</f>
        <v>0</v>
      </c>
      <c r="AT2852" s="2">
        <f t="shared" si="1032"/>
        <v>9.2848180677540786E-3</v>
      </c>
      <c r="AU2852" s="2">
        <f t="shared" si="1032"/>
        <v>2.0075282308657464E-3</v>
      </c>
      <c r="AV2852" s="2">
        <f t="shared" si="1033"/>
        <v>0</v>
      </c>
      <c r="AW2852" s="2">
        <f t="shared" si="1034"/>
        <v>0</v>
      </c>
      <c r="AY2852" t="s">
        <v>811</v>
      </c>
      <c r="AZ2852" t="s">
        <v>1186</v>
      </c>
      <c r="BA2852">
        <v>10</v>
      </c>
      <c r="BC2852">
        <v>3</v>
      </c>
      <c r="BD2852" s="91">
        <v>13</v>
      </c>
      <c r="BE2852" s="93">
        <v>221</v>
      </c>
      <c r="BF2852" s="96">
        <f t="shared" si="1036"/>
        <v>13221</v>
      </c>
      <c r="BG2852" s="96">
        <f t="shared" si="1035"/>
        <v>13221</v>
      </c>
      <c r="BI2852" s="7" t="s">
        <v>1447</v>
      </c>
    </row>
    <row r="2853" spans="1:61" ht="14" hidden="1" customHeight="1" outlineLevel="1" x14ac:dyDescent="0.2">
      <c r="A2853" t="s">
        <v>951</v>
      </c>
      <c r="B2853" t="s">
        <v>1186</v>
      </c>
      <c r="C2853" s="1">
        <f t="shared" si="1037"/>
        <v>83986</v>
      </c>
      <c r="D2853" s="7">
        <f>IF(N2853&gt;0, RANK(N2853,(N2853:P2853,Q2853:AF2853)),0)</f>
        <v>2</v>
      </c>
      <c r="E2853" s="7">
        <f>IF(O2853&gt;0,RANK(O2853,(N2853:P2853,Q2853:AF2853)),0)</f>
        <v>1</v>
      </c>
      <c r="F2853" s="7">
        <f>IF(P2853&gt;0,RANK(P2853,(N2853:P2853,Q2853:AF2853)),0)</f>
        <v>12</v>
      </c>
      <c r="G2853" s="1">
        <f t="shared" si="1028"/>
        <v>11479</v>
      </c>
      <c r="H2853" s="2">
        <f t="shared" si="1029"/>
        <v>0.13667754149501107</v>
      </c>
      <c r="I2853" s="2"/>
      <c r="J2853" s="2">
        <f t="shared" si="1030"/>
        <v>0.22763317695806443</v>
      </c>
      <c r="K2853" s="2">
        <f t="shared" si="1030"/>
        <v>0.3643107184530755</v>
      </c>
      <c r="L2853" s="2">
        <f t="shared" si="1030"/>
        <v>2.4289762579477532E-3</v>
      </c>
      <c r="M2853" s="2">
        <f t="shared" si="1031"/>
        <v>0.40562712833091236</v>
      </c>
      <c r="N2853" s="167">
        <v>19118</v>
      </c>
      <c r="O2853" s="167">
        <v>30597</v>
      </c>
      <c r="P2853" s="167">
        <v>204</v>
      </c>
      <c r="Q2853" s="167">
        <v>759</v>
      </c>
      <c r="R2853" s="167">
        <v>252</v>
      </c>
      <c r="S2853" s="167"/>
      <c r="X2853" s="1"/>
      <c r="Y2853" s="53">
        <v>18444</v>
      </c>
      <c r="Z2853" s="53">
        <v>1750</v>
      </c>
      <c r="AA2853" s="53">
        <v>181</v>
      </c>
      <c r="AB2853" s="53">
        <v>222</v>
      </c>
      <c r="AC2853" s="53">
        <v>305</v>
      </c>
      <c r="AD2853" s="53">
        <v>1215</v>
      </c>
      <c r="AE2853" s="53">
        <v>247</v>
      </c>
      <c r="AF2853" s="53">
        <v>1024</v>
      </c>
      <c r="AG2853" s="53">
        <v>4234</v>
      </c>
      <c r="AH2853" s="53">
        <v>1338</v>
      </c>
      <c r="AI2853" s="53">
        <v>762</v>
      </c>
      <c r="AJ2853" s="53">
        <v>1424</v>
      </c>
      <c r="AK2853" s="53">
        <v>604</v>
      </c>
      <c r="AL2853" s="53">
        <v>931</v>
      </c>
      <c r="AM2853" s="53">
        <v>375</v>
      </c>
      <c r="AP2853" s="7">
        <f>IF(Q2853&gt;0,RANK(Q2853,(N2853:P2853,Q2853:AF2853)),0)</f>
        <v>7</v>
      </c>
      <c r="AQ2853" s="7">
        <f>IF(R2853&gt;0,RANK(R2853,(N2853:P2853,Q2853:AF2853)),0)</f>
        <v>9</v>
      </c>
      <c r="AR2853" s="7">
        <f>IF(T2853&gt;0,RANK(T2853,(N2853:P2853,Q2853:AF2853)),0)</f>
        <v>0</v>
      </c>
      <c r="AS2853" s="7">
        <f>IF(S2853&gt;0,RANK(S2853,(N2853:P2853,Q2853:AF2853)),0)</f>
        <v>0</v>
      </c>
      <c r="AT2853" s="2">
        <f t="shared" si="1032"/>
        <v>9.0372204891291403E-3</v>
      </c>
      <c r="AU2853" s="2">
        <f t="shared" si="1032"/>
        <v>3.0005000833472247E-3</v>
      </c>
      <c r="AV2853" s="2">
        <f t="shared" si="1033"/>
        <v>0</v>
      </c>
      <c r="AW2853" s="2">
        <f t="shared" si="1034"/>
        <v>0</v>
      </c>
      <c r="AY2853" t="s">
        <v>951</v>
      </c>
      <c r="AZ2853" t="s">
        <v>1186</v>
      </c>
      <c r="BA2853">
        <v>14</v>
      </c>
      <c r="BC2853">
        <v>3</v>
      </c>
      <c r="BD2853" s="91">
        <v>13</v>
      </c>
      <c r="BE2853" s="93">
        <v>223</v>
      </c>
      <c r="BF2853" s="96">
        <f t="shared" si="1036"/>
        <v>13223</v>
      </c>
      <c r="BG2853" s="96">
        <f t="shared" si="1035"/>
        <v>13223</v>
      </c>
      <c r="BI2853" s="7" t="s">
        <v>1447</v>
      </c>
    </row>
    <row r="2854" spans="1:61" ht="14" hidden="1" customHeight="1" outlineLevel="1" x14ac:dyDescent="0.2">
      <c r="A2854" t="s">
        <v>2267</v>
      </c>
      <c r="B2854" t="s">
        <v>1186</v>
      </c>
      <c r="C2854" s="1">
        <f t="shared" si="1037"/>
        <v>12352</v>
      </c>
      <c r="D2854" s="7">
        <f>IF(N2854&gt;0, RANK(N2854,(N2854:P2854,Q2854:AF2854)),0)</f>
        <v>1</v>
      </c>
      <c r="E2854" s="7">
        <f>IF(O2854&gt;0,RANK(O2854,(N2854:P2854,Q2854:AF2854)),0)</f>
        <v>2</v>
      </c>
      <c r="F2854" s="7">
        <f>IF(P2854&gt;0,RANK(P2854,(N2854:P2854,Q2854:AF2854)),0)</f>
        <v>11</v>
      </c>
      <c r="G2854" s="1">
        <f t="shared" si="1028"/>
        <v>674</v>
      </c>
      <c r="H2854" s="2">
        <f t="shared" si="1029"/>
        <v>5.4566062176165803E-2</v>
      </c>
      <c r="I2854" s="2"/>
      <c r="J2854" s="2">
        <f t="shared" si="1030"/>
        <v>0.32642487046632124</v>
      </c>
      <c r="K2854" s="2">
        <f t="shared" si="1030"/>
        <v>0.27185880829015546</v>
      </c>
      <c r="L2854" s="2">
        <f t="shared" si="1030"/>
        <v>1.9430051813471502E-3</v>
      </c>
      <c r="M2854" s="2">
        <f t="shared" si="1031"/>
        <v>0.39977331606217609</v>
      </c>
      <c r="N2854" s="167">
        <v>4032</v>
      </c>
      <c r="O2854" s="167">
        <v>3358</v>
      </c>
      <c r="P2854" s="167">
        <v>24</v>
      </c>
      <c r="Q2854" s="167">
        <v>78</v>
      </c>
      <c r="R2854" s="167">
        <v>23</v>
      </c>
      <c r="S2854" s="167"/>
      <c r="X2854" s="1"/>
      <c r="Y2854" s="53">
        <v>2629</v>
      </c>
      <c r="Z2854" s="53">
        <v>235</v>
      </c>
      <c r="AA2854" s="53">
        <v>58</v>
      </c>
      <c r="AB2854" s="53">
        <v>37</v>
      </c>
      <c r="AC2854" s="53">
        <v>39</v>
      </c>
      <c r="AD2854" s="53">
        <v>131</v>
      </c>
      <c r="AE2854" s="53">
        <v>24</v>
      </c>
      <c r="AF2854" s="53">
        <v>86</v>
      </c>
      <c r="AG2854" s="53">
        <v>779</v>
      </c>
      <c r="AH2854" s="53">
        <v>243</v>
      </c>
      <c r="AI2854" s="53">
        <v>77</v>
      </c>
      <c r="AJ2854" s="53">
        <v>244</v>
      </c>
      <c r="AK2854" s="53">
        <v>87</v>
      </c>
      <c r="AL2854" s="53">
        <v>83</v>
      </c>
      <c r="AM2854" s="53">
        <v>85</v>
      </c>
      <c r="AP2854" s="7">
        <f>IF(Q2854&gt;0,RANK(Q2854,(N2854:P2854,Q2854:AF2854)),0)</f>
        <v>7</v>
      </c>
      <c r="AQ2854" s="7">
        <f>IF(R2854&gt;0,RANK(R2854,(N2854:P2854,Q2854:AF2854)),0)</f>
        <v>13</v>
      </c>
      <c r="AR2854" s="7">
        <f>IF(T2854&gt;0,RANK(T2854,(N2854:P2854,Q2854:AF2854)),0)</f>
        <v>0</v>
      </c>
      <c r="AS2854" s="7">
        <f>IF(S2854&gt;0,RANK(S2854,(N2854:P2854,Q2854:AF2854)),0)</f>
        <v>0</v>
      </c>
      <c r="AT2854" s="2">
        <f t="shared" si="1032"/>
        <v>6.3147668393782382E-3</v>
      </c>
      <c r="AU2854" s="2">
        <f t="shared" si="1032"/>
        <v>1.8620466321243522E-3</v>
      </c>
      <c r="AV2854" s="2">
        <f t="shared" si="1033"/>
        <v>0</v>
      </c>
      <c r="AW2854" s="2">
        <f t="shared" si="1034"/>
        <v>0</v>
      </c>
      <c r="AY2854" t="s">
        <v>2267</v>
      </c>
      <c r="AZ2854" t="s">
        <v>1186</v>
      </c>
      <c r="BA2854">
        <v>2</v>
      </c>
      <c r="BC2854">
        <v>3</v>
      </c>
      <c r="BD2854" s="91">
        <v>13</v>
      </c>
      <c r="BE2854" s="93">
        <v>225</v>
      </c>
      <c r="BF2854" s="96">
        <f t="shared" si="1036"/>
        <v>13225</v>
      </c>
      <c r="BG2854" s="96">
        <f t="shared" si="1035"/>
        <v>13225</v>
      </c>
      <c r="BI2854" s="7" t="s">
        <v>1447</v>
      </c>
    </row>
    <row r="2855" spans="1:61" ht="14" hidden="1" customHeight="1" outlineLevel="1" x14ac:dyDescent="0.2">
      <c r="A2855" t="s">
        <v>347</v>
      </c>
      <c r="B2855" t="s">
        <v>1186</v>
      </c>
      <c r="C2855" s="1">
        <f t="shared" si="1037"/>
        <v>16836</v>
      </c>
      <c r="D2855" s="7">
        <f>IF(N2855&gt;0, RANK(N2855,(N2855:P2855,Q2855:AF2855)),0)</f>
        <v>3</v>
      </c>
      <c r="E2855" s="7">
        <f>IF(O2855&gt;0,RANK(O2855,(N2855:P2855,Q2855:AF2855)),0)</f>
        <v>2</v>
      </c>
      <c r="F2855" s="7">
        <f>IF(P2855&gt;0,RANK(P2855,(N2855:P2855,Q2855:AF2855)),0)</f>
        <v>12</v>
      </c>
      <c r="G2855" s="1">
        <f t="shared" si="1028"/>
        <v>3927</v>
      </c>
      <c r="H2855" s="2">
        <f t="shared" si="1029"/>
        <v>0.23325017818959373</v>
      </c>
      <c r="I2855" s="2"/>
      <c r="J2855" s="2">
        <f t="shared" si="1030"/>
        <v>0.1233071988595866</v>
      </c>
      <c r="K2855" s="2">
        <f t="shared" si="1030"/>
        <v>0.35655737704918034</v>
      </c>
      <c r="L2855" s="2">
        <f t="shared" si="1030"/>
        <v>1.6631028747921121E-3</v>
      </c>
      <c r="M2855" s="2">
        <f t="shared" si="1031"/>
        <v>0.51847232121644093</v>
      </c>
      <c r="N2855" s="167">
        <v>2076</v>
      </c>
      <c r="O2855" s="167">
        <v>6003</v>
      </c>
      <c r="P2855" s="167">
        <v>28</v>
      </c>
      <c r="Q2855" s="167">
        <v>127</v>
      </c>
      <c r="R2855" s="167">
        <v>40</v>
      </c>
      <c r="S2855" s="167"/>
      <c r="X2855" s="1"/>
      <c r="Y2855" s="53">
        <v>7185</v>
      </c>
      <c r="Z2855" s="53">
        <v>190</v>
      </c>
      <c r="AA2855" s="53">
        <v>17</v>
      </c>
      <c r="AB2855" s="53">
        <v>34</v>
      </c>
      <c r="AC2855" s="53">
        <v>39</v>
      </c>
      <c r="AD2855" s="53">
        <v>220</v>
      </c>
      <c r="AE2855" s="53">
        <v>46</v>
      </c>
      <c r="AF2855" s="53">
        <v>147</v>
      </c>
      <c r="AG2855" s="53">
        <v>219</v>
      </c>
      <c r="AH2855" s="53">
        <v>48</v>
      </c>
      <c r="AI2855" s="53">
        <v>137</v>
      </c>
      <c r="AJ2855" s="53">
        <v>70</v>
      </c>
      <c r="AK2855" s="53">
        <v>47</v>
      </c>
      <c r="AL2855" s="53">
        <v>132</v>
      </c>
      <c r="AM2855" s="53">
        <v>31</v>
      </c>
      <c r="AP2855" s="7">
        <f>IF(Q2855&gt;0,RANK(Q2855,(N2855:P2855,Q2855:AF2855)),0)</f>
        <v>7</v>
      </c>
      <c r="AQ2855" s="7">
        <f>IF(R2855&gt;0,RANK(R2855,(N2855:P2855,Q2855:AF2855)),0)</f>
        <v>9</v>
      </c>
      <c r="AR2855" s="7">
        <f>IF(T2855&gt;0,RANK(T2855,(N2855:P2855,Q2855:AF2855)),0)</f>
        <v>0</v>
      </c>
      <c r="AS2855" s="7">
        <f>IF(S2855&gt;0,RANK(S2855,(N2855:P2855,Q2855:AF2855)),0)</f>
        <v>0</v>
      </c>
      <c r="AT2855" s="2">
        <f t="shared" si="1032"/>
        <v>7.5433594678070799E-3</v>
      </c>
      <c r="AU2855" s="2">
        <f t="shared" si="1032"/>
        <v>2.3758612497030173E-3</v>
      </c>
      <c r="AV2855" s="2">
        <f t="shared" si="1033"/>
        <v>0</v>
      </c>
      <c r="AW2855" s="2">
        <f t="shared" si="1034"/>
        <v>0</v>
      </c>
      <c r="AY2855" t="s">
        <v>347</v>
      </c>
      <c r="AZ2855" t="s">
        <v>1186</v>
      </c>
      <c r="BC2855">
        <v>3</v>
      </c>
      <c r="BD2855" s="91">
        <v>13</v>
      </c>
      <c r="BE2855" s="93">
        <v>227</v>
      </c>
      <c r="BF2855" s="96">
        <f t="shared" si="1036"/>
        <v>13227</v>
      </c>
      <c r="BG2855" s="96">
        <f t="shared" si="1035"/>
        <v>13227</v>
      </c>
      <c r="BI2855" s="7" t="s">
        <v>1447</v>
      </c>
    </row>
    <row r="2856" spans="1:61" ht="14" hidden="1" customHeight="1" outlineLevel="1" x14ac:dyDescent="0.2">
      <c r="A2856" t="s">
        <v>2508</v>
      </c>
      <c r="B2856" t="s">
        <v>1186</v>
      </c>
      <c r="C2856" s="1">
        <f t="shared" si="1037"/>
        <v>8786</v>
      </c>
      <c r="D2856" s="7">
        <f>IF(N2856&gt;0, RANK(N2856,(N2856:P2856,Q2856:AF2856)),0)</f>
        <v>3</v>
      </c>
      <c r="E2856" s="7">
        <f>IF(O2856&gt;0,RANK(O2856,(N2856:P2856,Q2856:AF2856)),0)</f>
        <v>2</v>
      </c>
      <c r="F2856" s="7">
        <f>IF(P2856&gt;0,RANK(P2856,(N2856:P2856,Q2856:AF2856)),0)</f>
        <v>12</v>
      </c>
      <c r="G2856" s="1">
        <f t="shared" si="1028"/>
        <v>2343</v>
      </c>
      <c r="H2856" s="2">
        <f t="shared" si="1029"/>
        <v>0.26667425449578874</v>
      </c>
      <c r="I2856" s="2"/>
      <c r="J2856" s="2">
        <f t="shared" si="1030"/>
        <v>5.4404734805372182E-2</v>
      </c>
      <c r="K2856" s="2">
        <f t="shared" si="1030"/>
        <v>0.32107898930116091</v>
      </c>
      <c r="L2856" s="2">
        <f t="shared" si="1030"/>
        <v>1.1381743683132257E-3</v>
      </c>
      <c r="M2856" s="2">
        <f t="shared" si="1031"/>
        <v>0.62337810152515361</v>
      </c>
      <c r="N2856" s="167">
        <v>478</v>
      </c>
      <c r="O2856" s="167">
        <v>2821</v>
      </c>
      <c r="P2856" s="167">
        <v>10</v>
      </c>
      <c r="Q2856" s="167">
        <v>50</v>
      </c>
      <c r="R2856" s="167">
        <v>14</v>
      </c>
      <c r="S2856" s="167"/>
      <c r="X2856" s="1"/>
      <c r="Y2856" s="53">
        <v>4034</v>
      </c>
      <c r="Z2856" s="53">
        <v>121</v>
      </c>
      <c r="AA2856" s="53">
        <v>10</v>
      </c>
      <c r="AB2856" s="53">
        <v>32</v>
      </c>
      <c r="AC2856" s="53">
        <v>28</v>
      </c>
      <c r="AD2856" s="53">
        <v>193</v>
      </c>
      <c r="AE2856" s="53">
        <v>36</v>
      </c>
      <c r="AF2856" s="53">
        <v>122</v>
      </c>
      <c r="AG2856" s="53">
        <v>195</v>
      </c>
      <c r="AH2856" s="53">
        <v>68</v>
      </c>
      <c r="AI2856" s="53">
        <v>147</v>
      </c>
      <c r="AJ2856" s="53">
        <v>68</v>
      </c>
      <c r="AK2856" s="53">
        <v>37</v>
      </c>
      <c r="AL2856" s="53">
        <v>308</v>
      </c>
      <c r="AM2856" s="53">
        <v>14</v>
      </c>
      <c r="AP2856" s="7">
        <f>IF(Q2856&gt;0,RANK(Q2856,(N2856:P2856,Q2856:AF2856)),0)</f>
        <v>7</v>
      </c>
      <c r="AQ2856" s="7">
        <f>IF(R2856&gt;0,RANK(R2856,(N2856:P2856,Q2856:AF2856)),0)</f>
        <v>11</v>
      </c>
      <c r="AR2856" s="7">
        <f>IF(T2856&gt;0,RANK(T2856,(N2856:P2856,Q2856:AF2856)),0)</f>
        <v>0</v>
      </c>
      <c r="AS2856" s="7">
        <f>IF(S2856&gt;0,RANK(S2856,(N2856:P2856,Q2856:AF2856)),0)</f>
        <v>0</v>
      </c>
      <c r="AT2856" s="2">
        <f t="shared" si="1032"/>
        <v>5.6908718415661277E-3</v>
      </c>
      <c r="AU2856" s="2">
        <f t="shared" si="1032"/>
        <v>1.5934441156385158E-3</v>
      </c>
      <c r="AV2856" s="2">
        <f t="shared" si="1033"/>
        <v>0</v>
      </c>
      <c r="AW2856" s="2">
        <f t="shared" si="1034"/>
        <v>0</v>
      </c>
      <c r="AY2856" t="s">
        <v>2508</v>
      </c>
      <c r="AZ2856" t="s">
        <v>1186</v>
      </c>
      <c r="BA2856">
        <v>1</v>
      </c>
      <c r="BC2856">
        <v>3</v>
      </c>
      <c r="BD2856" s="91">
        <v>13</v>
      </c>
      <c r="BE2856" s="93">
        <v>229</v>
      </c>
      <c r="BF2856" s="96">
        <f t="shared" si="1036"/>
        <v>13229</v>
      </c>
      <c r="BG2856" s="96">
        <f t="shared" si="1035"/>
        <v>13229</v>
      </c>
      <c r="BI2856" s="7" t="s">
        <v>1447</v>
      </c>
    </row>
    <row r="2857" spans="1:61" ht="14" hidden="1" customHeight="1" outlineLevel="1" x14ac:dyDescent="0.2">
      <c r="A2857" t="s">
        <v>348</v>
      </c>
      <c r="B2857" t="s">
        <v>1186</v>
      </c>
      <c r="C2857" s="1">
        <f t="shared" si="1037"/>
        <v>10576</v>
      </c>
      <c r="D2857" s="7">
        <f>IF(N2857&gt;0, RANK(N2857,(N2857:P2857,Q2857:AF2857)),0)</f>
        <v>3</v>
      </c>
      <c r="E2857" s="7">
        <f>IF(O2857&gt;0,RANK(O2857,(N2857:P2857,Q2857:AF2857)),0)</f>
        <v>1</v>
      </c>
      <c r="F2857" s="7">
        <f>IF(P2857&gt;0,RANK(P2857,(N2857:P2857,Q2857:AF2857)),0)</f>
        <v>12</v>
      </c>
      <c r="G2857" s="1">
        <f t="shared" si="1028"/>
        <v>3847</v>
      </c>
      <c r="H2857" s="2">
        <f t="shared" si="1029"/>
        <v>0.3637481089258699</v>
      </c>
      <c r="I2857" s="2"/>
      <c r="J2857" s="2">
        <f t="shared" si="1030"/>
        <v>0.10571104387291982</v>
      </c>
      <c r="K2857" s="2">
        <f t="shared" si="1030"/>
        <v>0.46945915279878969</v>
      </c>
      <c r="L2857" s="2">
        <f t="shared" si="1030"/>
        <v>1.32375189107413E-3</v>
      </c>
      <c r="M2857" s="2">
        <f t="shared" si="1031"/>
        <v>0.42350605143721631</v>
      </c>
      <c r="N2857" s="167">
        <v>1118</v>
      </c>
      <c r="O2857" s="167">
        <v>4965</v>
      </c>
      <c r="P2857" s="167">
        <v>14</v>
      </c>
      <c r="Q2857" s="167">
        <v>52</v>
      </c>
      <c r="R2857" s="167">
        <v>21</v>
      </c>
      <c r="S2857" s="167"/>
      <c r="X2857" s="1"/>
      <c r="Y2857" s="53">
        <v>3532</v>
      </c>
      <c r="Z2857" s="53">
        <v>86</v>
      </c>
      <c r="AA2857" s="53">
        <v>14</v>
      </c>
      <c r="AB2857" s="53">
        <v>23</v>
      </c>
      <c r="AC2857" s="53">
        <v>24</v>
      </c>
      <c r="AD2857" s="53">
        <v>153</v>
      </c>
      <c r="AE2857" s="53">
        <v>17</v>
      </c>
      <c r="AF2857" s="53">
        <v>76</v>
      </c>
      <c r="AG2857" s="53">
        <v>140</v>
      </c>
      <c r="AH2857" s="53">
        <v>39</v>
      </c>
      <c r="AI2857" s="53">
        <v>137</v>
      </c>
      <c r="AJ2857" s="53">
        <v>39</v>
      </c>
      <c r="AK2857" s="53">
        <v>26</v>
      </c>
      <c r="AL2857" s="53">
        <v>86</v>
      </c>
      <c r="AM2857" s="53">
        <v>14</v>
      </c>
      <c r="AP2857" s="7">
        <f>IF(Q2857&gt;0,RANK(Q2857,(N2857:P2857,Q2857:AF2857)),0)</f>
        <v>7</v>
      </c>
      <c r="AQ2857" s="7">
        <f>IF(R2857&gt;0,RANK(R2857,(N2857:P2857,Q2857:AF2857)),0)</f>
        <v>10</v>
      </c>
      <c r="AR2857" s="7">
        <f>IF(T2857&gt;0,RANK(T2857,(N2857:P2857,Q2857:AF2857)),0)</f>
        <v>0</v>
      </c>
      <c r="AS2857" s="7">
        <f>IF(S2857&gt;0,RANK(S2857,(N2857:P2857,Q2857:AF2857)),0)</f>
        <v>0</v>
      </c>
      <c r="AT2857" s="2">
        <f t="shared" si="1032"/>
        <v>4.9167927382753407E-3</v>
      </c>
      <c r="AU2857" s="2">
        <f t="shared" si="1032"/>
        <v>1.985627836611195E-3</v>
      </c>
      <c r="AV2857" s="2">
        <f t="shared" si="1033"/>
        <v>0</v>
      </c>
      <c r="AW2857" s="2">
        <f t="shared" si="1034"/>
        <v>0</v>
      </c>
      <c r="AY2857" t="s">
        <v>348</v>
      </c>
      <c r="AZ2857" t="s">
        <v>1186</v>
      </c>
      <c r="BA2857">
        <v>3</v>
      </c>
      <c r="BC2857">
        <v>3</v>
      </c>
      <c r="BD2857" s="91">
        <v>13</v>
      </c>
      <c r="BE2857" s="93">
        <v>231</v>
      </c>
      <c r="BF2857" s="96">
        <f t="shared" si="1036"/>
        <v>13231</v>
      </c>
      <c r="BG2857" s="96">
        <f t="shared" si="1035"/>
        <v>13231</v>
      </c>
      <c r="BI2857" s="7" t="s">
        <v>1447</v>
      </c>
    </row>
    <row r="2858" spans="1:61" ht="14" hidden="1" customHeight="1" outlineLevel="1" x14ac:dyDescent="0.2">
      <c r="A2858" t="s">
        <v>1383</v>
      </c>
      <c r="B2858" t="s">
        <v>1186</v>
      </c>
      <c r="C2858" s="1">
        <f t="shared" si="1037"/>
        <v>17018</v>
      </c>
      <c r="D2858" s="7">
        <f>IF(N2858&gt;0, RANK(N2858,(N2858:P2858,Q2858:AF2858)),0)</f>
        <v>3</v>
      </c>
      <c r="E2858" s="7">
        <f>IF(O2858&gt;0,RANK(O2858,(N2858:P2858,Q2858:AF2858)),0)</f>
        <v>1</v>
      </c>
      <c r="F2858" s="7">
        <f>IF(P2858&gt;0,RANK(P2858,(N2858:P2858,Q2858:AF2858)),0)</f>
        <v>13</v>
      </c>
      <c r="G2858" s="1">
        <f t="shared" si="1028"/>
        <v>4611</v>
      </c>
      <c r="H2858" s="2">
        <f t="shared" si="1029"/>
        <v>0.27094840756845695</v>
      </c>
      <c r="I2858" s="2"/>
      <c r="J2858" s="2">
        <f t="shared" si="1030"/>
        <v>0.13697261722881654</v>
      </c>
      <c r="K2858" s="2">
        <f t="shared" si="1030"/>
        <v>0.40792102479727349</v>
      </c>
      <c r="L2858" s="2">
        <f t="shared" si="1030"/>
        <v>1.2927488541544247E-3</v>
      </c>
      <c r="M2858" s="2">
        <f t="shared" si="1031"/>
        <v>0.45381360911975549</v>
      </c>
      <c r="N2858" s="167">
        <v>2331</v>
      </c>
      <c r="O2858" s="167">
        <v>6942</v>
      </c>
      <c r="P2858" s="167">
        <v>22</v>
      </c>
      <c r="Q2858" s="167">
        <v>100</v>
      </c>
      <c r="R2858" s="167">
        <v>37</v>
      </c>
      <c r="S2858" s="167"/>
      <c r="X2858" s="1"/>
      <c r="Y2858" s="53">
        <v>5230</v>
      </c>
      <c r="Z2858" s="53">
        <v>300</v>
      </c>
      <c r="AA2858" s="53">
        <v>34</v>
      </c>
      <c r="AB2858" s="53">
        <v>53</v>
      </c>
      <c r="AC2858" s="53">
        <v>58</v>
      </c>
      <c r="AD2858" s="53">
        <v>291</v>
      </c>
      <c r="AE2858" s="53">
        <v>66</v>
      </c>
      <c r="AF2858" s="53">
        <v>206</v>
      </c>
      <c r="AG2858" s="53">
        <v>478</v>
      </c>
      <c r="AH2858" s="53">
        <v>165</v>
      </c>
      <c r="AI2858" s="53">
        <v>199</v>
      </c>
      <c r="AJ2858" s="53">
        <v>163</v>
      </c>
      <c r="AK2858" s="53">
        <v>84</v>
      </c>
      <c r="AL2858" s="53">
        <v>207</v>
      </c>
      <c r="AM2858" s="53">
        <v>52</v>
      </c>
      <c r="AP2858" s="7">
        <f>IF(Q2858&gt;0,RANK(Q2858,(N2858:P2858,Q2858:AF2858)),0)</f>
        <v>7</v>
      </c>
      <c r="AQ2858" s="7">
        <f>IF(R2858&gt;0,RANK(R2858,(N2858:P2858,Q2858:AF2858)),0)</f>
        <v>11</v>
      </c>
      <c r="AR2858" s="7">
        <f>IF(T2858&gt;0,RANK(T2858,(N2858:P2858,Q2858:AF2858)),0)</f>
        <v>0</v>
      </c>
      <c r="AS2858" s="7">
        <f>IF(S2858&gt;0,RANK(S2858,(N2858:P2858,Q2858:AF2858)),0)</f>
        <v>0</v>
      </c>
      <c r="AT2858" s="2">
        <f t="shared" si="1032"/>
        <v>5.876131155247385E-3</v>
      </c>
      <c r="AU2858" s="2">
        <f t="shared" si="1032"/>
        <v>2.1741685274415325E-3</v>
      </c>
      <c r="AV2858" s="2">
        <f t="shared" si="1033"/>
        <v>0</v>
      </c>
      <c r="AW2858" s="2">
        <f t="shared" si="1034"/>
        <v>0</v>
      </c>
      <c r="AY2858" t="s">
        <v>1383</v>
      </c>
      <c r="AZ2858" t="s">
        <v>1186</v>
      </c>
      <c r="BA2858">
        <v>14</v>
      </c>
      <c r="BC2858">
        <v>3</v>
      </c>
      <c r="BD2858" s="91">
        <v>13</v>
      </c>
      <c r="BE2858" s="93">
        <v>233</v>
      </c>
      <c r="BF2858" s="96">
        <f t="shared" si="1036"/>
        <v>13233</v>
      </c>
      <c r="BG2858" s="96">
        <f t="shared" si="1035"/>
        <v>13233</v>
      </c>
      <c r="BI2858" s="7" t="s">
        <v>1447</v>
      </c>
    </row>
    <row r="2859" spans="1:61" ht="14" hidden="1" customHeight="1" outlineLevel="1" x14ac:dyDescent="0.2">
      <c r="A2859" t="s">
        <v>983</v>
      </c>
      <c r="B2859" t="s">
        <v>1186</v>
      </c>
      <c r="C2859" s="1">
        <f t="shared" si="1037"/>
        <v>3979</v>
      </c>
      <c r="D2859" s="7">
        <f>IF(N2859&gt;0, RANK(N2859,(N2859:P2859,Q2859:AF2859)),0)</f>
        <v>3</v>
      </c>
      <c r="E2859" s="7">
        <f>IF(O2859&gt;0,RANK(O2859,(N2859:P2859,Q2859:AF2859)),0)</f>
        <v>1</v>
      </c>
      <c r="F2859" s="7">
        <f>IF(P2859&gt;0,RANK(P2859,(N2859:P2859,Q2859:AF2859)),0)</f>
        <v>11</v>
      </c>
      <c r="G2859" s="1">
        <f t="shared" si="1028"/>
        <v>665</v>
      </c>
      <c r="H2859" s="2">
        <f t="shared" si="1029"/>
        <v>0.1671274189494848</v>
      </c>
      <c r="I2859" s="2"/>
      <c r="J2859" s="2">
        <f t="shared" si="1030"/>
        <v>0.20482533299824077</v>
      </c>
      <c r="K2859" s="2">
        <f t="shared" si="1030"/>
        <v>0.37195275194772554</v>
      </c>
      <c r="L2859" s="2">
        <f t="shared" si="1030"/>
        <v>1.5079165619502387E-3</v>
      </c>
      <c r="M2859" s="2">
        <f t="shared" si="1031"/>
        <v>0.42171399849208341</v>
      </c>
      <c r="N2859" s="167">
        <v>815</v>
      </c>
      <c r="O2859" s="167">
        <v>1480</v>
      </c>
      <c r="P2859" s="167">
        <v>6</v>
      </c>
      <c r="Q2859" s="167">
        <v>14</v>
      </c>
      <c r="R2859" s="167">
        <v>5</v>
      </c>
      <c r="S2859" s="167"/>
      <c r="X2859" s="1"/>
      <c r="Y2859" s="53">
        <v>1137</v>
      </c>
      <c r="Z2859" s="53">
        <v>50</v>
      </c>
      <c r="AA2859" s="53">
        <v>8</v>
      </c>
      <c r="AB2859" s="53">
        <v>11</v>
      </c>
      <c r="AC2859" s="53">
        <v>13</v>
      </c>
      <c r="AD2859" s="53">
        <v>45</v>
      </c>
      <c r="AE2859" s="53">
        <v>5</v>
      </c>
      <c r="AF2859" s="53">
        <v>17</v>
      </c>
      <c r="AG2859" s="53">
        <v>182</v>
      </c>
      <c r="AH2859" s="53">
        <v>42</v>
      </c>
      <c r="AI2859" s="53">
        <v>31</v>
      </c>
      <c r="AJ2859" s="53">
        <v>52</v>
      </c>
      <c r="AK2859" s="53">
        <v>20</v>
      </c>
      <c r="AL2859" s="53">
        <v>32</v>
      </c>
      <c r="AM2859" s="53">
        <v>14</v>
      </c>
      <c r="AP2859" s="7">
        <f>IF(Q2859&gt;0,RANK(Q2859,(N2859:P2859,Q2859:AF2859)),0)</f>
        <v>7</v>
      </c>
      <c r="AQ2859" s="7">
        <f>IF(R2859&gt;0,RANK(R2859,(N2859:P2859,Q2859:AF2859)),0)</f>
        <v>12</v>
      </c>
      <c r="AR2859" s="7">
        <f>IF(T2859&gt;0,RANK(T2859,(N2859:P2859,Q2859:AF2859)),0)</f>
        <v>0</v>
      </c>
      <c r="AS2859" s="7">
        <f>IF(S2859&gt;0,RANK(S2859,(N2859:P2859,Q2859:AF2859)),0)</f>
        <v>0</v>
      </c>
      <c r="AT2859" s="2">
        <f t="shared" si="1032"/>
        <v>3.5184719778838906E-3</v>
      </c>
      <c r="AU2859" s="2">
        <f t="shared" si="1032"/>
        <v>1.2565971349585323E-3</v>
      </c>
      <c r="AV2859" s="2">
        <f t="shared" si="1033"/>
        <v>0</v>
      </c>
      <c r="AW2859" s="2">
        <f t="shared" si="1034"/>
        <v>0</v>
      </c>
      <c r="AY2859" t="s">
        <v>983</v>
      </c>
      <c r="AZ2859" t="s">
        <v>1186</v>
      </c>
      <c r="BA2859">
        <v>8</v>
      </c>
      <c r="BC2859">
        <v>3</v>
      </c>
      <c r="BD2859" s="91">
        <v>13</v>
      </c>
      <c r="BE2859" s="93">
        <v>235</v>
      </c>
      <c r="BF2859" s="96">
        <f t="shared" si="1036"/>
        <v>13235</v>
      </c>
      <c r="BG2859" s="96">
        <f t="shared" si="1035"/>
        <v>13235</v>
      </c>
      <c r="BI2859" s="7" t="s">
        <v>1447</v>
      </c>
    </row>
    <row r="2860" spans="1:61" ht="14" hidden="1" customHeight="1" outlineLevel="1" x14ac:dyDescent="0.2">
      <c r="A2860" t="s">
        <v>2484</v>
      </c>
      <c r="B2860" t="s">
        <v>1186</v>
      </c>
      <c r="C2860" s="1">
        <f t="shared" si="1037"/>
        <v>11694</v>
      </c>
      <c r="D2860" s="7">
        <f>IF(N2860&gt;0, RANK(N2860,(N2860:P2860,Q2860:AF2860)),0)</f>
        <v>3</v>
      </c>
      <c r="E2860" s="7">
        <f>IF(O2860&gt;0,RANK(O2860,(N2860:P2860,Q2860:AF2860)),0)</f>
        <v>1</v>
      </c>
      <c r="F2860" s="7">
        <f>IF(P2860&gt;0,RANK(P2860,(N2860:P2860,Q2860:AF2860)),0)</f>
        <v>12</v>
      </c>
      <c r="G2860" s="1">
        <f t="shared" si="1028"/>
        <v>1763</v>
      </c>
      <c r="H2860" s="2">
        <f t="shared" si="1029"/>
        <v>0.15076107405507097</v>
      </c>
      <c r="I2860" s="2"/>
      <c r="J2860" s="2">
        <f t="shared" si="1030"/>
        <v>0.2090815802975885</v>
      </c>
      <c r="K2860" s="2">
        <f t="shared" si="1030"/>
        <v>0.3598426543526595</v>
      </c>
      <c r="L2860" s="2">
        <f t="shared" si="1030"/>
        <v>1.7102787754403968E-3</v>
      </c>
      <c r="M2860" s="2">
        <f t="shared" si="1031"/>
        <v>0.42936548657431162</v>
      </c>
      <c r="N2860" s="167">
        <v>2445</v>
      </c>
      <c r="O2860" s="167">
        <v>4208</v>
      </c>
      <c r="P2860" s="167">
        <v>20</v>
      </c>
      <c r="Q2860" s="167">
        <v>48</v>
      </c>
      <c r="R2860" s="167">
        <v>15</v>
      </c>
      <c r="S2860" s="167"/>
      <c r="X2860" s="1"/>
      <c r="Y2860" s="53">
        <v>3594</v>
      </c>
      <c r="Z2860" s="53">
        <v>157</v>
      </c>
      <c r="AA2860" s="53">
        <v>24</v>
      </c>
      <c r="AB2860" s="53">
        <v>29</v>
      </c>
      <c r="AC2860" s="53">
        <v>30</v>
      </c>
      <c r="AD2860" s="53">
        <v>152</v>
      </c>
      <c r="AE2860" s="53">
        <v>28</v>
      </c>
      <c r="AF2860" s="53">
        <v>92</v>
      </c>
      <c r="AG2860" s="53">
        <v>408</v>
      </c>
      <c r="AH2860" s="53">
        <v>101</v>
      </c>
      <c r="AI2860" s="53">
        <v>84</v>
      </c>
      <c r="AJ2860" s="53">
        <v>92</v>
      </c>
      <c r="AK2860" s="53">
        <v>53</v>
      </c>
      <c r="AL2860" s="53">
        <v>61</v>
      </c>
      <c r="AM2860" s="53">
        <v>53</v>
      </c>
      <c r="AP2860" s="7">
        <f>IF(Q2860&gt;0,RANK(Q2860,(N2860:P2860,Q2860:AF2860)),0)</f>
        <v>7</v>
      </c>
      <c r="AQ2860" s="7">
        <f>IF(R2860&gt;0,RANK(R2860,(N2860:P2860,Q2860:AF2860)),0)</f>
        <v>13</v>
      </c>
      <c r="AR2860" s="7">
        <f>IF(T2860&gt;0,RANK(T2860,(N2860:P2860,Q2860:AF2860)),0)</f>
        <v>0</v>
      </c>
      <c r="AS2860" s="7">
        <f>IF(S2860&gt;0,RANK(S2860,(N2860:P2860,Q2860:AF2860)),0)</f>
        <v>0</v>
      </c>
      <c r="AT2860" s="2">
        <f t="shared" si="1032"/>
        <v>4.1046690610569521E-3</v>
      </c>
      <c r="AU2860" s="2">
        <f t="shared" si="1032"/>
        <v>1.2827090815802976E-3</v>
      </c>
      <c r="AV2860" s="2">
        <f t="shared" si="1033"/>
        <v>0</v>
      </c>
      <c r="AW2860" s="2">
        <f t="shared" si="1034"/>
        <v>0</v>
      </c>
      <c r="AY2860" t="s">
        <v>2484</v>
      </c>
      <c r="AZ2860" t="s">
        <v>1186</v>
      </c>
      <c r="BA2860">
        <v>10</v>
      </c>
      <c r="BC2860">
        <v>3</v>
      </c>
      <c r="BD2860" s="91">
        <v>13</v>
      </c>
      <c r="BE2860" s="93">
        <v>237</v>
      </c>
      <c r="BF2860" s="96">
        <f t="shared" si="1036"/>
        <v>13237</v>
      </c>
      <c r="BG2860" s="96">
        <f t="shared" si="1035"/>
        <v>13237</v>
      </c>
      <c r="BI2860" s="7" t="s">
        <v>1447</v>
      </c>
    </row>
    <row r="2861" spans="1:61" ht="14" hidden="1" customHeight="1" outlineLevel="1" x14ac:dyDescent="0.2">
      <c r="A2861" t="s">
        <v>1817</v>
      </c>
      <c r="B2861" t="s">
        <v>1186</v>
      </c>
      <c r="C2861" s="1">
        <f t="shared" si="1037"/>
        <v>1077</v>
      </c>
      <c r="D2861" s="7">
        <f>IF(N2861&gt;0, RANK(N2861,(N2861:P2861,Q2861:AF2861)),0)</f>
        <v>2</v>
      </c>
      <c r="E2861" s="7">
        <f>IF(O2861&gt;0,RANK(O2861,(N2861:P2861,Q2861:AF2861)),0)</f>
        <v>1</v>
      </c>
      <c r="F2861" s="7">
        <f>IF(P2861&gt;0,RANK(P2861,(N2861:P2861,Q2861:AF2861)),0)</f>
        <v>9</v>
      </c>
      <c r="G2861" s="1">
        <f t="shared" si="1028"/>
        <v>2</v>
      </c>
      <c r="H2861" s="2">
        <f t="shared" si="1029"/>
        <v>1.8570102135561746E-3</v>
      </c>
      <c r="I2861" s="2"/>
      <c r="J2861" s="2">
        <f t="shared" si="1030"/>
        <v>0.26276694521819871</v>
      </c>
      <c r="K2861" s="2">
        <f t="shared" si="1030"/>
        <v>0.26462395543175488</v>
      </c>
      <c r="L2861" s="2">
        <f t="shared" si="1030"/>
        <v>2.7855153203342618E-3</v>
      </c>
      <c r="M2861" s="2">
        <f t="shared" si="1031"/>
        <v>0.46982358402971219</v>
      </c>
      <c r="N2861" s="167">
        <v>283</v>
      </c>
      <c r="O2861" s="167">
        <v>285</v>
      </c>
      <c r="P2861" s="167">
        <v>3</v>
      </c>
      <c r="Q2861" s="167">
        <v>1</v>
      </c>
      <c r="R2861" s="167">
        <v>2</v>
      </c>
      <c r="S2861" s="167"/>
      <c r="X2861" s="1"/>
      <c r="Y2861" s="53">
        <v>262</v>
      </c>
      <c r="Z2861" s="53">
        <v>27</v>
      </c>
      <c r="AA2861" s="53">
        <v>8</v>
      </c>
      <c r="AB2861" s="53">
        <v>3</v>
      </c>
      <c r="AC2861" s="53">
        <v>2</v>
      </c>
      <c r="AD2861" s="53">
        <v>15</v>
      </c>
      <c r="AE2861" s="53">
        <v>6</v>
      </c>
      <c r="AF2861" s="53">
        <v>7</v>
      </c>
      <c r="AG2861" s="53">
        <v>85</v>
      </c>
      <c r="AH2861" s="53">
        <v>18</v>
      </c>
      <c r="AI2861" s="53">
        <v>11</v>
      </c>
      <c r="AJ2861" s="53">
        <v>21</v>
      </c>
      <c r="AK2861" s="53">
        <v>23</v>
      </c>
      <c r="AL2861" s="53">
        <v>8</v>
      </c>
      <c r="AM2861" s="53">
        <v>7</v>
      </c>
      <c r="AP2861" s="7">
        <f>IF(Q2861&gt;0,RANK(Q2861,(N2861:P2861,Q2861:AF2861)),0)</f>
        <v>13</v>
      </c>
      <c r="AQ2861" s="7">
        <f>IF(R2861&gt;0,RANK(R2861,(N2861:P2861,Q2861:AF2861)),0)</f>
        <v>11</v>
      </c>
      <c r="AR2861" s="7">
        <f>IF(T2861&gt;0,RANK(T2861,(N2861:P2861,Q2861:AF2861)),0)</f>
        <v>0</v>
      </c>
      <c r="AS2861" s="7">
        <f>IF(S2861&gt;0,RANK(S2861,(N2861:P2861,Q2861:AF2861)),0)</f>
        <v>0</v>
      </c>
      <c r="AT2861" s="2">
        <f t="shared" si="1032"/>
        <v>9.2850510677808728E-4</v>
      </c>
      <c r="AU2861" s="2">
        <f t="shared" si="1032"/>
        <v>1.8570102135561746E-3</v>
      </c>
      <c r="AV2861" s="2">
        <f t="shared" si="1033"/>
        <v>0</v>
      </c>
      <c r="AW2861" s="2">
        <f t="shared" si="1034"/>
        <v>0</v>
      </c>
      <c r="AY2861" t="s">
        <v>1817</v>
      </c>
      <c r="AZ2861" t="s">
        <v>1186</v>
      </c>
      <c r="BA2861">
        <v>2</v>
      </c>
      <c r="BC2861">
        <v>3</v>
      </c>
      <c r="BD2861" s="91">
        <v>13</v>
      </c>
      <c r="BE2861" s="93">
        <v>239</v>
      </c>
      <c r="BF2861" s="96">
        <f t="shared" si="1036"/>
        <v>13239</v>
      </c>
      <c r="BG2861" s="96">
        <f t="shared" si="1035"/>
        <v>13239</v>
      </c>
      <c r="BI2861" s="7" t="s">
        <v>1447</v>
      </c>
    </row>
    <row r="2862" spans="1:61" ht="14" hidden="1" customHeight="1" outlineLevel="1" x14ac:dyDescent="0.2">
      <c r="A2862" t="s">
        <v>571</v>
      </c>
      <c r="B2862" t="s">
        <v>1186</v>
      </c>
      <c r="C2862" s="1">
        <f t="shared" si="1037"/>
        <v>9386</v>
      </c>
      <c r="D2862" s="7">
        <f>IF(N2862&gt;0, RANK(N2862,(N2862:P2862,Q2862:AF2862)),0)</f>
        <v>3</v>
      </c>
      <c r="E2862" s="7">
        <f>IF(O2862&gt;0,RANK(O2862,(N2862:P2862,Q2862:AF2862)),0)</f>
        <v>2</v>
      </c>
      <c r="F2862" s="7">
        <f>IF(P2862&gt;0,RANK(P2862,(N2862:P2862,Q2862:AF2862)),0)</f>
        <v>12</v>
      </c>
      <c r="G2862" s="1">
        <f t="shared" si="1028"/>
        <v>1252</v>
      </c>
      <c r="H2862" s="2">
        <f t="shared" si="1029"/>
        <v>0.13339015555082037</v>
      </c>
      <c r="I2862" s="2"/>
      <c r="J2862" s="2">
        <f t="shared" si="1030"/>
        <v>0.13030044747496272</v>
      </c>
      <c r="K2862" s="2">
        <f t="shared" si="1030"/>
        <v>0.26369060302578307</v>
      </c>
      <c r="L2862" s="2">
        <f t="shared" si="1030"/>
        <v>1.8112081823993182E-3</v>
      </c>
      <c r="M2862" s="2">
        <f t="shared" si="1031"/>
        <v>0.60419774131685489</v>
      </c>
      <c r="N2862" s="167">
        <v>1223</v>
      </c>
      <c r="O2862" s="167">
        <v>2475</v>
      </c>
      <c r="P2862" s="167">
        <v>17</v>
      </c>
      <c r="Q2862" s="167">
        <v>71</v>
      </c>
      <c r="R2862" s="167">
        <v>30</v>
      </c>
      <c r="S2862" s="167"/>
      <c r="X2862" s="1"/>
      <c r="Y2862" s="53">
        <v>4576</v>
      </c>
      <c r="Z2862" s="53">
        <v>207</v>
      </c>
      <c r="AA2862" s="53">
        <v>26</v>
      </c>
      <c r="AB2862" s="53">
        <v>28</v>
      </c>
      <c r="AC2862" s="53">
        <v>39</v>
      </c>
      <c r="AD2862" s="53">
        <v>102</v>
      </c>
      <c r="AE2862" s="53">
        <v>15</v>
      </c>
      <c r="AF2862" s="53">
        <v>86</v>
      </c>
      <c r="AG2862" s="53">
        <v>191</v>
      </c>
      <c r="AH2862" s="53">
        <v>42</v>
      </c>
      <c r="AI2862" s="53">
        <v>74</v>
      </c>
      <c r="AJ2862" s="53">
        <v>53</v>
      </c>
      <c r="AK2862" s="53">
        <v>41</v>
      </c>
      <c r="AL2862" s="53">
        <v>69</v>
      </c>
      <c r="AM2862" s="53">
        <v>21</v>
      </c>
      <c r="AP2862" s="7">
        <f>IF(Q2862&gt;0,RANK(Q2862,(N2862:P2862,Q2862:AF2862)),0)</f>
        <v>7</v>
      </c>
      <c r="AQ2862" s="7">
        <f>IF(R2862&gt;0,RANK(R2862,(N2862:P2862,Q2862:AF2862)),0)</f>
        <v>9</v>
      </c>
      <c r="AR2862" s="7">
        <f>IF(T2862&gt;0,RANK(T2862,(N2862:P2862,Q2862:AF2862)),0)</f>
        <v>0</v>
      </c>
      <c r="AS2862" s="7">
        <f>IF(S2862&gt;0,RANK(S2862,(N2862:P2862,Q2862:AF2862)),0)</f>
        <v>0</v>
      </c>
      <c r="AT2862" s="2">
        <f t="shared" si="1032"/>
        <v>7.5644577029618581E-3</v>
      </c>
      <c r="AU2862" s="2">
        <f t="shared" si="1032"/>
        <v>3.1962497336458554E-3</v>
      </c>
      <c r="AV2862" s="2">
        <f t="shared" si="1033"/>
        <v>0</v>
      </c>
      <c r="AW2862" s="2">
        <f t="shared" si="1034"/>
        <v>0</v>
      </c>
      <c r="AY2862" t="s">
        <v>571</v>
      </c>
      <c r="AZ2862" t="s">
        <v>1186</v>
      </c>
      <c r="BA2862">
        <v>9</v>
      </c>
      <c r="BC2862">
        <v>3</v>
      </c>
      <c r="BD2862" s="91">
        <v>13</v>
      </c>
      <c r="BE2862" s="93">
        <v>241</v>
      </c>
      <c r="BF2862" s="96">
        <f t="shared" si="1036"/>
        <v>13241</v>
      </c>
      <c r="BG2862" s="96">
        <f t="shared" si="1035"/>
        <v>13241</v>
      </c>
      <c r="BI2862" s="7" t="s">
        <v>1447</v>
      </c>
    </row>
    <row r="2863" spans="1:61" ht="14" hidden="1" customHeight="1" outlineLevel="1" x14ac:dyDescent="0.2">
      <c r="A2863" t="s">
        <v>1157</v>
      </c>
      <c r="B2863" t="s">
        <v>1186</v>
      </c>
      <c r="C2863" s="1">
        <f t="shared" si="1037"/>
        <v>3022</v>
      </c>
      <c r="D2863" s="7">
        <f>IF(N2863&gt;0, RANK(N2863,(N2863:P2863,Q2863:AF2863)),0)</f>
        <v>1</v>
      </c>
      <c r="E2863" s="7">
        <f>IF(O2863&gt;0,RANK(O2863,(N2863:P2863,Q2863:AF2863)),0)</f>
        <v>2</v>
      </c>
      <c r="F2863" s="7">
        <f>IF(P2863&gt;0,RANK(P2863,(N2863:P2863,Q2863:AF2863)),0)</f>
        <v>0</v>
      </c>
      <c r="G2863" s="1">
        <f t="shared" si="1028"/>
        <v>473</v>
      </c>
      <c r="H2863" s="2">
        <f t="shared" si="1029"/>
        <v>0.15651886168100596</v>
      </c>
      <c r="I2863" s="2"/>
      <c r="J2863" s="2">
        <f t="shared" si="1030"/>
        <v>0.39013898080741233</v>
      </c>
      <c r="K2863" s="2">
        <f t="shared" si="1030"/>
        <v>0.23362011912640634</v>
      </c>
      <c r="L2863" s="2">
        <f t="shared" si="1030"/>
        <v>0</v>
      </c>
      <c r="M2863" s="2">
        <f t="shared" si="1031"/>
        <v>0.37624090006618138</v>
      </c>
      <c r="N2863" s="167">
        <v>1179</v>
      </c>
      <c r="O2863" s="167">
        <v>706</v>
      </c>
      <c r="P2863" s="167">
        <v>0</v>
      </c>
      <c r="Q2863" s="167">
        <v>5</v>
      </c>
      <c r="R2863" s="167">
        <v>5</v>
      </c>
      <c r="S2863" s="167"/>
      <c r="X2863" s="1"/>
      <c r="Y2863" s="53">
        <v>580</v>
      </c>
      <c r="Z2863" s="53">
        <v>37</v>
      </c>
      <c r="AA2863" s="53">
        <v>10</v>
      </c>
      <c r="AB2863" s="53">
        <v>12</v>
      </c>
      <c r="AC2863" s="53">
        <v>9</v>
      </c>
      <c r="AD2863" s="53">
        <v>29</v>
      </c>
      <c r="AE2863" s="53">
        <v>12</v>
      </c>
      <c r="AF2863" s="53">
        <v>15</v>
      </c>
      <c r="AG2863" s="53">
        <v>249</v>
      </c>
      <c r="AH2863" s="53">
        <v>38</v>
      </c>
      <c r="AI2863" s="53">
        <v>16</v>
      </c>
      <c r="AJ2863" s="53">
        <v>62</v>
      </c>
      <c r="AK2863" s="53">
        <v>38</v>
      </c>
      <c r="AL2863" s="53">
        <v>10</v>
      </c>
      <c r="AM2863" s="53">
        <v>10</v>
      </c>
      <c r="AP2863" s="7">
        <f>IF(Q2863&gt;0,RANK(Q2863,(N2863:P2863,Q2863:AF2863)),0)</f>
        <v>11</v>
      </c>
      <c r="AQ2863" s="7">
        <f>IF(R2863&gt;0,RANK(R2863,(N2863:P2863,Q2863:AF2863)),0)</f>
        <v>11</v>
      </c>
      <c r="AR2863" s="7">
        <f>IF(T2863&gt;0,RANK(T2863,(N2863:P2863,Q2863:AF2863)),0)</f>
        <v>0</v>
      </c>
      <c r="AS2863" s="7">
        <f>IF(S2863&gt;0,RANK(S2863,(N2863:P2863,Q2863:AF2863)),0)</f>
        <v>0</v>
      </c>
      <c r="AT2863" s="2">
        <f t="shared" si="1032"/>
        <v>1.6545334215751159E-3</v>
      </c>
      <c r="AU2863" s="2">
        <f t="shared" si="1032"/>
        <v>1.6545334215751159E-3</v>
      </c>
      <c r="AV2863" s="2">
        <f t="shared" si="1033"/>
        <v>0</v>
      </c>
      <c r="AW2863" s="2">
        <f t="shared" si="1034"/>
        <v>0</v>
      </c>
      <c r="AY2863" t="s">
        <v>1157</v>
      </c>
      <c r="AZ2863" t="s">
        <v>1186</v>
      </c>
      <c r="BA2863">
        <v>2</v>
      </c>
      <c r="BC2863">
        <v>3</v>
      </c>
      <c r="BD2863" s="91">
        <v>13</v>
      </c>
      <c r="BE2863" s="93">
        <v>243</v>
      </c>
      <c r="BF2863" s="96">
        <f t="shared" si="1036"/>
        <v>13243</v>
      </c>
      <c r="BG2863" s="96">
        <f t="shared" si="1035"/>
        <v>13243</v>
      </c>
      <c r="BI2863" s="7" t="s">
        <v>1447</v>
      </c>
    </row>
    <row r="2864" spans="1:61" ht="14" hidden="1" customHeight="1" outlineLevel="1" x14ac:dyDescent="0.2">
      <c r="A2864" t="s">
        <v>1025</v>
      </c>
      <c r="B2864" t="s">
        <v>1186</v>
      </c>
      <c r="C2864" s="1">
        <f t="shared" si="1037"/>
        <v>85744</v>
      </c>
      <c r="D2864" s="7">
        <f>IF(N2864&gt;0, RANK(N2864,(N2864:P2864,Q2864:AF2864)),0)</f>
        <v>1</v>
      </c>
      <c r="E2864" s="7">
        <f>IF(O2864&gt;0,RANK(O2864,(N2864:P2864,Q2864:AF2864)),0)</f>
        <v>2</v>
      </c>
      <c r="F2864" s="7">
        <f>IF(P2864&gt;0,RANK(P2864,(N2864:P2864,Q2864:AF2864)),0)</f>
        <v>13</v>
      </c>
      <c r="G2864" s="1">
        <f t="shared" si="1028"/>
        <v>18937</v>
      </c>
      <c r="H2864" s="2">
        <f t="shared" si="1029"/>
        <v>0.22085510356409777</v>
      </c>
      <c r="I2864" s="2"/>
      <c r="J2864" s="2">
        <f t="shared" si="1030"/>
        <v>0.40038953162903529</v>
      </c>
      <c r="K2864" s="2">
        <f t="shared" si="1030"/>
        <v>0.1795344280649375</v>
      </c>
      <c r="L2864" s="2">
        <f t="shared" si="1030"/>
        <v>2.8106922933383094E-3</v>
      </c>
      <c r="M2864" s="2">
        <f t="shared" si="1031"/>
        <v>0.41726534801268889</v>
      </c>
      <c r="N2864" s="167">
        <v>34331</v>
      </c>
      <c r="O2864" s="167">
        <v>15394</v>
      </c>
      <c r="P2864" s="167">
        <v>241</v>
      </c>
      <c r="Q2864" s="167">
        <v>505</v>
      </c>
      <c r="R2864" s="167">
        <v>271</v>
      </c>
      <c r="S2864" s="167"/>
      <c r="X2864" s="1"/>
      <c r="Y2864" s="53">
        <v>9076</v>
      </c>
      <c r="Z2864" s="53">
        <v>2086</v>
      </c>
      <c r="AA2864" s="53">
        <v>6624</v>
      </c>
      <c r="AB2864" s="53">
        <v>272</v>
      </c>
      <c r="AC2864" s="53">
        <v>312</v>
      </c>
      <c r="AD2864" s="53">
        <v>566</v>
      </c>
      <c r="AE2864" s="53">
        <v>243</v>
      </c>
      <c r="AF2864" s="53">
        <v>595</v>
      </c>
      <c r="AG2864" s="53">
        <v>7479</v>
      </c>
      <c r="AH2864" s="53">
        <v>2709</v>
      </c>
      <c r="AI2864" s="53">
        <v>453</v>
      </c>
      <c r="AJ2864" s="53">
        <v>2386</v>
      </c>
      <c r="AK2864" s="53">
        <v>1030</v>
      </c>
      <c r="AL2864" s="53">
        <v>396</v>
      </c>
      <c r="AM2864" s="53">
        <v>775</v>
      </c>
      <c r="AP2864" s="7">
        <f>IF(Q2864&gt;0,RANK(Q2864,(N2864:P2864,Q2864:AF2864)),0)</f>
        <v>8</v>
      </c>
      <c r="AQ2864" s="7">
        <f>IF(R2864&gt;0,RANK(R2864,(N2864:P2864,Q2864:AF2864)),0)</f>
        <v>11</v>
      </c>
      <c r="AR2864" s="7">
        <f>IF(T2864&gt;0,RANK(T2864,(N2864:P2864,Q2864:AF2864)),0)</f>
        <v>0</v>
      </c>
      <c r="AS2864" s="7">
        <f>IF(S2864&gt;0,RANK(S2864,(N2864:P2864,Q2864:AF2864)),0)</f>
        <v>0</v>
      </c>
      <c r="AT2864" s="2">
        <f t="shared" si="1032"/>
        <v>5.8896249300242585E-3</v>
      </c>
      <c r="AU2864" s="2">
        <f t="shared" si="1032"/>
        <v>3.1605710020526216E-3</v>
      </c>
      <c r="AV2864" s="2">
        <f t="shared" si="1033"/>
        <v>0</v>
      </c>
      <c r="AW2864" s="2">
        <f t="shared" si="1034"/>
        <v>0</v>
      </c>
      <c r="AY2864" t="s">
        <v>1025</v>
      </c>
      <c r="AZ2864" t="s">
        <v>1186</v>
      </c>
      <c r="BA2864">
        <v>12</v>
      </c>
      <c r="BC2864">
        <v>3</v>
      </c>
      <c r="BD2864" s="91">
        <v>13</v>
      </c>
      <c r="BE2864" s="93">
        <v>245</v>
      </c>
      <c r="BF2864" s="96">
        <f t="shared" si="1036"/>
        <v>13245</v>
      </c>
      <c r="BG2864" s="96">
        <f t="shared" si="1035"/>
        <v>13245</v>
      </c>
      <c r="BI2864" s="7" t="s">
        <v>1447</v>
      </c>
    </row>
    <row r="2865" spans="1:61" ht="14" hidden="1" customHeight="1" outlineLevel="1" x14ac:dyDescent="0.2">
      <c r="A2865" t="s">
        <v>562</v>
      </c>
      <c r="B2865" t="s">
        <v>1186</v>
      </c>
      <c r="C2865" s="1">
        <f t="shared" si="1037"/>
        <v>44212</v>
      </c>
      <c r="D2865" s="7">
        <f>IF(N2865&gt;0, RANK(N2865,(N2865:P2865,Q2865:AF2865)),0)</f>
        <v>1</v>
      </c>
      <c r="E2865" s="7">
        <f>IF(O2865&gt;0,RANK(O2865,(N2865:P2865,Q2865:AF2865)),0)</f>
        <v>2</v>
      </c>
      <c r="F2865" s="7">
        <f>IF(P2865&gt;0,RANK(P2865,(N2865:P2865,Q2865:AF2865)),0)</f>
        <v>11</v>
      </c>
      <c r="G2865" s="1">
        <f t="shared" si="1028"/>
        <v>14619</v>
      </c>
      <c r="H2865" s="2">
        <f t="shared" si="1029"/>
        <v>0.33065683524834888</v>
      </c>
      <c r="I2865" s="2"/>
      <c r="J2865" s="2">
        <f t="shared" si="1030"/>
        <v>0.49629059983714829</v>
      </c>
      <c r="K2865" s="2">
        <f t="shared" si="1030"/>
        <v>0.16563376458879941</v>
      </c>
      <c r="L2865" s="2">
        <f t="shared" si="1030"/>
        <v>2.5784854790554599E-3</v>
      </c>
      <c r="M2865" s="2">
        <f t="shared" si="1031"/>
        <v>0.33549715009499681</v>
      </c>
      <c r="N2865" s="167">
        <v>21942</v>
      </c>
      <c r="O2865" s="167">
        <v>7323</v>
      </c>
      <c r="P2865" s="167">
        <v>114</v>
      </c>
      <c r="Q2865" s="167">
        <v>208</v>
      </c>
      <c r="R2865" s="167">
        <v>109</v>
      </c>
      <c r="S2865" s="167"/>
      <c r="X2865" s="1"/>
      <c r="Y2865" s="53">
        <v>4412</v>
      </c>
      <c r="Z2865" s="53">
        <v>1052</v>
      </c>
      <c r="AA2865" s="53">
        <v>188</v>
      </c>
      <c r="AB2865" s="53">
        <v>118</v>
      </c>
      <c r="AC2865" s="53">
        <v>127</v>
      </c>
      <c r="AD2865" s="53">
        <v>247</v>
      </c>
      <c r="AE2865" s="53">
        <v>102</v>
      </c>
      <c r="AF2865" s="53">
        <v>236</v>
      </c>
      <c r="AG2865" s="53">
        <v>4103</v>
      </c>
      <c r="AH2865" s="53">
        <v>1274</v>
      </c>
      <c r="AI2865" s="53">
        <v>155</v>
      </c>
      <c r="AJ2865" s="53">
        <v>1395</v>
      </c>
      <c r="AK2865" s="53">
        <v>551</v>
      </c>
      <c r="AL2865" s="53">
        <v>196</v>
      </c>
      <c r="AM2865" s="53">
        <v>360</v>
      </c>
      <c r="AP2865" s="7">
        <f>IF(Q2865&gt;0,RANK(Q2865,(N2865:P2865,Q2865:AF2865)),0)</f>
        <v>7</v>
      </c>
      <c r="AQ2865" s="7">
        <f>IF(R2865&gt;0,RANK(R2865,(N2865:P2865,Q2865:AF2865)),0)</f>
        <v>12</v>
      </c>
      <c r="AR2865" s="7">
        <f>IF(T2865&gt;0,RANK(T2865,(N2865:P2865,Q2865:AF2865)),0)</f>
        <v>0</v>
      </c>
      <c r="AS2865" s="7">
        <f>IF(S2865&gt;0,RANK(S2865,(N2865:P2865,Q2865:AF2865)),0)</f>
        <v>0</v>
      </c>
      <c r="AT2865" s="2">
        <f t="shared" si="1032"/>
        <v>4.7046050845924187E-3</v>
      </c>
      <c r="AU2865" s="2">
        <f t="shared" si="1032"/>
        <v>2.4653940106758344E-3</v>
      </c>
      <c r="AV2865" s="2">
        <f t="shared" si="1033"/>
        <v>0</v>
      </c>
      <c r="AW2865" s="2">
        <f t="shared" si="1034"/>
        <v>0</v>
      </c>
      <c r="AY2865" t="s">
        <v>562</v>
      </c>
      <c r="AZ2865" t="s">
        <v>1186</v>
      </c>
      <c r="BA2865">
        <v>4</v>
      </c>
      <c r="BC2865">
        <v>3</v>
      </c>
      <c r="BD2865" s="91">
        <v>13</v>
      </c>
      <c r="BE2865" s="93">
        <v>247</v>
      </c>
      <c r="BF2865" s="96">
        <f t="shared" si="1036"/>
        <v>13247</v>
      </c>
      <c r="BG2865" s="96">
        <f t="shared" si="1035"/>
        <v>13247</v>
      </c>
      <c r="BI2865" s="7" t="s">
        <v>1447</v>
      </c>
    </row>
    <row r="2866" spans="1:61" ht="14" hidden="1" customHeight="1" outlineLevel="1" x14ac:dyDescent="0.2">
      <c r="A2866" t="s">
        <v>365</v>
      </c>
      <c r="B2866" t="s">
        <v>1186</v>
      </c>
      <c r="C2866" s="1">
        <f t="shared" si="1037"/>
        <v>2226</v>
      </c>
      <c r="D2866" s="7">
        <f>IF(N2866&gt;0, RANK(N2866,(N2866:P2866,Q2866:AF2866)),0)</f>
        <v>3</v>
      </c>
      <c r="E2866" s="7">
        <f>IF(O2866&gt;0,RANK(O2866,(N2866:P2866,Q2866:AF2866)),0)</f>
        <v>2</v>
      </c>
      <c r="F2866" s="7">
        <f>IF(P2866&gt;0,RANK(P2866,(N2866:P2866,Q2866:AF2866)),0)</f>
        <v>13</v>
      </c>
      <c r="G2866" s="1">
        <f t="shared" si="1028"/>
        <v>459</v>
      </c>
      <c r="H2866" s="2">
        <f t="shared" si="1029"/>
        <v>0.20619946091644206</v>
      </c>
      <c r="I2866" s="2"/>
      <c r="J2866" s="2">
        <f t="shared" si="1030"/>
        <v>0.14150943396226415</v>
      </c>
      <c r="K2866" s="2">
        <f t="shared" si="1030"/>
        <v>0.34770889487870621</v>
      </c>
      <c r="L2866" s="2">
        <f t="shared" si="1030"/>
        <v>4.4923629829290209E-4</v>
      </c>
      <c r="M2866" s="2">
        <f t="shared" si="1031"/>
        <v>0.51033243486073676</v>
      </c>
      <c r="N2866" s="167">
        <v>315</v>
      </c>
      <c r="O2866" s="167">
        <v>774</v>
      </c>
      <c r="P2866" s="167">
        <v>1</v>
      </c>
      <c r="Q2866" s="167">
        <v>9</v>
      </c>
      <c r="R2866" s="167">
        <v>3</v>
      </c>
      <c r="S2866" s="167"/>
      <c r="X2866" s="1"/>
      <c r="Y2866" s="53">
        <v>863</v>
      </c>
      <c r="Z2866" s="53">
        <v>17</v>
      </c>
      <c r="AA2866" s="53">
        <v>2</v>
      </c>
      <c r="AB2866" s="53">
        <v>3</v>
      </c>
      <c r="AC2866" s="53">
        <v>5</v>
      </c>
      <c r="AD2866" s="53">
        <v>34</v>
      </c>
      <c r="AE2866" s="53">
        <v>10</v>
      </c>
      <c r="AF2866" s="53">
        <v>30</v>
      </c>
      <c r="AG2866" s="53">
        <v>66</v>
      </c>
      <c r="AH2866" s="53">
        <v>11</v>
      </c>
      <c r="AI2866" s="53">
        <v>25</v>
      </c>
      <c r="AJ2866" s="53">
        <v>16</v>
      </c>
      <c r="AK2866" s="53">
        <v>13</v>
      </c>
      <c r="AL2866" s="53">
        <v>29</v>
      </c>
      <c r="AM2866" s="53">
        <v>0</v>
      </c>
      <c r="AP2866" s="7">
        <f>IF(Q2866&gt;0,RANK(Q2866,(N2866:P2866,Q2866:AF2866)),0)</f>
        <v>8</v>
      </c>
      <c r="AQ2866" s="7">
        <f>IF(R2866&gt;0,RANK(R2866,(N2866:P2866,Q2866:AF2866)),0)</f>
        <v>10</v>
      </c>
      <c r="AR2866" s="7">
        <f>IF(T2866&gt;0,RANK(T2866,(N2866:P2866,Q2866:AF2866)),0)</f>
        <v>0</v>
      </c>
      <c r="AS2866" s="7">
        <f>IF(S2866&gt;0,RANK(S2866,(N2866:P2866,Q2866:AF2866)),0)</f>
        <v>0</v>
      </c>
      <c r="AT2866" s="2">
        <f t="shared" si="1032"/>
        <v>4.0431266846361188E-3</v>
      </c>
      <c r="AU2866" s="2">
        <f t="shared" si="1032"/>
        <v>1.3477088948787063E-3</v>
      </c>
      <c r="AV2866" s="2">
        <f t="shared" si="1033"/>
        <v>0</v>
      </c>
      <c r="AW2866" s="2">
        <f t="shared" si="1034"/>
        <v>0</v>
      </c>
      <c r="AY2866" t="s">
        <v>365</v>
      </c>
      <c r="AZ2866" t="s">
        <v>1186</v>
      </c>
      <c r="BA2866">
        <v>2</v>
      </c>
      <c r="BC2866">
        <v>3</v>
      </c>
      <c r="BD2866" s="91">
        <v>13</v>
      </c>
      <c r="BE2866" s="93">
        <v>249</v>
      </c>
      <c r="BF2866" s="96">
        <f t="shared" si="1036"/>
        <v>13249</v>
      </c>
      <c r="BG2866" s="96">
        <f t="shared" si="1035"/>
        <v>13249</v>
      </c>
      <c r="BI2866" s="7" t="s">
        <v>1447</v>
      </c>
    </row>
    <row r="2867" spans="1:61" ht="14" hidden="1" customHeight="1" outlineLevel="1" x14ac:dyDescent="0.2">
      <c r="A2867" t="s">
        <v>2367</v>
      </c>
      <c r="B2867" t="s">
        <v>1186</v>
      </c>
      <c r="C2867" s="1">
        <f t="shared" si="1037"/>
        <v>6457</v>
      </c>
      <c r="D2867" s="7">
        <f>IF(N2867&gt;0, RANK(N2867,(N2867:P2867,Q2867:AF2867)),0)</f>
        <v>2</v>
      </c>
      <c r="E2867" s="7">
        <f>IF(O2867&gt;0,RANK(O2867,(N2867:P2867,Q2867:AF2867)),0)</f>
        <v>1</v>
      </c>
      <c r="F2867" s="7">
        <f>IF(P2867&gt;0,RANK(P2867,(N2867:P2867,Q2867:AF2867)),0)</f>
        <v>13</v>
      </c>
      <c r="G2867" s="1">
        <f t="shared" si="1028"/>
        <v>393</v>
      </c>
      <c r="H2867" s="2">
        <f t="shared" si="1029"/>
        <v>6.0864178411026794E-2</v>
      </c>
      <c r="I2867" s="2"/>
      <c r="J2867" s="2">
        <f t="shared" si="1030"/>
        <v>0.26095710082081464</v>
      </c>
      <c r="K2867" s="2">
        <f t="shared" si="1030"/>
        <v>0.3218212792318414</v>
      </c>
      <c r="L2867" s="2">
        <f t="shared" si="1030"/>
        <v>1.0840947808579836E-3</v>
      </c>
      <c r="M2867" s="2">
        <f t="shared" si="1031"/>
        <v>0.41613752516648594</v>
      </c>
      <c r="N2867" s="167">
        <v>1685</v>
      </c>
      <c r="O2867" s="167">
        <v>2078</v>
      </c>
      <c r="P2867" s="167">
        <v>7</v>
      </c>
      <c r="Q2867" s="167">
        <v>27</v>
      </c>
      <c r="R2867" s="167">
        <v>10</v>
      </c>
      <c r="S2867" s="167"/>
      <c r="X2867" s="1"/>
      <c r="Y2867" s="53">
        <v>1475</v>
      </c>
      <c r="Z2867" s="53">
        <v>128</v>
      </c>
      <c r="AA2867" s="53">
        <v>21</v>
      </c>
      <c r="AB2867" s="53">
        <v>13</v>
      </c>
      <c r="AC2867" s="53">
        <v>18</v>
      </c>
      <c r="AD2867" s="53">
        <v>88</v>
      </c>
      <c r="AE2867" s="53">
        <v>15</v>
      </c>
      <c r="AF2867" s="53">
        <v>47</v>
      </c>
      <c r="AG2867" s="53">
        <v>422</v>
      </c>
      <c r="AH2867" s="53">
        <v>113</v>
      </c>
      <c r="AI2867" s="53">
        <v>66</v>
      </c>
      <c r="AJ2867" s="53">
        <v>129</v>
      </c>
      <c r="AK2867" s="53">
        <v>35</v>
      </c>
      <c r="AL2867" s="53">
        <v>55</v>
      </c>
      <c r="AM2867" s="53">
        <v>25</v>
      </c>
      <c r="AP2867" s="7">
        <f>IF(Q2867&gt;0,RANK(Q2867,(N2867:P2867,Q2867:AF2867)),0)</f>
        <v>7</v>
      </c>
      <c r="AQ2867" s="7">
        <f>IF(R2867&gt;0,RANK(R2867,(N2867:P2867,Q2867:AF2867)),0)</f>
        <v>12</v>
      </c>
      <c r="AR2867" s="7">
        <f>IF(T2867&gt;0,RANK(T2867,(N2867:P2867,Q2867:AF2867)),0)</f>
        <v>0</v>
      </c>
      <c r="AS2867" s="7">
        <f>IF(S2867&gt;0,RANK(S2867,(N2867:P2867,Q2867:AF2867)),0)</f>
        <v>0</v>
      </c>
      <c r="AT2867" s="2">
        <f t="shared" si="1032"/>
        <v>4.181508440452222E-3</v>
      </c>
      <c r="AU2867" s="2">
        <f t="shared" si="1032"/>
        <v>1.5487068297971194E-3</v>
      </c>
      <c r="AV2867" s="2">
        <f t="shared" si="1033"/>
        <v>0</v>
      </c>
      <c r="AW2867" s="2">
        <f t="shared" si="1034"/>
        <v>0</v>
      </c>
      <c r="AY2867" t="s">
        <v>2367</v>
      </c>
      <c r="AZ2867" t="s">
        <v>1186</v>
      </c>
      <c r="BA2867">
        <v>12</v>
      </c>
      <c r="BC2867">
        <v>3</v>
      </c>
      <c r="BD2867" s="91">
        <v>13</v>
      </c>
      <c r="BE2867" s="93">
        <v>251</v>
      </c>
      <c r="BF2867" s="96">
        <f t="shared" si="1036"/>
        <v>13251</v>
      </c>
      <c r="BG2867" s="96">
        <f t="shared" si="1035"/>
        <v>13251</v>
      </c>
      <c r="BI2867" s="7" t="s">
        <v>1447</v>
      </c>
    </row>
    <row r="2868" spans="1:61" ht="14" hidden="1" customHeight="1" outlineLevel="1" x14ac:dyDescent="0.2">
      <c r="A2868" t="s">
        <v>171</v>
      </c>
      <c r="B2868" t="s">
        <v>1186</v>
      </c>
      <c r="C2868" s="1">
        <f t="shared" si="1037"/>
        <v>3743</v>
      </c>
      <c r="D2868" s="7">
        <f>IF(N2868&gt;0, RANK(N2868,(N2868:P2868,Q2868:AF2868)),0)</f>
        <v>3</v>
      </c>
      <c r="E2868" s="7">
        <f>IF(O2868&gt;0,RANK(O2868,(N2868:P2868,Q2868:AF2868)),0)</f>
        <v>2</v>
      </c>
      <c r="F2868" s="7">
        <f>IF(P2868&gt;0,RANK(P2868,(N2868:P2868,Q2868:AF2868)),0)</f>
        <v>12</v>
      </c>
      <c r="G2868" s="1">
        <f t="shared" si="1028"/>
        <v>602</v>
      </c>
      <c r="H2868" s="2">
        <f t="shared" si="1029"/>
        <v>0.16083355597114615</v>
      </c>
      <c r="I2868" s="2"/>
      <c r="J2868" s="2">
        <f t="shared" si="1030"/>
        <v>0.11194229227892065</v>
      </c>
      <c r="K2868" s="2">
        <f t="shared" si="1030"/>
        <v>0.27277584825006679</v>
      </c>
      <c r="L2868" s="2">
        <f t="shared" si="1030"/>
        <v>2.4044883783061713E-3</v>
      </c>
      <c r="M2868" s="2">
        <f t="shared" si="1031"/>
        <v>0.61287737109270635</v>
      </c>
      <c r="N2868" s="167">
        <v>419</v>
      </c>
      <c r="O2868" s="167">
        <v>1021</v>
      </c>
      <c r="P2868" s="167">
        <v>9</v>
      </c>
      <c r="Q2868" s="167">
        <v>14</v>
      </c>
      <c r="R2868" s="167">
        <v>8</v>
      </c>
      <c r="S2868" s="167"/>
      <c r="X2868" s="1"/>
      <c r="Y2868" s="53">
        <v>1263</v>
      </c>
      <c r="Z2868" s="53">
        <v>108</v>
      </c>
      <c r="AA2868" s="53">
        <v>18</v>
      </c>
      <c r="AB2868" s="53">
        <v>19</v>
      </c>
      <c r="AC2868" s="53">
        <v>25</v>
      </c>
      <c r="AD2868" s="53">
        <v>96</v>
      </c>
      <c r="AE2868" s="53">
        <v>12</v>
      </c>
      <c r="AF2868" s="53">
        <v>50</v>
      </c>
      <c r="AG2868" s="53">
        <v>345</v>
      </c>
      <c r="AH2868" s="53">
        <v>80</v>
      </c>
      <c r="AI2868" s="53">
        <v>49</v>
      </c>
      <c r="AJ2868" s="53">
        <v>84</v>
      </c>
      <c r="AK2868" s="53">
        <v>37</v>
      </c>
      <c r="AL2868" s="53">
        <v>48</v>
      </c>
      <c r="AM2868" s="53">
        <v>38</v>
      </c>
      <c r="AP2868" s="7">
        <f>IF(Q2868&gt;0,RANK(Q2868,(N2868:P2868,Q2868:AF2868)),0)</f>
        <v>10</v>
      </c>
      <c r="AQ2868" s="7">
        <f>IF(R2868&gt;0,RANK(R2868,(N2868:P2868,Q2868:AF2868)),0)</f>
        <v>13</v>
      </c>
      <c r="AR2868" s="7">
        <f>IF(T2868&gt;0,RANK(T2868,(N2868:P2868,Q2868:AF2868)),0)</f>
        <v>0</v>
      </c>
      <c r="AS2868" s="7">
        <f>IF(S2868&gt;0,RANK(S2868,(N2868:P2868,Q2868:AF2868)),0)</f>
        <v>0</v>
      </c>
      <c r="AT2868" s="2">
        <f t="shared" si="1032"/>
        <v>3.7403152551429334E-3</v>
      </c>
      <c r="AU2868" s="2">
        <f t="shared" si="1032"/>
        <v>2.1373230029388193E-3</v>
      </c>
      <c r="AV2868" s="2">
        <f t="shared" si="1033"/>
        <v>0</v>
      </c>
      <c r="AW2868" s="2">
        <f t="shared" si="1034"/>
        <v>0</v>
      </c>
      <c r="AY2868" t="s">
        <v>171</v>
      </c>
      <c r="AZ2868" t="s">
        <v>1186</v>
      </c>
      <c r="BA2868">
        <v>2</v>
      </c>
      <c r="BC2868">
        <v>3</v>
      </c>
      <c r="BD2868" s="91">
        <v>13</v>
      </c>
      <c r="BE2868" s="93">
        <v>253</v>
      </c>
      <c r="BF2868" s="96">
        <f t="shared" si="1036"/>
        <v>13253</v>
      </c>
      <c r="BG2868" s="96">
        <f t="shared" si="1035"/>
        <v>13253</v>
      </c>
      <c r="BI2868" s="7" t="s">
        <v>1447</v>
      </c>
    </row>
    <row r="2869" spans="1:61" ht="14" hidden="1" customHeight="1" outlineLevel="1" x14ac:dyDescent="0.2">
      <c r="A2869" t="s">
        <v>2085</v>
      </c>
      <c r="B2869" t="s">
        <v>1186</v>
      </c>
      <c r="C2869" s="1">
        <f t="shared" si="1037"/>
        <v>29713</v>
      </c>
      <c r="D2869" s="7">
        <f>IF(N2869&gt;0, RANK(N2869,(N2869:P2869,Q2869:AF2869)),0)</f>
        <v>2</v>
      </c>
      <c r="E2869" s="7">
        <f>IF(O2869&gt;0,RANK(O2869,(N2869:P2869,Q2869:AF2869)),0)</f>
        <v>1</v>
      </c>
      <c r="F2869" s="7">
        <f>IF(P2869&gt;0,RANK(P2869,(N2869:P2869,Q2869:AF2869)),0)</f>
        <v>11</v>
      </c>
      <c r="G2869" s="1">
        <f t="shared" si="1028"/>
        <v>1216</v>
      </c>
      <c r="H2869" s="2">
        <f t="shared" si="1029"/>
        <v>4.092484770975667E-2</v>
      </c>
      <c r="I2869" s="2"/>
      <c r="J2869" s="2">
        <f t="shared" si="1030"/>
        <v>0.28751724834247638</v>
      </c>
      <c r="K2869" s="2">
        <f t="shared" si="1030"/>
        <v>0.32844209605223301</v>
      </c>
      <c r="L2869" s="2">
        <f t="shared" si="1030"/>
        <v>1.750075724430384E-3</v>
      </c>
      <c r="M2869" s="2">
        <f t="shared" si="1031"/>
        <v>0.38229057988086024</v>
      </c>
      <c r="N2869" s="167">
        <v>8543</v>
      </c>
      <c r="O2869" s="167">
        <v>9759</v>
      </c>
      <c r="P2869" s="167">
        <v>52</v>
      </c>
      <c r="Q2869" s="167">
        <v>182</v>
      </c>
      <c r="R2869" s="167">
        <v>51</v>
      </c>
      <c r="S2869" s="167"/>
      <c r="X2869" s="1"/>
      <c r="Y2869" s="53">
        <v>6858</v>
      </c>
      <c r="Z2869" s="53">
        <v>431</v>
      </c>
      <c r="AA2869" s="53">
        <v>53</v>
      </c>
      <c r="AB2869" s="53">
        <v>69</v>
      </c>
      <c r="AC2869" s="53">
        <v>97</v>
      </c>
      <c r="AD2869" s="53">
        <v>330</v>
      </c>
      <c r="AE2869" s="53">
        <v>50</v>
      </c>
      <c r="AF2869" s="53">
        <v>244</v>
      </c>
      <c r="AG2869" s="53">
        <v>1338</v>
      </c>
      <c r="AH2869" s="53">
        <v>470</v>
      </c>
      <c r="AI2869" s="53">
        <v>217</v>
      </c>
      <c r="AJ2869" s="53">
        <v>453</v>
      </c>
      <c r="AK2869" s="53">
        <v>196</v>
      </c>
      <c r="AL2869" s="53">
        <v>211</v>
      </c>
      <c r="AM2869" s="53">
        <v>109</v>
      </c>
      <c r="AP2869" s="7">
        <f>IF(Q2869&gt;0,RANK(Q2869,(N2869:P2869,Q2869:AF2869)),0)</f>
        <v>7</v>
      </c>
      <c r="AQ2869" s="7">
        <f>IF(R2869&gt;0,RANK(R2869,(N2869:P2869,Q2869:AF2869)),0)</f>
        <v>12</v>
      </c>
      <c r="AR2869" s="7">
        <f>IF(T2869&gt;0,RANK(T2869,(N2869:P2869,Q2869:AF2869)),0)</f>
        <v>0</v>
      </c>
      <c r="AS2869" s="7">
        <f>IF(S2869&gt;0,RANK(S2869,(N2869:P2869,Q2869:AF2869)),0)</f>
        <v>0</v>
      </c>
      <c r="AT2869" s="2">
        <f t="shared" si="1032"/>
        <v>6.1252650355063439E-3</v>
      </c>
      <c r="AU2869" s="2">
        <f t="shared" si="1032"/>
        <v>1.7164204220374919E-3</v>
      </c>
      <c r="AV2869" s="2">
        <f t="shared" si="1033"/>
        <v>0</v>
      </c>
      <c r="AW2869" s="2">
        <f t="shared" si="1034"/>
        <v>0</v>
      </c>
      <c r="AY2869" t="s">
        <v>2085</v>
      </c>
      <c r="AZ2869" t="s">
        <v>1186</v>
      </c>
      <c r="BA2869">
        <v>3</v>
      </c>
      <c r="BC2869">
        <v>3</v>
      </c>
      <c r="BD2869" s="91">
        <v>13</v>
      </c>
      <c r="BE2869" s="93">
        <v>255</v>
      </c>
      <c r="BF2869" s="96">
        <f t="shared" si="1036"/>
        <v>13255</v>
      </c>
      <c r="BG2869" s="96">
        <f t="shared" si="1035"/>
        <v>13255</v>
      </c>
      <c r="BI2869" s="7" t="s">
        <v>1447</v>
      </c>
    </row>
    <row r="2870" spans="1:61" ht="14" hidden="1" customHeight="1" outlineLevel="1" x14ac:dyDescent="0.2">
      <c r="A2870" t="s">
        <v>2084</v>
      </c>
      <c r="B2870" t="s">
        <v>1186</v>
      </c>
      <c r="C2870" s="1">
        <f t="shared" si="1037"/>
        <v>11638</v>
      </c>
      <c r="D2870" s="7">
        <f>IF(N2870&gt;0, RANK(N2870,(N2870:P2870,Q2870:AF2870)),0)</f>
        <v>3</v>
      </c>
      <c r="E2870" s="7">
        <f>IF(O2870&gt;0,RANK(O2870,(N2870:P2870,Q2870:AF2870)),0)</f>
        <v>2</v>
      </c>
      <c r="F2870" s="7">
        <f>IF(P2870&gt;0,RANK(P2870,(N2870:P2870,Q2870:AF2870)),0)</f>
        <v>12</v>
      </c>
      <c r="G2870" s="1">
        <f t="shared" si="1028"/>
        <v>982</v>
      </c>
      <c r="H2870" s="2">
        <f t="shared" si="1029"/>
        <v>8.4378759236982293E-2</v>
      </c>
      <c r="I2870" s="2"/>
      <c r="J2870" s="2">
        <f t="shared" si="1030"/>
        <v>9.8298676748582225E-2</v>
      </c>
      <c r="K2870" s="2">
        <f t="shared" si="1030"/>
        <v>0.18267743598556452</v>
      </c>
      <c r="L2870" s="2">
        <f t="shared" si="1030"/>
        <v>1.976284584980237E-3</v>
      </c>
      <c r="M2870" s="2">
        <f t="shared" si="1031"/>
        <v>0.71704760268087298</v>
      </c>
      <c r="N2870" s="167">
        <v>1144</v>
      </c>
      <c r="O2870" s="167">
        <v>2126</v>
      </c>
      <c r="P2870" s="167">
        <v>23</v>
      </c>
      <c r="Q2870" s="167">
        <v>85</v>
      </c>
      <c r="R2870" s="167">
        <v>34</v>
      </c>
      <c r="S2870" s="167"/>
      <c r="X2870" s="1"/>
      <c r="Y2870" s="53">
        <v>6652</v>
      </c>
      <c r="Z2870" s="53">
        <v>222</v>
      </c>
      <c r="AA2870" s="53">
        <v>25</v>
      </c>
      <c r="AB2870" s="53">
        <v>31</v>
      </c>
      <c r="AC2870" s="53">
        <v>39</v>
      </c>
      <c r="AD2870" s="53">
        <v>182</v>
      </c>
      <c r="AE2870" s="53">
        <v>21</v>
      </c>
      <c r="AF2870" s="53">
        <v>147</v>
      </c>
      <c r="AG2870" s="53">
        <v>391</v>
      </c>
      <c r="AH2870" s="53">
        <v>127</v>
      </c>
      <c r="AI2870" s="53">
        <v>102</v>
      </c>
      <c r="AJ2870" s="53">
        <v>99</v>
      </c>
      <c r="AK2870" s="53">
        <v>54</v>
      </c>
      <c r="AL2870" s="53">
        <v>103</v>
      </c>
      <c r="AM2870" s="53">
        <v>31</v>
      </c>
      <c r="AP2870" s="7">
        <f>IF(Q2870&gt;0,RANK(Q2870,(N2870:P2870,Q2870:AF2870)),0)</f>
        <v>7</v>
      </c>
      <c r="AQ2870" s="7">
        <f>IF(R2870&gt;0,RANK(R2870,(N2870:P2870,Q2870:AF2870)),0)</f>
        <v>9</v>
      </c>
      <c r="AR2870" s="7">
        <f>IF(T2870&gt;0,RANK(T2870,(N2870:P2870,Q2870:AF2870)),0)</f>
        <v>0</v>
      </c>
      <c r="AS2870" s="7">
        <f>IF(S2870&gt;0,RANK(S2870,(N2870:P2870,Q2870:AF2870)),0)</f>
        <v>0</v>
      </c>
      <c r="AT2870" s="2">
        <f t="shared" si="1032"/>
        <v>7.3036604227530505E-3</v>
      </c>
      <c r="AU2870" s="2">
        <f t="shared" si="1032"/>
        <v>2.9214641691012199E-3</v>
      </c>
      <c r="AV2870" s="2">
        <f t="shared" si="1033"/>
        <v>0</v>
      </c>
      <c r="AW2870" s="2">
        <f t="shared" si="1034"/>
        <v>0</v>
      </c>
      <c r="AY2870" t="s">
        <v>2084</v>
      </c>
      <c r="AZ2870" t="s">
        <v>1186</v>
      </c>
      <c r="BA2870">
        <v>9</v>
      </c>
      <c r="BC2870">
        <v>3</v>
      </c>
      <c r="BD2870" s="91">
        <v>13</v>
      </c>
      <c r="BE2870" s="93">
        <v>257</v>
      </c>
      <c r="BF2870" s="96">
        <f t="shared" si="1036"/>
        <v>13257</v>
      </c>
      <c r="BG2870" s="96">
        <f t="shared" si="1035"/>
        <v>13257</v>
      </c>
      <c r="BI2870" s="7" t="s">
        <v>1447</v>
      </c>
    </row>
    <row r="2871" spans="1:61" ht="14" hidden="1" customHeight="1" outlineLevel="1" x14ac:dyDescent="0.2">
      <c r="A2871" t="s">
        <v>2051</v>
      </c>
      <c r="B2871" t="s">
        <v>1186</v>
      </c>
      <c r="C2871" s="1">
        <f t="shared" si="1037"/>
        <v>1906</v>
      </c>
      <c r="D2871" s="7">
        <f>IF(N2871&gt;0, RANK(N2871,(N2871:P2871,Q2871:AF2871)),0)</f>
        <v>1</v>
      </c>
      <c r="E2871" s="7">
        <f>IF(O2871&gt;0,RANK(O2871,(N2871:P2871,Q2871:AF2871)),0)</f>
        <v>3</v>
      </c>
      <c r="F2871" s="7">
        <f>IF(P2871&gt;0,RANK(P2871,(N2871:P2871,Q2871:AF2871)),0)</f>
        <v>8</v>
      </c>
      <c r="G2871" s="1">
        <f t="shared" si="1028"/>
        <v>437</v>
      </c>
      <c r="H2871" s="2">
        <f t="shared" si="1029"/>
        <v>0.22927597061909757</v>
      </c>
      <c r="I2871" s="2"/>
      <c r="J2871" s="2">
        <f t="shared" si="1030"/>
        <v>0.40083945435466944</v>
      </c>
      <c r="K2871" s="2">
        <f t="shared" si="1030"/>
        <v>0.17156348373557187</v>
      </c>
      <c r="L2871" s="2">
        <f t="shared" si="1030"/>
        <v>2.6232948583420775E-3</v>
      </c>
      <c r="M2871" s="2">
        <f t="shared" si="1031"/>
        <v>0.42497376705141671</v>
      </c>
      <c r="N2871" s="167">
        <v>764</v>
      </c>
      <c r="O2871" s="167">
        <v>327</v>
      </c>
      <c r="P2871" s="167">
        <v>5</v>
      </c>
      <c r="Q2871" s="167">
        <v>5</v>
      </c>
      <c r="R2871" s="167">
        <v>2</v>
      </c>
      <c r="S2871" s="167"/>
      <c r="X2871" s="1"/>
      <c r="Y2871" s="53">
        <v>390</v>
      </c>
      <c r="Z2871" s="53">
        <v>64</v>
      </c>
      <c r="AA2871" s="53">
        <v>8</v>
      </c>
      <c r="AB2871" s="53">
        <v>5</v>
      </c>
      <c r="AC2871" s="53">
        <v>2</v>
      </c>
      <c r="AD2871" s="53">
        <v>20</v>
      </c>
      <c r="AE2871" s="53">
        <v>10</v>
      </c>
      <c r="AF2871" s="53">
        <v>5</v>
      </c>
      <c r="AG2871" s="53">
        <v>183</v>
      </c>
      <c r="AH2871" s="53">
        <v>37</v>
      </c>
      <c r="AI2871" s="53">
        <v>7</v>
      </c>
      <c r="AJ2871" s="53">
        <v>31</v>
      </c>
      <c r="AK2871" s="53">
        <v>22</v>
      </c>
      <c r="AL2871" s="53">
        <v>6</v>
      </c>
      <c r="AM2871" s="53">
        <v>13</v>
      </c>
      <c r="AP2871" s="7">
        <f>IF(Q2871&gt;0,RANK(Q2871,(N2871:P2871,Q2871:AF2871)),0)</f>
        <v>8</v>
      </c>
      <c r="AQ2871" s="7">
        <f>IF(R2871&gt;0,RANK(R2871,(N2871:P2871,Q2871:AF2871)),0)</f>
        <v>12</v>
      </c>
      <c r="AR2871" s="7">
        <f>IF(T2871&gt;0,RANK(T2871,(N2871:P2871,Q2871:AF2871)),0)</f>
        <v>0</v>
      </c>
      <c r="AS2871" s="7">
        <f>IF(S2871&gt;0,RANK(S2871,(N2871:P2871,Q2871:AF2871)),0)</f>
        <v>0</v>
      </c>
      <c r="AT2871" s="2">
        <f t="shared" si="1032"/>
        <v>2.6232948583420775E-3</v>
      </c>
      <c r="AU2871" s="2">
        <f t="shared" si="1032"/>
        <v>1.0493179433368311E-3</v>
      </c>
      <c r="AV2871" s="2">
        <f t="shared" si="1033"/>
        <v>0</v>
      </c>
      <c r="AW2871" s="2">
        <f t="shared" si="1034"/>
        <v>0</v>
      </c>
      <c r="AY2871" t="s">
        <v>2051</v>
      </c>
      <c r="AZ2871" t="s">
        <v>1186</v>
      </c>
      <c r="BA2871">
        <v>2</v>
      </c>
      <c r="BC2871">
        <v>3</v>
      </c>
      <c r="BD2871" s="91">
        <v>13</v>
      </c>
      <c r="BE2871" s="93">
        <v>259</v>
      </c>
      <c r="BF2871" s="96">
        <f t="shared" si="1036"/>
        <v>13259</v>
      </c>
      <c r="BG2871" s="96">
        <f t="shared" si="1035"/>
        <v>13259</v>
      </c>
      <c r="BI2871" s="7" t="s">
        <v>1447</v>
      </c>
    </row>
    <row r="2872" spans="1:61" ht="14" hidden="1" customHeight="1" outlineLevel="1" x14ac:dyDescent="0.2">
      <c r="A2872" t="s">
        <v>425</v>
      </c>
      <c r="B2872" t="s">
        <v>1186</v>
      </c>
      <c r="C2872" s="1">
        <f t="shared" ref="C2872:C2903" si="1038">SUM(N2872:AN2872)</f>
        <v>11978</v>
      </c>
      <c r="D2872" s="7">
        <f>IF(N2872&gt;0, RANK(N2872,(N2872:P2872,Q2872:AF2872)),0)</f>
        <v>1</v>
      </c>
      <c r="E2872" s="7">
        <f>IF(O2872&gt;0,RANK(O2872,(N2872:P2872,Q2872:AF2872)),0)</f>
        <v>3</v>
      </c>
      <c r="F2872" s="7">
        <f>IF(P2872&gt;0,RANK(P2872,(N2872:P2872,Q2872:AF2872)),0)</f>
        <v>13</v>
      </c>
      <c r="G2872" s="1">
        <f t="shared" ref="G2872:G2903" si="1039">IF(C2872&gt;0,MAX(N2872:P2872)-LARGE(N2872:P2872,2),0)</f>
        <v>1921</v>
      </c>
      <c r="H2872" s="2">
        <f t="shared" ref="H2872:H2903" si="1040">IF(C2872&gt;0,G2872/C2872,0)</f>
        <v>0.16037735849056603</v>
      </c>
      <c r="I2872" s="2"/>
      <c r="J2872" s="2">
        <f t="shared" ref="J2872:L2903" si="1041">IF($C2872=0,"-",N2872/$C2872)</f>
        <v>0.37351811654700284</v>
      </c>
      <c r="K2872" s="2">
        <f t="shared" si="1041"/>
        <v>0.21314075805643681</v>
      </c>
      <c r="L2872" s="2">
        <f t="shared" si="1041"/>
        <v>1.0853230923359492E-3</v>
      </c>
      <c r="M2872" s="2">
        <f t="shared" ref="M2872:M2903" si="1042">IF(C2872=0,"-",(1-J2872-K2872-L2872))</f>
        <v>0.41225580230422437</v>
      </c>
      <c r="N2872" s="167">
        <v>4474</v>
      </c>
      <c r="O2872" s="167">
        <v>2553</v>
      </c>
      <c r="P2872" s="167">
        <v>13</v>
      </c>
      <c r="Q2872" s="167">
        <v>36</v>
      </c>
      <c r="R2872" s="167">
        <v>23</v>
      </c>
      <c r="S2872" s="167"/>
      <c r="X2872" s="1"/>
      <c r="Y2872" s="53">
        <v>2735</v>
      </c>
      <c r="Z2872" s="53">
        <v>270</v>
      </c>
      <c r="AA2872" s="53">
        <v>57</v>
      </c>
      <c r="AB2872" s="53">
        <v>50</v>
      </c>
      <c r="AC2872" s="53">
        <v>17</v>
      </c>
      <c r="AD2872" s="53">
        <v>88</v>
      </c>
      <c r="AE2872" s="53">
        <v>49</v>
      </c>
      <c r="AF2872" s="53">
        <v>94</v>
      </c>
      <c r="AG2872" s="53">
        <v>808</v>
      </c>
      <c r="AH2872" s="53">
        <v>190</v>
      </c>
      <c r="AI2872" s="53">
        <v>74</v>
      </c>
      <c r="AJ2872" s="53">
        <v>240</v>
      </c>
      <c r="AK2872" s="53">
        <v>71</v>
      </c>
      <c r="AL2872" s="53">
        <v>78</v>
      </c>
      <c r="AM2872" s="53">
        <v>58</v>
      </c>
      <c r="AP2872" s="7">
        <f>IF(Q2872&gt;0,RANK(Q2872,(N2872:P2872,Q2872:AF2872)),0)</f>
        <v>10</v>
      </c>
      <c r="AQ2872" s="7">
        <f>IF(R2872&gt;0,RANK(R2872,(N2872:P2872,Q2872:AF2872)),0)</f>
        <v>11</v>
      </c>
      <c r="AR2872" s="7">
        <f>IF(T2872&gt;0,RANK(T2872,(N2872:P2872,Q2872:AF2872)),0)</f>
        <v>0</v>
      </c>
      <c r="AS2872" s="7">
        <f>IF(S2872&gt;0,RANK(S2872,(N2872:P2872,Q2872:AF2872)),0)</f>
        <v>0</v>
      </c>
      <c r="AT2872" s="2">
        <f t="shared" ref="AT2872:AU2903" si="1043">IF($C2872=0,"-",Q2872/$C2872)</f>
        <v>3.005510101853398E-3</v>
      </c>
      <c r="AU2872" s="2">
        <f t="shared" si="1043"/>
        <v>1.9201870095174487E-3</v>
      </c>
      <c r="AV2872" s="2">
        <f t="shared" ref="AV2872:AV2903" si="1044">IF($C2872=0,"-",T2872/$C2872)</f>
        <v>0</v>
      </c>
      <c r="AW2872" s="2">
        <f t="shared" ref="AW2872:AW2903" si="1045">IF($C2872=0,"-",S2872/$C2872)</f>
        <v>0</v>
      </c>
      <c r="AY2872" t="s">
        <v>425</v>
      </c>
      <c r="AZ2872" t="s">
        <v>1186</v>
      </c>
      <c r="BA2872">
        <v>2</v>
      </c>
      <c r="BC2872">
        <v>3</v>
      </c>
      <c r="BD2872" s="91">
        <v>13</v>
      </c>
      <c r="BE2872" s="93">
        <v>261</v>
      </c>
      <c r="BF2872" s="96">
        <f t="shared" si="1036"/>
        <v>13261</v>
      </c>
      <c r="BG2872" s="96">
        <f t="shared" ref="BG2872:BG2903" si="1046">BF2872</f>
        <v>13261</v>
      </c>
      <c r="BI2872" s="7" t="s">
        <v>1447</v>
      </c>
    </row>
    <row r="2873" spans="1:61" ht="14" hidden="1" customHeight="1" outlineLevel="1" x14ac:dyDescent="0.2">
      <c r="A2873" t="s">
        <v>252</v>
      </c>
      <c r="B2873" t="s">
        <v>1186</v>
      </c>
      <c r="C2873" s="1">
        <f t="shared" si="1038"/>
        <v>3452</v>
      </c>
      <c r="D2873" s="7">
        <f>IF(N2873&gt;0, RANK(N2873,(N2873:P2873,Q2873:AF2873)),0)</f>
        <v>1</v>
      </c>
      <c r="E2873" s="7">
        <f>IF(O2873&gt;0,RANK(O2873,(N2873:P2873,Q2873:AF2873)),0)</f>
        <v>2</v>
      </c>
      <c r="F2873" s="7">
        <f>IF(P2873&gt;0,RANK(P2873,(N2873:P2873,Q2873:AF2873)),0)</f>
        <v>13</v>
      </c>
      <c r="G2873" s="1">
        <f t="shared" si="1039"/>
        <v>854</v>
      </c>
      <c r="H2873" s="2">
        <f t="shared" si="1040"/>
        <v>0.24739281575898031</v>
      </c>
      <c r="I2873" s="2"/>
      <c r="J2873" s="2">
        <f t="shared" si="1041"/>
        <v>0.44351100811123984</v>
      </c>
      <c r="K2873" s="2">
        <f t="shared" si="1041"/>
        <v>0.19611819235225955</v>
      </c>
      <c r="L2873" s="2">
        <f t="shared" si="1041"/>
        <v>8.690614136732329E-4</v>
      </c>
      <c r="M2873" s="2">
        <f t="shared" si="1042"/>
        <v>0.35950173812282732</v>
      </c>
      <c r="N2873" s="167">
        <v>1531</v>
      </c>
      <c r="O2873" s="167">
        <v>677</v>
      </c>
      <c r="P2873" s="167">
        <v>3</v>
      </c>
      <c r="Q2873" s="167">
        <v>14</v>
      </c>
      <c r="R2873" s="167">
        <v>11</v>
      </c>
      <c r="S2873" s="167"/>
      <c r="X2873" s="1"/>
      <c r="Y2873" s="53">
        <v>621</v>
      </c>
      <c r="Z2873" s="53">
        <v>50</v>
      </c>
      <c r="AA2873" s="53">
        <v>20</v>
      </c>
      <c r="AB2873" s="53">
        <v>5</v>
      </c>
      <c r="AC2873" s="53">
        <v>16</v>
      </c>
      <c r="AD2873" s="53">
        <v>22</v>
      </c>
      <c r="AE2873" s="53">
        <v>7</v>
      </c>
      <c r="AF2873" s="53">
        <v>18</v>
      </c>
      <c r="AG2873" s="53">
        <v>215</v>
      </c>
      <c r="AH2873" s="53">
        <v>60</v>
      </c>
      <c r="AI2873" s="53">
        <v>26</v>
      </c>
      <c r="AJ2873" s="53">
        <v>84</v>
      </c>
      <c r="AK2873" s="53">
        <v>29</v>
      </c>
      <c r="AL2873" s="53">
        <v>16</v>
      </c>
      <c r="AM2873" s="53">
        <v>27</v>
      </c>
      <c r="AP2873" s="7">
        <f>IF(Q2873&gt;0,RANK(Q2873,(N2873:P2873,Q2873:AF2873)),0)</f>
        <v>9</v>
      </c>
      <c r="AQ2873" s="7">
        <f>IF(R2873&gt;0,RANK(R2873,(N2873:P2873,Q2873:AF2873)),0)</f>
        <v>10</v>
      </c>
      <c r="AR2873" s="7">
        <f>IF(T2873&gt;0,RANK(T2873,(N2873:P2873,Q2873:AF2873)),0)</f>
        <v>0</v>
      </c>
      <c r="AS2873" s="7">
        <f>IF(S2873&gt;0,RANK(S2873,(N2873:P2873,Q2873:AF2873)),0)</f>
        <v>0</v>
      </c>
      <c r="AT2873" s="2">
        <f t="shared" si="1043"/>
        <v>4.0556199304750866E-3</v>
      </c>
      <c r="AU2873" s="2">
        <f t="shared" si="1043"/>
        <v>3.1865585168018538E-3</v>
      </c>
      <c r="AV2873" s="2">
        <f t="shared" si="1044"/>
        <v>0</v>
      </c>
      <c r="AW2873" s="2">
        <f t="shared" si="1045"/>
        <v>0</v>
      </c>
      <c r="AY2873" t="s">
        <v>252</v>
      </c>
      <c r="AZ2873" t="s">
        <v>1186</v>
      </c>
      <c r="BA2873">
        <v>2</v>
      </c>
      <c r="BC2873">
        <v>3</v>
      </c>
      <c r="BD2873" s="91">
        <v>13</v>
      </c>
      <c r="BE2873" s="93">
        <v>263</v>
      </c>
      <c r="BF2873" s="96">
        <f t="shared" si="1036"/>
        <v>13263</v>
      </c>
      <c r="BG2873" s="96">
        <f t="shared" si="1046"/>
        <v>13263</v>
      </c>
      <c r="BI2873" s="7" t="s">
        <v>1447</v>
      </c>
    </row>
    <row r="2874" spans="1:61" ht="14" hidden="1" customHeight="1" outlineLevel="1" x14ac:dyDescent="0.2">
      <c r="A2874" t="s">
        <v>1282</v>
      </c>
      <c r="B2874" t="s">
        <v>1186</v>
      </c>
      <c r="C2874" s="1">
        <f t="shared" si="1038"/>
        <v>884</v>
      </c>
      <c r="D2874" s="7">
        <f>IF(N2874&gt;0, RANK(N2874,(N2874:P2874,Q2874:AF2874)),0)</f>
        <v>1</v>
      </c>
      <c r="E2874" s="7">
        <f>IF(O2874&gt;0,RANK(O2874,(N2874:P2874,Q2874:AF2874)),0)</f>
        <v>2</v>
      </c>
      <c r="F2874" s="7">
        <f>IF(P2874&gt;0,RANK(P2874,(N2874:P2874,Q2874:AF2874)),0)</f>
        <v>12</v>
      </c>
      <c r="G2874" s="1">
        <f t="shared" si="1039"/>
        <v>165</v>
      </c>
      <c r="H2874" s="2">
        <f t="shared" si="1040"/>
        <v>0.18665158371040724</v>
      </c>
      <c r="I2874" s="2"/>
      <c r="J2874" s="2">
        <f t="shared" si="1041"/>
        <v>0.38800904977375567</v>
      </c>
      <c r="K2874" s="2">
        <f t="shared" si="1041"/>
        <v>0.20135746606334842</v>
      </c>
      <c r="L2874" s="2">
        <f t="shared" si="1041"/>
        <v>1.1312217194570137E-3</v>
      </c>
      <c r="M2874" s="2">
        <f t="shared" si="1042"/>
        <v>0.40950226244343896</v>
      </c>
      <c r="N2874" s="167">
        <v>343</v>
      </c>
      <c r="O2874" s="167">
        <v>178</v>
      </c>
      <c r="P2874" s="167">
        <v>1</v>
      </c>
      <c r="Q2874" s="167">
        <v>0</v>
      </c>
      <c r="R2874" s="167">
        <v>2</v>
      </c>
      <c r="S2874" s="167"/>
      <c r="X2874" s="1"/>
      <c r="Y2874" s="53">
        <v>150</v>
      </c>
      <c r="Z2874" s="53">
        <v>16</v>
      </c>
      <c r="AA2874" s="53">
        <v>5</v>
      </c>
      <c r="AB2874" s="53">
        <v>4</v>
      </c>
      <c r="AC2874" s="53">
        <v>3</v>
      </c>
      <c r="AD2874" s="53">
        <v>8</v>
      </c>
      <c r="AE2874" s="53">
        <v>4</v>
      </c>
      <c r="AF2874" s="53">
        <v>5</v>
      </c>
      <c r="AG2874" s="53">
        <v>112</v>
      </c>
      <c r="AH2874" s="53">
        <v>18</v>
      </c>
      <c r="AI2874" s="53">
        <v>6</v>
      </c>
      <c r="AJ2874" s="53">
        <v>12</v>
      </c>
      <c r="AK2874" s="53">
        <v>11</v>
      </c>
      <c r="AL2874" s="53">
        <v>2</v>
      </c>
      <c r="AM2874" s="53">
        <v>4</v>
      </c>
      <c r="AP2874" s="7">
        <f>IF(Q2874&gt;0,RANK(Q2874,(N2874:P2874,Q2874:AF2874)),0)</f>
        <v>0</v>
      </c>
      <c r="AQ2874" s="7">
        <f>IF(R2874&gt;0,RANK(R2874,(N2874:P2874,Q2874:AF2874)),0)</f>
        <v>11</v>
      </c>
      <c r="AR2874" s="7">
        <f>IF(T2874&gt;0,RANK(T2874,(N2874:P2874,Q2874:AF2874)),0)</f>
        <v>0</v>
      </c>
      <c r="AS2874" s="7">
        <f>IF(S2874&gt;0,RANK(S2874,(N2874:P2874,Q2874:AF2874)),0)</f>
        <v>0</v>
      </c>
      <c r="AT2874" s="2">
        <f t="shared" si="1043"/>
        <v>0</v>
      </c>
      <c r="AU2874" s="2">
        <f t="shared" si="1043"/>
        <v>2.2624434389140274E-3</v>
      </c>
      <c r="AV2874" s="2">
        <f t="shared" si="1044"/>
        <v>0</v>
      </c>
      <c r="AW2874" s="2">
        <f t="shared" si="1045"/>
        <v>0</v>
      </c>
      <c r="AY2874" t="s">
        <v>1282</v>
      </c>
      <c r="AZ2874" t="s">
        <v>1186</v>
      </c>
      <c r="BA2874">
        <v>10</v>
      </c>
      <c r="BC2874">
        <v>3</v>
      </c>
      <c r="BD2874" s="91">
        <v>13</v>
      </c>
      <c r="BE2874" s="93">
        <v>265</v>
      </c>
      <c r="BF2874" s="96">
        <f t="shared" si="1036"/>
        <v>13265</v>
      </c>
      <c r="BG2874" s="96">
        <f t="shared" si="1046"/>
        <v>13265</v>
      </c>
      <c r="BI2874" s="7" t="s">
        <v>1447</v>
      </c>
    </row>
    <row r="2875" spans="1:61" ht="14" hidden="1" customHeight="1" outlineLevel="1" x14ac:dyDescent="0.2">
      <c r="A2875" t="s">
        <v>1039</v>
      </c>
      <c r="B2875" t="s">
        <v>1186</v>
      </c>
      <c r="C2875" s="1">
        <f t="shared" si="1038"/>
        <v>7937</v>
      </c>
      <c r="D2875" s="7">
        <f>IF(N2875&gt;0, RANK(N2875,(N2875:P2875,Q2875:AF2875)),0)</f>
        <v>3</v>
      </c>
      <c r="E2875" s="7">
        <f>IF(O2875&gt;0,RANK(O2875,(N2875:P2875,Q2875:AF2875)),0)</f>
        <v>1</v>
      </c>
      <c r="F2875" s="7">
        <f>IF(P2875&gt;0,RANK(P2875,(N2875:P2875,Q2875:AF2875)),0)</f>
        <v>13</v>
      </c>
      <c r="G2875" s="1">
        <f t="shared" si="1039"/>
        <v>1847</v>
      </c>
      <c r="H2875" s="2">
        <f t="shared" si="1040"/>
        <v>0.2327075721305279</v>
      </c>
      <c r="I2875" s="2"/>
      <c r="J2875" s="2">
        <f t="shared" si="1041"/>
        <v>0.15119062618117676</v>
      </c>
      <c r="K2875" s="2">
        <f t="shared" si="1041"/>
        <v>0.38389819831170469</v>
      </c>
      <c r="L2875" s="2">
        <f t="shared" si="1041"/>
        <v>1.6378984502960817E-3</v>
      </c>
      <c r="M2875" s="2">
        <f t="shared" si="1042"/>
        <v>0.46327327705682247</v>
      </c>
      <c r="N2875" s="167">
        <v>1200</v>
      </c>
      <c r="O2875" s="167">
        <v>3047</v>
      </c>
      <c r="P2875" s="167">
        <v>13</v>
      </c>
      <c r="Q2875" s="167">
        <v>41</v>
      </c>
      <c r="R2875" s="167">
        <v>20</v>
      </c>
      <c r="S2875" s="167"/>
      <c r="X2875" s="1"/>
      <c r="Y2875" s="53">
        <v>2332</v>
      </c>
      <c r="Z2875" s="53">
        <v>130</v>
      </c>
      <c r="AA2875" s="53">
        <v>18</v>
      </c>
      <c r="AB2875" s="53">
        <v>26</v>
      </c>
      <c r="AC2875" s="53">
        <v>43</v>
      </c>
      <c r="AD2875" s="53">
        <v>129</v>
      </c>
      <c r="AE2875" s="53">
        <v>23</v>
      </c>
      <c r="AF2875" s="53">
        <v>73</v>
      </c>
      <c r="AG2875" s="53">
        <v>328</v>
      </c>
      <c r="AH2875" s="53">
        <v>98</v>
      </c>
      <c r="AI2875" s="53">
        <v>95</v>
      </c>
      <c r="AJ2875" s="53">
        <v>102</v>
      </c>
      <c r="AK2875" s="53">
        <v>36</v>
      </c>
      <c r="AL2875" s="53">
        <v>160</v>
      </c>
      <c r="AM2875" s="53">
        <v>23</v>
      </c>
      <c r="AP2875" s="7">
        <f>IF(Q2875&gt;0,RANK(Q2875,(N2875:P2875,Q2875:AF2875)),0)</f>
        <v>8</v>
      </c>
      <c r="AQ2875" s="7">
        <f>IF(R2875&gt;0,RANK(R2875,(N2875:P2875,Q2875:AF2875)),0)</f>
        <v>11</v>
      </c>
      <c r="AR2875" s="7">
        <f>IF(T2875&gt;0,RANK(T2875,(N2875:P2875,Q2875:AF2875)),0)</f>
        <v>0</v>
      </c>
      <c r="AS2875" s="7">
        <f>IF(S2875&gt;0,RANK(S2875,(N2875:P2875,Q2875:AF2875)),0)</f>
        <v>0</v>
      </c>
      <c r="AT2875" s="2">
        <f t="shared" si="1043"/>
        <v>5.1656797278568731E-3</v>
      </c>
      <c r="AU2875" s="2">
        <f t="shared" si="1043"/>
        <v>2.5198437696862795E-3</v>
      </c>
      <c r="AV2875" s="2">
        <f t="shared" si="1044"/>
        <v>0</v>
      </c>
      <c r="AW2875" s="2">
        <f t="shared" si="1045"/>
        <v>0</v>
      </c>
      <c r="AY2875" t="s">
        <v>1039</v>
      </c>
      <c r="AZ2875" t="s">
        <v>1186</v>
      </c>
      <c r="BA2875">
        <v>12</v>
      </c>
      <c r="BC2875">
        <v>3</v>
      </c>
      <c r="BD2875" s="91">
        <v>13</v>
      </c>
      <c r="BE2875" s="93">
        <v>267</v>
      </c>
      <c r="BF2875" s="96">
        <f t="shared" ref="BF2875:BF2902" si="1047">1000*BD2875+BE2875</f>
        <v>13267</v>
      </c>
      <c r="BG2875" s="96">
        <f t="shared" si="1046"/>
        <v>13267</v>
      </c>
      <c r="BI2875" s="7" t="s">
        <v>1447</v>
      </c>
    </row>
    <row r="2876" spans="1:61" ht="14" hidden="1" customHeight="1" outlineLevel="1" x14ac:dyDescent="0.2">
      <c r="A2876" t="s">
        <v>2314</v>
      </c>
      <c r="B2876" t="s">
        <v>1186</v>
      </c>
      <c r="C2876" s="1">
        <f t="shared" si="1038"/>
        <v>3769</v>
      </c>
      <c r="D2876" s="7">
        <f>IF(N2876&gt;0, RANK(N2876,(N2876:P2876,Q2876:AF2876)),0)</f>
        <v>3</v>
      </c>
      <c r="E2876" s="7">
        <f>IF(O2876&gt;0,RANK(O2876,(N2876:P2876,Q2876:AF2876)),0)</f>
        <v>1</v>
      </c>
      <c r="F2876" s="7">
        <f>IF(P2876&gt;0,RANK(P2876,(N2876:P2876,Q2876:AF2876)),0)</f>
        <v>11</v>
      </c>
      <c r="G2876" s="1">
        <f t="shared" si="1039"/>
        <v>211</v>
      </c>
      <c r="H2876" s="2">
        <f t="shared" si="1040"/>
        <v>5.5983019368532769E-2</v>
      </c>
      <c r="I2876" s="2"/>
      <c r="J2876" s="2">
        <f t="shared" si="1041"/>
        <v>0.25524011674184133</v>
      </c>
      <c r="K2876" s="2">
        <f t="shared" si="1041"/>
        <v>0.31122313611037411</v>
      </c>
      <c r="L2876" s="2">
        <f t="shared" si="1041"/>
        <v>1.8572565667285751E-3</v>
      </c>
      <c r="M2876" s="2">
        <f t="shared" si="1042"/>
        <v>0.43167949058105598</v>
      </c>
      <c r="N2876" s="167">
        <v>962</v>
      </c>
      <c r="O2876" s="167">
        <v>1173</v>
      </c>
      <c r="P2876" s="167">
        <v>7</v>
      </c>
      <c r="Q2876" s="167">
        <v>13</v>
      </c>
      <c r="R2876" s="167">
        <v>6</v>
      </c>
      <c r="S2876" s="167"/>
      <c r="X2876" s="1"/>
      <c r="Y2876" s="53">
        <v>1050</v>
      </c>
      <c r="Z2876" s="53">
        <v>50</v>
      </c>
      <c r="AA2876" s="53">
        <v>12</v>
      </c>
      <c r="AB2876" s="53">
        <v>13</v>
      </c>
      <c r="AC2876" s="53">
        <v>10</v>
      </c>
      <c r="AD2876" s="53">
        <v>50</v>
      </c>
      <c r="AE2876" s="53">
        <v>7</v>
      </c>
      <c r="AF2876" s="53">
        <v>20</v>
      </c>
      <c r="AG2876" s="53">
        <v>209</v>
      </c>
      <c r="AH2876" s="53">
        <v>37</v>
      </c>
      <c r="AI2876" s="53">
        <v>42</v>
      </c>
      <c r="AJ2876" s="53">
        <v>41</v>
      </c>
      <c r="AK2876" s="53">
        <v>13</v>
      </c>
      <c r="AL2876" s="53">
        <v>34</v>
      </c>
      <c r="AM2876" s="53">
        <v>20</v>
      </c>
      <c r="AP2876" s="7">
        <f>IF(Q2876&gt;0,RANK(Q2876,(N2876:P2876,Q2876:AF2876)),0)</f>
        <v>7</v>
      </c>
      <c r="AQ2876" s="7">
        <f>IF(R2876&gt;0,RANK(R2876,(N2876:P2876,Q2876:AF2876)),0)</f>
        <v>13</v>
      </c>
      <c r="AR2876" s="7">
        <f>IF(T2876&gt;0,RANK(T2876,(N2876:P2876,Q2876:AF2876)),0)</f>
        <v>0</v>
      </c>
      <c r="AS2876" s="7">
        <f>IF(S2876&gt;0,RANK(S2876,(N2876:P2876,Q2876:AF2876)),0)</f>
        <v>0</v>
      </c>
      <c r="AT2876" s="2">
        <f t="shared" si="1043"/>
        <v>3.4491907667816399E-3</v>
      </c>
      <c r="AU2876" s="2">
        <f t="shared" si="1043"/>
        <v>1.5919342000530645E-3</v>
      </c>
      <c r="AV2876" s="2">
        <f t="shared" si="1044"/>
        <v>0</v>
      </c>
      <c r="AW2876" s="2">
        <f t="shared" si="1045"/>
        <v>0</v>
      </c>
      <c r="AY2876" t="s">
        <v>2314</v>
      </c>
      <c r="AZ2876" t="s">
        <v>1186</v>
      </c>
      <c r="BA2876">
        <v>2</v>
      </c>
      <c r="BC2876">
        <v>3</v>
      </c>
      <c r="BD2876" s="91">
        <v>13</v>
      </c>
      <c r="BE2876" s="93">
        <v>269</v>
      </c>
      <c r="BF2876" s="96">
        <f t="shared" si="1047"/>
        <v>13269</v>
      </c>
      <c r="BG2876" s="96">
        <f t="shared" si="1046"/>
        <v>13269</v>
      </c>
      <c r="BI2876" s="7" t="s">
        <v>1447</v>
      </c>
    </row>
    <row r="2877" spans="1:61" ht="14" hidden="1" customHeight="1" outlineLevel="1" x14ac:dyDescent="0.2">
      <c r="A2877" t="s">
        <v>474</v>
      </c>
      <c r="B2877" t="s">
        <v>1186</v>
      </c>
      <c r="C2877" s="1">
        <f t="shared" si="1038"/>
        <v>4189</v>
      </c>
      <c r="D2877" s="7">
        <f>IF(N2877&gt;0, RANK(N2877,(N2877:P2877,Q2877:AF2877)),0)</f>
        <v>3</v>
      </c>
      <c r="E2877" s="7">
        <f>IF(O2877&gt;0,RANK(O2877,(N2877:P2877,Q2877:AF2877)),0)</f>
        <v>2</v>
      </c>
      <c r="F2877" s="7">
        <f>IF(P2877&gt;0,RANK(P2877,(N2877:P2877,Q2877:AF2877)),0)</f>
        <v>12</v>
      </c>
      <c r="G2877" s="1">
        <f t="shared" si="1039"/>
        <v>184</v>
      </c>
      <c r="H2877" s="2">
        <f t="shared" si="1040"/>
        <v>4.3924564335163521E-2</v>
      </c>
      <c r="I2877" s="2"/>
      <c r="J2877" s="2">
        <f t="shared" si="1041"/>
        <v>0.23943661971830985</v>
      </c>
      <c r="K2877" s="2">
        <f t="shared" si="1041"/>
        <v>0.28336118405347338</v>
      </c>
      <c r="L2877" s="2">
        <f t="shared" si="1041"/>
        <v>7.1616137502984007E-4</v>
      </c>
      <c r="M2877" s="2">
        <f t="shared" si="1042"/>
        <v>0.47648603485318691</v>
      </c>
      <c r="N2877" s="167">
        <v>1003</v>
      </c>
      <c r="O2877" s="167">
        <v>1187</v>
      </c>
      <c r="P2877" s="167">
        <v>3</v>
      </c>
      <c r="Q2877" s="167">
        <v>8</v>
      </c>
      <c r="R2877" s="167">
        <v>4</v>
      </c>
      <c r="S2877" s="167"/>
      <c r="X2877" s="1"/>
      <c r="Y2877" s="53">
        <v>1293</v>
      </c>
      <c r="Z2877" s="53">
        <v>62</v>
      </c>
      <c r="AA2877" s="53">
        <v>3</v>
      </c>
      <c r="AB2877" s="53">
        <v>10</v>
      </c>
      <c r="AC2877" s="53">
        <v>13</v>
      </c>
      <c r="AD2877" s="53">
        <v>44</v>
      </c>
      <c r="AE2877" s="53">
        <v>9</v>
      </c>
      <c r="AF2877" s="53">
        <v>31</v>
      </c>
      <c r="AG2877" s="53">
        <v>200</v>
      </c>
      <c r="AH2877" s="53">
        <v>40</v>
      </c>
      <c r="AI2877" s="53">
        <v>42</v>
      </c>
      <c r="AJ2877" s="53">
        <v>110</v>
      </c>
      <c r="AK2877" s="53">
        <v>19</v>
      </c>
      <c r="AL2877" s="53">
        <v>93</v>
      </c>
      <c r="AM2877" s="53">
        <v>15</v>
      </c>
      <c r="AP2877" s="7">
        <f>IF(Q2877&gt;0,RANK(Q2877,(N2877:P2877,Q2877:AF2877)),0)</f>
        <v>10</v>
      </c>
      <c r="AQ2877" s="7">
        <f>IF(R2877&gt;0,RANK(R2877,(N2877:P2877,Q2877:AF2877)),0)</f>
        <v>11</v>
      </c>
      <c r="AR2877" s="7">
        <f>IF(T2877&gt;0,RANK(T2877,(N2877:P2877,Q2877:AF2877)),0)</f>
        <v>0</v>
      </c>
      <c r="AS2877" s="7">
        <f>IF(S2877&gt;0,RANK(S2877,(N2877:P2877,Q2877:AF2877)),0)</f>
        <v>0</v>
      </c>
      <c r="AT2877" s="2">
        <f t="shared" si="1043"/>
        <v>1.9097636667462401E-3</v>
      </c>
      <c r="AU2877" s="2">
        <f t="shared" si="1043"/>
        <v>9.5488183337312006E-4</v>
      </c>
      <c r="AV2877" s="2">
        <f t="shared" si="1044"/>
        <v>0</v>
      </c>
      <c r="AW2877" s="2">
        <f t="shared" si="1045"/>
        <v>0</v>
      </c>
      <c r="AY2877" t="s">
        <v>474</v>
      </c>
      <c r="AZ2877" t="s">
        <v>1186</v>
      </c>
      <c r="BA2877">
        <v>8</v>
      </c>
      <c r="BC2877">
        <v>3</v>
      </c>
      <c r="BD2877" s="91">
        <v>13</v>
      </c>
      <c r="BE2877" s="93">
        <v>271</v>
      </c>
      <c r="BF2877" s="96">
        <f t="shared" si="1047"/>
        <v>13271</v>
      </c>
      <c r="BG2877" s="96">
        <f t="shared" si="1046"/>
        <v>13271</v>
      </c>
      <c r="BI2877" s="7" t="s">
        <v>1447</v>
      </c>
    </row>
    <row r="2878" spans="1:61" ht="14" hidden="1" customHeight="1" outlineLevel="1" x14ac:dyDescent="0.2">
      <c r="A2878" t="s">
        <v>1657</v>
      </c>
      <c r="B2878" t="s">
        <v>1186</v>
      </c>
      <c r="C2878" s="1">
        <f t="shared" si="1038"/>
        <v>4348</v>
      </c>
      <c r="D2878" s="7">
        <f>IF(N2878&gt;0, RANK(N2878,(N2878:P2878,Q2878:AF2878)),0)</f>
        <v>1</v>
      </c>
      <c r="E2878" s="7">
        <f>IF(O2878&gt;0,RANK(O2878,(N2878:P2878,Q2878:AF2878)),0)</f>
        <v>2</v>
      </c>
      <c r="F2878" s="7">
        <f>IF(P2878&gt;0,RANK(P2878,(N2878:P2878,Q2878:AF2878)),0)</f>
        <v>13</v>
      </c>
      <c r="G2878" s="1">
        <f t="shared" si="1039"/>
        <v>450</v>
      </c>
      <c r="H2878" s="2">
        <f t="shared" si="1040"/>
        <v>0.10349586016559338</v>
      </c>
      <c r="I2878" s="2"/>
      <c r="J2878" s="2">
        <f t="shared" si="1041"/>
        <v>0.34682612695492182</v>
      </c>
      <c r="K2878" s="2">
        <f t="shared" si="1041"/>
        <v>0.24333026678932843</v>
      </c>
      <c r="L2878" s="2">
        <f t="shared" si="1041"/>
        <v>9.1996320147194111E-4</v>
      </c>
      <c r="M2878" s="2">
        <f t="shared" si="1042"/>
        <v>0.40892364305427786</v>
      </c>
      <c r="N2878" s="167">
        <v>1508</v>
      </c>
      <c r="O2878" s="167">
        <v>1058</v>
      </c>
      <c r="P2878" s="167">
        <v>4</v>
      </c>
      <c r="Q2878" s="167">
        <v>18</v>
      </c>
      <c r="R2878" s="167">
        <v>14</v>
      </c>
      <c r="S2878" s="167"/>
      <c r="X2878" s="1"/>
      <c r="Y2878" s="53">
        <v>824</v>
      </c>
      <c r="Z2878" s="53">
        <v>93</v>
      </c>
      <c r="AA2878" s="53">
        <v>17</v>
      </c>
      <c r="AB2878" s="53">
        <v>13</v>
      </c>
      <c r="AC2878" s="53">
        <v>11</v>
      </c>
      <c r="AD2878" s="53">
        <v>39</v>
      </c>
      <c r="AE2878" s="53">
        <v>14</v>
      </c>
      <c r="AF2878" s="53">
        <v>20</v>
      </c>
      <c r="AG2878" s="53">
        <v>384</v>
      </c>
      <c r="AH2878" s="53">
        <v>71</v>
      </c>
      <c r="AI2878" s="53">
        <v>32</v>
      </c>
      <c r="AJ2878" s="53">
        <v>117</v>
      </c>
      <c r="AK2878" s="53">
        <v>42</v>
      </c>
      <c r="AL2878" s="53">
        <v>27</v>
      </c>
      <c r="AM2878" s="53">
        <v>42</v>
      </c>
      <c r="AP2878" s="7">
        <f>IF(Q2878&gt;0,RANK(Q2878,(N2878:P2878,Q2878:AF2878)),0)</f>
        <v>7</v>
      </c>
      <c r="AQ2878" s="7">
        <f>IF(R2878&gt;0,RANK(R2878,(N2878:P2878,Q2878:AF2878)),0)</f>
        <v>9</v>
      </c>
      <c r="AR2878" s="7">
        <f>IF(T2878&gt;0,RANK(T2878,(N2878:P2878,Q2878:AF2878)),0)</f>
        <v>0</v>
      </c>
      <c r="AS2878" s="7">
        <f>IF(S2878&gt;0,RANK(S2878,(N2878:P2878,Q2878:AF2878)),0)</f>
        <v>0</v>
      </c>
      <c r="AT2878" s="2">
        <f t="shared" si="1043"/>
        <v>4.1398344066237349E-3</v>
      </c>
      <c r="AU2878" s="2">
        <f t="shared" si="1043"/>
        <v>3.219871205151794E-3</v>
      </c>
      <c r="AV2878" s="2">
        <f t="shared" si="1044"/>
        <v>0</v>
      </c>
      <c r="AW2878" s="2">
        <f t="shared" si="1045"/>
        <v>0</v>
      </c>
      <c r="AY2878" t="s">
        <v>1657</v>
      </c>
      <c r="AZ2878" t="s">
        <v>1186</v>
      </c>
      <c r="BA2878">
        <v>2</v>
      </c>
      <c r="BC2878">
        <v>3</v>
      </c>
      <c r="BD2878" s="91">
        <v>13</v>
      </c>
      <c r="BE2878" s="93">
        <v>273</v>
      </c>
      <c r="BF2878" s="96">
        <f t="shared" si="1047"/>
        <v>13273</v>
      </c>
      <c r="BG2878" s="96">
        <f t="shared" si="1046"/>
        <v>13273</v>
      </c>
      <c r="BI2878" s="7" t="s">
        <v>1447</v>
      </c>
    </row>
    <row r="2879" spans="1:61" ht="14" hidden="1" customHeight="1" outlineLevel="1" x14ac:dyDescent="0.2">
      <c r="A2879" t="s">
        <v>2533</v>
      </c>
      <c r="B2879" t="s">
        <v>1186</v>
      </c>
      <c r="C2879" s="1">
        <f t="shared" si="1038"/>
        <v>21253</v>
      </c>
      <c r="D2879" s="7">
        <f>IF(N2879&gt;0, RANK(N2879,(N2879:P2879,Q2879:AF2879)),0)</f>
        <v>3</v>
      </c>
      <c r="E2879" s="7">
        <f>IF(O2879&gt;0,RANK(O2879,(N2879:P2879,Q2879:AF2879)),0)</f>
        <v>2</v>
      </c>
      <c r="F2879" s="7">
        <f>IF(P2879&gt;0,RANK(P2879,(N2879:P2879,Q2879:AF2879)),0)</f>
        <v>13</v>
      </c>
      <c r="G2879" s="1">
        <f t="shared" si="1039"/>
        <v>1916</v>
      </c>
      <c r="H2879" s="2">
        <f t="shared" si="1040"/>
        <v>9.0151978544205522E-2</v>
      </c>
      <c r="I2879" s="2"/>
      <c r="J2879" s="2">
        <f t="shared" si="1041"/>
        <v>0.17922175692843365</v>
      </c>
      <c r="K2879" s="2">
        <f t="shared" si="1041"/>
        <v>0.26937373547263915</v>
      </c>
      <c r="L2879" s="2">
        <f t="shared" si="1041"/>
        <v>1.5997741495318307E-3</v>
      </c>
      <c r="M2879" s="2">
        <f t="shared" si="1042"/>
        <v>0.54980473344939529</v>
      </c>
      <c r="N2879" s="167">
        <v>3809</v>
      </c>
      <c r="O2879" s="167">
        <v>5725</v>
      </c>
      <c r="P2879" s="167">
        <v>34</v>
      </c>
      <c r="Q2879" s="167">
        <v>109</v>
      </c>
      <c r="R2879" s="167">
        <v>59</v>
      </c>
      <c r="S2879" s="167"/>
      <c r="X2879" s="1"/>
      <c r="Y2879" s="53">
        <v>5759</v>
      </c>
      <c r="Z2879" s="53">
        <v>692</v>
      </c>
      <c r="AA2879" s="53">
        <v>112</v>
      </c>
      <c r="AB2879" s="53">
        <v>78</v>
      </c>
      <c r="AC2879" s="53">
        <v>120</v>
      </c>
      <c r="AD2879" s="53">
        <v>418</v>
      </c>
      <c r="AE2879" s="53">
        <v>69</v>
      </c>
      <c r="AF2879" s="53">
        <v>282</v>
      </c>
      <c r="AG2879" s="53">
        <v>1953</v>
      </c>
      <c r="AH2879" s="53">
        <v>557</v>
      </c>
      <c r="AI2879" s="53">
        <v>277</v>
      </c>
      <c r="AJ2879" s="53">
        <v>567</v>
      </c>
      <c r="AK2879" s="53">
        <v>229</v>
      </c>
      <c r="AL2879" s="53">
        <v>293</v>
      </c>
      <c r="AM2879" s="53">
        <v>111</v>
      </c>
      <c r="AP2879" s="7">
        <f>IF(Q2879&gt;0,RANK(Q2879,(N2879:P2879,Q2879:AF2879)),0)</f>
        <v>9</v>
      </c>
      <c r="AQ2879" s="7">
        <f>IF(R2879&gt;0,RANK(R2879,(N2879:P2879,Q2879:AF2879)),0)</f>
        <v>12</v>
      </c>
      <c r="AR2879" s="7">
        <f>IF(T2879&gt;0,RANK(T2879,(N2879:P2879,Q2879:AF2879)),0)</f>
        <v>0</v>
      </c>
      <c r="AS2879" s="7">
        <f>IF(S2879&gt;0,RANK(S2879,(N2879:P2879,Q2879:AF2879)),0)</f>
        <v>0</v>
      </c>
      <c r="AT2879" s="2">
        <f t="shared" si="1043"/>
        <v>5.1286877146755755E-3</v>
      </c>
      <c r="AU2879" s="2">
        <f t="shared" si="1043"/>
        <v>2.7760786712464122E-3</v>
      </c>
      <c r="AV2879" s="2">
        <f t="shared" si="1044"/>
        <v>0</v>
      </c>
      <c r="AW2879" s="2">
        <f t="shared" si="1045"/>
        <v>0</v>
      </c>
      <c r="AY2879" t="s">
        <v>2533</v>
      </c>
      <c r="AZ2879" t="s">
        <v>1186</v>
      </c>
      <c r="BA2879">
        <v>8</v>
      </c>
      <c r="BC2879">
        <v>3</v>
      </c>
      <c r="BD2879" s="91">
        <v>13</v>
      </c>
      <c r="BE2879" s="93">
        <v>275</v>
      </c>
      <c r="BF2879" s="96">
        <f t="shared" si="1047"/>
        <v>13275</v>
      </c>
      <c r="BG2879" s="96">
        <f t="shared" si="1046"/>
        <v>13275</v>
      </c>
      <c r="BI2879" s="7" t="s">
        <v>1447</v>
      </c>
    </row>
    <row r="2880" spans="1:61" ht="14" hidden="1" customHeight="1" outlineLevel="1" x14ac:dyDescent="0.2">
      <c r="A2880" t="s">
        <v>1247</v>
      </c>
      <c r="B2880" t="s">
        <v>1186</v>
      </c>
      <c r="C2880" s="1">
        <f t="shared" si="1038"/>
        <v>15987</v>
      </c>
      <c r="D2880" s="7">
        <f>IF(N2880&gt;0, RANK(N2880,(N2880:P2880,Q2880:AF2880)),0)</f>
        <v>3</v>
      </c>
      <c r="E2880" s="7">
        <f>IF(O2880&gt;0,RANK(O2880,(N2880:P2880,Q2880:AF2880)),0)</f>
        <v>1</v>
      </c>
      <c r="F2880" s="7">
        <f>IF(P2880&gt;0,RANK(P2880,(N2880:P2880,Q2880:AF2880)),0)</f>
        <v>13</v>
      </c>
      <c r="G2880" s="1">
        <f t="shared" si="1039"/>
        <v>2319</v>
      </c>
      <c r="H2880" s="2">
        <f t="shared" si="1040"/>
        <v>0.14505535747795084</v>
      </c>
      <c r="I2880" s="2"/>
      <c r="J2880" s="2">
        <f t="shared" si="1041"/>
        <v>0.2054169012322512</v>
      </c>
      <c r="K2880" s="2">
        <f t="shared" si="1041"/>
        <v>0.35047225871020204</v>
      </c>
      <c r="L2880" s="2">
        <f t="shared" si="1041"/>
        <v>1.0633639832363796E-3</v>
      </c>
      <c r="M2880" s="2">
        <f t="shared" si="1042"/>
        <v>0.44304747607431039</v>
      </c>
      <c r="N2880" s="167">
        <v>3284</v>
      </c>
      <c r="O2880" s="167">
        <v>5603</v>
      </c>
      <c r="P2880" s="167">
        <v>17</v>
      </c>
      <c r="Q2880" s="167">
        <v>89</v>
      </c>
      <c r="R2880" s="167">
        <v>30</v>
      </c>
      <c r="S2880" s="167"/>
      <c r="X2880" s="1"/>
      <c r="Y2880" s="53">
        <v>4473</v>
      </c>
      <c r="Z2880" s="53">
        <v>289</v>
      </c>
      <c r="AA2880" s="53">
        <v>34</v>
      </c>
      <c r="AB2880" s="53">
        <v>36</v>
      </c>
      <c r="AC2880" s="53">
        <v>67</v>
      </c>
      <c r="AD2880" s="53">
        <v>176</v>
      </c>
      <c r="AE2880" s="53">
        <v>42</v>
      </c>
      <c r="AF2880" s="53">
        <v>113</v>
      </c>
      <c r="AG2880" s="53">
        <v>713</v>
      </c>
      <c r="AH2880" s="53">
        <v>200</v>
      </c>
      <c r="AI2880" s="53">
        <v>136</v>
      </c>
      <c r="AJ2880" s="53">
        <v>359</v>
      </c>
      <c r="AK2880" s="53">
        <v>100</v>
      </c>
      <c r="AL2880" s="53">
        <v>147</v>
      </c>
      <c r="AM2880" s="53">
        <v>79</v>
      </c>
      <c r="AP2880" s="7">
        <f>IF(Q2880&gt;0,RANK(Q2880,(N2880:P2880,Q2880:AF2880)),0)</f>
        <v>7</v>
      </c>
      <c r="AQ2880" s="7">
        <f>IF(R2880&gt;0,RANK(R2880,(N2880:P2880,Q2880:AF2880)),0)</f>
        <v>12</v>
      </c>
      <c r="AR2880" s="7">
        <f>IF(T2880&gt;0,RANK(T2880,(N2880:P2880,Q2880:AF2880)),0)</f>
        <v>0</v>
      </c>
      <c r="AS2880" s="7">
        <f>IF(S2880&gt;0,RANK(S2880,(N2880:P2880,Q2880:AF2880)),0)</f>
        <v>0</v>
      </c>
      <c r="AT2880" s="2">
        <f t="shared" si="1043"/>
        <v>5.5670232063551638E-3</v>
      </c>
      <c r="AU2880" s="2">
        <f t="shared" si="1043"/>
        <v>1.8765246762994933E-3</v>
      </c>
      <c r="AV2880" s="2">
        <f t="shared" si="1044"/>
        <v>0</v>
      </c>
      <c r="AW2880" s="2">
        <f t="shared" si="1045"/>
        <v>0</v>
      </c>
      <c r="AY2880" t="s">
        <v>1247</v>
      </c>
      <c r="AZ2880" t="s">
        <v>1186</v>
      </c>
      <c r="BA2880">
        <v>8</v>
      </c>
      <c r="BC2880">
        <v>3</v>
      </c>
      <c r="BD2880" s="91">
        <v>13</v>
      </c>
      <c r="BE2880" s="93">
        <v>277</v>
      </c>
      <c r="BF2880" s="96">
        <f t="shared" si="1047"/>
        <v>13277</v>
      </c>
      <c r="BG2880" s="96">
        <f t="shared" si="1046"/>
        <v>13277</v>
      </c>
      <c r="BI2880" s="7" t="s">
        <v>1447</v>
      </c>
    </row>
    <row r="2881" spans="1:61" ht="14" hidden="1" customHeight="1" outlineLevel="1" x14ac:dyDescent="0.2">
      <c r="A2881" t="s">
        <v>521</v>
      </c>
      <c r="B2881" t="s">
        <v>1186</v>
      </c>
      <c r="C2881" s="1">
        <f t="shared" si="1038"/>
        <v>10651</v>
      </c>
      <c r="D2881" s="7">
        <f>IF(N2881&gt;0, RANK(N2881,(N2881:P2881,Q2881:AF2881)),0)</f>
        <v>3</v>
      </c>
      <c r="E2881" s="7">
        <f>IF(O2881&gt;0,RANK(O2881,(N2881:P2881,Q2881:AF2881)),0)</f>
        <v>2</v>
      </c>
      <c r="F2881" s="7">
        <f>IF(P2881&gt;0,RANK(P2881,(N2881:P2881,Q2881:AF2881)),0)</f>
        <v>13</v>
      </c>
      <c r="G2881" s="1">
        <f t="shared" si="1039"/>
        <v>1696</v>
      </c>
      <c r="H2881" s="2">
        <f t="shared" si="1040"/>
        <v>0.15923387475354428</v>
      </c>
      <c r="I2881" s="2"/>
      <c r="J2881" s="2">
        <f t="shared" si="1041"/>
        <v>0.16524270021594217</v>
      </c>
      <c r="K2881" s="2">
        <f t="shared" si="1041"/>
        <v>0.32447657496948645</v>
      </c>
      <c r="L2881" s="2">
        <f t="shared" si="1041"/>
        <v>1.5960942634494415E-3</v>
      </c>
      <c r="M2881" s="2">
        <f t="shared" si="1042"/>
        <v>0.5086846305511219</v>
      </c>
      <c r="N2881" s="167">
        <v>1760</v>
      </c>
      <c r="O2881" s="167">
        <v>3456</v>
      </c>
      <c r="P2881" s="167">
        <v>17</v>
      </c>
      <c r="Q2881" s="167">
        <v>53</v>
      </c>
      <c r="R2881" s="167">
        <v>18</v>
      </c>
      <c r="S2881" s="167"/>
      <c r="X2881" s="1"/>
      <c r="Y2881" s="53">
        <v>3503</v>
      </c>
      <c r="Z2881" s="53">
        <v>175</v>
      </c>
      <c r="AA2881" s="53">
        <v>21</v>
      </c>
      <c r="AB2881" s="53">
        <v>41</v>
      </c>
      <c r="AC2881" s="53">
        <v>43</v>
      </c>
      <c r="AD2881" s="53">
        <v>159</v>
      </c>
      <c r="AE2881" s="53">
        <v>21</v>
      </c>
      <c r="AF2881" s="53">
        <v>102</v>
      </c>
      <c r="AG2881" s="53">
        <v>456</v>
      </c>
      <c r="AH2881" s="53">
        <v>116</v>
      </c>
      <c r="AI2881" s="53">
        <v>139</v>
      </c>
      <c r="AJ2881" s="53">
        <v>183</v>
      </c>
      <c r="AK2881" s="53">
        <v>40</v>
      </c>
      <c r="AL2881" s="53">
        <v>315</v>
      </c>
      <c r="AM2881" s="53">
        <v>33</v>
      </c>
      <c r="AP2881" s="7">
        <f>IF(Q2881&gt;0,RANK(Q2881,(N2881:P2881,Q2881:AF2881)),0)</f>
        <v>7</v>
      </c>
      <c r="AQ2881" s="7">
        <f>IF(R2881&gt;0,RANK(R2881,(N2881:P2881,Q2881:AF2881)),0)</f>
        <v>12</v>
      </c>
      <c r="AR2881" s="7">
        <f>IF(T2881&gt;0,RANK(T2881,(N2881:P2881,Q2881:AF2881)),0)</f>
        <v>0</v>
      </c>
      <c r="AS2881" s="7">
        <f>IF(S2881&gt;0,RANK(S2881,(N2881:P2881,Q2881:AF2881)),0)</f>
        <v>0</v>
      </c>
      <c r="AT2881" s="2">
        <f t="shared" si="1043"/>
        <v>4.9760585860482588E-3</v>
      </c>
      <c r="AU2881" s="2">
        <f t="shared" si="1043"/>
        <v>1.6899821612994085E-3</v>
      </c>
      <c r="AV2881" s="2">
        <f t="shared" si="1044"/>
        <v>0</v>
      </c>
      <c r="AW2881" s="2">
        <f t="shared" si="1045"/>
        <v>0</v>
      </c>
      <c r="AY2881" t="s">
        <v>521</v>
      </c>
      <c r="AZ2881" t="s">
        <v>1186</v>
      </c>
      <c r="BA2881">
        <v>12</v>
      </c>
      <c r="BC2881">
        <v>3</v>
      </c>
      <c r="BD2881" s="91">
        <v>13</v>
      </c>
      <c r="BE2881" s="93">
        <v>279</v>
      </c>
      <c r="BF2881" s="96">
        <f t="shared" si="1047"/>
        <v>13279</v>
      </c>
      <c r="BG2881" s="96">
        <f t="shared" si="1046"/>
        <v>13279</v>
      </c>
      <c r="BI2881" s="7" t="s">
        <v>1447</v>
      </c>
    </row>
    <row r="2882" spans="1:61" ht="14" hidden="1" customHeight="1" outlineLevel="1" x14ac:dyDescent="0.2">
      <c r="A2882" t="s">
        <v>1694</v>
      </c>
      <c r="B2882" t="s">
        <v>1186</v>
      </c>
      <c r="C2882" s="1">
        <f t="shared" si="1038"/>
        <v>7847</v>
      </c>
      <c r="D2882" s="7">
        <f>IF(N2882&gt;0, RANK(N2882,(N2882:P2882,Q2882:AF2882)),0)</f>
        <v>3</v>
      </c>
      <c r="E2882" s="7">
        <f>IF(O2882&gt;0,RANK(O2882,(N2882:P2882,Q2882:AF2882)),0)</f>
        <v>2</v>
      </c>
      <c r="F2882" s="7">
        <f>IF(P2882&gt;0,RANK(P2882,(N2882:P2882,Q2882:AF2882)),0)</f>
        <v>13</v>
      </c>
      <c r="G2882" s="1">
        <f t="shared" si="1039"/>
        <v>1019</v>
      </c>
      <c r="H2882" s="2">
        <f t="shared" si="1040"/>
        <v>0.12985854466675162</v>
      </c>
      <c r="I2882" s="2"/>
      <c r="J2882" s="2">
        <f t="shared" si="1041"/>
        <v>0.12960367019243021</v>
      </c>
      <c r="K2882" s="2">
        <f t="shared" si="1041"/>
        <v>0.25946221485918186</v>
      </c>
      <c r="L2882" s="2">
        <f t="shared" si="1041"/>
        <v>8.9206066012488853E-4</v>
      </c>
      <c r="M2882" s="2">
        <f t="shared" si="1042"/>
        <v>0.61004205428826297</v>
      </c>
      <c r="N2882" s="167">
        <v>1017</v>
      </c>
      <c r="O2882" s="167">
        <v>2036</v>
      </c>
      <c r="P2882" s="167">
        <v>7</v>
      </c>
      <c r="Q2882" s="167">
        <v>29</v>
      </c>
      <c r="R2882" s="167">
        <v>10</v>
      </c>
      <c r="S2882" s="167"/>
      <c r="X2882" s="1"/>
      <c r="Y2882" s="53">
        <v>3999</v>
      </c>
      <c r="Z2882" s="53">
        <v>163</v>
      </c>
      <c r="AA2882" s="53">
        <v>12</v>
      </c>
      <c r="AB2882" s="53">
        <v>16</v>
      </c>
      <c r="AC2882" s="53">
        <v>23</v>
      </c>
      <c r="AD2882" s="53">
        <v>80</v>
      </c>
      <c r="AE2882" s="53">
        <v>16</v>
      </c>
      <c r="AF2882" s="53">
        <v>60</v>
      </c>
      <c r="AG2882" s="53">
        <v>168</v>
      </c>
      <c r="AH2882" s="53">
        <v>27</v>
      </c>
      <c r="AI2882" s="53">
        <v>48</v>
      </c>
      <c r="AJ2882" s="53">
        <v>43</v>
      </c>
      <c r="AK2882" s="53">
        <v>31</v>
      </c>
      <c r="AL2882" s="53">
        <v>45</v>
      </c>
      <c r="AM2882" s="53">
        <v>17</v>
      </c>
      <c r="AP2882" s="7">
        <f>IF(Q2882&gt;0,RANK(Q2882,(N2882:P2882,Q2882:AF2882)),0)</f>
        <v>7</v>
      </c>
      <c r="AQ2882" s="7">
        <f>IF(R2882&gt;0,RANK(R2882,(N2882:P2882,Q2882:AF2882)),0)</f>
        <v>12</v>
      </c>
      <c r="AR2882" s="7">
        <f>IF(T2882&gt;0,RANK(T2882,(N2882:P2882,Q2882:AF2882)),0)</f>
        <v>0</v>
      </c>
      <c r="AS2882" s="7">
        <f>IF(S2882&gt;0,RANK(S2882,(N2882:P2882,Q2882:AF2882)),0)</f>
        <v>0</v>
      </c>
      <c r="AT2882" s="2">
        <f t="shared" si="1043"/>
        <v>3.6956798776602525E-3</v>
      </c>
      <c r="AU2882" s="2">
        <f t="shared" si="1043"/>
        <v>1.2743723716069836E-3</v>
      </c>
      <c r="AV2882" s="2">
        <f t="shared" si="1044"/>
        <v>0</v>
      </c>
      <c r="AW2882" s="2">
        <f t="shared" si="1045"/>
        <v>0</v>
      </c>
      <c r="AY2882" t="s">
        <v>1694</v>
      </c>
      <c r="AZ2882" t="s">
        <v>1186</v>
      </c>
      <c r="BA2882">
        <v>9</v>
      </c>
      <c r="BC2882">
        <v>3</v>
      </c>
      <c r="BD2882" s="91">
        <v>13</v>
      </c>
      <c r="BE2882" s="93">
        <v>281</v>
      </c>
      <c r="BF2882" s="96">
        <f t="shared" si="1047"/>
        <v>13281</v>
      </c>
      <c r="BG2882" s="96">
        <f t="shared" si="1046"/>
        <v>13281</v>
      </c>
      <c r="BI2882" s="7" t="s">
        <v>1447</v>
      </c>
    </row>
    <row r="2883" spans="1:61" ht="14" hidden="1" customHeight="1" outlineLevel="1" x14ac:dyDescent="0.2">
      <c r="A2883" t="s">
        <v>1752</v>
      </c>
      <c r="B2883" t="s">
        <v>1186</v>
      </c>
      <c r="C2883" s="1">
        <f t="shared" si="1038"/>
        <v>2965</v>
      </c>
      <c r="D2883" s="7">
        <f>IF(N2883&gt;0, RANK(N2883,(N2883:P2883,Q2883:AF2883)),0)</f>
        <v>3</v>
      </c>
      <c r="E2883" s="7">
        <f>IF(O2883&gt;0,RANK(O2883,(N2883:P2883,Q2883:AF2883)),0)</f>
        <v>1</v>
      </c>
      <c r="F2883" s="7">
        <f>IF(P2883&gt;0,RANK(P2883,(N2883:P2883,Q2883:AF2883)),0)</f>
        <v>12</v>
      </c>
      <c r="G2883" s="1">
        <f t="shared" si="1039"/>
        <v>414</v>
      </c>
      <c r="H2883" s="2">
        <f t="shared" si="1040"/>
        <v>0.13962900505902193</v>
      </c>
      <c r="I2883" s="2"/>
      <c r="J2883" s="2">
        <f t="shared" si="1041"/>
        <v>0.18583473861720068</v>
      </c>
      <c r="K2883" s="2">
        <f t="shared" si="1041"/>
        <v>0.32546374367622261</v>
      </c>
      <c r="L2883" s="2">
        <f t="shared" si="1041"/>
        <v>1.011804384485666E-3</v>
      </c>
      <c r="M2883" s="2">
        <f t="shared" si="1042"/>
        <v>0.48768971332209105</v>
      </c>
      <c r="N2883" s="167">
        <v>551</v>
      </c>
      <c r="O2883" s="167">
        <v>965</v>
      </c>
      <c r="P2883" s="167">
        <v>3</v>
      </c>
      <c r="Q2883" s="167">
        <v>9</v>
      </c>
      <c r="R2883" s="167">
        <v>7</v>
      </c>
      <c r="S2883" s="167"/>
      <c r="X2883" s="1"/>
      <c r="Y2883" s="53">
        <v>917</v>
      </c>
      <c r="Z2883" s="53">
        <v>51</v>
      </c>
      <c r="AA2883" s="53">
        <v>4</v>
      </c>
      <c r="AB2883" s="53">
        <v>10</v>
      </c>
      <c r="AC2883" s="53">
        <v>20</v>
      </c>
      <c r="AD2883" s="53">
        <v>50</v>
      </c>
      <c r="AE2883" s="53">
        <v>3</v>
      </c>
      <c r="AF2883" s="53">
        <v>24</v>
      </c>
      <c r="AG2883" s="53">
        <v>173</v>
      </c>
      <c r="AH2883" s="53">
        <v>43</v>
      </c>
      <c r="AI2883" s="53">
        <v>30</v>
      </c>
      <c r="AJ2883" s="53">
        <v>46</v>
      </c>
      <c r="AK2883" s="53">
        <v>11</v>
      </c>
      <c r="AL2883" s="53">
        <v>38</v>
      </c>
      <c r="AM2883" s="53">
        <v>10</v>
      </c>
      <c r="AP2883" s="7">
        <f>IF(Q2883&gt;0,RANK(Q2883,(N2883:P2883,Q2883:AF2883)),0)</f>
        <v>9</v>
      </c>
      <c r="AQ2883" s="7">
        <f>IF(R2883&gt;0,RANK(R2883,(N2883:P2883,Q2883:AF2883)),0)</f>
        <v>10</v>
      </c>
      <c r="AR2883" s="7">
        <f>IF(T2883&gt;0,RANK(T2883,(N2883:P2883,Q2883:AF2883)),0)</f>
        <v>0</v>
      </c>
      <c r="AS2883" s="7">
        <f>IF(S2883&gt;0,RANK(S2883,(N2883:P2883,Q2883:AF2883)),0)</f>
        <v>0</v>
      </c>
      <c r="AT2883" s="2">
        <f t="shared" si="1043"/>
        <v>3.0354131534569982E-3</v>
      </c>
      <c r="AU2883" s="2">
        <f t="shared" si="1043"/>
        <v>2.360876897133221E-3</v>
      </c>
      <c r="AV2883" s="2">
        <f t="shared" si="1044"/>
        <v>0</v>
      </c>
      <c r="AW2883" s="2">
        <f t="shared" si="1045"/>
        <v>0</v>
      </c>
      <c r="AY2883" t="s">
        <v>1752</v>
      </c>
      <c r="AZ2883" t="s">
        <v>1186</v>
      </c>
      <c r="BA2883">
        <v>12</v>
      </c>
      <c r="BC2883">
        <v>3</v>
      </c>
      <c r="BD2883" s="91">
        <v>13</v>
      </c>
      <c r="BE2883" s="93">
        <v>283</v>
      </c>
      <c r="BF2883" s="96">
        <f t="shared" si="1047"/>
        <v>13283</v>
      </c>
      <c r="BG2883" s="96">
        <f t="shared" si="1046"/>
        <v>13283</v>
      </c>
      <c r="BI2883" s="7" t="s">
        <v>1447</v>
      </c>
    </row>
    <row r="2884" spans="1:61" ht="14" hidden="1" customHeight="1" outlineLevel="1" x14ac:dyDescent="0.2">
      <c r="A2884" t="s">
        <v>511</v>
      </c>
      <c r="B2884" t="s">
        <v>1186</v>
      </c>
      <c r="C2884" s="1">
        <f t="shared" si="1038"/>
        <v>29538</v>
      </c>
      <c r="D2884" s="7">
        <f>IF(N2884&gt;0, RANK(N2884,(N2884:P2884,Q2884:AF2884)),0)</f>
        <v>2</v>
      </c>
      <c r="E2884" s="7">
        <f>IF(O2884&gt;0,RANK(O2884,(N2884:P2884,Q2884:AF2884)),0)</f>
        <v>1</v>
      </c>
      <c r="F2884" s="7">
        <f>IF(P2884&gt;0,RANK(P2884,(N2884:P2884,Q2884:AF2884)),0)</f>
        <v>13</v>
      </c>
      <c r="G2884" s="1">
        <f t="shared" si="1039"/>
        <v>1691</v>
      </c>
      <c r="H2884" s="2">
        <f t="shared" si="1040"/>
        <v>5.7248290337869864E-2</v>
      </c>
      <c r="I2884" s="2"/>
      <c r="J2884" s="2">
        <f t="shared" si="1041"/>
        <v>0.25296228586905006</v>
      </c>
      <c r="K2884" s="2">
        <f t="shared" si="1041"/>
        <v>0.31021057620691989</v>
      </c>
      <c r="L2884" s="2">
        <f t="shared" si="1041"/>
        <v>1.8958629561920239E-3</v>
      </c>
      <c r="M2884" s="2">
        <f t="shared" si="1042"/>
        <v>0.43493127496783796</v>
      </c>
      <c r="N2884" s="167">
        <v>7472</v>
      </c>
      <c r="O2884" s="167">
        <v>9163</v>
      </c>
      <c r="P2884" s="167">
        <v>56</v>
      </c>
      <c r="Q2884" s="167">
        <v>156</v>
      </c>
      <c r="R2884" s="167">
        <v>66</v>
      </c>
      <c r="S2884" s="167"/>
      <c r="X2884" s="1"/>
      <c r="Y2884" s="53">
        <v>7383</v>
      </c>
      <c r="Z2884" s="53">
        <v>616</v>
      </c>
      <c r="AA2884" s="53">
        <v>72</v>
      </c>
      <c r="AB2884" s="53">
        <v>78</v>
      </c>
      <c r="AC2884" s="53">
        <v>106</v>
      </c>
      <c r="AD2884" s="53">
        <v>376</v>
      </c>
      <c r="AE2884" s="53">
        <v>63</v>
      </c>
      <c r="AF2884" s="53">
        <v>332</v>
      </c>
      <c r="AG2884" s="53">
        <v>1749</v>
      </c>
      <c r="AH2884" s="53">
        <v>427</v>
      </c>
      <c r="AI2884" s="53">
        <v>259</v>
      </c>
      <c r="AJ2884" s="53">
        <v>581</v>
      </c>
      <c r="AK2884" s="53">
        <v>183</v>
      </c>
      <c r="AL2884" s="53">
        <v>256</v>
      </c>
      <c r="AM2884" s="53">
        <v>144</v>
      </c>
      <c r="AP2884" s="7">
        <f>IF(Q2884&gt;0,RANK(Q2884,(N2884:P2884,Q2884:AF2884)),0)</f>
        <v>7</v>
      </c>
      <c r="AQ2884" s="7">
        <f>IF(R2884&gt;0,RANK(R2884,(N2884:P2884,Q2884:AF2884)),0)</f>
        <v>11</v>
      </c>
      <c r="AR2884" s="7">
        <f>IF(T2884&gt;0,RANK(T2884,(N2884:P2884,Q2884:AF2884)),0)</f>
        <v>0</v>
      </c>
      <c r="AS2884" s="7">
        <f>IF(S2884&gt;0,RANK(S2884,(N2884:P2884,Q2884:AF2884)),0)</f>
        <v>0</v>
      </c>
      <c r="AT2884" s="2">
        <f t="shared" si="1043"/>
        <v>5.281332520820638E-3</v>
      </c>
      <c r="AU2884" s="2">
        <f t="shared" si="1043"/>
        <v>2.2344099126548854E-3</v>
      </c>
      <c r="AV2884" s="2">
        <f t="shared" si="1044"/>
        <v>0</v>
      </c>
      <c r="AW2884" s="2">
        <f t="shared" si="1045"/>
        <v>0</v>
      </c>
      <c r="AY2884" t="s">
        <v>511</v>
      </c>
      <c r="AZ2884" t="s">
        <v>1186</v>
      </c>
      <c r="BA2884">
        <v>3</v>
      </c>
      <c r="BC2884">
        <v>3</v>
      </c>
      <c r="BD2884" s="91">
        <v>13</v>
      </c>
      <c r="BE2884" s="93">
        <v>285</v>
      </c>
      <c r="BF2884" s="96">
        <f t="shared" si="1047"/>
        <v>13285</v>
      </c>
      <c r="BG2884" s="96">
        <f t="shared" si="1046"/>
        <v>13285</v>
      </c>
      <c r="BI2884" s="7" t="s">
        <v>1447</v>
      </c>
    </row>
    <row r="2885" spans="1:61" ht="14" hidden="1" customHeight="1" outlineLevel="1" x14ac:dyDescent="0.2">
      <c r="A2885" t="s">
        <v>1296</v>
      </c>
      <c r="B2885" t="s">
        <v>1186</v>
      </c>
      <c r="C2885" s="1">
        <f t="shared" si="1038"/>
        <v>3717</v>
      </c>
      <c r="D2885" s="7">
        <f>IF(N2885&gt;0, RANK(N2885,(N2885:P2885,Q2885:AF2885)),0)</f>
        <v>2</v>
      </c>
      <c r="E2885" s="7">
        <f>IF(O2885&gt;0,RANK(O2885,(N2885:P2885,Q2885:AF2885)),0)</f>
        <v>1</v>
      </c>
      <c r="F2885" s="7">
        <f>IF(P2885&gt;0,RANK(P2885,(N2885:P2885,Q2885:AF2885)),0)</f>
        <v>13</v>
      </c>
      <c r="G2885" s="1">
        <f t="shared" si="1039"/>
        <v>444</v>
      </c>
      <c r="H2885" s="2">
        <f t="shared" si="1040"/>
        <v>0.11945117029862792</v>
      </c>
      <c r="I2885" s="2"/>
      <c r="J2885" s="2">
        <f t="shared" si="1041"/>
        <v>0.23298358891579229</v>
      </c>
      <c r="K2885" s="2">
        <f t="shared" si="1041"/>
        <v>0.35243475921442025</v>
      </c>
      <c r="L2885" s="2">
        <f t="shared" si="1041"/>
        <v>5.3806833467850415E-4</v>
      </c>
      <c r="M2885" s="2">
        <f t="shared" si="1042"/>
        <v>0.41404358353510895</v>
      </c>
      <c r="N2885" s="167">
        <v>866</v>
      </c>
      <c r="O2885" s="167">
        <v>1310</v>
      </c>
      <c r="P2885" s="167">
        <v>2</v>
      </c>
      <c r="Q2885" s="167">
        <v>25</v>
      </c>
      <c r="R2885" s="167">
        <v>4</v>
      </c>
      <c r="S2885" s="167"/>
      <c r="X2885" s="1"/>
      <c r="Y2885" s="53">
        <v>856</v>
      </c>
      <c r="Z2885" s="53">
        <v>65</v>
      </c>
      <c r="AA2885" s="53">
        <v>10</v>
      </c>
      <c r="AB2885" s="53">
        <v>15</v>
      </c>
      <c r="AC2885" s="53">
        <v>16</v>
      </c>
      <c r="AD2885" s="53">
        <v>37</v>
      </c>
      <c r="AE2885" s="53">
        <v>15</v>
      </c>
      <c r="AF2885" s="53">
        <v>24</v>
      </c>
      <c r="AG2885" s="53">
        <v>198</v>
      </c>
      <c r="AH2885" s="53">
        <v>59</v>
      </c>
      <c r="AI2885" s="53">
        <v>31</v>
      </c>
      <c r="AJ2885" s="53">
        <v>93</v>
      </c>
      <c r="AK2885" s="53">
        <v>30</v>
      </c>
      <c r="AL2885" s="53">
        <v>36</v>
      </c>
      <c r="AM2885" s="53">
        <v>25</v>
      </c>
      <c r="AP2885" s="7">
        <f>IF(Q2885&gt;0,RANK(Q2885,(N2885:P2885,Q2885:AF2885)),0)</f>
        <v>6</v>
      </c>
      <c r="AQ2885" s="7">
        <f>IF(R2885&gt;0,RANK(R2885,(N2885:P2885,Q2885:AF2885)),0)</f>
        <v>12</v>
      </c>
      <c r="AR2885" s="7">
        <f>IF(T2885&gt;0,RANK(T2885,(N2885:P2885,Q2885:AF2885)),0)</f>
        <v>0</v>
      </c>
      <c r="AS2885" s="7">
        <f>IF(S2885&gt;0,RANK(S2885,(N2885:P2885,Q2885:AF2885)),0)</f>
        <v>0</v>
      </c>
      <c r="AT2885" s="2">
        <f t="shared" si="1043"/>
        <v>6.7258541834813021E-3</v>
      </c>
      <c r="AU2885" s="2">
        <f t="shared" si="1043"/>
        <v>1.0761366693570083E-3</v>
      </c>
      <c r="AV2885" s="2">
        <f t="shared" si="1044"/>
        <v>0</v>
      </c>
      <c r="AW2885" s="2">
        <f t="shared" si="1045"/>
        <v>0</v>
      </c>
      <c r="AY2885" t="s">
        <v>1296</v>
      </c>
      <c r="AZ2885" t="s">
        <v>1186</v>
      </c>
      <c r="BA2885">
        <v>8</v>
      </c>
      <c r="BC2885">
        <v>3</v>
      </c>
      <c r="BD2885" s="91">
        <v>13</v>
      </c>
      <c r="BE2885" s="93">
        <v>287</v>
      </c>
      <c r="BF2885" s="96">
        <f t="shared" si="1047"/>
        <v>13287</v>
      </c>
      <c r="BG2885" s="96">
        <f t="shared" si="1046"/>
        <v>13287</v>
      </c>
      <c r="BI2885" s="7" t="s">
        <v>1447</v>
      </c>
    </row>
    <row r="2886" spans="1:61" ht="14" hidden="1" customHeight="1" outlineLevel="1" x14ac:dyDescent="0.2">
      <c r="A2886" t="s">
        <v>1297</v>
      </c>
      <c r="B2886" t="s">
        <v>1186</v>
      </c>
      <c r="C2886" s="1">
        <f t="shared" si="1038"/>
        <v>4344</v>
      </c>
      <c r="D2886" s="7">
        <f>IF(N2886&gt;0, RANK(N2886,(N2886:P2886,Q2886:AF2886)),0)</f>
        <v>1</v>
      </c>
      <c r="E2886" s="7">
        <f>IF(O2886&gt;0,RANK(O2886,(N2886:P2886,Q2886:AF2886)),0)</f>
        <v>2</v>
      </c>
      <c r="F2886" s="7">
        <f>IF(P2886&gt;0,RANK(P2886,(N2886:P2886,Q2886:AF2886)),0)</f>
        <v>13</v>
      </c>
      <c r="G2886" s="1">
        <f t="shared" si="1039"/>
        <v>237</v>
      </c>
      <c r="H2886" s="2">
        <f t="shared" si="1040"/>
        <v>5.4558011049723756E-2</v>
      </c>
      <c r="I2886" s="2"/>
      <c r="J2886" s="2">
        <f t="shared" si="1041"/>
        <v>0.34714548802946593</v>
      </c>
      <c r="K2886" s="2">
        <f t="shared" si="1041"/>
        <v>0.29258747697974219</v>
      </c>
      <c r="L2886" s="2">
        <f t="shared" si="1041"/>
        <v>6.9060773480662981E-4</v>
      </c>
      <c r="M2886" s="2">
        <f t="shared" si="1042"/>
        <v>0.35957642725598521</v>
      </c>
      <c r="N2886" s="167">
        <v>1508</v>
      </c>
      <c r="O2886" s="167">
        <v>1271</v>
      </c>
      <c r="P2886" s="167">
        <v>3</v>
      </c>
      <c r="Q2886" s="167">
        <v>17</v>
      </c>
      <c r="R2886" s="167">
        <v>4</v>
      </c>
      <c r="S2886" s="167"/>
      <c r="X2886" s="1"/>
      <c r="Y2886" s="53">
        <v>909</v>
      </c>
      <c r="Z2886" s="53">
        <v>64</v>
      </c>
      <c r="AA2886" s="53">
        <v>9</v>
      </c>
      <c r="AB2886" s="53">
        <v>14</v>
      </c>
      <c r="AC2886" s="53">
        <v>13</v>
      </c>
      <c r="AD2886" s="53">
        <v>39</v>
      </c>
      <c r="AE2886" s="53">
        <v>5</v>
      </c>
      <c r="AF2886" s="53">
        <v>20</v>
      </c>
      <c r="AG2886" s="53">
        <v>211</v>
      </c>
      <c r="AH2886" s="53">
        <v>68</v>
      </c>
      <c r="AI2886" s="53">
        <v>34</v>
      </c>
      <c r="AJ2886" s="53">
        <v>62</v>
      </c>
      <c r="AK2886" s="53">
        <v>32</v>
      </c>
      <c r="AL2886" s="53">
        <v>31</v>
      </c>
      <c r="AM2886" s="53">
        <v>30</v>
      </c>
      <c r="AP2886" s="7">
        <f>IF(Q2886&gt;0,RANK(Q2886,(N2886:P2886,Q2886:AF2886)),0)</f>
        <v>7</v>
      </c>
      <c r="AQ2886" s="7">
        <f>IF(R2886&gt;0,RANK(R2886,(N2886:P2886,Q2886:AF2886)),0)</f>
        <v>12</v>
      </c>
      <c r="AR2886" s="7">
        <f>IF(T2886&gt;0,RANK(T2886,(N2886:P2886,Q2886:AF2886)),0)</f>
        <v>0</v>
      </c>
      <c r="AS2886" s="7">
        <f>IF(S2886&gt;0,RANK(S2886,(N2886:P2886,Q2886:AF2886)),0)</f>
        <v>0</v>
      </c>
      <c r="AT2886" s="2">
        <f t="shared" si="1043"/>
        <v>3.9134438305709028E-3</v>
      </c>
      <c r="AU2886" s="2">
        <f t="shared" si="1043"/>
        <v>9.2081031307550648E-4</v>
      </c>
      <c r="AV2886" s="2">
        <f t="shared" si="1044"/>
        <v>0</v>
      </c>
      <c r="AW2886" s="2">
        <f t="shared" si="1045"/>
        <v>0</v>
      </c>
      <c r="AY2886" t="s">
        <v>1297</v>
      </c>
      <c r="AZ2886" t="s">
        <v>1186</v>
      </c>
      <c r="BA2886">
        <v>8</v>
      </c>
      <c r="BC2886">
        <v>3</v>
      </c>
      <c r="BD2886" s="91">
        <v>13</v>
      </c>
      <c r="BE2886" s="93">
        <v>289</v>
      </c>
      <c r="BF2886" s="96">
        <f t="shared" si="1047"/>
        <v>13289</v>
      </c>
      <c r="BG2886" s="96">
        <f t="shared" si="1046"/>
        <v>13289</v>
      </c>
      <c r="BI2886" s="7" t="s">
        <v>1447</v>
      </c>
    </row>
    <row r="2887" spans="1:61" ht="14" hidden="1" customHeight="1" outlineLevel="1" x14ac:dyDescent="0.2">
      <c r="A2887" t="s">
        <v>527</v>
      </c>
      <c r="B2887" t="s">
        <v>1186</v>
      </c>
      <c r="C2887" s="1">
        <f t="shared" si="1038"/>
        <v>15362</v>
      </c>
      <c r="D2887" s="7">
        <f>IF(N2887&gt;0, RANK(N2887,(N2887:P2887,Q2887:AF2887)),0)</f>
        <v>3</v>
      </c>
      <c r="E2887" s="7">
        <f>IF(O2887&gt;0,RANK(O2887,(N2887:P2887,Q2887:AF2887)),0)</f>
        <v>2</v>
      </c>
      <c r="F2887" s="7">
        <f>IF(P2887&gt;0,RANK(P2887,(N2887:P2887,Q2887:AF2887)),0)</f>
        <v>12</v>
      </c>
      <c r="G2887" s="1">
        <f t="shared" si="1039"/>
        <v>2041</v>
      </c>
      <c r="H2887" s="2">
        <f t="shared" si="1040"/>
        <v>0.1328603046478323</v>
      </c>
      <c r="I2887" s="2"/>
      <c r="J2887" s="2">
        <f t="shared" si="1041"/>
        <v>0.12394219502668924</v>
      </c>
      <c r="K2887" s="2">
        <f t="shared" si="1041"/>
        <v>0.25680249967452157</v>
      </c>
      <c r="L2887" s="2">
        <f t="shared" si="1041"/>
        <v>1.4972008853013931E-3</v>
      </c>
      <c r="M2887" s="2">
        <f t="shared" si="1042"/>
        <v>0.61775810441348789</v>
      </c>
      <c r="N2887" s="167">
        <v>1904</v>
      </c>
      <c r="O2887" s="167">
        <v>3945</v>
      </c>
      <c r="P2887" s="167">
        <v>23</v>
      </c>
      <c r="Q2887" s="167">
        <v>72</v>
      </c>
      <c r="R2887" s="167">
        <v>32</v>
      </c>
      <c r="S2887" s="167"/>
      <c r="X2887" s="1"/>
      <c r="Y2887" s="53">
        <v>8100</v>
      </c>
      <c r="Z2887" s="53">
        <v>240</v>
      </c>
      <c r="AA2887" s="53">
        <v>35</v>
      </c>
      <c r="AB2887" s="53">
        <v>24</v>
      </c>
      <c r="AC2887" s="53">
        <v>33</v>
      </c>
      <c r="AD2887" s="53">
        <v>160</v>
      </c>
      <c r="AE2887" s="53">
        <v>17</v>
      </c>
      <c r="AF2887" s="53">
        <v>105</v>
      </c>
      <c r="AG2887" s="53">
        <v>286</v>
      </c>
      <c r="AH2887" s="53">
        <v>47</v>
      </c>
      <c r="AI2887" s="53">
        <v>91</v>
      </c>
      <c r="AJ2887" s="53">
        <v>61</v>
      </c>
      <c r="AK2887" s="53">
        <v>49</v>
      </c>
      <c r="AL2887" s="53">
        <v>96</v>
      </c>
      <c r="AM2887" s="53">
        <v>42</v>
      </c>
      <c r="AP2887" s="7">
        <f>IF(Q2887&gt;0,RANK(Q2887,(N2887:P2887,Q2887:AF2887)),0)</f>
        <v>7</v>
      </c>
      <c r="AQ2887" s="7">
        <f>IF(R2887&gt;0,RANK(R2887,(N2887:P2887,Q2887:AF2887)),0)</f>
        <v>10</v>
      </c>
      <c r="AR2887" s="7">
        <f>IF(T2887&gt;0,RANK(T2887,(N2887:P2887,Q2887:AF2887)),0)</f>
        <v>0</v>
      </c>
      <c r="AS2887" s="7">
        <f>IF(S2887&gt;0,RANK(S2887,(N2887:P2887,Q2887:AF2887)),0)</f>
        <v>0</v>
      </c>
      <c r="AT2887" s="2">
        <f t="shared" si="1043"/>
        <v>4.6868897279000133E-3</v>
      </c>
      <c r="AU2887" s="2">
        <f t="shared" si="1043"/>
        <v>2.0830621012888945E-3</v>
      </c>
      <c r="AV2887" s="2">
        <f t="shared" si="1044"/>
        <v>0</v>
      </c>
      <c r="AW2887" s="2">
        <f t="shared" si="1045"/>
        <v>0</v>
      </c>
      <c r="AY2887" t="s">
        <v>527</v>
      </c>
      <c r="AZ2887" t="s">
        <v>1186</v>
      </c>
      <c r="BA2887">
        <v>9</v>
      </c>
      <c r="BC2887">
        <v>3</v>
      </c>
      <c r="BD2887" s="91">
        <v>13</v>
      </c>
      <c r="BE2887" s="93">
        <v>291</v>
      </c>
      <c r="BF2887" s="96">
        <f t="shared" si="1047"/>
        <v>13291</v>
      </c>
      <c r="BG2887" s="96">
        <f t="shared" si="1046"/>
        <v>13291</v>
      </c>
      <c r="BI2887" s="7" t="s">
        <v>1447</v>
      </c>
    </row>
    <row r="2888" spans="1:61" ht="14" hidden="1" customHeight="1" outlineLevel="1" x14ac:dyDescent="0.2">
      <c r="A2888" t="s">
        <v>2292</v>
      </c>
      <c r="B2888" t="s">
        <v>1186</v>
      </c>
      <c r="C2888" s="1">
        <f t="shared" si="1038"/>
        <v>12723</v>
      </c>
      <c r="D2888" s="7">
        <f>IF(N2888&gt;0, RANK(N2888,(N2888:P2888,Q2888:AF2888)),0)</f>
        <v>3</v>
      </c>
      <c r="E2888" s="7">
        <f>IF(O2888&gt;0,RANK(O2888,(N2888:P2888,Q2888:AF2888)),0)</f>
        <v>1</v>
      </c>
      <c r="F2888" s="7">
        <f>IF(P2888&gt;0,RANK(P2888,(N2888:P2888,Q2888:AF2888)),0)</f>
        <v>13</v>
      </c>
      <c r="G2888" s="1">
        <f t="shared" si="1039"/>
        <v>1160</v>
      </c>
      <c r="H2888" s="2">
        <f t="shared" si="1040"/>
        <v>9.1173465377662508E-2</v>
      </c>
      <c r="I2888" s="2"/>
      <c r="J2888" s="2">
        <f t="shared" si="1041"/>
        <v>0.24200267232570935</v>
      </c>
      <c r="K2888" s="2">
        <f t="shared" si="1041"/>
        <v>0.33317613770337184</v>
      </c>
      <c r="L2888" s="2">
        <f t="shared" si="1041"/>
        <v>1.1789672247111531E-3</v>
      </c>
      <c r="M2888" s="2">
        <f t="shared" si="1042"/>
        <v>0.42364222274620761</v>
      </c>
      <c r="N2888" s="167">
        <v>3079</v>
      </c>
      <c r="O2888" s="167">
        <v>4239</v>
      </c>
      <c r="P2888" s="167">
        <v>15</v>
      </c>
      <c r="Q2888" s="167">
        <v>70</v>
      </c>
      <c r="R2888" s="167">
        <v>23</v>
      </c>
      <c r="S2888" s="167"/>
      <c r="X2888" s="1"/>
      <c r="Y2888" s="53">
        <v>3639</v>
      </c>
      <c r="Z2888" s="53">
        <v>168</v>
      </c>
      <c r="AA2888" s="53">
        <v>26</v>
      </c>
      <c r="AB2888" s="53">
        <v>35</v>
      </c>
      <c r="AC2888" s="53">
        <v>30</v>
      </c>
      <c r="AD2888" s="53">
        <v>175</v>
      </c>
      <c r="AE2888" s="53">
        <v>29</v>
      </c>
      <c r="AF2888" s="53">
        <v>115</v>
      </c>
      <c r="AG2888" s="53">
        <v>458</v>
      </c>
      <c r="AH2888" s="53">
        <v>174</v>
      </c>
      <c r="AI2888" s="53">
        <v>97</v>
      </c>
      <c r="AJ2888" s="53">
        <v>135</v>
      </c>
      <c r="AK2888" s="53">
        <v>66</v>
      </c>
      <c r="AL2888" s="53">
        <v>110</v>
      </c>
      <c r="AM2888" s="53">
        <v>40</v>
      </c>
      <c r="AP2888" s="7">
        <f>IF(Q2888&gt;0,RANK(Q2888,(N2888:P2888,Q2888:AF2888)),0)</f>
        <v>7</v>
      </c>
      <c r="AQ2888" s="7">
        <f>IF(R2888&gt;0,RANK(R2888,(N2888:P2888,Q2888:AF2888)),0)</f>
        <v>12</v>
      </c>
      <c r="AR2888" s="7">
        <f>IF(T2888&gt;0,RANK(T2888,(N2888:P2888,Q2888:AF2888)),0)</f>
        <v>0</v>
      </c>
      <c r="AS2888" s="7">
        <f>IF(S2888&gt;0,RANK(S2888,(N2888:P2888,Q2888:AF2888)),0)</f>
        <v>0</v>
      </c>
      <c r="AT2888" s="2">
        <f t="shared" si="1043"/>
        <v>5.5018470486520475E-3</v>
      </c>
      <c r="AU2888" s="2">
        <f t="shared" si="1043"/>
        <v>1.8077497445571013E-3</v>
      </c>
      <c r="AV2888" s="2">
        <f t="shared" si="1044"/>
        <v>0</v>
      </c>
      <c r="AW2888" s="2">
        <f t="shared" si="1045"/>
        <v>0</v>
      </c>
      <c r="AY2888" t="s">
        <v>2292</v>
      </c>
      <c r="AZ2888" t="s">
        <v>1186</v>
      </c>
      <c r="BA2888">
        <v>3</v>
      </c>
      <c r="BC2888">
        <v>3</v>
      </c>
      <c r="BD2888" s="91">
        <v>13</v>
      </c>
      <c r="BE2888" s="93">
        <v>293</v>
      </c>
      <c r="BF2888" s="96">
        <f t="shared" si="1047"/>
        <v>13293</v>
      </c>
      <c r="BG2888" s="96">
        <f t="shared" si="1046"/>
        <v>13293</v>
      </c>
      <c r="BI2888" s="7" t="s">
        <v>1447</v>
      </c>
    </row>
    <row r="2889" spans="1:61" ht="14" hidden="1" customHeight="1" outlineLevel="1" x14ac:dyDescent="0.2">
      <c r="A2889" t="s">
        <v>813</v>
      </c>
      <c r="B2889" t="s">
        <v>1186</v>
      </c>
      <c r="C2889" s="1">
        <f t="shared" si="1038"/>
        <v>28536</v>
      </c>
      <c r="D2889" s="7">
        <f>IF(N2889&gt;0, RANK(N2889,(N2889:P2889,Q2889:AF2889)),0)</f>
        <v>3</v>
      </c>
      <c r="E2889" s="7">
        <f>IF(O2889&gt;0,RANK(O2889,(N2889:P2889,Q2889:AF2889)),0)</f>
        <v>1</v>
      </c>
      <c r="F2889" s="7">
        <f>IF(P2889&gt;0,RANK(P2889,(N2889:P2889,Q2889:AF2889)),0)</f>
        <v>13</v>
      </c>
      <c r="G2889" s="1">
        <f t="shared" si="1039"/>
        <v>10145</v>
      </c>
      <c r="H2889" s="2">
        <f t="shared" si="1040"/>
        <v>0.35551583964115502</v>
      </c>
      <c r="I2889" s="2"/>
      <c r="J2889" s="2">
        <f t="shared" si="1041"/>
        <v>7.4046818054387439E-2</v>
      </c>
      <c r="K2889" s="2">
        <f t="shared" si="1041"/>
        <v>0.42956265769554247</v>
      </c>
      <c r="L2889" s="2">
        <f t="shared" si="1041"/>
        <v>2.593215587328287E-3</v>
      </c>
      <c r="M2889" s="2">
        <f t="shared" si="1042"/>
        <v>0.49379730866274185</v>
      </c>
      <c r="N2889" s="167">
        <v>2113</v>
      </c>
      <c r="O2889" s="167">
        <v>12258</v>
      </c>
      <c r="P2889" s="167">
        <v>74</v>
      </c>
      <c r="Q2889" s="167">
        <v>295</v>
      </c>
      <c r="R2889" s="167">
        <v>105</v>
      </c>
      <c r="S2889" s="167"/>
      <c r="X2889" s="1"/>
      <c r="Y2889" s="53">
        <v>7704</v>
      </c>
      <c r="Z2889" s="53">
        <v>928</v>
      </c>
      <c r="AA2889" s="53">
        <v>153</v>
      </c>
      <c r="AB2889" s="53">
        <v>112</v>
      </c>
      <c r="AC2889" s="53">
        <v>144</v>
      </c>
      <c r="AD2889" s="53">
        <v>789</v>
      </c>
      <c r="AE2889" s="53">
        <v>211</v>
      </c>
      <c r="AF2889" s="53">
        <v>580</v>
      </c>
      <c r="AG2889" s="53">
        <v>1022</v>
      </c>
      <c r="AH2889" s="53">
        <v>299</v>
      </c>
      <c r="AI2889" s="53">
        <v>529</v>
      </c>
      <c r="AJ2889" s="53">
        <v>261</v>
      </c>
      <c r="AK2889" s="53">
        <v>182</v>
      </c>
      <c r="AL2889" s="53">
        <v>633</v>
      </c>
      <c r="AM2889" s="53">
        <v>144</v>
      </c>
      <c r="AP2889" s="7">
        <f>IF(Q2889&gt;0,RANK(Q2889,(N2889:P2889,Q2889:AF2889)),0)</f>
        <v>7</v>
      </c>
      <c r="AQ2889" s="7">
        <f>IF(R2889&gt;0,RANK(R2889,(N2889:P2889,Q2889:AF2889)),0)</f>
        <v>12</v>
      </c>
      <c r="AR2889" s="7">
        <f>IF(T2889&gt;0,RANK(T2889,(N2889:P2889,Q2889:AF2889)),0)</f>
        <v>0</v>
      </c>
      <c r="AS2889" s="7">
        <f>IF(S2889&gt;0,RANK(S2889,(N2889:P2889,Q2889:AF2889)),0)</f>
        <v>0</v>
      </c>
      <c r="AT2889" s="2">
        <f t="shared" si="1043"/>
        <v>1.0337818895430334E-2</v>
      </c>
      <c r="AU2889" s="2">
        <f t="shared" si="1043"/>
        <v>3.6795626576955425E-3</v>
      </c>
      <c r="AV2889" s="2">
        <f t="shared" si="1044"/>
        <v>0</v>
      </c>
      <c r="AW2889" s="2">
        <f t="shared" si="1045"/>
        <v>0</v>
      </c>
      <c r="AY2889" t="s">
        <v>813</v>
      </c>
      <c r="AZ2889" t="s">
        <v>1186</v>
      </c>
      <c r="BA2889">
        <v>14</v>
      </c>
      <c r="BC2889">
        <v>3</v>
      </c>
      <c r="BD2889" s="91">
        <v>13</v>
      </c>
      <c r="BE2889" s="93">
        <v>295</v>
      </c>
      <c r="BF2889" s="96">
        <f t="shared" si="1047"/>
        <v>13295</v>
      </c>
      <c r="BG2889" s="96">
        <f t="shared" si="1046"/>
        <v>13295</v>
      </c>
      <c r="BI2889" s="7" t="s">
        <v>1447</v>
      </c>
    </row>
    <row r="2890" spans="1:61" ht="14" hidden="1" customHeight="1" outlineLevel="1" x14ac:dyDescent="0.2">
      <c r="A2890" t="s">
        <v>1844</v>
      </c>
      <c r="B2890" t="s">
        <v>1186</v>
      </c>
      <c r="C2890" s="1">
        <f t="shared" si="1038"/>
        <v>50408</v>
      </c>
      <c r="D2890" s="7">
        <f>IF(N2890&gt;0, RANK(N2890,(N2890:P2890,Q2890:AF2890)),0)</f>
        <v>3</v>
      </c>
      <c r="E2890" s="7">
        <f>IF(O2890&gt;0,RANK(O2890,(N2890:P2890,Q2890:AF2890)),0)</f>
        <v>1</v>
      </c>
      <c r="F2890" s="7">
        <f>IF(P2890&gt;0,RANK(P2890,(N2890:P2890,Q2890:AF2890)),0)</f>
        <v>12</v>
      </c>
      <c r="G2890" s="1">
        <f t="shared" si="1039"/>
        <v>14370</v>
      </c>
      <c r="H2890" s="2">
        <f t="shared" si="1040"/>
        <v>0.28507379780987147</v>
      </c>
      <c r="I2890" s="2"/>
      <c r="J2890" s="2">
        <f t="shared" si="1041"/>
        <v>0.16749325503888271</v>
      </c>
      <c r="K2890" s="2">
        <f t="shared" si="1041"/>
        <v>0.45256705284875415</v>
      </c>
      <c r="L2890" s="2">
        <f t="shared" si="1041"/>
        <v>1.6267259165211872E-3</v>
      </c>
      <c r="M2890" s="2">
        <f t="shared" si="1042"/>
        <v>0.37831296619584198</v>
      </c>
      <c r="N2890" s="167">
        <v>8443</v>
      </c>
      <c r="O2890" s="167">
        <v>22813</v>
      </c>
      <c r="P2890" s="167">
        <v>82</v>
      </c>
      <c r="Q2890" s="167">
        <v>417</v>
      </c>
      <c r="R2890" s="167">
        <v>93</v>
      </c>
      <c r="S2890" s="167"/>
      <c r="X2890" s="1"/>
      <c r="Y2890" s="53">
        <v>12381</v>
      </c>
      <c r="Z2890" s="53">
        <v>667</v>
      </c>
      <c r="AA2890" s="53">
        <v>67</v>
      </c>
      <c r="AB2890" s="53">
        <v>97</v>
      </c>
      <c r="AC2890" s="53">
        <v>150</v>
      </c>
      <c r="AD2890" s="53">
        <v>618</v>
      </c>
      <c r="AE2890" s="53">
        <v>115</v>
      </c>
      <c r="AF2890" s="53">
        <v>446</v>
      </c>
      <c r="AG2890" s="53">
        <v>1722</v>
      </c>
      <c r="AH2890" s="53">
        <v>494</v>
      </c>
      <c r="AI2890" s="53">
        <v>430</v>
      </c>
      <c r="AJ2890" s="53">
        <v>535</v>
      </c>
      <c r="AK2890" s="53">
        <v>219</v>
      </c>
      <c r="AL2890" s="53">
        <v>430</v>
      </c>
      <c r="AM2890" s="53">
        <v>189</v>
      </c>
      <c r="AP2890" s="7">
        <f>IF(Q2890&gt;0,RANK(Q2890,(N2890:P2890,Q2890:AF2890)),0)</f>
        <v>7</v>
      </c>
      <c r="AQ2890" s="7">
        <f>IF(R2890&gt;0,RANK(R2890,(N2890:P2890,Q2890:AF2890)),0)</f>
        <v>11</v>
      </c>
      <c r="AR2890" s="7">
        <f>IF(T2890&gt;0,RANK(T2890,(N2890:P2890,Q2890:AF2890)),0)</f>
        <v>0</v>
      </c>
      <c r="AS2890" s="7">
        <f>IF(S2890&gt;0,RANK(S2890,(N2890:P2890,Q2890:AF2890)),0)</f>
        <v>0</v>
      </c>
      <c r="AT2890" s="2">
        <f t="shared" si="1043"/>
        <v>8.2724964291382326E-3</v>
      </c>
      <c r="AU2890" s="2">
        <f t="shared" si="1043"/>
        <v>1.8449452467862244E-3</v>
      </c>
      <c r="AV2890" s="2">
        <f t="shared" si="1044"/>
        <v>0</v>
      </c>
      <c r="AW2890" s="2">
        <f t="shared" si="1045"/>
        <v>0</v>
      </c>
      <c r="AY2890" t="s">
        <v>1844</v>
      </c>
      <c r="AZ2890" t="s">
        <v>1186</v>
      </c>
      <c r="BA2890">
        <v>10</v>
      </c>
      <c r="BC2890">
        <v>3</v>
      </c>
      <c r="BD2890" s="91">
        <v>13</v>
      </c>
      <c r="BE2890" s="93">
        <v>297</v>
      </c>
      <c r="BF2890" s="96">
        <f t="shared" si="1047"/>
        <v>13297</v>
      </c>
      <c r="BG2890" s="96">
        <f t="shared" si="1046"/>
        <v>13297</v>
      </c>
      <c r="BI2890" s="7" t="s">
        <v>1447</v>
      </c>
    </row>
    <row r="2891" spans="1:61" ht="14" hidden="1" customHeight="1" outlineLevel="1" x14ac:dyDescent="0.2">
      <c r="A2891" t="s">
        <v>1307</v>
      </c>
      <c r="B2891" t="s">
        <v>1186</v>
      </c>
      <c r="C2891" s="1">
        <f t="shared" si="1038"/>
        <v>13748</v>
      </c>
      <c r="D2891" s="7">
        <f>IF(N2891&gt;0, RANK(N2891,(N2891:P2891,Q2891:AF2891)),0)</f>
        <v>3</v>
      </c>
      <c r="E2891" s="7">
        <f>IF(O2891&gt;0,RANK(O2891,(N2891:P2891,Q2891:AF2891)),0)</f>
        <v>2</v>
      </c>
      <c r="F2891" s="7">
        <f>IF(P2891&gt;0,RANK(P2891,(N2891:P2891,Q2891:AF2891)),0)</f>
        <v>13</v>
      </c>
      <c r="G2891" s="1">
        <f t="shared" si="1039"/>
        <v>1547</v>
      </c>
      <c r="H2891" s="2">
        <f t="shared" si="1040"/>
        <v>0.1125254582484725</v>
      </c>
      <c r="I2891" s="2"/>
      <c r="J2891" s="2">
        <f t="shared" si="1041"/>
        <v>0.12714576665696828</v>
      </c>
      <c r="K2891" s="2">
        <f t="shared" si="1041"/>
        <v>0.23967122490544079</v>
      </c>
      <c r="L2891" s="2">
        <f t="shared" si="1041"/>
        <v>1.9639220250218213E-3</v>
      </c>
      <c r="M2891" s="2">
        <f t="shared" si="1042"/>
        <v>0.63121908641256907</v>
      </c>
      <c r="N2891" s="167">
        <v>1748</v>
      </c>
      <c r="O2891" s="167">
        <v>3295</v>
      </c>
      <c r="P2891" s="167">
        <v>27</v>
      </c>
      <c r="Q2891" s="167">
        <v>72</v>
      </c>
      <c r="R2891" s="167">
        <v>29</v>
      </c>
      <c r="S2891" s="167"/>
      <c r="X2891" s="1"/>
      <c r="Y2891" s="53">
        <v>5305</v>
      </c>
      <c r="Z2891" s="53">
        <v>321</v>
      </c>
      <c r="AA2891" s="53">
        <v>54</v>
      </c>
      <c r="AB2891" s="53">
        <v>44</v>
      </c>
      <c r="AC2891" s="53">
        <v>64</v>
      </c>
      <c r="AD2891" s="53">
        <v>281</v>
      </c>
      <c r="AE2891" s="53">
        <v>39</v>
      </c>
      <c r="AF2891" s="53">
        <v>158</v>
      </c>
      <c r="AG2891" s="53">
        <v>929</v>
      </c>
      <c r="AH2891" s="53">
        <v>362</v>
      </c>
      <c r="AI2891" s="53">
        <v>169</v>
      </c>
      <c r="AJ2891" s="53">
        <v>348</v>
      </c>
      <c r="AK2891" s="53">
        <v>117</v>
      </c>
      <c r="AL2891" s="53">
        <v>322</v>
      </c>
      <c r="AM2891" s="53">
        <v>64</v>
      </c>
      <c r="AP2891" s="7">
        <f>IF(Q2891&gt;0,RANK(Q2891,(N2891:P2891,Q2891:AF2891)),0)</f>
        <v>7</v>
      </c>
      <c r="AQ2891" s="7">
        <f>IF(R2891&gt;0,RANK(R2891,(N2891:P2891,Q2891:AF2891)),0)</f>
        <v>12</v>
      </c>
      <c r="AR2891" s="7">
        <f>IF(T2891&gt;0,RANK(T2891,(N2891:P2891,Q2891:AF2891)),0)</f>
        <v>0</v>
      </c>
      <c r="AS2891" s="7">
        <f>IF(S2891&gt;0,RANK(S2891,(N2891:P2891,Q2891:AF2891)),0)</f>
        <v>0</v>
      </c>
      <c r="AT2891" s="2">
        <f t="shared" si="1043"/>
        <v>5.2371254000581902E-3</v>
      </c>
      <c r="AU2891" s="2">
        <f t="shared" si="1043"/>
        <v>2.1093977305789934E-3</v>
      </c>
      <c r="AV2891" s="2">
        <f t="shared" si="1044"/>
        <v>0</v>
      </c>
      <c r="AW2891" s="2">
        <f t="shared" si="1045"/>
        <v>0</v>
      </c>
      <c r="AY2891" t="s">
        <v>1307</v>
      </c>
      <c r="AZ2891" t="s">
        <v>1186</v>
      </c>
      <c r="BA2891">
        <v>1</v>
      </c>
      <c r="BC2891">
        <v>3</v>
      </c>
      <c r="BD2891" s="91">
        <v>13</v>
      </c>
      <c r="BE2891" s="93">
        <v>299</v>
      </c>
      <c r="BF2891" s="96">
        <f t="shared" si="1047"/>
        <v>13299</v>
      </c>
      <c r="BG2891" s="96">
        <f t="shared" si="1046"/>
        <v>13299</v>
      </c>
      <c r="BI2891" s="7" t="s">
        <v>1447</v>
      </c>
    </row>
    <row r="2892" spans="1:61" ht="14" hidden="1" customHeight="1" outlineLevel="1" x14ac:dyDescent="0.2">
      <c r="A2892" t="s">
        <v>1665</v>
      </c>
      <c r="B2892" t="s">
        <v>1186</v>
      </c>
      <c r="C2892" s="1">
        <f t="shared" si="1038"/>
        <v>2584</v>
      </c>
      <c r="D2892" s="7">
        <f>IF(N2892&gt;0, RANK(N2892,(N2892:P2892,Q2892:AF2892)),0)</f>
        <v>1</v>
      </c>
      <c r="E2892" s="7">
        <f>IF(O2892&gt;0,RANK(O2892,(N2892:P2892,Q2892:AF2892)),0)</f>
        <v>2</v>
      </c>
      <c r="F2892" s="7">
        <f>IF(P2892&gt;0,RANK(P2892,(N2892:P2892,Q2892:AF2892)),0)</f>
        <v>12</v>
      </c>
      <c r="G2892" s="1">
        <f t="shared" si="1039"/>
        <v>186</v>
      </c>
      <c r="H2892" s="2">
        <f t="shared" si="1040"/>
        <v>7.198142414860681E-2</v>
      </c>
      <c r="I2892" s="2"/>
      <c r="J2892" s="2">
        <f t="shared" si="1041"/>
        <v>0.31617647058823528</v>
      </c>
      <c r="K2892" s="2">
        <f t="shared" si="1041"/>
        <v>0.24419504643962847</v>
      </c>
      <c r="L2892" s="2">
        <f t="shared" si="1041"/>
        <v>1.934984520123839E-3</v>
      </c>
      <c r="M2892" s="2">
        <f t="shared" si="1042"/>
        <v>0.43769349845201239</v>
      </c>
      <c r="N2892" s="167">
        <v>817</v>
      </c>
      <c r="O2892" s="167">
        <v>631</v>
      </c>
      <c r="P2892" s="167">
        <v>5</v>
      </c>
      <c r="Q2892" s="167">
        <v>8</v>
      </c>
      <c r="R2892" s="167">
        <v>6</v>
      </c>
      <c r="S2892" s="167"/>
      <c r="X2892" s="1"/>
      <c r="Y2892" s="53">
        <v>445</v>
      </c>
      <c r="Z2892" s="53">
        <v>63</v>
      </c>
      <c r="AA2892" s="53">
        <v>83</v>
      </c>
      <c r="AB2892" s="53">
        <v>11</v>
      </c>
      <c r="AC2892" s="53">
        <v>10</v>
      </c>
      <c r="AD2892" s="53">
        <v>19</v>
      </c>
      <c r="AE2892" s="53">
        <v>3</v>
      </c>
      <c r="AF2892" s="53">
        <v>13</v>
      </c>
      <c r="AG2892" s="53">
        <v>246</v>
      </c>
      <c r="AH2892" s="53">
        <v>72</v>
      </c>
      <c r="AI2892" s="53">
        <v>16</v>
      </c>
      <c r="AJ2892" s="53">
        <v>88</v>
      </c>
      <c r="AK2892" s="53">
        <v>22</v>
      </c>
      <c r="AL2892" s="53">
        <v>8</v>
      </c>
      <c r="AM2892" s="53">
        <v>18</v>
      </c>
      <c r="AP2892" s="7">
        <f>IF(Q2892&gt;0,RANK(Q2892,(N2892:P2892,Q2892:AF2892)),0)</f>
        <v>10</v>
      </c>
      <c r="AQ2892" s="7">
        <f>IF(R2892&gt;0,RANK(R2892,(N2892:P2892,Q2892:AF2892)),0)</f>
        <v>11</v>
      </c>
      <c r="AR2892" s="7">
        <f>IF(T2892&gt;0,RANK(T2892,(N2892:P2892,Q2892:AF2892)),0)</f>
        <v>0</v>
      </c>
      <c r="AS2892" s="7">
        <f>IF(S2892&gt;0,RANK(S2892,(N2892:P2892,Q2892:AF2892)),0)</f>
        <v>0</v>
      </c>
      <c r="AT2892" s="2">
        <f t="shared" si="1043"/>
        <v>3.0959752321981426E-3</v>
      </c>
      <c r="AU2892" s="2">
        <f t="shared" si="1043"/>
        <v>2.3219814241486067E-3</v>
      </c>
      <c r="AV2892" s="2">
        <f t="shared" si="1044"/>
        <v>0</v>
      </c>
      <c r="AW2892" s="2">
        <f t="shared" si="1045"/>
        <v>0</v>
      </c>
      <c r="AY2892" t="s">
        <v>1665</v>
      </c>
      <c r="AZ2892" t="s">
        <v>1186</v>
      </c>
      <c r="BA2892">
        <v>10</v>
      </c>
      <c r="BC2892">
        <v>3</v>
      </c>
      <c r="BD2892" s="91">
        <v>13</v>
      </c>
      <c r="BE2892" s="93">
        <v>301</v>
      </c>
      <c r="BF2892" s="96">
        <f t="shared" si="1047"/>
        <v>13301</v>
      </c>
      <c r="BG2892" s="96">
        <f t="shared" si="1046"/>
        <v>13301</v>
      </c>
      <c r="BI2892" s="7" t="s">
        <v>1447</v>
      </c>
    </row>
    <row r="2893" spans="1:61" ht="14" hidden="1" customHeight="1" outlineLevel="1" x14ac:dyDescent="0.2">
      <c r="A2893" t="s">
        <v>1845</v>
      </c>
      <c r="B2893" t="s">
        <v>1186</v>
      </c>
      <c r="C2893" s="1">
        <f t="shared" si="1038"/>
        <v>9197</v>
      </c>
      <c r="D2893" s="7">
        <f>IF(N2893&gt;0, RANK(N2893,(N2893:P2893,Q2893:AF2893)),0)</f>
        <v>1</v>
      </c>
      <c r="E2893" s="7">
        <f>IF(O2893&gt;0,RANK(O2893,(N2893:P2893,Q2893:AF2893)),0)</f>
        <v>2</v>
      </c>
      <c r="F2893" s="7">
        <f>IF(P2893&gt;0,RANK(P2893,(N2893:P2893,Q2893:AF2893)),0)</f>
        <v>13</v>
      </c>
      <c r="G2893" s="1">
        <f t="shared" si="1039"/>
        <v>670</v>
      </c>
      <c r="H2893" s="2">
        <f t="shared" si="1040"/>
        <v>7.2849842339893445E-2</v>
      </c>
      <c r="I2893" s="2"/>
      <c r="J2893" s="2">
        <f t="shared" si="1041"/>
        <v>0.33119495487659018</v>
      </c>
      <c r="K2893" s="2">
        <f t="shared" si="1041"/>
        <v>0.25834511253669673</v>
      </c>
      <c r="L2893" s="2">
        <f t="shared" si="1041"/>
        <v>1.3047732956398825E-3</v>
      </c>
      <c r="M2893" s="2">
        <f t="shared" si="1042"/>
        <v>0.40915515929107316</v>
      </c>
      <c r="N2893" s="167">
        <v>3046</v>
      </c>
      <c r="O2893" s="167">
        <v>2376</v>
      </c>
      <c r="P2893" s="167">
        <v>12</v>
      </c>
      <c r="Q2893" s="167">
        <v>18</v>
      </c>
      <c r="R2893" s="167">
        <v>25</v>
      </c>
      <c r="S2893" s="167"/>
      <c r="X2893" s="1"/>
      <c r="Y2893" s="53">
        <v>1911</v>
      </c>
      <c r="Z2893" s="53">
        <v>143</v>
      </c>
      <c r="AA2893" s="53">
        <v>56</v>
      </c>
      <c r="AB2893" s="53">
        <v>23</v>
      </c>
      <c r="AC2893" s="53">
        <v>18</v>
      </c>
      <c r="AD2893" s="53">
        <v>63</v>
      </c>
      <c r="AE2893" s="53">
        <v>25</v>
      </c>
      <c r="AF2893" s="53">
        <v>68</v>
      </c>
      <c r="AG2893" s="53">
        <v>754</v>
      </c>
      <c r="AH2893" s="53">
        <v>178</v>
      </c>
      <c r="AI2893" s="53">
        <v>62</v>
      </c>
      <c r="AJ2893" s="53">
        <v>271</v>
      </c>
      <c r="AK2893" s="53">
        <v>50</v>
      </c>
      <c r="AL2893" s="53">
        <v>43</v>
      </c>
      <c r="AM2893" s="53">
        <v>55</v>
      </c>
      <c r="AP2893" s="7">
        <f>IF(Q2893&gt;0,RANK(Q2893,(N2893:P2893,Q2893:AF2893)),0)</f>
        <v>11</v>
      </c>
      <c r="AQ2893" s="7">
        <f>IF(R2893&gt;0,RANK(R2893,(N2893:P2893,Q2893:AF2893)),0)</f>
        <v>8</v>
      </c>
      <c r="AR2893" s="7">
        <f>IF(T2893&gt;0,RANK(T2893,(N2893:P2893,Q2893:AF2893)),0)</f>
        <v>0</v>
      </c>
      <c r="AS2893" s="7">
        <f>IF(S2893&gt;0,RANK(S2893,(N2893:P2893,Q2893:AF2893)),0)</f>
        <v>0</v>
      </c>
      <c r="AT2893" s="2">
        <f t="shared" si="1043"/>
        <v>1.9571599434598237E-3</v>
      </c>
      <c r="AU2893" s="2">
        <f t="shared" si="1043"/>
        <v>2.7182776992497552E-3</v>
      </c>
      <c r="AV2893" s="2">
        <f t="shared" si="1044"/>
        <v>0</v>
      </c>
      <c r="AW2893" s="2">
        <f t="shared" si="1045"/>
        <v>0</v>
      </c>
      <c r="AY2893" t="s">
        <v>1845</v>
      </c>
      <c r="AZ2893" t="s">
        <v>1186</v>
      </c>
      <c r="BA2893">
        <v>10</v>
      </c>
      <c r="BC2893">
        <v>3</v>
      </c>
      <c r="BD2893" s="91">
        <v>13</v>
      </c>
      <c r="BE2893" s="93">
        <v>303</v>
      </c>
      <c r="BF2893" s="96">
        <f t="shared" si="1047"/>
        <v>13303</v>
      </c>
      <c r="BG2893" s="96">
        <f t="shared" si="1046"/>
        <v>13303</v>
      </c>
      <c r="BI2893" s="7" t="s">
        <v>1447</v>
      </c>
    </row>
    <row r="2894" spans="1:61" ht="14" hidden="1" customHeight="1" outlineLevel="1" x14ac:dyDescent="0.2">
      <c r="A2894" t="s">
        <v>1199</v>
      </c>
      <c r="B2894" t="s">
        <v>1186</v>
      </c>
      <c r="C2894" s="1">
        <f t="shared" si="1038"/>
        <v>12473</v>
      </c>
      <c r="D2894" s="7">
        <f>IF(N2894&gt;0, RANK(N2894,(N2894:P2894,Q2894:AF2894)),0)</f>
        <v>3</v>
      </c>
      <c r="E2894" s="7">
        <f>IF(O2894&gt;0,RANK(O2894,(N2894:P2894,Q2894:AF2894)),0)</f>
        <v>1</v>
      </c>
      <c r="F2894" s="7">
        <f>IF(P2894&gt;0,RANK(P2894,(N2894:P2894,Q2894:AF2894)),0)</f>
        <v>10</v>
      </c>
      <c r="G2894" s="1">
        <f t="shared" si="1039"/>
        <v>3131</v>
      </c>
      <c r="H2894" s="2">
        <f t="shared" si="1040"/>
        <v>0.25102220796921348</v>
      </c>
      <c r="I2894" s="2"/>
      <c r="J2894" s="2">
        <f t="shared" si="1041"/>
        <v>0.13308746893289505</v>
      </c>
      <c r="K2894" s="2">
        <f t="shared" si="1041"/>
        <v>0.38410967690210857</v>
      </c>
      <c r="L2894" s="2">
        <f t="shared" si="1041"/>
        <v>2.1646756995109435E-3</v>
      </c>
      <c r="M2894" s="2">
        <f t="shared" si="1042"/>
        <v>0.48063817846548545</v>
      </c>
      <c r="N2894" s="167">
        <v>1660</v>
      </c>
      <c r="O2894" s="167">
        <v>4791</v>
      </c>
      <c r="P2894" s="167">
        <v>27</v>
      </c>
      <c r="Q2894" s="167">
        <v>60</v>
      </c>
      <c r="R2894" s="167">
        <v>23</v>
      </c>
      <c r="S2894" s="167"/>
      <c r="X2894" s="1"/>
      <c r="Y2894" s="53">
        <v>4015</v>
      </c>
      <c r="Z2894" s="53">
        <v>171</v>
      </c>
      <c r="AA2894" s="53">
        <v>15</v>
      </c>
      <c r="AB2894" s="53">
        <v>31</v>
      </c>
      <c r="AC2894" s="53">
        <v>36</v>
      </c>
      <c r="AD2894" s="53">
        <v>225</v>
      </c>
      <c r="AE2894" s="53">
        <v>26</v>
      </c>
      <c r="AF2894" s="53">
        <v>146</v>
      </c>
      <c r="AG2894" s="53">
        <v>378</v>
      </c>
      <c r="AH2894" s="53">
        <v>146</v>
      </c>
      <c r="AI2894" s="53">
        <v>238</v>
      </c>
      <c r="AJ2894" s="53">
        <v>110</v>
      </c>
      <c r="AK2894" s="53">
        <v>56</v>
      </c>
      <c r="AL2894" s="53">
        <v>265</v>
      </c>
      <c r="AM2894" s="53">
        <v>54</v>
      </c>
      <c r="AP2894" s="7">
        <f>IF(Q2894&gt;0,RANK(Q2894,(N2894:P2894,Q2894:AF2894)),0)</f>
        <v>7</v>
      </c>
      <c r="AQ2894" s="7">
        <f>IF(R2894&gt;0,RANK(R2894,(N2894:P2894,Q2894:AF2894)),0)</f>
        <v>12</v>
      </c>
      <c r="AR2894" s="7">
        <f>IF(T2894&gt;0,RANK(T2894,(N2894:P2894,Q2894:AF2894)),0)</f>
        <v>0</v>
      </c>
      <c r="AS2894" s="7">
        <f>IF(S2894&gt;0,RANK(S2894,(N2894:P2894,Q2894:AF2894)),0)</f>
        <v>0</v>
      </c>
      <c r="AT2894" s="2">
        <f t="shared" si="1043"/>
        <v>4.8103904433576521E-3</v>
      </c>
      <c r="AU2894" s="2">
        <f t="shared" si="1043"/>
        <v>1.8439830032871002E-3</v>
      </c>
      <c r="AV2894" s="2">
        <f t="shared" si="1044"/>
        <v>0</v>
      </c>
      <c r="AW2894" s="2">
        <f t="shared" si="1045"/>
        <v>0</v>
      </c>
      <c r="AY2894" t="s">
        <v>1199</v>
      </c>
      <c r="AZ2894" t="s">
        <v>1186</v>
      </c>
      <c r="BA2894">
        <v>1</v>
      </c>
      <c r="BC2894">
        <v>3</v>
      </c>
      <c r="BD2894" s="91">
        <v>13</v>
      </c>
      <c r="BE2894" s="93">
        <v>305</v>
      </c>
      <c r="BF2894" s="96">
        <f t="shared" si="1047"/>
        <v>13305</v>
      </c>
      <c r="BG2894" s="96">
        <f t="shared" si="1046"/>
        <v>13305</v>
      </c>
      <c r="BI2894" s="7" t="s">
        <v>1447</v>
      </c>
    </row>
    <row r="2895" spans="1:61" ht="14" hidden="1" customHeight="1" outlineLevel="1" x14ac:dyDescent="0.2">
      <c r="A2895" t="s">
        <v>2412</v>
      </c>
      <c r="B2895" t="s">
        <v>1186</v>
      </c>
      <c r="C2895" s="1">
        <f t="shared" si="1038"/>
        <v>1359</v>
      </c>
      <c r="D2895" s="7">
        <f>IF(N2895&gt;0, RANK(N2895,(N2895:P2895,Q2895:AF2895)),0)</f>
        <v>1</v>
      </c>
      <c r="E2895" s="7">
        <f>IF(O2895&gt;0,RANK(O2895,(N2895:P2895,Q2895:AF2895)),0)</f>
        <v>3</v>
      </c>
      <c r="F2895" s="7">
        <f>IF(P2895&gt;0,RANK(P2895,(N2895:P2895,Q2895:AF2895)),0)</f>
        <v>0</v>
      </c>
      <c r="G2895" s="1">
        <f t="shared" si="1039"/>
        <v>119</v>
      </c>
      <c r="H2895" s="2">
        <f t="shared" si="1040"/>
        <v>8.7564385577630605E-2</v>
      </c>
      <c r="I2895" s="2"/>
      <c r="J2895" s="2">
        <f t="shared" si="1041"/>
        <v>0.32597498160412069</v>
      </c>
      <c r="K2895" s="2">
        <f t="shared" si="1041"/>
        <v>0.23841059602649006</v>
      </c>
      <c r="L2895" s="2">
        <f t="shared" si="1041"/>
        <v>0</v>
      </c>
      <c r="M2895" s="2">
        <f t="shared" si="1042"/>
        <v>0.4356144223693893</v>
      </c>
      <c r="N2895" s="167">
        <v>443</v>
      </c>
      <c r="O2895" s="167">
        <v>324</v>
      </c>
      <c r="P2895" s="167">
        <v>0</v>
      </c>
      <c r="Q2895" s="167">
        <v>1</v>
      </c>
      <c r="R2895" s="167">
        <v>2</v>
      </c>
      <c r="S2895" s="167"/>
      <c r="X2895" s="1"/>
      <c r="Y2895" s="53">
        <v>362</v>
      </c>
      <c r="Z2895" s="53">
        <v>25</v>
      </c>
      <c r="AA2895" s="53">
        <v>6</v>
      </c>
      <c r="AB2895" s="53">
        <v>2</v>
      </c>
      <c r="AC2895" s="53">
        <v>2</v>
      </c>
      <c r="AD2895" s="53">
        <v>7</v>
      </c>
      <c r="AE2895" s="53">
        <v>8</v>
      </c>
      <c r="AF2895" s="53">
        <v>9</v>
      </c>
      <c r="AG2895" s="53">
        <v>86</v>
      </c>
      <c r="AH2895" s="53">
        <v>18</v>
      </c>
      <c r="AI2895" s="53">
        <v>7</v>
      </c>
      <c r="AJ2895" s="53">
        <v>29</v>
      </c>
      <c r="AK2895" s="53">
        <v>10</v>
      </c>
      <c r="AL2895" s="53">
        <v>8</v>
      </c>
      <c r="AM2895" s="53">
        <v>10</v>
      </c>
      <c r="AP2895" s="7">
        <f>IF(Q2895&gt;0,RANK(Q2895,(N2895:P2895,Q2895:AF2895)),0)</f>
        <v>12</v>
      </c>
      <c r="AQ2895" s="7">
        <f>IF(R2895&gt;0,RANK(R2895,(N2895:P2895,Q2895:AF2895)),0)</f>
        <v>9</v>
      </c>
      <c r="AR2895" s="7">
        <f>IF(T2895&gt;0,RANK(T2895,(N2895:P2895,Q2895:AF2895)),0)</f>
        <v>0</v>
      </c>
      <c r="AS2895" s="7">
        <f>IF(S2895&gt;0,RANK(S2895,(N2895:P2895,Q2895:AF2895)),0)</f>
        <v>0</v>
      </c>
      <c r="AT2895" s="2">
        <f t="shared" si="1043"/>
        <v>7.3583517292126564E-4</v>
      </c>
      <c r="AU2895" s="2">
        <f t="shared" si="1043"/>
        <v>1.4716703458425313E-3</v>
      </c>
      <c r="AV2895" s="2">
        <f t="shared" si="1044"/>
        <v>0</v>
      </c>
      <c r="AW2895" s="2">
        <f t="shared" si="1045"/>
        <v>0</v>
      </c>
      <c r="AY2895" t="s">
        <v>2412</v>
      </c>
      <c r="AZ2895" t="s">
        <v>1186</v>
      </c>
      <c r="BA2895">
        <v>2</v>
      </c>
      <c r="BC2895">
        <v>3</v>
      </c>
      <c r="BD2895" s="91">
        <v>13</v>
      </c>
      <c r="BE2895" s="93">
        <v>307</v>
      </c>
      <c r="BF2895" s="96">
        <f t="shared" si="1047"/>
        <v>13307</v>
      </c>
      <c r="BG2895" s="96">
        <f t="shared" si="1046"/>
        <v>13307</v>
      </c>
      <c r="BI2895" s="7" t="s">
        <v>1447</v>
      </c>
    </row>
    <row r="2896" spans="1:61" ht="14" hidden="1" customHeight="1" outlineLevel="1" x14ac:dyDescent="0.2">
      <c r="A2896" t="s">
        <v>2337</v>
      </c>
      <c r="B2896" t="s">
        <v>1186</v>
      </c>
      <c r="C2896" s="1">
        <f t="shared" si="1038"/>
        <v>2228</v>
      </c>
      <c r="D2896" s="7">
        <f>IF(N2896&gt;0, RANK(N2896,(N2896:P2896,Q2896:AF2896)),0)</f>
        <v>3</v>
      </c>
      <c r="E2896" s="7">
        <f>IF(O2896&gt;0,RANK(O2896,(N2896:P2896,Q2896:AF2896)),0)</f>
        <v>2</v>
      </c>
      <c r="F2896" s="7">
        <f>IF(P2896&gt;0,RANK(P2896,(N2896:P2896,Q2896:AF2896)),0)</f>
        <v>0</v>
      </c>
      <c r="G2896" s="1">
        <f t="shared" si="1039"/>
        <v>228</v>
      </c>
      <c r="H2896" s="2">
        <f t="shared" si="1040"/>
        <v>0.10233393177737882</v>
      </c>
      <c r="I2896" s="2"/>
      <c r="J2896" s="2">
        <f t="shared" si="1041"/>
        <v>0.20646319569120286</v>
      </c>
      <c r="K2896" s="2">
        <f t="shared" si="1041"/>
        <v>0.30879712746858168</v>
      </c>
      <c r="L2896" s="2">
        <f t="shared" si="1041"/>
        <v>0</v>
      </c>
      <c r="M2896" s="2">
        <f t="shared" si="1042"/>
        <v>0.48473967684021546</v>
      </c>
      <c r="N2896" s="167">
        <v>460</v>
      </c>
      <c r="O2896" s="167">
        <v>688</v>
      </c>
      <c r="P2896" s="167">
        <v>0</v>
      </c>
      <c r="Q2896" s="167">
        <v>7</v>
      </c>
      <c r="R2896" s="167">
        <v>5</v>
      </c>
      <c r="S2896" s="167"/>
      <c r="X2896" s="1"/>
      <c r="Y2896" s="53">
        <v>694</v>
      </c>
      <c r="Z2896" s="53">
        <v>31</v>
      </c>
      <c r="AA2896" s="53">
        <v>6</v>
      </c>
      <c r="AB2896" s="53">
        <v>7</v>
      </c>
      <c r="AC2896" s="53">
        <v>8</v>
      </c>
      <c r="AD2896" s="53">
        <v>46</v>
      </c>
      <c r="AE2896" s="53">
        <v>5</v>
      </c>
      <c r="AF2896" s="53">
        <v>18</v>
      </c>
      <c r="AG2896" s="53">
        <v>98</v>
      </c>
      <c r="AH2896" s="53">
        <v>17</v>
      </c>
      <c r="AI2896" s="53">
        <v>34</v>
      </c>
      <c r="AJ2896" s="53">
        <v>34</v>
      </c>
      <c r="AK2896" s="53">
        <v>12</v>
      </c>
      <c r="AL2896" s="53">
        <v>51</v>
      </c>
      <c r="AM2896" s="53">
        <v>7</v>
      </c>
      <c r="AP2896" s="7">
        <f>IF(Q2896&gt;0,RANK(Q2896,(N2896:P2896,Q2896:AF2896)),0)</f>
        <v>8</v>
      </c>
      <c r="AQ2896" s="7">
        <f>IF(R2896&gt;0,RANK(R2896,(N2896:P2896,Q2896:AF2896)),0)</f>
        <v>11</v>
      </c>
      <c r="AR2896" s="7">
        <f>IF(T2896&gt;0,RANK(T2896,(N2896:P2896,Q2896:AF2896)),0)</f>
        <v>0</v>
      </c>
      <c r="AS2896" s="7">
        <f>IF(S2896&gt;0,RANK(S2896,(N2896:P2896,Q2896:AF2896)),0)</f>
        <v>0</v>
      </c>
      <c r="AT2896" s="2">
        <f t="shared" si="1043"/>
        <v>3.1418312387791743E-3</v>
      </c>
      <c r="AU2896" s="2">
        <f t="shared" si="1043"/>
        <v>2.244165170556553E-3</v>
      </c>
      <c r="AV2896" s="2">
        <f t="shared" si="1044"/>
        <v>0</v>
      </c>
      <c r="AW2896" s="2">
        <f t="shared" si="1045"/>
        <v>0</v>
      </c>
      <c r="AY2896" t="s">
        <v>2337</v>
      </c>
      <c r="AZ2896" t="s">
        <v>1186</v>
      </c>
      <c r="BA2896">
        <v>12</v>
      </c>
      <c r="BC2896">
        <v>3</v>
      </c>
      <c r="BD2896" s="91">
        <v>13</v>
      </c>
      <c r="BE2896" s="93">
        <v>309</v>
      </c>
      <c r="BF2896" s="96">
        <f t="shared" si="1047"/>
        <v>13309</v>
      </c>
      <c r="BG2896" s="96">
        <f t="shared" si="1046"/>
        <v>13309</v>
      </c>
      <c r="BI2896" s="7" t="s">
        <v>1447</v>
      </c>
    </row>
    <row r="2897" spans="1:61" ht="14" hidden="1" customHeight="1" outlineLevel="1" x14ac:dyDescent="0.2">
      <c r="A2897" t="s">
        <v>792</v>
      </c>
      <c r="B2897" t="s">
        <v>1186</v>
      </c>
      <c r="C2897" s="1">
        <f t="shared" si="1038"/>
        <v>14646</v>
      </c>
      <c r="D2897" s="7">
        <f>IF(N2897&gt;0, RANK(N2897,(N2897:P2897,Q2897:AF2897)),0)</f>
        <v>3</v>
      </c>
      <c r="E2897" s="7">
        <f>IF(O2897&gt;0,RANK(O2897,(N2897:P2897,Q2897:AF2897)),0)</f>
        <v>2</v>
      </c>
      <c r="F2897" s="7">
        <f>IF(P2897&gt;0,RANK(P2897,(N2897:P2897,Q2897:AF2897)),0)</f>
        <v>10</v>
      </c>
      <c r="G2897" s="1">
        <f t="shared" si="1039"/>
        <v>2429</v>
      </c>
      <c r="H2897" s="2">
        <f t="shared" si="1040"/>
        <v>0.1658473303291001</v>
      </c>
      <c r="I2897" s="2"/>
      <c r="J2897" s="2">
        <f t="shared" si="1041"/>
        <v>0.10951795712139833</v>
      </c>
      <c r="K2897" s="2">
        <f t="shared" si="1041"/>
        <v>0.27536528745049843</v>
      </c>
      <c r="L2897" s="2">
        <f t="shared" si="1041"/>
        <v>1.9117847876553326E-3</v>
      </c>
      <c r="M2897" s="2">
        <f t="shared" si="1042"/>
        <v>0.61320497064044788</v>
      </c>
      <c r="N2897" s="167">
        <v>1604</v>
      </c>
      <c r="O2897" s="167">
        <v>4033</v>
      </c>
      <c r="P2897" s="167">
        <v>28</v>
      </c>
      <c r="Q2897" s="167">
        <v>114</v>
      </c>
      <c r="R2897" s="167">
        <v>29</v>
      </c>
      <c r="S2897" s="167"/>
      <c r="X2897" s="1"/>
      <c r="Y2897" s="53">
        <v>7571</v>
      </c>
      <c r="Z2897" s="53">
        <v>209</v>
      </c>
      <c r="AA2897" s="53">
        <v>12</v>
      </c>
      <c r="AB2897" s="53">
        <v>26</v>
      </c>
      <c r="AC2897" s="53">
        <v>40</v>
      </c>
      <c r="AD2897" s="53">
        <v>152</v>
      </c>
      <c r="AE2897" s="53">
        <v>27</v>
      </c>
      <c r="AF2897" s="53">
        <v>153</v>
      </c>
      <c r="AG2897" s="53">
        <v>260</v>
      </c>
      <c r="AH2897" s="53">
        <v>50</v>
      </c>
      <c r="AI2897" s="53">
        <v>114</v>
      </c>
      <c r="AJ2897" s="53">
        <v>61</v>
      </c>
      <c r="AK2897" s="53">
        <v>33</v>
      </c>
      <c r="AL2897" s="53">
        <v>95</v>
      </c>
      <c r="AM2897" s="53">
        <v>35</v>
      </c>
      <c r="AP2897" s="7">
        <f>IF(Q2897&gt;0,RANK(Q2897,(N2897:P2897,Q2897:AF2897)),0)</f>
        <v>7</v>
      </c>
      <c r="AQ2897" s="7">
        <f>IF(R2897&gt;0,RANK(R2897,(N2897:P2897,Q2897:AF2897)),0)</f>
        <v>9</v>
      </c>
      <c r="AR2897" s="7">
        <f>IF(T2897&gt;0,RANK(T2897,(N2897:P2897,Q2897:AF2897)),0)</f>
        <v>0</v>
      </c>
      <c r="AS2897" s="7">
        <f>IF(S2897&gt;0,RANK(S2897,(N2897:P2897,Q2897:AF2897)),0)</f>
        <v>0</v>
      </c>
      <c r="AT2897" s="2">
        <f t="shared" si="1043"/>
        <v>7.7836952068824255E-3</v>
      </c>
      <c r="AU2897" s="2">
        <f t="shared" si="1043"/>
        <v>1.9800628157858801E-3</v>
      </c>
      <c r="AV2897" s="2">
        <f t="shared" si="1044"/>
        <v>0</v>
      </c>
      <c r="AW2897" s="2">
        <f t="shared" si="1045"/>
        <v>0</v>
      </c>
      <c r="AY2897" t="s">
        <v>792</v>
      </c>
      <c r="AZ2897" t="s">
        <v>1186</v>
      </c>
      <c r="BA2897">
        <v>9</v>
      </c>
      <c r="BC2897">
        <v>3</v>
      </c>
      <c r="BD2897" s="91">
        <v>13</v>
      </c>
      <c r="BE2897" s="93">
        <v>311</v>
      </c>
      <c r="BF2897" s="96">
        <f t="shared" si="1047"/>
        <v>13311</v>
      </c>
      <c r="BG2897" s="96">
        <f t="shared" si="1046"/>
        <v>13311</v>
      </c>
      <c r="BI2897" s="7" t="s">
        <v>1447</v>
      </c>
    </row>
    <row r="2898" spans="1:61" ht="14" hidden="1" customHeight="1" outlineLevel="1" x14ac:dyDescent="0.2">
      <c r="A2898" t="s">
        <v>1441</v>
      </c>
      <c r="B2898" t="s">
        <v>1186</v>
      </c>
      <c r="C2898" s="1">
        <f t="shared" si="1038"/>
        <v>35593</v>
      </c>
      <c r="D2898" s="7">
        <f>IF(N2898&gt;0, RANK(N2898,(N2898:P2898,Q2898:AF2898)),0)</f>
        <v>3</v>
      </c>
      <c r="E2898" s="7">
        <f>IF(O2898&gt;0,RANK(O2898,(N2898:P2898,Q2898:AF2898)),0)</f>
        <v>1</v>
      </c>
      <c r="F2898" s="7">
        <f>IF(P2898&gt;0,RANK(P2898,(N2898:P2898,Q2898:AF2898)),0)</f>
        <v>13</v>
      </c>
      <c r="G2898" s="1">
        <f t="shared" si="1039"/>
        <v>9029</v>
      </c>
      <c r="H2898" s="2">
        <f t="shared" si="1040"/>
        <v>0.25367347512151267</v>
      </c>
      <c r="I2898" s="2"/>
      <c r="J2898" s="2">
        <f t="shared" si="1041"/>
        <v>0.10889781698648611</v>
      </c>
      <c r="K2898" s="2">
        <f t="shared" si="1041"/>
        <v>0.36257129210799877</v>
      </c>
      <c r="L2898" s="2">
        <f t="shared" si="1041"/>
        <v>2.9219228499985954E-3</v>
      </c>
      <c r="M2898" s="2">
        <f t="shared" si="1042"/>
        <v>0.52560896805551649</v>
      </c>
      <c r="N2898" s="167">
        <v>3876</v>
      </c>
      <c r="O2898" s="167">
        <v>12905</v>
      </c>
      <c r="P2898" s="167">
        <v>104</v>
      </c>
      <c r="Q2898" s="167">
        <v>328</v>
      </c>
      <c r="R2898" s="167">
        <v>160</v>
      </c>
      <c r="S2898" s="167"/>
      <c r="X2898" s="1"/>
      <c r="Y2898" s="53">
        <v>9455</v>
      </c>
      <c r="Z2898" s="53">
        <v>1314</v>
      </c>
      <c r="AA2898" s="53">
        <v>178</v>
      </c>
      <c r="AB2898" s="53">
        <v>181</v>
      </c>
      <c r="AC2898" s="53">
        <v>176</v>
      </c>
      <c r="AD2898" s="53">
        <v>766</v>
      </c>
      <c r="AE2898" s="53">
        <v>184</v>
      </c>
      <c r="AF2898" s="53">
        <v>657</v>
      </c>
      <c r="AG2898" s="53">
        <v>2429</v>
      </c>
      <c r="AH2898" s="53">
        <v>552</v>
      </c>
      <c r="AI2898" s="53">
        <v>555</v>
      </c>
      <c r="AJ2898" s="53">
        <v>661</v>
      </c>
      <c r="AK2898" s="53">
        <v>356</v>
      </c>
      <c r="AL2898" s="53">
        <v>500</v>
      </c>
      <c r="AM2898" s="53">
        <v>256</v>
      </c>
      <c r="AP2898" s="7">
        <f>IF(Q2898&gt;0,RANK(Q2898,(N2898:P2898,Q2898:AF2898)),0)</f>
        <v>7</v>
      </c>
      <c r="AQ2898" s="7">
        <f>IF(R2898&gt;0,RANK(R2898,(N2898:P2898,Q2898:AF2898)),0)</f>
        <v>12</v>
      </c>
      <c r="AR2898" s="7">
        <f>IF(T2898&gt;0,RANK(T2898,(N2898:P2898,Q2898:AF2898)),0)</f>
        <v>0</v>
      </c>
      <c r="AS2898" s="7">
        <f>IF(S2898&gt;0,RANK(S2898,(N2898:P2898,Q2898:AF2898)),0)</f>
        <v>0</v>
      </c>
      <c r="AT2898" s="2">
        <f t="shared" si="1043"/>
        <v>9.2152951423032613E-3</v>
      </c>
      <c r="AU2898" s="2">
        <f t="shared" si="1043"/>
        <v>4.4952659230747616E-3</v>
      </c>
      <c r="AV2898" s="2">
        <f t="shared" si="1044"/>
        <v>0</v>
      </c>
      <c r="AW2898" s="2">
        <f t="shared" si="1045"/>
        <v>0</v>
      </c>
      <c r="AY2898" t="s">
        <v>1441</v>
      </c>
      <c r="AZ2898" t="s">
        <v>1186</v>
      </c>
      <c r="BA2898">
        <v>14</v>
      </c>
      <c r="BC2898">
        <v>3</v>
      </c>
      <c r="BD2898" s="91">
        <v>13</v>
      </c>
      <c r="BE2898" s="93">
        <v>313</v>
      </c>
      <c r="BF2898" s="96">
        <f t="shared" si="1047"/>
        <v>13313</v>
      </c>
      <c r="BG2898" s="96">
        <f t="shared" si="1046"/>
        <v>13313</v>
      </c>
      <c r="BI2898" s="7" t="s">
        <v>1447</v>
      </c>
    </row>
    <row r="2899" spans="1:61" ht="14" hidden="1" customHeight="1" outlineLevel="1" x14ac:dyDescent="0.2">
      <c r="A2899" t="s">
        <v>1846</v>
      </c>
      <c r="B2899" t="s">
        <v>1186</v>
      </c>
      <c r="C2899" s="1">
        <f t="shared" si="1038"/>
        <v>3218</v>
      </c>
      <c r="D2899" s="7">
        <f>IF(N2899&gt;0, RANK(N2899,(N2899:P2899,Q2899:AF2899)),0)</f>
        <v>3</v>
      </c>
      <c r="E2899" s="7">
        <f>IF(O2899&gt;0,RANK(O2899,(N2899:P2899,Q2899:AF2899)),0)</f>
        <v>1</v>
      </c>
      <c r="F2899" s="7">
        <f>IF(P2899&gt;0,RANK(P2899,(N2899:P2899,Q2899:AF2899)),0)</f>
        <v>12</v>
      </c>
      <c r="G2899" s="1">
        <f t="shared" si="1039"/>
        <v>617</v>
      </c>
      <c r="H2899" s="2">
        <f t="shared" si="1040"/>
        <v>0.19173399627097576</v>
      </c>
      <c r="I2899" s="2"/>
      <c r="J2899" s="2">
        <f t="shared" si="1041"/>
        <v>0.16718458669981354</v>
      </c>
      <c r="K2899" s="2">
        <f t="shared" si="1041"/>
        <v>0.35891858297078932</v>
      </c>
      <c r="L2899" s="2">
        <f t="shared" si="1041"/>
        <v>6.215040397762585E-4</v>
      </c>
      <c r="M2899" s="2">
        <f t="shared" si="1042"/>
        <v>0.47327532628962093</v>
      </c>
      <c r="N2899" s="167">
        <v>538</v>
      </c>
      <c r="O2899" s="167">
        <v>1155</v>
      </c>
      <c r="P2899" s="167">
        <v>2</v>
      </c>
      <c r="Q2899" s="167">
        <v>10</v>
      </c>
      <c r="R2899" s="167">
        <v>5</v>
      </c>
      <c r="S2899" s="167"/>
      <c r="X2899" s="1"/>
      <c r="Y2899" s="53">
        <v>1051</v>
      </c>
      <c r="Z2899" s="53">
        <v>48</v>
      </c>
      <c r="AA2899" s="53">
        <v>1</v>
      </c>
      <c r="AB2899" s="53">
        <v>14</v>
      </c>
      <c r="AC2899" s="53">
        <v>12</v>
      </c>
      <c r="AD2899" s="53">
        <v>31</v>
      </c>
      <c r="AE2899" s="53">
        <v>8</v>
      </c>
      <c r="AF2899" s="53">
        <v>21</v>
      </c>
      <c r="AG2899" s="53">
        <v>122</v>
      </c>
      <c r="AH2899" s="53">
        <v>31</v>
      </c>
      <c r="AI2899" s="53">
        <v>22</v>
      </c>
      <c r="AJ2899" s="53">
        <v>70</v>
      </c>
      <c r="AK2899" s="53">
        <v>13</v>
      </c>
      <c r="AL2899" s="53">
        <v>47</v>
      </c>
      <c r="AM2899" s="53">
        <v>17</v>
      </c>
      <c r="AP2899" s="7">
        <f>IF(Q2899&gt;0,RANK(Q2899,(N2899:P2899,Q2899:AF2899)),0)</f>
        <v>9</v>
      </c>
      <c r="AQ2899" s="7">
        <f>IF(R2899&gt;0,RANK(R2899,(N2899:P2899,Q2899:AF2899)),0)</f>
        <v>11</v>
      </c>
      <c r="AR2899" s="7">
        <f>IF(T2899&gt;0,RANK(T2899,(N2899:P2899,Q2899:AF2899)),0)</f>
        <v>0</v>
      </c>
      <c r="AS2899" s="7">
        <f>IF(S2899&gt;0,RANK(S2899,(N2899:P2899,Q2899:AF2899)),0)</f>
        <v>0</v>
      </c>
      <c r="AT2899" s="2">
        <f t="shared" si="1043"/>
        <v>3.1075201988812928E-3</v>
      </c>
      <c r="AU2899" s="2">
        <f t="shared" si="1043"/>
        <v>1.5537600994406464E-3</v>
      </c>
      <c r="AV2899" s="2">
        <f t="shared" si="1044"/>
        <v>0</v>
      </c>
      <c r="AW2899" s="2">
        <f t="shared" si="1045"/>
        <v>0</v>
      </c>
      <c r="AY2899" t="s">
        <v>1846</v>
      </c>
      <c r="AZ2899" t="s">
        <v>1186</v>
      </c>
      <c r="BA2899">
        <v>8</v>
      </c>
      <c r="BC2899">
        <v>3</v>
      </c>
      <c r="BD2899" s="91">
        <v>13</v>
      </c>
      <c r="BE2899" s="93">
        <v>315</v>
      </c>
      <c r="BF2899" s="96">
        <f t="shared" si="1047"/>
        <v>13315</v>
      </c>
      <c r="BG2899" s="96">
        <f t="shared" si="1046"/>
        <v>13315</v>
      </c>
      <c r="BI2899" s="7" t="s">
        <v>1447</v>
      </c>
    </row>
    <row r="2900" spans="1:61" ht="14" hidden="1" customHeight="1" outlineLevel="1" x14ac:dyDescent="0.2">
      <c r="A2900" t="s">
        <v>359</v>
      </c>
      <c r="B2900" t="s">
        <v>1186</v>
      </c>
      <c r="C2900" s="1">
        <f t="shared" si="1038"/>
        <v>4905</v>
      </c>
      <c r="D2900" s="7">
        <f>IF(N2900&gt;0, RANK(N2900,(N2900:P2900,Q2900:AF2900)),0)</f>
        <v>2</v>
      </c>
      <c r="E2900" s="7">
        <f>IF(O2900&gt;0,RANK(O2900,(N2900:P2900,Q2900:AF2900)),0)</f>
        <v>1</v>
      </c>
      <c r="F2900" s="7">
        <f>IF(P2900&gt;0,RANK(P2900,(N2900:P2900,Q2900:AF2900)),0)</f>
        <v>13</v>
      </c>
      <c r="G2900" s="1">
        <f t="shared" si="1039"/>
        <v>236</v>
      </c>
      <c r="H2900" s="2">
        <f t="shared" si="1040"/>
        <v>4.8114169215086648E-2</v>
      </c>
      <c r="I2900" s="2"/>
      <c r="J2900" s="2">
        <f t="shared" si="1041"/>
        <v>0.25626911314984707</v>
      </c>
      <c r="K2900" s="2">
        <f t="shared" si="1041"/>
        <v>0.30438328236493373</v>
      </c>
      <c r="L2900" s="2">
        <f t="shared" si="1041"/>
        <v>1.0193679918450561E-3</v>
      </c>
      <c r="M2900" s="2">
        <f t="shared" si="1042"/>
        <v>0.4383282364933741</v>
      </c>
      <c r="N2900" s="167">
        <v>1257</v>
      </c>
      <c r="O2900" s="167">
        <v>1493</v>
      </c>
      <c r="P2900" s="167">
        <v>5</v>
      </c>
      <c r="Q2900" s="167">
        <v>18</v>
      </c>
      <c r="R2900" s="167">
        <v>9</v>
      </c>
      <c r="S2900" s="167"/>
      <c r="X2900" s="1"/>
      <c r="Y2900" s="53">
        <v>1131</v>
      </c>
      <c r="Z2900" s="53">
        <v>101</v>
      </c>
      <c r="AA2900" s="53">
        <v>38</v>
      </c>
      <c r="AB2900" s="53">
        <v>12</v>
      </c>
      <c r="AC2900" s="53">
        <v>11</v>
      </c>
      <c r="AD2900" s="53">
        <v>63</v>
      </c>
      <c r="AE2900" s="53">
        <v>13</v>
      </c>
      <c r="AF2900" s="53">
        <v>42</v>
      </c>
      <c r="AG2900" s="53">
        <v>386</v>
      </c>
      <c r="AH2900" s="53">
        <v>106</v>
      </c>
      <c r="AI2900" s="53">
        <v>38</v>
      </c>
      <c r="AJ2900" s="53">
        <v>94</v>
      </c>
      <c r="AK2900" s="53">
        <v>45</v>
      </c>
      <c r="AL2900" s="53">
        <v>19</v>
      </c>
      <c r="AM2900" s="53">
        <v>24</v>
      </c>
      <c r="AP2900" s="7">
        <f>IF(Q2900&gt;0,RANK(Q2900,(N2900:P2900,Q2900:AF2900)),0)</f>
        <v>8</v>
      </c>
      <c r="AQ2900" s="7">
        <f>IF(R2900&gt;0,RANK(R2900,(N2900:P2900,Q2900:AF2900)),0)</f>
        <v>12</v>
      </c>
      <c r="AR2900" s="7">
        <f>IF(T2900&gt;0,RANK(T2900,(N2900:P2900,Q2900:AF2900)),0)</f>
        <v>0</v>
      </c>
      <c r="AS2900" s="7">
        <f>IF(S2900&gt;0,RANK(S2900,(N2900:P2900,Q2900:AF2900)),0)</f>
        <v>0</v>
      </c>
      <c r="AT2900" s="2">
        <f t="shared" si="1043"/>
        <v>3.669724770642202E-3</v>
      </c>
      <c r="AU2900" s="2">
        <f t="shared" si="1043"/>
        <v>1.834862385321101E-3</v>
      </c>
      <c r="AV2900" s="2">
        <f t="shared" si="1044"/>
        <v>0</v>
      </c>
      <c r="AW2900" s="2">
        <f t="shared" si="1045"/>
        <v>0</v>
      </c>
      <c r="AY2900" t="s">
        <v>359</v>
      </c>
      <c r="AZ2900" t="s">
        <v>1186</v>
      </c>
      <c r="BA2900">
        <v>10</v>
      </c>
      <c r="BC2900">
        <v>3</v>
      </c>
      <c r="BD2900" s="91">
        <v>13</v>
      </c>
      <c r="BE2900" s="93">
        <v>317</v>
      </c>
      <c r="BF2900" s="96">
        <f t="shared" si="1047"/>
        <v>13317</v>
      </c>
      <c r="BG2900" s="96">
        <f t="shared" si="1046"/>
        <v>13317</v>
      </c>
      <c r="BI2900" s="7" t="s">
        <v>1447</v>
      </c>
    </row>
    <row r="2901" spans="1:61" ht="14" hidden="1" customHeight="1" outlineLevel="1" x14ac:dyDescent="0.2">
      <c r="A2901" t="s">
        <v>855</v>
      </c>
      <c r="B2901" t="s">
        <v>1186</v>
      </c>
      <c r="C2901" s="1">
        <f t="shared" si="1038"/>
        <v>4689</v>
      </c>
      <c r="D2901" s="7">
        <f>IF(N2901&gt;0, RANK(N2901,(N2901:P2901,Q2901:AF2901)),0)</f>
        <v>1</v>
      </c>
      <c r="E2901" s="7">
        <f>IF(O2901&gt;0,RANK(O2901,(N2901:P2901,Q2901:AF2901)),0)</f>
        <v>2</v>
      </c>
      <c r="F2901" s="7">
        <f>IF(P2901&gt;0,RANK(P2901,(N2901:P2901,Q2901:AF2901)),0)</f>
        <v>13</v>
      </c>
      <c r="G2901" s="1">
        <f t="shared" si="1039"/>
        <v>132</v>
      </c>
      <c r="H2901" s="2">
        <f t="shared" si="1040"/>
        <v>2.8150991682661549E-2</v>
      </c>
      <c r="I2901" s="2"/>
      <c r="J2901" s="2">
        <f t="shared" si="1041"/>
        <v>0.32821497120921306</v>
      </c>
      <c r="K2901" s="2">
        <f t="shared" si="1041"/>
        <v>0.30006397952655151</v>
      </c>
      <c r="L2901" s="2">
        <f t="shared" si="1041"/>
        <v>4.2653017701002344E-4</v>
      </c>
      <c r="M2901" s="2">
        <f t="shared" si="1042"/>
        <v>0.37129451908722544</v>
      </c>
      <c r="N2901" s="167">
        <v>1539</v>
      </c>
      <c r="O2901" s="167">
        <v>1407</v>
      </c>
      <c r="P2901" s="167">
        <v>2</v>
      </c>
      <c r="Q2901" s="167">
        <v>14</v>
      </c>
      <c r="R2901" s="167">
        <v>10</v>
      </c>
      <c r="S2901" s="167"/>
      <c r="X2901" s="1"/>
      <c r="Y2901" s="53">
        <v>1057</v>
      </c>
      <c r="Z2901" s="53">
        <v>57</v>
      </c>
      <c r="AA2901" s="53">
        <v>3</v>
      </c>
      <c r="AB2901" s="53">
        <v>16</v>
      </c>
      <c r="AC2901" s="53">
        <v>14</v>
      </c>
      <c r="AD2901" s="53">
        <v>54</v>
      </c>
      <c r="AE2901" s="53">
        <v>12</v>
      </c>
      <c r="AF2901" s="53">
        <v>16</v>
      </c>
      <c r="AG2901" s="53">
        <v>228</v>
      </c>
      <c r="AH2901" s="53">
        <v>88</v>
      </c>
      <c r="AI2901" s="53">
        <v>27</v>
      </c>
      <c r="AJ2901" s="53">
        <v>52</v>
      </c>
      <c r="AK2901" s="53">
        <v>36</v>
      </c>
      <c r="AL2901" s="53">
        <v>29</v>
      </c>
      <c r="AM2901" s="53">
        <v>28</v>
      </c>
      <c r="AP2901" s="7">
        <f>IF(Q2901&gt;0,RANK(Q2901,(N2901:P2901,Q2901:AF2901)),0)</f>
        <v>8</v>
      </c>
      <c r="AQ2901" s="7">
        <f>IF(R2901&gt;0,RANK(R2901,(N2901:P2901,Q2901:AF2901)),0)</f>
        <v>11</v>
      </c>
      <c r="AR2901" s="7">
        <f>IF(T2901&gt;0,RANK(T2901,(N2901:P2901,Q2901:AF2901)),0)</f>
        <v>0</v>
      </c>
      <c r="AS2901" s="7">
        <f>IF(S2901&gt;0,RANK(S2901,(N2901:P2901,Q2901:AF2901)),0)</f>
        <v>0</v>
      </c>
      <c r="AT2901" s="2">
        <f t="shared" si="1043"/>
        <v>2.9857112390701641E-3</v>
      </c>
      <c r="AU2901" s="2">
        <f t="shared" si="1043"/>
        <v>2.1326508850501172E-3</v>
      </c>
      <c r="AV2901" s="2">
        <f t="shared" si="1044"/>
        <v>0</v>
      </c>
      <c r="AW2901" s="2">
        <f t="shared" si="1045"/>
        <v>0</v>
      </c>
      <c r="AY2901" t="s">
        <v>855</v>
      </c>
      <c r="AZ2901" t="s">
        <v>1186</v>
      </c>
      <c r="BA2901">
        <v>8</v>
      </c>
      <c r="BC2901">
        <v>3</v>
      </c>
      <c r="BD2901" s="91">
        <v>13</v>
      </c>
      <c r="BE2901" s="93">
        <v>319</v>
      </c>
      <c r="BF2901" s="96">
        <f t="shared" si="1047"/>
        <v>13319</v>
      </c>
      <c r="BG2901" s="96">
        <f t="shared" si="1046"/>
        <v>13319</v>
      </c>
      <c r="BI2901" s="7" t="s">
        <v>1447</v>
      </c>
    </row>
    <row r="2902" spans="1:61" ht="14" hidden="1" customHeight="1" outlineLevel="1" x14ac:dyDescent="0.2">
      <c r="A2902" t="s">
        <v>958</v>
      </c>
      <c r="B2902" t="s">
        <v>1186</v>
      </c>
      <c r="C2902" s="1">
        <f t="shared" si="1038"/>
        <v>9129</v>
      </c>
      <c r="D2902" s="7">
        <f>IF(N2902&gt;0, RANK(N2902,(N2902:P2902,Q2902:AF2902)),0)</f>
        <v>3</v>
      </c>
      <c r="E2902" s="7">
        <f>IF(O2902&gt;0,RANK(O2902,(N2902:P2902,Q2902:AF2902)),0)</f>
        <v>1</v>
      </c>
      <c r="F2902" s="7">
        <f>IF(P2902&gt;0,RANK(P2902,(N2902:P2902,Q2902:AF2902)),0)</f>
        <v>11</v>
      </c>
      <c r="G2902" s="1">
        <f t="shared" si="1039"/>
        <v>1952</v>
      </c>
      <c r="H2902" s="2">
        <f t="shared" si="1040"/>
        <v>0.21382407711688028</v>
      </c>
      <c r="I2902" s="2"/>
      <c r="J2902" s="2">
        <f t="shared" si="1041"/>
        <v>0.17406068572680469</v>
      </c>
      <c r="K2902" s="2">
        <f t="shared" si="1041"/>
        <v>0.38788476284368495</v>
      </c>
      <c r="L2902" s="2">
        <f t="shared" si="1041"/>
        <v>1.6431153466973381E-3</v>
      </c>
      <c r="M2902" s="2">
        <f t="shared" si="1042"/>
        <v>0.43641143608281308</v>
      </c>
      <c r="N2902" s="167">
        <v>1589</v>
      </c>
      <c r="O2902" s="167">
        <v>3541</v>
      </c>
      <c r="P2902" s="167">
        <v>15</v>
      </c>
      <c r="Q2902" s="167">
        <v>31</v>
      </c>
      <c r="R2902" s="167">
        <v>15</v>
      </c>
      <c r="S2902" s="167"/>
      <c r="X2902" s="1"/>
      <c r="Y2902" s="53">
        <v>2774</v>
      </c>
      <c r="Z2902" s="53">
        <v>102</v>
      </c>
      <c r="AA2902" s="53">
        <v>17</v>
      </c>
      <c r="AB2902" s="53">
        <v>33</v>
      </c>
      <c r="AC2902" s="53">
        <v>27</v>
      </c>
      <c r="AD2902" s="53">
        <v>126</v>
      </c>
      <c r="AE2902" s="53">
        <v>14</v>
      </c>
      <c r="AF2902" s="53">
        <v>65</v>
      </c>
      <c r="AG2902" s="53">
        <v>315</v>
      </c>
      <c r="AH2902" s="53">
        <v>72</v>
      </c>
      <c r="AI2902" s="53">
        <v>88</v>
      </c>
      <c r="AJ2902" s="53">
        <v>146</v>
      </c>
      <c r="AK2902" s="53">
        <v>50</v>
      </c>
      <c r="AL2902" s="53">
        <v>77</v>
      </c>
      <c r="AM2902" s="53">
        <v>32</v>
      </c>
      <c r="AP2902" s="7">
        <f>IF(Q2902&gt;0,RANK(Q2902,(N2902:P2902,Q2902:AF2902)),0)</f>
        <v>8</v>
      </c>
      <c r="AQ2902" s="7">
        <f>IF(R2902&gt;0,RANK(R2902,(N2902:P2902,Q2902:AF2902)),0)</f>
        <v>11</v>
      </c>
      <c r="AR2902" s="7">
        <f>IF(T2902&gt;0,RANK(T2902,(N2902:P2902,Q2902:AF2902)),0)</f>
        <v>0</v>
      </c>
      <c r="AS2902" s="7">
        <f>IF(S2902&gt;0,RANK(S2902,(N2902:P2902,Q2902:AF2902)),0)</f>
        <v>0</v>
      </c>
      <c r="AT2902" s="2">
        <f t="shared" si="1043"/>
        <v>3.3957717165078324E-3</v>
      </c>
      <c r="AU2902" s="2">
        <f t="shared" si="1043"/>
        <v>1.6431153466973381E-3</v>
      </c>
      <c r="AV2902" s="2">
        <f t="shared" si="1044"/>
        <v>0</v>
      </c>
      <c r="AW2902" s="2">
        <f t="shared" si="1045"/>
        <v>0</v>
      </c>
      <c r="AY2902" t="s">
        <v>958</v>
      </c>
      <c r="AZ2902" t="s">
        <v>1186</v>
      </c>
      <c r="BA2902">
        <v>8</v>
      </c>
      <c r="BC2902">
        <v>3</v>
      </c>
      <c r="BD2902" s="91">
        <v>13</v>
      </c>
      <c r="BE2902" s="93">
        <v>321</v>
      </c>
      <c r="BF2902" s="96">
        <f t="shared" si="1047"/>
        <v>13321</v>
      </c>
      <c r="BG2902" s="96">
        <f t="shared" si="1046"/>
        <v>13321</v>
      </c>
      <c r="BI2902" s="7" t="s">
        <v>1447</v>
      </c>
    </row>
    <row r="2903" spans="1:61" ht="14" customHeight="1" collapsed="1" x14ac:dyDescent="0.2">
      <c r="A2903" t="s">
        <v>1185</v>
      </c>
      <c r="B2903" t="s">
        <v>2397</v>
      </c>
      <c r="C2903" s="1">
        <f t="shared" si="1038"/>
        <v>4914361</v>
      </c>
      <c r="D2903" s="7">
        <f>IF(N2903&gt;0, RANK(N2903,(N2903:P2903,Q2903:AF2903)),0)</f>
        <v>1</v>
      </c>
      <c r="E2903" s="7">
        <f>IF(O2903&gt;0,RANK(O2903,(N2903:P2903,Q2903:AF2903)),0)</f>
        <v>2</v>
      </c>
      <c r="F2903" s="7">
        <f>IF(P2903&gt;0,RANK(P2903,(N2903:P2903,Q2903:AF2903)),0)</f>
        <v>12</v>
      </c>
      <c r="G2903" s="1">
        <f t="shared" si="1039"/>
        <v>343821</v>
      </c>
      <c r="H2903" s="2">
        <f t="shared" si="1040"/>
        <v>6.9962503772107915E-2</v>
      </c>
      <c r="I2903" s="2"/>
      <c r="J2903" s="2">
        <f t="shared" si="1041"/>
        <v>0.32904277890859057</v>
      </c>
      <c r="K2903" s="2">
        <f t="shared" si="1041"/>
        <v>0.25908027513648263</v>
      </c>
      <c r="L2903" s="2">
        <f t="shared" si="1041"/>
        <v>2.71001662271046E-3</v>
      </c>
      <c r="M2903" s="2">
        <f t="shared" si="1042"/>
        <v>0.40916692933221632</v>
      </c>
      <c r="N2903" s="53">
        <f>SUM(N2744:N2902)</f>
        <v>1617035</v>
      </c>
      <c r="O2903" s="53">
        <f>SUM(O2744:O2902)</f>
        <v>1273214</v>
      </c>
      <c r="P2903" s="53">
        <f t="shared" ref="P2903:R2903" si="1048">SUM(P2744:P2902)</f>
        <v>13318</v>
      </c>
      <c r="Q2903" s="53">
        <f t="shared" si="1048"/>
        <v>35431</v>
      </c>
      <c r="R2903" s="53">
        <f t="shared" si="1048"/>
        <v>15293</v>
      </c>
      <c r="X2903" s="1">
        <f>SUM(X2744:X2902)</f>
        <v>0</v>
      </c>
      <c r="Y2903" s="1">
        <f>SUM(Y2744:Y2902)</f>
        <v>980454</v>
      </c>
      <c r="Z2903" s="1">
        <f>SUM(Z2744:Z2902)</f>
        <v>136021</v>
      </c>
      <c r="AA2903" s="1">
        <f>SUM(AA2744:AA2902)</f>
        <v>26333</v>
      </c>
      <c r="AB2903" s="1">
        <f t="shared" ref="AB2903:AM2903" si="1049">SUM(AB2744:AB2902)</f>
        <v>14640</v>
      </c>
      <c r="AC2903" s="1">
        <f t="shared" si="1049"/>
        <v>17954</v>
      </c>
      <c r="AD2903" s="1">
        <f t="shared" si="1049"/>
        <v>51592</v>
      </c>
      <c r="AE2903" s="1">
        <f t="shared" si="1049"/>
        <v>13293</v>
      </c>
      <c r="AF2903" s="1">
        <f t="shared" si="1049"/>
        <v>44335</v>
      </c>
      <c r="AG2903" s="1">
        <f t="shared" si="1049"/>
        <v>324118</v>
      </c>
      <c r="AH2903" s="1">
        <f t="shared" si="1049"/>
        <v>94406</v>
      </c>
      <c r="AI2903" s="1">
        <f t="shared" si="1049"/>
        <v>36176</v>
      </c>
      <c r="AJ2903" s="1">
        <f t="shared" si="1049"/>
        <v>106767</v>
      </c>
      <c r="AK2903" s="1">
        <f t="shared" si="1049"/>
        <v>44945</v>
      </c>
      <c r="AL2903" s="1">
        <f t="shared" si="1049"/>
        <v>40349</v>
      </c>
      <c r="AM2903" s="1">
        <f t="shared" si="1049"/>
        <v>28687</v>
      </c>
      <c r="AP2903" s="7">
        <f>IF(Q2903&gt;0,RANK(Q2903,(N2903:P2903,Q2903:AF2903)),0)</f>
        <v>7</v>
      </c>
      <c r="AQ2903" s="7">
        <f>IF(R2903&gt;0,RANK(R2903,(N2903:P2903,Q2903:AF2903)),0)</f>
        <v>10</v>
      </c>
      <c r="AR2903" s="7">
        <f>IF(T2903&gt;0,RANK(T2903,(N2903:P2903,Q2903:AF2903)),0)</f>
        <v>0</v>
      </c>
      <c r="AS2903" s="7">
        <f>IF(S2903&gt;0,RANK(S2903,(N2903:P2903,Q2903:AF2903)),0)</f>
        <v>0</v>
      </c>
      <c r="AT2903" s="2">
        <f t="shared" si="1043"/>
        <v>7.2096860609141252E-3</v>
      </c>
      <c r="AU2903" s="2">
        <f t="shared" si="1043"/>
        <v>3.1119000008342896E-3</v>
      </c>
      <c r="AV2903" s="2">
        <f t="shared" si="1044"/>
        <v>0</v>
      </c>
      <c r="AW2903" s="2">
        <f t="shared" si="1045"/>
        <v>0</v>
      </c>
      <c r="AY2903" t="s">
        <v>1185</v>
      </c>
      <c r="AZ2903" t="s">
        <v>2397</v>
      </c>
      <c r="BA2903" t="s">
        <v>2903</v>
      </c>
      <c r="BC2903">
        <v>3</v>
      </c>
      <c r="BD2903" s="91">
        <v>13</v>
      </c>
      <c r="BE2903" s="93"/>
      <c r="BF2903" s="91">
        <v>13</v>
      </c>
      <c r="BG2903" s="91">
        <f t="shared" si="1046"/>
        <v>13</v>
      </c>
      <c r="BI2903" s="7" t="s">
        <v>2154</v>
      </c>
    </row>
  </sheetData>
  <phoneticPr fontId="8"/>
  <conditionalFormatting sqref="D2579 D3:D110 D1003:D1725 D1727:D2417 D112:D278 D440:D1001">
    <cfRule type="cellIs" dxfId="430" priority="185" stopIfTrue="1" operator="equal">
      <formula>1</formula>
    </cfRule>
    <cfRule type="cellIs" dxfId="429" priority="186" stopIfTrue="1" operator="equal">
      <formula>3</formula>
    </cfRule>
  </conditionalFormatting>
  <conditionalFormatting sqref="E2579 E3:E110 E1003:E1725 E1727:E2417 E112:E278 E440:E1001">
    <cfRule type="cellIs" dxfId="428" priority="187" stopIfTrue="1" operator="equal">
      <formula>1</formula>
    </cfRule>
    <cfRule type="cellIs" dxfId="427" priority="188" stopIfTrue="1" operator="equal">
      <formula>3</formula>
    </cfRule>
  </conditionalFormatting>
  <conditionalFormatting sqref="F3:F70 AP3:AS70 F2579 AP2579:AS2579 AP72:AS110 F72:F110 AP1003:AS1725 F1003:F1725 F1727:F2417 AP1727:AS2417 F112:F278 AP112:AS278 AP440:AS1001 F440:F1001">
    <cfRule type="cellIs" dxfId="426" priority="189" stopIfTrue="1" operator="equal">
      <formula>1</formula>
    </cfRule>
    <cfRule type="cellIs" dxfId="425" priority="190" stopIfTrue="1" operator="equal">
      <formula>3</formula>
    </cfRule>
  </conditionalFormatting>
  <conditionalFormatting sqref="H2579 H2904:H65283">
    <cfRule type="expression" dxfId="424" priority="193" stopIfTrue="1">
      <formula>IF(#REF!=1,1,0)</formula>
    </cfRule>
    <cfRule type="expression" dxfId="423" priority="194" stopIfTrue="1">
      <formula>IF(#REF!=1,1,0)</formula>
    </cfRule>
  </conditionalFormatting>
  <conditionalFormatting sqref="G1:G110 G131:G278 G1003:G1725 G1727:G2417 G112:G113 G440:G1001">
    <cfRule type="expression" dxfId="422" priority="131" stopIfTrue="1">
      <formula>IF(AND(G1&gt;0,D1=1),1,0)</formula>
    </cfRule>
    <cfRule type="expression" dxfId="421" priority="132" stopIfTrue="1">
      <formula>IF(AND(G1&gt;0,E1=1),1,0)</formula>
    </cfRule>
    <cfRule type="expression" dxfId="420" priority="133" stopIfTrue="1">
      <formula>IF(AND(G1&gt;0,F1=1),1,0)</formula>
    </cfRule>
  </conditionalFormatting>
  <conditionalFormatting sqref="H1:H110 H131:H278 H1003:H1725 H1727:H2417 H112:H113 H440:H1001">
    <cfRule type="expression" dxfId="419" priority="134" stopIfTrue="1">
      <formula>IF(AND(G1&gt;0,D1=1),1,0)</formula>
    </cfRule>
    <cfRule type="expression" dxfId="418" priority="135" stopIfTrue="1">
      <formula>IF(AND(G1&gt;0,E1=1),1,0)</formula>
    </cfRule>
    <cfRule type="expression" dxfId="417" priority="136" stopIfTrue="1">
      <formula>IF(AND(G1&gt;0,F1=1),1,0)</formula>
    </cfRule>
  </conditionalFormatting>
  <conditionalFormatting sqref="D1002">
    <cfRule type="cellIs" dxfId="416" priority="111" stopIfTrue="1" operator="equal">
      <formula>1</formula>
    </cfRule>
    <cfRule type="cellIs" dxfId="415" priority="112" stopIfTrue="1" operator="equal">
      <formula>3</formula>
    </cfRule>
  </conditionalFormatting>
  <conditionalFormatting sqref="E1002">
    <cfRule type="cellIs" dxfId="414" priority="113" stopIfTrue="1" operator="equal">
      <formula>1</formula>
    </cfRule>
    <cfRule type="cellIs" dxfId="413" priority="114" stopIfTrue="1" operator="equal">
      <formula>3</formula>
    </cfRule>
  </conditionalFormatting>
  <conditionalFormatting sqref="AP1002:AS1002 F1002">
    <cfRule type="cellIs" dxfId="412" priority="115" stopIfTrue="1" operator="equal">
      <formula>1</formula>
    </cfRule>
    <cfRule type="cellIs" dxfId="411" priority="116" stopIfTrue="1" operator="equal">
      <formula>3</formula>
    </cfRule>
  </conditionalFormatting>
  <conditionalFormatting sqref="G1002">
    <cfRule type="expression" dxfId="410" priority="105" stopIfTrue="1">
      <formula>IF(AND(G1002&gt;0,D1002=1),1,0)</formula>
    </cfRule>
    <cfRule type="expression" dxfId="409" priority="106" stopIfTrue="1">
      <formula>IF(AND(G1002&gt;0,E1002=1),1,0)</formula>
    </cfRule>
    <cfRule type="expression" dxfId="408" priority="107" stopIfTrue="1">
      <formula>IF(AND(G1002&gt;0,F1002=1),1,0)</formula>
    </cfRule>
  </conditionalFormatting>
  <conditionalFormatting sqref="H1002">
    <cfRule type="expression" dxfId="407" priority="108" stopIfTrue="1">
      <formula>IF(AND(G1002&gt;0,D1002=1),1,0)</formula>
    </cfRule>
    <cfRule type="expression" dxfId="406" priority="109" stopIfTrue="1">
      <formula>IF(AND(G1002&gt;0,E1002=1),1,0)</formula>
    </cfRule>
    <cfRule type="expression" dxfId="405" priority="110" stopIfTrue="1">
      <formula>IF(AND(G1002&gt;0,F1002=1),1,0)</formula>
    </cfRule>
  </conditionalFormatting>
  <conditionalFormatting sqref="D1726">
    <cfRule type="cellIs" dxfId="404" priority="99" stopIfTrue="1" operator="equal">
      <formula>1</formula>
    </cfRule>
    <cfRule type="cellIs" dxfId="403" priority="100" stopIfTrue="1" operator="equal">
      <formula>3</formula>
    </cfRule>
  </conditionalFormatting>
  <conditionalFormatting sqref="E1726">
    <cfRule type="cellIs" dxfId="402" priority="101" stopIfTrue="1" operator="equal">
      <formula>1</formula>
    </cfRule>
    <cfRule type="cellIs" dxfId="401" priority="102" stopIfTrue="1" operator="equal">
      <formula>3</formula>
    </cfRule>
  </conditionalFormatting>
  <conditionalFormatting sqref="F1726 AP1726:AS1726">
    <cfRule type="cellIs" dxfId="400" priority="103" stopIfTrue="1" operator="equal">
      <formula>1</formula>
    </cfRule>
    <cfRule type="cellIs" dxfId="399" priority="104" stopIfTrue="1" operator="equal">
      <formula>3</formula>
    </cfRule>
  </conditionalFormatting>
  <conditionalFormatting sqref="G1726">
    <cfRule type="expression" dxfId="398" priority="93" stopIfTrue="1">
      <formula>IF(AND(G1726&gt;0,D1726=1),1,0)</formula>
    </cfRule>
    <cfRule type="expression" dxfId="397" priority="94" stopIfTrue="1">
      <formula>IF(AND(G1726&gt;0,E1726=1),1,0)</formula>
    </cfRule>
    <cfRule type="expression" dxfId="396" priority="95" stopIfTrue="1">
      <formula>IF(AND(G1726&gt;0,F1726=1),1,0)</formula>
    </cfRule>
  </conditionalFormatting>
  <conditionalFormatting sqref="H1726">
    <cfRule type="expression" dxfId="395" priority="96" stopIfTrue="1">
      <formula>IF(AND(G1726&gt;0,D1726=1),1,0)</formula>
    </cfRule>
    <cfRule type="expression" dxfId="394" priority="97" stopIfTrue="1">
      <formula>IF(AND(G1726&gt;0,E1726=1),1,0)</formula>
    </cfRule>
    <cfRule type="expression" dxfId="393" priority="98" stopIfTrue="1">
      <formula>IF(AND(G1726&gt;0,F1726=1),1,0)</formula>
    </cfRule>
  </conditionalFormatting>
  <conditionalFormatting sqref="AP114:AS130">
    <cfRule type="cellIs" dxfId="392" priority="79" stopIfTrue="1" operator="equal">
      <formula>1</formula>
    </cfRule>
    <cfRule type="cellIs" dxfId="391" priority="80" stopIfTrue="1" operator="equal">
      <formula>3</formula>
    </cfRule>
  </conditionalFormatting>
  <conditionalFormatting sqref="D114:D130">
    <cfRule type="cellIs" dxfId="390" priority="69" stopIfTrue="1" operator="equal">
      <formula>1</formula>
    </cfRule>
  </conditionalFormatting>
  <conditionalFormatting sqref="E114:E130">
    <cfRule type="cellIs" dxfId="389" priority="70" stopIfTrue="1" operator="equal">
      <formula>1</formula>
    </cfRule>
  </conditionalFormatting>
  <conditionalFormatting sqref="F114:F130">
    <cfRule type="cellIs" dxfId="388" priority="71" stopIfTrue="1" operator="equal">
      <formula>1</formula>
    </cfRule>
    <cfRule type="cellIs" dxfId="387" priority="72" stopIfTrue="1" operator="equal">
      <formula>3</formula>
    </cfRule>
  </conditionalFormatting>
  <conditionalFormatting sqref="G114:G130">
    <cfRule type="expression" dxfId="386" priority="73" stopIfTrue="1">
      <formula>IF(AND(G114&gt;0,D114=1),1,0)</formula>
    </cfRule>
    <cfRule type="expression" dxfId="385" priority="74" stopIfTrue="1">
      <formula>IF(AND(G114&gt;0,E114=1),1,0)</formula>
    </cfRule>
    <cfRule type="expression" dxfId="384" priority="75" stopIfTrue="1">
      <formula>IF(AND(G114&gt;0,F114=1),1,0)</formula>
    </cfRule>
  </conditionalFormatting>
  <conditionalFormatting sqref="H114:H130">
    <cfRule type="expression" dxfId="383" priority="76" stopIfTrue="1">
      <formula>IF(AND(G114&gt;0,D114=1),1,0)</formula>
    </cfRule>
    <cfRule type="expression" dxfId="382" priority="77" stopIfTrue="1">
      <formula>IF(AND(G114&gt;0,E114=1),1,0)</formula>
    </cfRule>
    <cfRule type="expression" dxfId="381" priority="78" stopIfTrue="1">
      <formula>IF(AND(G114&gt;0,F114=1),1,0)</formula>
    </cfRule>
  </conditionalFormatting>
  <conditionalFormatting sqref="D111">
    <cfRule type="cellIs" dxfId="380" priority="63" stopIfTrue="1" operator="equal">
      <formula>1</formula>
    </cfRule>
    <cfRule type="cellIs" dxfId="379" priority="64" stopIfTrue="1" operator="equal">
      <formula>3</formula>
    </cfRule>
  </conditionalFormatting>
  <conditionalFormatting sqref="E111">
    <cfRule type="cellIs" dxfId="378" priority="65" stopIfTrue="1" operator="equal">
      <formula>1</formula>
    </cfRule>
    <cfRule type="cellIs" dxfId="377" priority="66" stopIfTrue="1" operator="equal">
      <formula>3</formula>
    </cfRule>
  </conditionalFormatting>
  <conditionalFormatting sqref="F111 AP111:AS111">
    <cfRule type="cellIs" dxfId="376" priority="67" stopIfTrue="1" operator="equal">
      <formula>1</formula>
    </cfRule>
    <cfRule type="cellIs" dxfId="375" priority="68" stopIfTrue="1" operator="equal">
      <formula>3</formula>
    </cfRule>
  </conditionalFormatting>
  <conditionalFormatting sqref="G111">
    <cfRule type="expression" dxfId="374" priority="57" stopIfTrue="1">
      <formula>IF(AND(G111&gt;0,D111=1),1,0)</formula>
    </cfRule>
    <cfRule type="expression" dxfId="373" priority="58" stopIfTrue="1">
      <formula>IF(AND(G111&gt;0,E111=1),1,0)</formula>
    </cfRule>
    <cfRule type="expression" dxfId="372" priority="59" stopIfTrue="1">
      <formula>IF(AND(G111&gt;0,F111=1),1,0)</formula>
    </cfRule>
  </conditionalFormatting>
  <conditionalFormatting sqref="H111">
    <cfRule type="expression" dxfId="371" priority="60" stopIfTrue="1">
      <formula>IF(AND(G111&gt;0,D111=1),1,0)</formula>
    </cfRule>
    <cfRule type="expression" dxfId="370" priority="61" stopIfTrue="1">
      <formula>IF(AND(G111&gt;0,E111=1),1,0)</formula>
    </cfRule>
    <cfRule type="expression" dxfId="369" priority="62" stopIfTrue="1">
      <formula>IF(AND(G111&gt;0,F111=1),1,0)</formula>
    </cfRule>
  </conditionalFormatting>
  <conditionalFormatting sqref="D2580">
    <cfRule type="cellIs" dxfId="368" priority="49" stopIfTrue="1" operator="equal">
      <formula>1</formula>
    </cfRule>
    <cfRule type="cellIs" dxfId="367" priority="50" stopIfTrue="1" operator="equal">
      <formula>3</formula>
    </cfRule>
  </conditionalFormatting>
  <conditionalFormatting sqref="E2580">
    <cfRule type="cellIs" dxfId="366" priority="51" stopIfTrue="1" operator="equal">
      <formula>1</formula>
    </cfRule>
    <cfRule type="cellIs" dxfId="365" priority="52" stopIfTrue="1" operator="equal">
      <formula>3</formula>
    </cfRule>
  </conditionalFormatting>
  <conditionalFormatting sqref="F2580 AP2580:AS2580">
    <cfRule type="cellIs" dxfId="364" priority="53" stopIfTrue="1" operator="equal">
      <formula>1</formula>
    </cfRule>
    <cfRule type="cellIs" dxfId="363" priority="54" stopIfTrue="1" operator="equal">
      <formula>3</formula>
    </cfRule>
  </conditionalFormatting>
  <conditionalFormatting sqref="H2580 H2742">
    <cfRule type="expression" dxfId="362" priority="55" stopIfTrue="1">
      <formula>IF(#REF!=1,1,0)</formula>
    </cfRule>
    <cfRule type="expression" dxfId="361" priority="56" stopIfTrue="1">
      <formula>IF(#REF!=1,1,0)</formula>
    </cfRule>
  </conditionalFormatting>
  <conditionalFormatting sqref="D2581:D2741">
    <cfRule type="cellIs" dxfId="360" priority="43" stopIfTrue="1" operator="equal">
      <formula>1</formula>
    </cfRule>
    <cfRule type="cellIs" dxfId="359" priority="44" stopIfTrue="1" operator="equal">
      <formula>3</formula>
    </cfRule>
  </conditionalFormatting>
  <conditionalFormatting sqref="E2581:E2741">
    <cfRule type="cellIs" dxfId="358" priority="45" stopIfTrue="1" operator="equal">
      <formula>1</formula>
    </cfRule>
    <cfRule type="cellIs" dxfId="357" priority="46" stopIfTrue="1" operator="equal">
      <formula>3</formula>
    </cfRule>
  </conditionalFormatting>
  <conditionalFormatting sqref="F2581:F2741 AP2581:AS2741">
    <cfRule type="cellIs" dxfId="356" priority="47" stopIfTrue="1" operator="equal">
      <formula>1</formula>
    </cfRule>
    <cfRule type="cellIs" dxfId="355" priority="48" stopIfTrue="1" operator="equal">
      <formula>3</formula>
    </cfRule>
  </conditionalFormatting>
  <conditionalFormatting sqref="G2581:G2741">
    <cfRule type="expression" dxfId="354" priority="37" stopIfTrue="1">
      <formula>IF(AND(G2581&gt;0,D2581=1),1,0)</formula>
    </cfRule>
    <cfRule type="expression" dxfId="353" priority="38" stopIfTrue="1">
      <formula>IF(AND(G2581&gt;0,E2581=1),1,0)</formula>
    </cfRule>
    <cfRule type="expression" dxfId="352" priority="39" stopIfTrue="1">
      <formula>IF(AND(G2581&gt;0,F2581=1),1,0)</formula>
    </cfRule>
  </conditionalFormatting>
  <conditionalFormatting sqref="H2581:H2741">
    <cfRule type="expression" dxfId="351" priority="40" stopIfTrue="1">
      <formula>IF(AND(G2581&gt;0,D2581=1),1,0)</formula>
    </cfRule>
    <cfRule type="expression" dxfId="350" priority="41" stopIfTrue="1">
      <formula>IF(AND(G2581&gt;0,E2581=1),1,0)</formula>
    </cfRule>
    <cfRule type="expression" dxfId="349" priority="42" stopIfTrue="1">
      <formula>IF(AND(G2581&gt;0,F2581=1),1,0)</formula>
    </cfRule>
  </conditionalFormatting>
  <conditionalFormatting sqref="G2743:G2903">
    <cfRule type="expression" dxfId="348" priority="25" stopIfTrue="1">
      <formula>IF(AND(G2743&gt;0,D2743=1),1,0)</formula>
    </cfRule>
    <cfRule type="expression" dxfId="347" priority="26" stopIfTrue="1">
      <formula>IF(AND(G2743&gt;0,E2743=1),1,0)</formula>
    </cfRule>
    <cfRule type="expression" dxfId="346" priority="27" stopIfTrue="1">
      <formula>IF(AND(G2743&gt;0,F2743=1),1,0)</formula>
    </cfRule>
  </conditionalFormatting>
  <conditionalFormatting sqref="D2743:D2903">
    <cfRule type="cellIs" dxfId="345" priority="31" stopIfTrue="1" operator="equal">
      <formula>1</formula>
    </cfRule>
    <cfRule type="cellIs" dxfId="344" priority="32" stopIfTrue="1" operator="equal">
      <formula>3</formula>
    </cfRule>
  </conditionalFormatting>
  <conditionalFormatting sqref="E2743:E2903">
    <cfRule type="cellIs" dxfId="343" priority="33" stopIfTrue="1" operator="equal">
      <formula>1</formula>
    </cfRule>
    <cfRule type="cellIs" dxfId="342" priority="34" stopIfTrue="1" operator="equal">
      <formula>3</formula>
    </cfRule>
  </conditionalFormatting>
  <conditionalFormatting sqref="F2743:F2903 AP2743:AS2903">
    <cfRule type="cellIs" dxfId="341" priority="35" stopIfTrue="1" operator="equal">
      <formula>1</formula>
    </cfRule>
    <cfRule type="cellIs" dxfId="340" priority="36" stopIfTrue="1" operator="equal">
      <formula>3</formula>
    </cfRule>
  </conditionalFormatting>
  <conditionalFormatting sqref="H2743:H2903">
    <cfRule type="expression" dxfId="339" priority="28" stopIfTrue="1">
      <formula>IF(AND(G2743&gt;0,D2743=1),1,0)</formula>
    </cfRule>
    <cfRule type="expression" dxfId="338" priority="29" stopIfTrue="1">
      <formula>IF(AND(G2743&gt;0,E2743=1),1,0)</formula>
    </cfRule>
    <cfRule type="expression" dxfId="337" priority="30" stopIfTrue="1">
      <formula>IF(AND(G2743&gt;0,F2743=1),1,0)</formula>
    </cfRule>
  </conditionalFormatting>
  <conditionalFormatting sqref="D2418:D2578">
    <cfRule type="cellIs" dxfId="336" priority="19" stopIfTrue="1" operator="equal">
      <formula>1</formula>
    </cfRule>
    <cfRule type="cellIs" dxfId="335" priority="20" stopIfTrue="1" operator="equal">
      <formula>3</formula>
    </cfRule>
  </conditionalFormatting>
  <conditionalFormatting sqref="E2418:E2578">
    <cfRule type="cellIs" dxfId="334" priority="21" stopIfTrue="1" operator="equal">
      <formula>1</formula>
    </cfRule>
    <cfRule type="cellIs" dxfId="333" priority="22" stopIfTrue="1" operator="equal">
      <formula>3</formula>
    </cfRule>
  </conditionalFormatting>
  <conditionalFormatting sqref="F2418:F2578 AP2418:AS2578">
    <cfRule type="cellIs" dxfId="332" priority="23" stopIfTrue="1" operator="equal">
      <formula>1</formula>
    </cfRule>
    <cfRule type="cellIs" dxfId="331" priority="24" stopIfTrue="1" operator="equal">
      <formula>3</formula>
    </cfRule>
  </conditionalFormatting>
  <conditionalFormatting sqref="G2418:G2578">
    <cfRule type="expression" dxfId="330" priority="13" stopIfTrue="1">
      <formula>IF(AND(G2418&gt;0,D2418=1),1,0)</formula>
    </cfRule>
    <cfRule type="expression" dxfId="329" priority="14" stopIfTrue="1">
      <formula>IF(AND(G2418&gt;0,E2418=1),1,0)</formula>
    </cfRule>
    <cfRule type="expression" dxfId="328" priority="15" stopIfTrue="1">
      <formula>IF(AND(G2418&gt;0,F2418=1),1,0)</formula>
    </cfRule>
  </conditionalFormatting>
  <conditionalFormatting sqref="H2418:H2578">
    <cfRule type="expression" dxfId="327" priority="16" stopIfTrue="1">
      <formula>IF(AND(G2418&gt;0,D2418=1),1,0)</formula>
    </cfRule>
    <cfRule type="expression" dxfId="326" priority="17" stopIfTrue="1">
      <formula>IF(AND(G2418&gt;0,E2418=1),1,0)</formula>
    </cfRule>
    <cfRule type="expression" dxfId="325" priority="18" stopIfTrue="1">
      <formula>IF(AND(G2418&gt;0,F2418=1),1,0)</formula>
    </cfRule>
  </conditionalFormatting>
  <conditionalFormatting sqref="D279:D439">
    <cfRule type="cellIs" dxfId="324" priority="7" stopIfTrue="1" operator="equal">
      <formula>1</formula>
    </cfRule>
    <cfRule type="cellIs" dxfId="323" priority="8" stopIfTrue="1" operator="equal">
      <formula>3</formula>
    </cfRule>
  </conditionalFormatting>
  <conditionalFormatting sqref="E279:E439">
    <cfRule type="cellIs" dxfId="322" priority="9" stopIfTrue="1" operator="equal">
      <formula>1</formula>
    </cfRule>
    <cfRule type="cellIs" dxfId="321" priority="10" stopIfTrue="1" operator="equal">
      <formula>3</formula>
    </cfRule>
  </conditionalFormatting>
  <conditionalFormatting sqref="F279:F439 AP279:AS439">
    <cfRule type="cellIs" dxfId="320" priority="11" stopIfTrue="1" operator="equal">
      <formula>1</formula>
    </cfRule>
    <cfRule type="cellIs" dxfId="319" priority="12" stopIfTrue="1" operator="equal">
      <formula>3</formula>
    </cfRule>
  </conditionalFormatting>
  <conditionalFormatting sqref="G279:G439">
    <cfRule type="expression" dxfId="318" priority="1" stopIfTrue="1">
      <formula>IF(AND(G279&gt;0,D279=1),1,0)</formula>
    </cfRule>
    <cfRule type="expression" dxfId="317" priority="2" stopIfTrue="1">
      <formula>IF(AND(G279&gt;0,E279=1),1,0)</formula>
    </cfRule>
    <cfRule type="expression" dxfId="316" priority="3" stopIfTrue="1">
      <formula>IF(AND(G279&gt;0,F279=1),1,0)</formula>
    </cfRule>
  </conditionalFormatting>
  <conditionalFormatting sqref="H279:H439">
    <cfRule type="expression" dxfId="315" priority="4" stopIfTrue="1">
      <formula>IF(AND(G279&gt;0,D279=1),1,0)</formula>
    </cfRule>
    <cfRule type="expression" dxfId="314" priority="5" stopIfTrue="1">
      <formula>IF(AND(G279&gt;0,E279=1),1,0)</formula>
    </cfRule>
    <cfRule type="expression" dxfId="313" priority="6" stopIfTrue="1">
      <formula>IF(AND(G279&gt;0,F279=1),1,0)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Y1635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AT1254" sqref="AT1254"/>
    </sheetView>
  </sheetViews>
  <sheetFormatPr baseColWidth="10" defaultColWidth="11.42578125" defaultRowHeight="14" customHeight="1" outlineLevelRow="1" x14ac:dyDescent="0.2"/>
  <cols>
    <col min="1" max="1" width="16.28515625" customWidth="1"/>
    <col min="2" max="2" width="3.140625" style="52" bestFit="1" customWidth="1"/>
    <col min="3" max="3" width="10.7109375" style="52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style="53" bestFit="1" customWidth="1"/>
    <col min="15" max="24" width="9.7109375" style="53" customWidth="1"/>
    <col min="25" max="31" width="9.7109375" style="9" customWidth="1"/>
    <col min="32" max="32" width="8.7109375" customWidth="1"/>
    <col min="33" max="33" width="18.140625" customWidth="1"/>
    <col min="34" max="34" width="14.28515625" customWidth="1"/>
    <col min="35" max="35" width="3" bestFit="1" customWidth="1"/>
    <col min="37" max="37" width="2" bestFit="1" customWidth="1"/>
    <col min="38" max="38" width="3" style="91" bestFit="1" customWidth="1"/>
    <col min="39" max="39" width="4" style="93" bestFit="1" customWidth="1"/>
    <col min="40" max="40" width="4.140625" style="93" bestFit="1" customWidth="1"/>
    <col min="41" max="41" width="7.140625" style="96" customWidth="1"/>
    <col min="42" max="42" width="6" style="96" bestFit="1" customWidth="1"/>
    <col min="45" max="45" width="7.42578125" style="1" bestFit="1" customWidth="1"/>
    <col min="46" max="46" width="6.7109375" style="1" customWidth="1"/>
    <col min="47" max="47" width="6.7109375" customWidth="1"/>
    <col min="49" max="49" width="6.7109375" style="117" customWidth="1"/>
    <col min="50" max="51" width="6.7109375" customWidth="1"/>
  </cols>
  <sheetData>
    <row r="1" spans="1:50" ht="14" customHeight="1" x14ac:dyDescent="0.2">
      <c r="A1" s="52" t="s">
        <v>298</v>
      </c>
      <c r="C1" s="25" t="s">
        <v>787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166</v>
      </c>
      <c r="H1" s="2" t="s">
        <v>2089</v>
      </c>
      <c r="I1" s="15"/>
      <c r="J1" s="14" t="str">
        <f>County!J1</f>
        <v>Democratic</v>
      </c>
      <c r="K1" s="13" t="str">
        <f>County!K1</f>
        <v>Republican</v>
      </c>
      <c r="L1" s="15" t="str">
        <f>County!L1</f>
        <v>Independent</v>
      </c>
      <c r="M1" t="str">
        <f>County!M1</f>
        <v>Other</v>
      </c>
      <c r="N1" s="3" t="str">
        <f>County!N1</f>
        <v>Democratic</v>
      </c>
      <c r="O1" s="4" t="str">
        <f>County!O1</f>
        <v>Republican</v>
      </c>
      <c r="P1" s="21" t="str">
        <f>County!P1</f>
        <v>Independent</v>
      </c>
      <c r="Q1" s="56" t="str">
        <f>County!Q1</f>
        <v>Libertarian</v>
      </c>
      <c r="R1" s="56" t="str">
        <f>County!R1</f>
        <v>Green</v>
      </c>
      <c r="S1" s="56" t="str">
        <f>County!S1</f>
        <v>Constitution</v>
      </c>
      <c r="T1" s="56" t="str">
        <f>County!T1</f>
        <v>Reform</v>
      </c>
      <c r="U1" s="56" t="str">
        <f>County!U1</f>
        <v>Natural Law</v>
      </c>
      <c r="V1" s="56" t="str">
        <f>County!V1</f>
        <v>Soc. Workers</v>
      </c>
      <c r="W1" s="56" t="str">
        <f>County!W1</f>
        <v>Socialist</v>
      </c>
      <c r="X1" s="56" t="str">
        <f>County!X1</f>
        <v>Write-ins</v>
      </c>
      <c r="Y1" s="56" t="str">
        <f>County!Y1</f>
        <v>State1</v>
      </c>
      <c r="Z1" s="56" t="str">
        <f>County!Z1</f>
        <v>State2</v>
      </c>
      <c r="AA1" s="56" t="str">
        <f>County!AA1</f>
        <v>State3</v>
      </c>
      <c r="AB1" s="56" t="str">
        <f>County!AB1</f>
        <v>State4</v>
      </c>
      <c r="AC1" s="55" t="str">
        <f>County!AC1</f>
        <v>State5</v>
      </c>
      <c r="AD1" s="55" t="str">
        <f>County!AD1</f>
        <v>State6</v>
      </c>
      <c r="AE1" s="55" t="str">
        <f>County!AF1</f>
        <v>State8</v>
      </c>
      <c r="AG1" t="s">
        <v>298</v>
      </c>
      <c r="AH1" t="s">
        <v>1447</v>
      </c>
      <c r="AI1" t="s">
        <v>398</v>
      </c>
      <c r="AK1" t="s">
        <v>2351</v>
      </c>
      <c r="AL1" s="95" t="s">
        <v>1759</v>
      </c>
      <c r="AM1" s="93" t="s">
        <v>1760</v>
      </c>
      <c r="AN1" s="93" t="s">
        <v>770</v>
      </c>
      <c r="AO1" s="96" t="s">
        <v>78</v>
      </c>
      <c r="AP1" s="96" t="s">
        <v>1904</v>
      </c>
      <c r="AQ1" s="7" t="s">
        <v>1900</v>
      </c>
      <c r="AR1" s="7" t="s">
        <v>1901</v>
      </c>
      <c r="AS1" s="1" t="s">
        <v>2601</v>
      </c>
      <c r="AT1" s="1" t="s">
        <v>2600</v>
      </c>
      <c r="AV1" s="7"/>
    </row>
    <row r="2" spans="1:50" ht="14" customHeight="1" x14ac:dyDescent="0.2">
      <c r="A2" s="9"/>
      <c r="B2" s="9"/>
      <c r="C2" s="1"/>
      <c r="D2" s="7"/>
      <c r="E2" s="7"/>
      <c r="F2" s="7"/>
      <c r="G2" s="1"/>
      <c r="I2" s="15"/>
      <c r="J2" s="2"/>
      <c r="K2" s="2"/>
      <c r="L2" s="2"/>
      <c r="M2" s="2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5"/>
      <c r="AD2" s="55"/>
      <c r="AE2" s="55"/>
      <c r="AU2" s="1"/>
      <c r="AW2" s="117" t="s">
        <v>2604</v>
      </c>
      <c r="AX2" s="117"/>
    </row>
    <row r="3" spans="1:50" ht="14" hidden="1" customHeight="1" outlineLevel="1" x14ac:dyDescent="0.2">
      <c r="A3" t="s">
        <v>2038</v>
      </c>
      <c r="B3" s="9" t="s">
        <v>2109</v>
      </c>
      <c r="C3" s="1">
        <f t="shared" ref="C3:C66" si="0">SUM(N3:AE3)</f>
        <v>415</v>
      </c>
      <c r="D3" s="7">
        <f>IF(N3&gt;0, RANK(N3,(N3:P3,Q3:AE3)),0)</f>
        <v>2</v>
      </c>
      <c r="E3" s="7">
        <f>IF(O3&gt;0,RANK(O3,(N3:P3,Q3:AE3)),0)</f>
        <v>1</v>
      </c>
      <c r="F3" s="7">
        <f t="shared" ref="F3:F65" si="1">IF(P3&gt;0,RANK(P3,(N3:AE3)),0)</f>
        <v>3</v>
      </c>
      <c r="G3" s="1">
        <f t="shared" ref="G3:G23" si="2">IF(C3&gt;0,MAX(N3:P3)-LARGE(N3:P3,2),0)</f>
        <v>211</v>
      </c>
      <c r="H3" s="2">
        <f t="shared" ref="H3:H23" si="3">IF(C3&gt;0,G3/C3,0)</f>
        <v>0.50843373493975907</v>
      </c>
      <c r="I3" s="8"/>
      <c r="J3" s="2">
        <f t="shared" ref="J3:J65" si="4">IF(C3=0,"-",N3/C3)</f>
        <v>0.22409638554216868</v>
      </c>
      <c r="K3" s="2">
        <f t="shared" ref="K3:K65" si="5">IF(C3=0,"-",O3/C3)</f>
        <v>0.73253012048192767</v>
      </c>
      <c r="L3" s="2">
        <f t="shared" ref="L3:L65" si="6">IF(C3=0,"-",P3/C3)</f>
        <v>2.4096385542168676E-2</v>
      </c>
      <c r="M3" s="2">
        <f t="shared" ref="M3:M65" si="7">IF(C3=0,"-",(1-J3-K3-L3))</f>
        <v>1.9277108433734945E-2</v>
      </c>
      <c r="N3" s="56">
        <v>93</v>
      </c>
      <c r="O3" s="56">
        <v>304</v>
      </c>
      <c r="P3" s="56">
        <v>10</v>
      </c>
      <c r="Q3" s="56"/>
      <c r="R3" s="56"/>
      <c r="S3" s="56"/>
      <c r="T3" s="57"/>
      <c r="X3" s="53">
        <v>0</v>
      </c>
      <c r="Y3" s="53">
        <v>8</v>
      </c>
      <c r="Z3" s="53"/>
      <c r="AA3" s="53"/>
      <c r="AB3" s="53"/>
      <c r="AG3" t="str">
        <f t="shared" ref="AG3:AG65" si="8">A3</f>
        <v>Abbot</v>
      </c>
      <c r="AH3" t="s">
        <v>655</v>
      </c>
      <c r="AI3">
        <v>2</v>
      </c>
      <c r="AK3">
        <v>2</v>
      </c>
      <c r="AL3" s="91">
        <v>23</v>
      </c>
      <c r="AM3" s="93">
        <v>21</v>
      </c>
      <c r="AN3" s="93">
        <v>5</v>
      </c>
      <c r="AO3" s="96">
        <v>100</v>
      </c>
      <c r="AP3" s="96">
        <f t="shared" ref="AP3:AP66" si="9">AL3*1000+AM3</f>
        <v>23021</v>
      </c>
      <c r="AQ3" t="s">
        <v>298</v>
      </c>
      <c r="AR3">
        <f t="shared" ref="AR3:AR66" si="10">AL3*100000+AO3</f>
        <v>2300100</v>
      </c>
      <c r="AS3" s="1">
        <v>6</v>
      </c>
      <c r="AU3" s="1"/>
      <c r="AW3" s="53"/>
      <c r="AX3" s="117"/>
    </row>
    <row r="4" spans="1:50" ht="14" hidden="1" customHeight="1" outlineLevel="1" x14ac:dyDescent="0.2">
      <c r="A4" t="s">
        <v>523</v>
      </c>
      <c r="B4" s="9" t="s">
        <v>2109</v>
      </c>
      <c r="C4" s="1">
        <f t="shared" si="0"/>
        <v>1633</v>
      </c>
      <c r="D4" s="7">
        <f>IF(N4&gt;0, RANK(N4,(N4:P4,Q4:AE4)),0)</f>
        <v>2</v>
      </c>
      <c r="E4" s="7">
        <f>IF(O4&gt;0,RANK(O4,(N4:P4,Q4:AE4)),0)</f>
        <v>1</v>
      </c>
      <c r="F4" s="7">
        <f t="shared" si="1"/>
        <v>3</v>
      </c>
      <c r="G4" s="1">
        <f t="shared" si="2"/>
        <v>520</v>
      </c>
      <c r="H4" s="2">
        <f t="shared" si="3"/>
        <v>0.31843233312921004</v>
      </c>
      <c r="I4" s="8"/>
      <c r="J4" s="2">
        <f t="shared" si="4"/>
        <v>0.31598285364360074</v>
      </c>
      <c r="K4" s="2">
        <f t="shared" si="5"/>
        <v>0.63441518677281072</v>
      </c>
      <c r="L4" s="2">
        <f t="shared" si="6"/>
        <v>3.0006123698714023E-2</v>
      </c>
      <c r="M4" s="2">
        <f t="shared" si="7"/>
        <v>1.9595835884874572E-2</v>
      </c>
      <c r="N4" s="56">
        <v>516</v>
      </c>
      <c r="O4" s="56">
        <v>1036</v>
      </c>
      <c r="P4" s="56">
        <v>49</v>
      </c>
      <c r="Q4" s="56"/>
      <c r="R4" s="56"/>
      <c r="S4" s="56"/>
      <c r="T4" s="57"/>
      <c r="X4" s="53">
        <v>0</v>
      </c>
      <c r="Y4" s="53">
        <v>32</v>
      </c>
      <c r="Z4" s="53"/>
      <c r="AA4" s="53"/>
      <c r="AB4" s="53"/>
      <c r="AG4" t="str">
        <f t="shared" si="8"/>
        <v>Acton</v>
      </c>
      <c r="AH4" t="s">
        <v>733</v>
      </c>
      <c r="AI4">
        <v>1</v>
      </c>
      <c r="AK4">
        <v>2</v>
      </c>
      <c r="AL4" s="91">
        <v>23</v>
      </c>
      <c r="AM4" s="93">
        <v>31</v>
      </c>
      <c r="AN4" s="93">
        <v>5</v>
      </c>
      <c r="AO4" s="96">
        <v>275</v>
      </c>
      <c r="AP4" s="96">
        <f t="shared" si="9"/>
        <v>23031</v>
      </c>
      <c r="AQ4" t="s">
        <v>298</v>
      </c>
      <c r="AR4">
        <f t="shared" si="10"/>
        <v>2300275</v>
      </c>
      <c r="AS4" s="1">
        <v>20</v>
      </c>
      <c r="AU4" s="1"/>
      <c r="AW4" s="53"/>
      <c r="AX4" s="117"/>
    </row>
    <row r="5" spans="1:50" ht="14" hidden="1" customHeight="1" outlineLevel="1" x14ac:dyDescent="0.2">
      <c r="A5" t="s">
        <v>1724</v>
      </c>
      <c r="B5" s="9" t="s">
        <v>2109</v>
      </c>
      <c r="C5" s="1">
        <f t="shared" si="0"/>
        <v>704</v>
      </c>
      <c r="D5" s="7">
        <f>IF(N5&gt;0, RANK(N5,(N5:P5,Q5:AE5)),0)</f>
        <v>2</v>
      </c>
      <c r="E5" s="7">
        <f>IF(O5&gt;0,RANK(O5,(N5:P5,Q5:AE5)),0)</f>
        <v>1</v>
      </c>
      <c r="F5" s="7">
        <f t="shared" si="1"/>
        <v>4</v>
      </c>
      <c r="G5" s="1">
        <f t="shared" si="2"/>
        <v>269</v>
      </c>
      <c r="H5" s="2">
        <f t="shared" si="3"/>
        <v>0.38210227272727271</v>
      </c>
      <c r="I5" s="8"/>
      <c r="J5" s="2">
        <f t="shared" si="4"/>
        <v>0.27840909090909088</v>
      </c>
      <c r="K5" s="2">
        <f t="shared" si="5"/>
        <v>0.66051136363636365</v>
      </c>
      <c r="L5" s="2">
        <f t="shared" si="6"/>
        <v>2.8409090909090908E-2</v>
      </c>
      <c r="M5" s="2">
        <f t="shared" si="7"/>
        <v>3.2670454545454614E-2</v>
      </c>
      <c r="N5" s="56">
        <v>196</v>
      </c>
      <c r="O5" s="56">
        <v>465</v>
      </c>
      <c r="P5" s="56">
        <v>20</v>
      </c>
      <c r="Q5" s="56"/>
      <c r="R5" s="56"/>
      <c r="S5" s="56"/>
      <c r="T5" s="57"/>
      <c r="X5" s="53">
        <v>0</v>
      </c>
      <c r="Y5" s="53">
        <v>23</v>
      </c>
      <c r="Z5" s="53"/>
      <c r="AA5" s="53"/>
      <c r="AB5" s="53"/>
      <c r="AG5" t="str">
        <f t="shared" si="8"/>
        <v>Addison</v>
      </c>
      <c r="AH5" t="s">
        <v>1845</v>
      </c>
      <c r="AI5">
        <v>2</v>
      </c>
      <c r="AK5">
        <v>2</v>
      </c>
      <c r="AL5" s="91">
        <v>23</v>
      </c>
      <c r="AM5" s="93">
        <v>29</v>
      </c>
      <c r="AN5" s="93">
        <v>5</v>
      </c>
      <c r="AO5" s="96">
        <v>380</v>
      </c>
      <c r="AP5" s="96">
        <f t="shared" si="9"/>
        <v>23029</v>
      </c>
      <c r="AQ5" t="s">
        <v>298</v>
      </c>
      <c r="AR5">
        <f t="shared" si="10"/>
        <v>2300380</v>
      </c>
      <c r="AS5" s="1">
        <v>14</v>
      </c>
      <c r="AU5" s="1"/>
      <c r="AW5" s="53"/>
      <c r="AX5" s="117"/>
    </row>
    <row r="6" spans="1:50" ht="14" hidden="1" customHeight="1" outlineLevel="1" x14ac:dyDescent="0.2">
      <c r="A6" t="s">
        <v>1763</v>
      </c>
      <c r="B6" s="9" t="s">
        <v>2109</v>
      </c>
      <c r="C6" s="1">
        <f t="shared" si="0"/>
        <v>325</v>
      </c>
      <c r="D6" s="7">
        <f>IF(N6&gt;0, RANK(N6,(N6:P6,Q6:AE6)),0)</f>
        <v>2</v>
      </c>
      <c r="E6" s="7">
        <f>IF(O6&gt;0,RANK(O6,(N6:P6,Q6:AE6)),0)</f>
        <v>1</v>
      </c>
      <c r="F6" s="7">
        <f t="shared" si="1"/>
        <v>3</v>
      </c>
      <c r="G6" s="1">
        <f t="shared" si="2"/>
        <v>68</v>
      </c>
      <c r="H6" s="2">
        <f t="shared" si="3"/>
        <v>0.20923076923076922</v>
      </c>
      <c r="I6" s="8"/>
      <c r="J6" s="2">
        <f t="shared" si="4"/>
        <v>0.3569230769230769</v>
      </c>
      <c r="K6" s="2">
        <f t="shared" si="5"/>
        <v>0.56615384615384612</v>
      </c>
      <c r="L6" s="2">
        <f t="shared" si="6"/>
        <v>6.4615384615384616E-2</v>
      </c>
      <c r="M6" s="2">
        <f t="shared" si="7"/>
        <v>1.2307692307692367E-2</v>
      </c>
      <c r="N6" s="56">
        <v>116</v>
      </c>
      <c r="O6" s="56">
        <v>184</v>
      </c>
      <c r="P6" s="56">
        <v>21</v>
      </c>
      <c r="Q6" s="56"/>
      <c r="R6" s="56"/>
      <c r="S6" s="56"/>
      <c r="T6" s="57"/>
      <c r="X6" s="53">
        <v>0</v>
      </c>
      <c r="Y6" s="53">
        <v>4</v>
      </c>
      <c r="Z6" s="53"/>
      <c r="AA6" s="53"/>
      <c r="AB6" s="53"/>
      <c r="AG6" t="str">
        <f>A6</f>
        <v>Albany</v>
      </c>
      <c r="AH6" t="s">
        <v>150</v>
      </c>
      <c r="AI6">
        <v>2</v>
      </c>
      <c r="AK6">
        <v>2</v>
      </c>
      <c r="AL6" s="91">
        <v>23</v>
      </c>
      <c r="AM6" s="93">
        <v>17</v>
      </c>
      <c r="AO6" s="96">
        <v>390</v>
      </c>
      <c r="AP6" s="96">
        <f t="shared" si="9"/>
        <v>23017</v>
      </c>
      <c r="AQ6" t="s">
        <v>2328</v>
      </c>
      <c r="AR6">
        <f t="shared" si="10"/>
        <v>2300390</v>
      </c>
      <c r="AS6" s="1">
        <v>11</v>
      </c>
      <c r="AU6" s="1"/>
      <c r="AW6" s="53"/>
      <c r="AX6" s="117"/>
    </row>
    <row r="7" spans="1:50" ht="14" hidden="1" customHeight="1" outlineLevel="1" x14ac:dyDescent="0.2">
      <c r="A7" t="s">
        <v>110</v>
      </c>
      <c r="B7" s="9" t="s">
        <v>2109</v>
      </c>
      <c r="C7" s="1">
        <f t="shared" si="0"/>
        <v>1214</v>
      </c>
      <c r="D7" s="7">
        <f>IF(N7&gt;0, RANK(N7,(N7:P7,Q7:AE7)),0)</f>
        <v>2</v>
      </c>
      <c r="E7" s="7">
        <f>IF(O7&gt;0,RANK(O7,(N7:P7,Q7:AE7)),0)</f>
        <v>1</v>
      </c>
      <c r="F7" s="7">
        <f t="shared" si="1"/>
        <v>3</v>
      </c>
      <c r="G7" s="1">
        <f t="shared" si="2"/>
        <v>571</v>
      </c>
      <c r="H7" s="2">
        <f t="shared" si="3"/>
        <v>0.47034596375617793</v>
      </c>
      <c r="I7" s="8"/>
      <c r="J7" s="2">
        <f t="shared" si="4"/>
        <v>0.23558484349258649</v>
      </c>
      <c r="K7" s="2">
        <f t="shared" si="5"/>
        <v>0.70593080724876445</v>
      </c>
      <c r="L7" s="2">
        <f t="shared" si="6"/>
        <v>4.0362438220757822E-2</v>
      </c>
      <c r="M7" s="2">
        <f t="shared" si="7"/>
        <v>1.8121911037891271E-2</v>
      </c>
      <c r="N7" s="56">
        <v>286</v>
      </c>
      <c r="O7" s="56">
        <v>857</v>
      </c>
      <c r="P7" s="56">
        <v>49</v>
      </c>
      <c r="Q7" s="56"/>
      <c r="R7" s="56"/>
      <c r="S7" s="56"/>
      <c r="T7" s="57"/>
      <c r="X7" s="53">
        <v>0</v>
      </c>
      <c r="Y7" s="53">
        <v>22</v>
      </c>
      <c r="Z7" s="53"/>
      <c r="AA7" s="53"/>
      <c r="AB7" s="53"/>
      <c r="AG7" t="str">
        <f t="shared" si="8"/>
        <v>Albion</v>
      </c>
      <c r="AH7" t="s">
        <v>270</v>
      </c>
      <c r="AI7">
        <v>2</v>
      </c>
      <c r="AK7">
        <v>2</v>
      </c>
      <c r="AL7" s="91">
        <v>23</v>
      </c>
      <c r="AM7" s="93">
        <v>11</v>
      </c>
      <c r="AN7" s="93">
        <v>5</v>
      </c>
      <c r="AO7" s="96">
        <v>590</v>
      </c>
      <c r="AP7" s="96">
        <f t="shared" si="9"/>
        <v>23011</v>
      </c>
      <c r="AQ7" t="s">
        <v>298</v>
      </c>
      <c r="AR7">
        <f t="shared" si="10"/>
        <v>2300590</v>
      </c>
      <c r="AS7" s="1">
        <v>11</v>
      </c>
      <c r="AU7" s="1"/>
      <c r="AW7" s="53"/>
      <c r="AX7" s="117"/>
    </row>
    <row r="8" spans="1:50" ht="14" hidden="1" customHeight="1" outlineLevel="1" x14ac:dyDescent="0.2">
      <c r="A8" t="s">
        <v>1751</v>
      </c>
      <c r="B8" s="9" t="s">
        <v>2109</v>
      </c>
      <c r="C8" s="1">
        <f t="shared" si="0"/>
        <v>307</v>
      </c>
      <c r="D8" s="7">
        <f>IF(N8&gt;0, RANK(N8,(N8:P8,Q8:AE8)),0)</f>
        <v>2</v>
      </c>
      <c r="E8" s="7">
        <f>IF(O8&gt;0,RANK(O8,(N8:P8,Q8:AE8)),0)</f>
        <v>1</v>
      </c>
      <c r="F8" s="7">
        <f t="shared" si="1"/>
        <v>3</v>
      </c>
      <c r="G8" s="1">
        <f t="shared" si="2"/>
        <v>150</v>
      </c>
      <c r="H8" s="2">
        <f t="shared" si="3"/>
        <v>0.48859934853420195</v>
      </c>
      <c r="I8" s="8"/>
      <c r="J8" s="2">
        <f t="shared" si="4"/>
        <v>0.23127035830618892</v>
      </c>
      <c r="K8" s="2">
        <f t="shared" si="5"/>
        <v>0.71986970684039087</v>
      </c>
      <c r="L8" s="2">
        <f t="shared" si="6"/>
        <v>3.5830618892508145E-2</v>
      </c>
      <c r="M8" s="2">
        <f t="shared" si="7"/>
        <v>1.3029315960912072E-2</v>
      </c>
      <c r="N8" s="56">
        <v>71</v>
      </c>
      <c r="O8" s="56">
        <v>221</v>
      </c>
      <c r="P8" s="56">
        <v>11</v>
      </c>
      <c r="Q8" s="56"/>
      <c r="R8" s="56"/>
      <c r="S8" s="56"/>
      <c r="T8" s="57"/>
      <c r="X8" s="53">
        <v>0</v>
      </c>
      <c r="Y8" s="53">
        <v>4</v>
      </c>
      <c r="Z8" s="53"/>
      <c r="AA8" s="53"/>
      <c r="AB8" s="53"/>
      <c r="AG8" t="str">
        <f t="shared" si="8"/>
        <v>Alexander</v>
      </c>
      <c r="AH8" t="s">
        <v>1845</v>
      </c>
      <c r="AI8">
        <v>2</v>
      </c>
      <c r="AK8">
        <v>2</v>
      </c>
      <c r="AL8" s="91">
        <v>23</v>
      </c>
      <c r="AM8" s="93">
        <v>29</v>
      </c>
      <c r="AN8" s="93">
        <v>10</v>
      </c>
      <c r="AO8" s="96">
        <v>660</v>
      </c>
      <c r="AP8" s="96">
        <f t="shared" si="9"/>
        <v>23029</v>
      </c>
      <c r="AQ8" t="s">
        <v>298</v>
      </c>
      <c r="AR8">
        <f t="shared" si="10"/>
        <v>2300660</v>
      </c>
      <c r="AS8" s="1">
        <v>9</v>
      </c>
      <c r="AU8" s="1"/>
      <c r="AW8" s="53"/>
      <c r="AX8" s="117"/>
    </row>
    <row r="9" spans="1:50" ht="14" hidden="1" customHeight="1" outlineLevel="1" x14ac:dyDescent="0.2">
      <c r="A9" t="s">
        <v>108</v>
      </c>
      <c r="B9" s="9" t="s">
        <v>2109</v>
      </c>
      <c r="C9" s="1">
        <f t="shared" si="0"/>
        <v>1992</v>
      </c>
      <c r="D9" s="7">
        <f>IF(N9&gt;0, RANK(N9,(N9:P9,Q9:AE9)),0)</f>
        <v>2</v>
      </c>
      <c r="E9" s="7">
        <f>IF(O9&gt;0,RANK(O9,(N9:P9,Q9:AE9)),0)</f>
        <v>1</v>
      </c>
      <c r="F9" s="7">
        <f t="shared" si="1"/>
        <v>3</v>
      </c>
      <c r="G9" s="1">
        <f t="shared" si="2"/>
        <v>353</v>
      </c>
      <c r="H9" s="2">
        <f t="shared" si="3"/>
        <v>0.17720883534136547</v>
      </c>
      <c r="I9" s="8"/>
      <c r="J9" s="2">
        <f t="shared" si="4"/>
        <v>0.38303212851405621</v>
      </c>
      <c r="K9" s="2">
        <f t="shared" si="5"/>
        <v>0.56024096385542166</v>
      </c>
      <c r="L9" s="2">
        <f t="shared" si="6"/>
        <v>4.3172690763052211E-2</v>
      </c>
      <c r="M9" s="2">
        <f t="shared" si="7"/>
        <v>1.3554216867469916E-2</v>
      </c>
      <c r="N9" s="56">
        <v>763</v>
      </c>
      <c r="O9" s="56">
        <v>1116</v>
      </c>
      <c r="P9" s="56">
        <v>86</v>
      </c>
      <c r="Q9" s="56"/>
      <c r="R9" s="56"/>
      <c r="S9" s="56"/>
      <c r="T9" s="57"/>
      <c r="X9" s="53">
        <v>0</v>
      </c>
      <c r="Y9" s="53">
        <v>27</v>
      </c>
      <c r="Z9" s="53"/>
      <c r="AA9" s="53"/>
      <c r="AB9" s="53"/>
      <c r="AG9" t="str">
        <f t="shared" si="8"/>
        <v>Alfred</v>
      </c>
      <c r="AH9" t="s">
        <v>733</v>
      </c>
      <c r="AI9">
        <v>1</v>
      </c>
      <c r="AK9">
        <v>2</v>
      </c>
      <c r="AL9" s="91">
        <v>23</v>
      </c>
      <c r="AM9" s="93">
        <v>31</v>
      </c>
      <c r="AN9" s="93">
        <v>10</v>
      </c>
      <c r="AO9" s="96">
        <v>730</v>
      </c>
      <c r="AP9" s="96">
        <f t="shared" si="9"/>
        <v>23031</v>
      </c>
      <c r="AQ9" t="s">
        <v>298</v>
      </c>
      <c r="AR9">
        <f t="shared" si="10"/>
        <v>2300730</v>
      </c>
      <c r="AS9" s="1">
        <v>25</v>
      </c>
      <c r="AU9" s="1"/>
      <c r="AW9" s="53"/>
      <c r="AX9" s="117"/>
    </row>
    <row r="10" spans="1:50" ht="14" hidden="1" customHeight="1" outlineLevel="1" x14ac:dyDescent="0.2">
      <c r="A10" t="s">
        <v>1084</v>
      </c>
      <c r="B10" s="9" t="s">
        <v>2109</v>
      </c>
      <c r="C10" s="1">
        <f t="shared" si="0"/>
        <v>164</v>
      </c>
      <c r="D10" s="7">
        <f>IF(N10&gt;0, RANK(N10,(N10:P10,Q10:AE10)),0)</f>
        <v>2</v>
      </c>
      <c r="E10" s="7">
        <f>IF(O10&gt;0,RANK(O10,(N10:P10,Q10:AE10)),0)</f>
        <v>1</v>
      </c>
      <c r="F10" s="7">
        <f t="shared" si="1"/>
        <v>3</v>
      </c>
      <c r="G10" s="1">
        <f t="shared" si="2"/>
        <v>24</v>
      </c>
      <c r="H10" s="2">
        <f t="shared" si="3"/>
        <v>0.14634146341463414</v>
      </c>
      <c r="I10" s="8"/>
      <c r="J10" s="2">
        <f t="shared" si="4"/>
        <v>0.40243902439024393</v>
      </c>
      <c r="K10" s="2">
        <f t="shared" si="5"/>
        <v>0.54878048780487809</v>
      </c>
      <c r="L10" s="2">
        <f t="shared" si="6"/>
        <v>3.048780487804878E-2</v>
      </c>
      <c r="M10" s="2">
        <f t="shared" si="7"/>
        <v>1.8292682926829201E-2</v>
      </c>
      <c r="N10" s="56">
        <v>66</v>
      </c>
      <c r="O10" s="56">
        <v>90</v>
      </c>
      <c r="P10" s="56">
        <v>5</v>
      </c>
      <c r="Q10" s="56"/>
      <c r="R10" s="56"/>
      <c r="S10" s="56"/>
      <c r="T10" s="57"/>
      <c r="X10" s="53">
        <v>0</v>
      </c>
      <c r="Y10" s="53">
        <v>3</v>
      </c>
      <c r="Z10" s="53"/>
      <c r="AA10" s="53"/>
      <c r="AB10" s="53"/>
      <c r="AG10" t="str">
        <f t="shared" si="8"/>
        <v>Allagash</v>
      </c>
      <c r="AH10" t="s">
        <v>2472</v>
      </c>
      <c r="AI10">
        <v>2</v>
      </c>
      <c r="AK10">
        <v>2</v>
      </c>
      <c r="AL10" s="91">
        <v>23</v>
      </c>
      <c r="AM10" s="93">
        <v>3</v>
      </c>
      <c r="AN10" s="93">
        <v>5</v>
      </c>
      <c r="AO10" s="96">
        <v>800</v>
      </c>
      <c r="AP10" s="96">
        <f t="shared" si="9"/>
        <v>23003</v>
      </c>
      <c r="AQ10" t="s">
        <v>298</v>
      </c>
      <c r="AR10">
        <f t="shared" si="10"/>
        <v>2300800</v>
      </c>
      <c r="AS10" s="1">
        <v>6</v>
      </c>
      <c r="AU10" s="1"/>
      <c r="AW10" s="53"/>
      <c r="AX10" s="117"/>
    </row>
    <row r="11" spans="1:50" ht="14" hidden="1" customHeight="1" outlineLevel="1" x14ac:dyDescent="0.2">
      <c r="A11" t="s">
        <v>1679</v>
      </c>
      <c r="B11" s="9" t="s">
        <v>2109</v>
      </c>
      <c r="C11" s="1">
        <f t="shared" si="0"/>
        <v>522</v>
      </c>
      <c r="D11" s="7">
        <f>IF(N11&gt;0, RANK(N11,(N11:P11,Q11:AE11)),0)</f>
        <v>1</v>
      </c>
      <c r="E11" s="7">
        <f>IF(O11&gt;0,RANK(O11,(N11:P11,Q11:AE11)),0)</f>
        <v>2</v>
      </c>
      <c r="F11" s="7">
        <f t="shared" si="1"/>
        <v>3</v>
      </c>
      <c r="G11" s="1">
        <f t="shared" si="2"/>
        <v>51</v>
      </c>
      <c r="H11" s="2">
        <f t="shared" si="3"/>
        <v>9.7701149425287362E-2</v>
      </c>
      <c r="I11" s="8"/>
      <c r="J11" s="2">
        <f t="shared" si="4"/>
        <v>0.50574712643678166</v>
      </c>
      <c r="K11" s="2">
        <f t="shared" si="5"/>
        <v>0.40804597701149425</v>
      </c>
      <c r="L11" s="2">
        <f t="shared" si="6"/>
        <v>7.8544061302681989E-2</v>
      </c>
      <c r="M11" s="2">
        <f t="shared" si="7"/>
        <v>7.6628352490420992E-3</v>
      </c>
      <c r="N11" s="56">
        <v>264</v>
      </c>
      <c r="O11" s="56">
        <v>213</v>
      </c>
      <c r="P11" s="56">
        <v>41</v>
      </c>
      <c r="Q11" s="56"/>
      <c r="R11" s="56"/>
      <c r="S11" s="56"/>
      <c r="T11" s="57"/>
      <c r="X11" s="53">
        <v>0</v>
      </c>
      <c r="Y11" s="53">
        <v>4</v>
      </c>
      <c r="Z11" s="53"/>
      <c r="AA11" s="53"/>
      <c r="AB11" s="53"/>
      <c r="AG11" t="str">
        <f t="shared" si="8"/>
        <v>Alna</v>
      </c>
      <c r="AH11" t="s">
        <v>181</v>
      </c>
      <c r="AI11">
        <v>1</v>
      </c>
      <c r="AK11">
        <v>2</v>
      </c>
      <c r="AL11" s="91">
        <v>23</v>
      </c>
      <c r="AM11" s="93">
        <v>15</v>
      </c>
      <c r="AN11" s="93">
        <v>5</v>
      </c>
      <c r="AO11" s="96">
        <v>1010</v>
      </c>
      <c r="AP11" s="96">
        <f t="shared" si="9"/>
        <v>23015</v>
      </c>
      <c r="AQ11" t="s">
        <v>298</v>
      </c>
      <c r="AR11">
        <f t="shared" si="10"/>
        <v>2301010</v>
      </c>
      <c r="AS11" s="1">
        <v>2</v>
      </c>
      <c r="AU11" s="1"/>
      <c r="AW11" s="53"/>
      <c r="AX11" s="117"/>
    </row>
    <row r="12" spans="1:50" ht="14" hidden="1" customHeight="1" outlineLevel="1" x14ac:dyDescent="0.2">
      <c r="A12" t="s">
        <v>2288</v>
      </c>
      <c r="B12" s="9" t="s">
        <v>2109</v>
      </c>
      <c r="C12" s="1">
        <f t="shared" si="0"/>
        <v>477</v>
      </c>
      <c r="D12" s="7">
        <f>IF(N12&gt;0, RANK(N12,(N12:P12,Q12:AE12)),0)</f>
        <v>2</v>
      </c>
      <c r="E12" s="7">
        <f>IF(O12&gt;0,RANK(O12,(N12:P12,Q12:AE12)),0)</f>
        <v>1</v>
      </c>
      <c r="F12" s="7">
        <f t="shared" si="1"/>
        <v>3</v>
      </c>
      <c r="G12" s="1">
        <f t="shared" si="2"/>
        <v>215</v>
      </c>
      <c r="H12" s="2">
        <f t="shared" si="3"/>
        <v>0.45073375262054505</v>
      </c>
      <c r="I12" s="8"/>
      <c r="J12" s="2">
        <f t="shared" si="4"/>
        <v>0.24737945492662475</v>
      </c>
      <c r="K12" s="2">
        <f t="shared" si="5"/>
        <v>0.69811320754716977</v>
      </c>
      <c r="L12" s="2">
        <f t="shared" si="6"/>
        <v>3.1446540880503145E-2</v>
      </c>
      <c r="M12" s="2">
        <f t="shared" si="7"/>
        <v>2.3060796645702368E-2</v>
      </c>
      <c r="N12" s="56">
        <v>118</v>
      </c>
      <c r="O12" s="56">
        <v>333</v>
      </c>
      <c r="P12" s="56">
        <v>15</v>
      </c>
      <c r="Q12" s="56"/>
      <c r="R12" s="56"/>
      <c r="S12" s="56"/>
      <c r="T12" s="57"/>
      <c r="X12" s="53">
        <v>0</v>
      </c>
      <c r="Y12" s="53">
        <v>11</v>
      </c>
      <c r="Z12" s="53"/>
      <c r="AA12" s="53"/>
      <c r="AB12" s="53"/>
      <c r="AG12" t="str">
        <f t="shared" si="8"/>
        <v>Alton</v>
      </c>
      <c r="AH12" t="s">
        <v>1369</v>
      </c>
      <c r="AI12">
        <v>2</v>
      </c>
      <c r="AK12">
        <v>2</v>
      </c>
      <c r="AL12" s="91">
        <v>23</v>
      </c>
      <c r="AM12" s="93">
        <v>19</v>
      </c>
      <c r="AN12" s="93">
        <v>5</v>
      </c>
      <c r="AO12" s="96">
        <v>1115</v>
      </c>
      <c r="AP12" s="96">
        <f t="shared" si="9"/>
        <v>23019</v>
      </c>
      <c r="AQ12" t="s">
        <v>298</v>
      </c>
      <c r="AR12">
        <f t="shared" si="10"/>
        <v>2301115</v>
      </c>
      <c r="AS12" s="1">
        <v>4</v>
      </c>
      <c r="AU12" s="1"/>
      <c r="AW12" s="53"/>
      <c r="AX12" s="117"/>
    </row>
    <row r="13" spans="1:50" ht="14" hidden="1" customHeight="1" outlineLevel="1" x14ac:dyDescent="0.2">
      <c r="A13" t="s">
        <v>178</v>
      </c>
      <c r="B13" s="9" t="s">
        <v>2109</v>
      </c>
      <c r="C13" s="1">
        <f t="shared" si="0"/>
        <v>188</v>
      </c>
      <c r="D13" s="7">
        <f>IF(N13&gt;0, RANK(N13,(N13:P13,Q13:AE13)),0)</f>
        <v>2</v>
      </c>
      <c r="E13" s="7">
        <f>IF(O13&gt;0,RANK(O13,(N13:P13,Q13:AE13)),0)</f>
        <v>1</v>
      </c>
      <c r="F13" s="7">
        <f t="shared" si="1"/>
        <v>3</v>
      </c>
      <c r="G13" s="1">
        <f t="shared" si="2"/>
        <v>79</v>
      </c>
      <c r="H13" s="2">
        <f t="shared" si="3"/>
        <v>0.42021276595744683</v>
      </c>
      <c r="I13" s="8"/>
      <c r="J13" s="2">
        <f t="shared" si="4"/>
        <v>0.27127659574468083</v>
      </c>
      <c r="K13" s="2">
        <f t="shared" si="5"/>
        <v>0.69148936170212771</v>
      </c>
      <c r="L13" s="2">
        <f t="shared" si="6"/>
        <v>3.1914893617021274E-2</v>
      </c>
      <c r="M13" s="2">
        <f t="shared" si="7"/>
        <v>5.3191489361702413E-3</v>
      </c>
      <c r="N13" s="56">
        <v>51</v>
      </c>
      <c r="O13" s="56">
        <v>130</v>
      </c>
      <c r="P13" s="56">
        <v>6</v>
      </c>
      <c r="Q13" s="56"/>
      <c r="R13" s="56"/>
      <c r="S13" s="56"/>
      <c r="T13" s="57"/>
      <c r="X13" s="53">
        <v>0</v>
      </c>
      <c r="Y13" s="53">
        <v>1</v>
      </c>
      <c r="Z13" s="53"/>
      <c r="AA13" s="53"/>
      <c r="AB13" s="53"/>
      <c r="AG13" t="str">
        <f t="shared" si="8"/>
        <v>Amherst</v>
      </c>
      <c r="AH13" t="s">
        <v>12</v>
      </c>
      <c r="AI13">
        <v>2</v>
      </c>
      <c r="AK13">
        <v>2</v>
      </c>
      <c r="AL13" s="91">
        <v>23</v>
      </c>
      <c r="AM13" s="93">
        <v>9</v>
      </c>
      <c r="AN13" s="93">
        <v>5</v>
      </c>
      <c r="AO13" s="96">
        <v>1185</v>
      </c>
      <c r="AP13" s="96">
        <f t="shared" si="9"/>
        <v>23009</v>
      </c>
      <c r="AQ13" t="s">
        <v>298</v>
      </c>
      <c r="AR13">
        <f t="shared" si="10"/>
        <v>2301185</v>
      </c>
      <c r="AS13" s="1">
        <v>3</v>
      </c>
      <c r="AU13" s="1"/>
      <c r="AW13" s="53"/>
      <c r="AX13" s="117"/>
    </row>
    <row r="14" spans="1:50" ht="14" hidden="1" customHeight="1" outlineLevel="1" x14ac:dyDescent="0.2">
      <c r="A14" t="s">
        <v>1452</v>
      </c>
      <c r="B14" s="9" t="s">
        <v>2109</v>
      </c>
      <c r="C14" s="1">
        <f t="shared" si="0"/>
        <v>124</v>
      </c>
      <c r="D14" s="7">
        <f>IF(N14&gt;0, RANK(N14,(N14:P14,Q14:AE14)),0)</f>
        <v>2</v>
      </c>
      <c r="E14" s="7">
        <f>IF(O14&gt;0,RANK(O14,(N14:P14,Q14:AE14)),0)</f>
        <v>1</v>
      </c>
      <c r="F14" s="7">
        <f t="shared" si="1"/>
        <v>0</v>
      </c>
      <c r="G14" s="1">
        <f t="shared" si="2"/>
        <v>71</v>
      </c>
      <c r="H14" s="2">
        <f t="shared" si="3"/>
        <v>0.57258064516129037</v>
      </c>
      <c r="I14" s="8"/>
      <c r="J14" s="2">
        <f t="shared" si="4"/>
        <v>0.19354838709677419</v>
      </c>
      <c r="K14" s="2">
        <f t="shared" si="5"/>
        <v>0.7661290322580645</v>
      </c>
      <c r="L14" s="2">
        <f t="shared" si="6"/>
        <v>0</v>
      </c>
      <c r="M14" s="2">
        <f t="shared" si="7"/>
        <v>4.0322580645161255E-2</v>
      </c>
      <c r="N14" s="56">
        <v>24</v>
      </c>
      <c r="O14" s="56">
        <v>95</v>
      </c>
      <c r="P14" s="56">
        <v>0</v>
      </c>
      <c r="Q14" s="56"/>
      <c r="R14" s="56"/>
      <c r="S14" s="56"/>
      <c r="T14" s="57"/>
      <c r="X14" s="53">
        <v>0</v>
      </c>
      <c r="Y14" s="53">
        <v>5</v>
      </c>
      <c r="Z14" s="53"/>
      <c r="AA14" s="53"/>
      <c r="AB14" s="53"/>
      <c r="AG14" t="str">
        <f t="shared" si="8"/>
        <v>Amity</v>
      </c>
      <c r="AH14" t="s">
        <v>2472</v>
      </c>
      <c r="AI14">
        <v>2</v>
      </c>
      <c r="AK14">
        <v>2</v>
      </c>
      <c r="AL14" s="91">
        <v>23</v>
      </c>
      <c r="AM14" s="93">
        <v>3</v>
      </c>
      <c r="AN14" s="93">
        <v>10</v>
      </c>
      <c r="AO14" s="96">
        <v>1220</v>
      </c>
      <c r="AP14" s="96">
        <f t="shared" si="9"/>
        <v>23003</v>
      </c>
      <c r="AQ14" t="s">
        <v>298</v>
      </c>
      <c r="AR14">
        <f t="shared" si="10"/>
        <v>2301220</v>
      </c>
      <c r="AS14" s="1">
        <v>3</v>
      </c>
      <c r="AU14" s="1"/>
      <c r="AW14" s="53"/>
      <c r="AX14" s="117"/>
    </row>
    <row r="15" spans="1:50" ht="14" hidden="1" customHeight="1" outlineLevel="1" x14ac:dyDescent="0.2">
      <c r="A15" t="s">
        <v>319</v>
      </c>
      <c r="B15" s="9" t="s">
        <v>2109</v>
      </c>
      <c r="C15" s="1">
        <f t="shared" si="0"/>
        <v>534</v>
      </c>
      <c r="D15" s="7">
        <f>IF(N15&gt;0, RANK(N15,(N15:P15,Q15:AE15)),0)</f>
        <v>2</v>
      </c>
      <c r="E15" s="7">
        <f>IF(O15&gt;0,RANK(O15,(N15:P15,Q15:AE15)),0)</f>
        <v>1</v>
      </c>
      <c r="F15" s="7">
        <f t="shared" si="1"/>
        <v>3</v>
      </c>
      <c r="G15" s="1">
        <f t="shared" si="2"/>
        <v>110</v>
      </c>
      <c r="H15" s="2">
        <f t="shared" si="3"/>
        <v>0.20599250936329588</v>
      </c>
      <c r="I15" s="8"/>
      <c r="J15" s="2">
        <f t="shared" si="4"/>
        <v>0.35580524344569286</v>
      </c>
      <c r="K15" s="2">
        <f t="shared" si="5"/>
        <v>0.5617977528089888</v>
      </c>
      <c r="L15" s="2">
        <f t="shared" si="6"/>
        <v>5.0561797752808987E-2</v>
      </c>
      <c r="M15" s="2">
        <f t="shared" si="7"/>
        <v>3.1835205992509344E-2</v>
      </c>
      <c r="N15" s="56">
        <v>190</v>
      </c>
      <c r="O15" s="56">
        <v>300</v>
      </c>
      <c r="P15" s="56">
        <v>27</v>
      </c>
      <c r="Q15" s="56"/>
      <c r="R15" s="56"/>
      <c r="S15" s="56"/>
      <c r="T15" s="57"/>
      <c r="X15" s="53">
        <v>0</v>
      </c>
      <c r="Y15" s="53">
        <v>17</v>
      </c>
      <c r="Z15" s="53"/>
      <c r="AA15" s="53"/>
      <c r="AB15" s="53"/>
      <c r="AG15" t="str">
        <f t="shared" si="8"/>
        <v>Andover</v>
      </c>
      <c r="AH15" t="s">
        <v>150</v>
      </c>
      <c r="AI15">
        <v>2</v>
      </c>
      <c r="AK15">
        <v>2</v>
      </c>
      <c r="AL15" s="91">
        <v>23</v>
      </c>
      <c r="AM15" s="93">
        <v>17</v>
      </c>
      <c r="AN15" s="93">
        <v>5</v>
      </c>
      <c r="AO15" s="96">
        <v>1325</v>
      </c>
      <c r="AP15" s="96">
        <f t="shared" si="9"/>
        <v>23017</v>
      </c>
      <c r="AQ15" t="s">
        <v>298</v>
      </c>
      <c r="AR15">
        <f t="shared" si="10"/>
        <v>2301325</v>
      </c>
      <c r="AS15" s="1">
        <v>8</v>
      </c>
      <c r="AU15" s="1"/>
      <c r="AW15" s="53"/>
      <c r="AX15" s="117"/>
    </row>
    <row r="16" spans="1:50" ht="14" hidden="1" customHeight="1" outlineLevel="1" x14ac:dyDescent="0.2">
      <c r="A16" t="s">
        <v>2009</v>
      </c>
      <c r="B16" s="9" t="s">
        <v>2109</v>
      </c>
      <c r="C16" s="1">
        <f t="shared" si="0"/>
        <v>1215</v>
      </c>
      <c r="D16" s="7">
        <f>IF(N16&gt;0, RANK(N16,(N16:P16,Q16:AE16)),0)</f>
        <v>2</v>
      </c>
      <c r="E16" s="7">
        <f>IF(O16&gt;0,RANK(O16,(N16:P16,Q16:AE16)),0)</f>
        <v>1</v>
      </c>
      <c r="F16" s="7">
        <f t="shared" si="1"/>
        <v>3</v>
      </c>
      <c r="G16" s="1">
        <f t="shared" si="2"/>
        <v>523</v>
      </c>
      <c r="H16" s="2">
        <f t="shared" si="3"/>
        <v>0.43045267489711936</v>
      </c>
      <c r="I16" s="8"/>
      <c r="J16" s="2">
        <f t="shared" si="4"/>
        <v>0.23539094650205761</v>
      </c>
      <c r="K16" s="2">
        <f t="shared" si="5"/>
        <v>0.66584362139917697</v>
      </c>
      <c r="L16" s="2">
        <f t="shared" si="6"/>
        <v>7.4897119341563789E-2</v>
      </c>
      <c r="M16" s="2">
        <f t="shared" si="7"/>
        <v>2.3868312757201637E-2</v>
      </c>
      <c r="N16" s="56">
        <v>286</v>
      </c>
      <c r="O16" s="56">
        <v>809</v>
      </c>
      <c r="P16" s="56">
        <v>91</v>
      </c>
      <c r="Q16" s="56"/>
      <c r="R16" s="56"/>
      <c r="S16" s="56"/>
      <c r="T16" s="57"/>
      <c r="X16" s="53">
        <v>0</v>
      </c>
      <c r="Y16" s="53">
        <v>29</v>
      </c>
      <c r="Z16" s="53"/>
      <c r="AA16" s="53"/>
      <c r="AB16" s="53"/>
      <c r="AG16" t="str">
        <f t="shared" si="8"/>
        <v>Anson</v>
      </c>
      <c r="AH16" t="s">
        <v>1798</v>
      </c>
      <c r="AI16">
        <v>2</v>
      </c>
      <c r="AK16">
        <v>2</v>
      </c>
      <c r="AL16" s="91">
        <v>23</v>
      </c>
      <c r="AM16" s="93">
        <v>25</v>
      </c>
      <c r="AN16" s="93">
        <v>5</v>
      </c>
      <c r="AO16" s="96">
        <v>1395</v>
      </c>
      <c r="AP16" s="96">
        <f t="shared" si="9"/>
        <v>23025</v>
      </c>
      <c r="AQ16" t="s">
        <v>298</v>
      </c>
      <c r="AR16">
        <f t="shared" si="10"/>
        <v>2301395</v>
      </c>
      <c r="AS16" s="1">
        <v>23</v>
      </c>
      <c r="AU16" s="1"/>
      <c r="AW16" s="53"/>
      <c r="AX16" s="117"/>
    </row>
    <row r="17" spans="1:50" ht="14" hidden="1" customHeight="1" outlineLevel="1" x14ac:dyDescent="0.2">
      <c r="A17" t="s">
        <v>229</v>
      </c>
      <c r="B17" s="9" t="s">
        <v>2109</v>
      </c>
      <c r="C17" s="1">
        <f t="shared" si="0"/>
        <v>918</v>
      </c>
      <c r="D17" s="7">
        <f>IF(N17&gt;0, RANK(N17,(N17:P17,Q17:AE17)),0)</f>
        <v>2</v>
      </c>
      <c r="E17" s="7">
        <f>IF(O17&gt;0,RANK(O17,(N17:P17,Q17:AE17)),0)</f>
        <v>1</v>
      </c>
      <c r="F17" s="7">
        <f t="shared" si="1"/>
        <v>3</v>
      </c>
      <c r="G17" s="1">
        <f t="shared" si="2"/>
        <v>91</v>
      </c>
      <c r="H17" s="2">
        <f t="shared" si="3"/>
        <v>9.9128540305010893E-2</v>
      </c>
      <c r="I17" s="8"/>
      <c r="J17" s="2">
        <f t="shared" si="4"/>
        <v>0.39978213507625271</v>
      </c>
      <c r="K17" s="2">
        <f t="shared" si="5"/>
        <v>0.4989106753812636</v>
      </c>
      <c r="L17" s="2">
        <f t="shared" si="6"/>
        <v>8.2788671023965144E-2</v>
      </c>
      <c r="M17" s="2">
        <f t="shared" si="7"/>
        <v>1.8518518518518545E-2</v>
      </c>
      <c r="N17" s="56">
        <v>367</v>
      </c>
      <c r="O17" s="56">
        <v>458</v>
      </c>
      <c r="P17" s="56">
        <v>76</v>
      </c>
      <c r="Q17" s="56"/>
      <c r="R17" s="56"/>
      <c r="S17" s="56"/>
      <c r="T17" s="57"/>
      <c r="X17" s="53">
        <v>0</v>
      </c>
      <c r="Y17" s="53">
        <v>17</v>
      </c>
      <c r="Z17" s="53"/>
      <c r="AA17" s="53"/>
      <c r="AB17" s="53"/>
      <c r="AG17" t="str">
        <f t="shared" si="8"/>
        <v>Appleton</v>
      </c>
      <c r="AH17" t="s">
        <v>2487</v>
      </c>
      <c r="AI17">
        <v>1</v>
      </c>
      <c r="AK17">
        <v>2</v>
      </c>
      <c r="AL17" s="91">
        <v>23</v>
      </c>
      <c r="AM17" s="93">
        <v>13</v>
      </c>
      <c r="AN17" s="93">
        <v>5</v>
      </c>
      <c r="AO17" s="96">
        <v>1465</v>
      </c>
      <c r="AP17" s="96">
        <f t="shared" si="9"/>
        <v>23013</v>
      </c>
      <c r="AQ17" t="s">
        <v>298</v>
      </c>
      <c r="AR17">
        <f t="shared" si="10"/>
        <v>2301465</v>
      </c>
      <c r="AS17" s="1">
        <v>6</v>
      </c>
      <c r="AU17" s="1"/>
      <c r="AW17" s="53"/>
      <c r="AX17" s="117"/>
    </row>
    <row r="18" spans="1:50" ht="14" hidden="1" customHeight="1" outlineLevel="1" x14ac:dyDescent="0.2">
      <c r="A18" t="s">
        <v>1085</v>
      </c>
      <c r="B18" s="9" t="s">
        <v>2109</v>
      </c>
      <c r="C18" s="1">
        <f t="shared" si="0"/>
        <v>84</v>
      </c>
      <c r="D18" s="7">
        <f>IF(N18&gt;0, RANK(N18,(N18:P18,Q18:AE18)),0)</f>
        <v>2</v>
      </c>
      <c r="E18" s="7">
        <f>IF(O18&gt;0,RANK(O18,(N18:P18,Q18:AE18)),0)</f>
        <v>1</v>
      </c>
      <c r="F18" s="7">
        <f>IF(P18&gt;0,RANK(P18,(N18:AE18)),0)</f>
        <v>3</v>
      </c>
      <c r="G18" s="1">
        <f>IF(C18&gt;0,MAX(N18:P18)-LARGE(N18:P18,2),0)</f>
        <v>23</v>
      </c>
      <c r="H18" s="2">
        <f>IF(C18&gt;0,G18/C18,0)</f>
        <v>0.27380952380952384</v>
      </c>
      <c r="I18" s="8"/>
      <c r="J18" s="2">
        <f>IF(C18=0,"-",N18/C18)</f>
        <v>0.29761904761904762</v>
      </c>
      <c r="K18" s="2">
        <f>IF(C18=0,"-",O18/C18)</f>
        <v>0.5714285714285714</v>
      </c>
      <c r="L18" s="2">
        <f>IF(C18=0,"-",P18/C18)</f>
        <v>8.3333333333333329E-2</v>
      </c>
      <c r="M18" s="2">
        <f>IF(C18=0,"-",(1-J18-K18-L18))</f>
        <v>4.7619047619047603E-2</v>
      </c>
      <c r="N18" s="56">
        <v>25</v>
      </c>
      <c r="O18" s="56">
        <v>48</v>
      </c>
      <c r="P18" s="56">
        <v>7</v>
      </c>
      <c r="Q18" s="56"/>
      <c r="R18" s="56"/>
      <c r="S18" s="56"/>
      <c r="T18" s="57"/>
      <c r="X18" s="53">
        <v>0</v>
      </c>
      <c r="Y18" s="53">
        <v>4</v>
      </c>
      <c r="AG18" t="str">
        <f>A18</f>
        <v>Argyle</v>
      </c>
      <c r="AH18" t="s">
        <v>1369</v>
      </c>
      <c r="AI18">
        <v>2</v>
      </c>
      <c r="AK18">
        <v>2</v>
      </c>
      <c r="AL18" s="91">
        <v>23</v>
      </c>
      <c r="AM18" s="93">
        <v>19</v>
      </c>
      <c r="AO18" s="96">
        <v>1500</v>
      </c>
      <c r="AP18" s="96">
        <f t="shared" si="9"/>
        <v>23019</v>
      </c>
      <c r="AQ18" t="s">
        <v>2328</v>
      </c>
      <c r="AR18">
        <f t="shared" si="10"/>
        <v>2301500</v>
      </c>
      <c r="AS18" s="1">
        <v>1</v>
      </c>
      <c r="AU18" s="1"/>
      <c r="AW18" s="53"/>
      <c r="AX18" s="117"/>
    </row>
    <row r="19" spans="1:50" ht="14" hidden="1" customHeight="1" outlineLevel="1" x14ac:dyDescent="0.2">
      <c r="A19" t="s">
        <v>101</v>
      </c>
      <c r="B19" s="9" t="s">
        <v>2109</v>
      </c>
      <c r="C19" s="1">
        <f t="shared" si="0"/>
        <v>374</v>
      </c>
      <c r="D19" s="7">
        <f>IF(N19&gt;0, RANK(N19,(N19:P19,Q19:AE19)),0)</f>
        <v>1</v>
      </c>
      <c r="E19" s="7">
        <f>IF(O19&gt;0,RANK(O19,(N19:P19,Q19:AE19)),0)</f>
        <v>2</v>
      </c>
      <c r="F19" s="7">
        <f t="shared" si="1"/>
        <v>3</v>
      </c>
      <c r="G19" s="1">
        <f t="shared" si="2"/>
        <v>75</v>
      </c>
      <c r="H19" s="2">
        <f t="shared" si="3"/>
        <v>0.20053475935828877</v>
      </c>
      <c r="I19" s="8"/>
      <c r="J19" s="2">
        <f t="shared" si="4"/>
        <v>0.553475935828877</v>
      </c>
      <c r="K19" s="2">
        <f t="shared" si="5"/>
        <v>0.35294117647058826</v>
      </c>
      <c r="L19" s="2">
        <f t="shared" si="6"/>
        <v>8.5561497326203204E-2</v>
      </c>
      <c r="M19" s="2">
        <f t="shared" si="7"/>
        <v>8.0213903743315412E-3</v>
      </c>
      <c r="N19" s="56">
        <v>207</v>
      </c>
      <c r="O19" s="56">
        <v>132</v>
      </c>
      <c r="P19" s="56">
        <v>32</v>
      </c>
      <c r="Q19" s="56"/>
      <c r="R19" s="56"/>
      <c r="S19" s="56"/>
      <c r="T19" s="57"/>
      <c r="X19" s="53">
        <v>0</v>
      </c>
      <c r="Y19" s="53">
        <v>3</v>
      </c>
      <c r="Z19" s="53"/>
      <c r="AA19" s="53"/>
      <c r="AB19" s="53"/>
      <c r="AG19" t="str">
        <f t="shared" si="8"/>
        <v>Arrowsic</v>
      </c>
      <c r="AH19" t="s">
        <v>109</v>
      </c>
      <c r="AI19">
        <v>1</v>
      </c>
      <c r="AK19">
        <v>2</v>
      </c>
      <c r="AL19" s="91">
        <v>23</v>
      </c>
      <c r="AM19" s="93">
        <v>23</v>
      </c>
      <c r="AN19" s="93">
        <v>5</v>
      </c>
      <c r="AO19" s="96">
        <v>1570</v>
      </c>
      <c r="AP19" s="96">
        <f t="shared" si="9"/>
        <v>23023</v>
      </c>
      <c r="AQ19" t="s">
        <v>298</v>
      </c>
      <c r="AR19">
        <f t="shared" si="10"/>
        <v>2301570</v>
      </c>
      <c r="AS19" s="1">
        <v>1</v>
      </c>
      <c r="AU19" s="1"/>
      <c r="AW19" s="53"/>
      <c r="AX19" s="117"/>
    </row>
    <row r="20" spans="1:50" ht="14" hidden="1" customHeight="1" outlineLevel="1" x14ac:dyDescent="0.2">
      <c r="A20" t="s">
        <v>102</v>
      </c>
      <c r="B20" s="9" t="s">
        <v>2109</v>
      </c>
      <c r="C20" s="1">
        <f t="shared" si="0"/>
        <v>2826</v>
      </c>
      <c r="D20" s="7">
        <f>IF(N20&gt;0, RANK(N20,(N20:P20,Q20:AE20)),0)</f>
        <v>2</v>
      </c>
      <c r="E20" s="7">
        <f>IF(O20&gt;0,RANK(O20,(N20:P20,Q20:AE20)),0)</f>
        <v>1</v>
      </c>
      <c r="F20" s="7">
        <f t="shared" si="1"/>
        <v>3</v>
      </c>
      <c r="G20" s="1">
        <f t="shared" si="2"/>
        <v>417</v>
      </c>
      <c r="H20" s="2">
        <f t="shared" si="3"/>
        <v>0.14755838641188959</v>
      </c>
      <c r="I20" s="8"/>
      <c r="J20" s="2">
        <f t="shared" si="4"/>
        <v>0.39455060155697097</v>
      </c>
      <c r="K20" s="2">
        <f t="shared" si="5"/>
        <v>0.54210898796886053</v>
      </c>
      <c r="L20" s="2">
        <f t="shared" si="6"/>
        <v>4.4585987261146494E-2</v>
      </c>
      <c r="M20" s="2">
        <f t="shared" si="7"/>
        <v>1.8754423213022002E-2</v>
      </c>
      <c r="N20" s="56">
        <v>1115</v>
      </c>
      <c r="O20" s="56">
        <v>1532</v>
      </c>
      <c r="P20" s="56">
        <v>126</v>
      </c>
      <c r="Q20" s="56"/>
      <c r="R20" s="56"/>
      <c r="S20" s="56"/>
      <c r="T20" s="57"/>
      <c r="X20" s="53">
        <v>0</v>
      </c>
      <c r="Y20" s="53">
        <v>53</v>
      </c>
      <c r="Z20" s="53"/>
      <c r="AA20" s="53"/>
      <c r="AB20" s="53"/>
      <c r="AG20" t="str">
        <f t="shared" si="8"/>
        <v>Arundel</v>
      </c>
      <c r="AH20" t="s">
        <v>733</v>
      </c>
      <c r="AI20">
        <v>1</v>
      </c>
      <c r="AK20">
        <v>2</v>
      </c>
      <c r="AL20" s="91">
        <v>23</v>
      </c>
      <c r="AM20" s="93">
        <v>31</v>
      </c>
      <c r="AN20" s="93">
        <v>15</v>
      </c>
      <c r="AO20" s="96">
        <v>1605</v>
      </c>
      <c r="AP20" s="96">
        <f t="shared" si="9"/>
        <v>23031</v>
      </c>
      <c r="AQ20" t="s">
        <v>298</v>
      </c>
      <c r="AR20">
        <f t="shared" si="10"/>
        <v>2301605</v>
      </c>
      <c r="AS20" s="1">
        <v>28</v>
      </c>
      <c r="AU20" s="1"/>
      <c r="AW20" s="53"/>
      <c r="AX20" s="117"/>
    </row>
    <row r="21" spans="1:50" ht="14" hidden="1" customHeight="1" outlineLevel="1" x14ac:dyDescent="0.2">
      <c r="A21" t="s">
        <v>2523</v>
      </c>
      <c r="B21" s="9" t="s">
        <v>2109</v>
      </c>
      <c r="C21" s="1">
        <f t="shared" si="0"/>
        <v>605</v>
      </c>
      <c r="D21" s="7">
        <f>IF(N21&gt;0, RANK(N21,(N21:P21,Q21:AE21)),0)</f>
        <v>2</v>
      </c>
      <c r="E21" s="7">
        <f>IF(O21&gt;0,RANK(O21,(N21:P21,Q21:AE21)),0)</f>
        <v>1</v>
      </c>
      <c r="F21" s="7">
        <f t="shared" si="1"/>
        <v>3</v>
      </c>
      <c r="G21" s="1">
        <f t="shared" si="2"/>
        <v>277</v>
      </c>
      <c r="H21" s="2">
        <f t="shared" si="3"/>
        <v>0.45785123966942148</v>
      </c>
      <c r="I21" s="8"/>
      <c r="J21" s="2">
        <f t="shared" si="4"/>
        <v>0.23966942148760331</v>
      </c>
      <c r="K21" s="2">
        <f t="shared" si="5"/>
        <v>0.69752066115702482</v>
      </c>
      <c r="L21" s="2">
        <f t="shared" si="6"/>
        <v>3.8016528925619832E-2</v>
      </c>
      <c r="M21" s="2">
        <f t="shared" si="7"/>
        <v>2.479338842975206E-2</v>
      </c>
      <c r="N21" s="56">
        <v>145</v>
      </c>
      <c r="O21" s="56">
        <v>422</v>
      </c>
      <c r="P21" s="56">
        <v>23</v>
      </c>
      <c r="Q21" s="56"/>
      <c r="R21" s="56"/>
      <c r="S21" s="56"/>
      <c r="T21" s="57"/>
      <c r="X21" s="53">
        <v>0</v>
      </c>
      <c r="Y21" s="53">
        <v>15</v>
      </c>
      <c r="Z21" s="53"/>
      <c r="AA21" s="53"/>
      <c r="AB21" s="53"/>
      <c r="AG21" t="str">
        <f t="shared" si="8"/>
        <v>Ashland</v>
      </c>
      <c r="AH21" t="s">
        <v>2472</v>
      </c>
      <c r="AI21">
        <v>2</v>
      </c>
      <c r="AK21">
        <v>2</v>
      </c>
      <c r="AL21" s="91">
        <v>23</v>
      </c>
      <c r="AM21" s="93">
        <v>3</v>
      </c>
      <c r="AN21" s="93">
        <v>15</v>
      </c>
      <c r="AO21" s="96">
        <v>1710</v>
      </c>
      <c r="AP21" s="96">
        <f t="shared" si="9"/>
        <v>23003</v>
      </c>
      <c r="AQ21" t="s">
        <v>298</v>
      </c>
      <c r="AR21">
        <f t="shared" si="10"/>
        <v>2301710</v>
      </c>
      <c r="AS21" s="1">
        <v>15</v>
      </c>
      <c r="AU21" s="1"/>
      <c r="AW21" s="53"/>
      <c r="AX21" s="117"/>
    </row>
    <row r="22" spans="1:50" ht="14" hidden="1" customHeight="1" outlineLevel="1" x14ac:dyDescent="0.2">
      <c r="A22" t="s">
        <v>479</v>
      </c>
      <c r="B22" s="9" t="s">
        <v>2109</v>
      </c>
      <c r="C22" s="1">
        <f t="shared" si="0"/>
        <v>504</v>
      </c>
      <c r="D22" s="7">
        <f>IF(N22&gt;0, RANK(N22,(N22:P22,Q22:AE22)),0)</f>
        <v>2</v>
      </c>
      <c r="E22" s="7">
        <f>IF(O22&gt;0,RANK(O22,(N22:P22,Q22:AE22)),0)</f>
        <v>1</v>
      </c>
      <c r="F22" s="7">
        <f t="shared" si="1"/>
        <v>3</v>
      </c>
      <c r="G22" s="1">
        <f t="shared" si="2"/>
        <v>231</v>
      </c>
      <c r="H22" s="2">
        <f t="shared" si="3"/>
        <v>0.45833333333333331</v>
      </c>
      <c r="I22" s="8"/>
      <c r="J22" s="2">
        <f t="shared" si="4"/>
        <v>0.22619047619047619</v>
      </c>
      <c r="K22" s="2">
        <f t="shared" si="5"/>
        <v>0.68452380952380953</v>
      </c>
      <c r="L22" s="2">
        <f t="shared" si="6"/>
        <v>7.7380952380952384E-2</v>
      </c>
      <c r="M22" s="2">
        <f t="shared" si="7"/>
        <v>1.1904761904761918E-2</v>
      </c>
      <c r="N22" s="56">
        <v>114</v>
      </c>
      <c r="O22" s="56">
        <v>345</v>
      </c>
      <c r="P22" s="56">
        <v>39</v>
      </c>
      <c r="Q22" s="56"/>
      <c r="R22" s="56"/>
      <c r="S22" s="56"/>
      <c r="T22" s="57"/>
      <c r="X22" s="53">
        <v>0</v>
      </c>
      <c r="Y22" s="53">
        <v>6</v>
      </c>
      <c r="Z22" s="53"/>
      <c r="AA22" s="53"/>
      <c r="AB22" s="53"/>
      <c r="AG22" t="str">
        <f t="shared" si="8"/>
        <v>Athens</v>
      </c>
      <c r="AH22" t="s">
        <v>1798</v>
      </c>
      <c r="AI22">
        <v>2</v>
      </c>
      <c r="AK22">
        <v>2</v>
      </c>
      <c r="AL22" s="91">
        <v>23</v>
      </c>
      <c r="AM22" s="93">
        <v>25</v>
      </c>
      <c r="AN22" s="93">
        <v>10</v>
      </c>
      <c r="AO22" s="96">
        <v>1885</v>
      </c>
      <c r="AP22" s="96">
        <f t="shared" si="9"/>
        <v>23025</v>
      </c>
      <c r="AQ22" t="s">
        <v>298</v>
      </c>
      <c r="AR22">
        <f t="shared" si="10"/>
        <v>2301885</v>
      </c>
      <c r="AS22" s="1">
        <v>11</v>
      </c>
      <c r="AU22" s="1"/>
      <c r="AW22" s="53"/>
      <c r="AX22" s="117"/>
    </row>
    <row r="23" spans="1:50" ht="14" hidden="1" customHeight="1" outlineLevel="1" x14ac:dyDescent="0.2">
      <c r="A23" t="s">
        <v>381</v>
      </c>
      <c r="B23" s="9" t="s">
        <v>2109</v>
      </c>
      <c r="C23" s="1">
        <f t="shared" si="0"/>
        <v>172</v>
      </c>
      <c r="D23" s="7">
        <f>IF(N23&gt;0, RANK(N23,(N23:P23,Q23:AE23)),0)</f>
        <v>2</v>
      </c>
      <c r="E23" s="7">
        <f>IF(O23&gt;0,RANK(O23,(N23:P23,Q23:AE23)),0)</f>
        <v>1</v>
      </c>
      <c r="F23" s="7">
        <f t="shared" si="1"/>
        <v>4</v>
      </c>
      <c r="G23" s="1">
        <f t="shared" si="2"/>
        <v>83</v>
      </c>
      <c r="H23" s="2">
        <f t="shared" si="3"/>
        <v>0.48255813953488375</v>
      </c>
      <c r="I23" s="8"/>
      <c r="J23" s="2">
        <f t="shared" si="4"/>
        <v>0.22674418604651161</v>
      </c>
      <c r="K23" s="2">
        <f t="shared" si="5"/>
        <v>0.70930232558139539</v>
      </c>
      <c r="L23" s="2">
        <f t="shared" si="6"/>
        <v>2.9069767441860465E-2</v>
      </c>
      <c r="M23" s="2">
        <f t="shared" si="7"/>
        <v>3.4883720930232565E-2</v>
      </c>
      <c r="N23" s="56">
        <v>39</v>
      </c>
      <c r="O23" s="56">
        <v>122</v>
      </c>
      <c r="P23" s="56">
        <v>5</v>
      </c>
      <c r="Q23" s="56"/>
      <c r="R23" s="56"/>
      <c r="S23" s="56"/>
      <c r="T23" s="57"/>
      <c r="X23" s="53">
        <v>0</v>
      </c>
      <c r="Y23" s="53">
        <v>6</v>
      </c>
      <c r="Z23" s="53"/>
      <c r="AA23" s="53"/>
      <c r="AB23" s="53"/>
      <c r="AG23" t="str">
        <f t="shared" si="8"/>
        <v>Atkinson</v>
      </c>
      <c r="AH23" t="s">
        <v>655</v>
      </c>
      <c r="AI23">
        <v>2</v>
      </c>
      <c r="AK23">
        <v>2</v>
      </c>
      <c r="AL23" s="91">
        <v>23</v>
      </c>
      <c r="AM23" s="93">
        <v>21</v>
      </c>
      <c r="AN23" s="93">
        <v>10</v>
      </c>
      <c r="AO23" s="96">
        <v>1920</v>
      </c>
      <c r="AP23" s="96">
        <f t="shared" si="9"/>
        <v>23021</v>
      </c>
      <c r="AQ23" t="s">
        <v>298</v>
      </c>
      <c r="AR23">
        <f t="shared" si="10"/>
        <v>2301920</v>
      </c>
      <c r="AS23" s="1">
        <v>3</v>
      </c>
      <c r="AU23" s="1"/>
      <c r="AW23" s="53"/>
      <c r="AX23" s="117"/>
    </row>
    <row r="24" spans="1:50" ht="14" hidden="1" customHeight="1" outlineLevel="1" x14ac:dyDescent="0.2">
      <c r="A24" t="s">
        <v>2011</v>
      </c>
      <c r="B24" s="9" t="s">
        <v>2109</v>
      </c>
      <c r="C24" s="1">
        <f t="shared" si="0"/>
        <v>12285</v>
      </c>
      <c r="D24" s="7">
        <f>IF(N24&gt;0, RANK(N24,(N24:P24,Q24:AE24)),0)</f>
        <v>2</v>
      </c>
      <c r="E24" s="7">
        <f>IF(O24&gt;0,RANK(O24,(N24:P24,Q24:AE24)),0)</f>
        <v>1</v>
      </c>
      <c r="F24" s="7">
        <f t="shared" si="1"/>
        <v>3</v>
      </c>
      <c r="G24" s="1">
        <f t="shared" ref="G24:G85" si="11">IF(C24&gt;0,MAX(N24:P24)-LARGE(N24:P24,2),0)</f>
        <v>1029</v>
      </c>
      <c r="H24" s="2">
        <f t="shared" ref="H24:H85" si="12">IF(C24&gt;0,G24/C24,0)</f>
        <v>8.3760683760683755E-2</v>
      </c>
      <c r="I24" s="8"/>
      <c r="J24" s="2">
        <f t="shared" si="4"/>
        <v>0.42433862433862435</v>
      </c>
      <c r="K24" s="2">
        <f t="shared" si="5"/>
        <v>0.50809930809930814</v>
      </c>
      <c r="L24" s="2">
        <f t="shared" si="6"/>
        <v>4.7049247049247046E-2</v>
      </c>
      <c r="M24" s="2">
        <f t="shared" si="7"/>
        <v>2.0512820512820461E-2</v>
      </c>
      <c r="N24" s="56">
        <v>5213</v>
      </c>
      <c r="O24" s="56">
        <v>6242</v>
      </c>
      <c r="P24" s="56">
        <v>578</v>
      </c>
      <c r="Q24" s="56"/>
      <c r="R24" s="56"/>
      <c r="S24" s="56"/>
      <c r="T24" s="57"/>
      <c r="X24" s="53">
        <v>2</v>
      </c>
      <c r="Y24" s="53">
        <v>250</v>
      </c>
      <c r="Z24" s="53"/>
      <c r="AA24" s="53"/>
      <c r="AB24" s="53"/>
      <c r="AG24" t="str">
        <f t="shared" si="8"/>
        <v>Auburn</v>
      </c>
      <c r="AH24" t="s">
        <v>96</v>
      </c>
      <c r="AI24">
        <v>2</v>
      </c>
      <c r="AK24">
        <v>2</v>
      </c>
      <c r="AL24" s="91">
        <v>23</v>
      </c>
      <c r="AM24" s="93">
        <v>1</v>
      </c>
      <c r="AN24" s="93">
        <v>5</v>
      </c>
      <c r="AO24" s="96">
        <v>2060</v>
      </c>
      <c r="AP24" s="96">
        <f t="shared" si="9"/>
        <v>23001</v>
      </c>
      <c r="AQ24" t="s">
        <v>1921</v>
      </c>
      <c r="AR24">
        <f t="shared" si="10"/>
        <v>2302060</v>
      </c>
      <c r="AS24" s="1">
        <v>145</v>
      </c>
      <c r="AU24" s="1"/>
      <c r="AW24" s="53"/>
      <c r="AX24" s="117"/>
    </row>
    <row r="25" spans="1:50" ht="14" hidden="1" customHeight="1" outlineLevel="1" x14ac:dyDescent="0.2">
      <c r="A25" t="s">
        <v>631</v>
      </c>
      <c r="B25" s="9" t="s">
        <v>2109</v>
      </c>
      <c r="C25" s="1">
        <f t="shared" si="0"/>
        <v>9732</v>
      </c>
      <c r="D25" s="7">
        <f>IF(N25&gt;0, RANK(N25,(N25:P25,Q25:AE25)),0)</f>
        <v>2</v>
      </c>
      <c r="E25" s="7">
        <f>IF(O25&gt;0,RANK(O25,(N25:P25,Q25:AE25)),0)</f>
        <v>1</v>
      </c>
      <c r="F25" s="7">
        <f t="shared" si="1"/>
        <v>3</v>
      </c>
      <c r="G25" s="1">
        <f t="shared" si="11"/>
        <v>552</v>
      </c>
      <c r="H25" s="2">
        <f t="shared" si="12"/>
        <v>5.6720098643649818E-2</v>
      </c>
      <c r="I25" s="8"/>
      <c r="J25" s="2">
        <f t="shared" si="4"/>
        <v>0.43680641183723795</v>
      </c>
      <c r="K25" s="2">
        <f t="shared" si="5"/>
        <v>0.4935265104808878</v>
      </c>
      <c r="L25" s="2">
        <f t="shared" si="6"/>
        <v>4.8088779284833537E-2</v>
      </c>
      <c r="M25" s="2">
        <f t="shared" si="7"/>
        <v>2.1578298397040764E-2</v>
      </c>
      <c r="N25" s="56">
        <v>4251</v>
      </c>
      <c r="O25" s="56">
        <v>4803</v>
      </c>
      <c r="P25" s="56">
        <v>468</v>
      </c>
      <c r="Q25" s="56"/>
      <c r="R25" s="56"/>
      <c r="S25" s="56"/>
      <c r="T25" s="57"/>
      <c r="X25" s="53">
        <v>3</v>
      </c>
      <c r="Y25" s="53">
        <v>207</v>
      </c>
      <c r="Z25" s="53"/>
      <c r="AA25" s="53"/>
      <c r="AB25" s="53"/>
      <c r="AG25" t="str">
        <f t="shared" si="8"/>
        <v>Augusta</v>
      </c>
      <c r="AH25" t="s">
        <v>270</v>
      </c>
      <c r="AI25">
        <v>1</v>
      </c>
      <c r="AK25">
        <v>2</v>
      </c>
      <c r="AL25" s="91">
        <v>23</v>
      </c>
      <c r="AM25" s="93">
        <v>11</v>
      </c>
      <c r="AN25" s="93">
        <v>10</v>
      </c>
      <c r="AO25" s="96">
        <v>2100</v>
      </c>
      <c r="AP25" s="96">
        <f t="shared" si="9"/>
        <v>23011</v>
      </c>
      <c r="AQ25" t="s">
        <v>1921</v>
      </c>
      <c r="AR25">
        <f t="shared" si="10"/>
        <v>2302100</v>
      </c>
      <c r="AS25" s="1">
        <v>123</v>
      </c>
      <c r="AU25" s="1"/>
      <c r="AW25" s="53"/>
      <c r="AX25" s="117"/>
    </row>
    <row r="26" spans="1:50" ht="14" hidden="1" customHeight="1" outlineLevel="1" x14ac:dyDescent="0.2">
      <c r="A26" t="s">
        <v>1690</v>
      </c>
      <c r="B26" s="9" t="s">
        <v>2109</v>
      </c>
      <c r="C26" s="1">
        <f t="shared" si="0"/>
        <v>72</v>
      </c>
      <c r="D26" s="7">
        <f>IF(N26&gt;0, RANK(N26,(N26:P26,Q26:AE26)),0)</f>
        <v>2</v>
      </c>
      <c r="E26" s="7">
        <f>IF(O26&gt;0,RANK(O26,(N26:P26,Q26:AE26)),0)</f>
        <v>1</v>
      </c>
      <c r="F26" s="7">
        <f t="shared" si="1"/>
        <v>3</v>
      </c>
      <c r="G26" s="1">
        <f t="shared" si="11"/>
        <v>23</v>
      </c>
      <c r="H26" s="2">
        <f t="shared" si="12"/>
        <v>0.31944444444444442</v>
      </c>
      <c r="I26" s="8"/>
      <c r="J26" s="2">
        <f t="shared" si="4"/>
        <v>0.30555555555555558</v>
      </c>
      <c r="K26" s="2">
        <f t="shared" si="5"/>
        <v>0.625</v>
      </c>
      <c r="L26" s="2">
        <f t="shared" si="6"/>
        <v>4.1666666666666664E-2</v>
      </c>
      <c r="M26" s="2">
        <f t="shared" si="7"/>
        <v>2.7777777777777755E-2</v>
      </c>
      <c r="N26" s="56">
        <v>22</v>
      </c>
      <c r="O26" s="56">
        <v>45</v>
      </c>
      <c r="P26" s="56">
        <v>3</v>
      </c>
      <c r="Q26" s="56"/>
      <c r="R26" s="56"/>
      <c r="S26" s="56"/>
      <c r="T26" s="57"/>
      <c r="X26" s="53">
        <v>0</v>
      </c>
      <c r="Y26" s="53">
        <v>2</v>
      </c>
      <c r="Z26" s="53"/>
      <c r="AA26" s="53"/>
      <c r="AB26" s="53"/>
      <c r="AG26" t="str">
        <f t="shared" si="8"/>
        <v>Aurora</v>
      </c>
      <c r="AH26" t="s">
        <v>12</v>
      </c>
      <c r="AI26">
        <v>2</v>
      </c>
      <c r="AK26">
        <v>2</v>
      </c>
      <c r="AL26" s="91">
        <v>23</v>
      </c>
      <c r="AM26" s="93">
        <v>9</v>
      </c>
      <c r="AN26" s="93">
        <v>10</v>
      </c>
      <c r="AO26" s="96">
        <v>2165</v>
      </c>
      <c r="AP26" s="96">
        <f t="shared" si="9"/>
        <v>23009</v>
      </c>
      <c r="AQ26" t="s">
        <v>298</v>
      </c>
      <c r="AR26">
        <f t="shared" si="10"/>
        <v>2302165</v>
      </c>
      <c r="AS26" s="1">
        <v>0</v>
      </c>
      <c r="AU26" s="1"/>
      <c r="AW26" s="53"/>
      <c r="AX26" s="117"/>
    </row>
    <row r="27" spans="1:50" ht="14" hidden="1" customHeight="1" outlineLevel="1" x14ac:dyDescent="0.2">
      <c r="A27" t="s">
        <v>2012</v>
      </c>
      <c r="B27" s="9" t="s">
        <v>2109</v>
      </c>
      <c r="C27" s="1">
        <f t="shared" si="0"/>
        <v>260</v>
      </c>
      <c r="D27" s="7">
        <f>IF(N27&gt;0, RANK(N27,(N27:P27,Q27:AE27)),0)</f>
        <v>2</v>
      </c>
      <c r="E27" s="7">
        <f>IF(O27&gt;0,RANK(O27,(N27:P27,Q27:AE27)),0)</f>
        <v>1</v>
      </c>
      <c r="F27" s="7">
        <f t="shared" si="1"/>
        <v>3</v>
      </c>
      <c r="G27" s="1">
        <f t="shared" si="11"/>
        <v>97</v>
      </c>
      <c r="H27" s="2">
        <f t="shared" si="12"/>
        <v>0.37307692307692308</v>
      </c>
      <c r="I27" s="8"/>
      <c r="J27" s="2">
        <f t="shared" si="4"/>
        <v>0.2846153846153846</v>
      </c>
      <c r="K27" s="2">
        <f t="shared" si="5"/>
        <v>0.65769230769230769</v>
      </c>
      <c r="L27" s="2">
        <f t="shared" si="6"/>
        <v>4.230769230769231E-2</v>
      </c>
      <c r="M27" s="2">
        <f t="shared" si="7"/>
        <v>1.5384615384615399E-2</v>
      </c>
      <c r="N27" s="56">
        <v>74</v>
      </c>
      <c r="O27" s="56">
        <v>171</v>
      </c>
      <c r="P27" s="56">
        <v>11</v>
      </c>
      <c r="Q27" s="56"/>
      <c r="R27" s="56"/>
      <c r="S27" s="56"/>
      <c r="T27" s="57"/>
      <c r="X27" s="53">
        <v>0</v>
      </c>
      <c r="Y27" s="53">
        <v>4</v>
      </c>
      <c r="Z27" s="53"/>
      <c r="AA27" s="53"/>
      <c r="AB27" s="53"/>
      <c r="AG27" t="str">
        <f t="shared" si="8"/>
        <v>Avon</v>
      </c>
      <c r="AH27" t="s">
        <v>2356</v>
      </c>
      <c r="AI27">
        <v>2</v>
      </c>
      <c r="AK27">
        <v>2</v>
      </c>
      <c r="AL27" s="91">
        <v>23</v>
      </c>
      <c r="AM27" s="93">
        <v>7</v>
      </c>
      <c r="AN27" s="93">
        <v>5</v>
      </c>
      <c r="AO27" s="96">
        <v>2235</v>
      </c>
      <c r="AP27" s="96">
        <f t="shared" si="9"/>
        <v>23007</v>
      </c>
      <c r="AQ27" t="s">
        <v>298</v>
      </c>
      <c r="AR27">
        <f t="shared" si="10"/>
        <v>2302235</v>
      </c>
      <c r="AS27" s="1">
        <v>4</v>
      </c>
      <c r="AU27" s="1"/>
      <c r="AW27" s="53"/>
      <c r="AX27" s="117"/>
    </row>
    <row r="28" spans="1:50" ht="14" hidden="1" customHeight="1" outlineLevel="1" x14ac:dyDescent="0.2">
      <c r="A28" t="s">
        <v>2231</v>
      </c>
      <c r="B28" s="9" t="s">
        <v>2109</v>
      </c>
      <c r="C28" s="1">
        <f t="shared" si="0"/>
        <v>668</v>
      </c>
      <c r="D28" s="7">
        <f>IF(N28&gt;0, RANK(N28,(N28:P28,Q28:AE28)),0)</f>
        <v>2</v>
      </c>
      <c r="E28" s="7">
        <f>IF(O28&gt;0,RANK(O28,(N28:P28,Q28:AE28)),0)</f>
        <v>1</v>
      </c>
      <c r="F28" s="7">
        <f t="shared" si="1"/>
        <v>4</v>
      </c>
      <c r="G28" s="1">
        <f t="shared" si="11"/>
        <v>299</v>
      </c>
      <c r="H28" s="2">
        <f t="shared" si="12"/>
        <v>0.44760479041916168</v>
      </c>
      <c r="I28" s="8"/>
      <c r="J28" s="2">
        <f t="shared" si="4"/>
        <v>0.25</v>
      </c>
      <c r="K28" s="2">
        <f t="shared" si="5"/>
        <v>0.69760479041916168</v>
      </c>
      <c r="L28" s="2">
        <f t="shared" si="6"/>
        <v>1.7964071856287425E-2</v>
      </c>
      <c r="M28" s="2">
        <f t="shared" si="7"/>
        <v>3.4431137724550892E-2</v>
      </c>
      <c r="N28" s="56">
        <v>167</v>
      </c>
      <c r="O28" s="56">
        <v>466</v>
      </c>
      <c r="P28" s="56">
        <v>12</v>
      </c>
      <c r="Q28" s="56"/>
      <c r="R28" s="56"/>
      <c r="S28" s="56"/>
      <c r="T28" s="57"/>
      <c r="X28" s="53">
        <v>3</v>
      </c>
      <c r="Y28" s="53">
        <v>20</v>
      </c>
      <c r="Z28" s="53"/>
      <c r="AA28" s="53"/>
      <c r="AB28" s="53"/>
      <c r="AG28" t="str">
        <f t="shared" si="8"/>
        <v>Baileyville</v>
      </c>
      <c r="AH28" t="s">
        <v>1845</v>
      </c>
      <c r="AI28">
        <v>2</v>
      </c>
      <c r="AK28">
        <v>2</v>
      </c>
      <c r="AL28" s="91">
        <v>23</v>
      </c>
      <c r="AM28" s="93">
        <v>29</v>
      </c>
      <c r="AN28" s="93">
        <v>15</v>
      </c>
      <c r="AO28" s="96">
        <v>2480</v>
      </c>
      <c r="AP28" s="96">
        <f t="shared" si="9"/>
        <v>23029</v>
      </c>
      <c r="AQ28" t="s">
        <v>298</v>
      </c>
      <c r="AR28">
        <f t="shared" si="10"/>
        <v>2302480</v>
      </c>
      <c r="AS28" s="1">
        <v>8</v>
      </c>
      <c r="AU28" s="1"/>
      <c r="AW28" s="53"/>
      <c r="AX28" s="117"/>
    </row>
    <row r="29" spans="1:50" ht="14" hidden="1" customHeight="1" outlineLevel="1" x14ac:dyDescent="0.2">
      <c r="A29" t="s">
        <v>606</v>
      </c>
      <c r="B29" s="9" t="s">
        <v>2109</v>
      </c>
      <c r="C29" s="1">
        <f t="shared" si="0"/>
        <v>999</v>
      </c>
      <c r="D29" s="7">
        <f>IF(N29&gt;0, RANK(N29,(N29:P29,Q29:AE29)),0)</f>
        <v>2</v>
      </c>
      <c r="E29" s="7">
        <f>IF(O29&gt;0,RANK(O29,(N29:P29,Q29:AE29)),0)</f>
        <v>1</v>
      </c>
      <c r="F29" s="7">
        <f t="shared" si="1"/>
        <v>3</v>
      </c>
      <c r="G29" s="1">
        <f t="shared" si="11"/>
        <v>437</v>
      </c>
      <c r="H29" s="2">
        <f t="shared" si="12"/>
        <v>0.43743743743743746</v>
      </c>
      <c r="I29" s="8"/>
      <c r="J29" s="2">
        <f t="shared" si="4"/>
        <v>0.25225225225225223</v>
      </c>
      <c r="K29" s="2">
        <f t="shared" si="5"/>
        <v>0.68968968968968969</v>
      </c>
      <c r="L29" s="2">
        <f t="shared" si="6"/>
        <v>3.3033033033033031E-2</v>
      </c>
      <c r="M29" s="2">
        <f t="shared" si="7"/>
        <v>2.5025025025025051E-2</v>
      </c>
      <c r="N29" s="56">
        <v>252</v>
      </c>
      <c r="O29" s="56">
        <v>689</v>
      </c>
      <c r="P29" s="56">
        <v>33</v>
      </c>
      <c r="Q29" s="56"/>
      <c r="R29" s="56"/>
      <c r="S29" s="56"/>
      <c r="T29" s="57"/>
      <c r="X29" s="53">
        <v>1</v>
      </c>
      <c r="Y29" s="53">
        <v>24</v>
      </c>
      <c r="Z29" s="53"/>
      <c r="AA29" s="53"/>
      <c r="AB29" s="53"/>
      <c r="AG29" t="str">
        <f t="shared" si="8"/>
        <v>Baldwin</v>
      </c>
      <c r="AH29" t="s">
        <v>162</v>
      </c>
      <c r="AI29">
        <v>1</v>
      </c>
      <c r="AK29">
        <v>2</v>
      </c>
      <c r="AL29" s="91">
        <v>23</v>
      </c>
      <c r="AM29" s="93">
        <v>5</v>
      </c>
      <c r="AN29" s="93">
        <v>5</v>
      </c>
      <c r="AO29" s="96">
        <v>2655</v>
      </c>
      <c r="AP29" s="96">
        <f t="shared" si="9"/>
        <v>23005</v>
      </c>
      <c r="AQ29" t="s">
        <v>298</v>
      </c>
      <c r="AR29">
        <f t="shared" si="10"/>
        <v>2302655</v>
      </c>
      <c r="AS29" s="1">
        <v>6</v>
      </c>
      <c r="AU29" s="1"/>
      <c r="AW29" s="53"/>
      <c r="AX29" s="117"/>
    </row>
    <row r="30" spans="1:50" ht="14" hidden="1" customHeight="1" outlineLevel="1" x14ac:dyDescent="0.2">
      <c r="A30" t="s">
        <v>10</v>
      </c>
      <c r="B30" s="9" t="s">
        <v>2109</v>
      </c>
      <c r="C30" s="1">
        <f t="shared" si="0"/>
        <v>0</v>
      </c>
      <c r="D30" s="7">
        <f>IF(N30&gt;0, RANK(N30,(N30:P30,Q30:AE30)),0)</f>
        <v>0</v>
      </c>
      <c r="E30" s="7">
        <f>IF(O30&gt;0,RANK(O30,(N30:P30,Q30:AE30)),0)</f>
        <v>0</v>
      </c>
      <c r="F30" s="7">
        <f t="shared" si="1"/>
        <v>0</v>
      </c>
      <c r="G30" s="1">
        <f t="shared" si="11"/>
        <v>0</v>
      </c>
      <c r="H30" s="2">
        <f t="shared" si="12"/>
        <v>0</v>
      </c>
      <c r="I30" s="8"/>
      <c r="J30" s="2" t="str">
        <f t="shared" si="4"/>
        <v>-</v>
      </c>
      <c r="K30" s="2" t="str">
        <f t="shared" si="5"/>
        <v>-</v>
      </c>
      <c r="L30" s="2" t="str">
        <f t="shared" si="6"/>
        <v>-</v>
      </c>
      <c r="M30" s="2" t="str">
        <f t="shared" si="7"/>
        <v>-</v>
      </c>
      <c r="N30" s="56"/>
      <c r="O30" s="56"/>
      <c r="P30" s="56"/>
      <c r="Q30" s="56"/>
      <c r="R30" s="56"/>
      <c r="S30" s="56"/>
      <c r="T30" s="57"/>
      <c r="Y30" s="53"/>
      <c r="Z30" s="53"/>
      <c r="AA30" s="53"/>
      <c r="AB30" s="53"/>
      <c r="AG30" t="str">
        <f t="shared" si="8"/>
        <v>Bancroft</v>
      </c>
      <c r="AH30" t="s">
        <v>2472</v>
      </c>
      <c r="AI30">
        <v>2</v>
      </c>
      <c r="AK30">
        <v>2</v>
      </c>
      <c r="AL30" s="91">
        <v>23</v>
      </c>
      <c r="AM30" s="93">
        <v>3</v>
      </c>
      <c r="AN30" s="93">
        <v>20</v>
      </c>
      <c r="AO30" s="96">
        <v>2760</v>
      </c>
      <c r="AP30" s="96">
        <f>AL30*1000+AM30</f>
        <v>23003</v>
      </c>
      <c r="AQ30" t="s">
        <v>298</v>
      </c>
      <c r="AR30">
        <f>AL30*100000+AO30</f>
        <v>2302760</v>
      </c>
      <c r="AU30" s="1"/>
      <c r="AW30" s="53"/>
      <c r="AX30" s="117"/>
    </row>
    <row r="31" spans="1:50" ht="14" hidden="1" customHeight="1" outlineLevel="1" x14ac:dyDescent="0.2">
      <c r="A31" t="s">
        <v>1766</v>
      </c>
      <c r="B31" s="9" t="s">
        <v>2109</v>
      </c>
      <c r="C31" s="1">
        <f t="shared" si="0"/>
        <v>16192</v>
      </c>
      <c r="D31" s="7">
        <f>IF(N31&gt;0, RANK(N31,(N31:P31,Q31:AE31)),0)</f>
        <v>2</v>
      </c>
      <c r="E31" s="7">
        <f>IF(O31&gt;0,RANK(O31,(N31:P31,Q31:AE31)),0)</f>
        <v>1</v>
      </c>
      <c r="F31" s="7">
        <f t="shared" si="1"/>
        <v>3</v>
      </c>
      <c r="G31" s="1">
        <f t="shared" si="11"/>
        <v>93</v>
      </c>
      <c r="H31" s="2">
        <f t="shared" si="12"/>
        <v>5.743577075098814E-3</v>
      </c>
      <c r="I31" s="8"/>
      <c r="J31" s="2">
        <f t="shared" si="4"/>
        <v>0.4610918972332016</v>
      </c>
      <c r="K31" s="2">
        <f t="shared" si="5"/>
        <v>0.46683547430830041</v>
      </c>
      <c r="L31" s="2">
        <f t="shared" si="6"/>
        <v>5.2000988142292488E-2</v>
      </c>
      <c r="M31" s="2">
        <f t="shared" si="7"/>
        <v>2.0071640316205445E-2</v>
      </c>
      <c r="N31" s="56">
        <v>7466</v>
      </c>
      <c r="O31" s="56">
        <v>7559</v>
      </c>
      <c r="P31" s="56">
        <v>842</v>
      </c>
      <c r="Q31" s="56"/>
      <c r="R31" s="56"/>
      <c r="S31" s="56"/>
      <c r="T31" s="57"/>
      <c r="X31" s="53">
        <v>21</v>
      </c>
      <c r="Y31" s="53">
        <v>304</v>
      </c>
      <c r="Z31" s="53"/>
      <c r="AA31" s="53"/>
      <c r="AB31" s="53"/>
      <c r="AG31" t="str">
        <f t="shared" si="8"/>
        <v>Bangor</v>
      </c>
      <c r="AH31" t="s">
        <v>1369</v>
      </c>
      <c r="AI31">
        <v>2</v>
      </c>
      <c r="AK31">
        <v>2</v>
      </c>
      <c r="AL31" s="91">
        <v>23</v>
      </c>
      <c r="AM31" s="93">
        <v>19</v>
      </c>
      <c r="AN31" s="93">
        <v>10</v>
      </c>
      <c r="AO31" s="96">
        <v>2795</v>
      </c>
      <c r="AP31" s="96">
        <f t="shared" si="9"/>
        <v>23019</v>
      </c>
      <c r="AQ31" t="s">
        <v>1921</v>
      </c>
      <c r="AR31">
        <f t="shared" si="10"/>
        <v>2302795</v>
      </c>
      <c r="AS31" s="1">
        <v>195</v>
      </c>
      <c r="AU31" s="1"/>
      <c r="AW31" s="53"/>
      <c r="AX31" s="117"/>
    </row>
    <row r="32" spans="1:50" ht="14" hidden="1" customHeight="1" outlineLevel="1" x14ac:dyDescent="0.2">
      <c r="A32" t="s">
        <v>256</v>
      </c>
      <c r="B32" s="9" t="s">
        <v>2109</v>
      </c>
      <c r="C32" s="1">
        <f t="shared" si="0"/>
        <v>3582</v>
      </c>
      <c r="D32" s="7">
        <f>IF(N32&gt;0, RANK(N32,(N32:P32,Q32:AE32)),0)</f>
        <v>1</v>
      </c>
      <c r="E32" s="7">
        <f>IF(O32&gt;0,RANK(O32,(N32:P32,Q32:AE32)),0)</f>
        <v>2</v>
      </c>
      <c r="F32" s="7">
        <f t="shared" si="1"/>
        <v>3</v>
      </c>
      <c r="G32" s="1">
        <f t="shared" si="11"/>
        <v>1236</v>
      </c>
      <c r="H32" s="2">
        <f t="shared" si="12"/>
        <v>0.34505862646566166</v>
      </c>
      <c r="I32" s="8"/>
      <c r="J32" s="2">
        <f t="shared" si="4"/>
        <v>0.63400335008375208</v>
      </c>
      <c r="K32" s="2">
        <f t="shared" si="5"/>
        <v>0.28894472361809043</v>
      </c>
      <c r="L32" s="2">
        <f t="shared" si="6"/>
        <v>6.1697375767727526E-2</v>
      </c>
      <c r="M32" s="2">
        <f t="shared" si="7"/>
        <v>1.5354550530429965E-2</v>
      </c>
      <c r="N32" s="56">
        <v>2271</v>
      </c>
      <c r="O32" s="56">
        <v>1035</v>
      </c>
      <c r="P32" s="56">
        <v>221</v>
      </c>
      <c r="Q32" s="56"/>
      <c r="R32" s="56"/>
      <c r="S32" s="56"/>
      <c r="T32" s="57"/>
      <c r="X32" s="53">
        <v>0</v>
      </c>
      <c r="Y32" s="53">
        <v>55</v>
      </c>
      <c r="Z32" s="53"/>
      <c r="AA32" s="53"/>
      <c r="AB32" s="53"/>
      <c r="AG32" t="str">
        <f t="shared" si="8"/>
        <v>Bar Harbor</v>
      </c>
      <c r="AH32" t="s">
        <v>12</v>
      </c>
      <c r="AI32">
        <v>2</v>
      </c>
      <c r="AK32">
        <v>2</v>
      </c>
      <c r="AL32" s="91">
        <v>23</v>
      </c>
      <c r="AM32" s="93">
        <v>9</v>
      </c>
      <c r="AN32" s="93">
        <v>15</v>
      </c>
      <c r="AO32" s="96">
        <v>2865</v>
      </c>
      <c r="AP32" s="96">
        <f t="shared" si="9"/>
        <v>23009</v>
      </c>
      <c r="AQ32" t="s">
        <v>298</v>
      </c>
      <c r="AR32">
        <f t="shared" si="10"/>
        <v>2302865</v>
      </c>
      <c r="AS32" s="1">
        <v>26</v>
      </c>
      <c r="AU32" s="1"/>
      <c r="AW32" s="53"/>
      <c r="AX32" s="117"/>
    </row>
    <row r="33" spans="1:50" ht="14" hidden="1" customHeight="1" outlineLevel="1" x14ac:dyDescent="0.2">
      <c r="A33" t="s">
        <v>585</v>
      </c>
      <c r="B33" s="9" t="s">
        <v>2109</v>
      </c>
      <c r="C33" s="1">
        <f t="shared" si="0"/>
        <v>112</v>
      </c>
      <c r="D33" s="7">
        <f>IF(N33&gt;0, RANK(N33,(N33:P33,Q33:AE33)),0)</f>
        <v>2</v>
      </c>
      <c r="E33" s="7">
        <f>IF(O33&gt;0,RANK(O33,(N33:P33,Q33:AE33)),0)</f>
        <v>1</v>
      </c>
      <c r="F33" s="7">
        <f t="shared" si="1"/>
        <v>3</v>
      </c>
      <c r="G33" s="1">
        <f t="shared" si="11"/>
        <v>31</v>
      </c>
      <c r="H33" s="2">
        <f t="shared" si="12"/>
        <v>0.2767857142857143</v>
      </c>
      <c r="I33" s="8"/>
      <c r="J33" s="2">
        <f t="shared" si="4"/>
        <v>0.35714285714285715</v>
      </c>
      <c r="K33" s="2">
        <f t="shared" si="5"/>
        <v>0.6339285714285714</v>
      </c>
      <c r="L33" s="2">
        <f t="shared" si="6"/>
        <v>8.9285714285714281E-3</v>
      </c>
      <c r="M33" s="2">
        <f t="shared" si="7"/>
        <v>-3.1225022567582528E-17</v>
      </c>
      <c r="N33" s="56">
        <v>40</v>
      </c>
      <c r="O33" s="56">
        <v>71</v>
      </c>
      <c r="P33" s="56">
        <v>1</v>
      </c>
      <c r="Q33" s="56"/>
      <c r="R33" s="56"/>
      <c r="S33" s="56"/>
      <c r="T33" s="57"/>
      <c r="X33" s="53">
        <v>0</v>
      </c>
      <c r="Y33" s="53">
        <v>0</v>
      </c>
      <c r="Z33" s="53"/>
      <c r="AA33" s="53"/>
      <c r="AB33" s="53"/>
      <c r="AG33" t="str">
        <f t="shared" si="8"/>
        <v>Baring</v>
      </c>
      <c r="AH33" t="s">
        <v>1845</v>
      </c>
      <c r="AI33">
        <v>2</v>
      </c>
      <c r="AK33">
        <v>2</v>
      </c>
      <c r="AL33" s="91">
        <v>23</v>
      </c>
      <c r="AM33" s="93">
        <v>29</v>
      </c>
      <c r="AN33" s="93">
        <v>17</v>
      </c>
      <c r="AO33" s="96">
        <v>2970</v>
      </c>
      <c r="AP33" s="96">
        <f t="shared" si="9"/>
        <v>23029</v>
      </c>
      <c r="AQ33" t="s">
        <v>15</v>
      </c>
      <c r="AR33">
        <f t="shared" si="10"/>
        <v>2302970</v>
      </c>
      <c r="AS33" s="1">
        <v>2</v>
      </c>
      <c r="AU33" s="1"/>
      <c r="AW33" s="53"/>
      <c r="AX33" s="117"/>
    </row>
    <row r="34" spans="1:50" ht="14" hidden="1" customHeight="1" outlineLevel="1" x14ac:dyDescent="0.2">
      <c r="A34" t="s">
        <v>2277</v>
      </c>
      <c r="B34" s="9" t="s">
        <v>2109</v>
      </c>
      <c r="C34" s="1">
        <f t="shared" si="0"/>
        <v>5135</v>
      </c>
      <c r="D34" s="7">
        <f>IF(N34&gt;0, RANK(N34,(N34:P34,Q34:AE34)),0)</f>
        <v>1</v>
      </c>
      <c r="E34" s="7">
        <f>IF(O34&gt;0,RANK(O34,(N34:P34,Q34:AE34)),0)</f>
        <v>2</v>
      </c>
      <c r="F34" s="7">
        <f t="shared" si="1"/>
        <v>3</v>
      </c>
      <c r="G34" s="1">
        <f t="shared" si="11"/>
        <v>954</v>
      </c>
      <c r="H34" s="2">
        <f t="shared" si="12"/>
        <v>0.18578383641674781</v>
      </c>
      <c r="I34" s="8"/>
      <c r="J34" s="2">
        <f t="shared" si="4"/>
        <v>0.54625121713729308</v>
      </c>
      <c r="K34" s="2">
        <f t="shared" si="5"/>
        <v>0.36046738072054529</v>
      </c>
      <c r="L34" s="2">
        <f t="shared" si="6"/>
        <v>7.7896786757546257E-2</v>
      </c>
      <c r="M34" s="2">
        <f t="shared" si="7"/>
        <v>1.5384615384615372E-2</v>
      </c>
      <c r="N34" s="56">
        <v>2805</v>
      </c>
      <c r="O34" s="56">
        <v>1851</v>
      </c>
      <c r="P34" s="56">
        <v>400</v>
      </c>
      <c r="Q34" s="56"/>
      <c r="R34" s="56"/>
      <c r="S34" s="56"/>
      <c r="T34" s="57"/>
      <c r="X34" s="53">
        <v>0</v>
      </c>
      <c r="Y34" s="53">
        <v>79</v>
      </c>
      <c r="Z34" s="53"/>
      <c r="AA34" s="53"/>
      <c r="AB34" s="53"/>
      <c r="AG34" t="str">
        <f t="shared" si="8"/>
        <v>Bath</v>
      </c>
      <c r="AH34" t="s">
        <v>109</v>
      </c>
      <c r="AI34">
        <v>1</v>
      </c>
      <c r="AK34">
        <v>2</v>
      </c>
      <c r="AL34" s="91">
        <v>23</v>
      </c>
      <c r="AM34" s="93">
        <v>23</v>
      </c>
      <c r="AN34" s="93">
        <v>10</v>
      </c>
      <c r="AO34" s="96">
        <v>3355</v>
      </c>
      <c r="AP34" s="96">
        <f t="shared" si="9"/>
        <v>23023</v>
      </c>
      <c r="AQ34" t="s">
        <v>1921</v>
      </c>
      <c r="AR34">
        <f t="shared" si="10"/>
        <v>2303355</v>
      </c>
      <c r="AS34" s="1">
        <v>67</v>
      </c>
      <c r="AU34" s="1"/>
      <c r="AW34" s="53"/>
      <c r="AX34" s="117"/>
    </row>
    <row r="35" spans="1:50" ht="14" hidden="1" customHeight="1" outlineLevel="1" x14ac:dyDescent="0.2">
      <c r="A35" t="s">
        <v>586</v>
      </c>
      <c r="B35" s="9" t="s">
        <v>2109</v>
      </c>
      <c r="C35" s="1">
        <f t="shared" si="0"/>
        <v>292</v>
      </c>
      <c r="D35" s="7">
        <f>IF(N35&gt;0, RANK(N35,(N35:P35,Q35:AE35)),0)</f>
        <v>2</v>
      </c>
      <c r="E35" s="7">
        <f>IF(O35&gt;0,RANK(O35,(N35:P35,Q35:AE35)),0)</f>
        <v>1</v>
      </c>
      <c r="F35" s="7">
        <f t="shared" si="1"/>
        <v>3</v>
      </c>
      <c r="G35" s="1">
        <f t="shared" si="11"/>
        <v>102</v>
      </c>
      <c r="H35" s="2">
        <f t="shared" si="12"/>
        <v>0.34931506849315069</v>
      </c>
      <c r="I35" s="8"/>
      <c r="J35" s="2">
        <f t="shared" si="4"/>
        <v>0.31164383561643838</v>
      </c>
      <c r="K35" s="2">
        <f t="shared" si="5"/>
        <v>0.66095890410958902</v>
      </c>
      <c r="L35" s="2">
        <f t="shared" si="6"/>
        <v>1.3698630136986301E-2</v>
      </c>
      <c r="M35" s="2">
        <f t="shared" si="7"/>
        <v>1.3698630136986301E-2</v>
      </c>
      <c r="N35" s="56">
        <v>91</v>
      </c>
      <c r="O35" s="56">
        <v>193</v>
      </c>
      <c r="P35" s="56">
        <v>4</v>
      </c>
      <c r="Q35" s="56"/>
      <c r="R35" s="56"/>
      <c r="S35" s="56"/>
      <c r="T35" s="57"/>
      <c r="X35" s="53">
        <v>0</v>
      </c>
      <c r="Y35" s="53">
        <v>4</v>
      </c>
      <c r="Z35" s="53"/>
      <c r="AA35" s="53"/>
      <c r="AB35" s="53"/>
      <c r="AG35" t="str">
        <f t="shared" si="8"/>
        <v>Beals</v>
      </c>
      <c r="AH35" t="s">
        <v>1845</v>
      </c>
      <c r="AI35">
        <v>2</v>
      </c>
      <c r="AK35">
        <v>2</v>
      </c>
      <c r="AL35" s="91">
        <v>23</v>
      </c>
      <c r="AM35" s="93">
        <v>29</v>
      </c>
      <c r="AN35" s="93">
        <v>20</v>
      </c>
      <c r="AO35" s="96">
        <v>3670</v>
      </c>
      <c r="AP35" s="96">
        <f t="shared" si="9"/>
        <v>23029</v>
      </c>
      <c r="AQ35" t="s">
        <v>298</v>
      </c>
      <c r="AR35">
        <f t="shared" si="10"/>
        <v>2303670</v>
      </c>
      <c r="AS35" s="1">
        <v>4</v>
      </c>
      <c r="AU35" s="1"/>
      <c r="AW35" s="53"/>
      <c r="AX35" s="117"/>
    </row>
    <row r="36" spans="1:50" ht="14" hidden="1" customHeight="1" outlineLevel="1" x14ac:dyDescent="0.2">
      <c r="A36" t="s">
        <v>344</v>
      </c>
      <c r="B36" s="9" t="s">
        <v>2109</v>
      </c>
      <c r="C36" s="1">
        <f t="shared" si="0"/>
        <v>117</v>
      </c>
      <c r="D36" s="7">
        <f>IF(N36&gt;0, RANK(N36,(N36:P36,Q36:AE36)),0)</f>
        <v>2</v>
      </c>
      <c r="E36" s="7">
        <f>IF(O36&gt;0,RANK(O36,(N36:P36,Q36:AE36)),0)</f>
        <v>1</v>
      </c>
      <c r="F36" s="7">
        <f t="shared" si="1"/>
        <v>3</v>
      </c>
      <c r="G36" s="1">
        <f t="shared" si="11"/>
        <v>35</v>
      </c>
      <c r="H36" s="2">
        <f t="shared" si="12"/>
        <v>0.29914529914529914</v>
      </c>
      <c r="I36" s="8"/>
      <c r="J36" s="2">
        <f t="shared" si="4"/>
        <v>0.33333333333333331</v>
      </c>
      <c r="K36" s="2">
        <f t="shared" si="5"/>
        <v>0.63247863247863245</v>
      </c>
      <c r="L36" s="2">
        <f t="shared" si="6"/>
        <v>2.564102564102564E-2</v>
      </c>
      <c r="M36" s="2">
        <f t="shared" si="7"/>
        <v>8.5470085470086485E-3</v>
      </c>
      <c r="N36" s="56">
        <v>39</v>
      </c>
      <c r="O36" s="56">
        <v>74</v>
      </c>
      <c r="P36" s="56">
        <v>3</v>
      </c>
      <c r="Q36" s="56"/>
      <c r="R36" s="56"/>
      <c r="S36" s="56"/>
      <c r="T36" s="57"/>
      <c r="X36" s="53">
        <v>0</v>
      </c>
      <c r="Y36" s="53">
        <v>1</v>
      </c>
      <c r="Z36" s="53"/>
      <c r="AA36" s="53"/>
      <c r="AB36" s="53"/>
      <c r="AG36" t="str">
        <f t="shared" si="8"/>
        <v>Beaver Cove</v>
      </c>
      <c r="AH36" t="s">
        <v>655</v>
      </c>
      <c r="AI36">
        <v>2</v>
      </c>
      <c r="AK36">
        <v>2</v>
      </c>
      <c r="AL36" s="91">
        <v>23</v>
      </c>
      <c r="AM36" s="93">
        <v>21</v>
      </c>
      <c r="AN36" s="93">
        <v>17</v>
      </c>
      <c r="AO36" s="96">
        <v>3740</v>
      </c>
      <c r="AP36" s="96">
        <f t="shared" si="9"/>
        <v>23021</v>
      </c>
      <c r="AQ36" t="s">
        <v>298</v>
      </c>
      <c r="AR36">
        <f t="shared" si="10"/>
        <v>2303740</v>
      </c>
      <c r="AS36" s="1">
        <v>2</v>
      </c>
      <c r="AU36" s="1"/>
      <c r="AW36" s="53"/>
      <c r="AX36" s="117"/>
    </row>
    <row r="37" spans="1:50" ht="14" hidden="1" customHeight="1" outlineLevel="1" x14ac:dyDescent="0.2">
      <c r="A37" t="s">
        <v>994</v>
      </c>
      <c r="B37" s="9" t="s">
        <v>2109</v>
      </c>
      <c r="C37" s="1">
        <f t="shared" si="0"/>
        <v>51</v>
      </c>
      <c r="D37" s="7">
        <f>IF(N37&gt;0, RANK(N37,(N37:P37,Q37:AE37)),0)</f>
        <v>2</v>
      </c>
      <c r="E37" s="7">
        <f>IF(O37&gt;0,RANK(O37,(N37:P37,Q37:AE37)),0)</f>
        <v>1</v>
      </c>
      <c r="F37" s="7">
        <f t="shared" si="1"/>
        <v>0</v>
      </c>
      <c r="G37" s="1">
        <f t="shared" si="11"/>
        <v>31</v>
      </c>
      <c r="H37" s="2">
        <f t="shared" si="12"/>
        <v>0.60784313725490191</v>
      </c>
      <c r="I37" s="8"/>
      <c r="J37" s="2">
        <f t="shared" si="4"/>
        <v>0.15686274509803921</v>
      </c>
      <c r="K37" s="2">
        <f t="shared" si="5"/>
        <v>0.76470588235294112</v>
      </c>
      <c r="L37" s="2">
        <f t="shared" si="6"/>
        <v>0</v>
      </c>
      <c r="M37" s="2">
        <f t="shared" si="7"/>
        <v>7.8431372549019662E-2</v>
      </c>
      <c r="N37" s="56">
        <v>8</v>
      </c>
      <c r="O37" s="56">
        <v>39</v>
      </c>
      <c r="P37" s="56">
        <v>0</v>
      </c>
      <c r="Q37" s="56"/>
      <c r="R37" s="56"/>
      <c r="S37" s="56"/>
      <c r="T37" s="57"/>
      <c r="X37" s="53">
        <v>0</v>
      </c>
      <c r="Y37" s="53">
        <v>4</v>
      </c>
      <c r="Z37" s="53"/>
      <c r="AA37" s="53"/>
      <c r="AB37" s="53"/>
      <c r="AG37" t="str">
        <f t="shared" si="8"/>
        <v>Beddington</v>
      </c>
      <c r="AH37" t="s">
        <v>1845</v>
      </c>
      <c r="AI37">
        <v>2</v>
      </c>
      <c r="AK37">
        <v>2</v>
      </c>
      <c r="AL37" s="91">
        <v>23</v>
      </c>
      <c r="AM37" s="93">
        <v>29</v>
      </c>
      <c r="AN37" s="93">
        <v>25</v>
      </c>
      <c r="AO37" s="96">
        <v>3810</v>
      </c>
      <c r="AP37" s="96">
        <f t="shared" si="9"/>
        <v>23029</v>
      </c>
      <c r="AQ37" t="s">
        <v>298</v>
      </c>
      <c r="AR37">
        <f t="shared" si="10"/>
        <v>2303810</v>
      </c>
      <c r="AS37" s="1">
        <v>0</v>
      </c>
      <c r="AU37" s="1"/>
      <c r="AW37" s="53"/>
      <c r="AX37" s="117"/>
    </row>
    <row r="38" spans="1:50" ht="14" hidden="1" customHeight="1" outlineLevel="1" x14ac:dyDescent="0.2">
      <c r="A38" t="s">
        <v>173</v>
      </c>
      <c r="B38" s="9" t="s">
        <v>2109</v>
      </c>
      <c r="C38" s="1">
        <f t="shared" si="0"/>
        <v>4252</v>
      </c>
      <c r="D38" s="7">
        <f>IF(N38&gt;0, RANK(N38,(N38:P38,Q38:AE38)),0)</f>
        <v>1</v>
      </c>
      <c r="E38" s="7">
        <f>IF(O38&gt;0,RANK(O38,(N38:P38,Q38:AE38)),0)</f>
        <v>2</v>
      </c>
      <c r="F38" s="7">
        <f t="shared" si="1"/>
        <v>3</v>
      </c>
      <c r="G38" s="1">
        <f t="shared" si="11"/>
        <v>768</v>
      </c>
      <c r="H38" s="2">
        <f t="shared" si="12"/>
        <v>0.18062088428974601</v>
      </c>
      <c r="I38" s="8"/>
      <c r="J38" s="2">
        <f t="shared" si="4"/>
        <v>0.54303857008466605</v>
      </c>
      <c r="K38" s="2">
        <f t="shared" si="5"/>
        <v>0.36241768579492006</v>
      </c>
      <c r="L38" s="2">
        <f t="shared" si="6"/>
        <v>8.2784571966133591E-2</v>
      </c>
      <c r="M38" s="2">
        <f t="shared" si="7"/>
        <v>1.1759172154280295E-2</v>
      </c>
      <c r="N38" s="56">
        <v>2309</v>
      </c>
      <c r="O38" s="56">
        <v>1541</v>
      </c>
      <c r="P38" s="56">
        <v>352</v>
      </c>
      <c r="Q38" s="56"/>
      <c r="R38" s="56"/>
      <c r="S38" s="56"/>
      <c r="T38" s="57"/>
      <c r="X38" s="53">
        <v>3</v>
      </c>
      <c r="Y38" s="53">
        <v>47</v>
      </c>
      <c r="Z38" s="53"/>
      <c r="AA38" s="53"/>
      <c r="AB38" s="53"/>
      <c r="AG38" t="str">
        <f t="shared" si="8"/>
        <v>Belfast</v>
      </c>
      <c r="AH38" t="s">
        <v>120</v>
      </c>
      <c r="AI38">
        <v>2</v>
      </c>
      <c r="AK38">
        <v>2</v>
      </c>
      <c r="AL38" s="91">
        <v>23</v>
      </c>
      <c r="AM38" s="93">
        <v>27</v>
      </c>
      <c r="AN38" s="93">
        <v>5</v>
      </c>
      <c r="AO38" s="96">
        <v>3950</v>
      </c>
      <c r="AP38" s="96">
        <f t="shared" si="9"/>
        <v>23027</v>
      </c>
      <c r="AQ38" t="s">
        <v>1921</v>
      </c>
      <c r="AR38">
        <f t="shared" si="10"/>
        <v>2303950</v>
      </c>
      <c r="AS38" s="1">
        <v>41</v>
      </c>
      <c r="AU38" s="1"/>
      <c r="AW38" s="53"/>
      <c r="AX38" s="117"/>
    </row>
    <row r="39" spans="1:50" ht="14" hidden="1" customHeight="1" outlineLevel="1" x14ac:dyDescent="0.2">
      <c r="A39" t="s">
        <v>64</v>
      </c>
      <c r="B39" s="9" t="s">
        <v>2109</v>
      </c>
      <c r="C39" s="1">
        <f t="shared" si="0"/>
        <v>2217</v>
      </c>
      <c r="D39" s="7">
        <f>IF(N39&gt;0, RANK(N39,(N39:P39,Q39:AE39)),0)</f>
        <v>2</v>
      </c>
      <c r="E39" s="7">
        <f>IF(O39&gt;0,RANK(O39,(N39:P39,Q39:AE39)),0)</f>
        <v>1</v>
      </c>
      <c r="F39" s="7">
        <f t="shared" si="1"/>
        <v>3</v>
      </c>
      <c r="G39" s="1">
        <f t="shared" si="11"/>
        <v>524</v>
      </c>
      <c r="H39" s="2">
        <f t="shared" si="12"/>
        <v>0.2363554352728913</v>
      </c>
      <c r="I39" s="8"/>
      <c r="J39" s="2">
        <f t="shared" si="4"/>
        <v>0.35227785295444292</v>
      </c>
      <c r="K39" s="2">
        <f t="shared" si="5"/>
        <v>0.58863328822733418</v>
      </c>
      <c r="L39" s="2">
        <f t="shared" si="6"/>
        <v>4.3301759133964821E-2</v>
      </c>
      <c r="M39" s="2">
        <f t="shared" si="7"/>
        <v>1.578709968425808E-2</v>
      </c>
      <c r="N39" s="56">
        <v>781</v>
      </c>
      <c r="O39" s="56">
        <v>1305</v>
      </c>
      <c r="P39" s="56">
        <v>96</v>
      </c>
      <c r="Q39" s="56"/>
      <c r="R39" s="56"/>
      <c r="S39" s="56"/>
      <c r="T39" s="57"/>
      <c r="X39" s="53">
        <v>2</v>
      </c>
      <c r="Y39" s="53">
        <v>33</v>
      </c>
      <c r="Z39" s="53"/>
      <c r="AA39" s="53"/>
      <c r="AB39" s="53"/>
      <c r="AG39" t="str">
        <f t="shared" si="8"/>
        <v>Belgrade</v>
      </c>
      <c r="AH39" t="s">
        <v>270</v>
      </c>
      <c r="AI39">
        <v>2</v>
      </c>
      <c r="AK39">
        <v>2</v>
      </c>
      <c r="AL39" s="91">
        <v>23</v>
      </c>
      <c r="AM39" s="93">
        <v>11</v>
      </c>
      <c r="AN39" s="93">
        <v>15</v>
      </c>
      <c r="AO39" s="96">
        <v>4020</v>
      </c>
      <c r="AP39" s="96">
        <f t="shared" si="9"/>
        <v>23011</v>
      </c>
      <c r="AQ39" t="s">
        <v>298</v>
      </c>
      <c r="AR39">
        <f t="shared" si="10"/>
        <v>2304020</v>
      </c>
      <c r="AS39" s="1">
        <v>17</v>
      </c>
      <c r="AU39" s="1"/>
      <c r="AW39" s="53"/>
      <c r="AX39" s="117"/>
    </row>
    <row r="40" spans="1:50" ht="14" hidden="1" customHeight="1" outlineLevel="1" x14ac:dyDescent="0.2">
      <c r="A40" t="s">
        <v>2127</v>
      </c>
      <c r="B40" s="9" t="s">
        <v>2109</v>
      </c>
      <c r="C40" s="1">
        <f t="shared" si="0"/>
        <v>595</v>
      </c>
      <c r="D40" s="7">
        <f>IF(N40&gt;0, RANK(N40,(N40:P40,Q40:AE40)),0)</f>
        <v>2</v>
      </c>
      <c r="E40" s="7">
        <f>IF(O40&gt;0,RANK(O40,(N40:P40,Q40:AE40)),0)</f>
        <v>1</v>
      </c>
      <c r="F40" s="7">
        <f t="shared" si="1"/>
        <v>3</v>
      </c>
      <c r="G40" s="1">
        <f t="shared" si="11"/>
        <v>185</v>
      </c>
      <c r="H40" s="2">
        <f t="shared" si="12"/>
        <v>0.31092436974789917</v>
      </c>
      <c r="I40" s="8"/>
      <c r="J40" s="2">
        <f t="shared" si="4"/>
        <v>0.30588235294117649</v>
      </c>
      <c r="K40" s="2">
        <f t="shared" si="5"/>
        <v>0.61680672268907566</v>
      </c>
      <c r="L40" s="2">
        <f t="shared" si="6"/>
        <v>5.7142857142857141E-2</v>
      </c>
      <c r="M40" s="2">
        <f t="shared" si="7"/>
        <v>2.0168067226890705E-2</v>
      </c>
      <c r="N40" s="56">
        <v>182</v>
      </c>
      <c r="O40" s="56">
        <v>367</v>
      </c>
      <c r="P40" s="56">
        <v>34</v>
      </c>
      <c r="Q40" s="56"/>
      <c r="R40" s="56"/>
      <c r="S40" s="56"/>
      <c r="T40" s="57"/>
      <c r="X40" s="53">
        <v>1</v>
      </c>
      <c r="Y40" s="53">
        <v>11</v>
      </c>
      <c r="Z40" s="53"/>
      <c r="AA40" s="53"/>
      <c r="AB40" s="53"/>
      <c r="AG40" t="str">
        <f t="shared" si="8"/>
        <v>Belmont</v>
      </c>
      <c r="AH40" t="s">
        <v>120</v>
      </c>
      <c r="AI40">
        <v>2</v>
      </c>
      <c r="AK40">
        <v>2</v>
      </c>
      <c r="AL40" s="91">
        <v>23</v>
      </c>
      <c r="AM40" s="93">
        <v>27</v>
      </c>
      <c r="AN40" s="93">
        <v>10</v>
      </c>
      <c r="AO40" s="96">
        <v>4125</v>
      </c>
      <c r="AP40" s="96">
        <f t="shared" si="9"/>
        <v>23027</v>
      </c>
      <c r="AQ40" t="s">
        <v>298</v>
      </c>
      <c r="AR40">
        <f t="shared" si="10"/>
        <v>2304125</v>
      </c>
      <c r="AS40" s="1">
        <v>8</v>
      </c>
      <c r="AU40" s="1"/>
      <c r="AW40" s="53"/>
      <c r="AX40" s="117"/>
    </row>
    <row r="41" spans="1:50" ht="14" hidden="1" customHeight="1" outlineLevel="1" x14ac:dyDescent="0.2">
      <c r="A41" t="s">
        <v>774</v>
      </c>
      <c r="B41" s="9" t="s">
        <v>2109</v>
      </c>
      <c r="C41" s="1">
        <f t="shared" si="0"/>
        <v>1632</v>
      </c>
      <c r="D41" s="7">
        <f>IF(N41&gt;0, RANK(N41,(N41:P41,Q41:AE41)),0)</f>
        <v>2</v>
      </c>
      <c r="E41" s="7">
        <f>IF(O41&gt;0,RANK(O41,(N41:P41,Q41:AE41)),0)</f>
        <v>1</v>
      </c>
      <c r="F41" s="7">
        <f t="shared" si="1"/>
        <v>3</v>
      </c>
      <c r="G41" s="1">
        <f t="shared" si="11"/>
        <v>586</v>
      </c>
      <c r="H41" s="2">
        <f t="shared" si="12"/>
        <v>0.35906862745098039</v>
      </c>
      <c r="I41" s="8"/>
      <c r="J41" s="2">
        <f t="shared" si="4"/>
        <v>0.28615196078431371</v>
      </c>
      <c r="K41" s="2">
        <f t="shared" si="5"/>
        <v>0.64522058823529416</v>
      </c>
      <c r="L41" s="2">
        <f t="shared" si="6"/>
        <v>4.7181372549019607E-2</v>
      </c>
      <c r="M41" s="2">
        <f t="shared" si="7"/>
        <v>2.1446078431372528E-2</v>
      </c>
      <c r="N41" s="56">
        <v>467</v>
      </c>
      <c r="O41" s="56">
        <v>1053</v>
      </c>
      <c r="P41" s="56">
        <v>77</v>
      </c>
      <c r="Q41" s="56"/>
      <c r="R41" s="56"/>
      <c r="S41" s="56"/>
      <c r="T41" s="57"/>
      <c r="X41" s="53">
        <v>0</v>
      </c>
      <c r="Y41" s="53">
        <v>35</v>
      </c>
      <c r="Z41" s="53"/>
      <c r="AA41" s="53"/>
      <c r="AB41" s="53"/>
      <c r="AG41" t="str">
        <f t="shared" si="8"/>
        <v>Benton</v>
      </c>
      <c r="AH41" t="s">
        <v>270</v>
      </c>
      <c r="AI41">
        <v>2</v>
      </c>
      <c r="AK41">
        <v>2</v>
      </c>
      <c r="AL41" s="91">
        <v>23</v>
      </c>
      <c r="AM41" s="93">
        <v>11</v>
      </c>
      <c r="AN41" s="93">
        <v>20</v>
      </c>
      <c r="AO41" s="96">
        <v>4475</v>
      </c>
      <c r="AP41" s="96">
        <f t="shared" si="9"/>
        <v>23011</v>
      </c>
      <c r="AQ41" t="s">
        <v>298</v>
      </c>
      <c r="AR41">
        <f t="shared" si="10"/>
        <v>2304475</v>
      </c>
      <c r="AS41" s="1">
        <v>11</v>
      </c>
      <c r="AU41" s="1"/>
      <c r="AW41" s="53"/>
      <c r="AX41" s="117"/>
    </row>
    <row r="42" spans="1:50" ht="14" hidden="1" customHeight="1" outlineLevel="1" x14ac:dyDescent="0.2">
      <c r="A42" t="s">
        <v>580</v>
      </c>
      <c r="B42" s="9" t="s">
        <v>2109</v>
      </c>
      <c r="C42" s="1">
        <f t="shared" si="0"/>
        <v>4353</v>
      </c>
      <c r="D42" s="7">
        <f>IF(N42&gt;0, RANK(N42,(N42:P42,Q42:AE42)),0)</f>
        <v>2</v>
      </c>
      <c r="E42" s="7">
        <f>IF(O42&gt;0,RANK(O42,(N42:P42,Q42:AE42)),0)</f>
        <v>1</v>
      </c>
      <c r="F42" s="7">
        <f t="shared" si="1"/>
        <v>3</v>
      </c>
      <c r="G42" s="1">
        <f t="shared" si="11"/>
        <v>799</v>
      </c>
      <c r="H42" s="2">
        <f t="shared" si="12"/>
        <v>0.18355157362738342</v>
      </c>
      <c r="I42" s="8"/>
      <c r="J42" s="2">
        <f t="shared" si="4"/>
        <v>0.37881920514587641</v>
      </c>
      <c r="K42" s="2">
        <f t="shared" si="5"/>
        <v>0.56237077877325981</v>
      </c>
      <c r="L42" s="2">
        <f t="shared" si="6"/>
        <v>3.5377900298644613E-2</v>
      </c>
      <c r="M42" s="2">
        <f t="shared" si="7"/>
        <v>2.3432115782219168E-2</v>
      </c>
      <c r="N42" s="56">
        <v>1649</v>
      </c>
      <c r="O42" s="56">
        <v>2448</v>
      </c>
      <c r="P42" s="56">
        <v>154</v>
      </c>
      <c r="Q42" s="56"/>
      <c r="R42" s="56"/>
      <c r="S42" s="56"/>
      <c r="T42" s="57"/>
      <c r="X42" s="53">
        <v>0</v>
      </c>
      <c r="Y42" s="53">
        <v>102</v>
      </c>
      <c r="Z42" s="53"/>
      <c r="AA42" s="53"/>
      <c r="AB42" s="53"/>
      <c r="AG42" t="str">
        <f t="shared" si="8"/>
        <v>Berwick</v>
      </c>
      <c r="AH42" t="s">
        <v>733</v>
      </c>
      <c r="AI42">
        <v>1</v>
      </c>
      <c r="AK42">
        <v>2</v>
      </c>
      <c r="AL42" s="91">
        <v>23</v>
      </c>
      <c r="AM42" s="93">
        <v>31</v>
      </c>
      <c r="AN42" s="93">
        <v>20</v>
      </c>
      <c r="AO42" s="96">
        <v>4720</v>
      </c>
      <c r="AP42" s="96">
        <f t="shared" si="9"/>
        <v>23031</v>
      </c>
      <c r="AQ42" t="s">
        <v>298</v>
      </c>
      <c r="AR42">
        <f t="shared" si="10"/>
        <v>2304720</v>
      </c>
      <c r="AS42" s="1">
        <v>60</v>
      </c>
      <c r="AU42" s="1"/>
      <c r="AW42" s="53"/>
      <c r="AX42" s="117"/>
    </row>
    <row r="43" spans="1:50" ht="14" hidden="1" customHeight="1" outlineLevel="1" x14ac:dyDescent="0.2">
      <c r="A43" t="s">
        <v>2290</v>
      </c>
      <c r="B43" s="9" t="s">
        <v>2109</v>
      </c>
      <c r="C43" s="1">
        <f t="shared" si="0"/>
        <v>1828</v>
      </c>
      <c r="D43" s="7">
        <f>IF(N43&gt;0, RANK(N43,(N43:P43,Q43:AE43)),0)</f>
        <v>2</v>
      </c>
      <c r="E43" s="7">
        <f>IF(O43&gt;0,RANK(O43,(N43:P43,Q43:AE43)),0)</f>
        <v>1</v>
      </c>
      <c r="F43" s="7">
        <f t="shared" si="1"/>
        <v>3</v>
      </c>
      <c r="G43" s="1">
        <f t="shared" si="11"/>
        <v>93</v>
      </c>
      <c r="H43" s="2">
        <f t="shared" si="12"/>
        <v>5.0875273522975932E-2</v>
      </c>
      <c r="I43" s="8"/>
      <c r="J43" s="2">
        <f t="shared" si="4"/>
        <v>0.44584245076586432</v>
      </c>
      <c r="K43" s="2">
        <f t="shared" si="5"/>
        <v>0.49671772428884026</v>
      </c>
      <c r="L43" s="2">
        <f t="shared" si="6"/>
        <v>4.5404814004376369E-2</v>
      </c>
      <c r="M43" s="2">
        <f t="shared" si="7"/>
        <v>1.2035010940919112E-2</v>
      </c>
      <c r="N43" s="56">
        <v>815</v>
      </c>
      <c r="O43" s="56">
        <v>908</v>
      </c>
      <c r="P43" s="56">
        <v>83</v>
      </c>
      <c r="Q43" s="56"/>
      <c r="R43" s="56"/>
      <c r="S43" s="56"/>
      <c r="T43" s="57"/>
      <c r="X43" s="53">
        <v>0</v>
      </c>
      <c r="Y43" s="53">
        <v>22</v>
      </c>
      <c r="Z43" s="53"/>
      <c r="AA43" s="53"/>
      <c r="AB43" s="53"/>
      <c r="AG43" t="str">
        <f t="shared" si="8"/>
        <v>Bethel</v>
      </c>
      <c r="AH43" t="s">
        <v>150</v>
      </c>
      <c r="AI43">
        <v>2</v>
      </c>
      <c r="AK43">
        <v>2</v>
      </c>
      <c r="AL43" s="91">
        <v>23</v>
      </c>
      <c r="AM43" s="93">
        <v>17</v>
      </c>
      <c r="AN43" s="93">
        <v>10</v>
      </c>
      <c r="AO43" s="96">
        <v>4825</v>
      </c>
      <c r="AP43" s="96">
        <f t="shared" si="9"/>
        <v>23017</v>
      </c>
      <c r="AQ43" t="s">
        <v>298</v>
      </c>
      <c r="AR43">
        <f t="shared" si="10"/>
        <v>2304825</v>
      </c>
      <c r="AS43" s="1">
        <v>11</v>
      </c>
      <c r="AU43" s="1"/>
      <c r="AW43" s="53"/>
      <c r="AX43" s="117"/>
    </row>
    <row r="44" spans="1:50" ht="14" hidden="1" customHeight="1" outlineLevel="1" x14ac:dyDescent="0.2">
      <c r="A44" t="s">
        <v>928</v>
      </c>
      <c r="B44" s="9" t="s">
        <v>2109</v>
      </c>
      <c r="C44" s="1">
        <f t="shared" si="0"/>
        <v>11055</v>
      </c>
      <c r="D44" s="7">
        <f>IF(N44&gt;0, RANK(N44,(N44:P44,Q44:AE44)),0)</f>
        <v>1</v>
      </c>
      <c r="E44" s="7">
        <f>IF(O44&gt;0,RANK(O44,(N44:P44,Q44:AE44)),0)</f>
        <v>2</v>
      </c>
      <c r="F44" s="7">
        <f t="shared" si="1"/>
        <v>3</v>
      </c>
      <c r="G44" s="1">
        <f t="shared" si="11"/>
        <v>1147</v>
      </c>
      <c r="H44" s="2">
        <f t="shared" si="12"/>
        <v>0.10375395748530077</v>
      </c>
      <c r="I44" s="8"/>
      <c r="J44" s="2">
        <f t="shared" si="4"/>
        <v>0.51153324287652646</v>
      </c>
      <c r="K44" s="2">
        <f t="shared" si="5"/>
        <v>0.40777928539122571</v>
      </c>
      <c r="L44" s="2">
        <f t="shared" si="6"/>
        <v>6.3591135232926282E-2</v>
      </c>
      <c r="M44" s="2">
        <f t="shared" si="7"/>
        <v>1.7096336499321546E-2</v>
      </c>
      <c r="N44" s="56">
        <v>5655</v>
      </c>
      <c r="O44" s="56">
        <v>4508</v>
      </c>
      <c r="P44" s="56">
        <v>703</v>
      </c>
      <c r="Q44" s="56"/>
      <c r="R44" s="56"/>
      <c r="S44" s="56"/>
      <c r="T44" s="57"/>
      <c r="X44" s="53">
        <v>3</v>
      </c>
      <c r="Y44" s="53">
        <v>186</v>
      </c>
      <c r="Z44" s="53"/>
      <c r="AA44" s="53"/>
      <c r="AB44" s="53"/>
      <c r="AG44" t="str">
        <f t="shared" si="8"/>
        <v>Biddeford</v>
      </c>
      <c r="AH44" t="s">
        <v>733</v>
      </c>
      <c r="AI44">
        <v>1</v>
      </c>
      <c r="AK44">
        <v>2</v>
      </c>
      <c r="AL44" s="91">
        <v>23</v>
      </c>
      <c r="AM44" s="93">
        <v>31</v>
      </c>
      <c r="AN44" s="93">
        <v>25</v>
      </c>
      <c r="AO44" s="96">
        <v>4860</v>
      </c>
      <c r="AP44" s="96">
        <f t="shared" si="9"/>
        <v>23031</v>
      </c>
      <c r="AQ44" t="s">
        <v>1921</v>
      </c>
      <c r="AR44">
        <f t="shared" si="10"/>
        <v>2304860</v>
      </c>
      <c r="AS44" s="1">
        <v>152</v>
      </c>
      <c r="AU44" s="1"/>
      <c r="AW44" s="53"/>
      <c r="AX44" s="117"/>
    </row>
    <row r="45" spans="1:50" ht="14" hidden="1" customHeight="1" outlineLevel="1" x14ac:dyDescent="0.2">
      <c r="A45" t="s">
        <v>2187</v>
      </c>
      <c r="B45" s="9" t="s">
        <v>2109</v>
      </c>
      <c r="C45" s="1">
        <f t="shared" si="0"/>
        <v>577</v>
      </c>
      <c r="D45" s="7">
        <f>IF(N45&gt;0, RANK(N45,(N45:P45,Q45:AE45)),0)</f>
        <v>2</v>
      </c>
      <c r="E45" s="7">
        <f>IF(O45&gt;0,RANK(O45,(N45:P45,Q45:AE45)),0)</f>
        <v>1</v>
      </c>
      <c r="F45" s="7">
        <f t="shared" si="1"/>
        <v>3</v>
      </c>
      <c r="G45" s="1">
        <f t="shared" si="11"/>
        <v>257</v>
      </c>
      <c r="H45" s="2">
        <f t="shared" si="12"/>
        <v>0.44540727902946275</v>
      </c>
      <c r="I45" s="8"/>
      <c r="J45" s="2">
        <f t="shared" si="4"/>
        <v>0.23050259965337955</v>
      </c>
      <c r="K45" s="2">
        <f t="shared" si="5"/>
        <v>0.67590987868284225</v>
      </c>
      <c r="L45" s="2">
        <f t="shared" si="6"/>
        <v>7.7989601386481797E-2</v>
      </c>
      <c r="M45" s="2">
        <f t="shared" si="7"/>
        <v>1.5597920277296354E-2</v>
      </c>
      <c r="N45" s="56">
        <v>133</v>
      </c>
      <c r="O45" s="56">
        <v>390</v>
      </c>
      <c r="P45" s="56">
        <v>45</v>
      </c>
      <c r="Q45" s="56"/>
      <c r="R45" s="56"/>
      <c r="S45" s="56"/>
      <c r="T45" s="57"/>
      <c r="X45" s="53">
        <v>0</v>
      </c>
      <c r="Y45" s="53">
        <v>9</v>
      </c>
      <c r="Z45" s="53"/>
      <c r="AA45" s="53"/>
      <c r="AB45" s="53"/>
      <c r="AG45" t="str">
        <f t="shared" si="8"/>
        <v>Bingham</v>
      </c>
      <c r="AH45" t="s">
        <v>1798</v>
      </c>
      <c r="AI45">
        <v>2</v>
      </c>
      <c r="AK45">
        <v>2</v>
      </c>
      <c r="AL45" s="91">
        <v>23</v>
      </c>
      <c r="AM45" s="93">
        <v>25</v>
      </c>
      <c r="AN45" s="93">
        <v>15</v>
      </c>
      <c r="AO45" s="96">
        <v>5000</v>
      </c>
      <c r="AP45" s="96">
        <f t="shared" si="9"/>
        <v>23025</v>
      </c>
      <c r="AQ45" t="s">
        <v>298</v>
      </c>
      <c r="AR45">
        <f t="shared" si="10"/>
        <v>2305000</v>
      </c>
      <c r="AS45" s="1">
        <v>7</v>
      </c>
      <c r="AU45" s="1"/>
      <c r="AW45" s="53"/>
      <c r="AX45" s="117"/>
    </row>
    <row r="46" spans="1:50" ht="14" hidden="1" customHeight="1" outlineLevel="1" x14ac:dyDescent="0.2">
      <c r="A46" t="s">
        <v>1549</v>
      </c>
      <c r="B46" s="9" t="s">
        <v>2109</v>
      </c>
      <c r="C46" s="1">
        <f t="shared" si="0"/>
        <v>393</v>
      </c>
      <c r="D46" s="7">
        <f>IF(N46&gt;0, RANK(N46,(N46:P46,Q46:AE46)),0)</f>
        <v>2</v>
      </c>
      <c r="E46" s="7">
        <f>IF(O46&gt;0,RANK(O46,(N46:P46,Q46:AE46)),0)</f>
        <v>1</v>
      </c>
      <c r="F46" s="7">
        <f t="shared" si="1"/>
        <v>4</v>
      </c>
      <c r="G46" s="1">
        <f t="shared" si="11"/>
        <v>266</v>
      </c>
      <c r="H46" s="2">
        <f t="shared" si="12"/>
        <v>0.67684478371501278</v>
      </c>
      <c r="I46" s="8"/>
      <c r="J46" s="2">
        <f t="shared" si="4"/>
        <v>0.13486005089058525</v>
      </c>
      <c r="K46" s="2">
        <f t="shared" si="5"/>
        <v>0.81170483460559795</v>
      </c>
      <c r="L46" s="2">
        <f t="shared" si="6"/>
        <v>2.2900763358778626E-2</v>
      </c>
      <c r="M46" s="2">
        <f t="shared" si="7"/>
        <v>3.0534351145038146E-2</v>
      </c>
      <c r="N46" s="56">
        <v>53</v>
      </c>
      <c r="O46" s="56">
        <v>319</v>
      </c>
      <c r="P46" s="56">
        <v>9</v>
      </c>
      <c r="Q46" s="56"/>
      <c r="R46" s="56"/>
      <c r="S46" s="56"/>
      <c r="T46" s="57"/>
      <c r="X46" s="53">
        <v>0</v>
      </c>
      <c r="Y46" s="53">
        <v>12</v>
      </c>
      <c r="Z46" s="53"/>
      <c r="AA46" s="53"/>
      <c r="AB46" s="53"/>
      <c r="AG46" t="str">
        <f t="shared" si="8"/>
        <v>Blaine</v>
      </c>
      <c r="AH46" t="s">
        <v>2472</v>
      </c>
      <c r="AI46">
        <v>2</v>
      </c>
      <c r="AK46">
        <v>2</v>
      </c>
      <c r="AL46" s="91">
        <v>23</v>
      </c>
      <c r="AM46" s="93">
        <v>3</v>
      </c>
      <c r="AN46" s="93">
        <v>30</v>
      </c>
      <c r="AO46" s="96">
        <v>5385</v>
      </c>
      <c r="AP46" s="96">
        <f t="shared" si="9"/>
        <v>23003</v>
      </c>
      <c r="AQ46" t="s">
        <v>298</v>
      </c>
      <c r="AR46">
        <f t="shared" si="10"/>
        <v>2305385</v>
      </c>
      <c r="AS46" s="1">
        <v>10</v>
      </c>
      <c r="AU46" s="1"/>
      <c r="AW46" s="53"/>
      <c r="AX46" s="117"/>
    </row>
    <row r="47" spans="1:50" ht="14" hidden="1" customHeight="1" outlineLevel="1" x14ac:dyDescent="0.2">
      <c r="A47" t="s">
        <v>255</v>
      </c>
      <c r="B47" s="9" t="s">
        <v>2109</v>
      </c>
      <c r="C47" s="1">
        <f t="shared" si="0"/>
        <v>1976</v>
      </c>
      <c r="D47" s="7">
        <f>IF(N47&gt;0, RANK(N47,(N47:P47,Q47:AE47)),0)</f>
        <v>1</v>
      </c>
      <c r="E47" s="7">
        <f>IF(O47&gt;0,RANK(O47,(N47:P47,Q47:AE47)),0)</f>
        <v>2</v>
      </c>
      <c r="F47" s="7">
        <f t="shared" si="1"/>
        <v>3</v>
      </c>
      <c r="G47" s="1">
        <f t="shared" si="11"/>
        <v>331</v>
      </c>
      <c r="H47" s="2">
        <f t="shared" si="12"/>
        <v>0.16751012145748989</v>
      </c>
      <c r="I47" s="8"/>
      <c r="J47" s="2">
        <f t="shared" si="4"/>
        <v>0.54807692307692313</v>
      </c>
      <c r="K47" s="2">
        <f t="shared" si="5"/>
        <v>0.38056680161943318</v>
      </c>
      <c r="L47" s="2">
        <f t="shared" si="6"/>
        <v>5.9716599190283402E-2</v>
      </c>
      <c r="M47" s="2">
        <f t="shared" si="7"/>
        <v>1.1639676113360288E-2</v>
      </c>
      <c r="N47" s="56">
        <v>1083</v>
      </c>
      <c r="O47" s="56">
        <v>752</v>
      </c>
      <c r="P47" s="56">
        <v>118</v>
      </c>
      <c r="Q47" s="56"/>
      <c r="R47" s="56"/>
      <c r="S47" s="56"/>
      <c r="T47" s="57"/>
      <c r="X47" s="53">
        <v>0</v>
      </c>
      <c r="Y47" s="53">
        <v>23</v>
      </c>
      <c r="Z47" s="53"/>
      <c r="AA47" s="53"/>
      <c r="AB47" s="53"/>
      <c r="AG47" t="str">
        <f t="shared" si="8"/>
        <v>Blue Hill</v>
      </c>
      <c r="AH47" t="s">
        <v>12</v>
      </c>
      <c r="AI47">
        <v>2</v>
      </c>
      <c r="AK47">
        <v>2</v>
      </c>
      <c r="AL47" s="91">
        <v>23</v>
      </c>
      <c r="AM47" s="93">
        <v>9</v>
      </c>
      <c r="AN47" s="93">
        <v>20</v>
      </c>
      <c r="AO47" s="96">
        <v>5700</v>
      </c>
      <c r="AP47" s="96">
        <f t="shared" si="9"/>
        <v>23009</v>
      </c>
      <c r="AQ47" t="s">
        <v>298</v>
      </c>
      <c r="AR47">
        <f t="shared" si="10"/>
        <v>2305700</v>
      </c>
      <c r="AS47" s="1">
        <v>17</v>
      </c>
      <c r="AU47" s="1"/>
      <c r="AW47" s="53"/>
      <c r="AX47" s="117"/>
    </row>
    <row r="48" spans="1:50" ht="14" hidden="1" customHeight="1" outlineLevel="1" x14ac:dyDescent="0.2">
      <c r="A48" t="s">
        <v>908</v>
      </c>
      <c r="B48" s="9" t="s">
        <v>2109</v>
      </c>
      <c r="C48" s="1">
        <f t="shared" si="0"/>
        <v>2213</v>
      </c>
      <c r="D48" s="7">
        <f>IF(N48&gt;0, RANK(N48,(N48:P48,Q48:AE48)),0)</f>
        <v>2</v>
      </c>
      <c r="E48" s="7">
        <f>IF(O48&gt;0,RANK(O48,(N48:P48,Q48:AE48)),0)</f>
        <v>1</v>
      </c>
      <c r="F48" s="7">
        <f t="shared" si="1"/>
        <v>3</v>
      </c>
      <c r="G48" s="1">
        <f t="shared" si="11"/>
        <v>122</v>
      </c>
      <c r="H48" s="2">
        <f t="shared" si="12"/>
        <v>5.5128784455490284E-2</v>
      </c>
      <c r="I48" s="8"/>
      <c r="J48" s="2">
        <f t="shared" si="4"/>
        <v>0.4509715318572074</v>
      </c>
      <c r="K48" s="2">
        <f t="shared" si="5"/>
        <v>0.5061003163126977</v>
      </c>
      <c r="L48" s="2">
        <f t="shared" si="6"/>
        <v>2.9823768639855398E-2</v>
      </c>
      <c r="M48" s="2">
        <f t="shared" si="7"/>
        <v>1.3104383190239509E-2</v>
      </c>
      <c r="N48" s="56">
        <v>998</v>
      </c>
      <c r="O48" s="56">
        <v>1120</v>
      </c>
      <c r="P48" s="56">
        <v>66</v>
      </c>
      <c r="Q48" s="56"/>
      <c r="R48" s="56"/>
      <c r="S48" s="56"/>
      <c r="T48" s="57"/>
      <c r="X48" s="53">
        <v>0</v>
      </c>
      <c r="Y48" s="53">
        <v>29</v>
      </c>
      <c r="Z48" s="53"/>
      <c r="AA48" s="53"/>
      <c r="AB48" s="53"/>
      <c r="AG48" t="str">
        <f t="shared" si="8"/>
        <v>Boothbay</v>
      </c>
      <c r="AH48" t="s">
        <v>181</v>
      </c>
      <c r="AI48">
        <v>1</v>
      </c>
      <c r="AK48">
        <v>2</v>
      </c>
      <c r="AL48" s="91">
        <v>23</v>
      </c>
      <c r="AM48" s="93">
        <v>15</v>
      </c>
      <c r="AN48" s="93">
        <v>10</v>
      </c>
      <c r="AO48" s="96">
        <v>6050</v>
      </c>
      <c r="AP48" s="96">
        <f t="shared" si="9"/>
        <v>23015</v>
      </c>
      <c r="AQ48" t="s">
        <v>298</v>
      </c>
      <c r="AR48">
        <f t="shared" si="10"/>
        <v>2306050</v>
      </c>
      <c r="AS48" s="1">
        <v>19</v>
      </c>
      <c r="AU48" s="1"/>
      <c r="AW48" s="53"/>
      <c r="AX48" s="117"/>
    </row>
    <row r="49" spans="1:50" ht="14" hidden="1" customHeight="1" outlineLevel="1" x14ac:dyDescent="0.2">
      <c r="A49" t="s">
        <v>690</v>
      </c>
      <c r="B49" s="9" t="s">
        <v>2109</v>
      </c>
      <c r="C49" s="1">
        <f t="shared" si="0"/>
        <v>1400</v>
      </c>
      <c r="D49" s="7">
        <f>IF(N49&gt;0, RANK(N49,(N49:P49,Q49:AE49)),0)</f>
        <v>2</v>
      </c>
      <c r="E49" s="7">
        <f>IF(O49&gt;0,RANK(O49,(N49:P49,Q49:AE49)),0)</f>
        <v>1</v>
      </c>
      <c r="F49" s="7">
        <f t="shared" si="1"/>
        <v>3</v>
      </c>
      <c r="G49" s="1">
        <f t="shared" si="11"/>
        <v>54</v>
      </c>
      <c r="H49" s="2">
        <f t="shared" si="12"/>
        <v>3.8571428571428569E-2</v>
      </c>
      <c r="I49" s="8"/>
      <c r="J49" s="2">
        <f t="shared" si="4"/>
        <v>0.46142857142857141</v>
      </c>
      <c r="K49" s="2">
        <f t="shared" si="5"/>
        <v>0.5</v>
      </c>
      <c r="L49" s="2">
        <f t="shared" si="6"/>
        <v>2.5714285714285714E-2</v>
      </c>
      <c r="M49" s="2">
        <f t="shared" si="7"/>
        <v>1.2857142857142876E-2</v>
      </c>
      <c r="N49" s="56">
        <v>646</v>
      </c>
      <c r="O49" s="56">
        <v>700</v>
      </c>
      <c r="P49" s="56">
        <v>36</v>
      </c>
      <c r="Q49" s="56"/>
      <c r="R49" s="56"/>
      <c r="S49" s="56"/>
      <c r="T49" s="57"/>
      <c r="X49" s="53">
        <v>0</v>
      </c>
      <c r="Y49" s="53">
        <v>18</v>
      </c>
      <c r="Z49" s="53"/>
      <c r="AA49" s="53"/>
      <c r="AB49" s="53"/>
      <c r="AG49" t="str">
        <f t="shared" si="8"/>
        <v>Boothbay Harbor</v>
      </c>
      <c r="AH49" t="s">
        <v>181</v>
      </c>
      <c r="AI49">
        <v>1</v>
      </c>
      <c r="AK49">
        <v>2</v>
      </c>
      <c r="AL49" s="91">
        <v>23</v>
      </c>
      <c r="AM49" s="93">
        <v>15</v>
      </c>
      <c r="AN49" s="93">
        <v>15</v>
      </c>
      <c r="AO49" s="96">
        <v>6120</v>
      </c>
      <c r="AP49" s="96">
        <f t="shared" si="9"/>
        <v>23015</v>
      </c>
      <c r="AQ49" t="s">
        <v>298</v>
      </c>
      <c r="AR49">
        <f t="shared" si="10"/>
        <v>2306120</v>
      </c>
      <c r="AS49" s="1">
        <v>16</v>
      </c>
      <c r="AU49" s="1"/>
      <c r="AW49" s="53"/>
      <c r="AX49" s="117"/>
    </row>
    <row r="50" spans="1:50" ht="14" hidden="1" customHeight="1" outlineLevel="1" x14ac:dyDescent="0.2">
      <c r="A50" t="s">
        <v>598</v>
      </c>
      <c r="B50" s="9" t="s">
        <v>2109</v>
      </c>
      <c r="C50" s="1">
        <f t="shared" si="0"/>
        <v>1863</v>
      </c>
      <c r="D50" s="7">
        <f>IF(N50&gt;0, RANK(N50,(N50:P50,Q50:AE50)),0)</f>
        <v>2</v>
      </c>
      <c r="E50" s="7">
        <f>IF(O50&gt;0,RANK(O50,(N50:P50,Q50:AE50)),0)</f>
        <v>1</v>
      </c>
      <c r="F50" s="7">
        <f t="shared" si="1"/>
        <v>3</v>
      </c>
      <c r="G50" s="1">
        <f t="shared" si="11"/>
        <v>666</v>
      </c>
      <c r="H50" s="2">
        <f t="shared" si="12"/>
        <v>0.35748792270531399</v>
      </c>
      <c r="I50" s="8"/>
      <c r="J50" s="2">
        <f t="shared" si="4"/>
        <v>0.29522275899087491</v>
      </c>
      <c r="K50" s="2">
        <f t="shared" si="5"/>
        <v>0.65271068169618895</v>
      </c>
      <c r="L50" s="2">
        <f t="shared" si="6"/>
        <v>3.864734299516908E-2</v>
      </c>
      <c r="M50" s="2">
        <f t="shared" si="7"/>
        <v>1.3419216317767053E-2</v>
      </c>
      <c r="N50" s="56">
        <v>550</v>
      </c>
      <c r="O50" s="56">
        <v>1216</v>
      </c>
      <c r="P50" s="56">
        <v>72</v>
      </c>
      <c r="Q50" s="56"/>
      <c r="R50" s="56"/>
      <c r="S50" s="56"/>
      <c r="T50" s="57"/>
      <c r="X50" s="53">
        <v>2</v>
      </c>
      <c r="Y50" s="53">
        <v>23</v>
      </c>
      <c r="Z50" s="53"/>
      <c r="AA50" s="53"/>
      <c r="AB50" s="53"/>
      <c r="AG50" t="str">
        <f t="shared" si="8"/>
        <v>Bowdoin</v>
      </c>
      <c r="AH50" t="s">
        <v>109</v>
      </c>
      <c r="AI50">
        <v>1</v>
      </c>
      <c r="AK50">
        <v>2</v>
      </c>
      <c r="AL50" s="91">
        <v>23</v>
      </c>
      <c r="AM50" s="93">
        <v>23</v>
      </c>
      <c r="AN50" s="93">
        <v>15</v>
      </c>
      <c r="AO50" s="96">
        <v>6260</v>
      </c>
      <c r="AP50" s="96">
        <f t="shared" si="9"/>
        <v>23023</v>
      </c>
      <c r="AQ50" t="s">
        <v>298</v>
      </c>
      <c r="AR50">
        <f t="shared" si="10"/>
        <v>2306260</v>
      </c>
      <c r="AS50" s="1">
        <v>25</v>
      </c>
      <c r="AU50" s="1"/>
      <c r="AW50" s="53"/>
      <c r="AX50" s="117"/>
    </row>
    <row r="51" spans="1:50" ht="14" hidden="1" customHeight="1" outlineLevel="1" x14ac:dyDescent="0.2">
      <c r="A51" t="s">
        <v>812</v>
      </c>
      <c r="B51" s="9" t="s">
        <v>2109</v>
      </c>
      <c r="C51" s="1">
        <f t="shared" si="0"/>
        <v>2063</v>
      </c>
      <c r="D51" s="7">
        <f>IF(N51&gt;0, RANK(N51,(N51:P51,Q51:AE51)),0)</f>
        <v>2</v>
      </c>
      <c r="E51" s="7">
        <f>IF(O51&gt;0,RANK(O51,(N51:P51,Q51:AE51)),0)</f>
        <v>1</v>
      </c>
      <c r="F51" s="7">
        <f t="shared" si="1"/>
        <v>3</v>
      </c>
      <c r="G51" s="1">
        <f t="shared" si="11"/>
        <v>39</v>
      </c>
      <c r="H51" s="2">
        <f t="shared" si="12"/>
        <v>1.8904507998061076E-2</v>
      </c>
      <c r="I51" s="8"/>
      <c r="J51" s="2">
        <f t="shared" si="4"/>
        <v>0.44983034415899176</v>
      </c>
      <c r="K51" s="2">
        <f t="shared" si="5"/>
        <v>0.46873485215705285</v>
      </c>
      <c r="L51" s="2">
        <f t="shared" si="6"/>
        <v>6.5438681531749879E-2</v>
      </c>
      <c r="M51" s="2">
        <f t="shared" si="7"/>
        <v>1.5996122152205569E-2</v>
      </c>
      <c r="N51" s="56">
        <v>928</v>
      </c>
      <c r="O51" s="56">
        <v>967</v>
      </c>
      <c r="P51" s="56">
        <v>135</v>
      </c>
      <c r="Q51" s="56"/>
      <c r="R51" s="56"/>
      <c r="S51" s="56"/>
      <c r="T51" s="57"/>
      <c r="X51" s="53">
        <v>0</v>
      </c>
      <c r="Y51" s="53">
        <v>33</v>
      </c>
      <c r="Z51" s="53"/>
      <c r="AA51" s="53"/>
      <c r="AB51" s="53"/>
      <c r="AG51" t="str">
        <f t="shared" si="8"/>
        <v>Bowdoinham</v>
      </c>
      <c r="AH51" t="s">
        <v>109</v>
      </c>
      <c r="AI51">
        <v>1</v>
      </c>
      <c r="AK51">
        <v>2</v>
      </c>
      <c r="AL51" s="91">
        <v>23</v>
      </c>
      <c r="AM51" s="93">
        <v>23</v>
      </c>
      <c r="AN51" s="93">
        <v>20</v>
      </c>
      <c r="AO51" s="96">
        <v>6365</v>
      </c>
      <c r="AP51" s="96">
        <f t="shared" si="9"/>
        <v>23023</v>
      </c>
      <c r="AQ51" t="s">
        <v>298</v>
      </c>
      <c r="AR51">
        <f t="shared" si="10"/>
        <v>2306365</v>
      </c>
      <c r="AS51" s="1">
        <v>21</v>
      </c>
      <c r="AU51" s="1"/>
      <c r="AW51" s="53"/>
      <c r="AX51" s="117"/>
    </row>
    <row r="52" spans="1:50" ht="14" hidden="1" customHeight="1" outlineLevel="1" x14ac:dyDescent="0.2">
      <c r="A52" t="s">
        <v>37</v>
      </c>
      <c r="B52" s="9" t="s">
        <v>2109</v>
      </c>
      <c r="C52" s="1">
        <f t="shared" si="0"/>
        <v>118</v>
      </c>
      <c r="D52" s="7">
        <f>IF(N52&gt;0, RANK(N52,(N52:P52,Q52:AE52)),0)</f>
        <v>2</v>
      </c>
      <c r="E52" s="7">
        <f>IF(O52&gt;0,RANK(O52,(N52:P52,Q52:AE52)),0)</f>
        <v>1</v>
      </c>
      <c r="F52" s="7">
        <f t="shared" si="1"/>
        <v>3</v>
      </c>
      <c r="G52" s="1">
        <f t="shared" si="11"/>
        <v>50</v>
      </c>
      <c r="H52" s="2">
        <f t="shared" si="12"/>
        <v>0.42372881355932202</v>
      </c>
      <c r="I52" s="8"/>
      <c r="J52" s="2">
        <f t="shared" si="4"/>
        <v>0.2711864406779661</v>
      </c>
      <c r="K52" s="2">
        <f t="shared" si="5"/>
        <v>0.69491525423728817</v>
      </c>
      <c r="L52" s="2">
        <f t="shared" si="6"/>
        <v>2.5423728813559324E-2</v>
      </c>
      <c r="M52" s="2">
        <f t="shared" si="7"/>
        <v>8.4745762711864597E-3</v>
      </c>
      <c r="N52" s="56">
        <v>32</v>
      </c>
      <c r="O52" s="56">
        <v>82</v>
      </c>
      <c r="P52" s="56">
        <v>3</v>
      </c>
      <c r="Q52" s="56"/>
      <c r="R52" s="56"/>
      <c r="S52" s="56"/>
      <c r="T52" s="57"/>
      <c r="X52" s="53">
        <v>0</v>
      </c>
      <c r="Y52" s="53">
        <v>1</v>
      </c>
      <c r="Z52" s="53"/>
      <c r="AA52" s="53"/>
      <c r="AB52" s="53"/>
      <c r="AG52" t="str">
        <f t="shared" si="8"/>
        <v>Bowerbank</v>
      </c>
      <c r="AH52" t="s">
        <v>655</v>
      </c>
      <c r="AI52">
        <v>2</v>
      </c>
      <c r="AK52">
        <v>2</v>
      </c>
      <c r="AL52" s="91">
        <v>23</v>
      </c>
      <c r="AM52" s="93">
        <v>21</v>
      </c>
      <c r="AN52" s="93">
        <v>25</v>
      </c>
      <c r="AO52" s="96">
        <v>6400</v>
      </c>
      <c r="AP52" s="96">
        <f t="shared" si="9"/>
        <v>23021</v>
      </c>
      <c r="AQ52" t="s">
        <v>298</v>
      </c>
      <c r="AR52">
        <f t="shared" si="10"/>
        <v>2306400</v>
      </c>
      <c r="AS52" s="1">
        <v>0</v>
      </c>
      <c r="AU52" s="1"/>
      <c r="AW52" s="53"/>
      <c r="AX52" s="117"/>
    </row>
    <row r="53" spans="1:50" ht="14" hidden="1" customHeight="1" outlineLevel="1" x14ac:dyDescent="0.2">
      <c r="A53" t="s">
        <v>1402</v>
      </c>
      <c r="B53" s="9" t="s">
        <v>2109</v>
      </c>
      <c r="C53" s="1">
        <f t="shared" si="0"/>
        <v>689</v>
      </c>
      <c r="D53" s="7">
        <f>IF(N53&gt;0, RANK(N53,(N53:P53,Q53:AE53)),0)</f>
        <v>2</v>
      </c>
      <c r="E53" s="7">
        <f>IF(O53&gt;0,RANK(O53,(N53:P53,Q53:AE53)),0)</f>
        <v>1</v>
      </c>
      <c r="F53" s="7">
        <f t="shared" si="1"/>
        <v>3</v>
      </c>
      <c r="G53" s="1">
        <f t="shared" si="11"/>
        <v>358</v>
      </c>
      <c r="H53" s="2">
        <f t="shared" si="12"/>
        <v>0.51959361393323655</v>
      </c>
      <c r="I53" s="8"/>
      <c r="J53" s="2">
        <f t="shared" si="4"/>
        <v>0.22060957910014514</v>
      </c>
      <c r="K53" s="2">
        <f t="shared" si="5"/>
        <v>0.74020319303338167</v>
      </c>
      <c r="L53" s="2">
        <f t="shared" si="6"/>
        <v>2.6124818577648767E-2</v>
      </c>
      <c r="M53" s="2">
        <f t="shared" si="7"/>
        <v>1.3062409288824451E-2</v>
      </c>
      <c r="N53" s="56">
        <v>152</v>
      </c>
      <c r="O53" s="56">
        <v>510</v>
      </c>
      <c r="P53" s="56">
        <v>18</v>
      </c>
      <c r="Q53" s="56"/>
      <c r="R53" s="56"/>
      <c r="S53" s="56"/>
      <c r="T53" s="57"/>
      <c r="X53" s="53">
        <v>0</v>
      </c>
      <c r="Y53" s="53">
        <v>9</v>
      </c>
      <c r="Z53" s="53"/>
      <c r="AA53" s="53"/>
      <c r="AB53" s="53"/>
      <c r="AG53" t="str">
        <f t="shared" si="8"/>
        <v>Bradford</v>
      </c>
      <c r="AH53" t="s">
        <v>1369</v>
      </c>
      <c r="AI53">
        <v>2</v>
      </c>
      <c r="AK53">
        <v>2</v>
      </c>
      <c r="AL53" s="91">
        <v>23</v>
      </c>
      <c r="AM53" s="93">
        <v>19</v>
      </c>
      <c r="AN53" s="93">
        <v>15</v>
      </c>
      <c r="AO53" s="96">
        <v>6575</v>
      </c>
      <c r="AP53" s="96">
        <f t="shared" si="9"/>
        <v>23019</v>
      </c>
      <c r="AQ53" t="s">
        <v>298</v>
      </c>
      <c r="AR53">
        <f t="shared" si="10"/>
        <v>2306575</v>
      </c>
      <c r="AS53" s="1">
        <v>5</v>
      </c>
      <c r="AU53" s="1"/>
      <c r="AW53" s="53"/>
      <c r="AX53" s="117"/>
    </row>
    <row r="54" spans="1:50" ht="14" hidden="1" customHeight="1" outlineLevel="1" x14ac:dyDescent="0.2">
      <c r="A54" t="s">
        <v>2088</v>
      </c>
      <c r="B54" s="9" t="s">
        <v>2109</v>
      </c>
      <c r="C54" s="1">
        <f t="shared" si="0"/>
        <v>889</v>
      </c>
      <c r="D54" s="7">
        <f>IF(N54&gt;0, RANK(N54,(N54:P54,Q54:AE54)),0)</f>
        <v>2</v>
      </c>
      <c r="E54" s="7">
        <f>IF(O54&gt;0,RANK(O54,(N54:P54,Q54:AE54)),0)</f>
        <v>1</v>
      </c>
      <c r="F54" s="7">
        <f t="shared" si="1"/>
        <v>3</v>
      </c>
      <c r="G54" s="1">
        <f t="shared" si="11"/>
        <v>285</v>
      </c>
      <c r="H54" s="2">
        <f t="shared" si="12"/>
        <v>0.32058492688413948</v>
      </c>
      <c r="I54" s="8"/>
      <c r="J54" s="2">
        <f t="shared" si="4"/>
        <v>0.31833520809898763</v>
      </c>
      <c r="K54" s="2">
        <f t="shared" si="5"/>
        <v>0.63892013498312716</v>
      </c>
      <c r="L54" s="2">
        <f t="shared" si="6"/>
        <v>2.9246344206974129E-2</v>
      </c>
      <c r="M54" s="2">
        <f t="shared" si="7"/>
        <v>1.3498312710911075E-2</v>
      </c>
      <c r="N54" s="56">
        <v>283</v>
      </c>
      <c r="O54" s="56">
        <v>568</v>
      </c>
      <c r="P54" s="56">
        <v>26</v>
      </c>
      <c r="Q54" s="56"/>
      <c r="R54" s="56"/>
      <c r="S54" s="56"/>
      <c r="T54" s="57"/>
      <c r="X54" s="53">
        <v>0</v>
      </c>
      <c r="Y54" s="53">
        <v>12</v>
      </c>
      <c r="Z54" s="53"/>
      <c r="AA54" s="53"/>
      <c r="AB54" s="53"/>
      <c r="AG54" t="str">
        <f t="shared" si="8"/>
        <v>Bradley</v>
      </c>
      <c r="AH54" t="s">
        <v>1369</v>
      </c>
      <c r="AI54">
        <v>2</v>
      </c>
      <c r="AK54">
        <v>2</v>
      </c>
      <c r="AL54" s="91">
        <v>23</v>
      </c>
      <c r="AM54" s="93">
        <v>19</v>
      </c>
      <c r="AN54" s="93">
        <v>20</v>
      </c>
      <c r="AO54" s="96">
        <v>6680</v>
      </c>
      <c r="AP54" s="96">
        <f t="shared" si="9"/>
        <v>23019</v>
      </c>
      <c r="AQ54" t="s">
        <v>298</v>
      </c>
      <c r="AR54">
        <f t="shared" si="10"/>
        <v>2306680</v>
      </c>
      <c r="AS54" s="1">
        <v>6</v>
      </c>
      <c r="AU54" s="1"/>
      <c r="AW54" s="53"/>
      <c r="AX54" s="117"/>
    </row>
    <row r="55" spans="1:50" ht="14" hidden="1" customHeight="1" outlineLevel="1" x14ac:dyDescent="0.2">
      <c r="A55" t="s">
        <v>2358</v>
      </c>
      <c r="B55" s="9" t="s">
        <v>2109</v>
      </c>
      <c r="C55" s="1">
        <f t="shared" si="0"/>
        <v>564</v>
      </c>
      <c r="D55" s="7">
        <f>IF(N55&gt;0, RANK(N55,(N55:P55,Q55:AE55)),0)</f>
        <v>1</v>
      </c>
      <c r="E55" s="7">
        <f>IF(O55&gt;0,RANK(O55,(N55:P55,Q55:AE55)),0)</f>
        <v>2</v>
      </c>
      <c r="F55" s="7">
        <f t="shared" si="1"/>
        <v>3</v>
      </c>
      <c r="G55" s="1">
        <f t="shared" si="11"/>
        <v>72</v>
      </c>
      <c r="H55" s="2">
        <f t="shared" si="12"/>
        <v>0.1276595744680851</v>
      </c>
      <c r="I55" s="8"/>
      <c r="J55" s="2">
        <f t="shared" si="4"/>
        <v>0.52482269503546097</v>
      </c>
      <c r="K55" s="2">
        <f t="shared" si="5"/>
        <v>0.3971631205673759</v>
      </c>
      <c r="L55" s="2">
        <f t="shared" si="6"/>
        <v>7.0921985815602842E-2</v>
      </c>
      <c r="M55" s="2">
        <f t="shared" si="7"/>
        <v>7.09219858156028E-3</v>
      </c>
      <c r="N55" s="56">
        <v>296</v>
      </c>
      <c r="O55" s="56">
        <v>224</v>
      </c>
      <c r="P55" s="56">
        <v>40</v>
      </c>
      <c r="Q55" s="56"/>
      <c r="R55" s="56"/>
      <c r="S55" s="56"/>
      <c r="T55" s="57"/>
      <c r="X55" s="53">
        <v>0</v>
      </c>
      <c r="Y55" s="53">
        <v>4</v>
      </c>
      <c r="Z55" s="53"/>
      <c r="AA55" s="53"/>
      <c r="AB55" s="53"/>
      <c r="AG55" t="str">
        <f t="shared" si="8"/>
        <v>Bremen</v>
      </c>
      <c r="AH55" t="s">
        <v>181</v>
      </c>
      <c r="AI55">
        <v>1</v>
      </c>
      <c r="AK55">
        <v>2</v>
      </c>
      <c r="AL55" s="91">
        <v>23</v>
      </c>
      <c r="AM55" s="93">
        <v>15</v>
      </c>
      <c r="AN55" s="93">
        <v>20</v>
      </c>
      <c r="AO55" s="96">
        <v>6855</v>
      </c>
      <c r="AP55" s="96">
        <f t="shared" si="9"/>
        <v>23015</v>
      </c>
      <c r="AQ55" t="s">
        <v>298</v>
      </c>
      <c r="AR55">
        <f t="shared" si="10"/>
        <v>2306855</v>
      </c>
      <c r="AS55" s="1">
        <v>7</v>
      </c>
      <c r="AU55" s="1"/>
      <c r="AW55" s="53"/>
      <c r="AX55" s="117"/>
    </row>
    <row r="56" spans="1:50" ht="14" hidden="1" customHeight="1" outlineLevel="1" x14ac:dyDescent="0.2">
      <c r="A56" t="s">
        <v>1229</v>
      </c>
      <c r="B56" s="9" t="s">
        <v>2109</v>
      </c>
      <c r="C56" s="1">
        <f t="shared" si="0"/>
        <v>5273</v>
      </c>
      <c r="D56" s="7">
        <f>IF(N56&gt;0, RANK(N56,(N56:P56,Q56:AE56)),0)</f>
        <v>2</v>
      </c>
      <c r="E56" s="7">
        <f>IF(O56&gt;0,RANK(O56,(N56:P56,Q56:AE56)),0)</f>
        <v>1</v>
      </c>
      <c r="F56" s="7">
        <f t="shared" si="1"/>
        <v>3</v>
      </c>
      <c r="G56" s="1">
        <f t="shared" si="11"/>
        <v>1126</v>
      </c>
      <c r="H56" s="2">
        <f t="shared" si="12"/>
        <v>0.21354067893040016</v>
      </c>
      <c r="I56" s="8"/>
      <c r="J56" s="2">
        <f t="shared" si="4"/>
        <v>0.36658448700929264</v>
      </c>
      <c r="K56" s="2">
        <f t="shared" si="5"/>
        <v>0.58012516593969277</v>
      </c>
      <c r="L56" s="2">
        <f t="shared" si="6"/>
        <v>3.5463682912952779E-2</v>
      </c>
      <c r="M56" s="2">
        <f t="shared" si="7"/>
        <v>1.7826664138061762E-2</v>
      </c>
      <c r="N56" s="56">
        <v>1933</v>
      </c>
      <c r="O56" s="56">
        <v>3059</v>
      </c>
      <c r="P56" s="56">
        <v>187</v>
      </c>
      <c r="Q56" s="56"/>
      <c r="R56" s="56"/>
      <c r="S56" s="56"/>
      <c r="T56" s="57"/>
      <c r="X56" s="53">
        <v>9</v>
      </c>
      <c r="Y56" s="53">
        <v>85</v>
      </c>
      <c r="Z56" s="53"/>
      <c r="AA56" s="53"/>
      <c r="AB56" s="53"/>
      <c r="AG56" t="str">
        <f t="shared" si="8"/>
        <v>Brewer</v>
      </c>
      <c r="AH56" t="s">
        <v>1369</v>
      </c>
      <c r="AI56">
        <v>2</v>
      </c>
      <c r="AK56">
        <v>2</v>
      </c>
      <c r="AL56" s="91">
        <v>23</v>
      </c>
      <c r="AM56" s="93">
        <v>19</v>
      </c>
      <c r="AN56" s="93">
        <v>25</v>
      </c>
      <c r="AO56" s="96">
        <v>6925</v>
      </c>
      <c r="AP56" s="96">
        <f t="shared" si="9"/>
        <v>23019</v>
      </c>
      <c r="AQ56" t="s">
        <v>1921</v>
      </c>
      <c r="AR56">
        <f t="shared" si="10"/>
        <v>2306925</v>
      </c>
      <c r="AS56" s="1">
        <v>59</v>
      </c>
      <c r="AU56" s="1"/>
      <c r="AW56" s="53"/>
      <c r="AX56" s="117"/>
    </row>
    <row r="57" spans="1:50" ht="14" hidden="1" customHeight="1" outlineLevel="1" x14ac:dyDescent="0.2">
      <c r="A57" t="s">
        <v>2086</v>
      </c>
      <c r="B57" s="9" t="s">
        <v>2109</v>
      </c>
      <c r="C57" s="1">
        <f t="shared" si="0"/>
        <v>290</v>
      </c>
      <c r="D57" s="7">
        <f>IF(N57&gt;0, RANK(N57,(N57:P57,Q57:AE57)),0)</f>
        <v>2</v>
      </c>
      <c r="E57" s="7">
        <f>IF(O57&gt;0,RANK(O57,(N57:P57,Q57:AE57)),0)</f>
        <v>1</v>
      </c>
      <c r="F57" s="7">
        <f t="shared" si="1"/>
        <v>3</v>
      </c>
      <c r="G57" s="1">
        <f t="shared" si="11"/>
        <v>178</v>
      </c>
      <c r="H57" s="2">
        <f t="shared" si="12"/>
        <v>0.61379310344827587</v>
      </c>
      <c r="I57" s="8"/>
      <c r="J57" s="2">
        <f t="shared" si="4"/>
        <v>0.1793103448275862</v>
      </c>
      <c r="K57" s="2">
        <f t="shared" si="5"/>
        <v>0.7931034482758621</v>
      </c>
      <c r="L57" s="2">
        <f t="shared" si="6"/>
        <v>2.4137931034482758E-2</v>
      </c>
      <c r="M57" s="2">
        <f t="shared" si="7"/>
        <v>3.44827586206891E-3</v>
      </c>
      <c r="N57" s="56">
        <v>52</v>
      </c>
      <c r="O57" s="56">
        <v>230</v>
      </c>
      <c r="P57" s="56">
        <v>7</v>
      </c>
      <c r="Q57" s="56"/>
      <c r="R57" s="56"/>
      <c r="S57" s="56"/>
      <c r="T57" s="57"/>
      <c r="X57" s="53">
        <v>0</v>
      </c>
      <c r="Y57" s="53">
        <v>1</v>
      </c>
      <c r="Z57" s="53"/>
      <c r="AA57" s="53"/>
      <c r="AB57" s="53"/>
      <c r="AG57" t="str">
        <f t="shared" si="8"/>
        <v>Bridgewater</v>
      </c>
      <c r="AH57" t="s">
        <v>2472</v>
      </c>
      <c r="AI57">
        <v>2</v>
      </c>
      <c r="AK57">
        <v>2</v>
      </c>
      <c r="AL57" s="91">
        <v>23</v>
      </c>
      <c r="AM57" s="93">
        <v>3</v>
      </c>
      <c r="AN57" s="93">
        <v>35</v>
      </c>
      <c r="AO57" s="96">
        <v>7065</v>
      </c>
      <c r="AP57" s="96">
        <f t="shared" si="9"/>
        <v>23003</v>
      </c>
      <c r="AQ57" t="s">
        <v>298</v>
      </c>
      <c r="AR57">
        <f t="shared" si="10"/>
        <v>2307065</v>
      </c>
      <c r="AS57" s="1">
        <v>4</v>
      </c>
      <c r="AU57" s="1"/>
      <c r="AW57" s="53"/>
      <c r="AX57" s="117"/>
    </row>
    <row r="58" spans="1:50" ht="14" hidden="1" customHeight="1" outlineLevel="1" x14ac:dyDescent="0.2">
      <c r="A58" t="s">
        <v>2413</v>
      </c>
      <c r="B58" s="9" t="s">
        <v>2109</v>
      </c>
      <c r="C58" s="1">
        <f t="shared" si="0"/>
        <v>3258</v>
      </c>
      <c r="D58" s="7">
        <f>IF(N58&gt;0, RANK(N58,(N58:P58,Q58:AE58)),0)</f>
        <v>2</v>
      </c>
      <c r="E58" s="7">
        <f>IF(O58&gt;0,RANK(O58,(N58:P58,Q58:AE58)),0)</f>
        <v>1</v>
      </c>
      <c r="F58" s="7">
        <f t="shared" si="1"/>
        <v>3</v>
      </c>
      <c r="G58" s="1">
        <f t="shared" si="11"/>
        <v>384</v>
      </c>
      <c r="H58" s="2">
        <f t="shared" si="12"/>
        <v>0.11786372007366483</v>
      </c>
      <c r="I58" s="8"/>
      <c r="J58" s="2">
        <f t="shared" si="4"/>
        <v>0.41313689379987723</v>
      </c>
      <c r="K58" s="2">
        <f t="shared" si="5"/>
        <v>0.53100061387354203</v>
      </c>
      <c r="L58" s="2">
        <f t="shared" si="6"/>
        <v>4.0515653775322284E-2</v>
      </c>
      <c r="M58" s="2">
        <f t="shared" si="7"/>
        <v>1.534683855125852E-2</v>
      </c>
      <c r="N58" s="56">
        <v>1346</v>
      </c>
      <c r="O58" s="56">
        <v>1730</v>
      </c>
      <c r="P58" s="56">
        <v>132</v>
      </c>
      <c r="Q58" s="56"/>
      <c r="R58" s="56"/>
      <c r="S58" s="56"/>
      <c r="T58" s="57"/>
      <c r="X58" s="53">
        <v>0</v>
      </c>
      <c r="Y58" s="53">
        <v>50</v>
      </c>
      <c r="Z58" s="53"/>
      <c r="AA58" s="53"/>
      <c r="AB58" s="53"/>
      <c r="AG58" t="str">
        <f t="shared" si="8"/>
        <v>Bridgton</v>
      </c>
      <c r="AH58" t="s">
        <v>162</v>
      </c>
      <c r="AI58">
        <v>1</v>
      </c>
      <c r="AK58">
        <v>2</v>
      </c>
      <c r="AL58" s="91">
        <v>23</v>
      </c>
      <c r="AM58" s="93">
        <v>5</v>
      </c>
      <c r="AN58" s="93">
        <v>10</v>
      </c>
      <c r="AO58" s="96">
        <v>7170</v>
      </c>
      <c r="AP58" s="96">
        <f t="shared" si="9"/>
        <v>23005</v>
      </c>
      <c r="AQ58" t="s">
        <v>298</v>
      </c>
      <c r="AR58">
        <f t="shared" si="10"/>
        <v>2307170</v>
      </c>
      <c r="AS58" s="1">
        <v>48</v>
      </c>
      <c r="AU58" s="1"/>
      <c r="AW58" s="53"/>
      <c r="AX58" s="117"/>
    </row>
    <row r="59" spans="1:50" ht="14" hidden="1" customHeight="1" outlineLevel="1" x14ac:dyDescent="0.2">
      <c r="A59" t="s">
        <v>1467</v>
      </c>
      <c r="B59" s="9" t="s">
        <v>2109</v>
      </c>
      <c r="C59" s="1">
        <f t="shared" si="0"/>
        <v>49</v>
      </c>
      <c r="D59" s="7">
        <f>IF(N59&gt;0, RANK(N59,(N59:P59,Q59:AE59)),0)</f>
        <v>2</v>
      </c>
      <c r="E59" s="7">
        <f>IF(O59&gt;0,RANK(O59,(N59:P59,Q59:AE59)),0)</f>
        <v>1</v>
      </c>
      <c r="F59" s="7">
        <f t="shared" si="1"/>
        <v>3</v>
      </c>
      <c r="G59" s="1">
        <f t="shared" si="11"/>
        <v>24</v>
      </c>
      <c r="H59" s="2">
        <f t="shared" si="12"/>
        <v>0.48979591836734693</v>
      </c>
      <c r="I59" s="8"/>
      <c r="J59" s="2">
        <f t="shared" si="4"/>
        <v>0.20408163265306123</v>
      </c>
      <c r="K59" s="2">
        <f t="shared" si="5"/>
        <v>0.69387755102040816</v>
      </c>
      <c r="L59" s="2">
        <f t="shared" si="6"/>
        <v>0.10204081632653061</v>
      </c>
      <c r="M59" s="2">
        <f t="shared" si="7"/>
        <v>0</v>
      </c>
      <c r="N59" s="56">
        <v>10</v>
      </c>
      <c r="O59" s="56">
        <v>34</v>
      </c>
      <c r="P59" s="56">
        <v>5</v>
      </c>
      <c r="Q59" s="56"/>
      <c r="R59" s="56"/>
      <c r="S59" s="56"/>
      <c r="T59" s="57"/>
      <c r="X59" s="53">
        <v>0</v>
      </c>
      <c r="Y59" s="53">
        <v>0</v>
      </c>
      <c r="Z59" s="53"/>
      <c r="AA59" s="53"/>
      <c r="AB59" s="53"/>
      <c r="AG59" t="str">
        <f t="shared" si="8"/>
        <v>Brighton</v>
      </c>
      <c r="AH59" t="s">
        <v>1798</v>
      </c>
      <c r="AI59">
        <v>2</v>
      </c>
      <c r="AK59">
        <v>2</v>
      </c>
      <c r="AL59" s="91">
        <v>23</v>
      </c>
      <c r="AM59" s="93">
        <v>25</v>
      </c>
      <c r="AN59" s="93">
        <v>20</v>
      </c>
      <c r="AO59" s="96">
        <v>7380</v>
      </c>
      <c r="AP59" s="96">
        <f t="shared" si="9"/>
        <v>23025</v>
      </c>
      <c r="AQ59" t="s">
        <v>15</v>
      </c>
      <c r="AR59">
        <f t="shared" si="10"/>
        <v>2307380</v>
      </c>
      <c r="AS59" s="1">
        <v>1</v>
      </c>
      <c r="AU59" s="1"/>
      <c r="AW59" s="53"/>
      <c r="AX59" s="117"/>
    </row>
    <row r="60" spans="1:50" ht="14" hidden="1" customHeight="1" outlineLevel="1" x14ac:dyDescent="0.2">
      <c r="A60" t="s">
        <v>1961</v>
      </c>
      <c r="B60" s="9" t="s">
        <v>2109</v>
      </c>
      <c r="C60" s="1">
        <f t="shared" si="0"/>
        <v>2126</v>
      </c>
      <c r="D60" s="7">
        <f>IF(N60&gt;0, RANK(N60,(N60:P60,Q60:AE60)),0)</f>
        <v>2</v>
      </c>
      <c r="E60" s="7">
        <f>IF(O60&gt;0,RANK(O60,(N60:P60,Q60:AE60)),0)</f>
        <v>1</v>
      </c>
      <c r="F60" s="7">
        <f t="shared" si="1"/>
        <v>3</v>
      </c>
      <c r="G60" s="1">
        <f t="shared" si="11"/>
        <v>47</v>
      </c>
      <c r="H60" s="2">
        <f t="shared" si="12"/>
        <v>2.2107243650047036E-2</v>
      </c>
      <c r="I60" s="8"/>
      <c r="J60" s="2">
        <f t="shared" si="4"/>
        <v>0.46190028222013169</v>
      </c>
      <c r="K60" s="2">
        <f t="shared" si="5"/>
        <v>0.48400752587017876</v>
      </c>
      <c r="L60" s="2">
        <f t="shared" si="6"/>
        <v>3.8570084666039513E-2</v>
      </c>
      <c r="M60" s="2">
        <f t="shared" si="7"/>
        <v>1.5522107243650045E-2</v>
      </c>
      <c r="N60" s="56">
        <v>982</v>
      </c>
      <c r="O60" s="56">
        <v>1029</v>
      </c>
      <c r="P60" s="56">
        <v>82</v>
      </c>
      <c r="Q60" s="56"/>
      <c r="R60" s="56"/>
      <c r="S60" s="56"/>
      <c r="T60" s="57"/>
      <c r="X60" s="53">
        <v>0</v>
      </c>
      <c r="Y60" s="53">
        <v>33</v>
      </c>
      <c r="Z60" s="53"/>
      <c r="AA60" s="53"/>
      <c r="AB60" s="53"/>
      <c r="AG60" t="str">
        <f t="shared" si="8"/>
        <v>Bristol</v>
      </c>
      <c r="AH60" t="s">
        <v>181</v>
      </c>
      <c r="AI60">
        <v>1</v>
      </c>
      <c r="AK60">
        <v>2</v>
      </c>
      <c r="AL60" s="91">
        <v>23</v>
      </c>
      <c r="AM60" s="93">
        <v>15</v>
      </c>
      <c r="AN60" s="93">
        <v>25</v>
      </c>
      <c r="AO60" s="96">
        <v>7485</v>
      </c>
      <c r="AP60" s="96">
        <f t="shared" si="9"/>
        <v>23015</v>
      </c>
      <c r="AQ60" t="s">
        <v>298</v>
      </c>
      <c r="AR60">
        <f t="shared" si="10"/>
        <v>2307485</v>
      </c>
      <c r="AS60" s="1">
        <v>23</v>
      </c>
      <c r="AU60" s="1"/>
      <c r="AW60" s="53"/>
      <c r="AX60" s="117"/>
    </row>
    <row r="61" spans="1:50" ht="14" hidden="1" customHeight="1" outlineLevel="1" x14ac:dyDescent="0.2">
      <c r="A61" t="s">
        <v>2020</v>
      </c>
      <c r="B61" s="9" t="s">
        <v>2109</v>
      </c>
      <c r="C61" s="1">
        <f t="shared" si="0"/>
        <v>630</v>
      </c>
      <c r="D61" s="7">
        <f>IF(N61&gt;0, RANK(N61,(N61:P61,Q61:AE61)),0)</f>
        <v>1</v>
      </c>
      <c r="E61" s="7">
        <f>IF(O61&gt;0,RANK(O61,(N61:P61,Q61:AE61)),0)</f>
        <v>2</v>
      </c>
      <c r="F61" s="7">
        <f t="shared" si="1"/>
        <v>3</v>
      </c>
      <c r="G61" s="1">
        <f t="shared" si="11"/>
        <v>120</v>
      </c>
      <c r="H61" s="2">
        <f t="shared" si="12"/>
        <v>0.19047619047619047</v>
      </c>
      <c r="I61" s="8"/>
      <c r="J61" s="2">
        <f t="shared" si="4"/>
        <v>0.55714285714285716</v>
      </c>
      <c r="K61" s="2">
        <f t="shared" si="5"/>
        <v>0.36666666666666664</v>
      </c>
      <c r="L61" s="2">
        <f t="shared" si="6"/>
        <v>5.7142857142857141E-2</v>
      </c>
      <c r="M61" s="2">
        <f t="shared" si="7"/>
        <v>1.9047619047619056E-2</v>
      </c>
      <c r="N61" s="56">
        <v>351</v>
      </c>
      <c r="O61" s="56">
        <v>231</v>
      </c>
      <c r="P61" s="56">
        <v>36</v>
      </c>
      <c r="Q61" s="56"/>
      <c r="R61" s="56"/>
      <c r="S61" s="56"/>
      <c r="T61" s="57"/>
      <c r="X61" s="53">
        <v>0</v>
      </c>
      <c r="Y61" s="53">
        <v>12</v>
      </c>
      <c r="Z61" s="53"/>
      <c r="AA61" s="53"/>
      <c r="AB61" s="53"/>
      <c r="AG61" t="str">
        <f t="shared" si="8"/>
        <v>Brooklin</v>
      </c>
      <c r="AH61" t="s">
        <v>12</v>
      </c>
      <c r="AI61">
        <v>2</v>
      </c>
      <c r="AK61">
        <v>2</v>
      </c>
      <c r="AL61" s="91">
        <v>23</v>
      </c>
      <c r="AM61" s="93">
        <v>9</v>
      </c>
      <c r="AN61" s="93">
        <v>25</v>
      </c>
      <c r="AO61" s="96">
        <v>7800</v>
      </c>
      <c r="AP61" s="96">
        <f t="shared" si="9"/>
        <v>23009</v>
      </c>
      <c r="AQ61" t="s">
        <v>298</v>
      </c>
      <c r="AR61">
        <f t="shared" si="10"/>
        <v>2307800</v>
      </c>
      <c r="AS61" s="1">
        <v>2</v>
      </c>
      <c r="AU61" s="1"/>
      <c r="AW61" s="53"/>
      <c r="AX61" s="117"/>
    </row>
    <row r="62" spans="1:50" ht="14" hidden="1" customHeight="1" outlineLevel="1" x14ac:dyDescent="0.2">
      <c r="A62" t="s">
        <v>654</v>
      </c>
      <c r="B62" s="9" t="s">
        <v>2109</v>
      </c>
      <c r="C62" s="1">
        <f t="shared" si="0"/>
        <v>594</v>
      </c>
      <c r="D62" s="7">
        <f>IF(N62&gt;0, RANK(N62,(N62:P62,Q62:AE62)),0)</f>
        <v>2</v>
      </c>
      <c r="E62" s="7">
        <f>IF(O62&gt;0,RANK(O62,(N62:P62,Q62:AE62)),0)</f>
        <v>1</v>
      </c>
      <c r="F62" s="7">
        <f t="shared" si="1"/>
        <v>3</v>
      </c>
      <c r="G62" s="1">
        <f t="shared" si="11"/>
        <v>165</v>
      </c>
      <c r="H62" s="2">
        <f t="shared" si="12"/>
        <v>0.27777777777777779</v>
      </c>
      <c r="I62" s="8"/>
      <c r="J62" s="2">
        <f t="shared" si="4"/>
        <v>0.32154882154882153</v>
      </c>
      <c r="K62" s="2">
        <f t="shared" si="5"/>
        <v>0.59932659932659937</v>
      </c>
      <c r="L62" s="2">
        <f t="shared" si="6"/>
        <v>6.5656565656565663E-2</v>
      </c>
      <c r="M62" s="2">
        <f t="shared" si="7"/>
        <v>1.3468013468013379E-2</v>
      </c>
      <c r="N62" s="56">
        <v>191</v>
      </c>
      <c r="O62" s="56">
        <v>356</v>
      </c>
      <c r="P62" s="56">
        <v>39</v>
      </c>
      <c r="Q62" s="56"/>
      <c r="R62" s="56"/>
      <c r="S62" s="56"/>
      <c r="T62" s="57"/>
      <c r="X62" s="53">
        <v>0</v>
      </c>
      <c r="Y62" s="53">
        <v>8</v>
      </c>
      <c r="Z62" s="53"/>
      <c r="AA62" s="53"/>
      <c r="AB62" s="53"/>
      <c r="AG62" t="str">
        <f t="shared" si="8"/>
        <v>Brooks</v>
      </c>
      <c r="AH62" t="s">
        <v>120</v>
      </c>
      <c r="AI62">
        <v>2</v>
      </c>
      <c r="AK62">
        <v>2</v>
      </c>
      <c r="AL62" s="91">
        <v>23</v>
      </c>
      <c r="AM62" s="93">
        <v>27</v>
      </c>
      <c r="AN62" s="93">
        <v>15</v>
      </c>
      <c r="AO62" s="96">
        <v>7870</v>
      </c>
      <c r="AP62" s="96">
        <f t="shared" si="9"/>
        <v>23027</v>
      </c>
      <c r="AQ62" t="s">
        <v>298</v>
      </c>
      <c r="AR62">
        <f t="shared" si="10"/>
        <v>2307870</v>
      </c>
      <c r="AS62" s="1">
        <v>8</v>
      </c>
      <c r="AU62" s="1"/>
      <c r="AW62" s="53"/>
      <c r="AX62" s="117"/>
    </row>
    <row r="63" spans="1:50" ht="14" hidden="1" customHeight="1" outlineLevel="1" x14ac:dyDescent="0.2">
      <c r="A63" t="s">
        <v>492</v>
      </c>
      <c r="B63" s="9" t="s">
        <v>2109</v>
      </c>
      <c r="C63" s="1">
        <f t="shared" si="0"/>
        <v>692</v>
      </c>
      <c r="D63" s="7">
        <f>IF(N63&gt;0, RANK(N63,(N63:P63,Q63:AE63)),0)</f>
        <v>1</v>
      </c>
      <c r="E63" s="7">
        <f>IF(O63&gt;0,RANK(O63,(N63:P63,Q63:AE63)),0)</f>
        <v>2</v>
      </c>
      <c r="F63" s="7">
        <f t="shared" si="1"/>
        <v>3</v>
      </c>
      <c r="G63" s="1">
        <f t="shared" si="11"/>
        <v>67</v>
      </c>
      <c r="H63" s="2">
        <f t="shared" si="12"/>
        <v>9.6820809248554907E-2</v>
      </c>
      <c r="I63" s="8"/>
      <c r="J63" s="2">
        <f t="shared" si="4"/>
        <v>0.49710982658959535</v>
      </c>
      <c r="K63" s="2">
        <f t="shared" si="5"/>
        <v>0.40028901734104044</v>
      </c>
      <c r="L63" s="2">
        <f t="shared" si="6"/>
        <v>9.2485549132947972E-2</v>
      </c>
      <c r="M63" s="2">
        <f t="shared" si="7"/>
        <v>1.0115606936416235E-2</v>
      </c>
      <c r="N63" s="56">
        <v>344</v>
      </c>
      <c r="O63" s="56">
        <v>277</v>
      </c>
      <c r="P63" s="56">
        <v>64</v>
      </c>
      <c r="Q63" s="56"/>
      <c r="R63" s="56"/>
      <c r="S63" s="56"/>
      <c r="T63" s="57"/>
      <c r="X63" s="53">
        <v>0</v>
      </c>
      <c r="Y63" s="53">
        <v>7</v>
      </c>
      <c r="Z63" s="53"/>
      <c r="AA63" s="53"/>
      <c r="AB63" s="53"/>
      <c r="AG63" t="str">
        <f t="shared" si="8"/>
        <v>Brooksville</v>
      </c>
      <c r="AH63" t="s">
        <v>12</v>
      </c>
      <c r="AI63">
        <v>2</v>
      </c>
      <c r="AK63">
        <v>2</v>
      </c>
      <c r="AL63" s="91">
        <v>23</v>
      </c>
      <c r="AM63" s="93">
        <v>9</v>
      </c>
      <c r="AN63" s="93">
        <v>30</v>
      </c>
      <c r="AO63" s="96">
        <v>7975</v>
      </c>
      <c r="AP63" s="96">
        <f t="shared" si="9"/>
        <v>23009</v>
      </c>
      <c r="AQ63" t="s">
        <v>298</v>
      </c>
      <c r="AR63">
        <f t="shared" si="10"/>
        <v>2307975</v>
      </c>
      <c r="AS63" s="1">
        <v>5</v>
      </c>
      <c r="AU63" s="1"/>
      <c r="AW63" s="53"/>
      <c r="AX63" s="117"/>
    </row>
    <row r="64" spans="1:50" ht="14" hidden="1" customHeight="1" outlineLevel="1" x14ac:dyDescent="0.2">
      <c r="A64" t="s">
        <v>300</v>
      </c>
      <c r="B64" s="9" t="s">
        <v>2109</v>
      </c>
      <c r="C64" s="1">
        <f t="shared" si="0"/>
        <v>955</v>
      </c>
      <c r="D64" s="7">
        <f>IF(N64&gt;0, RANK(N64,(N64:P64,Q64:AE64)),0)</f>
        <v>2</v>
      </c>
      <c r="E64" s="7">
        <f>IF(O64&gt;0,RANK(O64,(N64:P64,Q64:AE64)),0)</f>
        <v>1</v>
      </c>
      <c r="F64" s="7">
        <f t="shared" si="1"/>
        <v>3</v>
      </c>
      <c r="G64" s="1">
        <f t="shared" si="11"/>
        <v>135</v>
      </c>
      <c r="H64" s="2">
        <f t="shared" si="12"/>
        <v>0.14136125654450263</v>
      </c>
      <c r="I64" s="8"/>
      <c r="J64" s="2">
        <f t="shared" si="4"/>
        <v>0.40418848167539267</v>
      </c>
      <c r="K64" s="2">
        <f t="shared" si="5"/>
        <v>0.54554973821989527</v>
      </c>
      <c r="L64" s="2">
        <f t="shared" si="6"/>
        <v>3.5602094240837698E-2</v>
      </c>
      <c r="M64" s="2">
        <f t="shared" si="7"/>
        <v>1.4659685863874353E-2</v>
      </c>
      <c r="N64" s="56">
        <v>386</v>
      </c>
      <c r="O64" s="56">
        <v>521</v>
      </c>
      <c r="P64" s="56">
        <v>34</v>
      </c>
      <c r="Q64" s="56"/>
      <c r="R64" s="56"/>
      <c r="S64" s="56"/>
      <c r="T64" s="57"/>
      <c r="X64" s="53">
        <v>1</v>
      </c>
      <c r="Y64" s="53">
        <v>13</v>
      </c>
      <c r="Z64" s="53"/>
      <c r="AA64" s="53"/>
      <c r="AB64" s="53"/>
      <c r="AG64" t="str">
        <f t="shared" si="8"/>
        <v>Brownfield</v>
      </c>
      <c r="AH64" t="s">
        <v>150</v>
      </c>
      <c r="AI64">
        <v>2</v>
      </c>
      <c r="AK64">
        <v>2</v>
      </c>
      <c r="AL64" s="91">
        <v>23</v>
      </c>
      <c r="AM64" s="93">
        <v>17</v>
      </c>
      <c r="AN64" s="93">
        <v>15</v>
      </c>
      <c r="AO64" s="96">
        <v>8150</v>
      </c>
      <c r="AP64" s="96">
        <f t="shared" si="9"/>
        <v>23017</v>
      </c>
      <c r="AQ64" t="s">
        <v>298</v>
      </c>
      <c r="AR64">
        <f t="shared" si="10"/>
        <v>2308150</v>
      </c>
      <c r="AS64" s="1">
        <v>12</v>
      </c>
      <c r="AU64" s="1"/>
      <c r="AW64" s="53"/>
      <c r="AX64" s="117"/>
    </row>
    <row r="65" spans="1:50" ht="14" hidden="1" customHeight="1" outlineLevel="1" x14ac:dyDescent="0.2">
      <c r="A65" t="s">
        <v>1144</v>
      </c>
      <c r="B65" s="9" t="s">
        <v>2109</v>
      </c>
      <c r="C65" s="1">
        <f t="shared" si="0"/>
        <v>772</v>
      </c>
      <c r="D65" s="7">
        <f>IF(N65&gt;0, RANK(N65,(N65:P65,Q65:AE65)),0)</f>
        <v>2</v>
      </c>
      <c r="E65" s="7">
        <f>IF(O65&gt;0,RANK(O65,(N65:P65,Q65:AE65)),0)</f>
        <v>1</v>
      </c>
      <c r="F65" s="7">
        <f t="shared" si="1"/>
        <v>3</v>
      </c>
      <c r="G65" s="1">
        <f t="shared" si="11"/>
        <v>266</v>
      </c>
      <c r="H65" s="2">
        <f t="shared" si="12"/>
        <v>0.34455958549222798</v>
      </c>
      <c r="I65" s="8"/>
      <c r="J65" s="2">
        <f t="shared" si="4"/>
        <v>0.28756476683937826</v>
      </c>
      <c r="K65" s="2">
        <f t="shared" si="5"/>
        <v>0.63212435233160624</v>
      </c>
      <c r="L65" s="2">
        <f t="shared" si="6"/>
        <v>5.5699481865284971E-2</v>
      </c>
      <c r="M65" s="2">
        <f t="shared" si="7"/>
        <v>2.4611398963730526E-2</v>
      </c>
      <c r="N65" s="56">
        <v>222</v>
      </c>
      <c r="O65" s="56">
        <v>488</v>
      </c>
      <c r="P65" s="56">
        <v>43</v>
      </c>
      <c r="Q65" s="56"/>
      <c r="R65" s="56"/>
      <c r="S65" s="56"/>
      <c r="T65" s="57"/>
      <c r="X65" s="53">
        <v>0</v>
      </c>
      <c r="Y65" s="53">
        <v>19</v>
      </c>
      <c r="Z65" s="53"/>
      <c r="AA65" s="53"/>
      <c r="AB65" s="53"/>
      <c r="AG65" t="str">
        <f t="shared" si="8"/>
        <v>Brownville</v>
      </c>
      <c r="AH65" t="s">
        <v>655</v>
      </c>
      <c r="AI65">
        <v>2</v>
      </c>
      <c r="AK65">
        <v>2</v>
      </c>
      <c r="AL65" s="91">
        <v>23</v>
      </c>
      <c r="AM65" s="93">
        <v>21</v>
      </c>
      <c r="AN65" s="93">
        <v>30</v>
      </c>
      <c r="AO65" s="96">
        <v>8325</v>
      </c>
      <c r="AP65" s="96">
        <f t="shared" si="9"/>
        <v>23021</v>
      </c>
      <c r="AQ65" t="s">
        <v>298</v>
      </c>
      <c r="AR65">
        <f t="shared" si="10"/>
        <v>2308325</v>
      </c>
      <c r="AS65" s="1">
        <v>10</v>
      </c>
      <c r="AU65" s="1"/>
      <c r="AW65" s="53"/>
      <c r="AX65" s="117"/>
    </row>
    <row r="66" spans="1:50" ht="14" hidden="1" customHeight="1" outlineLevel="1" x14ac:dyDescent="0.2">
      <c r="A66" t="s">
        <v>1054</v>
      </c>
      <c r="B66" s="9" t="s">
        <v>2109</v>
      </c>
      <c r="C66" s="1">
        <f t="shared" si="0"/>
        <v>13905</v>
      </c>
      <c r="D66" s="7">
        <f>IF(N66&gt;0, RANK(N66,(N66:P66,Q66:AE66)),0)</f>
        <v>1</v>
      </c>
      <c r="E66" s="7">
        <f>IF(O66&gt;0,RANK(O66,(N66:P66,Q66:AE66)),0)</f>
        <v>2</v>
      </c>
      <c r="F66" s="7">
        <f t="shared" ref="F66:F104" si="13">IF(P66&gt;0,RANK(P66,(N66:AE66)),0)</f>
        <v>3</v>
      </c>
      <c r="G66" s="1">
        <f t="shared" si="11"/>
        <v>3503</v>
      </c>
      <c r="H66" s="2">
        <f t="shared" si="12"/>
        <v>0.2519237684286228</v>
      </c>
      <c r="I66" s="8"/>
      <c r="J66" s="2">
        <f t="shared" ref="J66:J104" si="14">IF(C66=0,"-",N66/C66)</f>
        <v>0.58885293060050337</v>
      </c>
      <c r="K66" s="2">
        <f t="shared" ref="K66:K104" si="15">IF(C66=0,"-",O66/C66)</f>
        <v>0.33692916217188063</v>
      </c>
      <c r="L66" s="2">
        <f t="shared" ref="L66:L104" si="16">IF(C66=0,"-",P66/C66)</f>
        <v>6.1129090255303845E-2</v>
      </c>
      <c r="M66" s="2">
        <f t="shared" ref="M66:M104" si="17">IF(C66=0,"-",(1-J66-K66-L66))</f>
        <v>1.3088816972312164E-2</v>
      </c>
      <c r="N66" s="56">
        <v>8188</v>
      </c>
      <c r="O66" s="56">
        <v>4685</v>
      </c>
      <c r="P66" s="56">
        <v>850</v>
      </c>
      <c r="Q66" s="56"/>
      <c r="R66" s="56"/>
      <c r="S66" s="56"/>
      <c r="T66" s="57"/>
      <c r="X66" s="53">
        <v>4</v>
      </c>
      <c r="Y66" s="53">
        <v>178</v>
      </c>
      <c r="Z66" s="53"/>
      <c r="AA66" s="53"/>
      <c r="AB66" s="53"/>
      <c r="AG66" t="str">
        <f t="shared" ref="AG66:AG131" si="18">A66</f>
        <v>Brunswick</v>
      </c>
      <c r="AH66" t="s">
        <v>162</v>
      </c>
      <c r="AI66">
        <v>1</v>
      </c>
      <c r="AK66">
        <v>2</v>
      </c>
      <c r="AL66" s="91">
        <v>23</v>
      </c>
      <c r="AM66" s="93">
        <v>5</v>
      </c>
      <c r="AN66" s="93">
        <v>15</v>
      </c>
      <c r="AO66" s="96">
        <v>8430</v>
      </c>
      <c r="AP66" s="96">
        <f t="shared" si="9"/>
        <v>23005</v>
      </c>
      <c r="AQ66" t="s">
        <v>298</v>
      </c>
      <c r="AR66">
        <f t="shared" si="10"/>
        <v>2308430</v>
      </c>
      <c r="AS66" s="1">
        <v>156</v>
      </c>
      <c r="AU66" s="1"/>
      <c r="AW66" s="53"/>
      <c r="AX66" s="117"/>
    </row>
    <row r="67" spans="1:50" ht="14" hidden="1" customHeight="1" outlineLevel="1" x14ac:dyDescent="0.2">
      <c r="A67" t="s">
        <v>337</v>
      </c>
      <c r="B67" s="9" t="s">
        <v>2109</v>
      </c>
      <c r="C67" s="1">
        <f t="shared" ref="C67:C130" si="19">SUM(N67:AE67)</f>
        <v>1092</v>
      </c>
      <c r="D67" s="7">
        <f>IF(N67&gt;0, RANK(N67,(N67:P67,Q67:AE67)),0)</f>
        <v>2</v>
      </c>
      <c r="E67" s="7">
        <f>IF(O67&gt;0,RANK(O67,(N67:P67,Q67:AE67)),0)</f>
        <v>1</v>
      </c>
      <c r="F67" s="7">
        <f t="shared" si="13"/>
        <v>3</v>
      </c>
      <c r="G67" s="1">
        <f t="shared" si="11"/>
        <v>350</v>
      </c>
      <c r="H67" s="2">
        <f t="shared" si="12"/>
        <v>0.32051282051282054</v>
      </c>
      <c r="I67" s="8"/>
      <c r="J67" s="2">
        <f t="shared" si="14"/>
        <v>0.31593406593406592</v>
      </c>
      <c r="K67" s="2">
        <f t="shared" si="15"/>
        <v>0.63644688644688641</v>
      </c>
      <c r="L67" s="2">
        <f t="shared" si="16"/>
        <v>2.9304029304029304E-2</v>
      </c>
      <c r="M67" s="2">
        <f t="shared" si="17"/>
        <v>1.8315018315018368E-2</v>
      </c>
      <c r="N67" s="56">
        <v>345</v>
      </c>
      <c r="O67" s="56">
        <v>695</v>
      </c>
      <c r="P67" s="56">
        <v>32</v>
      </c>
      <c r="Q67" s="56"/>
      <c r="R67" s="56"/>
      <c r="S67" s="56"/>
      <c r="T67" s="57"/>
      <c r="X67" s="53">
        <v>1</v>
      </c>
      <c r="Y67" s="53">
        <v>19</v>
      </c>
      <c r="Z67" s="53"/>
      <c r="AA67" s="53"/>
      <c r="AB67" s="53"/>
      <c r="AG67" t="str">
        <f t="shared" si="18"/>
        <v>Buckfield</v>
      </c>
      <c r="AH67" t="s">
        <v>150</v>
      </c>
      <c r="AI67">
        <v>2</v>
      </c>
      <c r="AK67">
        <v>2</v>
      </c>
      <c r="AL67" s="91">
        <v>23</v>
      </c>
      <c r="AM67" s="93">
        <v>17</v>
      </c>
      <c r="AN67" s="93">
        <v>20</v>
      </c>
      <c r="AO67" s="96">
        <v>8710</v>
      </c>
      <c r="AP67" s="96">
        <f t="shared" ref="AP67:AP130" si="20">AL67*1000+AM67</f>
        <v>23017</v>
      </c>
      <c r="AQ67" t="s">
        <v>298</v>
      </c>
      <c r="AR67">
        <f t="shared" ref="AR67:AR130" si="21">AL67*100000+AO67</f>
        <v>2308710</v>
      </c>
      <c r="AS67" s="1">
        <v>11</v>
      </c>
      <c r="AU67" s="1"/>
      <c r="AW67" s="53"/>
      <c r="AX67" s="117"/>
    </row>
    <row r="68" spans="1:50" ht="14" hidden="1" customHeight="1" outlineLevel="1" x14ac:dyDescent="0.2">
      <c r="A68" t="s">
        <v>2153</v>
      </c>
      <c r="B68" s="9" t="s">
        <v>2109</v>
      </c>
      <c r="C68" s="1">
        <f t="shared" si="19"/>
        <v>2850</v>
      </c>
      <c r="D68" s="7">
        <f>IF(N68&gt;0, RANK(N68,(N68:P68,Q68:AE68)),0)</f>
        <v>2</v>
      </c>
      <c r="E68" s="7">
        <f>IF(O68&gt;0,RANK(O68,(N68:P68,Q68:AE68)),0)</f>
        <v>1</v>
      </c>
      <c r="F68" s="7">
        <f t="shared" si="13"/>
        <v>3</v>
      </c>
      <c r="G68" s="1">
        <f t="shared" si="11"/>
        <v>748</v>
      </c>
      <c r="H68" s="2">
        <f t="shared" si="12"/>
        <v>0.26245614035087722</v>
      </c>
      <c r="I68" s="8"/>
      <c r="J68" s="2">
        <f t="shared" si="14"/>
        <v>0.33298245614035088</v>
      </c>
      <c r="K68" s="2">
        <f t="shared" si="15"/>
        <v>0.5954385964912281</v>
      </c>
      <c r="L68" s="2">
        <f t="shared" si="16"/>
        <v>4.5263157894736845E-2</v>
      </c>
      <c r="M68" s="2">
        <f t="shared" si="17"/>
        <v>2.6315789473684119E-2</v>
      </c>
      <c r="N68" s="56">
        <v>949</v>
      </c>
      <c r="O68" s="56">
        <v>1697</v>
      </c>
      <c r="P68" s="56">
        <v>129</v>
      </c>
      <c r="Q68" s="56"/>
      <c r="R68" s="56"/>
      <c r="S68" s="56"/>
      <c r="T68" s="57"/>
      <c r="X68" s="53">
        <v>0</v>
      </c>
      <c r="Y68" s="53">
        <v>75</v>
      </c>
      <c r="Z68" s="53"/>
      <c r="AA68" s="53"/>
      <c r="AB68" s="53"/>
      <c r="AG68" t="str">
        <f t="shared" si="18"/>
        <v>Bucksport</v>
      </c>
      <c r="AH68" t="s">
        <v>12</v>
      </c>
      <c r="AI68">
        <v>2</v>
      </c>
      <c r="AK68">
        <v>2</v>
      </c>
      <c r="AL68" s="91">
        <v>23</v>
      </c>
      <c r="AM68" s="93">
        <v>9</v>
      </c>
      <c r="AN68" s="93">
        <v>35</v>
      </c>
      <c r="AO68" s="96">
        <v>8815</v>
      </c>
      <c r="AP68" s="96">
        <f t="shared" si="20"/>
        <v>23009</v>
      </c>
      <c r="AQ68" t="s">
        <v>298</v>
      </c>
      <c r="AR68">
        <f t="shared" si="21"/>
        <v>2308815</v>
      </c>
      <c r="AS68" s="1">
        <v>24</v>
      </c>
      <c r="AU68" s="1"/>
      <c r="AW68" s="53"/>
      <c r="AX68" s="117"/>
    </row>
    <row r="69" spans="1:50" ht="14" hidden="1" customHeight="1" outlineLevel="1" x14ac:dyDescent="0.2">
      <c r="A69" t="s">
        <v>1137</v>
      </c>
      <c r="B69" s="9" t="s">
        <v>2109</v>
      </c>
      <c r="C69" s="1">
        <f t="shared" si="19"/>
        <v>207</v>
      </c>
      <c r="D69" s="7">
        <f>IF(N69&gt;0, RANK(N69,(N69:P69,Q69:AE69)),0)</f>
        <v>2</v>
      </c>
      <c r="E69" s="7">
        <f>IF(O69&gt;0,RANK(O69,(N69:P69,Q69:AE69)),0)</f>
        <v>1</v>
      </c>
      <c r="F69" s="7">
        <f t="shared" si="13"/>
        <v>3</v>
      </c>
      <c r="G69" s="1">
        <f t="shared" si="11"/>
        <v>122</v>
      </c>
      <c r="H69" s="2">
        <f t="shared" si="12"/>
        <v>0.58937198067632846</v>
      </c>
      <c r="I69" s="8"/>
      <c r="J69" s="2">
        <f t="shared" si="14"/>
        <v>0.17391304347826086</v>
      </c>
      <c r="K69" s="2">
        <f t="shared" si="15"/>
        <v>0.76328502415458932</v>
      </c>
      <c r="L69" s="2">
        <f t="shared" si="16"/>
        <v>3.864734299516908E-2</v>
      </c>
      <c r="M69" s="2">
        <f t="shared" si="17"/>
        <v>2.4154589371980735E-2</v>
      </c>
      <c r="N69" s="56">
        <v>36</v>
      </c>
      <c r="O69" s="56">
        <v>158</v>
      </c>
      <c r="P69" s="56">
        <v>8</v>
      </c>
      <c r="Q69" s="56"/>
      <c r="R69" s="56"/>
      <c r="S69" s="56"/>
      <c r="T69" s="57"/>
      <c r="X69" s="53">
        <v>0</v>
      </c>
      <c r="Y69" s="53">
        <v>5</v>
      </c>
      <c r="Z69" s="53"/>
      <c r="AA69" s="53"/>
      <c r="AB69" s="53"/>
      <c r="AG69" t="str">
        <f t="shared" si="18"/>
        <v>Burlington</v>
      </c>
      <c r="AH69" t="s">
        <v>1369</v>
      </c>
      <c r="AI69">
        <v>2</v>
      </c>
      <c r="AK69">
        <v>2</v>
      </c>
      <c r="AL69" s="91">
        <v>23</v>
      </c>
      <c r="AM69" s="93">
        <v>19</v>
      </c>
      <c r="AN69" s="93">
        <v>30</v>
      </c>
      <c r="AO69" s="96">
        <v>9200</v>
      </c>
      <c r="AP69" s="96">
        <f t="shared" si="20"/>
        <v>23019</v>
      </c>
      <c r="AQ69" t="s">
        <v>298</v>
      </c>
      <c r="AR69">
        <f t="shared" si="21"/>
        <v>2309200</v>
      </c>
      <c r="AS69" s="1">
        <v>2</v>
      </c>
      <c r="AU69" s="1"/>
      <c r="AW69" s="53"/>
      <c r="AX69" s="117"/>
    </row>
    <row r="70" spans="1:50" ht="14" hidden="1" customHeight="1" outlineLevel="1" x14ac:dyDescent="0.2">
      <c r="A70" t="s">
        <v>301</v>
      </c>
      <c r="B70" s="9" t="s">
        <v>2109</v>
      </c>
      <c r="C70" s="1">
        <f t="shared" si="19"/>
        <v>642</v>
      </c>
      <c r="D70" s="7">
        <f>IF(N70&gt;0, RANK(N70,(N70:P70,Q70:AE70)),0)</f>
        <v>2</v>
      </c>
      <c r="E70" s="7">
        <f>IF(O70&gt;0,RANK(O70,(N70:P70,Q70:AE70)),0)</f>
        <v>1</v>
      </c>
      <c r="F70" s="7">
        <f t="shared" si="13"/>
        <v>3</v>
      </c>
      <c r="G70" s="1">
        <f t="shared" si="11"/>
        <v>214</v>
      </c>
      <c r="H70" s="2">
        <f t="shared" si="12"/>
        <v>0.33333333333333331</v>
      </c>
      <c r="I70" s="8"/>
      <c r="J70" s="2">
        <f t="shared" si="14"/>
        <v>0.29595015576323985</v>
      </c>
      <c r="K70" s="2">
        <f t="shared" si="15"/>
        <v>0.62928348909657317</v>
      </c>
      <c r="L70" s="2">
        <f t="shared" si="16"/>
        <v>5.2959501557632398E-2</v>
      </c>
      <c r="M70" s="2">
        <f t="shared" si="17"/>
        <v>2.1806853582554638E-2</v>
      </c>
      <c r="N70" s="56">
        <v>190</v>
      </c>
      <c r="O70" s="56">
        <v>404</v>
      </c>
      <c r="P70" s="56">
        <v>34</v>
      </c>
      <c r="Q70" s="56"/>
      <c r="R70" s="56"/>
      <c r="S70" s="56"/>
      <c r="T70" s="57"/>
      <c r="X70" s="53">
        <v>1</v>
      </c>
      <c r="Y70" s="53">
        <v>13</v>
      </c>
      <c r="Z70" s="53"/>
      <c r="AA70" s="53"/>
      <c r="AB70" s="53"/>
      <c r="AG70" t="str">
        <f t="shared" si="18"/>
        <v>Burnham</v>
      </c>
      <c r="AH70" t="s">
        <v>120</v>
      </c>
      <c r="AI70">
        <v>2</v>
      </c>
      <c r="AK70">
        <v>2</v>
      </c>
      <c r="AL70" s="91">
        <v>23</v>
      </c>
      <c r="AM70" s="93">
        <v>27</v>
      </c>
      <c r="AN70" s="93">
        <v>20</v>
      </c>
      <c r="AO70" s="96">
        <v>9270</v>
      </c>
      <c r="AP70" s="96">
        <f t="shared" si="20"/>
        <v>23027</v>
      </c>
      <c r="AQ70" t="s">
        <v>298</v>
      </c>
      <c r="AR70">
        <f t="shared" si="21"/>
        <v>2309270</v>
      </c>
      <c r="AS70" s="1">
        <v>5</v>
      </c>
      <c r="AU70" s="1"/>
      <c r="AW70" s="53"/>
      <c r="AX70" s="117"/>
    </row>
    <row r="71" spans="1:50" ht="14" hidden="1" customHeight="1" outlineLevel="1" x14ac:dyDescent="0.2">
      <c r="A71" t="s">
        <v>779</v>
      </c>
      <c r="B71" s="9" t="s">
        <v>2109</v>
      </c>
      <c r="C71" s="1">
        <f t="shared" si="19"/>
        <v>5291</v>
      </c>
      <c r="D71" s="7">
        <f>IF(N71&gt;0, RANK(N71,(N71:P71,Q71:AE71)),0)</f>
        <v>2</v>
      </c>
      <c r="E71" s="7">
        <f>IF(O71&gt;0,RANK(O71,(N71:P71,Q71:AE71)),0)</f>
        <v>1</v>
      </c>
      <c r="F71" s="7">
        <f t="shared" si="13"/>
        <v>3</v>
      </c>
      <c r="G71" s="1">
        <f t="shared" si="11"/>
        <v>1065</v>
      </c>
      <c r="H71" s="2">
        <f t="shared" si="12"/>
        <v>0.20128520128520128</v>
      </c>
      <c r="I71" s="8"/>
      <c r="J71" s="2">
        <f t="shared" si="14"/>
        <v>0.36571536571536573</v>
      </c>
      <c r="K71" s="2">
        <f t="shared" si="15"/>
        <v>0.567000567000567</v>
      </c>
      <c r="L71" s="2">
        <f t="shared" si="16"/>
        <v>4.7439047439047442E-2</v>
      </c>
      <c r="M71" s="2">
        <f t="shared" si="17"/>
        <v>1.9845019845019775E-2</v>
      </c>
      <c r="N71" s="56">
        <v>1935</v>
      </c>
      <c r="O71" s="56">
        <v>3000</v>
      </c>
      <c r="P71" s="56">
        <v>251</v>
      </c>
      <c r="Q71" s="56"/>
      <c r="R71" s="56"/>
      <c r="S71" s="56"/>
      <c r="T71" s="57"/>
      <c r="X71" s="53">
        <v>5</v>
      </c>
      <c r="Y71" s="53">
        <v>100</v>
      </c>
      <c r="Z71" s="53"/>
      <c r="AA71" s="53"/>
      <c r="AB71" s="53"/>
      <c r="AG71" t="str">
        <f t="shared" si="18"/>
        <v>Buxton</v>
      </c>
      <c r="AH71" t="s">
        <v>733</v>
      </c>
      <c r="AI71">
        <v>1</v>
      </c>
      <c r="AK71">
        <v>2</v>
      </c>
      <c r="AL71" s="91">
        <v>23</v>
      </c>
      <c r="AM71" s="93">
        <v>31</v>
      </c>
      <c r="AN71" s="93">
        <v>30</v>
      </c>
      <c r="AO71" s="96">
        <v>9410</v>
      </c>
      <c r="AP71" s="96">
        <f t="shared" si="20"/>
        <v>23031</v>
      </c>
      <c r="AQ71" t="s">
        <v>298</v>
      </c>
      <c r="AR71">
        <f t="shared" si="21"/>
        <v>2309410</v>
      </c>
      <c r="AS71" s="1">
        <v>53</v>
      </c>
      <c r="AU71" s="1"/>
      <c r="AW71" s="53"/>
      <c r="AX71" s="117"/>
    </row>
    <row r="72" spans="1:50" ht="14" hidden="1" customHeight="1" outlineLevel="1" x14ac:dyDescent="0.2">
      <c r="A72" t="s">
        <v>854</v>
      </c>
      <c r="B72" s="9" t="s">
        <v>2109</v>
      </c>
      <c r="C72" s="1">
        <f t="shared" si="19"/>
        <v>92</v>
      </c>
      <c r="D72" s="7">
        <f>IF(N72&gt;0, RANK(N72,(N72:P72,Q72:AE72)),0)</f>
        <v>2</v>
      </c>
      <c r="E72" s="7">
        <f>IF(O72&gt;0,RANK(O72,(N72:P72,Q72:AE72)),0)</f>
        <v>1</v>
      </c>
      <c r="F72" s="7">
        <f t="shared" si="13"/>
        <v>3</v>
      </c>
      <c r="G72" s="1">
        <f t="shared" si="11"/>
        <v>36</v>
      </c>
      <c r="H72" s="2">
        <f t="shared" si="12"/>
        <v>0.39130434782608697</v>
      </c>
      <c r="I72" s="8"/>
      <c r="J72" s="2">
        <f t="shared" si="14"/>
        <v>0.28260869565217389</v>
      </c>
      <c r="K72" s="2">
        <f t="shared" si="15"/>
        <v>0.67391304347826086</v>
      </c>
      <c r="L72" s="2">
        <f t="shared" si="16"/>
        <v>4.3478260869565216E-2</v>
      </c>
      <c r="M72" s="2">
        <f t="shared" si="17"/>
        <v>8.3266726846886741E-17</v>
      </c>
      <c r="N72" s="56">
        <v>26</v>
      </c>
      <c r="O72" s="56">
        <v>62</v>
      </c>
      <c r="P72" s="56">
        <v>4</v>
      </c>
      <c r="Q72" s="56"/>
      <c r="R72" s="56"/>
      <c r="S72" s="56"/>
      <c r="T72" s="57"/>
      <c r="X72" s="53">
        <v>0</v>
      </c>
      <c r="Y72" s="53">
        <v>0</v>
      </c>
      <c r="Z72" s="53"/>
      <c r="AA72" s="53"/>
      <c r="AB72" s="53"/>
      <c r="AG72" t="str">
        <f t="shared" si="18"/>
        <v>Byron</v>
      </c>
      <c r="AH72" t="s">
        <v>150</v>
      </c>
      <c r="AI72">
        <v>2</v>
      </c>
      <c r="AK72">
        <v>2</v>
      </c>
      <c r="AL72" s="91">
        <v>23</v>
      </c>
      <c r="AM72" s="93">
        <v>17</v>
      </c>
      <c r="AN72" s="93">
        <v>25</v>
      </c>
      <c r="AO72" s="96">
        <v>9550</v>
      </c>
      <c r="AP72" s="96">
        <f t="shared" si="20"/>
        <v>23017</v>
      </c>
      <c r="AQ72" t="s">
        <v>298</v>
      </c>
      <c r="AR72">
        <f t="shared" si="21"/>
        <v>2309550</v>
      </c>
      <c r="AS72" s="1">
        <v>2</v>
      </c>
      <c r="AU72" s="1"/>
      <c r="AW72" s="53"/>
      <c r="AX72" s="117"/>
    </row>
    <row r="73" spans="1:50" ht="14" hidden="1" customHeight="1" outlineLevel="1" x14ac:dyDescent="0.2">
      <c r="A73" t="s">
        <v>71</v>
      </c>
      <c r="B73" s="9" t="s">
        <v>2109</v>
      </c>
      <c r="C73" s="1">
        <f t="shared" si="19"/>
        <v>1510</v>
      </c>
      <c r="D73" s="7">
        <f>IF(N73&gt;0, RANK(N73,(N73:P73,Q73:AE73)),0)</f>
        <v>2</v>
      </c>
      <c r="E73" s="7">
        <f>IF(O73&gt;0,RANK(O73,(N73:P73,Q73:AE73)),0)</f>
        <v>1</v>
      </c>
      <c r="F73" s="7">
        <f t="shared" si="13"/>
        <v>3</v>
      </c>
      <c r="G73" s="1">
        <f t="shared" si="11"/>
        <v>506</v>
      </c>
      <c r="H73" s="2">
        <f t="shared" si="12"/>
        <v>0.33509933774834438</v>
      </c>
      <c r="I73" s="8"/>
      <c r="J73" s="2">
        <f t="shared" si="14"/>
        <v>0.30927152317880796</v>
      </c>
      <c r="K73" s="2">
        <f t="shared" si="15"/>
        <v>0.64437086092715234</v>
      </c>
      <c r="L73" s="2">
        <f t="shared" si="16"/>
        <v>2.9139072847682121E-2</v>
      </c>
      <c r="M73" s="2">
        <f t="shared" si="17"/>
        <v>1.7218543046357629E-2</v>
      </c>
      <c r="N73" s="56">
        <v>467</v>
      </c>
      <c r="O73" s="56">
        <v>973</v>
      </c>
      <c r="P73" s="56">
        <v>44</v>
      </c>
      <c r="Q73" s="56"/>
      <c r="R73" s="56"/>
      <c r="S73" s="56"/>
      <c r="T73" s="57"/>
      <c r="X73" s="53">
        <v>0</v>
      </c>
      <c r="Y73" s="53">
        <v>26</v>
      </c>
      <c r="Z73" s="53"/>
      <c r="AA73" s="53"/>
      <c r="AB73" s="53"/>
      <c r="AG73" t="str">
        <f t="shared" si="18"/>
        <v>Calais</v>
      </c>
      <c r="AH73" t="s">
        <v>1845</v>
      </c>
      <c r="AI73">
        <v>2</v>
      </c>
      <c r="AK73">
        <v>2</v>
      </c>
      <c r="AL73" s="91">
        <v>23</v>
      </c>
      <c r="AM73" s="93">
        <v>29</v>
      </c>
      <c r="AN73" s="93">
        <v>30</v>
      </c>
      <c r="AO73" s="96">
        <v>9585</v>
      </c>
      <c r="AP73" s="96">
        <f t="shared" si="20"/>
        <v>23029</v>
      </c>
      <c r="AQ73" t="s">
        <v>1921</v>
      </c>
      <c r="AR73">
        <f t="shared" si="21"/>
        <v>2309585</v>
      </c>
      <c r="AS73" s="1">
        <v>24</v>
      </c>
      <c r="AU73" s="1"/>
      <c r="AW73" s="53"/>
      <c r="AX73" s="117"/>
    </row>
    <row r="74" spans="1:50" ht="14" hidden="1" customHeight="1" outlineLevel="1" x14ac:dyDescent="0.2">
      <c r="A74" t="s">
        <v>1426</v>
      </c>
      <c r="B74" s="9" t="s">
        <v>2109</v>
      </c>
      <c r="C74" s="1">
        <f t="shared" si="19"/>
        <v>255</v>
      </c>
      <c r="D74" s="7">
        <f>IF(N74&gt;0, RANK(N74,(N74:P74,Q74:AE74)),0)</f>
        <v>2</v>
      </c>
      <c r="E74" s="7">
        <f>IF(O74&gt;0,RANK(O74,(N74:P74,Q74:AE74)),0)</f>
        <v>1</v>
      </c>
      <c r="F74" s="7">
        <f t="shared" si="13"/>
        <v>3</v>
      </c>
      <c r="G74" s="1">
        <f t="shared" si="11"/>
        <v>131</v>
      </c>
      <c r="H74" s="2">
        <f t="shared" si="12"/>
        <v>0.51372549019607838</v>
      </c>
      <c r="I74" s="8"/>
      <c r="J74" s="2">
        <f t="shared" si="14"/>
        <v>0.21176470588235294</v>
      </c>
      <c r="K74" s="2">
        <f t="shared" si="15"/>
        <v>0.72549019607843135</v>
      </c>
      <c r="L74" s="2">
        <f t="shared" si="16"/>
        <v>3.9215686274509803E-2</v>
      </c>
      <c r="M74" s="2">
        <f t="shared" si="17"/>
        <v>2.3529411764705882E-2</v>
      </c>
      <c r="N74" s="56">
        <v>54</v>
      </c>
      <c r="O74" s="56">
        <v>185</v>
      </c>
      <c r="P74" s="56">
        <v>10</v>
      </c>
      <c r="Q74" s="56"/>
      <c r="R74" s="56"/>
      <c r="S74" s="56"/>
      <c r="T74" s="57"/>
      <c r="X74" s="53">
        <v>0</v>
      </c>
      <c r="Y74" s="53">
        <v>6</v>
      </c>
      <c r="Z74" s="53"/>
      <c r="AA74" s="53"/>
      <c r="AB74" s="53"/>
      <c r="AG74" t="str">
        <f t="shared" si="18"/>
        <v>Cambridge</v>
      </c>
      <c r="AH74" t="s">
        <v>1798</v>
      </c>
      <c r="AI74">
        <v>2</v>
      </c>
      <c r="AK74">
        <v>2</v>
      </c>
      <c r="AL74" s="91">
        <v>23</v>
      </c>
      <c r="AM74" s="93">
        <v>25</v>
      </c>
      <c r="AN74" s="93">
        <v>25</v>
      </c>
      <c r="AO74" s="96">
        <v>9655</v>
      </c>
      <c r="AP74" s="96">
        <f t="shared" si="20"/>
        <v>23025</v>
      </c>
      <c r="AQ74" t="s">
        <v>298</v>
      </c>
      <c r="AR74">
        <f t="shared" si="21"/>
        <v>2309655</v>
      </c>
      <c r="AS74" s="1">
        <v>3</v>
      </c>
      <c r="AU74" s="1"/>
      <c r="AW74" s="53"/>
      <c r="AX74" s="117"/>
    </row>
    <row r="75" spans="1:50" ht="14" hidden="1" customHeight="1" outlineLevel="1" x14ac:dyDescent="0.2">
      <c r="A75" t="s">
        <v>1792</v>
      </c>
      <c r="B75" s="9" t="s">
        <v>2109</v>
      </c>
      <c r="C75" s="1">
        <f t="shared" si="19"/>
        <v>3850</v>
      </c>
      <c r="D75" s="7">
        <f>IF(N75&gt;0, RANK(N75,(N75:P75,Q75:AE75)),0)</f>
        <v>1</v>
      </c>
      <c r="E75" s="7">
        <f>IF(O75&gt;0,RANK(O75,(N75:P75,Q75:AE75)),0)</f>
        <v>2</v>
      </c>
      <c r="F75" s="7">
        <f t="shared" si="13"/>
        <v>3</v>
      </c>
      <c r="G75" s="1">
        <f t="shared" si="11"/>
        <v>1413</v>
      </c>
      <c r="H75" s="2">
        <f t="shared" si="12"/>
        <v>0.36701298701298701</v>
      </c>
      <c r="I75" s="8"/>
      <c r="J75" s="2">
        <f t="shared" si="14"/>
        <v>0.65220779220779224</v>
      </c>
      <c r="K75" s="2">
        <f t="shared" si="15"/>
        <v>0.28519480519480517</v>
      </c>
      <c r="L75" s="2">
        <f t="shared" si="16"/>
        <v>5.4025974025974026E-2</v>
      </c>
      <c r="M75" s="2">
        <f t="shared" si="17"/>
        <v>8.5714285714285701E-3</v>
      </c>
      <c r="N75" s="56">
        <v>2511</v>
      </c>
      <c r="O75" s="56">
        <v>1098</v>
      </c>
      <c r="P75" s="56">
        <v>208</v>
      </c>
      <c r="Q75" s="56"/>
      <c r="R75" s="56"/>
      <c r="S75" s="56"/>
      <c r="T75" s="57"/>
      <c r="X75" s="53">
        <v>0</v>
      </c>
      <c r="Y75" s="53">
        <v>33</v>
      </c>
      <c r="Z75" s="53"/>
      <c r="AA75" s="53"/>
      <c r="AB75" s="53"/>
      <c r="AG75" t="str">
        <f t="shared" si="18"/>
        <v>Camden</v>
      </c>
      <c r="AH75" t="s">
        <v>2487</v>
      </c>
      <c r="AI75">
        <v>1</v>
      </c>
      <c r="AK75">
        <v>2</v>
      </c>
      <c r="AL75" s="91">
        <v>23</v>
      </c>
      <c r="AM75" s="93">
        <v>13</v>
      </c>
      <c r="AN75" s="93">
        <v>10</v>
      </c>
      <c r="AO75" s="96">
        <v>9725</v>
      </c>
      <c r="AP75" s="96">
        <f t="shared" si="20"/>
        <v>23013</v>
      </c>
      <c r="AQ75" t="s">
        <v>298</v>
      </c>
      <c r="AR75">
        <f t="shared" si="21"/>
        <v>2309725</v>
      </c>
      <c r="AS75" s="1">
        <v>24</v>
      </c>
      <c r="AU75" s="1"/>
      <c r="AW75" s="53"/>
      <c r="AX75" s="117"/>
    </row>
    <row r="76" spans="1:50" ht="14" hidden="1" customHeight="1" outlineLevel="1" x14ac:dyDescent="0.2">
      <c r="A76" t="s">
        <v>1236</v>
      </c>
      <c r="B76" s="9" t="s">
        <v>2109</v>
      </c>
      <c r="C76" s="1">
        <f t="shared" si="19"/>
        <v>1151</v>
      </c>
      <c r="D76" s="7">
        <f>IF(N76&gt;0, RANK(N76,(N76:P76,Q76:AE76)),0)</f>
        <v>2</v>
      </c>
      <c r="E76" s="7">
        <f>IF(O76&gt;0,RANK(O76,(N76:P76,Q76:AE76)),0)</f>
        <v>1</v>
      </c>
      <c r="F76" s="7">
        <f t="shared" si="13"/>
        <v>3</v>
      </c>
      <c r="G76" s="1">
        <f t="shared" si="11"/>
        <v>463</v>
      </c>
      <c r="H76" s="2">
        <f t="shared" si="12"/>
        <v>0.40225890529973934</v>
      </c>
      <c r="I76" s="8"/>
      <c r="J76" s="2">
        <f t="shared" si="14"/>
        <v>0.25629887054735012</v>
      </c>
      <c r="K76" s="2">
        <f t="shared" si="15"/>
        <v>0.65855777584708952</v>
      </c>
      <c r="L76" s="2">
        <f t="shared" si="16"/>
        <v>6.4291920069504779E-2</v>
      </c>
      <c r="M76" s="2">
        <f t="shared" si="17"/>
        <v>2.0851433536055577E-2</v>
      </c>
      <c r="N76" s="56">
        <v>295</v>
      </c>
      <c r="O76" s="56">
        <v>758</v>
      </c>
      <c r="P76" s="56">
        <v>74</v>
      </c>
      <c r="Q76" s="56"/>
      <c r="R76" s="56"/>
      <c r="S76" s="56"/>
      <c r="T76" s="57"/>
      <c r="X76" s="53">
        <v>0</v>
      </c>
      <c r="Y76" s="53">
        <v>24</v>
      </c>
      <c r="Z76" s="53"/>
      <c r="AA76" s="53"/>
      <c r="AB76" s="53"/>
      <c r="AG76" t="str">
        <f t="shared" si="18"/>
        <v>Canaan</v>
      </c>
      <c r="AH76" t="s">
        <v>1798</v>
      </c>
      <c r="AI76">
        <v>2</v>
      </c>
      <c r="AK76">
        <v>2</v>
      </c>
      <c r="AL76" s="91">
        <v>23</v>
      </c>
      <c r="AM76" s="93">
        <v>25</v>
      </c>
      <c r="AN76" s="93">
        <v>30</v>
      </c>
      <c r="AO76" s="96">
        <v>9935</v>
      </c>
      <c r="AP76" s="96">
        <f t="shared" si="20"/>
        <v>23025</v>
      </c>
      <c r="AQ76" t="s">
        <v>298</v>
      </c>
      <c r="AR76">
        <f t="shared" si="21"/>
        <v>2309935</v>
      </c>
      <c r="AS76" s="1">
        <v>19</v>
      </c>
      <c r="AU76" s="1"/>
      <c r="AW76" s="53"/>
      <c r="AX76" s="117"/>
    </row>
    <row r="77" spans="1:50" ht="14" hidden="1" customHeight="1" outlineLevel="1" x14ac:dyDescent="0.2">
      <c r="A77" t="s">
        <v>836</v>
      </c>
      <c r="B77" s="9" t="s">
        <v>2109</v>
      </c>
      <c r="C77" s="1">
        <f t="shared" si="19"/>
        <v>538</v>
      </c>
      <c r="D77" s="7">
        <f>IF(N77&gt;0, RANK(N77,(N77:P77,Q77:AE77)),0)</f>
        <v>2</v>
      </c>
      <c r="E77" s="7">
        <f>IF(O77&gt;0,RANK(O77,(N77:P77,Q77:AE77)),0)</f>
        <v>1</v>
      </c>
      <c r="F77" s="7">
        <f t="shared" si="13"/>
        <v>3</v>
      </c>
      <c r="G77" s="1">
        <f t="shared" si="11"/>
        <v>253</v>
      </c>
      <c r="H77" s="2">
        <f t="shared" si="12"/>
        <v>0.47026022304832715</v>
      </c>
      <c r="I77" s="8"/>
      <c r="J77" s="2">
        <f t="shared" si="14"/>
        <v>0.2342007434944238</v>
      </c>
      <c r="K77" s="2">
        <f t="shared" si="15"/>
        <v>0.70446096654275092</v>
      </c>
      <c r="L77" s="2">
        <f t="shared" si="16"/>
        <v>3.5315985130111527E-2</v>
      </c>
      <c r="M77" s="2">
        <f t="shared" si="17"/>
        <v>2.6022304832713783E-2</v>
      </c>
      <c r="N77" s="56">
        <v>126</v>
      </c>
      <c r="O77" s="56">
        <v>379</v>
      </c>
      <c r="P77" s="56">
        <v>19</v>
      </c>
      <c r="Q77" s="56"/>
      <c r="R77" s="56"/>
      <c r="S77" s="56"/>
      <c r="T77" s="57"/>
      <c r="X77" s="53">
        <v>0</v>
      </c>
      <c r="Y77" s="53">
        <v>14</v>
      </c>
      <c r="Z77" s="53"/>
      <c r="AA77" s="53"/>
      <c r="AB77" s="53"/>
      <c r="AG77" t="str">
        <f t="shared" si="18"/>
        <v>Canton</v>
      </c>
      <c r="AH77" t="s">
        <v>150</v>
      </c>
      <c r="AI77">
        <v>2</v>
      </c>
      <c r="AK77">
        <v>2</v>
      </c>
      <c r="AL77" s="91">
        <v>23</v>
      </c>
      <c r="AM77" s="93">
        <v>17</v>
      </c>
      <c r="AN77" s="93">
        <v>30</v>
      </c>
      <c r="AO77" s="96">
        <v>10005</v>
      </c>
      <c r="AP77" s="96">
        <f t="shared" si="20"/>
        <v>23017</v>
      </c>
      <c r="AQ77" t="s">
        <v>298</v>
      </c>
      <c r="AR77">
        <f t="shared" si="21"/>
        <v>2310005</v>
      </c>
      <c r="AS77" s="1">
        <v>12</v>
      </c>
      <c r="AU77" s="1"/>
      <c r="AW77" s="53"/>
      <c r="AX77" s="117"/>
    </row>
    <row r="78" spans="1:50" ht="14" hidden="1" customHeight="1" outlineLevel="1" x14ac:dyDescent="0.2">
      <c r="A78" t="s">
        <v>1883</v>
      </c>
      <c r="B78" s="9" t="s">
        <v>2109</v>
      </c>
      <c r="C78" s="1">
        <f t="shared" si="19"/>
        <v>6970</v>
      </c>
      <c r="D78" s="7">
        <f>IF(N78&gt;0, RANK(N78,(N78:P78,Q78:AE78)),0)</f>
        <v>1</v>
      </c>
      <c r="E78" s="7">
        <f>IF(O78&gt;0,RANK(O78,(N78:P78,Q78:AE78)),0)</f>
        <v>2</v>
      </c>
      <c r="F78" s="7">
        <f t="shared" si="13"/>
        <v>3</v>
      </c>
      <c r="G78" s="1">
        <f t="shared" si="11"/>
        <v>2307</v>
      </c>
      <c r="H78" s="2">
        <f t="shared" si="12"/>
        <v>0.33098995695839312</v>
      </c>
      <c r="I78" s="8"/>
      <c r="J78" s="2">
        <f t="shared" si="14"/>
        <v>0.6401721664275466</v>
      </c>
      <c r="K78" s="2">
        <f t="shared" si="15"/>
        <v>0.30918220946915353</v>
      </c>
      <c r="L78" s="2">
        <f t="shared" si="16"/>
        <v>4.519368723098996E-2</v>
      </c>
      <c r="M78" s="2">
        <f t="shared" si="17"/>
        <v>5.4519368723099093E-3</v>
      </c>
      <c r="N78" s="56">
        <v>4462</v>
      </c>
      <c r="O78" s="56">
        <v>2155</v>
      </c>
      <c r="P78" s="56">
        <v>315</v>
      </c>
      <c r="Q78" s="56"/>
      <c r="R78" s="56"/>
      <c r="S78" s="56"/>
      <c r="T78" s="57"/>
      <c r="X78" s="53">
        <v>0</v>
      </c>
      <c r="Y78" s="53">
        <v>38</v>
      </c>
      <c r="Z78" s="53"/>
      <c r="AA78" s="53"/>
      <c r="AB78" s="53"/>
      <c r="AG78" t="str">
        <f t="shared" si="18"/>
        <v>Cape Elizabeth</v>
      </c>
      <c r="AH78" t="s">
        <v>162</v>
      </c>
      <c r="AI78">
        <v>1</v>
      </c>
      <c r="AK78">
        <v>2</v>
      </c>
      <c r="AL78" s="91">
        <v>23</v>
      </c>
      <c r="AM78" s="93">
        <v>5</v>
      </c>
      <c r="AN78" s="93">
        <v>20</v>
      </c>
      <c r="AO78" s="96">
        <v>10180</v>
      </c>
      <c r="AP78" s="96">
        <f t="shared" si="20"/>
        <v>23005</v>
      </c>
      <c r="AQ78" t="s">
        <v>298</v>
      </c>
      <c r="AR78">
        <f t="shared" si="21"/>
        <v>2310180</v>
      </c>
      <c r="AS78" s="1">
        <v>39</v>
      </c>
      <c r="AU78" s="1"/>
      <c r="AW78" s="53"/>
      <c r="AX78" s="117"/>
    </row>
    <row r="79" spans="1:50" ht="14" hidden="1" customHeight="1" outlineLevel="1" x14ac:dyDescent="0.2">
      <c r="A79" t="s">
        <v>1155</v>
      </c>
      <c r="B79" s="9" t="s">
        <v>2109</v>
      </c>
      <c r="C79" s="1">
        <f t="shared" si="19"/>
        <v>61</v>
      </c>
      <c r="D79" s="7">
        <f>IF(N79&gt;0, RANK(N79,(N79:P79,Q79:AE79)),0)</f>
        <v>2</v>
      </c>
      <c r="E79" s="7">
        <f>IF(O79&gt;0,RANK(O79,(N79:P79,Q79:AE79)),0)</f>
        <v>1</v>
      </c>
      <c r="F79" s="7">
        <f t="shared" si="13"/>
        <v>3</v>
      </c>
      <c r="G79" s="1">
        <f t="shared" si="11"/>
        <v>17</v>
      </c>
      <c r="H79" s="2">
        <f t="shared" si="12"/>
        <v>0.27868852459016391</v>
      </c>
      <c r="I79" s="8"/>
      <c r="J79" s="2">
        <f t="shared" si="14"/>
        <v>0.32786885245901637</v>
      </c>
      <c r="K79" s="2">
        <f t="shared" si="15"/>
        <v>0.60655737704918034</v>
      </c>
      <c r="L79" s="2">
        <f t="shared" si="16"/>
        <v>6.5573770491803282E-2</v>
      </c>
      <c r="M79" s="2">
        <f t="shared" si="17"/>
        <v>6.9388939039072284E-17</v>
      </c>
      <c r="N79" s="56">
        <v>20</v>
      </c>
      <c r="O79" s="56">
        <v>37</v>
      </c>
      <c r="P79" s="56">
        <v>4</v>
      </c>
      <c r="Q79" s="56"/>
      <c r="R79" s="56"/>
      <c r="S79" s="56"/>
      <c r="T79" s="57"/>
      <c r="X79" s="53">
        <v>0</v>
      </c>
      <c r="Y79" s="53">
        <v>0</v>
      </c>
      <c r="Z79" s="53"/>
      <c r="AA79" s="53"/>
      <c r="AB79" s="53"/>
      <c r="AG79" t="str">
        <f t="shared" si="18"/>
        <v>Caratunk</v>
      </c>
      <c r="AH79" t="s">
        <v>1798</v>
      </c>
      <c r="AI79">
        <v>2</v>
      </c>
      <c r="AK79">
        <v>2</v>
      </c>
      <c r="AL79" s="91">
        <v>23</v>
      </c>
      <c r="AM79" s="93">
        <v>25</v>
      </c>
      <c r="AN79" s="93">
        <v>35</v>
      </c>
      <c r="AO79" s="96">
        <v>10495</v>
      </c>
      <c r="AP79" s="96">
        <f t="shared" si="20"/>
        <v>23025</v>
      </c>
      <c r="AQ79" t="s">
        <v>298</v>
      </c>
      <c r="AR79">
        <f t="shared" si="21"/>
        <v>2310495</v>
      </c>
      <c r="AS79" s="1">
        <v>0</v>
      </c>
      <c r="AU79" s="1"/>
      <c r="AW79" s="53"/>
      <c r="AX79" s="117"/>
    </row>
    <row r="80" spans="1:50" ht="14" hidden="1" customHeight="1" outlineLevel="1" x14ac:dyDescent="0.2">
      <c r="A80" t="s">
        <v>1891</v>
      </c>
      <c r="B80" s="9" t="s">
        <v>2109</v>
      </c>
      <c r="C80" s="1">
        <f t="shared" si="19"/>
        <v>3999</v>
      </c>
      <c r="D80" s="7">
        <f>IF(N80&gt;0, RANK(N80,(N80:P80,Q80:AE80)),0)</f>
        <v>2</v>
      </c>
      <c r="E80" s="7">
        <f>IF(O80&gt;0,RANK(O80,(N80:P80,Q80:AE80)),0)</f>
        <v>1</v>
      </c>
      <c r="F80" s="7">
        <f t="shared" si="13"/>
        <v>3</v>
      </c>
      <c r="G80" s="1">
        <f t="shared" si="11"/>
        <v>1846</v>
      </c>
      <c r="H80" s="2">
        <f t="shared" si="12"/>
        <v>0.46161540385096272</v>
      </c>
      <c r="I80" s="8"/>
      <c r="J80" s="2">
        <f t="shared" si="14"/>
        <v>0.24456114028507125</v>
      </c>
      <c r="K80" s="2">
        <f t="shared" si="15"/>
        <v>0.70617654413603403</v>
      </c>
      <c r="L80" s="2">
        <f t="shared" si="16"/>
        <v>3.0757689422355589E-2</v>
      </c>
      <c r="M80" s="2">
        <f t="shared" si="17"/>
        <v>1.8504626156539122E-2</v>
      </c>
      <c r="N80" s="56">
        <v>978</v>
      </c>
      <c r="O80" s="56">
        <v>2824</v>
      </c>
      <c r="P80" s="56">
        <v>123</v>
      </c>
      <c r="Q80" s="56"/>
      <c r="R80" s="56"/>
      <c r="S80" s="56"/>
      <c r="T80" s="57"/>
      <c r="X80" s="53">
        <v>0</v>
      </c>
      <c r="Y80" s="53">
        <v>74</v>
      </c>
      <c r="Z80" s="53"/>
      <c r="AA80" s="53"/>
      <c r="AB80" s="53"/>
      <c r="AG80" t="str">
        <f t="shared" si="18"/>
        <v>Caribou</v>
      </c>
      <c r="AH80" t="s">
        <v>2472</v>
      </c>
      <c r="AI80">
        <v>2</v>
      </c>
      <c r="AK80">
        <v>2</v>
      </c>
      <c r="AL80" s="91">
        <v>23</v>
      </c>
      <c r="AM80" s="93">
        <v>3</v>
      </c>
      <c r="AN80" s="93">
        <v>40</v>
      </c>
      <c r="AO80" s="96">
        <v>10565</v>
      </c>
      <c r="AP80" s="96">
        <f t="shared" si="20"/>
        <v>23003</v>
      </c>
      <c r="AQ80" t="s">
        <v>1921</v>
      </c>
      <c r="AR80">
        <f t="shared" si="21"/>
        <v>2310565</v>
      </c>
      <c r="AS80" s="1">
        <v>68</v>
      </c>
      <c r="AU80" s="1"/>
      <c r="AW80" s="53"/>
      <c r="AX80" s="117"/>
    </row>
    <row r="81" spans="1:50" ht="14" hidden="1" customHeight="1" outlineLevel="1" x14ac:dyDescent="0.2">
      <c r="A81" t="s">
        <v>2073</v>
      </c>
      <c r="B81" s="9" t="s">
        <v>2109</v>
      </c>
      <c r="C81" s="1">
        <f t="shared" si="19"/>
        <v>1780</v>
      </c>
      <c r="D81" s="7">
        <f>IF(N81&gt;0, RANK(N81,(N81:P81,Q81:AE81)),0)</f>
        <v>2</v>
      </c>
      <c r="E81" s="7">
        <f>IF(O81&gt;0,RANK(O81,(N81:P81,Q81:AE81)),0)</f>
        <v>1</v>
      </c>
      <c r="F81" s="7">
        <f t="shared" si="13"/>
        <v>3</v>
      </c>
      <c r="G81" s="1">
        <f t="shared" si="11"/>
        <v>846</v>
      </c>
      <c r="H81" s="2">
        <f t="shared" si="12"/>
        <v>0.47528089887640451</v>
      </c>
      <c r="I81" s="8"/>
      <c r="J81" s="2">
        <f t="shared" si="14"/>
        <v>0.23258426966292134</v>
      </c>
      <c r="K81" s="2">
        <f t="shared" si="15"/>
        <v>0.7078651685393258</v>
      </c>
      <c r="L81" s="2">
        <f t="shared" si="16"/>
        <v>3.0337078651685393E-2</v>
      </c>
      <c r="M81" s="2">
        <f t="shared" si="17"/>
        <v>2.9213483146067473E-2</v>
      </c>
      <c r="N81" s="56">
        <v>414</v>
      </c>
      <c r="O81" s="56">
        <v>1260</v>
      </c>
      <c r="P81" s="56">
        <v>54</v>
      </c>
      <c r="Q81" s="56"/>
      <c r="R81" s="56"/>
      <c r="S81" s="56"/>
      <c r="T81" s="57"/>
      <c r="X81" s="53">
        <v>1</v>
      </c>
      <c r="Y81" s="53">
        <v>51</v>
      </c>
      <c r="Z81" s="53"/>
      <c r="AA81" s="53"/>
      <c r="AB81" s="53"/>
      <c r="AG81" t="str">
        <f t="shared" si="18"/>
        <v>Carmel</v>
      </c>
      <c r="AH81" t="s">
        <v>1369</v>
      </c>
      <c r="AI81">
        <v>2</v>
      </c>
      <c r="AK81">
        <v>2</v>
      </c>
      <c r="AL81" s="91">
        <v>23</v>
      </c>
      <c r="AM81" s="93">
        <v>19</v>
      </c>
      <c r="AN81" s="93">
        <v>35</v>
      </c>
      <c r="AO81" s="96">
        <v>10670</v>
      </c>
      <c r="AP81" s="96">
        <f t="shared" si="20"/>
        <v>23019</v>
      </c>
      <c r="AQ81" t="s">
        <v>298</v>
      </c>
      <c r="AR81">
        <f t="shared" si="21"/>
        <v>2310670</v>
      </c>
      <c r="AS81" s="1">
        <v>14</v>
      </c>
      <c r="AU81" s="1"/>
      <c r="AW81" s="53"/>
      <c r="AX81" s="117"/>
    </row>
    <row r="82" spans="1:50" ht="14" hidden="1" customHeight="1" outlineLevel="1" x14ac:dyDescent="0.2">
      <c r="A82" t="s">
        <v>2220</v>
      </c>
      <c r="B82" s="9" t="s">
        <v>2109</v>
      </c>
      <c r="C82" s="1">
        <f t="shared" si="19"/>
        <v>534</v>
      </c>
      <c r="D82" s="7">
        <f>IF(N82&gt;0, RANK(N82,(N82:P82,Q82:AE82)),0)</f>
        <v>1</v>
      </c>
      <c r="E82" s="7">
        <f>IF(O82&gt;0,RANK(O82,(N82:P82,Q82:AE82)),0)</f>
        <v>2</v>
      </c>
      <c r="F82" s="7">
        <f t="shared" si="13"/>
        <v>3</v>
      </c>
      <c r="G82" s="1">
        <f t="shared" si="11"/>
        <v>45</v>
      </c>
      <c r="H82" s="2">
        <f t="shared" si="12"/>
        <v>8.4269662921348312E-2</v>
      </c>
      <c r="I82" s="8"/>
      <c r="J82" s="2">
        <f t="shared" si="14"/>
        <v>0.5168539325842697</v>
      </c>
      <c r="K82" s="2">
        <f t="shared" si="15"/>
        <v>0.43258426966292135</v>
      </c>
      <c r="L82" s="2">
        <f t="shared" si="16"/>
        <v>3.9325842696629212E-2</v>
      </c>
      <c r="M82" s="2">
        <f t="shared" si="17"/>
        <v>1.1235955056179733E-2</v>
      </c>
      <c r="N82" s="56">
        <v>276</v>
      </c>
      <c r="O82" s="56">
        <v>231</v>
      </c>
      <c r="P82" s="56">
        <v>21</v>
      </c>
      <c r="Q82" s="56"/>
      <c r="R82" s="56"/>
      <c r="S82" s="56"/>
      <c r="T82" s="57"/>
      <c r="X82" s="53">
        <v>0</v>
      </c>
      <c r="Y82" s="53">
        <v>6</v>
      </c>
      <c r="Z82" s="53"/>
      <c r="AA82" s="53"/>
      <c r="AB82" s="53"/>
      <c r="AG82" t="str">
        <f t="shared" si="18"/>
        <v>Carrabassett Valley</v>
      </c>
      <c r="AH82" t="s">
        <v>2356</v>
      </c>
      <c r="AI82">
        <v>2</v>
      </c>
      <c r="AK82">
        <v>2</v>
      </c>
      <c r="AL82" s="91">
        <v>23</v>
      </c>
      <c r="AM82" s="93">
        <v>7</v>
      </c>
      <c r="AN82" s="93">
        <v>8</v>
      </c>
      <c r="AO82" s="96">
        <v>10740</v>
      </c>
      <c r="AP82" s="96">
        <f t="shared" si="20"/>
        <v>23007</v>
      </c>
      <c r="AQ82" t="s">
        <v>298</v>
      </c>
      <c r="AR82">
        <f t="shared" si="21"/>
        <v>2310740</v>
      </c>
      <c r="AS82" s="1">
        <v>2</v>
      </c>
      <c r="AU82" s="1"/>
      <c r="AW82" s="53"/>
      <c r="AX82" s="117"/>
    </row>
    <row r="83" spans="1:50" ht="14" hidden="1" customHeight="1" outlineLevel="1" x14ac:dyDescent="0.2">
      <c r="A83" t="s">
        <v>203</v>
      </c>
      <c r="B83" s="9" t="s">
        <v>2109</v>
      </c>
      <c r="C83" s="1">
        <f t="shared" si="19"/>
        <v>88</v>
      </c>
      <c r="D83" s="7">
        <f>IF(N83&gt;0, RANK(N83,(N83:P83,Q83:AE83)),0)</f>
        <v>2</v>
      </c>
      <c r="E83" s="7">
        <f>IF(O83&gt;0,RANK(O83,(N83:P83,Q83:AE83)),0)</f>
        <v>1</v>
      </c>
      <c r="F83" s="7">
        <f t="shared" si="13"/>
        <v>4</v>
      </c>
      <c r="G83" s="1">
        <f t="shared" si="11"/>
        <v>68</v>
      </c>
      <c r="H83" s="2">
        <f t="shared" si="12"/>
        <v>0.77272727272727271</v>
      </c>
      <c r="I83" s="8"/>
      <c r="J83" s="2">
        <f t="shared" si="14"/>
        <v>7.9545454545454544E-2</v>
      </c>
      <c r="K83" s="2">
        <f t="shared" si="15"/>
        <v>0.85227272727272729</v>
      </c>
      <c r="L83" s="2">
        <f t="shared" si="16"/>
        <v>2.2727272727272728E-2</v>
      </c>
      <c r="M83" s="2">
        <f t="shared" si="17"/>
        <v>4.5454545454545393E-2</v>
      </c>
      <c r="N83" s="56">
        <v>7</v>
      </c>
      <c r="O83" s="56">
        <v>75</v>
      </c>
      <c r="P83" s="56">
        <v>2</v>
      </c>
      <c r="Q83" s="56"/>
      <c r="R83" s="56"/>
      <c r="S83" s="56"/>
      <c r="T83" s="57"/>
      <c r="X83" s="53">
        <v>0</v>
      </c>
      <c r="Y83" s="53">
        <v>4</v>
      </c>
      <c r="Z83" s="53"/>
      <c r="AA83" s="53"/>
      <c r="AB83" s="53"/>
      <c r="AG83" t="str">
        <f t="shared" si="18"/>
        <v>Carroll</v>
      </c>
      <c r="AH83" t="s">
        <v>1369</v>
      </c>
      <c r="AI83">
        <v>2</v>
      </c>
      <c r="AK83">
        <v>2</v>
      </c>
      <c r="AL83" s="91">
        <v>23</v>
      </c>
      <c r="AM83" s="93">
        <v>19</v>
      </c>
      <c r="AN83" s="93">
        <v>40</v>
      </c>
      <c r="AO83" s="96">
        <v>10810</v>
      </c>
      <c r="AP83" s="96">
        <f t="shared" si="20"/>
        <v>23019</v>
      </c>
      <c r="AQ83" t="s">
        <v>15</v>
      </c>
      <c r="AR83">
        <f t="shared" si="21"/>
        <v>2310810</v>
      </c>
      <c r="AS83" s="1">
        <v>0</v>
      </c>
      <c r="AU83" s="1"/>
      <c r="AW83" s="53"/>
      <c r="AX83" s="117"/>
    </row>
    <row r="84" spans="1:50" ht="14" hidden="1" customHeight="1" outlineLevel="1" x14ac:dyDescent="0.2">
      <c r="A84" t="s">
        <v>2013</v>
      </c>
      <c r="B84" s="9" t="s">
        <v>2109</v>
      </c>
      <c r="C84" s="1">
        <f t="shared" si="19"/>
        <v>309</v>
      </c>
      <c r="D84" s="7">
        <f>IF(N84&gt;0, RANK(N84,(N84:P84,Q84:AE84)),0)</f>
        <v>2</v>
      </c>
      <c r="E84" s="7">
        <f>IF(O84&gt;0,RANK(O84,(N84:P84,Q84:AE84)),0)</f>
        <v>1</v>
      </c>
      <c r="F84" s="7">
        <f t="shared" si="13"/>
        <v>4</v>
      </c>
      <c r="G84" s="1">
        <f t="shared" si="11"/>
        <v>154</v>
      </c>
      <c r="H84" s="2">
        <f t="shared" si="12"/>
        <v>0.49838187702265374</v>
      </c>
      <c r="I84" s="8"/>
      <c r="J84" s="2">
        <f t="shared" si="14"/>
        <v>0.2168284789644013</v>
      </c>
      <c r="K84" s="2">
        <f t="shared" si="15"/>
        <v>0.71521035598705507</v>
      </c>
      <c r="L84" s="2">
        <f t="shared" si="16"/>
        <v>3.2362459546925564E-2</v>
      </c>
      <c r="M84" s="2">
        <f t="shared" si="17"/>
        <v>3.5598705501618096E-2</v>
      </c>
      <c r="N84" s="56">
        <v>67</v>
      </c>
      <c r="O84" s="56">
        <v>221</v>
      </c>
      <c r="P84" s="56">
        <v>10</v>
      </c>
      <c r="Q84" s="56"/>
      <c r="R84" s="56"/>
      <c r="S84" s="56"/>
      <c r="T84" s="57"/>
      <c r="X84" s="53">
        <v>0</v>
      </c>
      <c r="Y84" s="53">
        <v>11</v>
      </c>
      <c r="Z84" s="53"/>
      <c r="AA84" s="53"/>
      <c r="AB84" s="53"/>
      <c r="AG84" t="str">
        <f t="shared" si="18"/>
        <v>Carthage</v>
      </c>
      <c r="AH84" t="s">
        <v>2356</v>
      </c>
      <c r="AI84">
        <v>2</v>
      </c>
      <c r="AK84">
        <v>2</v>
      </c>
      <c r="AL84" s="91">
        <v>23</v>
      </c>
      <c r="AM84" s="93">
        <v>7</v>
      </c>
      <c r="AN84" s="93">
        <v>10</v>
      </c>
      <c r="AO84" s="96">
        <v>10915</v>
      </c>
      <c r="AP84" s="96">
        <f t="shared" si="20"/>
        <v>23007</v>
      </c>
      <c r="AQ84" t="s">
        <v>298</v>
      </c>
      <c r="AR84">
        <f t="shared" si="21"/>
        <v>2310915</v>
      </c>
      <c r="AS84" s="1">
        <v>6</v>
      </c>
      <c r="AU84" s="1"/>
      <c r="AW84" s="53"/>
      <c r="AX84" s="117"/>
    </row>
    <row r="85" spans="1:50" ht="14" hidden="1" customHeight="1" outlineLevel="1" x14ac:dyDescent="0.2">
      <c r="A85" t="s">
        <v>2318</v>
      </c>
      <c r="B85" s="9" t="s">
        <v>2109</v>
      </c>
      <c r="C85" s="1">
        <f t="shared" si="19"/>
        <v>0</v>
      </c>
      <c r="D85" s="7">
        <f>IF(N85&gt;0, RANK(N85,(N85:P85,Q85:AE85)),0)</f>
        <v>0</v>
      </c>
      <c r="E85" s="7">
        <f>IF(O85&gt;0,RANK(O85,(N85:P85,Q85:AE85)),0)</f>
        <v>0</v>
      </c>
      <c r="F85" s="7">
        <f t="shared" si="13"/>
        <v>0</v>
      </c>
      <c r="G85" s="1">
        <f t="shared" si="11"/>
        <v>0</v>
      </c>
      <c r="H85" s="2">
        <f t="shared" si="12"/>
        <v>0</v>
      </c>
      <c r="I85" s="8"/>
      <c r="J85" s="2" t="str">
        <f t="shared" si="14"/>
        <v>-</v>
      </c>
      <c r="K85" s="2" t="str">
        <f t="shared" si="15"/>
        <v>-</v>
      </c>
      <c r="L85" s="2" t="str">
        <f t="shared" si="16"/>
        <v>-</v>
      </c>
      <c r="M85" s="2" t="str">
        <f t="shared" si="17"/>
        <v>-</v>
      </c>
      <c r="N85" s="56"/>
      <c r="O85" s="56"/>
      <c r="P85" s="56"/>
      <c r="Q85" s="56"/>
      <c r="R85" s="56"/>
      <c r="S85" s="56"/>
      <c r="T85" s="57"/>
      <c r="Y85" s="53"/>
      <c r="Z85" s="53"/>
      <c r="AA85" s="53"/>
      <c r="AB85" s="53"/>
      <c r="AG85" t="str">
        <f t="shared" si="18"/>
        <v>Cary</v>
      </c>
      <c r="AH85" t="s">
        <v>2472</v>
      </c>
      <c r="AI85">
        <v>2</v>
      </c>
      <c r="AK85">
        <v>2</v>
      </c>
      <c r="AL85" s="91">
        <v>23</v>
      </c>
      <c r="AM85" s="93">
        <v>3</v>
      </c>
      <c r="AN85" s="93">
        <v>45</v>
      </c>
      <c r="AO85" s="96">
        <v>11020</v>
      </c>
      <c r="AP85" s="96">
        <f>AL85*1000+AM85</f>
        <v>23003</v>
      </c>
      <c r="AQ85" t="s">
        <v>15</v>
      </c>
      <c r="AR85">
        <f>AL85*100000+AO85</f>
        <v>2311020</v>
      </c>
      <c r="AU85" s="1"/>
      <c r="AW85" s="53"/>
      <c r="AX85" s="117"/>
    </row>
    <row r="86" spans="1:50" ht="14" hidden="1" customHeight="1" outlineLevel="1" x14ac:dyDescent="0.2">
      <c r="A86" t="s">
        <v>449</v>
      </c>
      <c r="B86" s="9" t="s">
        <v>2109</v>
      </c>
      <c r="C86" s="1">
        <f t="shared" si="19"/>
        <v>2281</v>
      </c>
      <c r="D86" s="7">
        <f>IF(N86&gt;0, RANK(N86,(N86:P86,Q86:AE86)),0)</f>
        <v>2</v>
      </c>
      <c r="E86" s="7">
        <f>IF(O86&gt;0,RANK(O86,(N86:P86,Q86:AE86)),0)</f>
        <v>1</v>
      </c>
      <c r="F86" s="7">
        <f t="shared" si="13"/>
        <v>3</v>
      </c>
      <c r="G86" s="1">
        <f t="shared" ref="G86:G104" si="22">IF(C86&gt;0,MAX(N86:P86)-LARGE(N86:P86,2),0)</f>
        <v>497</v>
      </c>
      <c r="H86" s="2">
        <f t="shared" ref="H86:H104" si="23">IF(C86&gt;0,G86/C86,0)</f>
        <v>0.21788689171416045</v>
      </c>
      <c r="I86" s="8"/>
      <c r="J86" s="2">
        <f t="shared" si="14"/>
        <v>0.3577378342832091</v>
      </c>
      <c r="K86" s="2">
        <f t="shared" si="15"/>
        <v>0.57562472599736958</v>
      </c>
      <c r="L86" s="2">
        <f t="shared" si="16"/>
        <v>4.515563349408154E-2</v>
      </c>
      <c r="M86" s="2">
        <f t="shared" si="17"/>
        <v>2.1481806225339725E-2</v>
      </c>
      <c r="N86" s="56">
        <v>816</v>
      </c>
      <c r="O86" s="56">
        <v>1313</v>
      </c>
      <c r="P86" s="56">
        <v>103</v>
      </c>
      <c r="Q86" s="56"/>
      <c r="R86" s="56"/>
      <c r="S86" s="56"/>
      <c r="T86" s="57"/>
      <c r="X86" s="53">
        <v>1</v>
      </c>
      <c r="Y86" s="53">
        <v>48</v>
      </c>
      <c r="Z86" s="53"/>
      <c r="AA86" s="53"/>
      <c r="AB86" s="53"/>
      <c r="AG86" t="str">
        <f t="shared" si="18"/>
        <v>Casco</v>
      </c>
      <c r="AH86" t="s">
        <v>162</v>
      </c>
      <c r="AI86">
        <v>1</v>
      </c>
      <c r="AK86">
        <v>2</v>
      </c>
      <c r="AL86" s="91">
        <v>23</v>
      </c>
      <c r="AM86" s="93">
        <v>5</v>
      </c>
      <c r="AN86" s="93">
        <v>25</v>
      </c>
      <c r="AO86" s="96">
        <v>11125</v>
      </c>
      <c r="AP86" s="96">
        <f t="shared" si="20"/>
        <v>23005</v>
      </c>
      <c r="AQ86" t="s">
        <v>298</v>
      </c>
      <c r="AR86">
        <f t="shared" si="21"/>
        <v>2311125</v>
      </c>
      <c r="AS86" s="1">
        <v>29</v>
      </c>
      <c r="AU86" s="1"/>
      <c r="AW86" s="53"/>
      <c r="AX86" s="117"/>
    </row>
    <row r="87" spans="1:50" ht="14" hidden="1" customHeight="1" outlineLevel="1" x14ac:dyDescent="0.2">
      <c r="A87" t="s">
        <v>850</v>
      </c>
      <c r="B87" s="9" t="s">
        <v>2109</v>
      </c>
      <c r="C87" s="1">
        <f t="shared" si="19"/>
        <v>496</v>
      </c>
      <c r="D87" s="7">
        <f>IF(N87&gt;0, RANK(N87,(N87:P87,Q87:AE87)),0)</f>
        <v>1</v>
      </c>
      <c r="E87" s="7">
        <f>IF(O87&gt;0,RANK(O87,(N87:P87,Q87:AE87)),0)</f>
        <v>2</v>
      </c>
      <c r="F87" s="7">
        <f t="shared" si="13"/>
        <v>3</v>
      </c>
      <c r="G87" s="1">
        <f t="shared" si="22"/>
        <v>108</v>
      </c>
      <c r="H87" s="2">
        <f t="shared" si="23"/>
        <v>0.21774193548387097</v>
      </c>
      <c r="I87" s="8"/>
      <c r="J87" s="2">
        <f t="shared" si="14"/>
        <v>0.5786290322580645</v>
      </c>
      <c r="K87" s="2">
        <f t="shared" si="15"/>
        <v>0.36088709677419356</v>
      </c>
      <c r="L87" s="2">
        <f t="shared" si="16"/>
        <v>4.6370967741935484E-2</v>
      </c>
      <c r="M87" s="2">
        <f t="shared" si="17"/>
        <v>1.4112903225806453E-2</v>
      </c>
      <c r="N87" s="56">
        <v>287</v>
      </c>
      <c r="O87" s="56">
        <v>179</v>
      </c>
      <c r="P87" s="56">
        <v>23</v>
      </c>
      <c r="Q87" s="56"/>
      <c r="R87" s="56"/>
      <c r="S87" s="56"/>
      <c r="T87" s="57"/>
      <c r="X87" s="53">
        <v>0</v>
      </c>
      <c r="Y87" s="53">
        <v>7</v>
      </c>
      <c r="Z87" s="53"/>
      <c r="AA87" s="53"/>
      <c r="AB87" s="53"/>
      <c r="AG87" t="str">
        <f t="shared" si="18"/>
        <v>Castine</v>
      </c>
      <c r="AH87" t="s">
        <v>12</v>
      </c>
      <c r="AI87">
        <v>2</v>
      </c>
      <c r="AK87">
        <v>2</v>
      </c>
      <c r="AL87" s="91">
        <v>23</v>
      </c>
      <c r="AM87" s="93">
        <v>9</v>
      </c>
      <c r="AN87" s="93">
        <v>40</v>
      </c>
      <c r="AO87" s="96">
        <v>11265</v>
      </c>
      <c r="AP87" s="96">
        <f t="shared" si="20"/>
        <v>23009</v>
      </c>
      <c r="AQ87" t="s">
        <v>298</v>
      </c>
      <c r="AR87">
        <f t="shared" si="21"/>
        <v>2311265</v>
      </c>
      <c r="AS87" s="1">
        <v>5</v>
      </c>
      <c r="AU87" s="1"/>
      <c r="AW87" s="53"/>
      <c r="AX87" s="117"/>
    </row>
    <row r="88" spans="1:50" ht="14" hidden="1" customHeight="1" outlineLevel="1" x14ac:dyDescent="0.2">
      <c r="A88" t="s">
        <v>1497</v>
      </c>
      <c r="B88" s="9" t="s">
        <v>2109</v>
      </c>
      <c r="C88" s="1">
        <f t="shared" si="19"/>
        <v>233</v>
      </c>
      <c r="D88" s="7">
        <f>IF(N88&gt;0, RANK(N88,(N88:P88,Q88:AE88)),0)</f>
        <v>2</v>
      </c>
      <c r="E88" s="7">
        <f>IF(O88&gt;0,RANK(O88,(N88:P88,Q88:AE88)),0)</f>
        <v>1</v>
      </c>
      <c r="F88" s="7">
        <f t="shared" si="13"/>
        <v>3</v>
      </c>
      <c r="G88" s="1">
        <f t="shared" si="22"/>
        <v>96</v>
      </c>
      <c r="H88" s="2">
        <f t="shared" si="23"/>
        <v>0.41201716738197425</v>
      </c>
      <c r="I88" s="8"/>
      <c r="J88" s="2">
        <f t="shared" si="14"/>
        <v>0.27038626609442062</v>
      </c>
      <c r="K88" s="2">
        <f t="shared" si="15"/>
        <v>0.68240343347639487</v>
      </c>
      <c r="L88" s="2">
        <f t="shared" si="16"/>
        <v>3.4334763948497854E-2</v>
      </c>
      <c r="M88" s="2">
        <f t="shared" si="17"/>
        <v>1.287553648068665E-2</v>
      </c>
      <c r="N88" s="56">
        <v>63</v>
      </c>
      <c r="O88" s="56">
        <v>159</v>
      </c>
      <c r="P88" s="56">
        <v>8</v>
      </c>
      <c r="Q88" s="56"/>
      <c r="R88" s="56"/>
      <c r="S88" s="56"/>
      <c r="T88" s="57"/>
      <c r="X88" s="53">
        <v>0</v>
      </c>
      <c r="Y88" s="53">
        <v>3</v>
      </c>
      <c r="Z88" s="53"/>
      <c r="AA88" s="53"/>
      <c r="AB88" s="53"/>
      <c r="AG88" t="str">
        <f t="shared" si="18"/>
        <v>Castle Hill</v>
      </c>
      <c r="AH88" t="s">
        <v>2472</v>
      </c>
      <c r="AI88">
        <v>2</v>
      </c>
      <c r="AK88">
        <v>2</v>
      </c>
      <c r="AL88" s="91">
        <v>23</v>
      </c>
      <c r="AM88" s="93">
        <v>3</v>
      </c>
      <c r="AN88" s="93">
        <v>50</v>
      </c>
      <c r="AO88" s="96">
        <v>11300</v>
      </c>
      <c r="AP88" s="96">
        <f t="shared" si="20"/>
        <v>23003</v>
      </c>
      <c r="AQ88" t="s">
        <v>298</v>
      </c>
      <c r="AR88">
        <f t="shared" si="21"/>
        <v>2311300</v>
      </c>
      <c r="AS88" s="1">
        <v>1</v>
      </c>
      <c r="AU88" s="1"/>
      <c r="AW88" s="53"/>
      <c r="AX88" s="117"/>
    </row>
    <row r="89" spans="1:50" ht="14" hidden="1" customHeight="1" outlineLevel="1" x14ac:dyDescent="0.2">
      <c r="A89" t="s">
        <v>2340</v>
      </c>
      <c r="B89" s="9" t="s">
        <v>2109</v>
      </c>
      <c r="C89" s="1">
        <f t="shared" si="19"/>
        <v>136</v>
      </c>
      <c r="D89" s="7">
        <f>IF(N89&gt;0, RANK(N89,(N89:P89,Q89:AE89)),0)</f>
        <v>2</v>
      </c>
      <c r="E89" s="7">
        <f>IF(O89&gt;0,RANK(O89,(N89:P89,Q89:AE89)),0)</f>
        <v>1</v>
      </c>
      <c r="F89" s="7">
        <f t="shared" si="13"/>
        <v>3</v>
      </c>
      <c r="G89" s="1">
        <f t="shared" si="22"/>
        <v>42</v>
      </c>
      <c r="H89" s="2">
        <f t="shared" si="23"/>
        <v>0.30882352941176472</v>
      </c>
      <c r="I89" s="8"/>
      <c r="J89" s="2">
        <f t="shared" si="14"/>
        <v>0.33823529411764708</v>
      </c>
      <c r="K89" s="2">
        <f t="shared" si="15"/>
        <v>0.6470588235294118</v>
      </c>
      <c r="L89" s="2">
        <f t="shared" si="16"/>
        <v>7.3529411764705881E-3</v>
      </c>
      <c r="M89" s="2">
        <f t="shared" si="17"/>
        <v>7.3529411764705361E-3</v>
      </c>
      <c r="N89" s="56">
        <v>46</v>
      </c>
      <c r="O89" s="56">
        <v>88</v>
      </c>
      <c r="P89" s="56">
        <v>1</v>
      </c>
      <c r="Q89" s="56"/>
      <c r="R89" s="56"/>
      <c r="S89" s="56"/>
      <c r="T89" s="57"/>
      <c r="X89" s="53">
        <v>0</v>
      </c>
      <c r="Y89" s="53">
        <v>1</v>
      </c>
      <c r="Z89" s="53"/>
      <c r="AA89" s="53"/>
      <c r="AB89" s="53"/>
      <c r="AG89" t="str">
        <f t="shared" si="18"/>
        <v>Caswell</v>
      </c>
      <c r="AH89" t="s">
        <v>2472</v>
      </c>
      <c r="AI89">
        <v>2</v>
      </c>
      <c r="AK89">
        <v>2</v>
      </c>
      <c r="AL89" s="91">
        <v>23</v>
      </c>
      <c r="AM89" s="93">
        <v>3</v>
      </c>
      <c r="AN89" s="93">
        <v>55</v>
      </c>
      <c r="AO89" s="96">
        <v>11335</v>
      </c>
      <c r="AP89" s="96">
        <f t="shared" si="20"/>
        <v>23003</v>
      </c>
      <c r="AQ89" t="s">
        <v>298</v>
      </c>
      <c r="AR89">
        <f t="shared" si="21"/>
        <v>2311335</v>
      </c>
      <c r="AS89" s="1">
        <v>0</v>
      </c>
      <c r="AU89" s="1"/>
      <c r="AW89" s="53"/>
      <c r="AX89" s="117"/>
    </row>
    <row r="90" spans="1:50" ht="14" hidden="1" customHeight="1" outlineLevel="1" x14ac:dyDescent="0.2">
      <c r="A90" t="s">
        <v>3044</v>
      </c>
      <c r="B90" s="9" t="s">
        <v>2109</v>
      </c>
      <c r="C90" s="1">
        <f t="shared" si="19"/>
        <v>7</v>
      </c>
      <c r="D90" s="7">
        <f>IF(N90&gt;0, RANK(N90,(N90:P90,Q90:AE90)),0)</f>
        <v>2</v>
      </c>
      <c r="E90" s="7">
        <f>IF(O90&gt;0,RANK(O90,(N90:P90,Q90:AE90)),0)</f>
        <v>1</v>
      </c>
      <c r="F90" s="7">
        <f t="shared" ref="F90" si="24">IF(P90&gt;0,RANK(P90,(N90:AE90)),0)</f>
        <v>0</v>
      </c>
      <c r="G90" s="1">
        <f t="shared" ref="G90" si="25">IF(C90&gt;0,MAX(N90:P90)-LARGE(N90:P90,2),0)</f>
        <v>5</v>
      </c>
      <c r="H90" s="2">
        <f t="shared" ref="H90" si="26">IF(C90&gt;0,G90/C90,0)</f>
        <v>0.7142857142857143</v>
      </c>
      <c r="I90" s="8"/>
      <c r="J90" s="2">
        <f t="shared" ref="J90" si="27">IF(C90=0,"-",N90/C90)</f>
        <v>0.14285714285714285</v>
      </c>
      <c r="K90" s="2">
        <f t="shared" ref="K90" si="28">IF(C90=0,"-",O90/C90)</f>
        <v>0.8571428571428571</v>
      </c>
      <c r="L90" s="2">
        <f t="shared" ref="L90" si="29">IF(C90=0,"-",P90/C90)</f>
        <v>0</v>
      </c>
      <c r="M90" s="2">
        <f t="shared" ref="M90" si="30">IF(C90=0,"-",(1-J90-K90-L90))</f>
        <v>1.1102230246251565E-16</v>
      </c>
      <c r="N90" s="56">
        <v>1</v>
      </c>
      <c r="O90" s="56">
        <v>6</v>
      </c>
      <c r="P90" s="56">
        <v>0</v>
      </c>
      <c r="Q90" s="56"/>
      <c r="R90" s="56"/>
      <c r="S90" s="56"/>
      <c r="T90" s="57"/>
      <c r="X90" s="53">
        <v>0</v>
      </c>
      <c r="Y90" s="53">
        <v>0</v>
      </c>
      <c r="Z90" s="53"/>
      <c r="AA90" s="53"/>
      <c r="AB90" s="53"/>
      <c r="AG90" t="str">
        <f t="shared" si="18"/>
        <v>Cathance</v>
      </c>
      <c r="AH90" t="s">
        <v>1845</v>
      </c>
      <c r="AI90">
        <v>2</v>
      </c>
      <c r="AK90">
        <v>2</v>
      </c>
      <c r="AL90" s="91">
        <v>23</v>
      </c>
      <c r="AM90" s="93">
        <v>29</v>
      </c>
      <c r="AO90" s="166">
        <v>11420</v>
      </c>
      <c r="AP90" s="96">
        <f>AL90*1000+AM90</f>
        <v>23029</v>
      </c>
      <c r="AQ90" t="s">
        <v>2328</v>
      </c>
      <c r="AR90">
        <f>AL90*100000+AO90</f>
        <v>2311420</v>
      </c>
      <c r="AU90" s="1"/>
      <c r="AW90" s="53"/>
      <c r="AX90" s="117"/>
    </row>
    <row r="91" spans="1:50" ht="14" hidden="1" customHeight="1" outlineLevel="1" x14ac:dyDescent="0.2">
      <c r="A91" t="s">
        <v>1489</v>
      </c>
      <c r="B91" s="9" t="s">
        <v>2109</v>
      </c>
      <c r="C91" s="1">
        <f t="shared" si="19"/>
        <v>19</v>
      </c>
      <c r="D91" s="7">
        <f>IF(N91&gt;0, RANK(N91,(N91:P91,Q91:AE91)),0)</f>
        <v>2</v>
      </c>
      <c r="E91" s="7">
        <f>IF(O91&gt;0,RANK(O91,(N91:P91,Q91:AE91)),0)</f>
        <v>1</v>
      </c>
      <c r="F91" s="7">
        <f t="shared" si="13"/>
        <v>0</v>
      </c>
      <c r="G91" s="1">
        <f t="shared" si="22"/>
        <v>7</v>
      </c>
      <c r="H91" s="2">
        <f t="shared" si="23"/>
        <v>0.36842105263157893</v>
      </c>
      <c r="I91" s="8"/>
      <c r="J91" s="2">
        <f t="shared" si="14"/>
        <v>0.31578947368421051</v>
      </c>
      <c r="K91" s="2">
        <f t="shared" si="15"/>
        <v>0.68421052631578949</v>
      </c>
      <c r="L91" s="2">
        <f t="shared" si="16"/>
        <v>0</v>
      </c>
      <c r="M91" s="2">
        <f t="shared" si="17"/>
        <v>0</v>
      </c>
      <c r="N91" s="56">
        <v>6</v>
      </c>
      <c r="O91" s="56">
        <v>13</v>
      </c>
      <c r="P91" s="56">
        <v>0</v>
      </c>
      <c r="Q91" s="56"/>
      <c r="R91" s="56"/>
      <c r="S91" s="56"/>
      <c r="T91" s="57"/>
      <c r="X91" s="53">
        <v>0</v>
      </c>
      <c r="Y91" s="53">
        <v>0</v>
      </c>
      <c r="Z91" s="53"/>
      <c r="AA91" s="53"/>
      <c r="AB91" s="53"/>
      <c r="AG91" t="str">
        <f t="shared" si="18"/>
        <v>Centerville</v>
      </c>
      <c r="AH91" t="s">
        <v>1845</v>
      </c>
      <c r="AI91">
        <v>2</v>
      </c>
      <c r="AK91">
        <v>2</v>
      </c>
      <c r="AL91" s="91">
        <v>23</v>
      </c>
      <c r="AM91" s="93">
        <v>29</v>
      </c>
      <c r="AN91" s="93">
        <v>35</v>
      </c>
      <c r="AO91" s="96">
        <v>11755</v>
      </c>
      <c r="AP91" s="96">
        <f t="shared" si="20"/>
        <v>23029</v>
      </c>
      <c r="AQ91" t="s">
        <v>2328</v>
      </c>
      <c r="AR91">
        <f t="shared" si="21"/>
        <v>2311755</v>
      </c>
      <c r="AS91" s="1">
        <v>1</v>
      </c>
      <c r="AU91" s="1"/>
      <c r="AW91" s="53"/>
      <c r="AX91" s="117"/>
    </row>
    <row r="92" spans="1:50" ht="14" hidden="1" customHeight="1" outlineLevel="1" x14ac:dyDescent="0.2">
      <c r="A92" t="s">
        <v>515</v>
      </c>
      <c r="B92" s="9" t="s">
        <v>2109</v>
      </c>
      <c r="C92" s="1">
        <f t="shared" si="19"/>
        <v>277</v>
      </c>
      <c r="D92" s="7">
        <f>IF(N92&gt;0, RANK(N92,(N92:P92,Q92:AE92)),0)</f>
        <v>2</v>
      </c>
      <c r="E92" s="7">
        <f>IF(O92&gt;0,RANK(O92,(N92:P92,Q92:AE92)),0)</f>
        <v>1</v>
      </c>
      <c r="F92" s="7">
        <f t="shared" si="13"/>
        <v>4</v>
      </c>
      <c r="G92" s="1">
        <f t="shared" si="22"/>
        <v>121</v>
      </c>
      <c r="H92" s="2">
        <f t="shared" si="23"/>
        <v>0.43682310469314078</v>
      </c>
      <c r="I92" s="8"/>
      <c r="J92" s="2">
        <f t="shared" si="14"/>
        <v>0.2563176895306859</v>
      </c>
      <c r="K92" s="2">
        <f t="shared" si="15"/>
        <v>0.69314079422382668</v>
      </c>
      <c r="L92" s="2">
        <f t="shared" si="16"/>
        <v>1.0830324909747292E-2</v>
      </c>
      <c r="M92" s="2">
        <f t="shared" si="17"/>
        <v>3.9711191335740123E-2</v>
      </c>
      <c r="N92" s="56">
        <v>71</v>
      </c>
      <c r="O92" s="56">
        <v>192</v>
      </c>
      <c r="P92" s="56">
        <v>3</v>
      </c>
      <c r="Q92" s="56"/>
      <c r="R92" s="56"/>
      <c r="S92" s="56"/>
      <c r="T92" s="57"/>
      <c r="X92" s="53">
        <v>0</v>
      </c>
      <c r="Y92" s="53">
        <v>11</v>
      </c>
      <c r="Z92" s="53"/>
      <c r="AA92" s="53"/>
      <c r="AB92" s="53"/>
      <c r="AG92" t="str">
        <f t="shared" si="18"/>
        <v>Chapman</v>
      </c>
      <c r="AH92" t="s">
        <v>2472</v>
      </c>
      <c r="AI92">
        <v>2</v>
      </c>
      <c r="AK92">
        <v>2</v>
      </c>
      <c r="AL92" s="91">
        <v>23</v>
      </c>
      <c r="AM92" s="93">
        <v>3</v>
      </c>
      <c r="AN92" s="93">
        <v>60</v>
      </c>
      <c r="AO92" s="96">
        <v>12000</v>
      </c>
      <c r="AP92" s="96">
        <f t="shared" si="20"/>
        <v>23003</v>
      </c>
      <c r="AQ92" t="s">
        <v>298</v>
      </c>
      <c r="AR92">
        <f t="shared" si="21"/>
        <v>2312000</v>
      </c>
      <c r="AS92" s="1">
        <v>4</v>
      </c>
      <c r="AU92" s="1"/>
      <c r="AW92" s="53"/>
      <c r="AX92" s="117"/>
    </row>
    <row r="93" spans="1:50" ht="14" hidden="1" customHeight="1" outlineLevel="1" x14ac:dyDescent="0.2">
      <c r="A93" t="s">
        <v>1114</v>
      </c>
      <c r="B93" s="9" t="s">
        <v>2109</v>
      </c>
      <c r="C93" s="1">
        <f t="shared" si="19"/>
        <v>757</v>
      </c>
      <c r="D93" s="7">
        <f>IF(N93&gt;0, RANK(N93,(N93:P93,Q93:AE93)),0)</f>
        <v>2</v>
      </c>
      <c r="E93" s="7">
        <f>IF(O93&gt;0,RANK(O93,(N93:P93,Q93:AE93)),0)</f>
        <v>1</v>
      </c>
      <c r="F93" s="7">
        <f t="shared" si="13"/>
        <v>3</v>
      </c>
      <c r="G93" s="1">
        <f t="shared" si="22"/>
        <v>482</v>
      </c>
      <c r="H93" s="2">
        <f t="shared" si="23"/>
        <v>0.63672391017173047</v>
      </c>
      <c r="I93" s="8"/>
      <c r="J93" s="2">
        <f t="shared" si="14"/>
        <v>0.16776750330250992</v>
      </c>
      <c r="K93" s="2">
        <f t="shared" si="15"/>
        <v>0.80449141347424047</v>
      </c>
      <c r="L93" s="2">
        <f t="shared" si="16"/>
        <v>2.2457067371202115E-2</v>
      </c>
      <c r="M93" s="2">
        <f t="shared" si="17"/>
        <v>5.2840158520475258E-3</v>
      </c>
      <c r="N93" s="56">
        <v>127</v>
      </c>
      <c r="O93" s="56">
        <v>609</v>
      </c>
      <c r="P93" s="56">
        <v>17</v>
      </c>
      <c r="Q93" s="56"/>
      <c r="R93" s="56"/>
      <c r="S93" s="56"/>
      <c r="T93" s="57"/>
      <c r="X93" s="53">
        <v>0</v>
      </c>
      <c r="Y93" s="53">
        <v>4</v>
      </c>
      <c r="Z93" s="53"/>
      <c r="AA93" s="53"/>
      <c r="AB93" s="53"/>
      <c r="AG93" t="str">
        <f t="shared" si="18"/>
        <v>Charleston</v>
      </c>
      <c r="AH93" t="s">
        <v>1369</v>
      </c>
      <c r="AI93">
        <v>2</v>
      </c>
      <c r="AK93">
        <v>2</v>
      </c>
      <c r="AL93" s="91">
        <v>23</v>
      </c>
      <c r="AM93" s="93">
        <v>19</v>
      </c>
      <c r="AN93" s="93">
        <v>45</v>
      </c>
      <c r="AO93" s="96">
        <v>12105</v>
      </c>
      <c r="AP93" s="96">
        <f t="shared" si="20"/>
        <v>23019</v>
      </c>
      <c r="AQ93" t="s">
        <v>298</v>
      </c>
      <c r="AR93">
        <f t="shared" si="21"/>
        <v>2312105</v>
      </c>
      <c r="AS93" s="1">
        <v>8</v>
      </c>
      <c r="AU93" s="1"/>
      <c r="AW93" s="53"/>
      <c r="AX93" s="117"/>
    </row>
    <row r="94" spans="1:50" ht="14" hidden="1" customHeight="1" outlineLevel="1" x14ac:dyDescent="0.2">
      <c r="A94" t="s">
        <v>1728</v>
      </c>
      <c r="B94" s="9" t="s">
        <v>2109</v>
      </c>
      <c r="C94" s="1">
        <f t="shared" si="19"/>
        <v>219</v>
      </c>
      <c r="D94" s="7">
        <f>IF(N94&gt;0, RANK(N94,(N94:P94,Q94:AE94)),0)</f>
        <v>2</v>
      </c>
      <c r="E94" s="7">
        <f>IF(O94&gt;0,RANK(O94,(N94:P94,Q94:AE94)),0)</f>
        <v>1</v>
      </c>
      <c r="F94" s="7">
        <f t="shared" si="13"/>
        <v>3</v>
      </c>
      <c r="G94" s="1">
        <f t="shared" si="22"/>
        <v>111</v>
      </c>
      <c r="H94" s="2">
        <f t="shared" si="23"/>
        <v>0.50684931506849318</v>
      </c>
      <c r="I94" s="8"/>
      <c r="J94" s="2">
        <f t="shared" si="14"/>
        <v>0.21917808219178081</v>
      </c>
      <c r="K94" s="2">
        <f t="shared" si="15"/>
        <v>0.72602739726027399</v>
      </c>
      <c r="L94" s="2">
        <f t="shared" si="16"/>
        <v>4.5662100456621002E-2</v>
      </c>
      <c r="M94" s="2">
        <f t="shared" si="17"/>
        <v>9.1324200913242004E-3</v>
      </c>
      <c r="N94" s="56">
        <v>48</v>
      </c>
      <c r="O94" s="56">
        <v>159</v>
      </c>
      <c r="P94" s="56">
        <v>10</v>
      </c>
      <c r="Q94" s="56"/>
      <c r="R94" s="56"/>
      <c r="S94" s="56"/>
      <c r="T94" s="57"/>
      <c r="X94" s="53">
        <v>0</v>
      </c>
      <c r="Y94" s="53">
        <v>2</v>
      </c>
      <c r="Z94" s="53"/>
      <c r="AA94" s="53"/>
      <c r="AB94" s="53"/>
      <c r="AG94" t="str">
        <f t="shared" si="18"/>
        <v>Charlotte</v>
      </c>
      <c r="AH94" t="s">
        <v>1845</v>
      </c>
      <c r="AI94">
        <v>2</v>
      </c>
      <c r="AK94">
        <v>2</v>
      </c>
      <c r="AL94" s="91">
        <v>23</v>
      </c>
      <c r="AM94" s="93">
        <v>29</v>
      </c>
      <c r="AN94" s="93">
        <v>40</v>
      </c>
      <c r="AO94" s="96">
        <v>12175</v>
      </c>
      <c r="AP94" s="96">
        <f t="shared" si="20"/>
        <v>23029</v>
      </c>
      <c r="AQ94" t="s">
        <v>298</v>
      </c>
      <c r="AR94">
        <f t="shared" si="21"/>
        <v>2312175</v>
      </c>
      <c r="AS94" s="1">
        <v>0</v>
      </c>
      <c r="AU94" s="1"/>
      <c r="AW94" s="53"/>
      <c r="AX94" s="117"/>
    </row>
    <row r="95" spans="1:50" ht="14" hidden="1" customHeight="1" outlineLevel="1" x14ac:dyDescent="0.2">
      <c r="A95" t="s">
        <v>2299</v>
      </c>
      <c r="B95" s="9" t="s">
        <v>2109</v>
      </c>
      <c r="C95" s="1">
        <f t="shared" si="19"/>
        <v>330</v>
      </c>
      <c r="D95" s="7">
        <f>IF(N95&gt;0, RANK(N95,(N95:P95,Q95:AE95)),0)</f>
        <v>1</v>
      </c>
      <c r="E95" s="7">
        <f>IF(O95&gt;0,RANK(O95,(N95:P95,Q95:AE95)),0)</f>
        <v>2</v>
      </c>
      <c r="F95" s="7">
        <f>IF(P95&gt;0,RANK(P95,(N95:AE95)),0)</f>
        <v>3</v>
      </c>
      <c r="G95" s="1">
        <f>IF(C95&gt;0,MAX(N95:P95)-LARGE(N95:P95,2),0)</f>
        <v>114</v>
      </c>
      <c r="H95" s="2">
        <f>IF(C95&gt;0,G95/C95,0)</f>
        <v>0.34545454545454546</v>
      </c>
      <c r="I95" s="8"/>
      <c r="J95" s="2">
        <f>IF(C95=0,"-",N95/C95)</f>
        <v>0.65454545454545454</v>
      </c>
      <c r="K95" s="2">
        <f>IF(C95=0,"-",O95/C95)</f>
        <v>0.30909090909090908</v>
      </c>
      <c r="L95" s="2">
        <f>IF(C95=0,"-",P95/C95)</f>
        <v>2.7272727272727271E-2</v>
      </c>
      <c r="M95" s="2">
        <f>IF(C95=0,"-",(1-J95-K95-L95))</f>
        <v>9.0909090909091043E-3</v>
      </c>
      <c r="N95" s="56">
        <v>216</v>
      </c>
      <c r="O95" s="56">
        <v>102</v>
      </c>
      <c r="P95" s="56">
        <v>9</v>
      </c>
      <c r="Q95" s="56"/>
      <c r="R95" s="56"/>
      <c r="S95" s="56"/>
      <c r="T95" s="57"/>
      <c r="X95" s="53">
        <v>0</v>
      </c>
      <c r="Y95" s="53">
        <v>3</v>
      </c>
      <c r="Z95" s="1"/>
      <c r="AA95" s="1"/>
      <c r="AB95" s="1"/>
      <c r="AC95"/>
      <c r="AD95"/>
      <c r="AE95"/>
      <c r="AG95" t="str">
        <f t="shared" si="18"/>
        <v>Chebeague Island</v>
      </c>
      <c r="AH95" t="s">
        <v>162</v>
      </c>
      <c r="AI95">
        <v>1</v>
      </c>
      <c r="AK95">
        <v>2</v>
      </c>
      <c r="AL95" s="91">
        <v>23</v>
      </c>
      <c r="AM95" s="93">
        <v>5</v>
      </c>
      <c r="AO95" s="96">
        <v>12300</v>
      </c>
      <c r="AP95" s="96">
        <f t="shared" si="20"/>
        <v>23005</v>
      </c>
      <c r="AQ95" t="s">
        <v>298</v>
      </c>
      <c r="AR95">
        <f t="shared" si="21"/>
        <v>2312300</v>
      </c>
      <c r="AS95" s="1">
        <v>1</v>
      </c>
      <c r="AU95" s="1"/>
      <c r="AW95" s="1"/>
      <c r="AX95" s="117"/>
    </row>
    <row r="96" spans="1:50" ht="14" hidden="1" customHeight="1" outlineLevel="1" x14ac:dyDescent="0.2">
      <c r="A96" t="s">
        <v>133</v>
      </c>
      <c r="B96" s="9" t="s">
        <v>2109</v>
      </c>
      <c r="C96" s="1">
        <f t="shared" si="19"/>
        <v>1564</v>
      </c>
      <c r="D96" s="7">
        <f>IF(N96&gt;0, RANK(N96,(N96:P96,Q96:AE96)),0)</f>
        <v>2</v>
      </c>
      <c r="E96" s="7">
        <f>IF(O96&gt;0,RANK(O96,(N96:P96,Q96:AE96)),0)</f>
        <v>1</v>
      </c>
      <c r="F96" s="7">
        <f t="shared" si="13"/>
        <v>3</v>
      </c>
      <c r="G96" s="1">
        <f t="shared" si="22"/>
        <v>543</v>
      </c>
      <c r="H96" s="2">
        <f t="shared" si="23"/>
        <v>0.34718670076726343</v>
      </c>
      <c r="I96" s="8"/>
      <c r="J96" s="2">
        <f t="shared" si="14"/>
        <v>0.29347826086956524</v>
      </c>
      <c r="K96" s="2">
        <f t="shared" si="15"/>
        <v>0.64066496163682862</v>
      </c>
      <c r="L96" s="2">
        <f t="shared" si="16"/>
        <v>4.7314578005115092E-2</v>
      </c>
      <c r="M96" s="2">
        <f t="shared" si="17"/>
        <v>1.8542199488491097E-2</v>
      </c>
      <c r="N96" s="56">
        <v>459</v>
      </c>
      <c r="O96" s="56">
        <v>1002</v>
      </c>
      <c r="P96" s="56">
        <v>74</v>
      </c>
      <c r="Q96" s="56"/>
      <c r="R96" s="56"/>
      <c r="S96" s="56"/>
      <c r="T96" s="57"/>
      <c r="X96" s="53">
        <v>0</v>
      </c>
      <c r="Y96" s="53">
        <v>29</v>
      </c>
      <c r="Z96" s="53"/>
      <c r="AA96" s="53"/>
      <c r="AB96" s="53"/>
      <c r="AG96" t="str">
        <f t="shared" si="18"/>
        <v>Chelsea</v>
      </c>
      <c r="AH96" t="s">
        <v>270</v>
      </c>
      <c r="AI96">
        <v>1</v>
      </c>
      <c r="AK96">
        <v>2</v>
      </c>
      <c r="AL96" s="91">
        <v>23</v>
      </c>
      <c r="AM96" s="93">
        <v>11</v>
      </c>
      <c r="AN96" s="93">
        <v>25</v>
      </c>
      <c r="AO96" s="96">
        <v>12350</v>
      </c>
      <c r="AP96" s="96">
        <f t="shared" si="20"/>
        <v>23011</v>
      </c>
      <c r="AQ96" t="s">
        <v>298</v>
      </c>
      <c r="AR96">
        <f t="shared" si="21"/>
        <v>2312350</v>
      </c>
      <c r="AS96" s="1">
        <v>22</v>
      </c>
      <c r="AU96" s="1"/>
      <c r="AW96" s="53"/>
      <c r="AX96" s="117"/>
    </row>
    <row r="97" spans="1:50" ht="14" hidden="1" customHeight="1" outlineLevel="1" x14ac:dyDescent="0.2">
      <c r="A97" t="s">
        <v>39</v>
      </c>
      <c r="B97" s="9" t="s">
        <v>2109</v>
      </c>
      <c r="C97" s="1">
        <f t="shared" si="19"/>
        <v>641</v>
      </c>
      <c r="D97" s="7">
        <f>IF(N97&gt;0, RANK(N97,(N97:P97,Q97:AE97)),0)</f>
        <v>2</v>
      </c>
      <c r="E97" s="7">
        <f>IF(O97&gt;0,RANK(O97,(N97:P97,Q97:AE97)),0)</f>
        <v>1</v>
      </c>
      <c r="F97" s="7">
        <f t="shared" si="13"/>
        <v>3</v>
      </c>
      <c r="G97" s="1">
        <f t="shared" si="22"/>
        <v>288</v>
      </c>
      <c r="H97" s="2">
        <f t="shared" si="23"/>
        <v>0.44929797191887677</v>
      </c>
      <c r="I97" s="8"/>
      <c r="J97" s="2">
        <f t="shared" si="14"/>
        <v>0.24804992199687986</v>
      </c>
      <c r="K97" s="2">
        <f t="shared" si="15"/>
        <v>0.69734789391575658</v>
      </c>
      <c r="L97" s="2">
        <f t="shared" si="16"/>
        <v>3.4321372854914198E-2</v>
      </c>
      <c r="M97" s="2">
        <f t="shared" si="17"/>
        <v>2.0280811232449306E-2</v>
      </c>
      <c r="N97" s="56">
        <v>159</v>
      </c>
      <c r="O97" s="56">
        <v>447</v>
      </c>
      <c r="P97" s="56">
        <v>22</v>
      </c>
      <c r="Q97" s="56"/>
      <c r="R97" s="56"/>
      <c r="S97" s="56"/>
      <c r="T97" s="57"/>
      <c r="X97" s="53">
        <v>0</v>
      </c>
      <c r="Y97" s="53">
        <v>13</v>
      </c>
      <c r="Z97" s="53"/>
      <c r="AA97" s="53"/>
      <c r="AB97" s="53"/>
      <c r="AG97" t="str">
        <f t="shared" si="18"/>
        <v>Cherryfield</v>
      </c>
      <c r="AH97" t="s">
        <v>1845</v>
      </c>
      <c r="AI97">
        <v>2</v>
      </c>
      <c r="AK97">
        <v>2</v>
      </c>
      <c r="AL97" s="91">
        <v>23</v>
      </c>
      <c r="AM97" s="93">
        <v>29</v>
      </c>
      <c r="AN97" s="93">
        <v>45</v>
      </c>
      <c r="AO97" s="96">
        <v>12455</v>
      </c>
      <c r="AP97" s="96">
        <f t="shared" si="20"/>
        <v>23029</v>
      </c>
      <c r="AQ97" t="s">
        <v>298</v>
      </c>
      <c r="AR97">
        <f t="shared" si="21"/>
        <v>2312455</v>
      </c>
      <c r="AS97" s="1">
        <v>15</v>
      </c>
      <c r="AU97" s="1"/>
      <c r="AW97" s="53"/>
      <c r="AX97" s="117"/>
    </row>
    <row r="98" spans="1:50" ht="14" hidden="1" customHeight="1" outlineLevel="1" x14ac:dyDescent="0.2">
      <c r="A98" t="s">
        <v>1982</v>
      </c>
      <c r="B98" s="9" t="s">
        <v>2109</v>
      </c>
      <c r="C98" s="1">
        <f t="shared" si="19"/>
        <v>324</v>
      </c>
      <c r="D98" s="7">
        <f>IF(N98&gt;0, RANK(N98,(N98:P98,Q98:AE98)),0)</f>
        <v>2</v>
      </c>
      <c r="E98" s="7">
        <f>IF(O98&gt;0,RANK(O98,(N98:P98,Q98:AE98)),0)</f>
        <v>1</v>
      </c>
      <c r="F98" s="7">
        <f t="shared" si="13"/>
        <v>3</v>
      </c>
      <c r="G98" s="1">
        <f t="shared" si="22"/>
        <v>235</v>
      </c>
      <c r="H98" s="2">
        <f t="shared" si="23"/>
        <v>0.72530864197530864</v>
      </c>
      <c r="I98" s="8"/>
      <c r="J98" s="2">
        <f t="shared" si="14"/>
        <v>0.1111111111111111</v>
      </c>
      <c r="K98" s="2">
        <f t="shared" si="15"/>
        <v>0.8364197530864198</v>
      </c>
      <c r="L98" s="2">
        <f t="shared" si="16"/>
        <v>3.0864197530864196E-2</v>
      </c>
      <c r="M98" s="2">
        <f t="shared" si="17"/>
        <v>2.160493827160484E-2</v>
      </c>
      <c r="N98" s="56">
        <v>36</v>
      </c>
      <c r="O98" s="56">
        <v>271</v>
      </c>
      <c r="P98" s="56">
        <v>10</v>
      </c>
      <c r="Q98" s="56"/>
      <c r="R98" s="56"/>
      <c r="S98" s="56"/>
      <c r="T98" s="57"/>
      <c r="X98" s="53">
        <v>0</v>
      </c>
      <c r="Y98" s="53">
        <v>7</v>
      </c>
      <c r="Z98" s="53"/>
      <c r="AA98" s="53"/>
      <c r="AB98" s="53"/>
      <c r="AG98" t="str">
        <f t="shared" si="18"/>
        <v>Chester</v>
      </c>
      <c r="AH98" t="s">
        <v>1369</v>
      </c>
      <c r="AI98">
        <v>2</v>
      </c>
      <c r="AK98">
        <v>2</v>
      </c>
      <c r="AL98" s="91">
        <v>23</v>
      </c>
      <c r="AM98" s="93">
        <v>19</v>
      </c>
      <c r="AN98" s="93">
        <v>50</v>
      </c>
      <c r="AO98" s="96">
        <v>12525</v>
      </c>
      <c r="AP98" s="96">
        <f t="shared" si="20"/>
        <v>23019</v>
      </c>
      <c r="AQ98" t="s">
        <v>298</v>
      </c>
      <c r="AR98">
        <f t="shared" si="21"/>
        <v>2312525</v>
      </c>
      <c r="AS98" s="1">
        <v>3</v>
      </c>
      <c r="AU98" s="1"/>
      <c r="AW98" s="53"/>
      <c r="AX98" s="117"/>
    </row>
    <row r="99" spans="1:50" ht="14" hidden="1" customHeight="1" outlineLevel="1" x14ac:dyDescent="0.2">
      <c r="A99" t="s">
        <v>2141</v>
      </c>
      <c r="B99" s="9" t="s">
        <v>2109</v>
      </c>
      <c r="C99" s="1">
        <f t="shared" si="19"/>
        <v>807</v>
      </c>
      <c r="D99" s="7">
        <f>IF(N99&gt;0, RANK(N99,(N99:P99,Q99:AE99)),0)</f>
        <v>2</v>
      </c>
      <c r="E99" s="7">
        <f>IF(O99&gt;0,RANK(O99,(N99:P99,Q99:AE99)),0)</f>
        <v>1</v>
      </c>
      <c r="F99" s="7">
        <f t="shared" si="13"/>
        <v>3</v>
      </c>
      <c r="G99" s="1">
        <f t="shared" si="22"/>
        <v>249</v>
      </c>
      <c r="H99" s="2">
        <f t="shared" si="23"/>
        <v>0.30855018587360594</v>
      </c>
      <c r="I99" s="8"/>
      <c r="J99" s="2">
        <f t="shared" si="14"/>
        <v>0.30359355638166047</v>
      </c>
      <c r="K99" s="2">
        <f t="shared" si="15"/>
        <v>0.61214374225526647</v>
      </c>
      <c r="L99" s="2">
        <f t="shared" si="16"/>
        <v>6.3197026022304828E-2</v>
      </c>
      <c r="M99" s="2">
        <f t="shared" si="17"/>
        <v>2.1065675340768183E-2</v>
      </c>
      <c r="N99" s="56">
        <v>245</v>
      </c>
      <c r="O99" s="56">
        <v>494</v>
      </c>
      <c r="P99" s="56">
        <v>51</v>
      </c>
      <c r="Q99" s="56"/>
      <c r="R99" s="56"/>
      <c r="S99" s="56"/>
      <c r="T99" s="57"/>
      <c r="X99" s="53">
        <v>0</v>
      </c>
      <c r="Y99" s="53">
        <v>17</v>
      </c>
      <c r="Z99" s="53"/>
      <c r="AA99" s="53"/>
      <c r="AB99" s="53"/>
      <c r="AG99" t="str">
        <f t="shared" si="18"/>
        <v>Chesterville</v>
      </c>
      <c r="AH99" t="s">
        <v>2356</v>
      </c>
      <c r="AI99">
        <v>2</v>
      </c>
      <c r="AK99">
        <v>2</v>
      </c>
      <c r="AL99" s="91">
        <v>23</v>
      </c>
      <c r="AM99" s="93">
        <v>7</v>
      </c>
      <c r="AN99" s="93">
        <v>15</v>
      </c>
      <c r="AO99" s="96">
        <v>12595</v>
      </c>
      <c r="AP99" s="96">
        <f t="shared" si="20"/>
        <v>23007</v>
      </c>
      <c r="AQ99" t="s">
        <v>298</v>
      </c>
      <c r="AR99">
        <f t="shared" si="21"/>
        <v>2312595</v>
      </c>
      <c r="AS99" s="1">
        <v>4</v>
      </c>
      <c r="AU99" s="1"/>
      <c r="AW99" s="53"/>
      <c r="AX99" s="117"/>
    </row>
    <row r="100" spans="1:50" ht="14" hidden="1" customHeight="1" outlineLevel="1" x14ac:dyDescent="0.2">
      <c r="A100" t="s">
        <v>332</v>
      </c>
      <c r="B100" s="9" t="s">
        <v>2109</v>
      </c>
      <c r="C100" s="1">
        <f t="shared" si="19"/>
        <v>2594</v>
      </c>
      <c r="D100" s="7">
        <f>IF(N100&gt;0, RANK(N100,(N100:P100,Q100:AE100)),0)</f>
        <v>2</v>
      </c>
      <c r="E100" s="7">
        <f>IF(O100&gt;0,RANK(O100,(N100:P100,Q100:AE100)),0)</f>
        <v>1</v>
      </c>
      <c r="F100" s="7">
        <f t="shared" si="13"/>
        <v>3</v>
      </c>
      <c r="G100" s="1">
        <f t="shared" si="22"/>
        <v>720</v>
      </c>
      <c r="H100" s="2">
        <f t="shared" si="23"/>
        <v>0.27756360832690824</v>
      </c>
      <c r="I100" s="8"/>
      <c r="J100" s="2">
        <f t="shared" si="14"/>
        <v>0.33114880493446414</v>
      </c>
      <c r="K100" s="2">
        <f t="shared" si="15"/>
        <v>0.60871241326137238</v>
      </c>
      <c r="L100" s="2">
        <f t="shared" si="16"/>
        <v>4.3947571318427137E-2</v>
      </c>
      <c r="M100" s="2">
        <f t="shared" si="17"/>
        <v>1.6191210485736296E-2</v>
      </c>
      <c r="N100" s="56">
        <v>859</v>
      </c>
      <c r="O100" s="56">
        <v>1579</v>
      </c>
      <c r="P100" s="56">
        <v>114</v>
      </c>
      <c r="Q100" s="56"/>
      <c r="R100" s="56"/>
      <c r="S100" s="56"/>
      <c r="T100" s="57"/>
      <c r="X100" s="53">
        <v>0</v>
      </c>
      <c r="Y100" s="53">
        <v>42</v>
      </c>
      <c r="Z100" s="53"/>
      <c r="AA100" s="53"/>
      <c r="AB100" s="53"/>
      <c r="AG100" t="str">
        <f t="shared" si="18"/>
        <v>China</v>
      </c>
      <c r="AH100" t="s">
        <v>270</v>
      </c>
      <c r="AI100">
        <v>1</v>
      </c>
      <c r="AK100">
        <v>2</v>
      </c>
      <c r="AL100" s="91">
        <v>23</v>
      </c>
      <c r="AM100" s="93">
        <v>11</v>
      </c>
      <c r="AN100" s="93">
        <v>30</v>
      </c>
      <c r="AO100" s="96">
        <v>12735</v>
      </c>
      <c r="AP100" s="96">
        <f t="shared" si="20"/>
        <v>23011</v>
      </c>
      <c r="AQ100" t="s">
        <v>298</v>
      </c>
      <c r="AR100">
        <f t="shared" si="21"/>
        <v>2312735</v>
      </c>
      <c r="AS100" s="1">
        <v>22</v>
      </c>
      <c r="AU100" s="1"/>
      <c r="AW100" s="53"/>
      <c r="AX100" s="117"/>
    </row>
    <row r="101" spans="1:50" ht="14" hidden="1" customHeight="1" outlineLevel="1" x14ac:dyDescent="0.2">
      <c r="A101" t="s">
        <v>2430</v>
      </c>
      <c r="B101" s="9" t="s">
        <v>2109</v>
      </c>
      <c r="C101" s="1">
        <f t="shared" si="19"/>
        <v>531</v>
      </c>
      <c r="D101" s="7">
        <f>IF(N101&gt;0, RANK(N101,(N101:P101,Q101:AE101)),0)</f>
        <v>2</v>
      </c>
      <c r="E101" s="7">
        <f>IF(O101&gt;0,RANK(O101,(N101:P101,Q101:AE101)),0)</f>
        <v>1</v>
      </c>
      <c r="F101" s="7">
        <f t="shared" si="13"/>
        <v>3</v>
      </c>
      <c r="G101" s="1">
        <f t="shared" si="22"/>
        <v>236</v>
      </c>
      <c r="H101" s="2">
        <f t="shared" si="23"/>
        <v>0.44444444444444442</v>
      </c>
      <c r="I101" s="8"/>
      <c r="J101" s="2">
        <f t="shared" si="14"/>
        <v>0.23728813559322035</v>
      </c>
      <c r="K101" s="2">
        <f t="shared" si="15"/>
        <v>0.68173258003766479</v>
      </c>
      <c r="L101" s="2">
        <f t="shared" si="16"/>
        <v>4.8964218455743877E-2</v>
      </c>
      <c r="M101" s="2">
        <f t="shared" si="17"/>
        <v>3.2015065913370958E-2</v>
      </c>
      <c r="N101" s="56">
        <v>126</v>
      </c>
      <c r="O101" s="56">
        <v>362</v>
      </c>
      <c r="P101" s="56">
        <v>26</v>
      </c>
      <c r="Q101" s="56"/>
      <c r="R101" s="56"/>
      <c r="S101" s="56"/>
      <c r="T101" s="57"/>
      <c r="X101" s="53">
        <v>0</v>
      </c>
      <c r="Y101" s="53">
        <v>17</v>
      </c>
      <c r="Z101" s="53"/>
      <c r="AA101" s="53"/>
      <c r="AB101" s="53"/>
      <c r="AG101" t="str">
        <f t="shared" si="18"/>
        <v>Clifton</v>
      </c>
      <c r="AH101" t="s">
        <v>1369</v>
      </c>
      <c r="AI101">
        <v>2</v>
      </c>
      <c r="AK101">
        <v>2</v>
      </c>
      <c r="AL101" s="91">
        <v>23</v>
      </c>
      <c r="AM101" s="93">
        <v>19</v>
      </c>
      <c r="AN101" s="93">
        <v>55</v>
      </c>
      <c r="AO101" s="96">
        <v>13365</v>
      </c>
      <c r="AP101" s="96">
        <f t="shared" si="20"/>
        <v>23019</v>
      </c>
      <c r="AQ101" t="s">
        <v>298</v>
      </c>
      <c r="AR101">
        <f t="shared" si="21"/>
        <v>2313365</v>
      </c>
      <c r="AS101" s="1">
        <v>6</v>
      </c>
      <c r="AU101" s="1"/>
      <c r="AW101" s="53"/>
      <c r="AX101" s="117"/>
    </row>
    <row r="102" spans="1:50" ht="14" hidden="1" customHeight="1" outlineLevel="1" x14ac:dyDescent="0.2">
      <c r="A102" t="s">
        <v>111</v>
      </c>
      <c r="B102" s="9" t="s">
        <v>2109</v>
      </c>
      <c r="C102" s="1">
        <f t="shared" si="19"/>
        <v>1794</v>
      </c>
      <c r="D102" s="7">
        <f>IF(N102&gt;0, RANK(N102,(N102:P102,Q102:AE102)),0)</f>
        <v>2</v>
      </c>
      <c r="E102" s="7">
        <f>IF(O102&gt;0,RANK(O102,(N102:P102,Q102:AE102)),0)</f>
        <v>1</v>
      </c>
      <c r="F102" s="7">
        <f t="shared" si="13"/>
        <v>3</v>
      </c>
      <c r="G102" s="1">
        <f t="shared" si="22"/>
        <v>659</v>
      </c>
      <c r="H102" s="2">
        <f t="shared" si="23"/>
        <v>0.3673355629877369</v>
      </c>
      <c r="I102" s="8"/>
      <c r="J102" s="2">
        <f t="shared" si="14"/>
        <v>0.27982162764771462</v>
      </c>
      <c r="K102" s="2">
        <f t="shared" si="15"/>
        <v>0.64715719063545152</v>
      </c>
      <c r="L102" s="2">
        <f t="shared" si="16"/>
        <v>5.1839464882943144E-2</v>
      </c>
      <c r="M102" s="2">
        <f t="shared" si="17"/>
        <v>2.1181716833890772E-2</v>
      </c>
      <c r="N102" s="56">
        <v>502</v>
      </c>
      <c r="O102" s="56">
        <v>1161</v>
      </c>
      <c r="P102" s="56">
        <v>93</v>
      </c>
      <c r="Q102" s="56"/>
      <c r="R102" s="56"/>
      <c r="S102" s="56"/>
      <c r="T102" s="57"/>
      <c r="X102" s="53">
        <v>0</v>
      </c>
      <c r="Y102" s="53">
        <v>38</v>
      </c>
      <c r="Z102" s="53"/>
      <c r="AA102" s="53"/>
      <c r="AB102" s="53"/>
      <c r="AG102" t="str">
        <f t="shared" si="18"/>
        <v>Clinton</v>
      </c>
      <c r="AH102" t="s">
        <v>270</v>
      </c>
      <c r="AI102">
        <v>2</v>
      </c>
      <c r="AK102">
        <v>2</v>
      </c>
      <c r="AL102" s="91">
        <v>23</v>
      </c>
      <c r="AM102" s="93">
        <v>11</v>
      </c>
      <c r="AN102" s="93">
        <v>35</v>
      </c>
      <c r="AO102" s="96">
        <v>13470</v>
      </c>
      <c r="AP102" s="96">
        <f t="shared" si="20"/>
        <v>23011</v>
      </c>
      <c r="AQ102" t="s">
        <v>298</v>
      </c>
      <c r="AR102">
        <f t="shared" si="21"/>
        <v>2313470</v>
      </c>
      <c r="AS102" s="1">
        <v>26</v>
      </c>
      <c r="AU102" s="1"/>
      <c r="AW102" s="53"/>
      <c r="AX102" s="117"/>
    </row>
    <row r="103" spans="1:50" ht="14" hidden="1" customHeight="1" outlineLevel="1" x14ac:dyDescent="0.2">
      <c r="A103" t="s">
        <v>648</v>
      </c>
      <c r="B103" s="9" t="s">
        <v>2109</v>
      </c>
      <c r="C103" s="1">
        <f t="shared" si="19"/>
        <v>228</v>
      </c>
      <c r="D103" s="7">
        <f>IF(N103&gt;0, RANK(N103,(N103:P103,Q103:AE103)),0)</f>
        <v>2</v>
      </c>
      <c r="E103" s="7">
        <f>IF(O103&gt;0,RANK(O103,(N103:P103,Q103:AE103)),0)</f>
        <v>1</v>
      </c>
      <c r="F103" s="7">
        <f t="shared" si="13"/>
        <v>3</v>
      </c>
      <c r="G103" s="1">
        <f t="shared" si="22"/>
        <v>107</v>
      </c>
      <c r="H103" s="2">
        <f t="shared" si="23"/>
        <v>0.4692982456140351</v>
      </c>
      <c r="I103" s="8"/>
      <c r="J103" s="2">
        <f t="shared" si="14"/>
        <v>0.2412280701754386</v>
      </c>
      <c r="K103" s="2">
        <f t="shared" si="15"/>
        <v>0.71052631578947367</v>
      </c>
      <c r="L103" s="2">
        <f t="shared" si="16"/>
        <v>2.6315789473684209E-2</v>
      </c>
      <c r="M103" s="2">
        <f t="shared" si="17"/>
        <v>2.1929824561403549E-2</v>
      </c>
      <c r="N103" s="56">
        <v>55</v>
      </c>
      <c r="O103" s="56">
        <v>162</v>
      </c>
      <c r="P103" s="56">
        <v>6</v>
      </c>
      <c r="Q103" s="56"/>
      <c r="R103" s="56"/>
      <c r="S103" s="56"/>
      <c r="T103" s="57"/>
      <c r="X103" s="53">
        <v>0</v>
      </c>
      <c r="Y103" s="53">
        <v>5</v>
      </c>
      <c r="Z103" s="53"/>
      <c r="AA103" s="53"/>
      <c r="AB103" s="53"/>
      <c r="AG103" t="str">
        <f t="shared" si="18"/>
        <v>Columbia</v>
      </c>
      <c r="AH103" t="s">
        <v>1845</v>
      </c>
      <c r="AI103">
        <v>2</v>
      </c>
      <c r="AK103">
        <v>2</v>
      </c>
      <c r="AL103" s="91">
        <v>23</v>
      </c>
      <c r="AM103" s="93">
        <v>29</v>
      </c>
      <c r="AN103" s="93">
        <v>55</v>
      </c>
      <c r="AO103" s="96">
        <v>13750</v>
      </c>
      <c r="AP103" s="96">
        <f t="shared" si="20"/>
        <v>23029</v>
      </c>
      <c r="AQ103" t="s">
        <v>298</v>
      </c>
      <c r="AR103">
        <f t="shared" si="21"/>
        <v>2313750</v>
      </c>
      <c r="AS103" s="1">
        <v>6</v>
      </c>
      <c r="AU103" s="1"/>
      <c r="AW103" s="53"/>
      <c r="AX103" s="117"/>
    </row>
    <row r="104" spans="1:50" ht="14" hidden="1" customHeight="1" outlineLevel="1" x14ac:dyDescent="0.2">
      <c r="A104" t="s">
        <v>1911</v>
      </c>
      <c r="B104" s="9" t="s">
        <v>2109</v>
      </c>
      <c r="C104" s="1">
        <f t="shared" si="19"/>
        <v>333</v>
      </c>
      <c r="D104" s="7">
        <f>IF(N104&gt;0, RANK(N104,(N104:P104,Q104:AE104)),0)</f>
        <v>2</v>
      </c>
      <c r="E104" s="7">
        <f>IF(O104&gt;0,RANK(O104,(N104:P104,Q104:AE104)),0)</f>
        <v>1</v>
      </c>
      <c r="F104" s="7">
        <f t="shared" si="13"/>
        <v>3</v>
      </c>
      <c r="G104" s="1">
        <f t="shared" si="22"/>
        <v>149</v>
      </c>
      <c r="H104" s="2">
        <f t="shared" si="23"/>
        <v>0.44744744744744747</v>
      </c>
      <c r="I104" s="8"/>
      <c r="J104" s="2">
        <f t="shared" si="14"/>
        <v>0.25525525525525528</v>
      </c>
      <c r="K104" s="2">
        <f t="shared" si="15"/>
        <v>0.70270270270270274</v>
      </c>
      <c r="L104" s="2">
        <f t="shared" si="16"/>
        <v>2.4024024024024024E-2</v>
      </c>
      <c r="M104" s="2">
        <f t="shared" si="17"/>
        <v>1.8018018018017959E-2</v>
      </c>
      <c r="N104" s="56">
        <v>85</v>
      </c>
      <c r="O104" s="56">
        <v>234</v>
      </c>
      <c r="P104" s="56">
        <v>8</v>
      </c>
      <c r="Q104" s="56"/>
      <c r="R104" s="56"/>
      <c r="S104" s="56"/>
      <c r="T104" s="57"/>
      <c r="X104" s="53">
        <v>0</v>
      </c>
      <c r="Y104" s="53">
        <v>6</v>
      </c>
      <c r="Z104" s="53"/>
      <c r="AA104" s="53"/>
      <c r="AB104" s="53"/>
      <c r="AG104" t="str">
        <f t="shared" si="18"/>
        <v>Columbia Falls</v>
      </c>
      <c r="AH104" t="s">
        <v>1845</v>
      </c>
      <c r="AI104">
        <v>2</v>
      </c>
      <c r="AK104">
        <v>2</v>
      </c>
      <c r="AL104" s="91">
        <v>23</v>
      </c>
      <c r="AM104" s="93">
        <v>29</v>
      </c>
      <c r="AN104" s="93">
        <v>60</v>
      </c>
      <c r="AO104" s="96">
        <v>13820</v>
      </c>
      <c r="AP104" s="96">
        <f t="shared" si="20"/>
        <v>23029</v>
      </c>
      <c r="AQ104" t="s">
        <v>298</v>
      </c>
      <c r="AR104">
        <f t="shared" si="21"/>
        <v>2313820</v>
      </c>
      <c r="AS104" s="1">
        <v>2</v>
      </c>
      <c r="AU104" s="1"/>
      <c r="AW104" s="53"/>
      <c r="AX104" s="117"/>
    </row>
    <row r="105" spans="1:50" ht="14" hidden="1" customHeight="1" outlineLevel="1" x14ac:dyDescent="0.2">
      <c r="A105" t="s">
        <v>3045</v>
      </c>
      <c r="B105" s="9" t="s">
        <v>2109</v>
      </c>
      <c r="C105" s="1">
        <f t="shared" si="19"/>
        <v>0</v>
      </c>
      <c r="D105" s="7">
        <f>IF(N105&gt;0, RANK(N105,(N105:P105,Q105:AE105)),0)</f>
        <v>0</v>
      </c>
      <c r="E105" s="7">
        <f>IF(O105&gt;0,RANK(O105,(N105:P105,Q105:AE105)),0)</f>
        <v>0</v>
      </c>
      <c r="F105" s="7">
        <f t="shared" ref="F105:F169" si="31">IF(P105&gt;0,RANK(P105,(N105:AE105)),0)</f>
        <v>0</v>
      </c>
      <c r="G105" s="1">
        <f t="shared" ref="G105:G169" si="32">IF(C105&gt;0,MAX(N105:P105)-LARGE(N105:P105,2),0)</f>
        <v>0</v>
      </c>
      <c r="H105" s="2">
        <f t="shared" ref="H105:H169" si="33">IF(C105&gt;0,G105/C105,0)</f>
        <v>0</v>
      </c>
      <c r="I105" s="8"/>
      <c r="J105" s="2" t="str">
        <f t="shared" ref="J105:J169" si="34">IF(C105=0,"-",N105/C105)</f>
        <v>-</v>
      </c>
      <c r="K105" s="2" t="str">
        <f t="shared" ref="K105:K169" si="35">IF(C105=0,"-",O105/C105)</f>
        <v>-</v>
      </c>
      <c r="L105" s="2" t="str">
        <f t="shared" ref="L105:L169" si="36">IF(C105=0,"-",P105/C105)</f>
        <v>-</v>
      </c>
      <c r="M105" s="2" t="str">
        <f t="shared" ref="M105:M169" si="37">IF(C105=0,"-",(1-J105-K105-L105))</f>
        <v>-</v>
      </c>
      <c r="N105" s="56"/>
      <c r="O105" s="56"/>
      <c r="P105" s="56"/>
      <c r="Q105" s="56"/>
      <c r="R105" s="56"/>
      <c r="S105" s="56"/>
      <c r="T105" s="57"/>
      <c r="Y105" s="53"/>
      <c r="Z105" s="53"/>
      <c r="AA105" s="53"/>
      <c r="AB105" s="53"/>
      <c r="AG105" t="str">
        <f t="shared" si="18"/>
        <v>Connor</v>
      </c>
      <c r="AH105" t="s">
        <v>2472</v>
      </c>
      <c r="AI105">
        <v>2</v>
      </c>
      <c r="AK105">
        <v>2</v>
      </c>
      <c r="AL105" s="91">
        <v>23</v>
      </c>
      <c r="AM105" s="93">
        <v>3</v>
      </c>
      <c r="AN105" s="93">
        <v>63</v>
      </c>
      <c r="AO105" s="96">
        <v>13900</v>
      </c>
      <c r="AP105" s="96">
        <f>AL105*1000+AM105</f>
        <v>23003</v>
      </c>
      <c r="AQ105" t="s">
        <v>2328</v>
      </c>
      <c r="AR105">
        <f>AL105*100000+AO105</f>
        <v>2313900</v>
      </c>
      <c r="AU105" s="1"/>
      <c r="AW105" s="53"/>
      <c r="AX105" s="117"/>
    </row>
    <row r="106" spans="1:50" ht="14" hidden="1" customHeight="1" outlineLevel="1" x14ac:dyDescent="0.2">
      <c r="A106" t="s">
        <v>1232</v>
      </c>
      <c r="B106" s="9" t="s">
        <v>2109</v>
      </c>
      <c r="C106" s="1">
        <f t="shared" si="19"/>
        <v>97</v>
      </c>
      <c r="D106" s="7">
        <f>IF(N106&gt;0, RANK(N106,(N106:P106,Q106:AE106)),0)</f>
        <v>2</v>
      </c>
      <c r="E106" s="7">
        <f>IF(O106&gt;0,RANK(O106,(N106:P106,Q106:AE106)),0)</f>
        <v>1</v>
      </c>
      <c r="F106" s="7">
        <f t="shared" si="31"/>
        <v>3</v>
      </c>
      <c r="G106" s="1">
        <f t="shared" si="32"/>
        <v>45</v>
      </c>
      <c r="H106" s="2">
        <f t="shared" si="33"/>
        <v>0.46391752577319589</v>
      </c>
      <c r="I106" s="8"/>
      <c r="J106" s="2">
        <f t="shared" si="34"/>
        <v>0.24742268041237114</v>
      </c>
      <c r="K106" s="2">
        <f t="shared" si="35"/>
        <v>0.71134020618556704</v>
      </c>
      <c r="L106" s="2">
        <f t="shared" si="36"/>
        <v>3.0927835051546393E-2</v>
      </c>
      <c r="M106" s="2">
        <f t="shared" si="37"/>
        <v>1.0309278350515427E-2</v>
      </c>
      <c r="N106" s="56">
        <v>24</v>
      </c>
      <c r="O106" s="56">
        <v>69</v>
      </c>
      <c r="P106" s="56">
        <v>3</v>
      </c>
      <c r="Q106" s="56"/>
      <c r="R106" s="56"/>
      <c r="S106" s="56"/>
      <c r="T106" s="57"/>
      <c r="X106" s="53">
        <v>0</v>
      </c>
      <c r="Y106" s="53">
        <v>1</v>
      </c>
      <c r="Z106" s="53"/>
      <c r="AA106" s="53"/>
      <c r="AB106" s="53"/>
      <c r="AG106" t="str">
        <f t="shared" si="18"/>
        <v>Cooper</v>
      </c>
      <c r="AH106" t="s">
        <v>1845</v>
      </c>
      <c r="AI106">
        <v>2</v>
      </c>
      <c r="AK106">
        <v>2</v>
      </c>
      <c r="AL106" s="91">
        <v>23</v>
      </c>
      <c r="AM106" s="93">
        <v>29</v>
      </c>
      <c r="AN106" s="93">
        <v>65</v>
      </c>
      <c r="AO106" s="96">
        <v>14100</v>
      </c>
      <c r="AP106" s="96">
        <f t="shared" si="20"/>
        <v>23029</v>
      </c>
      <c r="AQ106" t="s">
        <v>298</v>
      </c>
      <c r="AR106">
        <f t="shared" si="21"/>
        <v>2314100</v>
      </c>
      <c r="AS106" s="1">
        <v>1</v>
      </c>
      <c r="AU106" s="1"/>
      <c r="AW106" s="53"/>
      <c r="AX106" s="117"/>
    </row>
    <row r="107" spans="1:50" ht="14" hidden="1" customHeight="1" outlineLevel="1" x14ac:dyDescent="0.2">
      <c r="A107" t="s">
        <v>2181</v>
      </c>
      <c r="B107" s="9" t="s">
        <v>2109</v>
      </c>
      <c r="C107" s="1">
        <f t="shared" si="19"/>
        <v>111</v>
      </c>
      <c r="D107" s="7">
        <f>IF(N107&gt;0, RANK(N107,(N107:P107,Q107:AE107)),0)</f>
        <v>2</v>
      </c>
      <c r="E107" s="7">
        <f>IF(O107&gt;0,RANK(O107,(N107:P107,Q107:AE107)),0)</f>
        <v>1</v>
      </c>
      <c r="F107" s="7">
        <f t="shared" si="31"/>
        <v>3</v>
      </c>
      <c r="G107" s="1">
        <f t="shared" si="32"/>
        <v>30</v>
      </c>
      <c r="H107" s="2">
        <f t="shared" si="33"/>
        <v>0.27027027027027029</v>
      </c>
      <c r="I107" s="8"/>
      <c r="J107" s="2">
        <f t="shared" si="34"/>
        <v>0.30630630630630629</v>
      </c>
      <c r="K107" s="2">
        <f t="shared" si="35"/>
        <v>0.57657657657657657</v>
      </c>
      <c r="L107" s="2">
        <f t="shared" si="36"/>
        <v>0.10810810810810811</v>
      </c>
      <c r="M107" s="2">
        <f t="shared" si="37"/>
        <v>9.009009009009028E-3</v>
      </c>
      <c r="N107" s="56">
        <v>34</v>
      </c>
      <c r="O107" s="56">
        <v>64</v>
      </c>
      <c r="P107" s="56">
        <v>12</v>
      </c>
      <c r="Q107" s="56"/>
      <c r="R107" s="56"/>
      <c r="S107" s="56"/>
      <c r="T107" s="57"/>
      <c r="X107" s="53">
        <v>0</v>
      </c>
      <c r="Y107" s="53">
        <v>1</v>
      </c>
      <c r="Z107" s="53"/>
      <c r="AA107" s="53"/>
      <c r="AB107" s="53"/>
      <c r="AG107" t="str">
        <f t="shared" si="18"/>
        <v>Coplin</v>
      </c>
      <c r="AH107" t="s">
        <v>2356</v>
      </c>
      <c r="AI107">
        <v>2</v>
      </c>
      <c r="AK107">
        <v>2</v>
      </c>
      <c r="AL107" s="91">
        <v>23</v>
      </c>
      <c r="AM107" s="93">
        <v>7</v>
      </c>
      <c r="AN107" s="93">
        <v>20</v>
      </c>
      <c r="AO107" s="96">
        <v>14205</v>
      </c>
      <c r="AP107" s="96">
        <f t="shared" si="20"/>
        <v>23007</v>
      </c>
      <c r="AQ107" t="s">
        <v>15</v>
      </c>
      <c r="AR107">
        <f t="shared" si="21"/>
        <v>2314205</v>
      </c>
      <c r="AS107" s="1">
        <v>1</v>
      </c>
      <c r="AU107" s="1"/>
      <c r="AW107" s="53"/>
      <c r="AX107" s="117"/>
    </row>
    <row r="108" spans="1:50" ht="14" hidden="1" customHeight="1" outlineLevel="1" x14ac:dyDescent="0.2">
      <c r="A108" t="s">
        <v>260</v>
      </c>
      <c r="B108" s="9" t="s">
        <v>2109</v>
      </c>
      <c r="C108" s="1">
        <f t="shared" si="19"/>
        <v>1240</v>
      </c>
      <c r="D108" s="7">
        <f>IF(N108&gt;0, RANK(N108,(N108:P108,Q108:AE108)),0)</f>
        <v>2</v>
      </c>
      <c r="E108" s="7">
        <f>IF(O108&gt;0,RANK(O108,(N108:P108,Q108:AE108)),0)</f>
        <v>1</v>
      </c>
      <c r="F108" s="7">
        <f t="shared" si="31"/>
        <v>3</v>
      </c>
      <c r="G108" s="1">
        <f t="shared" si="32"/>
        <v>675</v>
      </c>
      <c r="H108" s="2">
        <f t="shared" si="33"/>
        <v>0.54435483870967738</v>
      </c>
      <c r="I108" s="8"/>
      <c r="J108" s="2">
        <f t="shared" si="34"/>
        <v>0.20241935483870968</v>
      </c>
      <c r="K108" s="2">
        <f t="shared" si="35"/>
        <v>0.74677419354838714</v>
      </c>
      <c r="L108" s="2">
        <f t="shared" si="36"/>
        <v>3.0645161290322579E-2</v>
      </c>
      <c r="M108" s="2">
        <f t="shared" si="37"/>
        <v>2.0161290322580624E-2</v>
      </c>
      <c r="N108" s="56">
        <v>251</v>
      </c>
      <c r="O108" s="56">
        <v>926</v>
      </c>
      <c r="P108" s="56">
        <v>38</v>
      </c>
      <c r="Q108" s="56"/>
      <c r="R108" s="56"/>
      <c r="S108" s="56"/>
      <c r="T108" s="57"/>
      <c r="X108" s="53">
        <v>0</v>
      </c>
      <c r="Y108" s="53">
        <v>25</v>
      </c>
      <c r="Z108" s="53"/>
      <c r="AA108" s="53"/>
      <c r="AB108" s="53"/>
      <c r="AG108" t="str">
        <f t="shared" si="18"/>
        <v>Corinna</v>
      </c>
      <c r="AH108" t="s">
        <v>1369</v>
      </c>
      <c r="AI108">
        <v>2</v>
      </c>
      <c r="AK108">
        <v>2</v>
      </c>
      <c r="AL108" s="91">
        <v>23</v>
      </c>
      <c r="AM108" s="93">
        <v>19</v>
      </c>
      <c r="AN108" s="93">
        <v>60</v>
      </c>
      <c r="AO108" s="96">
        <v>14310</v>
      </c>
      <c r="AP108" s="96">
        <f t="shared" si="20"/>
        <v>23019</v>
      </c>
      <c r="AQ108" t="s">
        <v>298</v>
      </c>
      <c r="AR108">
        <f t="shared" si="21"/>
        <v>2314310</v>
      </c>
      <c r="AS108" s="1">
        <v>14</v>
      </c>
      <c r="AU108" s="1"/>
      <c r="AW108" s="53"/>
      <c r="AX108" s="117"/>
    </row>
    <row r="109" spans="1:50" ht="14" hidden="1" customHeight="1" outlineLevel="1" x14ac:dyDescent="0.2">
      <c r="A109" t="s">
        <v>2417</v>
      </c>
      <c r="B109" s="9" t="s">
        <v>2109</v>
      </c>
      <c r="C109" s="1">
        <f t="shared" si="19"/>
        <v>1564</v>
      </c>
      <c r="D109" s="7">
        <f>IF(N109&gt;0, RANK(N109,(N109:P109,Q109:AE109)),0)</f>
        <v>2</v>
      </c>
      <c r="E109" s="7">
        <f>IF(O109&gt;0,RANK(O109,(N109:P109,Q109:AE109)),0)</f>
        <v>1</v>
      </c>
      <c r="F109" s="7">
        <f t="shared" si="31"/>
        <v>3</v>
      </c>
      <c r="G109" s="1">
        <f t="shared" si="32"/>
        <v>897</v>
      </c>
      <c r="H109" s="2">
        <f t="shared" si="33"/>
        <v>0.57352941176470584</v>
      </c>
      <c r="I109" s="8"/>
      <c r="J109" s="2">
        <f t="shared" si="34"/>
        <v>0.19309462915601022</v>
      </c>
      <c r="K109" s="2">
        <f t="shared" si="35"/>
        <v>0.76662404092071612</v>
      </c>
      <c r="L109" s="2">
        <f t="shared" si="36"/>
        <v>2.0460358056265986E-2</v>
      </c>
      <c r="M109" s="2">
        <f t="shared" si="37"/>
        <v>1.9820971867007615E-2</v>
      </c>
      <c r="N109" s="56">
        <v>302</v>
      </c>
      <c r="O109" s="56">
        <v>1199</v>
      </c>
      <c r="P109" s="56">
        <v>32</v>
      </c>
      <c r="Q109" s="56"/>
      <c r="R109" s="56"/>
      <c r="S109" s="56"/>
      <c r="T109" s="57"/>
      <c r="X109" s="53">
        <v>1</v>
      </c>
      <c r="Y109" s="53">
        <v>30</v>
      </c>
      <c r="Z109" s="53"/>
      <c r="AA109" s="53"/>
      <c r="AB109" s="53"/>
      <c r="AG109" t="str">
        <f t="shared" si="18"/>
        <v>Corinth</v>
      </c>
      <c r="AH109" t="s">
        <v>1369</v>
      </c>
      <c r="AI109">
        <v>2</v>
      </c>
      <c r="AK109">
        <v>2</v>
      </c>
      <c r="AL109" s="91">
        <v>23</v>
      </c>
      <c r="AM109" s="93">
        <v>19</v>
      </c>
      <c r="AN109" s="93">
        <v>65</v>
      </c>
      <c r="AO109" s="96">
        <v>14380</v>
      </c>
      <c r="AP109" s="96">
        <f t="shared" si="20"/>
        <v>23019</v>
      </c>
      <c r="AQ109" t="s">
        <v>298</v>
      </c>
      <c r="AR109">
        <f t="shared" si="21"/>
        <v>2314380</v>
      </c>
      <c r="AS109" s="1">
        <v>15</v>
      </c>
      <c r="AU109" s="1"/>
      <c r="AW109" s="53"/>
      <c r="AX109" s="117"/>
    </row>
    <row r="110" spans="1:50" ht="14" hidden="1" customHeight="1" outlineLevel="1" x14ac:dyDescent="0.2">
      <c r="A110" t="s">
        <v>802</v>
      </c>
      <c r="B110" s="9" t="s">
        <v>2109</v>
      </c>
      <c r="C110" s="1">
        <f t="shared" si="19"/>
        <v>943</v>
      </c>
      <c r="D110" s="7">
        <f>IF(N110&gt;0, RANK(N110,(N110:P110,Q110:AE110)),0)</f>
        <v>2</v>
      </c>
      <c r="E110" s="7">
        <f>IF(O110&gt;0,RANK(O110,(N110:P110,Q110:AE110)),0)</f>
        <v>1</v>
      </c>
      <c r="F110" s="7">
        <f t="shared" si="31"/>
        <v>3</v>
      </c>
      <c r="G110" s="1">
        <f t="shared" si="32"/>
        <v>192</v>
      </c>
      <c r="H110" s="2">
        <f t="shared" si="33"/>
        <v>0.20360551431601273</v>
      </c>
      <c r="I110" s="8"/>
      <c r="J110" s="2">
        <f t="shared" si="34"/>
        <v>0.36161187698833508</v>
      </c>
      <c r="K110" s="2">
        <f t="shared" si="35"/>
        <v>0.56521739130434778</v>
      </c>
      <c r="L110" s="2">
        <f t="shared" si="36"/>
        <v>4.9840933191940613E-2</v>
      </c>
      <c r="M110" s="2">
        <f t="shared" si="37"/>
        <v>2.3329798515376525E-2</v>
      </c>
      <c r="N110" s="56">
        <v>341</v>
      </c>
      <c r="O110" s="56">
        <v>533</v>
      </c>
      <c r="P110" s="56">
        <v>47</v>
      </c>
      <c r="Q110" s="56"/>
      <c r="R110" s="56"/>
      <c r="S110" s="56"/>
      <c r="T110" s="57"/>
      <c r="X110" s="53">
        <v>1</v>
      </c>
      <c r="Y110" s="53">
        <v>21</v>
      </c>
      <c r="Z110" s="53"/>
      <c r="AA110" s="53"/>
      <c r="AB110" s="53"/>
      <c r="AG110" t="str">
        <f t="shared" si="18"/>
        <v>Cornish</v>
      </c>
      <c r="AH110" t="s">
        <v>733</v>
      </c>
      <c r="AI110">
        <v>1</v>
      </c>
      <c r="AK110">
        <v>2</v>
      </c>
      <c r="AL110" s="91">
        <v>23</v>
      </c>
      <c r="AM110" s="93">
        <v>31</v>
      </c>
      <c r="AN110" s="93">
        <v>35</v>
      </c>
      <c r="AO110" s="96">
        <v>14485</v>
      </c>
      <c r="AP110" s="96">
        <f t="shared" si="20"/>
        <v>23031</v>
      </c>
      <c r="AQ110" t="s">
        <v>298</v>
      </c>
      <c r="AR110">
        <f t="shared" si="21"/>
        <v>2314485</v>
      </c>
      <c r="AS110" s="1">
        <v>8</v>
      </c>
      <c r="AU110" s="1"/>
      <c r="AW110" s="53"/>
      <c r="AX110" s="117"/>
    </row>
    <row r="111" spans="1:50" ht="14" hidden="1" customHeight="1" outlineLevel="1" x14ac:dyDescent="0.2">
      <c r="A111" t="s">
        <v>70</v>
      </c>
      <c r="B111" s="9" t="s">
        <v>2109</v>
      </c>
      <c r="C111" s="1">
        <f t="shared" si="19"/>
        <v>782</v>
      </c>
      <c r="D111" s="7">
        <f>IF(N111&gt;0, RANK(N111,(N111:P111,Q111:AE111)),0)</f>
        <v>2</v>
      </c>
      <c r="E111" s="7">
        <f>IF(O111&gt;0,RANK(O111,(N111:P111,Q111:AE111)),0)</f>
        <v>1</v>
      </c>
      <c r="F111" s="7">
        <f t="shared" si="31"/>
        <v>3</v>
      </c>
      <c r="G111" s="1">
        <f t="shared" si="32"/>
        <v>294</v>
      </c>
      <c r="H111" s="2">
        <f t="shared" si="33"/>
        <v>0.37595907928388744</v>
      </c>
      <c r="I111" s="8"/>
      <c r="J111" s="2">
        <f t="shared" si="34"/>
        <v>0.27237851662404094</v>
      </c>
      <c r="K111" s="2">
        <f t="shared" si="35"/>
        <v>0.64833759590792839</v>
      </c>
      <c r="L111" s="2">
        <f t="shared" si="36"/>
        <v>6.9053708439897693E-2</v>
      </c>
      <c r="M111" s="2">
        <f t="shared" si="37"/>
        <v>1.023017902813303E-2</v>
      </c>
      <c r="N111" s="56">
        <v>213</v>
      </c>
      <c r="O111" s="56">
        <v>507</v>
      </c>
      <c r="P111" s="56">
        <v>54</v>
      </c>
      <c r="Q111" s="56"/>
      <c r="R111" s="56"/>
      <c r="S111" s="56"/>
      <c r="T111" s="57"/>
      <c r="X111" s="53">
        <v>1</v>
      </c>
      <c r="Y111" s="53">
        <v>7</v>
      </c>
      <c r="Z111" s="53"/>
      <c r="AA111" s="53"/>
      <c r="AB111" s="53"/>
      <c r="AG111" t="str">
        <f t="shared" si="18"/>
        <v>Cornville</v>
      </c>
      <c r="AH111" t="s">
        <v>1798</v>
      </c>
      <c r="AI111">
        <v>2</v>
      </c>
      <c r="AK111">
        <v>2</v>
      </c>
      <c r="AL111" s="91">
        <v>23</v>
      </c>
      <c r="AM111" s="93">
        <v>25</v>
      </c>
      <c r="AN111" s="93">
        <v>40</v>
      </c>
      <c r="AO111" s="96">
        <v>14555</v>
      </c>
      <c r="AP111" s="96">
        <f t="shared" si="20"/>
        <v>23025</v>
      </c>
      <c r="AQ111" t="s">
        <v>298</v>
      </c>
      <c r="AR111">
        <f t="shared" si="21"/>
        <v>2314555</v>
      </c>
      <c r="AS111" s="1">
        <v>7</v>
      </c>
      <c r="AU111" s="1"/>
      <c r="AW111" s="53"/>
      <c r="AX111" s="117"/>
    </row>
    <row r="112" spans="1:50" ht="14" hidden="1" customHeight="1" outlineLevel="1" x14ac:dyDescent="0.2">
      <c r="A112" t="s">
        <v>431</v>
      </c>
      <c r="B112" s="9" t="s">
        <v>2109</v>
      </c>
      <c r="C112" s="1">
        <f t="shared" si="19"/>
        <v>140</v>
      </c>
      <c r="D112" s="7">
        <f>IF(N112&gt;0, RANK(N112,(N112:P112,Q112:AE112)),0)</f>
        <v>1</v>
      </c>
      <c r="E112" s="7">
        <f>IF(O112&gt;0,RANK(O112,(N112:P112,Q112:AE112)),0)</f>
        <v>2</v>
      </c>
      <c r="F112" s="7">
        <f t="shared" si="31"/>
        <v>3</v>
      </c>
      <c r="G112" s="1">
        <f t="shared" si="32"/>
        <v>18</v>
      </c>
      <c r="H112" s="2">
        <f t="shared" si="33"/>
        <v>0.12857142857142856</v>
      </c>
      <c r="I112" s="8"/>
      <c r="J112" s="2">
        <f t="shared" si="34"/>
        <v>0.5</v>
      </c>
      <c r="K112" s="2">
        <f t="shared" si="35"/>
        <v>0.37142857142857144</v>
      </c>
      <c r="L112" s="2">
        <f t="shared" si="36"/>
        <v>8.5714285714285715E-2</v>
      </c>
      <c r="M112" s="2">
        <f t="shared" si="37"/>
        <v>4.2857142857142844E-2</v>
      </c>
      <c r="N112" s="56">
        <v>70</v>
      </c>
      <c r="O112" s="56">
        <v>52</v>
      </c>
      <c r="P112" s="56">
        <v>12</v>
      </c>
      <c r="Q112" s="56"/>
      <c r="R112" s="56"/>
      <c r="S112" s="56"/>
      <c r="T112" s="57"/>
      <c r="X112" s="53">
        <v>0</v>
      </c>
      <c r="Y112" s="53">
        <v>6</v>
      </c>
      <c r="Z112" s="53"/>
      <c r="AA112" s="53"/>
      <c r="AB112" s="53"/>
      <c r="AG112" t="str">
        <f t="shared" si="18"/>
        <v>Cranberry Isles</v>
      </c>
      <c r="AH112" t="s">
        <v>12</v>
      </c>
      <c r="AI112">
        <v>2</v>
      </c>
      <c r="AK112">
        <v>2</v>
      </c>
      <c r="AL112" s="91">
        <v>23</v>
      </c>
      <c r="AM112" s="93">
        <v>9</v>
      </c>
      <c r="AN112" s="93">
        <v>45</v>
      </c>
      <c r="AO112" s="96">
        <v>14905</v>
      </c>
      <c r="AP112" s="96">
        <f t="shared" si="20"/>
        <v>23009</v>
      </c>
      <c r="AQ112" t="s">
        <v>298</v>
      </c>
      <c r="AR112">
        <f t="shared" si="21"/>
        <v>2314905</v>
      </c>
      <c r="AS112" s="1">
        <v>0</v>
      </c>
      <c r="AU112" s="1"/>
      <c r="AW112" s="53"/>
      <c r="AX112" s="117"/>
    </row>
    <row r="113" spans="1:50" ht="14" hidden="1" customHeight="1" outlineLevel="1" x14ac:dyDescent="0.2">
      <c r="A113" t="s">
        <v>165</v>
      </c>
      <c r="B113" s="9" t="s">
        <v>2109</v>
      </c>
      <c r="C113" s="1">
        <f t="shared" si="19"/>
        <v>66</v>
      </c>
      <c r="D113" s="7">
        <f>IF(N113&gt;0, RANK(N113,(N113:P113,Q113:AE113)),0)</f>
        <v>2</v>
      </c>
      <c r="E113" s="7">
        <f>IF(O113&gt;0,RANK(O113,(N113:P113,Q113:AE113)),0)</f>
        <v>1</v>
      </c>
      <c r="F113" s="7">
        <f t="shared" si="31"/>
        <v>0</v>
      </c>
      <c r="G113" s="1">
        <f t="shared" si="32"/>
        <v>38</v>
      </c>
      <c r="H113" s="2">
        <f t="shared" si="33"/>
        <v>0.5757575757575758</v>
      </c>
      <c r="I113" s="8"/>
      <c r="J113" s="2">
        <f t="shared" si="34"/>
        <v>0.21212121212121213</v>
      </c>
      <c r="K113" s="2">
        <f t="shared" si="35"/>
        <v>0.78787878787878785</v>
      </c>
      <c r="L113" s="2">
        <f t="shared" si="36"/>
        <v>0</v>
      </c>
      <c r="M113" s="2">
        <f t="shared" si="37"/>
        <v>0</v>
      </c>
      <c r="N113" s="56">
        <v>14</v>
      </c>
      <c r="O113" s="56">
        <v>52</v>
      </c>
      <c r="P113" s="56">
        <v>0</v>
      </c>
      <c r="Q113" s="56"/>
      <c r="R113" s="56"/>
      <c r="S113" s="56"/>
      <c r="T113" s="57"/>
      <c r="X113" s="53">
        <v>0</v>
      </c>
      <c r="Y113" s="53">
        <v>0</v>
      </c>
      <c r="Z113" s="53"/>
      <c r="AA113" s="53"/>
      <c r="AB113" s="53"/>
      <c r="AG113" t="str">
        <f t="shared" si="18"/>
        <v>Crawford</v>
      </c>
      <c r="AH113" t="s">
        <v>1845</v>
      </c>
      <c r="AI113">
        <v>2</v>
      </c>
      <c r="AK113">
        <v>2</v>
      </c>
      <c r="AL113" s="91">
        <v>23</v>
      </c>
      <c r="AM113" s="93">
        <v>29</v>
      </c>
      <c r="AN113" s="93">
        <v>70</v>
      </c>
      <c r="AO113" s="96">
        <v>14940</v>
      </c>
      <c r="AP113" s="96">
        <f t="shared" si="20"/>
        <v>23029</v>
      </c>
      <c r="AQ113" t="s">
        <v>298</v>
      </c>
      <c r="AR113">
        <f t="shared" si="21"/>
        <v>2314940</v>
      </c>
      <c r="AS113" s="1">
        <v>0</v>
      </c>
      <c r="AU113" s="1"/>
      <c r="AW113" s="53"/>
      <c r="AX113" s="117"/>
    </row>
    <row r="114" spans="1:50" ht="14" hidden="1" customHeight="1" outlineLevel="1" x14ac:dyDescent="0.2">
      <c r="A114" t="s">
        <v>651</v>
      </c>
      <c r="B114" s="9" t="s">
        <v>2109</v>
      </c>
      <c r="C114" s="1">
        <f t="shared" si="19"/>
        <v>0</v>
      </c>
      <c r="D114" s="7">
        <f>IF(N114&gt;0, RANK(N114,(N114:P114,Q114:AE114)),0)</f>
        <v>0</v>
      </c>
      <c r="E114" s="7">
        <f>IF(O114&gt;0,RANK(O114,(N114:P114,Q114:AE114)),0)</f>
        <v>0</v>
      </c>
      <c r="F114" s="7">
        <f t="shared" si="31"/>
        <v>0</v>
      </c>
      <c r="G114" s="1">
        <f t="shared" si="32"/>
        <v>0</v>
      </c>
      <c r="H114" s="2">
        <f t="shared" si="33"/>
        <v>0</v>
      </c>
      <c r="I114" s="8"/>
      <c r="J114" s="2" t="str">
        <f t="shared" si="34"/>
        <v>-</v>
      </c>
      <c r="K114" s="2" t="str">
        <f t="shared" si="35"/>
        <v>-</v>
      </c>
      <c r="L114" s="2" t="str">
        <f t="shared" si="36"/>
        <v>-</v>
      </c>
      <c r="M114" s="2" t="str">
        <f t="shared" si="37"/>
        <v>-</v>
      </c>
      <c r="N114" s="56"/>
      <c r="O114" s="56"/>
      <c r="P114" s="56"/>
      <c r="Q114" s="56"/>
      <c r="R114" s="56"/>
      <c r="S114" s="56"/>
      <c r="T114" s="57"/>
      <c r="Y114" s="53"/>
      <c r="Z114" s="53"/>
      <c r="AA114" s="53"/>
      <c r="AB114" s="53"/>
      <c r="AG114" t="str">
        <f t="shared" si="18"/>
        <v>Criehaven</v>
      </c>
      <c r="AH114" t="s">
        <v>2487</v>
      </c>
      <c r="AI114">
        <v>1</v>
      </c>
      <c r="AK114">
        <v>2</v>
      </c>
      <c r="AL114" s="91">
        <v>23</v>
      </c>
      <c r="AM114" s="93">
        <v>13</v>
      </c>
      <c r="AO114" s="96">
        <v>15125</v>
      </c>
      <c r="AP114" s="96">
        <f t="shared" si="20"/>
        <v>23013</v>
      </c>
      <c r="AQ114" t="s">
        <v>2328</v>
      </c>
      <c r="AR114">
        <f t="shared" si="21"/>
        <v>2315125</v>
      </c>
      <c r="AU114" s="1"/>
      <c r="AW114" s="53"/>
      <c r="AX114" s="117"/>
    </row>
    <row r="115" spans="1:50" ht="14" hidden="1" customHeight="1" outlineLevel="1" x14ac:dyDescent="0.2">
      <c r="A115" s="9" t="s">
        <v>2581</v>
      </c>
      <c r="B115" s="9" t="s">
        <v>2109</v>
      </c>
      <c r="C115" s="1">
        <f t="shared" si="19"/>
        <v>126</v>
      </c>
      <c r="D115" s="7">
        <f>IF(N115&gt;0, RANK(N115,(N115:P115,Q115:AE115)),0)</f>
        <v>2</v>
      </c>
      <c r="E115" s="7">
        <f>IF(O115&gt;0,RANK(O115,(N115:P115,Q115:AE115)),0)</f>
        <v>1</v>
      </c>
      <c r="F115" s="7">
        <f t="shared" si="31"/>
        <v>4</v>
      </c>
      <c r="G115" s="1">
        <f t="shared" si="32"/>
        <v>20</v>
      </c>
      <c r="H115" s="2">
        <f t="shared" si="33"/>
        <v>0.15873015873015872</v>
      </c>
      <c r="I115" s="8"/>
      <c r="J115" s="2">
        <f t="shared" si="34"/>
        <v>0.37301587301587302</v>
      </c>
      <c r="K115" s="2">
        <f t="shared" si="35"/>
        <v>0.53174603174603174</v>
      </c>
      <c r="L115" s="2">
        <f t="shared" si="36"/>
        <v>3.968253968253968E-2</v>
      </c>
      <c r="M115" s="2">
        <f t="shared" si="37"/>
        <v>5.5555555555555552E-2</v>
      </c>
      <c r="N115" s="56">
        <v>47</v>
      </c>
      <c r="O115" s="56">
        <v>67</v>
      </c>
      <c r="P115" s="56">
        <v>5</v>
      </c>
      <c r="Q115" s="56"/>
      <c r="R115" s="56"/>
      <c r="S115" s="56"/>
      <c r="T115" s="57"/>
      <c r="X115" s="53">
        <v>0</v>
      </c>
      <c r="Y115" s="53">
        <v>7</v>
      </c>
      <c r="Z115" s="1"/>
      <c r="AA115" s="1"/>
      <c r="AB115" s="1"/>
      <c r="AC115"/>
      <c r="AD115"/>
      <c r="AE115"/>
      <c r="AG115" t="str">
        <f t="shared" si="18"/>
        <v>Cross Lake</v>
      </c>
      <c r="AH115" t="s">
        <v>2472</v>
      </c>
      <c r="AI115">
        <v>2</v>
      </c>
      <c r="AK115">
        <v>2</v>
      </c>
      <c r="AL115" s="91">
        <v>23</v>
      </c>
      <c r="AM115" s="93">
        <v>3</v>
      </c>
      <c r="AO115" s="166">
        <v>75625</v>
      </c>
      <c r="AP115" s="96">
        <f t="shared" si="20"/>
        <v>23003</v>
      </c>
      <c r="AQ115" t="s">
        <v>2328</v>
      </c>
      <c r="AR115">
        <f t="shared" si="21"/>
        <v>2375625</v>
      </c>
      <c r="AS115" s="1">
        <v>0</v>
      </c>
      <c r="AT115"/>
      <c r="AU115" s="1"/>
      <c r="AW115" s="1"/>
    </row>
    <row r="116" spans="1:50" ht="14" hidden="1" customHeight="1" outlineLevel="1" x14ac:dyDescent="0.2">
      <c r="A116" t="s">
        <v>467</v>
      </c>
      <c r="B116" s="9" t="s">
        <v>2109</v>
      </c>
      <c r="C116" s="1">
        <f t="shared" si="19"/>
        <v>161</v>
      </c>
      <c r="D116" s="7">
        <f>IF(N116&gt;0, RANK(N116,(N116:P116,Q116:AE116)),0)</f>
        <v>2</v>
      </c>
      <c r="E116" s="7">
        <f>IF(O116&gt;0,RANK(O116,(N116:P116,Q116:AE116)),0)</f>
        <v>1</v>
      </c>
      <c r="F116" s="7">
        <f t="shared" si="31"/>
        <v>3</v>
      </c>
      <c r="G116" s="1">
        <f t="shared" si="32"/>
        <v>103</v>
      </c>
      <c r="H116" s="2">
        <f t="shared" si="33"/>
        <v>0.63975155279503104</v>
      </c>
      <c r="I116" s="8"/>
      <c r="J116" s="2">
        <f t="shared" si="34"/>
        <v>0.14285714285714285</v>
      </c>
      <c r="K116" s="2">
        <f t="shared" si="35"/>
        <v>0.78260869565217395</v>
      </c>
      <c r="L116" s="2">
        <f t="shared" si="36"/>
        <v>6.2111801242236024E-2</v>
      </c>
      <c r="M116" s="2">
        <f t="shared" si="37"/>
        <v>1.2422360248447235E-2</v>
      </c>
      <c r="N116" s="56">
        <v>23</v>
      </c>
      <c r="O116" s="56">
        <v>126</v>
      </c>
      <c r="P116" s="56">
        <v>10</v>
      </c>
      <c r="Q116" s="56"/>
      <c r="R116" s="56"/>
      <c r="S116" s="56"/>
      <c r="T116" s="57"/>
      <c r="X116" s="53">
        <v>0</v>
      </c>
      <c r="Y116" s="53">
        <v>2</v>
      </c>
      <c r="Z116" s="53"/>
      <c r="AA116" s="53"/>
      <c r="AB116" s="53"/>
      <c r="AG116" t="str">
        <f t="shared" si="18"/>
        <v>Crystal</v>
      </c>
      <c r="AH116" t="s">
        <v>2472</v>
      </c>
      <c r="AI116">
        <v>2</v>
      </c>
      <c r="AK116">
        <v>2</v>
      </c>
      <c r="AL116" s="91">
        <v>23</v>
      </c>
      <c r="AM116" s="93">
        <v>3</v>
      </c>
      <c r="AN116" s="93">
        <v>65</v>
      </c>
      <c r="AO116" s="96">
        <v>15395</v>
      </c>
      <c r="AP116" s="96">
        <f t="shared" si="20"/>
        <v>23003</v>
      </c>
      <c r="AQ116" t="s">
        <v>298</v>
      </c>
      <c r="AR116">
        <f t="shared" si="21"/>
        <v>2315395</v>
      </c>
      <c r="AS116" s="1">
        <v>4</v>
      </c>
      <c r="AU116" s="1"/>
      <c r="AW116" s="53"/>
      <c r="AX116" s="117"/>
    </row>
    <row r="117" spans="1:50" ht="14" hidden="1" customHeight="1" outlineLevel="1" x14ac:dyDescent="0.2">
      <c r="A117" t="s">
        <v>162</v>
      </c>
      <c r="B117" s="9" t="s">
        <v>2109</v>
      </c>
      <c r="C117" s="1">
        <f t="shared" si="19"/>
        <v>6045</v>
      </c>
      <c r="D117" s="7">
        <f>IF(N117&gt;0, RANK(N117,(N117:P117,Q117:AE117)),0)</f>
        <v>1</v>
      </c>
      <c r="E117" s="7">
        <f>IF(O117&gt;0,RANK(O117,(N117:P117,Q117:AE117)),0)</f>
        <v>2</v>
      </c>
      <c r="F117" s="7">
        <f t="shared" si="31"/>
        <v>3</v>
      </c>
      <c r="G117" s="1">
        <f t="shared" si="32"/>
        <v>684</v>
      </c>
      <c r="H117" s="2">
        <f t="shared" si="33"/>
        <v>0.11315136476426799</v>
      </c>
      <c r="I117" s="8"/>
      <c r="J117" s="2">
        <f t="shared" si="34"/>
        <v>0.53300248138957818</v>
      </c>
      <c r="K117" s="2">
        <f t="shared" si="35"/>
        <v>0.41985111662531016</v>
      </c>
      <c r="L117" s="2">
        <f t="shared" si="36"/>
        <v>4.0860215053763443E-2</v>
      </c>
      <c r="M117" s="2">
        <f t="shared" si="37"/>
        <v>6.2861869313482199E-3</v>
      </c>
      <c r="N117" s="56">
        <v>3222</v>
      </c>
      <c r="O117" s="56">
        <v>2538</v>
      </c>
      <c r="P117" s="56">
        <v>247</v>
      </c>
      <c r="Q117" s="56"/>
      <c r="R117" s="56"/>
      <c r="S117" s="56"/>
      <c r="T117" s="57"/>
      <c r="X117" s="53">
        <v>3</v>
      </c>
      <c r="Y117" s="53">
        <v>35</v>
      </c>
      <c r="Z117" s="53"/>
      <c r="AA117" s="53"/>
      <c r="AB117" s="53"/>
      <c r="AG117" t="str">
        <f t="shared" si="18"/>
        <v>Cumberland</v>
      </c>
      <c r="AH117" t="s">
        <v>162</v>
      </c>
      <c r="AI117">
        <v>1</v>
      </c>
      <c r="AK117">
        <v>2</v>
      </c>
      <c r="AL117" s="91">
        <v>23</v>
      </c>
      <c r="AM117" s="93">
        <v>5</v>
      </c>
      <c r="AN117" s="93">
        <v>30</v>
      </c>
      <c r="AO117" s="96">
        <v>15430</v>
      </c>
      <c r="AP117" s="96">
        <f t="shared" si="20"/>
        <v>23005</v>
      </c>
      <c r="AQ117" t="s">
        <v>298</v>
      </c>
      <c r="AR117">
        <f t="shared" si="21"/>
        <v>2315430</v>
      </c>
      <c r="AS117" s="1">
        <v>42</v>
      </c>
      <c r="AU117" s="1"/>
      <c r="AW117" s="53"/>
      <c r="AX117" s="117"/>
    </row>
    <row r="118" spans="1:50" ht="14" hidden="1" customHeight="1" outlineLevel="1" x14ac:dyDescent="0.2">
      <c r="A118" t="s">
        <v>468</v>
      </c>
      <c r="B118" s="9" t="s">
        <v>2109</v>
      </c>
      <c r="C118" s="1">
        <f t="shared" si="19"/>
        <v>963</v>
      </c>
      <c r="D118" s="7">
        <f>IF(N118&gt;0, RANK(N118,(N118:P118,Q118:AE118)),0)</f>
        <v>2</v>
      </c>
      <c r="E118" s="7">
        <f>IF(O118&gt;0,RANK(O118,(N118:P118,Q118:AE118)),0)</f>
        <v>1</v>
      </c>
      <c r="F118" s="7">
        <f t="shared" si="31"/>
        <v>3</v>
      </c>
      <c r="G118" s="1">
        <f t="shared" si="32"/>
        <v>233</v>
      </c>
      <c r="H118" s="2">
        <f t="shared" si="33"/>
        <v>0.24195223260643822</v>
      </c>
      <c r="I118" s="8"/>
      <c r="J118" s="2">
        <f t="shared" si="34"/>
        <v>0.35202492211838005</v>
      </c>
      <c r="K118" s="2">
        <f t="shared" si="35"/>
        <v>0.59397715472481827</v>
      </c>
      <c r="L118" s="2">
        <f t="shared" si="36"/>
        <v>2.9075804776739357E-2</v>
      </c>
      <c r="M118" s="2">
        <f t="shared" si="37"/>
        <v>2.4922118380062384E-2</v>
      </c>
      <c r="N118" s="56">
        <v>339</v>
      </c>
      <c r="O118" s="56">
        <v>572</v>
      </c>
      <c r="P118" s="56">
        <v>28</v>
      </c>
      <c r="Q118" s="56"/>
      <c r="R118" s="56"/>
      <c r="S118" s="56"/>
      <c r="T118" s="57"/>
      <c r="X118" s="53">
        <v>0</v>
      </c>
      <c r="Y118" s="53">
        <v>24</v>
      </c>
      <c r="Z118" s="53"/>
      <c r="AA118" s="53"/>
      <c r="AB118" s="53"/>
      <c r="AG118" t="str">
        <f t="shared" si="18"/>
        <v>Cushing</v>
      </c>
      <c r="AH118" t="s">
        <v>2487</v>
      </c>
      <c r="AI118">
        <v>1</v>
      </c>
      <c r="AK118">
        <v>2</v>
      </c>
      <c r="AL118" s="91">
        <v>23</v>
      </c>
      <c r="AM118" s="93">
        <v>13</v>
      </c>
      <c r="AN118" s="93">
        <v>15</v>
      </c>
      <c r="AO118" s="96">
        <v>15780</v>
      </c>
      <c r="AP118" s="96">
        <f t="shared" si="20"/>
        <v>23013</v>
      </c>
      <c r="AQ118" t="s">
        <v>298</v>
      </c>
      <c r="AR118">
        <f t="shared" si="21"/>
        <v>2315780</v>
      </c>
      <c r="AS118" s="1">
        <v>8</v>
      </c>
      <c r="AU118" s="1"/>
      <c r="AW118" s="53"/>
      <c r="AX118" s="117"/>
    </row>
    <row r="119" spans="1:50" ht="14" hidden="1" customHeight="1" outlineLevel="1" x14ac:dyDescent="0.2">
      <c r="A119" t="s">
        <v>1976</v>
      </c>
      <c r="B119" s="9" t="s">
        <v>2109</v>
      </c>
      <c r="C119" s="1">
        <f t="shared" si="19"/>
        <v>313</v>
      </c>
      <c r="D119" s="7">
        <f>IF(N119&gt;0, RANK(N119,(N119:P119,Q119:AE119)),0)</f>
        <v>2</v>
      </c>
      <c r="E119" s="7">
        <f>IF(O119&gt;0,RANK(O119,(N119:P119,Q119:AE119)),0)</f>
        <v>1</v>
      </c>
      <c r="F119" s="7">
        <f t="shared" si="31"/>
        <v>3</v>
      </c>
      <c r="G119" s="1">
        <f t="shared" si="32"/>
        <v>171</v>
      </c>
      <c r="H119" s="2">
        <f t="shared" si="33"/>
        <v>0.54632587859424919</v>
      </c>
      <c r="I119" s="8"/>
      <c r="J119" s="2">
        <f t="shared" si="34"/>
        <v>0.20766773162939298</v>
      </c>
      <c r="K119" s="2">
        <f t="shared" si="35"/>
        <v>0.7539936102236422</v>
      </c>
      <c r="L119" s="2">
        <f t="shared" si="36"/>
        <v>3.1948881789137379E-2</v>
      </c>
      <c r="M119" s="2">
        <f t="shared" si="37"/>
        <v>6.3897763578274203E-3</v>
      </c>
      <c r="N119" s="56">
        <v>65</v>
      </c>
      <c r="O119" s="56">
        <v>236</v>
      </c>
      <c r="P119" s="56">
        <v>10</v>
      </c>
      <c r="Q119" s="56"/>
      <c r="R119" s="56"/>
      <c r="S119" s="56"/>
      <c r="T119" s="57"/>
      <c r="X119" s="53">
        <v>0</v>
      </c>
      <c r="Y119" s="53">
        <v>2</v>
      </c>
      <c r="Z119" s="53"/>
      <c r="AA119" s="53"/>
      <c r="AB119" s="53"/>
      <c r="AG119" t="str">
        <f t="shared" si="18"/>
        <v>Cutler</v>
      </c>
      <c r="AH119" t="s">
        <v>1845</v>
      </c>
      <c r="AI119">
        <v>2</v>
      </c>
      <c r="AK119">
        <v>2</v>
      </c>
      <c r="AL119" s="91">
        <v>23</v>
      </c>
      <c r="AM119" s="93">
        <v>29</v>
      </c>
      <c r="AN119" s="93">
        <v>75</v>
      </c>
      <c r="AO119" s="96">
        <v>15920</v>
      </c>
      <c r="AP119" s="96">
        <f t="shared" si="20"/>
        <v>23029</v>
      </c>
      <c r="AQ119" t="s">
        <v>298</v>
      </c>
      <c r="AR119">
        <f t="shared" si="21"/>
        <v>2315920</v>
      </c>
      <c r="AS119" s="1">
        <v>4</v>
      </c>
      <c r="AU119" s="1"/>
      <c r="AW119" s="53"/>
      <c r="AX119" s="117"/>
    </row>
    <row r="120" spans="1:50" ht="14" hidden="1" customHeight="1" outlineLevel="1" x14ac:dyDescent="0.2">
      <c r="A120" t="s">
        <v>1649</v>
      </c>
      <c r="B120" s="9" t="s">
        <v>2109</v>
      </c>
      <c r="C120" s="1">
        <f t="shared" si="19"/>
        <v>57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 t="shared" si="31"/>
        <v>0</v>
      </c>
      <c r="G120" s="1">
        <f t="shared" si="32"/>
        <v>21</v>
      </c>
      <c r="H120" s="2">
        <f t="shared" si="33"/>
        <v>0.36842105263157893</v>
      </c>
      <c r="I120" s="8"/>
      <c r="J120" s="2">
        <f t="shared" si="34"/>
        <v>0.2982456140350877</v>
      </c>
      <c r="K120" s="2">
        <f t="shared" si="35"/>
        <v>0.66666666666666663</v>
      </c>
      <c r="L120" s="2">
        <f t="shared" si="36"/>
        <v>0</v>
      </c>
      <c r="M120" s="2">
        <f t="shared" si="37"/>
        <v>3.5087719298245612E-2</v>
      </c>
      <c r="N120" s="56">
        <v>17</v>
      </c>
      <c r="O120" s="56">
        <v>38</v>
      </c>
      <c r="P120" s="56">
        <v>0</v>
      </c>
      <c r="Q120" s="56"/>
      <c r="R120" s="56"/>
      <c r="S120" s="56"/>
      <c r="T120" s="57"/>
      <c r="X120" s="53">
        <v>0</v>
      </c>
      <c r="Y120" s="53">
        <v>2</v>
      </c>
      <c r="Z120" s="53"/>
      <c r="AA120" s="53"/>
      <c r="AB120" s="53"/>
      <c r="AG120" t="str">
        <f t="shared" si="18"/>
        <v>Cyr</v>
      </c>
      <c r="AH120" t="s">
        <v>2472</v>
      </c>
      <c r="AI120">
        <v>2</v>
      </c>
      <c r="AK120">
        <v>2</v>
      </c>
      <c r="AL120" s="91">
        <v>23</v>
      </c>
      <c r="AM120" s="93">
        <v>3</v>
      </c>
      <c r="AN120" s="93">
        <v>70</v>
      </c>
      <c r="AO120" s="96">
        <v>15990</v>
      </c>
      <c r="AP120" s="96">
        <f t="shared" si="20"/>
        <v>23003</v>
      </c>
      <c r="AQ120" t="s">
        <v>15</v>
      </c>
      <c r="AR120">
        <f t="shared" si="21"/>
        <v>2315990</v>
      </c>
      <c r="AS120" s="1">
        <v>0</v>
      </c>
      <c r="AU120" s="1"/>
      <c r="AW120" s="53"/>
      <c r="AX120" s="117"/>
    </row>
    <row r="121" spans="1:50" ht="14" hidden="1" customHeight="1" outlineLevel="1" x14ac:dyDescent="0.2">
      <c r="A121" t="s">
        <v>2016</v>
      </c>
      <c r="B121" s="9" t="s">
        <v>2109</v>
      </c>
      <c r="C121" s="1">
        <f t="shared" si="19"/>
        <v>212</v>
      </c>
      <c r="D121" s="7">
        <f>IF(N121&gt;0, RANK(N121,(N121:P121,Q121:AE121)),0)</f>
        <v>2</v>
      </c>
      <c r="E121" s="7">
        <f>IF(O121&gt;0,RANK(O121,(N121:P121,Q121:AE121)),0)</f>
        <v>1</v>
      </c>
      <c r="F121" s="7">
        <f t="shared" si="31"/>
        <v>3</v>
      </c>
      <c r="G121" s="1">
        <f t="shared" si="32"/>
        <v>41</v>
      </c>
      <c r="H121" s="2">
        <f t="shared" si="33"/>
        <v>0.19339622641509435</v>
      </c>
      <c r="I121" s="8"/>
      <c r="J121" s="2">
        <f t="shared" si="34"/>
        <v>0.38207547169811323</v>
      </c>
      <c r="K121" s="2">
        <f t="shared" si="35"/>
        <v>0.57547169811320753</v>
      </c>
      <c r="L121" s="2">
        <f t="shared" si="36"/>
        <v>2.358490566037736E-2</v>
      </c>
      <c r="M121" s="2">
        <f t="shared" si="37"/>
        <v>1.8867924528301931E-2</v>
      </c>
      <c r="N121" s="56">
        <v>81</v>
      </c>
      <c r="O121" s="56">
        <v>122</v>
      </c>
      <c r="P121" s="56">
        <v>5</v>
      </c>
      <c r="Q121" s="56"/>
      <c r="R121" s="56"/>
      <c r="S121" s="56"/>
      <c r="T121" s="57"/>
      <c r="X121" s="53">
        <v>0</v>
      </c>
      <c r="Y121" s="53">
        <v>4</v>
      </c>
      <c r="Z121" s="53"/>
      <c r="AA121" s="53"/>
      <c r="AB121" s="53"/>
      <c r="AG121" t="str">
        <f t="shared" si="18"/>
        <v>Dallas</v>
      </c>
      <c r="AH121" t="s">
        <v>2356</v>
      </c>
      <c r="AI121">
        <v>2</v>
      </c>
      <c r="AK121">
        <v>2</v>
      </c>
      <c r="AL121" s="91">
        <v>23</v>
      </c>
      <c r="AM121" s="93">
        <v>7</v>
      </c>
      <c r="AN121" s="93">
        <v>25</v>
      </c>
      <c r="AO121" s="96">
        <v>16165</v>
      </c>
      <c r="AP121" s="96">
        <f t="shared" si="20"/>
        <v>23007</v>
      </c>
      <c r="AQ121" t="s">
        <v>15</v>
      </c>
      <c r="AR121">
        <f t="shared" si="21"/>
        <v>2316165</v>
      </c>
      <c r="AS121" s="1">
        <v>0</v>
      </c>
      <c r="AU121" s="1"/>
      <c r="AW121" s="53"/>
      <c r="AX121" s="117"/>
    </row>
    <row r="122" spans="1:50" ht="14" hidden="1" customHeight="1" outlineLevel="1" x14ac:dyDescent="0.2">
      <c r="A122" t="s">
        <v>140</v>
      </c>
      <c r="B122" s="9" t="s">
        <v>2109</v>
      </c>
      <c r="C122" s="1">
        <f t="shared" si="19"/>
        <v>1482</v>
      </c>
      <c r="D122" s="7">
        <f>IF(N122&gt;0, RANK(N122,(N122:P122,Q122:AE122)),0)</f>
        <v>1</v>
      </c>
      <c r="E122" s="7">
        <f>IF(O122&gt;0,RANK(O122,(N122:P122,Q122:AE122)),0)</f>
        <v>2</v>
      </c>
      <c r="F122" s="7">
        <f t="shared" si="31"/>
        <v>3</v>
      </c>
      <c r="G122" s="1">
        <f t="shared" si="32"/>
        <v>199</v>
      </c>
      <c r="H122" s="2">
        <f t="shared" si="33"/>
        <v>0.13427800269905532</v>
      </c>
      <c r="I122" s="8"/>
      <c r="J122" s="2">
        <f t="shared" si="34"/>
        <v>0.53981106612685559</v>
      </c>
      <c r="K122" s="2">
        <f t="shared" si="35"/>
        <v>0.40553306342780027</v>
      </c>
      <c r="L122" s="2">
        <f t="shared" si="36"/>
        <v>4.3859649122807015E-2</v>
      </c>
      <c r="M122" s="2">
        <f t="shared" si="37"/>
        <v>1.0796221322537131E-2</v>
      </c>
      <c r="N122" s="56">
        <v>800</v>
      </c>
      <c r="O122" s="56">
        <v>601</v>
      </c>
      <c r="P122" s="56">
        <v>65</v>
      </c>
      <c r="Q122" s="56"/>
      <c r="R122" s="56"/>
      <c r="S122" s="56"/>
      <c r="T122" s="57"/>
      <c r="X122" s="53">
        <v>0</v>
      </c>
      <c r="Y122" s="53">
        <v>16</v>
      </c>
      <c r="Z122" s="53"/>
      <c r="AA122" s="53"/>
      <c r="AB122" s="53"/>
      <c r="AG122" t="str">
        <f t="shared" si="18"/>
        <v>Damariscotta</v>
      </c>
      <c r="AH122" t="s">
        <v>181</v>
      </c>
      <c r="AI122">
        <v>1</v>
      </c>
      <c r="AK122">
        <v>2</v>
      </c>
      <c r="AL122" s="91">
        <v>23</v>
      </c>
      <c r="AM122" s="93">
        <v>15</v>
      </c>
      <c r="AN122" s="93">
        <v>30</v>
      </c>
      <c r="AO122" s="96">
        <v>16235</v>
      </c>
      <c r="AP122" s="96">
        <f t="shared" si="20"/>
        <v>23015</v>
      </c>
      <c r="AQ122" t="s">
        <v>298</v>
      </c>
      <c r="AR122">
        <f t="shared" si="21"/>
        <v>2316235</v>
      </c>
      <c r="AS122" s="1">
        <v>13</v>
      </c>
      <c r="AU122" s="1"/>
      <c r="AW122" s="53"/>
      <c r="AX122" s="117"/>
    </row>
    <row r="123" spans="1:50" ht="14" hidden="1" customHeight="1" outlineLevel="1" x14ac:dyDescent="0.2">
      <c r="A123" t="s">
        <v>1599</v>
      </c>
      <c r="B123" s="9" t="s">
        <v>2109</v>
      </c>
      <c r="C123" s="1">
        <f t="shared" si="19"/>
        <v>420</v>
      </c>
      <c r="D123" s="7">
        <f>IF(N123&gt;0, RANK(N123,(N123:P123,Q123:AE123)),0)</f>
        <v>2</v>
      </c>
      <c r="E123" s="7">
        <f>IF(O123&gt;0,RANK(O123,(N123:P123,Q123:AE123)),0)</f>
        <v>1</v>
      </c>
      <c r="F123" s="7">
        <f t="shared" si="31"/>
        <v>3</v>
      </c>
      <c r="G123" s="1">
        <f t="shared" si="32"/>
        <v>258</v>
      </c>
      <c r="H123" s="2">
        <f t="shared" si="33"/>
        <v>0.61428571428571432</v>
      </c>
      <c r="I123" s="8"/>
      <c r="J123" s="2">
        <f t="shared" si="34"/>
        <v>0.16190476190476191</v>
      </c>
      <c r="K123" s="2">
        <f t="shared" si="35"/>
        <v>0.77619047619047621</v>
      </c>
      <c r="L123" s="2">
        <f t="shared" si="36"/>
        <v>3.5714285714285712E-2</v>
      </c>
      <c r="M123" s="2">
        <f t="shared" si="37"/>
        <v>2.6190476190476195E-2</v>
      </c>
      <c r="N123" s="56">
        <v>68</v>
      </c>
      <c r="O123" s="56">
        <v>326</v>
      </c>
      <c r="P123" s="56">
        <v>15</v>
      </c>
      <c r="Q123" s="56"/>
      <c r="R123" s="56"/>
      <c r="S123" s="56"/>
      <c r="T123" s="57"/>
      <c r="X123" s="53">
        <v>0</v>
      </c>
      <c r="Y123" s="53">
        <v>11</v>
      </c>
      <c r="Z123" s="53"/>
      <c r="AA123" s="53"/>
      <c r="AB123" s="53"/>
      <c r="AG123" t="str">
        <f t="shared" si="18"/>
        <v>Danforth</v>
      </c>
      <c r="AH123" t="s">
        <v>1845</v>
      </c>
      <c r="AI123">
        <v>2</v>
      </c>
      <c r="AK123">
        <v>2</v>
      </c>
      <c r="AL123" s="91">
        <v>23</v>
      </c>
      <c r="AM123" s="93">
        <v>29</v>
      </c>
      <c r="AN123" s="93">
        <v>80</v>
      </c>
      <c r="AO123" s="96">
        <v>16410</v>
      </c>
      <c r="AP123" s="96">
        <f t="shared" si="20"/>
        <v>23029</v>
      </c>
      <c r="AQ123" t="s">
        <v>298</v>
      </c>
      <c r="AR123">
        <f t="shared" si="21"/>
        <v>2316410</v>
      </c>
      <c r="AS123" s="1">
        <v>7</v>
      </c>
      <c r="AU123" s="1"/>
      <c r="AW123" s="53"/>
      <c r="AX123" s="117"/>
    </row>
    <row r="124" spans="1:50" ht="14" hidden="1" customHeight="1" outlineLevel="1" x14ac:dyDescent="0.2">
      <c r="A124" t="s">
        <v>900</v>
      </c>
      <c r="B124" s="9" t="s">
        <v>2109</v>
      </c>
      <c r="C124" s="1">
        <f t="shared" si="19"/>
        <v>1379</v>
      </c>
      <c r="D124" s="7">
        <f>IF(N124&gt;0, RANK(N124,(N124:P124,Q124:AE124)),0)</f>
        <v>2</v>
      </c>
      <c r="E124" s="7">
        <f>IF(O124&gt;0,RANK(O124,(N124:P124,Q124:AE124)),0)</f>
        <v>1</v>
      </c>
      <c r="F124" s="7">
        <f t="shared" si="31"/>
        <v>3</v>
      </c>
      <c r="G124" s="1">
        <f t="shared" si="32"/>
        <v>445</v>
      </c>
      <c r="H124" s="2">
        <f t="shared" si="33"/>
        <v>0.32269760696156635</v>
      </c>
      <c r="I124" s="8"/>
      <c r="J124" s="2">
        <f t="shared" si="34"/>
        <v>0.31182015953589559</v>
      </c>
      <c r="K124" s="2">
        <f t="shared" si="35"/>
        <v>0.63451776649746194</v>
      </c>
      <c r="L124" s="2">
        <f t="shared" si="36"/>
        <v>4.1334300217548949E-2</v>
      </c>
      <c r="M124" s="2">
        <f t="shared" si="37"/>
        <v>1.2327773749093517E-2</v>
      </c>
      <c r="N124" s="56">
        <v>430</v>
      </c>
      <c r="O124" s="56">
        <v>875</v>
      </c>
      <c r="P124" s="56">
        <v>57</v>
      </c>
      <c r="Q124" s="56"/>
      <c r="R124" s="56"/>
      <c r="S124" s="56"/>
      <c r="T124" s="57"/>
      <c r="X124" s="53">
        <v>0</v>
      </c>
      <c r="Y124" s="53">
        <v>17</v>
      </c>
      <c r="Z124" s="53"/>
      <c r="AA124" s="53"/>
      <c r="AB124" s="53"/>
      <c r="AG124" t="str">
        <f t="shared" si="18"/>
        <v>Dayton</v>
      </c>
      <c r="AH124" t="s">
        <v>733</v>
      </c>
      <c r="AI124">
        <v>1</v>
      </c>
      <c r="AK124">
        <v>2</v>
      </c>
      <c r="AL124" s="91">
        <v>23</v>
      </c>
      <c r="AM124" s="93">
        <v>31</v>
      </c>
      <c r="AN124" s="93">
        <v>40</v>
      </c>
      <c r="AO124" s="96">
        <v>16725</v>
      </c>
      <c r="AP124" s="96">
        <f t="shared" si="20"/>
        <v>23031</v>
      </c>
      <c r="AQ124" t="s">
        <v>298</v>
      </c>
      <c r="AR124">
        <f t="shared" si="21"/>
        <v>2316725</v>
      </c>
      <c r="AS124" s="1">
        <v>17</v>
      </c>
      <c r="AU124" s="1"/>
      <c r="AW124" s="53"/>
      <c r="AX124" s="117"/>
    </row>
    <row r="125" spans="1:50" ht="14" hidden="1" customHeight="1" outlineLevel="1" x14ac:dyDescent="0.2">
      <c r="A125" t="s">
        <v>643</v>
      </c>
      <c r="B125" s="9" t="s">
        <v>2109</v>
      </c>
      <c r="C125" s="1">
        <f t="shared" si="19"/>
        <v>39</v>
      </c>
      <c r="D125" s="7">
        <f>IF(N125&gt;0, RANK(N125,(N125:P125,Q125:AE125)),0)</f>
        <v>2</v>
      </c>
      <c r="E125" s="7">
        <f>IF(O125&gt;0,RANK(O125,(N125:P125,Q125:AE125)),0)</f>
        <v>1</v>
      </c>
      <c r="F125" s="7">
        <f t="shared" si="31"/>
        <v>0</v>
      </c>
      <c r="G125" s="1">
        <f t="shared" si="32"/>
        <v>25</v>
      </c>
      <c r="H125" s="2">
        <f t="shared" si="33"/>
        <v>0.64102564102564108</v>
      </c>
      <c r="I125" s="8"/>
      <c r="J125" s="2">
        <f t="shared" si="34"/>
        <v>0.15384615384615385</v>
      </c>
      <c r="K125" s="2">
        <f t="shared" si="35"/>
        <v>0.79487179487179482</v>
      </c>
      <c r="L125" s="2">
        <f t="shared" si="36"/>
        <v>0</v>
      </c>
      <c r="M125" s="2">
        <f t="shared" si="37"/>
        <v>5.1282051282051322E-2</v>
      </c>
      <c r="N125" s="56">
        <v>6</v>
      </c>
      <c r="O125" s="56">
        <v>31</v>
      </c>
      <c r="P125" s="56">
        <v>0</v>
      </c>
      <c r="Q125" s="56"/>
      <c r="R125" s="56"/>
      <c r="S125" s="56"/>
      <c r="T125" s="57"/>
      <c r="X125" s="53">
        <v>0</v>
      </c>
      <c r="Y125" s="53">
        <v>2</v>
      </c>
      <c r="Z125" s="53"/>
      <c r="AA125" s="53"/>
      <c r="AB125" s="53"/>
      <c r="AG125" t="str">
        <f t="shared" si="18"/>
        <v>Deblois</v>
      </c>
      <c r="AH125" t="s">
        <v>1845</v>
      </c>
      <c r="AI125">
        <v>2</v>
      </c>
      <c r="AK125">
        <v>2</v>
      </c>
      <c r="AL125" s="91">
        <v>23</v>
      </c>
      <c r="AM125" s="93">
        <v>29</v>
      </c>
      <c r="AN125" s="93">
        <v>85</v>
      </c>
      <c r="AO125" s="96">
        <v>16865</v>
      </c>
      <c r="AP125" s="96">
        <f t="shared" si="20"/>
        <v>23029</v>
      </c>
      <c r="AQ125" t="s">
        <v>298</v>
      </c>
      <c r="AR125">
        <f t="shared" si="21"/>
        <v>2316865</v>
      </c>
      <c r="AS125" s="1">
        <v>1</v>
      </c>
      <c r="AU125" s="1"/>
      <c r="AW125" s="53"/>
      <c r="AX125" s="117"/>
    </row>
    <row r="126" spans="1:50" ht="14" hidden="1" customHeight="1" outlineLevel="1" x14ac:dyDescent="0.2">
      <c r="A126" t="s">
        <v>2408</v>
      </c>
      <c r="B126" s="9" t="s">
        <v>2109</v>
      </c>
      <c r="C126" s="1">
        <f t="shared" si="19"/>
        <v>1167</v>
      </c>
      <c r="D126" s="7">
        <f>IF(N126&gt;0, RANK(N126,(N126:P126,Q126:AE126)),0)</f>
        <v>2</v>
      </c>
      <c r="E126" s="7">
        <f>IF(O126&gt;0,RANK(O126,(N126:P126,Q126:AE126)),0)</f>
        <v>1</v>
      </c>
      <c r="F126" s="7">
        <f t="shared" si="31"/>
        <v>3</v>
      </c>
      <c r="G126" s="1">
        <f t="shared" si="32"/>
        <v>253</v>
      </c>
      <c r="H126" s="2">
        <f t="shared" si="33"/>
        <v>0.21679520137103683</v>
      </c>
      <c r="I126" s="8"/>
      <c r="J126" s="2">
        <f t="shared" si="34"/>
        <v>0.36332476435304201</v>
      </c>
      <c r="K126" s="2">
        <f t="shared" si="35"/>
        <v>0.58011996572407887</v>
      </c>
      <c r="L126" s="2">
        <f t="shared" si="36"/>
        <v>3.3419023136246784E-2</v>
      </c>
      <c r="M126" s="2">
        <f t="shared" si="37"/>
        <v>2.3136246786632397E-2</v>
      </c>
      <c r="N126" s="56">
        <v>424</v>
      </c>
      <c r="O126" s="56">
        <v>677</v>
      </c>
      <c r="P126" s="56">
        <v>39</v>
      </c>
      <c r="Q126" s="56"/>
      <c r="R126" s="56"/>
      <c r="S126" s="56"/>
      <c r="T126" s="57"/>
      <c r="X126" s="53">
        <v>0</v>
      </c>
      <c r="Y126" s="53">
        <v>27</v>
      </c>
      <c r="Z126" s="53"/>
      <c r="AA126" s="53"/>
      <c r="AB126" s="53"/>
      <c r="AG126" t="str">
        <f t="shared" si="18"/>
        <v>Dedham</v>
      </c>
      <c r="AH126" t="s">
        <v>12</v>
      </c>
      <c r="AI126">
        <v>2</v>
      </c>
      <c r="AK126">
        <v>2</v>
      </c>
      <c r="AL126" s="91">
        <v>23</v>
      </c>
      <c r="AM126" s="93">
        <v>9</v>
      </c>
      <c r="AN126" s="93">
        <v>50</v>
      </c>
      <c r="AO126" s="96">
        <v>16935</v>
      </c>
      <c r="AP126" s="96">
        <f t="shared" si="20"/>
        <v>23009</v>
      </c>
      <c r="AQ126" t="s">
        <v>298</v>
      </c>
      <c r="AR126">
        <f t="shared" si="21"/>
        <v>2316935</v>
      </c>
      <c r="AS126" s="1">
        <v>10</v>
      </c>
      <c r="AU126" s="1"/>
      <c r="AW126" s="53"/>
      <c r="AX126" s="117"/>
    </row>
    <row r="127" spans="1:50" ht="14" hidden="1" customHeight="1" outlineLevel="1" x14ac:dyDescent="0.2">
      <c r="A127" t="s">
        <v>544</v>
      </c>
      <c r="B127" s="9" t="s">
        <v>2109</v>
      </c>
      <c r="C127" s="1">
        <f t="shared" si="19"/>
        <v>1326</v>
      </c>
      <c r="D127" s="7">
        <f>IF(N127&gt;0, RANK(N127,(N127:P127,Q127:AE127)),0)</f>
        <v>1</v>
      </c>
      <c r="E127" s="7">
        <f>IF(O127&gt;0,RANK(O127,(N127:P127,Q127:AE127)),0)</f>
        <v>2</v>
      </c>
      <c r="F127" s="7">
        <f t="shared" si="31"/>
        <v>3</v>
      </c>
      <c r="G127" s="1">
        <f t="shared" si="32"/>
        <v>67</v>
      </c>
      <c r="H127" s="2">
        <f t="shared" si="33"/>
        <v>5.0527903469079941E-2</v>
      </c>
      <c r="I127" s="8"/>
      <c r="J127" s="2">
        <f t="shared" si="34"/>
        <v>0.49472096530920062</v>
      </c>
      <c r="K127" s="2">
        <f t="shared" si="35"/>
        <v>0.44419306184012064</v>
      </c>
      <c r="L127" s="2">
        <f t="shared" si="36"/>
        <v>4.9019607843137254E-2</v>
      </c>
      <c r="M127" s="2">
        <f t="shared" si="37"/>
        <v>1.2066365007541484E-2</v>
      </c>
      <c r="N127" s="56">
        <v>656</v>
      </c>
      <c r="O127" s="56">
        <v>589</v>
      </c>
      <c r="P127" s="56">
        <v>65</v>
      </c>
      <c r="Q127" s="56"/>
      <c r="R127" s="56"/>
      <c r="S127" s="56"/>
      <c r="T127" s="57"/>
      <c r="X127" s="53">
        <v>0</v>
      </c>
      <c r="Y127" s="53">
        <v>16</v>
      </c>
      <c r="Z127" s="53"/>
      <c r="AA127" s="53"/>
      <c r="AB127" s="53"/>
      <c r="AG127" t="str">
        <f t="shared" si="18"/>
        <v>Deer Isle</v>
      </c>
      <c r="AH127" t="s">
        <v>12</v>
      </c>
      <c r="AI127">
        <v>2</v>
      </c>
      <c r="AK127">
        <v>2</v>
      </c>
      <c r="AL127" s="91">
        <v>23</v>
      </c>
      <c r="AM127" s="93">
        <v>9</v>
      </c>
      <c r="AN127" s="93">
        <v>55</v>
      </c>
      <c r="AO127" s="96">
        <v>17145</v>
      </c>
      <c r="AP127" s="96">
        <f t="shared" si="20"/>
        <v>23009</v>
      </c>
      <c r="AQ127" t="s">
        <v>298</v>
      </c>
      <c r="AR127">
        <f t="shared" si="21"/>
        <v>2317145</v>
      </c>
      <c r="AS127" s="1">
        <v>13</v>
      </c>
      <c r="AU127" s="1"/>
      <c r="AW127" s="53"/>
      <c r="AX127" s="117"/>
    </row>
    <row r="128" spans="1:50" ht="14" hidden="1" customHeight="1" outlineLevel="1" x14ac:dyDescent="0.2">
      <c r="A128" t="s">
        <v>170</v>
      </c>
      <c r="B128" s="9" t="s">
        <v>2109</v>
      </c>
      <c r="C128" s="1">
        <f t="shared" si="19"/>
        <v>823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 t="shared" si="31"/>
        <v>3</v>
      </c>
      <c r="G128" s="1">
        <f t="shared" si="32"/>
        <v>156</v>
      </c>
      <c r="H128" s="2">
        <f t="shared" si="33"/>
        <v>0.18955042527339003</v>
      </c>
      <c r="I128" s="8"/>
      <c r="J128" s="2">
        <f t="shared" si="34"/>
        <v>0.3778857837181045</v>
      </c>
      <c r="K128" s="2">
        <f t="shared" si="35"/>
        <v>0.5674362089914945</v>
      </c>
      <c r="L128" s="2">
        <f t="shared" si="36"/>
        <v>4.374240583232078E-2</v>
      </c>
      <c r="M128" s="2">
        <f t="shared" si="37"/>
        <v>1.0935601458080285E-2</v>
      </c>
      <c r="N128" s="56">
        <v>311</v>
      </c>
      <c r="O128" s="56">
        <v>467</v>
      </c>
      <c r="P128" s="56">
        <v>36</v>
      </c>
      <c r="Q128" s="56"/>
      <c r="R128" s="56"/>
      <c r="S128" s="56"/>
      <c r="T128" s="57"/>
      <c r="X128" s="53">
        <v>0</v>
      </c>
      <c r="Y128" s="53">
        <v>9</v>
      </c>
      <c r="Z128" s="53"/>
      <c r="AA128" s="53"/>
      <c r="AB128" s="53"/>
      <c r="AG128" t="str">
        <f t="shared" si="18"/>
        <v>Denmark</v>
      </c>
      <c r="AH128" t="s">
        <v>150</v>
      </c>
      <c r="AI128">
        <v>2</v>
      </c>
      <c r="AK128">
        <v>2</v>
      </c>
      <c r="AL128" s="91">
        <v>23</v>
      </c>
      <c r="AM128" s="93">
        <v>17</v>
      </c>
      <c r="AN128" s="93">
        <v>35</v>
      </c>
      <c r="AO128" s="96">
        <v>17250</v>
      </c>
      <c r="AP128" s="96">
        <f t="shared" si="20"/>
        <v>23017</v>
      </c>
      <c r="AQ128" t="s">
        <v>298</v>
      </c>
      <c r="AR128">
        <f t="shared" si="21"/>
        <v>2317250</v>
      </c>
      <c r="AS128" s="1">
        <v>11</v>
      </c>
      <c r="AU128" s="1"/>
      <c r="AW128" s="53"/>
      <c r="AX128" s="117"/>
    </row>
    <row r="129" spans="1:50" ht="14" hidden="1" customHeight="1" outlineLevel="1" x14ac:dyDescent="0.2">
      <c r="A129" t="s">
        <v>2229</v>
      </c>
      <c r="B129" s="9" t="s">
        <v>2109</v>
      </c>
      <c r="C129" s="1">
        <f t="shared" si="19"/>
        <v>24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 t="shared" si="31"/>
        <v>0</v>
      </c>
      <c r="G129" s="1">
        <f t="shared" si="32"/>
        <v>17</v>
      </c>
      <c r="H129" s="2">
        <f t="shared" si="33"/>
        <v>0.70833333333333337</v>
      </c>
      <c r="I129" s="8"/>
      <c r="J129" s="2">
        <f t="shared" si="34"/>
        <v>0.125</v>
      </c>
      <c r="K129" s="2">
        <f t="shared" si="35"/>
        <v>0.83333333333333337</v>
      </c>
      <c r="L129" s="2">
        <f t="shared" si="36"/>
        <v>0</v>
      </c>
      <c r="M129" s="2">
        <f t="shared" si="37"/>
        <v>4.166666666666663E-2</v>
      </c>
      <c r="N129" s="56">
        <v>3</v>
      </c>
      <c r="O129" s="56">
        <v>20</v>
      </c>
      <c r="P129" s="56">
        <v>0</v>
      </c>
      <c r="Q129" s="56"/>
      <c r="R129" s="56"/>
      <c r="S129" s="56"/>
      <c r="T129" s="57"/>
      <c r="X129" s="53">
        <v>0</v>
      </c>
      <c r="Y129" s="53">
        <v>1</v>
      </c>
      <c r="Z129" s="53"/>
      <c r="AA129" s="53"/>
      <c r="AB129" s="53"/>
      <c r="AG129" t="str">
        <f t="shared" si="18"/>
        <v>Dennistown</v>
      </c>
      <c r="AH129" t="s">
        <v>1798</v>
      </c>
      <c r="AI129">
        <v>2</v>
      </c>
      <c r="AK129">
        <v>2</v>
      </c>
      <c r="AL129" s="91">
        <v>23</v>
      </c>
      <c r="AM129" s="93">
        <v>25</v>
      </c>
      <c r="AN129" s="93">
        <v>45</v>
      </c>
      <c r="AO129" s="96">
        <v>17285</v>
      </c>
      <c r="AP129" s="96">
        <f t="shared" si="20"/>
        <v>23025</v>
      </c>
      <c r="AQ129" t="s">
        <v>15</v>
      </c>
      <c r="AR129">
        <f t="shared" si="21"/>
        <v>2317285</v>
      </c>
      <c r="AS129" s="1">
        <v>0</v>
      </c>
      <c r="AU129" s="1"/>
      <c r="AW129" s="53"/>
      <c r="AX129" s="117"/>
    </row>
    <row r="130" spans="1:50" ht="14" hidden="1" customHeight="1" outlineLevel="1" x14ac:dyDescent="0.2">
      <c r="A130" t="s">
        <v>1579</v>
      </c>
      <c r="B130" s="9" t="s">
        <v>2109</v>
      </c>
      <c r="C130" s="1">
        <f t="shared" si="19"/>
        <v>361</v>
      </c>
      <c r="D130" s="7">
        <f>IF(N130&gt;0, RANK(N130,(N130:P130,Q130:AE130)),0)</f>
        <v>2</v>
      </c>
      <c r="E130" s="7">
        <f>IF(O130&gt;0,RANK(O130,(N130:P130,Q130:AE130)),0)</f>
        <v>1</v>
      </c>
      <c r="F130" s="7">
        <f t="shared" si="31"/>
        <v>3</v>
      </c>
      <c r="G130" s="1">
        <f t="shared" si="32"/>
        <v>137</v>
      </c>
      <c r="H130" s="2">
        <f t="shared" si="33"/>
        <v>0.37950138504155123</v>
      </c>
      <c r="I130" s="8"/>
      <c r="J130" s="2">
        <f t="shared" si="34"/>
        <v>0.2742382271468144</v>
      </c>
      <c r="K130" s="2">
        <f t="shared" si="35"/>
        <v>0.65373961218836563</v>
      </c>
      <c r="L130" s="2">
        <f t="shared" si="36"/>
        <v>4.4321329639889197E-2</v>
      </c>
      <c r="M130" s="2">
        <f t="shared" si="37"/>
        <v>2.7700831024930726E-2</v>
      </c>
      <c r="N130" s="56">
        <v>99</v>
      </c>
      <c r="O130" s="56">
        <v>236</v>
      </c>
      <c r="P130" s="56">
        <v>16</v>
      </c>
      <c r="Q130" s="56"/>
      <c r="R130" s="56"/>
      <c r="S130" s="56"/>
      <c r="T130" s="57"/>
      <c r="X130" s="53">
        <v>1</v>
      </c>
      <c r="Y130" s="53">
        <v>9</v>
      </c>
      <c r="Z130" s="53"/>
      <c r="AA130" s="53"/>
      <c r="AB130" s="53"/>
      <c r="AG130" t="str">
        <f t="shared" si="18"/>
        <v>Dennysville</v>
      </c>
      <c r="AH130" t="s">
        <v>1845</v>
      </c>
      <c r="AI130">
        <v>2</v>
      </c>
      <c r="AK130">
        <v>2</v>
      </c>
      <c r="AL130" s="91">
        <v>23</v>
      </c>
      <c r="AM130" s="93">
        <v>29</v>
      </c>
      <c r="AN130" s="93">
        <v>90</v>
      </c>
      <c r="AO130" s="96">
        <v>17355</v>
      </c>
      <c r="AP130" s="96">
        <f t="shared" si="20"/>
        <v>23029</v>
      </c>
      <c r="AQ130" t="s">
        <v>298</v>
      </c>
      <c r="AR130">
        <f t="shared" si="21"/>
        <v>2317355</v>
      </c>
      <c r="AS130" s="1">
        <v>1</v>
      </c>
      <c r="AU130" s="1"/>
      <c r="AW130" s="53"/>
      <c r="AX130" s="117"/>
    </row>
    <row r="131" spans="1:50" ht="14" hidden="1" customHeight="1" outlineLevel="1" x14ac:dyDescent="0.2">
      <c r="A131" t="s">
        <v>1364</v>
      </c>
      <c r="B131" s="9" t="s">
        <v>2109</v>
      </c>
      <c r="C131" s="1">
        <f t="shared" ref="C131:C194" si="38">SUM(N131:AE131)</f>
        <v>433</v>
      </c>
      <c r="D131" s="7">
        <f>IF(N131&gt;0, RANK(N131,(N131:P131,Q131:AE131)),0)</f>
        <v>2</v>
      </c>
      <c r="E131" s="7">
        <f>IF(O131&gt;0,RANK(O131,(N131:P131,Q131:AE131)),0)</f>
        <v>1</v>
      </c>
      <c r="F131" s="7">
        <f t="shared" si="31"/>
        <v>3</v>
      </c>
      <c r="G131" s="1">
        <f t="shared" si="32"/>
        <v>184</v>
      </c>
      <c r="H131" s="2">
        <f t="shared" si="33"/>
        <v>0.42494226327944573</v>
      </c>
      <c r="I131" s="8"/>
      <c r="J131" s="2">
        <f t="shared" si="34"/>
        <v>0.2540415704387991</v>
      </c>
      <c r="K131" s="2">
        <f t="shared" si="35"/>
        <v>0.67898383371824478</v>
      </c>
      <c r="L131" s="2">
        <f t="shared" si="36"/>
        <v>3.9260969976905313E-2</v>
      </c>
      <c r="M131" s="2">
        <f t="shared" si="37"/>
        <v>2.7713625866050862E-2</v>
      </c>
      <c r="N131" s="56">
        <v>110</v>
      </c>
      <c r="O131" s="56">
        <v>294</v>
      </c>
      <c r="P131" s="56">
        <v>17</v>
      </c>
      <c r="Q131" s="56"/>
      <c r="R131" s="56"/>
      <c r="S131" s="56"/>
      <c r="T131" s="57"/>
      <c r="X131" s="53">
        <v>0</v>
      </c>
      <c r="Y131" s="53">
        <v>12</v>
      </c>
      <c r="Z131" s="53"/>
      <c r="AA131" s="53"/>
      <c r="AB131" s="53"/>
      <c r="AG131" t="str">
        <f t="shared" si="18"/>
        <v>Detroit</v>
      </c>
      <c r="AH131" t="s">
        <v>1798</v>
      </c>
      <c r="AI131">
        <v>2</v>
      </c>
      <c r="AK131">
        <v>2</v>
      </c>
      <c r="AL131" s="91">
        <v>23</v>
      </c>
      <c r="AM131" s="93">
        <v>25</v>
      </c>
      <c r="AN131" s="93">
        <v>50</v>
      </c>
      <c r="AO131" s="96">
        <v>17460</v>
      </c>
      <c r="AP131" s="96">
        <f t="shared" ref="AP131:AP194" si="39">AL131*1000+AM131</f>
        <v>23025</v>
      </c>
      <c r="AQ131" t="s">
        <v>298</v>
      </c>
      <c r="AR131">
        <f t="shared" ref="AR131:AR194" si="40">AL131*100000+AO131</f>
        <v>2317460</v>
      </c>
      <c r="AS131" s="1">
        <v>9</v>
      </c>
      <c r="AU131" s="1"/>
      <c r="AW131" s="53"/>
      <c r="AX131" s="117"/>
    </row>
    <row r="132" spans="1:50" ht="14" hidden="1" customHeight="1" outlineLevel="1" x14ac:dyDescent="0.2">
      <c r="A132" t="s">
        <v>232</v>
      </c>
      <c r="B132" s="9" t="s">
        <v>2109</v>
      </c>
      <c r="C132" s="1">
        <f t="shared" si="38"/>
        <v>1849</v>
      </c>
      <c r="D132" s="7">
        <f>IF(N132&gt;0, RANK(N132,(N132:P132,Q132:AE132)),0)</f>
        <v>2</v>
      </c>
      <c r="E132" s="7">
        <f>IF(O132&gt;0,RANK(O132,(N132:P132,Q132:AE132)),0)</f>
        <v>1</v>
      </c>
      <c r="F132" s="7">
        <f t="shared" si="31"/>
        <v>3</v>
      </c>
      <c r="G132" s="1">
        <f t="shared" si="32"/>
        <v>823</v>
      </c>
      <c r="H132" s="2">
        <f t="shared" si="33"/>
        <v>0.44510546241211468</v>
      </c>
      <c r="I132" s="8"/>
      <c r="J132" s="2">
        <f t="shared" si="34"/>
        <v>0.24770146024878312</v>
      </c>
      <c r="K132" s="2">
        <f t="shared" si="35"/>
        <v>0.69280692266089783</v>
      </c>
      <c r="L132" s="2">
        <f t="shared" si="36"/>
        <v>3.8399134667387778E-2</v>
      </c>
      <c r="M132" s="2">
        <f t="shared" si="37"/>
        <v>2.1092482422931248E-2</v>
      </c>
      <c r="N132" s="56">
        <v>458</v>
      </c>
      <c r="O132" s="56">
        <v>1281</v>
      </c>
      <c r="P132" s="56">
        <v>71</v>
      </c>
      <c r="Q132" s="56"/>
      <c r="R132" s="56"/>
      <c r="S132" s="56"/>
      <c r="T132" s="57"/>
      <c r="X132" s="53">
        <v>0</v>
      </c>
      <c r="Y132" s="53">
        <v>39</v>
      </c>
      <c r="Z132" s="53"/>
      <c r="AA132" s="53"/>
      <c r="AB132" s="53"/>
      <c r="AG132" t="str">
        <f t="shared" ref="AG132:AG195" si="41">A132</f>
        <v>Dexter</v>
      </c>
      <c r="AH132" t="s">
        <v>1369</v>
      </c>
      <c r="AI132">
        <v>2</v>
      </c>
      <c r="AK132">
        <v>2</v>
      </c>
      <c r="AL132" s="91">
        <v>23</v>
      </c>
      <c r="AM132" s="93">
        <v>19</v>
      </c>
      <c r="AN132" s="93">
        <v>70</v>
      </c>
      <c r="AO132" s="96">
        <v>17530</v>
      </c>
      <c r="AP132" s="96">
        <f t="shared" si="39"/>
        <v>23019</v>
      </c>
      <c r="AQ132" t="s">
        <v>298</v>
      </c>
      <c r="AR132">
        <f t="shared" si="40"/>
        <v>2317530</v>
      </c>
      <c r="AS132" s="1">
        <v>14</v>
      </c>
      <c r="AU132" s="1"/>
      <c r="AW132" s="53"/>
      <c r="AX132" s="117"/>
    </row>
    <row r="133" spans="1:50" ht="14" hidden="1" customHeight="1" outlineLevel="1" x14ac:dyDescent="0.2">
      <c r="A133" t="s">
        <v>715</v>
      </c>
      <c r="B133" s="9" t="s">
        <v>2109</v>
      </c>
      <c r="C133" s="1">
        <f t="shared" si="38"/>
        <v>1298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 t="shared" si="31"/>
        <v>3</v>
      </c>
      <c r="G133" s="1">
        <f t="shared" si="32"/>
        <v>496</v>
      </c>
      <c r="H133" s="2">
        <f t="shared" si="33"/>
        <v>0.38212634822804314</v>
      </c>
      <c r="I133" s="8"/>
      <c r="J133" s="2">
        <f t="shared" si="34"/>
        <v>0.27272727272727271</v>
      </c>
      <c r="K133" s="2">
        <f t="shared" si="35"/>
        <v>0.65485362095531585</v>
      </c>
      <c r="L133" s="2">
        <f t="shared" si="36"/>
        <v>4.930662557781202E-2</v>
      </c>
      <c r="M133" s="2">
        <f t="shared" si="37"/>
        <v>2.3112480739599421E-2</v>
      </c>
      <c r="N133" s="56">
        <v>354</v>
      </c>
      <c r="O133" s="56">
        <v>850</v>
      </c>
      <c r="P133" s="56">
        <v>64</v>
      </c>
      <c r="Q133" s="56"/>
      <c r="R133" s="56"/>
      <c r="S133" s="56"/>
      <c r="T133" s="57"/>
      <c r="X133" s="53">
        <v>0</v>
      </c>
      <c r="Y133" s="53">
        <v>30</v>
      </c>
      <c r="Z133" s="53"/>
      <c r="AA133" s="53"/>
      <c r="AB133" s="53"/>
      <c r="AG133" t="str">
        <f t="shared" si="41"/>
        <v>Dixfield</v>
      </c>
      <c r="AH133" t="s">
        <v>150</v>
      </c>
      <c r="AI133">
        <v>2</v>
      </c>
      <c r="AK133">
        <v>2</v>
      </c>
      <c r="AL133" s="91">
        <v>23</v>
      </c>
      <c r="AM133" s="93">
        <v>17</v>
      </c>
      <c r="AN133" s="93">
        <v>40</v>
      </c>
      <c r="AO133" s="96">
        <v>17740</v>
      </c>
      <c r="AP133" s="96">
        <f t="shared" si="39"/>
        <v>23017</v>
      </c>
      <c r="AQ133" t="s">
        <v>298</v>
      </c>
      <c r="AR133">
        <f t="shared" si="40"/>
        <v>2317740</v>
      </c>
      <c r="AS133" s="1">
        <v>15</v>
      </c>
      <c r="AU133" s="1"/>
      <c r="AW133" s="53"/>
      <c r="AX133" s="117"/>
    </row>
    <row r="134" spans="1:50" ht="14" hidden="1" customHeight="1" outlineLevel="1" x14ac:dyDescent="0.2">
      <c r="A134" t="s">
        <v>2425</v>
      </c>
      <c r="B134" s="9" t="s">
        <v>2109</v>
      </c>
      <c r="C134" s="1">
        <f t="shared" si="38"/>
        <v>733</v>
      </c>
      <c r="D134" s="7">
        <f>IF(N134&gt;0, RANK(N134,(N134:P134,Q134:AE134)),0)</f>
        <v>2</v>
      </c>
      <c r="E134" s="7">
        <f>IF(O134&gt;0,RANK(O134,(N134:P134,Q134:AE134)),0)</f>
        <v>1</v>
      </c>
      <c r="F134" s="7">
        <f t="shared" si="31"/>
        <v>3</v>
      </c>
      <c r="G134" s="1">
        <f t="shared" si="32"/>
        <v>278</v>
      </c>
      <c r="H134" s="2">
        <f t="shared" si="33"/>
        <v>0.3792633015006821</v>
      </c>
      <c r="I134" s="8"/>
      <c r="J134" s="2">
        <f t="shared" si="34"/>
        <v>0.28785811732605732</v>
      </c>
      <c r="K134" s="2">
        <f t="shared" si="35"/>
        <v>0.66712141882673948</v>
      </c>
      <c r="L134" s="2">
        <f t="shared" si="36"/>
        <v>3.0013642564802184E-2</v>
      </c>
      <c r="M134" s="2">
        <f t="shared" si="37"/>
        <v>1.5006821282401078E-2</v>
      </c>
      <c r="N134" s="56">
        <v>211</v>
      </c>
      <c r="O134" s="56">
        <v>489</v>
      </c>
      <c r="P134" s="56">
        <v>22</v>
      </c>
      <c r="Q134" s="56"/>
      <c r="R134" s="56"/>
      <c r="S134" s="56"/>
      <c r="T134" s="57"/>
      <c r="X134" s="53">
        <v>0</v>
      </c>
      <c r="Y134" s="53">
        <v>11</v>
      </c>
      <c r="Z134" s="53"/>
      <c r="AA134" s="53"/>
      <c r="AB134" s="53"/>
      <c r="AG134" t="str">
        <f t="shared" si="41"/>
        <v>Dixmont</v>
      </c>
      <c r="AH134" t="s">
        <v>1369</v>
      </c>
      <c r="AI134">
        <v>2</v>
      </c>
      <c r="AK134">
        <v>2</v>
      </c>
      <c r="AL134" s="91">
        <v>23</v>
      </c>
      <c r="AM134" s="93">
        <v>19</v>
      </c>
      <c r="AN134" s="93">
        <v>75</v>
      </c>
      <c r="AO134" s="96">
        <v>17950</v>
      </c>
      <c r="AP134" s="96">
        <f t="shared" si="39"/>
        <v>23019</v>
      </c>
      <c r="AQ134" t="s">
        <v>298</v>
      </c>
      <c r="AR134">
        <f t="shared" si="40"/>
        <v>2317950</v>
      </c>
      <c r="AS134" s="1">
        <v>4</v>
      </c>
      <c r="AU134" s="1"/>
      <c r="AW134" s="53"/>
      <c r="AX134" s="117"/>
    </row>
    <row r="135" spans="1:50" ht="14" hidden="1" customHeight="1" outlineLevel="1" x14ac:dyDescent="0.2">
      <c r="A135" t="s">
        <v>318</v>
      </c>
      <c r="B135" s="9" t="s">
        <v>2109</v>
      </c>
      <c r="C135" s="1">
        <f t="shared" si="38"/>
        <v>2328</v>
      </c>
      <c r="D135" s="7">
        <f>IF(N135&gt;0, RANK(N135,(N135:P135,Q135:AE135)),0)</f>
        <v>2</v>
      </c>
      <c r="E135" s="7">
        <f>IF(O135&gt;0,RANK(O135,(N135:P135,Q135:AE135)),0)</f>
        <v>1</v>
      </c>
      <c r="F135" s="7">
        <f t="shared" si="31"/>
        <v>3</v>
      </c>
      <c r="G135" s="1">
        <f t="shared" si="32"/>
        <v>810</v>
      </c>
      <c r="H135" s="2">
        <f t="shared" si="33"/>
        <v>0.34793814432989689</v>
      </c>
      <c r="I135" s="8"/>
      <c r="J135" s="2">
        <f t="shared" si="34"/>
        <v>0.29037800687285226</v>
      </c>
      <c r="K135" s="2">
        <f t="shared" si="35"/>
        <v>0.63831615120274909</v>
      </c>
      <c r="L135" s="2">
        <f t="shared" si="36"/>
        <v>4.3384879725085909E-2</v>
      </c>
      <c r="M135" s="2">
        <f t="shared" si="37"/>
        <v>2.7920962199312685E-2</v>
      </c>
      <c r="N135" s="56">
        <v>676</v>
      </c>
      <c r="O135" s="56">
        <v>1486</v>
      </c>
      <c r="P135" s="56">
        <v>101</v>
      </c>
      <c r="Q135" s="56"/>
      <c r="R135" s="56"/>
      <c r="S135" s="56"/>
      <c r="T135" s="57"/>
      <c r="X135" s="53">
        <v>0</v>
      </c>
      <c r="Y135" s="53">
        <v>65</v>
      </c>
      <c r="Z135" s="53"/>
      <c r="AA135" s="53"/>
      <c r="AB135" s="53"/>
      <c r="AG135" t="str">
        <f t="shared" si="41"/>
        <v>Dover-Foxcroft</v>
      </c>
      <c r="AH135" t="s">
        <v>655</v>
      </c>
      <c r="AI135">
        <v>2</v>
      </c>
      <c r="AK135">
        <v>2</v>
      </c>
      <c r="AL135" s="91">
        <v>23</v>
      </c>
      <c r="AM135" s="93">
        <v>21</v>
      </c>
      <c r="AN135" s="93">
        <v>35</v>
      </c>
      <c r="AO135" s="96">
        <v>18195</v>
      </c>
      <c r="AP135" s="96">
        <f t="shared" si="39"/>
        <v>23021</v>
      </c>
      <c r="AQ135" t="s">
        <v>298</v>
      </c>
      <c r="AR135">
        <f t="shared" si="40"/>
        <v>2318195</v>
      </c>
      <c r="AS135" s="1">
        <v>35</v>
      </c>
      <c r="AU135" s="1"/>
      <c r="AW135" s="53"/>
      <c r="AX135" s="117"/>
    </row>
    <row r="136" spans="1:50" ht="14" hidden="1" customHeight="1" outlineLevel="1" x14ac:dyDescent="0.2">
      <c r="A136" t="s">
        <v>1565</v>
      </c>
      <c r="B136" s="9" t="s">
        <v>2109</v>
      </c>
      <c r="C136" s="1">
        <f t="shared" si="38"/>
        <v>1157</v>
      </c>
      <c r="D136" s="7">
        <f>IF(N136&gt;0, RANK(N136,(N136:P136,Q136:AE136)),0)</f>
        <v>2</v>
      </c>
      <c r="E136" s="7">
        <f>IF(O136&gt;0,RANK(O136,(N136:P136,Q136:AE136)),0)</f>
        <v>1</v>
      </c>
      <c r="F136" s="7">
        <f t="shared" si="31"/>
        <v>3</v>
      </c>
      <c r="G136" s="1">
        <f t="shared" si="32"/>
        <v>204</v>
      </c>
      <c r="H136" s="2">
        <f t="shared" si="33"/>
        <v>0.1763180639585134</v>
      </c>
      <c r="I136" s="8"/>
      <c r="J136" s="2">
        <f t="shared" si="34"/>
        <v>0.37942955920484012</v>
      </c>
      <c r="K136" s="2">
        <f t="shared" si="35"/>
        <v>0.55574762316335347</v>
      </c>
      <c r="L136" s="2">
        <f t="shared" si="36"/>
        <v>4.9265341400172864E-2</v>
      </c>
      <c r="M136" s="2">
        <f t="shared" si="37"/>
        <v>1.5557476231633553E-2</v>
      </c>
      <c r="N136" s="56">
        <v>439</v>
      </c>
      <c r="O136" s="56">
        <v>643</v>
      </c>
      <c r="P136" s="56">
        <v>57</v>
      </c>
      <c r="Q136" s="56"/>
      <c r="R136" s="56"/>
      <c r="S136" s="56"/>
      <c r="T136" s="57"/>
      <c r="X136" s="53">
        <v>1</v>
      </c>
      <c r="Y136" s="53">
        <v>17</v>
      </c>
      <c r="Z136" s="53"/>
      <c r="AA136" s="53"/>
      <c r="AB136" s="53"/>
      <c r="AG136" t="str">
        <f t="shared" si="41"/>
        <v>Dresden</v>
      </c>
      <c r="AH136" t="s">
        <v>181</v>
      </c>
      <c r="AI136">
        <v>1</v>
      </c>
      <c r="AK136">
        <v>2</v>
      </c>
      <c r="AL136" s="91">
        <v>23</v>
      </c>
      <c r="AM136" s="93">
        <v>15</v>
      </c>
      <c r="AN136" s="93">
        <v>35</v>
      </c>
      <c r="AO136" s="96">
        <v>18475</v>
      </c>
      <c r="AP136" s="96">
        <f t="shared" si="39"/>
        <v>23015</v>
      </c>
      <c r="AQ136" t="s">
        <v>298</v>
      </c>
      <c r="AR136">
        <f t="shared" si="40"/>
        <v>2318475</v>
      </c>
      <c r="AS136" s="1">
        <v>13</v>
      </c>
      <c r="AU136" s="1"/>
      <c r="AW136" s="53"/>
      <c r="AX136" s="117"/>
    </row>
    <row r="137" spans="1:50" ht="14" hidden="1" customHeight="1" outlineLevel="1" x14ac:dyDescent="0.2">
      <c r="A137" t="s">
        <v>323</v>
      </c>
      <c r="B137" s="9" t="s">
        <v>2109</v>
      </c>
      <c r="C137" s="1">
        <f t="shared" si="38"/>
        <v>18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 t="shared" si="31"/>
        <v>0</v>
      </c>
      <c r="G137" s="1">
        <f t="shared" si="32"/>
        <v>11</v>
      </c>
      <c r="H137" s="2">
        <f t="shared" si="33"/>
        <v>0.61111111111111116</v>
      </c>
      <c r="I137" s="8"/>
      <c r="J137" s="2">
        <f t="shared" si="34"/>
        <v>0.16666666666666666</v>
      </c>
      <c r="K137" s="2">
        <f t="shared" si="35"/>
        <v>0.77777777777777779</v>
      </c>
      <c r="L137" s="2">
        <f t="shared" si="36"/>
        <v>0</v>
      </c>
      <c r="M137" s="2">
        <f t="shared" si="37"/>
        <v>5.555555555555558E-2</v>
      </c>
      <c r="N137" s="56">
        <v>3</v>
      </c>
      <c r="O137" s="56">
        <v>14</v>
      </c>
      <c r="P137" s="56">
        <v>0</v>
      </c>
      <c r="Q137" s="56"/>
      <c r="R137" s="56"/>
      <c r="S137" s="56"/>
      <c r="T137" s="57"/>
      <c r="X137" s="53">
        <v>0</v>
      </c>
      <c r="Y137" s="53">
        <v>1</v>
      </c>
      <c r="Z137" s="53"/>
      <c r="AA137" s="53"/>
      <c r="AB137" s="53"/>
      <c r="AG137" t="str">
        <f t="shared" si="41"/>
        <v>Drew</v>
      </c>
      <c r="AH137" t="s">
        <v>1369</v>
      </c>
      <c r="AI137">
        <v>2</v>
      </c>
      <c r="AK137">
        <v>2</v>
      </c>
      <c r="AL137" s="91">
        <v>23</v>
      </c>
      <c r="AM137" s="93">
        <v>19</v>
      </c>
      <c r="AN137" s="93">
        <v>80</v>
      </c>
      <c r="AO137" s="96">
        <v>18580</v>
      </c>
      <c r="AP137" s="96">
        <f t="shared" si="39"/>
        <v>23019</v>
      </c>
      <c r="AQ137" t="s">
        <v>15</v>
      </c>
      <c r="AR137">
        <f t="shared" si="40"/>
        <v>2318580</v>
      </c>
      <c r="AS137" s="1">
        <v>1</v>
      </c>
      <c r="AU137" s="1"/>
      <c r="AW137" s="53"/>
      <c r="AX137" s="117"/>
    </row>
    <row r="138" spans="1:50" ht="14" hidden="1" customHeight="1" outlineLevel="1" x14ac:dyDescent="0.2">
      <c r="A138" t="s">
        <v>3046</v>
      </c>
      <c r="B138" s="9" t="s">
        <v>2109</v>
      </c>
      <c r="C138" s="1">
        <f t="shared" si="38"/>
        <v>0</v>
      </c>
      <c r="D138" s="7">
        <f>IF(N138&gt;0, RANK(N138,(N138:P138,Q138:AE138)),0)</f>
        <v>0</v>
      </c>
      <c r="E138" s="7">
        <f>IF(O138&gt;0,RANK(O138,(N138:P138,Q138:AE138)),0)</f>
        <v>0</v>
      </c>
      <c r="F138" s="7">
        <f t="shared" si="31"/>
        <v>0</v>
      </c>
      <c r="G138" s="1">
        <f t="shared" si="32"/>
        <v>0</v>
      </c>
      <c r="H138" s="2">
        <f t="shared" si="33"/>
        <v>0</v>
      </c>
      <c r="I138" s="8"/>
      <c r="J138" s="2" t="str">
        <f t="shared" si="34"/>
        <v>-</v>
      </c>
      <c r="K138" s="2" t="str">
        <f t="shared" si="35"/>
        <v>-</v>
      </c>
      <c r="L138" s="2" t="str">
        <f t="shared" si="36"/>
        <v>-</v>
      </c>
      <c r="M138" s="2" t="str">
        <f t="shared" si="37"/>
        <v>-</v>
      </c>
      <c r="N138" s="56"/>
      <c r="O138" s="56"/>
      <c r="P138" s="56"/>
      <c r="Q138" s="56"/>
      <c r="R138" s="56"/>
      <c r="S138" s="56"/>
      <c r="T138" s="57"/>
      <c r="Y138" s="53"/>
      <c r="Z138" s="53"/>
      <c r="AA138" s="53"/>
      <c r="AB138" s="53"/>
      <c r="AG138" t="str">
        <f t="shared" si="41"/>
        <v>DTT9 &amp; T10</v>
      </c>
      <c r="AH138" t="s">
        <v>12</v>
      </c>
      <c r="AI138">
        <v>2</v>
      </c>
      <c r="AK138">
        <v>2</v>
      </c>
      <c r="AL138" s="91">
        <v>23</v>
      </c>
      <c r="AM138" s="93">
        <v>9</v>
      </c>
      <c r="AO138" s="96">
        <v>16750</v>
      </c>
      <c r="AP138" s="96">
        <f t="shared" si="39"/>
        <v>23009</v>
      </c>
      <c r="AQ138" t="s">
        <v>2328</v>
      </c>
      <c r="AR138">
        <f t="shared" si="40"/>
        <v>2316750</v>
      </c>
      <c r="AU138" s="1"/>
      <c r="AW138" s="53"/>
      <c r="AX138" s="117"/>
    </row>
    <row r="139" spans="1:50" ht="14" hidden="1" customHeight="1" outlineLevel="1" x14ac:dyDescent="0.2">
      <c r="A139" t="s">
        <v>696</v>
      </c>
      <c r="B139" s="9" t="s">
        <v>2109</v>
      </c>
      <c r="C139" s="1">
        <f t="shared" si="38"/>
        <v>2803</v>
      </c>
      <c r="D139" s="7">
        <f>IF(N139&gt;0, RANK(N139,(N139:P139,Q139:AE139)),0)</f>
        <v>2</v>
      </c>
      <c r="E139" s="7">
        <f>IF(O139&gt;0,RANK(O139,(N139:P139,Q139:AE139)),0)</f>
        <v>1</v>
      </c>
      <c r="F139" s="7">
        <f t="shared" si="31"/>
        <v>3</v>
      </c>
      <c r="G139" s="1">
        <f t="shared" si="32"/>
        <v>540</v>
      </c>
      <c r="H139" s="2">
        <f t="shared" si="33"/>
        <v>0.19265073135925795</v>
      </c>
      <c r="I139" s="8"/>
      <c r="J139" s="2">
        <f t="shared" si="34"/>
        <v>0.36782019265073135</v>
      </c>
      <c r="K139" s="2">
        <f t="shared" si="35"/>
        <v>0.56047092400998932</v>
      </c>
      <c r="L139" s="2">
        <f t="shared" si="36"/>
        <v>5.7795219407777383E-2</v>
      </c>
      <c r="M139" s="2">
        <f t="shared" si="37"/>
        <v>1.3913663931501889E-2</v>
      </c>
      <c r="N139" s="56">
        <v>1031</v>
      </c>
      <c r="O139" s="56">
        <v>1571</v>
      </c>
      <c r="P139" s="56">
        <v>162</v>
      </c>
      <c r="Q139" s="56"/>
      <c r="R139" s="56"/>
      <c r="S139" s="56"/>
      <c r="T139" s="57"/>
      <c r="X139" s="53">
        <v>0</v>
      </c>
      <c r="Y139" s="53">
        <v>39</v>
      </c>
      <c r="Z139" s="53"/>
      <c r="AA139" s="53"/>
      <c r="AB139" s="53"/>
      <c r="AG139" t="str">
        <f t="shared" si="41"/>
        <v>Durham</v>
      </c>
      <c r="AH139" t="s">
        <v>96</v>
      </c>
      <c r="AI139">
        <v>2</v>
      </c>
      <c r="AK139">
        <v>2</v>
      </c>
      <c r="AL139" s="91">
        <v>23</v>
      </c>
      <c r="AM139" s="93">
        <v>1</v>
      </c>
      <c r="AN139" s="93">
        <v>10</v>
      </c>
      <c r="AO139" s="96">
        <v>19105</v>
      </c>
      <c r="AP139" s="96">
        <f t="shared" si="39"/>
        <v>23001</v>
      </c>
      <c r="AQ139" t="s">
        <v>298</v>
      </c>
      <c r="AR139">
        <f t="shared" si="40"/>
        <v>2319105</v>
      </c>
      <c r="AS139" s="1">
        <v>19</v>
      </c>
      <c r="AU139" s="1"/>
      <c r="AW139" s="53"/>
      <c r="AX139" s="117"/>
    </row>
    <row r="140" spans="1:50" ht="14" hidden="1" customHeight="1" outlineLevel="1" x14ac:dyDescent="0.2">
      <c r="A140" t="s">
        <v>2273</v>
      </c>
      <c r="B140" s="9" t="s">
        <v>2109</v>
      </c>
      <c r="C140" s="1">
        <f t="shared" si="38"/>
        <v>150</v>
      </c>
      <c r="D140" s="7">
        <f>IF(N140&gt;0, RANK(N140,(N140:P140,Q140:AE140)),0)</f>
        <v>2</v>
      </c>
      <c r="E140" s="7">
        <f>IF(O140&gt;0,RANK(O140,(N140:P140,Q140:AE140)),0)</f>
        <v>1</v>
      </c>
      <c r="F140" s="7">
        <f t="shared" si="31"/>
        <v>4</v>
      </c>
      <c r="G140" s="1">
        <f t="shared" si="32"/>
        <v>81</v>
      </c>
      <c r="H140" s="2">
        <f t="shared" si="33"/>
        <v>0.54</v>
      </c>
      <c r="I140" s="8"/>
      <c r="J140" s="2">
        <f t="shared" si="34"/>
        <v>0.20666666666666667</v>
      </c>
      <c r="K140" s="2">
        <f t="shared" si="35"/>
        <v>0.7466666666666667</v>
      </c>
      <c r="L140" s="2">
        <f t="shared" si="36"/>
        <v>0.02</v>
      </c>
      <c r="M140" s="2">
        <f t="shared" si="37"/>
        <v>2.6666666666666634E-2</v>
      </c>
      <c r="N140" s="56">
        <v>31</v>
      </c>
      <c r="O140" s="56">
        <v>112</v>
      </c>
      <c r="P140" s="56">
        <v>3</v>
      </c>
      <c r="Q140" s="56"/>
      <c r="R140" s="56"/>
      <c r="S140" s="56"/>
      <c r="T140" s="57"/>
      <c r="X140" s="53">
        <v>0</v>
      </c>
      <c r="Y140" s="53">
        <v>4</v>
      </c>
      <c r="Z140" s="53"/>
      <c r="AA140" s="53"/>
      <c r="AB140" s="53"/>
      <c r="AG140" t="str">
        <f t="shared" si="41"/>
        <v>Dyer Brook</v>
      </c>
      <c r="AH140" t="s">
        <v>2472</v>
      </c>
      <c r="AI140">
        <v>2</v>
      </c>
      <c r="AK140">
        <v>2</v>
      </c>
      <c r="AL140" s="91">
        <v>23</v>
      </c>
      <c r="AM140" s="93">
        <v>3</v>
      </c>
      <c r="AN140" s="93">
        <v>75</v>
      </c>
      <c r="AO140" s="96">
        <v>19210</v>
      </c>
      <c r="AP140" s="96">
        <f t="shared" si="39"/>
        <v>23003</v>
      </c>
      <c r="AQ140" t="s">
        <v>298</v>
      </c>
      <c r="AR140">
        <f t="shared" si="40"/>
        <v>2319210</v>
      </c>
      <c r="AS140" s="1">
        <v>4</v>
      </c>
      <c r="AU140" s="1"/>
      <c r="AW140" s="53"/>
      <c r="AX140" s="117"/>
    </row>
    <row r="141" spans="1:50" ht="14" hidden="1" customHeight="1" outlineLevel="1" x14ac:dyDescent="0.2">
      <c r="A141" t="s">
        <v>2582</v>
      </c>
      <c r="B141" s="9" t="s">
        <v>2109</v>
      </c>
      <c r="C141" s="1">
        <f t="shared" si="38"/>
        <v>42</v>
      </c>
      <c r="D141" s="7">
        <f>IF(N141&gt;0, RANK(N141,(N141:P141,Q141:AE141)),0)</f>
        <v>2</v>
      </c>
      <c r="E141" s="7">
        <f>IF(O141&gt;0,RANK(O141,(N141:P141,Q141:AE141)),0)</f>
        <v>1</v>
      </c>
      <c r="F141" s="7">
        <f t="shared" si="31"/>
        <v>3</v>
      </c>
      <c r="G141" s="1">
        <f t="shared" si="32"/>
        <v>26</v>
      </c>
      <c r="H141" s="2">
        <f t="shared" si="33"/>
        <v>0.61904761904761907</v>
      </c>
      <c r="I141" s="8"/>
      <c r="J141" s="2">
        <f t="shared" si="34"/>
        <v>0.14285714285714285</v>
      </c>
      <c r="K141" s="2">
        <f t="shared" si="35"/>
        <v>0.76190476190476186</v>
      </c>
      <c r="L141" s="2">
        <f t="shared" si="36"/>
        <v>7.1428571428571425E-2</v>
      </c>
      <c r="M141" s="2">
        <f t="shared" si="37"/>
        <v>2.3809523809523919E-2</v>
      </c>
      <c r="N141" s="56">
        <v>6</v>
      </c>
      <c r="O141" s="56">
        <v>32</v>
      </c>
      <c r="P141" s="56">
        <v>3</v>
      </c>
      <c r="Q141" s="56"/>
      <c r="R141" s="56"/>
      <c r="S141" s="56"/>
      <c r="T141" s="57"/>
      <c r="X141" s="53">
        <v>0</v>
      </c>
      <c r="Y141" s="53">
        <v>1</v>
      </c>
      <c r="Z141" s="1"/>
      <c r="AA141" s="1"/>
      <c r="AB141" s="1"/>
      <c r="AC141"/>
      <c r="AD141"/>
      <c r="AE141"/>
      <c r="AG141" t="str">
        <f t="shared" si="41"/>
        <v>E</v>
      </c>
      <c r="AH141" t="s">
        <v>2472</v>
      </c>
      <c r="AI141">
        <v>2</v>
      </c>
      <c r="AK141">
        <v>2</v>
      </c>
      <c r="AL141" s="91">
        <v>23</v>
      </c>
      <c r="AM141" s="93">
        <v>3</v>
      </c>
      <c r="AO141" s="96">
        <v>19300</v>
      </c>
      <c r="AP141" s="96">
        <f t="shared" si="39"/>
        <v>23003</v>
      </c>
      <c r="AQ141" t="s">
        <v>2328</v>
      </c>
      <c r="AR141">
        <f t="shared" si="40"/>
        <v>2319300</v>
      </c>
      <c r="AS141" s="1">
        <v>2</v>
      </c>
      <c r="AT141"/>
      <c r="AU141" s="1"/>
      <c r="AW141" s="1"/>
    </row>
    <row r="142" spans="1:50" ht="14" hidden="1" customHeight="1" outlineLevel="1" x14ac:dyDescent="0.2">
      <c r="A142" t="s">
        <v>123</v>
      </c>
      <c r="B142" s="9" t="s">
        <v>2109</v>
      </c>
      <c r="C142" s="1">
        <f t="shared" si="38"/>
        <v>462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 t="shared" si="31"/>
        <v>4</v>
      </c>
      <c r="G142" s="1">
        <f t="shared" si="32"/>
        <v>144</v>
      </c>
      <c r="H142" s="2">
        <f t="shared" si="33"/>
        <v>0.31168831168831168</v>
      </c>
      <c r="I142" s="8"/>
      <c r="J142" s="2">
        <f t="shared" si="34"/>
        <v>0.30952380952380953</v>
      </c>
      <c r="K142" s="2">
        <f t="shared" si="35"/>
        <v>0.62121212121212122</v>
      </c>
      <c r="L142" s="2">
        <f t="shared" si="36"/>
        <v>3.2467532467532464E-2</v>
      </c>
      <c r="M142" s="2">
        <f t="shared" si="37"/>
        <v>3.6796536796536786E-2</v>
      </c>
      <c r="N142" s="56">
        <v>143</v>
      </c>
      <c r="O142" s="56">
        <v>287</v>
      </c>
      <c r="P142" s="56">
        <v>15</v>
      </c>
      <c r="Q142" s="56"/>
      <c r="R142" s="56"/>
      <c r="S142" s="56"/>
      <c r="T142" s="57"/>
      <c r="X142" s="53">
        <v>0</v>
      </c>
      <c r="Y142" s="53">
        <v>17</v>
      </c>
      <c r="Z142" s="53"/>
      <c r="AA142" s="53"/>
      <c r="AB142" s="53"/>
      <c r="AG142" t="str">
        <f t="shared" si="41"/>
        <v>Eagle Lake</v>
      </c>
      <c r="AH142" t="s">
        <v>2472</v>
      </c>
      <c r="AI142">
        <v>2</v>
      </c>
      <c r="AK142">
        <v>2</v>
      </c>
      <c r="AL142" s="91">
        <v>23</v>
      </c>
      <c r="AM142" s="93">
        <v>3</v>
      </c>
      <c r="AN142" s="93">
        <v>85</v>
      </c>
      <c r="AO142" s="96">
        <v>19420</v>
      </c>
      <c r="AP142" s="96">
        <f t="shared" si="39"/>
        <v>23003</v>
      </c>
      <c r="AQ142" t="s">
        <v>298</v>
      </c>
      <c r="AR142">
        <f t="shared" si="40"/>
        <v>2319420</v>
      </c>
      <c r="AS142" s="1">
        <v>13</v>
      </c>
      <c r="AU142" s="1"/>
      <c r="AW142" s="53"/>
      <c r="AX142" s="117"/>
    </row>
    <row r="143" spans="1:50" ht="14" hidden="1" customHeight="1" outlineLevel="1" x14ac:dyDescent="0.2">
      <c r="A143" t="s">
        <v>1923</v>
      </c>
      <c r="B143" s="9" t="s">
        <v>2109</v>
      </c>
      <c r="C143" s="1">
        <f t="shared" si="38"/>
        <v>815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 t="shared" si="31"/>
        <v>3</v>
      </c>
      <c r="G143" s="1">
        <f t="shared" si="32"/>
        <v>340</v>
      </c>
      <c r="H143" s="2">
        <f t="shared" si="33"/>
        <v>0.41717791411042943</v>
      </c>
      <c r="I143" s="8"/>
      <c r="J143" s="2">
        <f t="shared" si="34"/>
        <v>0.26993865030674846</v>
      </c>
      <c r="K143" s="2">
        <f t="shared" si="35"/>
        <v>0.68711656441717794</v>
      </c>
      <c r="L143" s="2">
        <f t="shared" si="36"/>
        <v>2.5766871165644172E-2</v>
      </c>
      <c r="M143" s="2">
        <f t="shared" si="37"/>
        <v>1.7177914110429422E-2</v>
      </c>
      <c r="N143" s="56">
        <v>220</v>
      </c>
      <c r="O143" s="56">
        <v>560</v>
      </c>
      <c r="P143" s="56">
        <v>21</v>
      </c>
      <c r="Q143" s="56"/>
      <c r="R143" s="56"/>
      <c r="S143" s="56"/>
      <c r="T143" s="57"/>
      <c r="X143" s="53">
        <v>0</v>
      </c>
      <c r="Y143" s="53">
        <v>14</v>
      </c>
      <c r="Z143" s="53"/>
      <c r="AA143" s="53"/>
      <c r="AB143" s="53"/>
      <c r="AG143" t="str">
        <f t="shared" si="41"/>
        <v>East Machias</v>
      </c>
      <c r="AH143" t="s">
        <v>1845</v>
      </c>
      <c r="AI143">
        <v>2</v>
      </c>
      <c r="AK143">
        <v>2</v>
      </c>
      <c r="AL143" s="91">
        <v>23</v>
      </c>
      <c r="AM143" s="93">
        <v>29</v>
      </c>
      <c r="AN143" s="93">
        <v>95</v>
      </c>
      <c r="AO143" s="96">
        <v>20960</v>
      </c>
      <c r="AP143" s="96">
        <f t="shared" si="39"/>
        <v>23029</v>
      </c>
      <c r="AQ143" t="s">
        <v>298</v>
      </c>
      <c r="AR143">
        <f t="shared" si="40"/>
        <v>2320960</v>
      </c>
      <c r="AS143" s="1">
        <v>5</v>
      </c>
      <c r="AU143" s="1"/>
      <c r="AW143" s="53"/>
      <c r="AX143" s="117"/>
    </row>
    <row r="144" spans="1:50" ht="14" hidden="1" customHeight="1" outlineLevel="1" x14ac:dyDescent="0.2">
      <c r="A144" t="s">
        <v>1922</v>
      </c>
      <c r="B144" s="9" t="s">
        <v>2109</v>
      </c>
      <c r="C144" s="1">
        <f t="shared" si="38"/>
        <v>952</v>
      </c>
      <c r="D144" s="7">
        <f>IF(N144&gt;0, RANK(N144,(N144:P144,Q144:AE144)),0)</f>
        <v>2</v>
      </c>
      <c r="E144" s="7">
        <f>IF(O144&gt;0,RANK(O144,(N144:P144,Q144:AE144)),0)</f>
        <v>1</v>
      </c>
      <c r="F144" s="7">
        <f t="shared" si="31"/>
        <v>3</v>
      </c>
      <c r="G144" s="1">
        <f t="shared" si="32"/>
        <v>306</v>
      </c>
      <c r="H144" s="2">
        <f t="shared" si="33"/>
        <v>0.32142857142857145</v>
      </c>
      <c r="I144" s="8"/>
      <c r="J144" s="2">
        <f t="shared" si="34"/>
        <v>0.31197478991596639</v>
      </c>
      <c r="K144" s="2">
        <f t="shared" si="35"/>
        <v>0.63340336134453779</v>
      </c>
      <c r="L144" s="2">
        <f t="shared" si="36"/>
        <v>3.3613445378151259E-2</v>
      </c>
      <c r="M144" s="2">
        <f t="shared" si="37"/>
        <v>2.1008403361344567E-2</v>
      </c>
      <c r="N144" s="56">
        <v>297</v>
      </c>
      <c r="O144" s="56">
        <v>603</v>
      </c>
      <c r="P144" s="56">
        <v>32</v>
      </c>
      <c r="Q144" s="56"/>
      <c r="R144" s="56"/>
      <c r="S144" s="56"/>
      <c r="T144" s="57"/>
      <c r="X144" s="53">
        <v>2</v>
      </c>
      <c r="Y144" s="53">
        <v>18</v>
      </c>
      <c r="Z144" s="53"/>
      <c r="AA144" s="53"/>
      <c r="AB144" s="53"/>
      <c r="AG144" t="str">
        <f t="shared" si="41"/>
        <v>East Millinocket</v>
      </c>
      <c r="AH144" t="s">
        <v>1369</v>
      </c>
      <c r="AI144">
        <v>2</v>
      </c>
      <c r="AK144">
        <v>2</v>
      </c>
      <c r="AL144" s="91">
        <v>23</v>
      </c>
      <c r="AM144" s="93">
        <v>19</v>
      </c>
      <c r="AN144" s="93">
        <v>85</v>
      </c>
      <c r="AO144" s="96">
        <v>21030</v>
      </c>
      <c r="AP144" s="96">
        <f t="shared" si="39"/>
        <v>23019</v>
      </c>
      <c r="AQ144" t="s">
        <v>298</v>
      </c>
      <c r="AR144">
        <f t="shared" si="40"/>
        <v>2321030</v>
      </c>
      <c r="AS144" s="1">
        <v>10</v>
      </c>
      <c r="AU144" s="1"/>
      <c r="AW144" s="53"/>
      <c r="AX144" s="117"/>
    </row>
    <row r="145" spans="1:50" ht="14" hidden="1" customHeight="1" outlineLevel="1" x14ac:dyDescent="0.2">
      <c r="A145" t="s">
        <v>2452</v>
      </c>
      <c r="B145" s="9" t="s">
        <v>2109</v>
      </c>
      <c r="C145" s="1">
        <f t="shared" si="38"/>
        <v>224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 t="shared" si="31"/>
        <v>4</v>
      </c>
      <c r="G145" s="1">
        <f t="shared" si="32"/>
        <v>120</v>
      </c>
      <c r="H145" s="2">
        <f t="shared" si="33"/>
        <v>0.5357142857142857</v>
      </c>
      <c r="I145" s="8"/>
      <c r="J145" s="2">
        <f t="shared" si="34"/>
        <v>0.1875</v>
      </c>
      <c r="K145" s="2">
        <f t="shared" si="35"/>
        <v>0.7232142857142857</v>
      </c>
      <c r="L145" s="2">
        <f t="shared" si="36"/>
        <v>3.125E-2</v>
      </c>
      <c r="M145" s="2">
        <f t="shared" si="37"/>
        <v>5.8035714285714302E-2</v>
      </c>
      <c r="N145" s="56">
        <v>42</v>
      </c>
      <c r="O145" s="56">
        <v>162</v>
      </c>
      <c r="P145" s="56">
        <v>7</v>
      </c>
      <c r="Q145" s="56"/>
      <c r="R145" s="56"/>
      <c r="S145" s="56"/>
      <c r="T145" s="57"/>
      <c r="X145" s="53">
        <v>0</v>
      </c>
      <c r="Y145" s="53">
        <v>13</v>
      </c>
      <c r="Z145" s="53"/>
      <c r="AA145" s="53"/>
      <c r="AB145" s="53"/>
      <c r="AG145" t="str">
        <f t="shared" si="41"/>
        <v>Eastbrook</v>
      </c>
      <c r="AH145" t="s">
        <v>12</v>
      </c>
      <c r="AI145">
        <v>2</v>
      </c>
      <c r="AK145">
        <v>2</v>
      </c>
      <c r="AL145" s="91">
        <v>23</v>
      </c>
      <c r="AM145" s="93">
        <v>9</v>
      </c>
      <c r="AN145" s="93">
        <v>60</v>
      </c>
      <c r="AO145" s="96">
        <v>19770</v>
      </c>
      <c r="AP145" s="96">
        <f t="shared" si="39"/>
        <v>23009</v>
      </c>
      <c r="AQ145" t="s">
        <v>298</v>
      </c>
      <c r="AR145">
        <f t="shared" si="40"/>
        <v>2319770</v>
      </c>
      <c r="AS145" s="1">
        <v>0</v>
      </c>
      <c r="AU145" s="1"/>
      <c r="AW145" s="53"/>
      <c r="AX145" s="117"/>
    </row>
    <row r="146" spans="1:50" ht="14" hidden="1" customHeight="1" outlineLevel="1" x14ac:dyDescent="0.2">
      <c r="A146" t="s">
        <v>636</v>
      </c>
      <c r="B146" s="9" t="s">
        <v>2109</v>
      </c>
      <c r="C146" s="1">
        <f t="shared" si="38"/>
        <v>713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 t="shared" si="31"/>
        <v>3</v>
      </c>
      <c r="G146" s="1">
        <f t="shared" si="32"/>
        <v>349</v>
      </c>
      <c r="H146" s="2">
        <f t="shared" si="33"/>
        <v>0.48948106591865359</v>
      </c>
      <c r="I146" s="8"/>
      <c r="J146" s="2">
        <f t="shared" si="34"/>
        <v>0.22861150070126227</v>
      </c>
      <c r="K146" s="2">
        <f t="shared" si="35"/>
        <v>0.71809256661991583</v>
      </c>
      <c r="L146" s="2">
        <f t="shared" si="36"/>
        <v>3.2258064516129031E-2</v>
      </c>
      <c r="M146" s="2">
        <f t="shared" si="37"/>
        <v>2.1037868162692902E-2</v>
      </c>
      <c r="N146" s="56">
        <v>163</v>
      </c>
      <c r="O146" s="56">
        <v>512</v>
      </c>
      <c r="P146" s="56">
        <v>23</v>
      </c>
      <c r="Q146" s="56"/>
      <c r="R146" s="56"/>
      <c r="S146" s="56"/>
      <c r="T146" s="57"/>
      <c r="X146" s="53">
        <v>0</v>
      </c>
      <c r="Y146" s="53">
        <v>15</v>
      </c>
      <c r="Z146" s="53"/>
      <c r="AA146" s="53"/>
      <c r="AB146" s="53"/>
      <c r="AG146" t="str">
        <f t="shared" si="41"/>
        <v>Easton</v>
      </c>
      <c r="AH146" t="s">
        <v>2472</v>
      </c>
      <c r="AI146">
        <v>2</v>
      </c>
      <c r="AK146">
        <v>2</v>
      </c>
      <c r="AL146" s="91">
        <v>23</v>
      </c>
      <c r="AM146" s="93">
        <v>3</v>
      </c>
      <c r="AN146" s="93">
        <v>90</v>
      </c>
      <c r="AO146" s="96">
        <v>21380</v>
      </c>
      <c r="AP146" s="96">
        <f t="shared" si="39"/>
        <v>23003</v>
      </c>
      <c r="AQ146" t="s">
        <v>298</v>
      </c>
      <c r="AR146">
        <f t="shared" si="40"/>
        <v>2321380</v>
      </c>
      <c r="AS146" s="1">
        <v>7</v>
      </c>
      <c r="AU146" s="1"/>
      <c r="AW146" s="53"/>
      <c r="AX146" s="117"/>
    </row>
    <row r="147" spans="1:50" ht="14" hidden="1" customHeight="1" outlineLevel="1" x14ac:dyDescent="0.2">
      <c r="A147" t="s">
        <v>500</v>
      </c>
      <c r="B147" s="9" t="s">
        <v>2109</v>
      </c>
      <c r="C147" s="1">
        <f t="shared" si="38"/>
        <v>838</v>
      </c>
      <c r="D147" s="7">
        <f>IF(N147&gt;0, RANK(N147,(N147:P147,Q147:AE147)),0)</f>
        <v>2</v>
      </c>
      <c r="E147" s="7">
        <f>IF(O147&gt;0,RANK(O147,(N147:P147,Q147:AE147)),0)</f>
        <v>1</v>
      </c>
      <c r="F147" s="7">
        <f t="shared" si="31"/>
        <v>3</v>
      </c>
      <c r="G147" s="1">
        <f t="shared" si="32"/>
        <v>52</v>
      </c>
      <c r="H147" s="2">
        <f t="shared" si="33"/>
        <v>6.205250596658711E-2</v>
      </c>
      <c r="I147" s="8"/>
      <c r="J147" s="2">
        <f t="shared" si="34"/>
        <v>0.43675417661097854</v>
      </c>
      <c r="K147" s="2">
        <f t="shared" si="35"/>
        <v>0.49880668257756561</v>
      </c>
      <c r="L147" s="2">
        <f t="shared" si="36"/>
        <v>5.1312649164677801E-2</v>
      </c>
      <c r="M147" s="2">
        <f t="shared" si="37"/>
        <v>1.3126491646777996E-2</v>
      </c>
      <c r="N147" s="56">
        <v>366</v>
      </c>
      <c r="O147" s="56">
        <v>418</v>
      </c>
      <c r="P147" s="56">
        <v>43</v>
      </c>
      <c r="Q147" s="56"/>
      <c r="R147" s="56"/>
      <c r="S147" s="56"/>
      <c r="T147" s="57"/>
      <c r="X147" s="53">
        <v>0</v>
      </c>
      <c r="Y147" s="53">
        <v>11</v>
      </c>
      <c r="Z147" s="53"/>
      <c r="AA147" s="53"/>
      <c r="AB147" s="53"/>
      <c r="AG147" t="str">
        <f t="shared" si="41"/>
        <v>Eastport</v>
      </c>
      <c r="AH147" t="s">
        <v>1845</v>
      </c>
      <c r="AI147">
        <v>2</v>
      </c>
      <c r="AK147">
        <v>2</v>
      </c>
      <c r="AL147" s="91">
        <v>23</v>
      </c>
      <c r="AM147" s="93">
        <v>29</v>
      </c>
      <c r="AN147" s="93">
        <v>100</v>
      </c>
      <c r="AO147" s="96">
        <v>21730</v>
      </c>
      <c r="AP147" s="96">
        <f t="shared" si="39"/>
        <v>23029</v>
      </c>
      <c r="AQ147" t="s">
        <v>1921</v>
      </c>
      <c r="AR147">
        <f t="shared" si="40"/>
        <v>2321730</v>
      </c>
      <c r="AS147" s="1">
        <v>2</v>
      </c>
      <c r="AU147" s="1"/>
      <c r="AW147" s="53"/>
      <c r="AX147" s="117"/>
    </row>
    <row r="148" spans="1:50" ht="14" hidden="1" customHeight="1" outlineLevel="1" x14ac:dyDescent="0.2">
      <c r="A148" t="s">
        <v>2265</v>
      </c>
      <c r="B148" s="9" t="s">
        <v>2109</v>
      </c>
      <c r="C148" s="1">
        <f t="shared" si="38"/>
        <v>1455</v>
      </c>
      <c r="D148" s="7">
        <f>IF(N148&gt;0, RANK(N148,(N148:P148,Q148:AE148)),0)</f>
        <v>2</v>
      </c>
      <c r="E148" s="7">
        <f>IF(O148&gt;0,RANK(O148,(N148:P148,Q148:AE148)),0)</f>
        <v>1</v>
      </c>
      <c r="F148" s="7">
        <f t="shared" si="31"/>
        <v>3</v>
      </c>
      <c r="G148" s="1">
        <f t="shared" si="32"/>
        <v>636</v>
      </c>
      <c r="H148" s="2">
        <f t="shared" si="33"/>
        <v>0.43711340206185567</v>
      </c>
      <c r="I148" s="8"/>
      <c r="J148" s="2">
        <f t="shared" si="34"/>
        <v>0.25154639175257731</v>
      </c>
      <c r="K148" s="2">
        <f t="shared" si="35"/>
        <v>0.68865979381443299</v>
      </c>
      <c r="L148" s="2">
        <f t="shared" si="36"/>
        <v>3.9175257731958762E-2</v>
      </c>
      <c r="M148" s="2">
        <f t="shared" si="37"/>
        <v>2.0618556701030938E-2</v>
      </c>
      <c r="N148" s="56">
        <v>366</v>
      </c>
      <c r="O148" s="56">
        <v>1002</v>
      </c>
      <c r="P148" s="56">
        <v>57</v>
      </c>
      <c r="Q148" s="56"/>
      <c r="R148" s="56"/>
      <c r="S148" s="56"/>
      <c r="T148" s="57"/>
      <c r="X148" s="53">
        <v>4</v>
      </c>
      <c r="Y148" s="53">
        <v>26</v>
      </c>
      <c r="Z148" s="53"/>
      <c r="AA148" s="53"/>
      <c r="AB148" s="53"/>
      <c r="AG148" t="str">
        <f t="shared" si="41"/>
        <v>Eddington</v>
      </c>
      <c r="AH148" t="s">
        <v>1369</v>
      </c>
      <c r="AI148">
        <v>2</v>
      </c>
      <c r="AK148">
        <v>2</v>
      </c>
      <c r="AL148" s="91">
        <v>23</v>
      </c>
      <c r="AM148" s="93">
        <v>19</v>
      </c>
      <c r="AN148" s="93">
        <v>90</v>
      </c>
      <c r="AO148" s="96">
        <v>22535</v>
      </c>
      <c r="AP148" s="96">
        <f t="shared" si="39"/>
        <v>23019</v>
      </c>
      <c r="AQ148" t="s">
        <v>298</v>
      </c>
      <c r="AR148">
        <f t="shared" si="40"/>
        <v>2322535</v>
      </c>
      <c r="AS148" s="1">
        <v>18</v>
      </c>
      <c r="AU148" s="1"/>
      <c r="AW148" s="53"/>
      <c r="AX148" s="117"/>
    </row>
    <row r="149" spans="1:50" ht="14" hidden="1" customHeight="1" outlineLevel="1" x14ac:dyDescent="0.2">
      <c r="A149" t="s">
        <v>1150</v>
      </c>
      <c r="B149" s="9" t="s">
        <v>2109</v>
      </c>
      <c r="C149" s="1">
        <f t="shared" si="38"/>
        <v>889</v>
      </c>
      <c r="D149" s="7">
        <f>IF(N149&gt;0, RANK(N149,(N149:P149,Q149:AE149)),0)</f>
        <v>1</v>
      </c>
      <c r="E149" s="7">
        <f>IF(O149&gt;0,RANK(O149,(N149:P149,Q149:AE149)),0)</f>
        <v>2</v>
      </c>
      <c r="F149" s="7">
        <f t="shared" si="31"/>
        <v>3</v>
      </c>
      <c r="G149" s="1">
        <f t="shared" si="32"/>
        <v>16</v>
      </c>
      <c r="H149" s="2">
        <f t="shared" si="33"/>
        <v>1.799775028121485E-2</v>
      </c>
      <c r="I149" s="8"/>
      <c r="J149" s="2">
        <f t="shared" si="34"/>
        <v>0.48256467941507314</v>
      </c>
      <c r="K149" s="2">
        <f t="shared" si="35"/>
        <v>0.46456692913385828</v>
      </c>
      <c r="L149" s="2">
        <f t="shared" si="36"/>
        <v>3.937007874015748E-2</v>
      </c>
      <c r="M149" s="2">
        <f t="shared" si="37"/>
        <v>1.3498312710911162E-2</v>
      </c>
      <c r="N149" s="56">
        <v>429</v>
      </c>
      <c r="O149" s="56">
        <v>413</v>
      </c>
      <c r="P149" s="56">
        <v>35</v>
      </c>
      <c r="Q149" s="56"/>
      <c r="R149" s="56"/>
      <c r="S149" s="56"/>
      <c r="T149" s="57"/>
      <c r="X149" s="53">
        <v>1</v>
      </c>
      <c r="Y149" s="53">
        <v>11</v>
      </c>
      <c r="Z149" s="53"/>
      <c r="AA149" s="53"/>
      <c r="AB149" s="53"/>
      <c r="AG149" t="str">
        <f t="shared" si="41"/>
        <v>Edgecomb</v>
      </c>
      <c r="AH149" t="s">
        <v>181</v>
      </c>
      <c r="AI149">
        <v>1</v>
      </c>
      <c r="AK149">
        <v>2</v>
      </c>
      <c r="AL149" s="91">
        <v>23</v>
      </c>
      <c r="AM149" s="93">
        <v>15</v>
      </c>
      <c r="AN149" s="93">
        <v>40</v>
      </c>
      <c r="AO149" s="96">
        <v>22675</v>
      </c>
      <c r="AP149" s="96">
        <f t="shared" si="39"/>
        <v>23015</v>
      </c>
      <c r="AQ149" t="s">
        <v>298</v>
      </c>
      <c r="AR149">
        <f t="shared" si="40"/>
        <v>2322675</v>
      </c>
      <c r="AS149" s="1">
        <v>5</v>
      </c>
      <c r="AU149" s="1"/>
      <c r="AW149" s="53"/>
      <c r="AX149" s="117"/>
    </row>
    <row r="150" spans="1:50" ht="14" hidden="1" customHeight="1" outlineLevel="1" x14ac:dyDescent="0.2">
      <c r="A150" t="s">
        <v>996</v>
      </c>
      <c r="B150" s="9" t="s">
        <v>2109</v>
      </c>
      <c r="C150" s="1">
        <f t="shared" si="38"/>
        <v>106</v>
      </c>
      <c r="D150" s="7">
        <f>IF(N150&gt;0, RANK(N150,(N150:P150,Q150:AE150)),0)</f>
        <v>2</v>
      </c>
      <c r="E150" s="7">
        <f>IF(O150&gt;0,RANK(O150,(N150:P150,Q150:AE150)),0)</f>
        <v>1</v>
      </c>
      <c r="F150" s="7">
        <f t="shared" si="31"/>
        <v>3</v>
      </c>
      <c r="G150" s="1">
        <f t="shared" si="32"/>
        <v>52</v>
      </c>
      <c r="H150" s="2">
        <f t="shared" si="33"/>
        <v>0.49056603773584906</v>
      </c>
      <c r="I150" s="8"/>
      <c r="J150" s="2">
        <f t="shared" si="34"/>
        <v>0.20754716981132076</v>
      </c>
      <c r="K150" s="2">
        <f t="shared" si="35"/>
        <v>0.69811320754716977</v>
      </c>
      <c r="L150" s="2">
        <f t="shared" si="36"/>
        <v>5.6603773584905662E-2</v>
      </c>
      <c r="M150" s="2">
        <f t="shared" si="37"/>
        <v>3.7735849056603862E-2</v>
      </c>
      <c r="N150" s="56">
        <v>22</v>
      </c>
      <c r="O150" s="56">
        <v>74</v>
      </c>
      <c r="P150" s="56">
        <v>6</v>
      </c>
      <c r="Q150" s="56"/>
      <c r="R150" s="56"/>
      <c r="S150" s="56"/>
      <c r="T150" s="57"/>
      <c r="X150" s="53">
        <v>0</v>
      </c>
      <c r="Y150" s="53">
        <v>4</v>
      </c>
      <c r="Z150" s="53"/>
      <c r="AA150" s="53"/>
      <c r="AB150" s="53"/>
      <c r="AG150" t="str">
        <f t="shared" si="41"/>
        <v>Edinburg</v>
      </c>
      <c r="AH150" t="s">
        <v>1369</v>
      </c>
      <c r="AI150">
        <v>2</v>
      </c>
      <c r="AK150">
        <v>2</v>
      </c>
      <c r="AL150" s="91">
        <v>23</v>
      </c>
      <c r="AM150" s="93">
        <v>19</v>
      </c>
      <c r="AN150" s="93">
        <v>95</v>
      </c>
      <c r="AO150" s="96">
        <v>22710</v>
      </c>
      <c r="AP150" s="96">
        <f t="shared" si="39"/>
        <v>23019</v>
      </c>
      <c r="AQ150" t="s">
        <v>298</v>
      </c>
      <c r="AR150">
        <f t="shared" si="40"/>
        <v>2322710</v>
      </c>
      <c r="AS150" s="1">
        <v>0</v>
      </c>
      <c r="AU150" s="1"/>
      <c r="AW150" s="53"/>
      <c r="AX150" s="117"/>
    </row>
    <row r="151" spans="1:50" ht="14" hidden="1" customHeight="1" outlineLevel="1" x14ac:dyDescent="0.2">
      <c r="A151" t="s">
        <v>794</v>
      </c>
      <c r="B151" s="9" t="s">
        <v>2109</v>
      </c>
      <c r="C151" s="1">
        <f t="shared" si="38"/>
        <v>0</v>
      </c>
      <c r="D151" s="7">
        <f>IF(N151&gt;0, RANK(N151,(N151:P151,Q151:AE151)),0)</f>
        <v>0</v>
      </c>
      <c r="E151" s="7">
        <f>IF(O151&gt;0,RANK(O151,(N151:P151,Q151:AE151)),0)</f>
        <v>0</v>
      </c>
      <c r="F151" s="7">
        <f t="shared" si="31"/>
        <v>0</v>
      </c>
      <c r="G151" s="1">
        <f t="shared" si="32"/>
        <v>0</v>
      </c>
      <c r="H151" s="2">
        <f t="shared" si="33"/>
        <v>0</v>
      </c>
      <c r="I151" s="8"/>
      <c r="J151" s="2" t="str">
        <f t="shared" si="34"/>
        <v>-</v>
      </c>
      <c r="K151" s="2" t="str">
        <f t="shared" si="35"/>
        <v>-</v>
      </c>
      <c r="L151" s="2" t="str">
        <f t="shared" si="36"/>
        <v>-</v>
      </c>
      <c r="M151" s="2" t="str">
        <f t="shared" si="37"/>
        <v>-</v>
      </c>
      <c r="N151" s="56"/>
      <c r="O151" s="56"/>
      <c r="P151" s="56"/>
      <c r="Q151" s="56"/>
      <c r="R151" s="56"/>
      <c r="S151" s="56"/>
      <c r="T151" s="57"/>
      <c r="Y151" s="53"/>
      <c r="Z151" s="53"/>
      <c r="AA151" s="53"/>
      <c r="AB151" s="53"/>
      <c r="AG151" t="str">
        <f t="shared" si="41"/>
        <v>Edmunds</v>
      </c>
      <c r="AH151" t="s">
        <v>1845</v>
      </c>
      <c r="AI151">
        <v>2</v>
      </c>
      <c r="AK151">
        <v>2</v>
      </c>
      <c r="AL151" s="91">
        <v>23</v>
      </c>
      <c r="AM151" s="93">
        <v>29</v>
      </c>
      <c r="AO151" s="96">
        <v>22800</v>
      </c>
      <c r="AP151" s="96">
        <f t="shared" si="39"/>
        <v>23029</v>
      </c>
      <c r="AQ151" t="s">
        <v>2328</v>
      </c>
      <c r="AR151">
        <f t="shared" si="40"/>
        <v>2322800</v>
      </c>
      <c r="AU151" s="1"/>
      <c r="AW151" s="53"/>
      <c r="AX151" s="117"/>
    </row>
    <row r="152" spans="1:50" ht="14" hidden="1" customHeight="1" outlineLevel="1" x14ac:dyDescent="0.2">
      <c r="A152" t="s">
        <v>306</v>
      </c>
      <c r="B152" s="9" t="s">
        <v>2109</v>
      </c>
      <c r="C152" s="1">
        <f t="shared" si="38"/>
        <v>4717</v>
      </c>
      <c r="D152" s="7">
        <f>IF(N152&gt;0, RANK(N152,(N152:P152,Q152:AE152)),0)</f>
        <v>1</v>
      </c>
      <c r="E152" s="7">
        <f>IF(O152&gt;0,RANK(O152,(N152:P152,Q152:AE152)),0)</f>
        <v>2</v>
      </c>
      <c r="F152" s="7">
        <f t="shared" si="31"/>
        <v>3</v>
      </c>
      <c r="G152" s="1">
        <f t="shared" si="32"/>
        <v>311</v>
      </c>
      <c r="H152" s="2">
        <f t="shared" si="33"/>
        <v>6.5931736273054903E-2</v>
      </c>
      <c r="I152" s="8"/>
      <c r="J152" s="2">
        <f t="shared" si="34"/>
        <v>0.50731397074411699</v>
      </c>
      <c r="K152" s="2">
        <f t="shared" si="35"/>
        <v>0.44138223447106212</v>
      </c>
      <c r="L152" s="2">
        <f t="shared" si="36"/>
        <v>3.3283866864532545E-2</v>
      </c>
      <c r="M152" s="2">
        <f t="shared" si="37"/>
        <v>1.8019927920288344E-2</v>
      </c>
      <c r="N152" s="56">
        <v>2393</v>
      </c>
      <c r="O152" s="56">
        <v>2082</v>
      </c>
      <c r="P152" s="56">
        <v>157</v>
      </c>
      <c r="Q152" s="56"/>
      <c r="R152" s="56"/>
      <c r="S152" s="56"/>
      <c r="T152" s="57"/>
      <c r="X152" s="53">
        <v>0</v>
      </c>
      <c r="Y152" s="53">
        <v>85</v>
      </c>
      <c r="Z152" s="53"/>
      <c r="AA152" s="53"/>
      <c r="AB152" s="53"/>
      <c r="AG152" t="str">
        <f t="shared" si="41"/>
        <v>Eliot</v>
      </c>
      <c r="AH152" t="s">
        <v>733</v>
      </c>
      <c r="AI152">
        <v>1</v>
      </c>
      <c r="AK152">
        <v>2</v>
      </c>
      <c r="AL152" s="91">
        <v>23</v>
      </c>
      <c r="AM152" s="93">
        <v>31</v>
      </c>
      <c r="AN152" s="93">
        <v>45</v>
      </c>
      <c r="AO152" s="96">
        <v>22955</v>
      </c>
      <c r="AP152" s="96">
        <f t="shared" si="39"/>
        <v>23031</v>
      </c>
      <c r="AQ152" t="s">
        <v>298</v>
      </c>
      <c r="AR152">
        <f t="shared" si="40"/>
        <v>2322955</v>
      </c>
      <c r="AS152" s="1">
        <v>59</v>
      </c>
      <c r="AU152" s="1"/>
      <c r="AW152" s="53"/>
      <c r="AX152" s="117"/>
    </row>
    <row r="153" spans="1:50" ht="14" hidden="1" customHeight="1" outlineLevel="1" x14ac:dyDescent="0.2">
      <c r="A153" t="s">
        <v>2583</v>
      </c>
      <c r="B153" s="9" t="s">
        <v>2109</v>
      </c>
      <c r="C153" s="1">
        <f t="shared" si="38"/>
        <v>0</v>
      </c>
      <c r="D153" s="7">
        <f>IF(N153&gt;0, RANK(N153,(N153:P153,Q153:AE153)),0)</f>
        <v>0</v>
      </c>
      <c r="E153" s="7">
        <f>IF(O153&gt;0,RANK(O153,(N153:P153,Q153:AE153)),0)</f>
        <v>0</v>
      </c>
      <c r="F153" s="7">
        <f t="shared" si="31"/>
        <v>0</v>
      </c>
      <c r="G153" s="1">
        <f t="shared" si="32"/>
        <v>0</v>
      </c>
      <c r="H153" s="2">
        <f t="shared" si="33"/>
        <v>0</v>
      </c>
      <c r="I153" s="8"/>
      <c r="J153" s="2" t="str">
        <f t="shared" si="34"/>
        <v>-</v>
      </c>
      <c r="K153" s="2" t="str">
        <f t="shared" si="35"/>
        <v>-</v>
      </c>
      <c r="L153" s="2" t="str">
        <f t="shared" si="36"/>
        <v>-</v>
      </c>
      <c r="M153" s="2" t="str">
        <f t="shared" si="37"/>
        <v>-</v>
      </c>
      <c r="N153" s="56"/>
      <c r="O153" s="56"/>
      <c r="P153" s="56"/>
      <c r="Q153" s="56"/>
      <c r="R153" s="56"/>
      <c r="S153" s="56"/>
      <c r="T153" s="57"/>
      <c r="Y153" s="53"/>
      <c r="Z153" s="1"/>
      <c r="AA153" s="1"/>
      <c r="AB153" s="1"/>
      <c r="AC153"/>
      <c r="AD153"/>
      <c r="AE153"/>
      <c r="AG153" t="str">
        <f t="shared" si="41"/>
        <v>Elliottsville</v>
      </c>
      <c r="AH153" t="s">
        <v>655</v>
      </c>
      <c r="AI153">
        <v>2</v>
      </c>
      <c r="AK153">
        <v>2</v>
      </c>
      <c r="AL153" s="91">
        <v>23</v>
      </c>
      <c r="AM153" s="93">
        <v>21</v>
      </c>
      <c r="AO153" s="166">
        <v>23100</v>
      </c>
      <c r="AP153" s="96">
        <f t="shared" si="39"/>
        <v>23021</v>
      </c>
      <c r="AQ153" t="s">
        <v>2328</v>
      </c>
      <c r="AR153">
        <f t="shared" si="40"/>
        <v>2323100</v>
      </c>
      <c r="AT153"/>
      <c r="AU153" s="1"/>
      <c r="AW153" s="1"/>
    </row>
    <row r="154" spans="1:50" ht="14" hidden="1" customHeight="1" outlineLevel="1" x14ac:dyDescent="0.2">
      <c r="A154" t="s">
        <v>800</v>
      </c>
      <c r="B154" s="9" t="s">
        <v>2109</v>
      </c>
      <c r="C154" s="1">
        <f t="shared" si="38"/>
        <v>4837</v>
      </c>
      <c r="D154" s="7">
        <f>IF(N154&gt;0, RANK(N154,(N154:P154,Q154:AE154)),0)</f>
        <v>2</v>
      </c>
      <c r="E154" s="7">
        <f>IF(O154&gt;0,RANK(O154,(N154:P154,Q154:AE154)),0)</f>
        <v>1</v>
      </c>
      <c r="F154" s="7">
        <f t="shared" si="31"/>
        <v>3</v>
      </c>
      <c r="G154" s="1">
        <f t="shared" si="32"/>
        <v>841</v>
      </c>
      <c r="H154" s="2">
        <f t="shared" si="33"/>
        <v>0.17386810006202191</v>
      </c>
      <c r="I154" s="8"/>
      <c r="J154" s="2">
        <f t="shared" si="34"/>
        <v>0.37399214389084146</v>
      </c>
      <c r="K154" s="2">
        <f t="shared" si="35"/>
        <v>0.54786024395286337</v>
      </c>
      <c r="L154" s="2">
        <f t="shared" si="36"/>
        <v>4.9617531527806492E-2</v>
      </c>
      <c r="M154" s="2">
        <f t="shared" si="37"/>
        <v>2.8530080628488684E-2</v>
      </c>
      <c r="N154" s="56">
        <v>1809</v>
      </c>
      <c r="O154" s="56">
        <v>2650</v>
      </c>
      <c r="P154" s="56">
        <v>240</v>
      </c>
      <c r="Q154" s="56"/>
      <c r="R154" s="56"/>
      <c r="S154" s="56"/>
      <c r="T154" s="57"/>
      <c r="X154" s="53">
        <v>2</v>
      </c>
      <c r="Y154" s="53">
        <v>136</v>
      </c>
      <c r="Z154" s="53"/>
      <c r="AA154" s="53"/>
      <c r="AB154" s="53"/>
      <c r="AG154" t="str">
        <f t="shared" si="41"/>
        <v>Ellsworth</v>
      </c>
      <c r="AH154" t="s">
        <v>12</v>
      </c>
      <c r="AI154">
        <v>2</v>
      </c>
      <c r="AK154">
        <v>2</v>
      </c>
      <c r="AL154" s="91">
        <v>23</v>
      </c>
      <c r="AM154" s="93">
        <v>9</v>
      </c>
      <c r="AN154" s="93">
        <v>65</v>
      </c>
      <c r="AO154" s="96">
        <v>23200</v>
      </c>
      <c r="AP154" s="96">
        <f t="shared" si="39"/>
        <v>23009</v>
      </c>
      <c r="AQ154" t="s">
        <v>1921</v>
      </c>
      <c r="AR154">
        <f t="shared" si="40"/>
        <v>2323200</v>
      </c>
      <c r="AS154" s="1">
        <v>54</v>
      </c>
      <c r="AU154" s="1"/>
      <c r="AW154" s="53"/>
      <c r="AX154" s="117"/>
    </row>
    <row r="155" spans="1:50" ht="14" hidden="1" customHeight="1" outlineLevel="1" x14ac:dyDescent="0.2">
      <c r="A155" t="s">
        <v>612</v>
      </c>
      <c r="B155" s="9" t="s">
        <v>2109</v>
      </c>
      <c r="C155" s="1">
        <f t="shared" si="38"/>
        <v>562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 t="shared" si="31"/>
        <v>3</v>
      </c>
      <c r="G155" s="1">
        <f t="shared" si="32"/>
        <v>263</v>
      </c>
      <c r="H155" s="2">
        <f t="shared" si="33"/>
        <v>0.46797153024911031</v>
      </c>
      <c r="I155" s="8"/>
      <c r="J155" s="2">
        <f t="shared" si="34"/>
        <v>0.22419928825622776</v>
      </c>
      <c r="K155" s="2">
        <f t="shared" si="35"/>
        <v>0.69217081850533813</v>
      </c>
      <c r="L155" s="2">
        <f t="shared" si="36"/>
        <v>5.8718861209964411E-2</v>
      </c>
      <c r="M155" s="2">
        <f t="shared" si="37"/>
        <v>2.491103202846965E-2</v>
      </c>
      <c r="N155" s="56">
        <v>126</v>
      </c>
      <c r="O155" s="56">
        <v>389</v>
      </c>
      <c r="P155" s="56">
        <v>33</v>
      </c>
      <c r="Q155" s="56"/>
      <c r="R155" s="56"/>
      <c r="S155" s="56"/>
      <c r="T155" s="57"/>
      <c r="X155" s="53">
        <v>0</v>
      </c>
      <c r="Y155" s="53">
        <v>14</v>
      </c>
      <c r="Z155" s="53"/>
      <c r="AA155" s="53"/>
      <c r="AB155" s="53"/>
      <c r="AG155" t="str">
        <f t="shared" si="41"/>
        <v>Embden</v>
      </c>
      <c r="AH155" t="s">
        <v>1798</v>
      </c>
      <c r="AI155">
        <v>2</v>
      </c>
      <c r="AK155">
        <v>2</v>
      </c>
      <c r="AL155" s="91">
        <v>23</v>
      </c>
      <c r="AM155" s="93">
        <v>25</v>
      </c>
      <c r="AN155" s="93">
        <v>55</v>
      </c>
      <c r="AO155" s="96">
        <v>23410</v>
      </c>
      <c r="AP155" s="96">
        <f t="shared" si="39"/>
        <v>23025</v>
      </c>
      <c r="AQ155" t="s">
        <v>298</v>
      </c>
      <c r="AR155">
        <f t="shared" si="40"/>
        <v>2323410</v>
      </c>
      <c r="AS155" s="1">
        <v>8</v>
      </c>
      <c r="AU155" s="1"/>
      <c r="AW155" s="53"/>
      <c r="AX155" s="117"/>
    </row>
    <row r="156" spans="1:50" ht="14" hidden="1" customHeight="1" outlineLevel="1" x14ac:dyDescent="0.2">
      <c r="A156" t="s">
        <v>1006</v>
      </c>
      <c r="B156" s="9" t="s">
        <v>2109</v>
      </c>
      <c r="C156" s="1">
        <f t="shared" si="38"/>
        <v>876</v>
      </c>
      <c r="D156" s="7">
        <f>IF(N156&gt;0, RANK(N156,(N156:P156,Q156:AE156)),0)</f>
        <v>2</v>
      </c>
      <c r="E156" s="7">
        <f>IF(O156&gt;0,RANK(O156,(N156:P156,Q156:AE156)),0)</f>
        <v>1</v>
      </c>
      <c r="F156" s="7">
        <f t="shared" si="31"/>
        <v>3</v>
      </c>
      <c r="G156" s="1">
        <f t="shared" si="32"/>
        <v>415</v>
      </c>
      <c r="H156" s="2">
        <f t="shared" si="33"/>
        <v>0.47374429223744291</v>
      </c>
      <c r="I156" s="8"/>
      <c r="J156" s="2">
        <f t="shared" si="34"/>
        <v>0.2408675799086758</v>
      </c>
      <c r="K156" s="2">
        <f t="shared" si="35"/>
        <v>0.71461187214611877</v>
      </c>
      <c r="L156" s="2">
        <f t="shared" si="36"/>
        <v>2.7397260273972601E-2</v>
      </c>
      <c r="M156" s="2">
        <f t="shared" si="37"/>
        <v>1.7123287671232834E-2</v>
      </c>
      <c r="N156" s="56">
        <v>211</v>
      </c>
      <c r="O156" s="56">
        <v>626</v>
      </c>
      <c r="P156" s="56">
        <v>24</v>
      </c>
      <c r="Q156" s="56"/>
      <c r="R156" s="56"/>
      <c r="S156" s="56"/>
      <c r="T156" s="57"/>
      <c r="X156" s="53">
        <v>0</v>
      </c>
      <c r="Y156" s="53">
        <v>15</v>
      </c>
      <c r="Z156" s="53"/>
      <c r="AA156" s="53"/>
      <c r="AB156" s="53"/>
      <c r="AG156" t="str">
        <f t="shared" si="41"/>
        <v>Enfield</v>
      </c>
      <c r="AH156" t="s">
        <v>1369</v>
      </c>
      <c r="AI156">
        <v>2</v>
      </c>
      <c r="AK156">
        <v>2</v>
      </c>
      <c r="AL156" s="91">
        <v>23</v>
      </c>
      <c r="AM156" s="93">
        <v>19</v>
      </c>
      <c r="AN156" s="93">
        <v>100</v>
      </c>
      <c r="AO156" s="96">
        <v>23620</v>
      </c>
      <c r="AP156" s="96">
        <f t="shared" si="39"/>
        <v>23019</v>
      </c>
      <c r="AQ156" t="s">
        <v>298</v>
      </c>
      <c r="AR156">
        <f t="shared" si="40"/>
        <v>2323620</v>
      </c>
      <c r="AS156" s="1">
        <v>11</v>
      </c>
      <c r="AU156" s="1"/>
      <c r="AW156" s="53"/>
      <c r="AX156" s="117"/>
    </row>
    <row r="157" spans="1:50" ht="14" hidden="1" customHeight="1" outlineLevel="1" x14ac:dyDescent="0.2">
      <c r="A157" t="s">
        <v>1833</v>
      </c>
      <c r="B157" s="9" t="s">
        <v>2109</v>
      </c>
      <c r="C157" s="1">
        <f t="shared" si="38"/>
        <v>723</v>
      </c>
      <c r="D157" s="7">
        <f>IF(N157&gt;0, RANK(N157,(N157:P157,Q157:AE157)),0)</f>
        <v>2</v>
      </c>
      <c r="E157" s="7">
        <f>IF(O157&gt;0,RANK(O157,(N157:P157,Q157:AE157)),0)</f>
        <v>1</v>
      </c>
      <c r="F157" s="7">
        <f t="shared" si="31"/>
        <v>3</v>
      </c>
      <c r="G157" s="1">
        <f t="shared" si="32"/>
        <v>331</v>
      </c>
      <c r="H157" s="2">
        <f t="shared" si="33"/>
        <v>0.45781466113416319</v>
      </c>
      <c r="I157" s="8"/>
      <c r="J157" s="2">
        <f t="shared" si="34"/>
        <v>0.25311203319502074</v>
      </c>
      <c r="K157" s="2">
        <f t="shared" si="35"/>
        <v>0.71092669432918398</v>
      </c>
      <c r="L157" s="2">
        <f t="shared" si="36"/>
        <v>2.4896265560165973E-2</v>
      </c>
      <c r="M157" s="2">
        <f t="shared" si="37"/>
        <v>1.1065006915629307E-2</v>
      </c>
      <c r="N157" s="56">
        <v>183</v>
      </c>
      <c r="O157" s="56">
        <v>514</v>
      </c>
      <c r="P157" s="56">
        <v>18</v>
      </c>
      <c r="Q157" s="56"/>
      <c r="R157" s="56"/>
      <c r="S157" s="56"/>
      <c r="T157" s="57"/>
      <c r="X157" s="53">
        <v>0</v>
      </c>
      <c r="Y157" s="53">
        <v>8</v>
      </c>
      <c r="Z157" s="53"/>
      <c r="AA157" s="53"/>
      <c r="AB157" s="53"/>
      <c r="AG157" t="str">
        <f t="shared" si="41"/>
        <v>Etna</v>
      </c>
      <c r="AH157" t="s">
        <v>1369</v>
      </c>
      <c r="AI157">
        <v>2</v>
      </c>
      <c r="AK157">
        <v>2</v>
      </c>
      <c r="AL157" s="91">
        <v>23</v>
      </c>
      <c r="AM157" s="93">
        <v>19</v>
      </c>
      <c r="AN157" s="93">
        <v>105</v>
      </c>
      <c r="AO157" s="96">
        <v>23865</v>
      </c>
      <c r="AP157" s="96">
        <f t="shared" si="39"/>
        <v>23019</v>
      </c>
      <c r="AQ157" t="s">
        <v>298</v>
      </c>
      <c r="AR157">
        <f t="shared" si="40"/>
        <v>2323865</v>
      </c>
      <c r="AS157" s="1">
        <v>8</v>
      </c>
      <c r="AU157" s="1"/>
      <c r="AW157" s="53"/>
      <c r="AX157" s="117"/>
    </row>
    <row r="158" spans="1:50" ht="14" hidden="1" customHeight="1" outlineLevel="1" x14ac:dyDescent="0.2">
      <c r="A158" t="s">
        <v>584</v>
      </c>
      <c r="B158" s="9" t="s">
        <v>2109</v>
      </c>
      <c r="C158" s="1">
        <f t="shared" si="38"/>
        <v>449</v>
      </c>
      <c r="D158" s="7">
        <f>IF(N158&gt;0, RANK(N158,(N158:P158,Q158:AE158)),0)</f>
        <v>2</v>
      </c>
      <c r="E158" s="7">
        <f>IF(O158&gt;0,RANK(O158,(N158:P158,Q158:AE158)),0)</f>
        <v>1</v>
      </c>
      <c r="F158" s="7">
        <f t="shared" si="31"/>
        <v>3</v>
      </c>
      <c r="G158" s="1">
        <f t="shared" si="32"/>
        <v>145</v>
      </c>
      <c r="H158" s="2">
        <f t="shared" si="33"/>
        <v>0.32293986636971045</v>
      </c>
      <c r="I158" s="8"/>
      <c r="J158" s="2">
        <f t="shared" si="34"/>
        <v>0.29621380846325168</v>
      </c>
      <c r="K158" s="2">
        <f t="shared" si="35"/>
        <v>0.61915367483296213</v>
      </c>
      <c r="L158" s="2">
        <f t="shared" si="36"/>
        <v>6.9042316258351888E-2</v>
      </c>
      <c r="M158" s="2">
        <f t="shared" si="37"/>
        <v>1.5590200445434244E-2</v>
      </c>
      <c r="N158" s="56">
        <v>133</v>
      </c>
      <c r="O158" s="56">
        <v>278</v>
      </c>
      <c r="P158" s="56">
        <v>31</v>
      </c>
      <c r="Q158" s="56"/>
      <c r="R158" s="56"/>
      <c r="S158" s="56"/>
      <c r="T158" s="57"/>
      <c r="X158" s="53">
        <v>0</v>
      </c>
      <c r="Y158" s="53">
        <v>7</v>
      </c>
      <c r="Z158" s="53"/>
      <c r="AA158" s="53"/>
      <c r="AB158" s="53"/>
      <c r="AG158" t="str">
        <f t="shared" si="41"/>
        <v>Eustis</v>
      </c>
      <c r="AH158" t="s">
        <v>2356</v>
      </c>
      <c r="AI158">
        <v>2</v>
      </c>
      <c r="AK158">
        <v>2</v>
      </c>
      <c r="AL158" s="91">
        <v>23</v>
      </c>
      <c r="AM158" s="93">
        <v>7</v>
      </c>
      <c r="AN158" s="93">
        <v>30</v>
      </c>
      <c r="AO158" s="96">
        <v>24005</v>
      </c>
      <c r="AP158" s="96">
        <f t="shared" si="39"/>
        <v>23007</v>
      </c>
      <c r="AQ158" t="s">
        <v>298</v>
      </c>
      <c r="AR158">
        <f t="shared" si="40"/>
        <v>2324005</v>
      </c>
      <c r="AS158" s="1">
        <v>6</v>
      </c>
      <c r="AU158" s="1"/>
      <c r="AW158" s="53"/>
      <c r="AX158" s="117"/>
    </row>
    <row r="159" spans="1:50" ht="14" hidden="1" customHeight="1" outlineLevel="1" x14ac:dyDescent="0.2">
      <c r="A159" t="s">
        <v>2029</v>
      </c>
      <c r="B159" s="9" t="s">
        <v>2109</v>
      </c>
      <c r="C159" s="1">
        <f t="shared" si="38"/>
        <v>577</v>
      </c>
      <c r="D159" s="7">
        <f>IF(N159&gt;0, RANK(N159,(N159:P159,Q159:AE159)),0)</f>
        <v>2</v>
      </c>
      <c r="E159" s="7">
        <f>IF(O159&gt;0,RANK(O159,(N159:P159,Q159:AE159)),0)</f>
        <v>1</v>
      </c>
      <c r="F159" s="7">
        <f t="shared" si="31"/>
        <v>3</v>
      </c>
      <c r="G159" s="1">
        <f t="shared" si="32"/>
        <v>250</v>
      </c>
      <c r="H159" s="2">
        <f t="shared" si="33"/>
        <v>0.43327556325823224</v>
      </c>
      <c r="I159" s="8"/>
      <c r="J159" s="2">
        <f t="shared" si="34"/>
        <v>0.24956672443674177</v>
      </c>
      <c r="K159" s="2">
        <f t="shared" si="35"/>
        <v>0.68284228769497402</v>
      </c>
      <c r="L159" s="2">
        <f t="shared" si="36"/>
        <v>4.6793760831889082E-2</v>
      </c>
      <c r="M159" s="2">
        <f t="shared" si="37"/>
        <v>2.0797227036395131E-2</v>
      </c>
      <c r="N159" s="56">
        <v>144</v>
      </c>
      <c r="O159" s="56">
        <v>394</v>
      </c>
      <c r="P159" s="56">
        <v>27</v>
      </c>
      <c r="Q159" s="56"/>
      <c r="R159" s="56"/>
      <c r="S159" s="56"/>
      <c r="T159" s="57"/>
      <c r="X159" s="53">
        <v>0</v>
      </c>
      <c r="Y159" s="53">
        <v>12</v>
      </c>
      <c r="Z159" s="53"/>
      <c r="AA159" s="53"/>
      <c r="AB159" s="53"/>
      <c r="AG159" t="str">
        <f t="shared" si="41"/>
        <v>Exeter</v>
      </c>
      <c r="AH159" t="s">
        <v>1369</v>
      </c>
      <c r="AI159">
        <v>2</v>
      </c>
      <c r="AK159">
        <v>2</v>
      </c>
      <c r="AL159" s="91">
        <v>23</v>
      </c>
      <c r="AM159" s="93">
        <v>19</v>
      </c>
      <c r="AN159" s="93">
        <v>110</v>
      </c>
      <c r="AO159" s="96">
        <v>24110</v>
      </c>
      <c r="AP159" s="96">
        <f t="shared" si="39"/>
        <v>23019</v>
      </c>
      <c r="AQ159" t="s">
        <v>298</v>
      </c>
      <c r="AR159">
        <f t="shared" si="40"/>
        <v>2324110</v>
      </c>
      <c r="AS159" s="1">
        <v>6</v>
      </c>
      <c r="AU159" s="1"/>
      <c r="AW159" s="53"/>
      <c r="AX159" s="117"/>
    </row>
    <row r="160" spans="1:50" ht="14" hidden="1" customHeight="1" outlineLevel="1" x14ac:dyDescent="0.2">
      <c r="A160" t="s">
        <v>2339</v>
      </c>
      <c r="B160" s="9" t="s">
        <v>2109</v>
      </c>
      <c r="C160" s="1">
        <f t="shared" si="38"/>
        <v>3389</v>
      </c>
      <c r="D160" s="7">
        <f>IF(N160&gt;0, RANK(N160,(N160:P160,Q160:AE160)),0)</f>
        <v>2</v>
      </c>
      <c r="E160" s="7">
        <f>IF(O160&gt;0,RANK(O160,(N160:P160,Q160:AE160)),0)</f>
        <v>1</v>
      </c>
      <c r="F160" s="7">
        <f t="shared" si="31"/>
        <v>3</v>
      </c>
      <c r="G160" s="1">
        <f t="shared" si="32"/>
        <v>891</v>
      </c>
      <c r="H160" s="2">
        <f t="shared" si="33"/>
        <v>0.2629094128061375</v>
      </c>
      <c r="I160" s="8"/>
      <c r="J160" s="2">
        <f t="shared" si="34"/>
        <v>0.32753024491000293</v>
      </c>
      <c r="K160" s="2">
        <f t="shared" si="35"/>
        <v>0.59043965771614049</v>
      </c>
      <c r="L160" s="2">
        <f t="shared" si="36"/>
        <v>6.1079964591324871E-2</v>
      </c>
      <c r="M160" s="2">
        <f t="shared" si="37"/>
        <v>2.0950132782531709E-2</v>
      </c>
      <c r="N160" s="56">
        <v>1110</v>
      </c>
      <c r="O160" s="56">
        <v>2001</v>
      </c>
      <c r="P160" s="56">
        <v>207</v>
      </c>
      <c r="Q160" s="56"/>
      <c r="R160" s="56"/>
      <c r="S160" s="56"/>
      <c r="T160" s="57"/>
      <c r="X160" s="53">
        <v>1</v>
      </c>
      <c r="Y160" s="53">
        <v>70</v>
      </c>
      <c r="Z160" s="53"/>
      <c r="AA160" s="53"/>
      <c r="AB160" s="53"/>
      <c r="AG160" t="str">
        <f t="shared" si="41"/>
        <v>Fairfield</v>
      </c>
      <c r="AH160" t="s">
        <v>1798</v>
      </c>
      <c r="AI160">
        <v>2</v>
      </c>
      <c r="AK160">
        <v>2</v>
      </c>
      <c r="AL160" s="91">
        <v>23</v>
      </c>
      <c r="AM160" s="93">
        <v>25</v>
      </c>
      <c r="AN160" s="93">
        <v>60</v>
      </c>
      <c r="AO160" s="96">
        <v>24320</v>
      </c>
      <c r="AP160" s="96">
        <f t="shared" si="39"/>
        <v>23025</v>
      </c>
      <c r="AQ160" t="s">
        <v>298</v>
      </c>
      <c r="AR160">
        <f t="shared" si="40"/>
        <v>2324320</v>
      </c>
      <c r="AS160" s="1">
        <v>32</v>
      </c>
      <c r="AU160" s="1"/>
      <c r="AW160" s="53"/>
      <c r="AX160" s="117"/>
    </row>
    <row r="161" spans="1:50" ht="14" hidden="1" customHeight="1" outlineLevel="1" x14ac:dyDescent="0.2">
      <c r="A161" t="s">
        <v>1469</v>
      </c>
      <c r="B161" s="9" t="s">
        <v>2109</v>
      </c>
      <c r="C161" s="1">
        <f t="shared" si="38"/>
        <v>9057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 t="shared" si="31"/>
        <v>3</v>
      </c>
      <c r="G161" s="1">
        <f t="shared" si="32"/>
        <v>1383</v>
      </c>
      <c r="H161" s="2">
        <f t="shared" si="33"/>
        <v>0.15269956939383902</v>
      </c>
      <c r="I161" s="8"/>
      <c r="J161" s="2">
        <f t="shared" si="34"/>
        <v>0.55647565419012923</v>
      </c>
      <c r="K161" s="2">
        <f t="shared" si="35"/>
        <v>0.40377608479629018</v>
      </c>
      <c r="L161" s="2">
        <f t="shared" si="36"/>
        <v>3.4006845533841229E-2</v>
      </c>
      <c r="M161" s="2">
        <f t="shared" si="37"/>
        <v>5.7414154797393591E-3</v>
      </c>
      <c r="N161" s="56">
        <v>5040</v>
      </c>
      <c r="O161" s="56">
        <v>3657</v>
      </c>
      <c r="P161" s="56">
        <v>308</v>
      </c>
      <c r="Q161" s="56"/>
      <c r="R161" s="56"/>
      <c r="S161" s="56"/>
      <c r="T161" s="57"/>
      <c r="X161" s="53">
        <v>3</v>
      </c>
      <c r="Y161" s="53">
        <v>49</v>
      </c>
      <c r="Z161" s="53"/>
      <c r="AA161" s="53"/>
      <c r="AB161" s="53"/>
      <c r="AG161" t="str">
        <f t="shared" si="41"/>
        <v>Falmouth</v>
      </c>
      <c r="AH161" t="s">
        <v>162</v>
      </c>
      <c r="AI161">
        <v>1</v>
      </c>
      <c r="AK161">
        <v>2</v>
      </c>
      <c r="AL161" s="91">
        <v>23</v>
      </c>
      <c r="AM161" s="93">
        <v>5</v>
      </c>
      <c r="AN161" s="93">
        <v>35</v>
      </c>
      <c r="AO161" s="96">
        <v>24495</v>
      </c>
      <c r="AP161" s="96">
        <f t="shared" si="39"/>
        <v>23005</v>
      </c>
      <c r="AQ161" t="s">
        <v>298</v>
      </c>
      <c r="AR161">
        <f t="shared" si="40"/>
        <v>2324495</v>
      </c>
      <c r="AS161" s="1">
        <v>77</v>
      </c>
      <c r="AU161" s="1"/>
      <c r="AW161" s="53"/>
      <c r="AX161" s="117"/>
    </row>
    <row r="162" spans="1:50" ht="14" hidden="1" customHeight="1" outlineLevel="1" x14ac:dyDescent="0.2">
      <c r="A162" t="s">
        <v>281</v>
      </c>
      <c r="B162" s="9" t="s">
        <v>2109</v>
      </c>
      <c r="C162" s="1">
        <f t="shared" si="38"/>
        <v>1747</v>
      </c>
      <c r="D162" s="7">
        <f>IF(N162&gt;0, RANK(N162,(N162:P162,Q162:AE162)),0)</f>
        <v>2</v>
      </c>
      <c r="E162" s="7">
        <f>IF(O162&gt;0,RANK(O162,(N162:P162,Q162:AE162)),0)</f>
        <v>1</v>
      </c>
      <c r="F162" s="7">
        <f t="shared" si="31"/>
        <v>3</v>
      </c>
      <c r="G162" s="1">
        <f t="shared" si="32"/>
        <v>204</v>
      </c>
      <c r="H162" s="2">
        <f t="shared" si="33"/>
        <v>0.11677160847166572</v>
      </c>
      <c r="I162" s="8"/>
      <c r="J162" s="2">
        <f t="shared" si="34"/>
        <v>0.40812821980538067</v>
      </c>
      <c r="K162" s="2">
        <f t="shared" si="35"/>
        <v>0.5248998282770464</v>
      </c>
      <c r="L162" s="2">
        <f t="shared" si="36"/>
        <v>4.5220377790497999E-2</v>
      </c>
      <c r="M162" s="2">
        <f t="shared" si="37"/>
        <v>2.1751574127074992E-2</v>
      </c>
      <c r="N162" s="56">
        <v>713</v>
      </c>
      <c r="O162" s="56">
        <v>917</v>
      </c>
      <c r="P162" s="56">
        <v>79</v>
      </c>
      <c r="Q162" s="56"/>
      <c r="R162" s="56"/>
      <c r="S162" s="56"/>
      <c r="T162" s="57"/>
      <c r="X162" s="53">
        <v>0</v>
      </c>
      <c r="Y162" s="53">
        <v>38</v>
      </c>
      <c r="Z162" s="53"/>
      <c r="AA162" s="53"/>
      <c r="AB162" s="53"/>
      <c r="AG162" t="str">
        <f t="shared" si="41"/>
        <v>Farmingdale</v>
      </c>
      <c r="AH162" t="s">
        <v>270</v>
      </c>
      <c r="AI162">
        <v>1</v>
      </c>
      <c r="AK162">
        <v>2</v>
      </c>
      <c r="AL162" s="91">
        <v>23</v>
      </c>
      <c r="AM162" s="93">
        <v>11</v>
      </c>
      <c r="AN162" s="93">
        <v>40</v>
      </c>
      <c r="AO162" s="96">
        <v>24670</v>
      </c>
      <c r="AP162" s="96">
        <f t="shared" si="39"/>
        <v>23011</v>
      </c>
      <c r="AQ162" t="s">
        <v>298</v>
      </c>
      <c r="AR162">
        <f t="shared" si="40"/>
        <v>2324670</v>
      </c>
      <c r="AS162" s="1">
        <v>8</v>
      </c>
      <c r="AU162" s="1"/>
      <c r="AW162" s="53"/>
      <c r="AX162" s="117"/>
    </row>
    <row r="163" spans="1:50" ht="14" hidden="1" customHeight="1" outlineLevel="1" x14ac:dyDescent="0.2">
      <c r="A163" t="s">
        <v>2532</v>
      </c>
      <c r="B163" s="9" t="s">
        <v>2109</v>
      </c>
      <c r="C163" s="1">
        <f t="shared" si="38"/>
        <v>3907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 t="shared" si="31"/>
        <v>3</v>
      </c>
      <c r="G163" s="1">
        <f t="shared" si="32"/>
        <v>78</v>
      </c>
      <c r="H163" s="2">
        <f t="shared" si="33"/>
        <v>1.9964166879959049E-2</v>
      </c>
      <c r="I163" s="8"/>
      <c r="J163" s="2">
        <f t="shared" si="34"/>
        <v>0.44842590222677248</v>
      </c>
      <c r="K163" s="2">
        <f t="shared" si="35"/>
        <v>0.46839006910673153</v>
      </c>
      <c r="L163" s="2">
        <f t="shared" si="36"/>
        <v>6.449961607371385E-2</v>
      </c>
      <c r="M163" s="2">
        <f t="shared" si="37"/>
        <v>1.868441259278214E-2</v>
      </c>
      <c r="N163" s="56">
        <v>1752</v>
      </c>
      <c r="O163" s="56">
        <v>1830</v>
      </c>
      <c r="P163" s="56">
        <v>252</v>
      </c>
      <c r="Q163" s="56"/>
      <c r="R163" s="56"/>
      <c r="S163" s="56"/>
      <c r="T163" s="57"/>
      <c r="X163" s="53">
        <v>0</v>
      </c>
      <c r="Y163" s="53">
        <v>73</v>
      </c>
      <c r="Z163" s="53"/>
      <c r="AA163" s="53"/>
      <c r="AB163" s="53"/>
      <c r="AG163" t="str">
        <f t="shared" si="41"/>
        <v>Farmington</v>
      </c>
      <c r="AH163" t="s">
        <v>2356</v>
      </c>
      <c r="AI163">
        <v>2</v>
      </c>
      <c r="AK163">
        <v>2</v>
      </c>
      <c r="AL163" s="91">
        <v>23</v>
      </c>
      <c r="AM163" s="93">
        <v>7</v>
      </c>
      <c r="AN163" s="93">
        <v>35</v>
      </c>
      <c r="AO163" s="96">
        <v>24775</v>
      </c>
      <c r="AP163" s="96">
        <f t="shared" si="39"/>
        <v>23007</v>
      </c>
      <c r="AQ163" t="s">
        <v>298</v>
      </c>
      <c r="AR163">
        <f t="shared" si="40"/>
        <v>2324775</v>
      </c>
      <c r="AS163" s="1">
        <v>59</v>
      </c>
      <c r="AU163" s="1"/>
      <c r="AW163" s="53"/>
      <c r="AX163" s="117"/>
    </row>
    <row r="164" spans="1:50" ht="14" hidden="1" customHeight="1" outlineLevel="1" x14ac:dyDescent="0.2">
      <c r="A164" t="s">
        <v>1909</v>
      </c>
      <c r="B164" s="9" t="s">
        <v>2109</v>
      </c>
      <c r="C164" s="1">
        <f t="shared" si="38"/>
        <v>832</v>
      </c>
      <c r="D164" s="7">
        <f>IF(N164&gt;0, RANK(N164,(N164:P164,Q164:AE164)),0)</f>
        <v>2</v>
      </c>
      <c r="E164" s="7">
        <f>IF(O164&gt;0,RANK(O164,(N164:P164,Q164:AE164)),0)</f>
        <v>1</v>
      </c>
      <c r="F164" s="7">
        <f t="shared" si="31"/>
        <v>3</v>
      </c>
      <c r="G164" s="1">
        <f t="shared" si="32"/>
        <v>140</v>
      </c>
      <c r="H164" s="2">
        <f t="shared" si="33"/>
        <v>0.16826923076923078</v>
      </c>
      <c r="I164" s="8"/>
      <c r="J164" s="2">
        <f t="shared" si="34"/>
        <v>0.38221153846153844</v>
      </c>
      <c r="K164" s="2">
        <f t="shared" si="35"/>
        <v>0.55048076923076927</v>
      </c>
      <c r="L164" s="2">
        <f t="shared" si="36"/>
        <v>5.1682692307692304E-2</v>
      </c>
      <c r="M164" s="2">
        <f t="shared" si="37"/>
        <v>1.5624999999999986E-2</v>
      </c>
      <c r="N164" s="56">
        <v>318</v>
      </c>
      <c r="O164" s="56">
        <v>458</v>
      </c>
      <c r="P164" s="56">
        <v>43</v>
      </c>
      <c r="Q164" s="56"/>
      <c r="R164" s="56"/>
      <c r="S164" s="56"/>
      <c r="T164" s="57"/>
      <c r="X164" s="53">
        <v>0</v>
      </c>
      <c r="Y164" s="53">
        <v>13</v>
      </c>
      <c r="Z164" s="53"/>
      <c r="AA164" s="53"/>
      <c r="AB164" s="53"/>
      <c r="AG164" t="str">
        <f t="shared" si="41"/>
        <v>Fayette</v>
      </c>
      <c r="AH164" t="s">
        <v>270</v>
      </c>
      <c r="AI164">
        <v>2</v>
      </c>
      <c r="AK164">
        <v>2</v>
      </c>
      <c r="AL164" s="91">
        <v>23</v>
      </c>
      <c r="AM164" s="93">
        <v>11</v>
      </c>
      <c r="AN164" s="93">
        <v>45</v>
      </c>
      <c r="AO164" s="96">
        <v>24950</v>
      </c>
      <c r="AP164" s="96">
        <f t="shared" si="39"/>
        <v>23011</v>
      </c>
      <c r="AQ164" t="s">
        <v>298</v>
      </c>
      <c r="AR164">
        <f t="shared" si="40"/>
        <v>2324950</v>
      </c>
      <c r="AS164" s="1">
        <v>0</v>
      </c>
      <c r="AU164" s="1"/>
      <c r="AW164" s="53"/>
      <c r="AX164" s="117"/>
    </row>
    <row r="165" spans="1:50" ht="14" hidden="1" customHeight="1" outlineLevel="1" x14ac:dyDescent="0.2">
      <c r="A165" t="s">
        <v>3047</v>
      </c>
      <c r="B165" s="9" t="s">
        <v>2109</v>
      </c>
      <c r="C165" s="1">
        <f t="shared" si="38"/>
        <v>0</v>
      </c>
      <c r="D165" s="7">
        <f>IF(N165&gt;0, RANK(N165,(N165:P165,Q165:AE165)),0)</f>
        <v>0</v>
      </c>
      <c r="E165" s="7">
        <f>IF(O165&gt;0,RANK(O165,(N165:P165,Q165:AE165)),0)</f>
        <v>0</v>
      </c>
      <c r="F165" s="7">
        <f t="shared" ref="F165" si="42">IF(P165&gt;0,RANK(P165,(N165:AE165)),0)</f>
        <v>0</v>
      </c>
      <c r="G165" s="1">
        <f t="shared" ref="G165" si="43">IF(C165&gt;0,MAX(N165:P165)-LARGE(N165:P165,2),0)</f>
        <v>0</v>
      </c>
      <c r="H165" s="2">
        <f t="shared" ref="H165" si="44">IF(C165&gt;0,G165/C165,0)</f>
        <v>0</v>
      </c>
      <c r="I165" s="8"/>
      <c r="J165" s="2" t="str">
        <f t="shared" ref="J165" si="45">IF(C165=0,"-",N165/C165)</f>
        <v>-</v>
      </c>
      <c r="K165" s="2" t="str">
        <f t="shared" ref="K165" si="46">IF(C165=0,"-",O165/C165)</f>
        <v>-</v>
      </c>
      <c r="L165" s="2" t="str">
        <f t="shared" ref="L165" si="47">IF(C165=0,"-",P165/C165)</f>
        <v>-</v>
      </c>
      <c r="M165" s="2" t="str">
        <f t="shared" ref="M165" si="48">IF(C165=0,"-",(1-J165-K165-L165))</f>
        <v>-</v>
      </c>
      <c r="N165" s="56"/>
      <c r="O165" s="56"/>
      <c r="P165" s="56"/>
      <c r="Q165" s="56"/>
      <c r="R165" s="56"/>
      <c r="S165" s="56"/>
      <c r="T165" s="57"/>
      <c r="Y165" s="53"/>
      <c r="Z165" s="53"/>
      <c r="AA165" s="53"/>
      <c r="AB165" s="53"/>
      <c r="AG165" t="str">
        <f t="shared" si="41"/>
        <v>Fletcher's Landing</v>
      </c>
      <c r="AH165" t="s">
        <v>12</v>
      </c>
      <c r="AI165">
        <v>2</v>
      </c>
      <c r="AL165" s="91">
        <v>23</v>
      </c>
      <c r="AM165" s="93">
        <v>9</v>
      </c>
      <c r="AO165" s="96">
        <v>54050</v>
      </c>
      <c r="AP165" s="96">
        <f t="shared" si="39"/>
        <v>23009</v>
      </c>
      <c r="AQ165" t="s">
        <v>2328</v>
      </c>
      <c r="AR165">
        <f t="shared" si="40"/>
        <v>2354050</v>
      </c>
      <c r="AU165" s="1"/>
      <c r="AW165" s="53"/>
      <c r="AX165" s="117"/>
    </row>
    <row r="166" spans="1:50" ht="14" hidden="1" customHeight="1" outlineLevel="1" x14ac:dyDescent="0.2">
      <c r="A166" t="s">
        <v>539</v>
      </c>
      <c r="B166" s="9" t="s">
        <v>2109</v>
      </c>
      <c r="C166" s="1">
        <f t="shared" si="38"/>
        <v>1701</v>
      </c>
      <c r="D166" s="7">
        <f>IF(N166&gt;0, RANK(N166,(N166:P166,Q166:AE166)),0)</f>
        <v>2</v>
      </c>
      <c r="E166" s="7">
        <f>IF(O166&gt;0,RANK(O166,(N166:P166,Q166:AE166)),0)</f>
        <v>1</v>
      </c>
      <c r="F166" s="7">
        <f t="shared" si="31"/>
        <v>3</v>
      </c>
      <c r="G166" s="1">
        <f t="shared" si="32"/>
        <v>655</v>
      </c>
      <c r="H166" s="2">
        <f t="shared" si="33"/>
        <v>0.38506760728982953</v>
      </c>
      <c r="I166" s="8"/>
      <c r="J166" s="2">
        <f t="shared" si="34"/>
        <v>0.27924750146972371</v>
      </c>
      <c r="K166" s="2">
        <f t="shared" si="35"/>
        <v>0.66431510875955324</v>
      </c>
      <c r="L166" s="2">
        <f t="shared" si="36"/>
        <v>3.292181069958848E-2</v>
      </c>
      <c r="M166" s="2">
        <f t="shared" si="37"/>
        <v>2.351557907113451E-2</v>
      </c>
      <c r="N166" s="56">
        <v>475</v>
      </c>
      <c r="O166" s="56">
        <v>1130</v>
      </c>
      <c r="P166" s="56">
        <v>56</v>
      </c>
      <c r="Q166" s="56"/>
      <c r="R166" s="56"/>
      <c r="S166" s="56"/>
      <c r="T166" s="57"/>
      <c r="X166" s="53">
        <v>2</v>
      </c>
      <c r="Y166" s="53">
        <v>38</v>
      </c>
      <c r="Z166" s="53"/>
      <c r="AA166" s="53"/>
      <c r="AB166" s="53"/>
      <c r="AG166" t="str">
        <f t="shared" si="41"/>
        <v>Fort Fairfield</v>
      </c>
      <c r="AH166" t="s">
        <v>2472</v>
      </c>
      <c r="AI166">
        <v>2</v>
      </c>
      <c r="AK166">
        <v>2</v>
      </c>
      <c r="AL166" s="91">
        <v>23</v>
      </c>
      <c r="AM166" s="93">
        <v>3</v>
      </c>
      <c r="AN166" s="93">
        <v>95</v>
      </c>
      <c r="AO166" s="96">
        <v>25615</v>
      </c>
      <c r="AP166" s="96">
        <f t="shared" si="39"/>
        <v>23003</v>
      </c>
      <c r="AQ166" t="s">
        <v>298</v>
      </c>
      <c r="AR166">
        <f t="shared" si="40"/>
        <v>2325615</v>
      </c>
      <c r="AS166" s="1">
        <v>20</v>
      </c>
      <c r="AU166" s="1"/>
      <c r="AW166" s="53"/>
      <c r="AX166" s="117"/>
    </row>
    <row r="167" spans="1:50" ht="14" hidden="1" customHeight="1" outlineLevel="1" x14ac:dyDescent="0.2">
      <c r="A167" t="s">
        <v>845</v>
      </c>
      <c r="B167" s="9" t="s">
        <v>2109</v>
      </c>
      <c r="C167" s="1">
        <f t="shared" si="38"/>
        <v>2259</v>
      </c>
      <c r="D167" s="7">
        <f>IF(N167&gt;0, RANK(N167,(N167:P167,Q167:AE167)),0)</f>
        <v>2</v>
      </c>
      <c r="E167" s="7">
        <f>IF(O167&gt;0,RANK(O167,(N167:P167,Q167:AE167)),0)</f>
        <v>1</v>
      </c>
      <c r="F167" s="7">
        <f t="shared" si="31"/>
        <v>3</v>
      </c>
      <c r="G167" s="1">
        <f t="shared" si="32"/>
        <v>533</v>
      </c>
      <c r="H167" s="2">
        <f t="shared" si="33"/>
        <v>0.23594510845506861</v>
      </c>
      <c r="I167" s="8"/>
      <c r="J167" s="2">
        <f t="shared" si="34"/>
        <v>0.35723771580345287</v>
      </c>
      <c r="K167" s="2">
        <f t="shared" si="35"/>
        <v>0.59318282425852142</v>
      </c>
      <c r="L167" s="2">
        <f t="shared" si="36"/>
        <v>3.4528552456839307E-2</v>
      </c>
      <c r="M167" s="2">
        <f t="shared" si="37"/>
        <v>1.5050907481186399E-2</v>
      </c>
      <c r="N167" s="56">
        <v>807</v>
      </c>
      <c r="O167" s="56">
        <v>1340</v>
      </c>
      <c r="P167" s="56">
        <v>78</v>
      </c>
      <c r="Q167" s="56"/>
      <c r="R167" s="56"/>
      <c r="S167" s="56"/>
      <c r="T167" s="57"/>
      <c r="X167" s="53">
        <v>0</v>
      </c>
      <c r="Y167" s="53">
        <v>34</v>
      </c>
      <c r="Z167" s="53"/>
      <c r="AA167" s="53"/>
      <c r="AB167" s="53"/>
      <c r="AG167" t="str">
        <f t="shared" si="41"/>
        <v>Fort Kent</v>
      </c>
      <c r="AH167" t="s">
        <v>2472</v>
      </c>
      <c r="AI167">
        <v>2</v>
      </c>
      <c r="AK167">
        <v>2</v>
      </c>
      <c r="AL167" s="91">
        <v>23</v>
      </c>
      <c r="AM167" s="93">
        <v>3</v>
      </c>
      <c r="AN167" s="93">
        <v>100</v>
      </c>
      <c r="AO167" s="96">
        <v>25755</v>
      </c>
      <c r="AP167" s="96">
        <f t="shared" si="39"/>
        <v>23003</v>
      </c>
      <c r="AQ167" t="s">
        <v>298</v>
      </c>
      <c r="AR167">
        <f t="shared" si="40"/>
        <v>2325755</v>
      </c>
      <c r="AS167" s="1">
        <v>47</v>
      </c>
      <c r="AU167" s="1"/>
      <c r="AW167" s="53"/>
      <c r="AX167" s="117"/>
    </row>
    <row r="168" spans="1:50" ht="14" hidden="1" customHeight="1" outlineLevel="1" x14ac:dyDescent="0.2">
      <c r="A168" t="s">
        <v>397</v>
      </c>
      <c r="B168" s="9" t="s">
        <v>2109</v>
      </c>
      <c r="C168" s="1">
        <f t="shared" si="38"/>
        <v>686</v>
      </c>
      <c r="D168" s="7">
        <f>IF(N168&gt;0, RANK(N168,(N168:P168,Q168:AE168)),0)</f>
        <v>2</v>
      </c>
      <c r="E168" s="7">
        <f>IF(O168&gt;0,RANK(O168,(N168:P168,Q168:AE168)),0)</f>
        <v>1</v>
      </c>
      <c r="F168" s="7">
        <f t="shared" si="31"/>
        <v>3</v>
      </c>
      <c r="G168" s="1">
        <f t="shared" si="32"/>
        <v>320</v>
      </c>
      <c r="H168" s="2">
        <f t="shared" si="33"/>
        <v>0.46647230320699706</v>
      </c>
      <c r="I168" s="8"/>
      <c r="J168" s="2">
        <f t="shared" si="34"/>
        <v>0.22740524781341107</v>
      </c>
      <c r="K168" s="2">
        <f t="shared" si="35"/>
        <v>0.69387755102040816</v>
      </c>
      <c r="L168" s="2">
        <f t="shared" si="36"/>
        <v>5.1020408163265307E-2</v>
      </c>
      <c r="M168" s="2">
        <f t="shared" si="37"/>
        <v>2.7696793002915443E-2</v>
      </c>
      <c r="N168" s="56">
        <v>156</v>
      </c>
      <c r="O168" s="56">
        <v>476</v>
      </c>
      <c r="P168" s="56">
        <v>35</v>
      </c>
      <c r="Q168" s="56"/>
      <c r="R168" s="56"/>
      <c r="S168" s="56"/>
      <c r="T168" s="57"/>
      <c r="X168" s="53">
        <v>0</v>
      </c>
      <c r="Y168" s="53">
        <v>19</v>
      </c>
      <c r="Z168" s="53"/>
      <c r="AA168" s="53"/>
      <c r="AB168" s="53"/>
      <c r="AG168" t="str">
        <f t="shared" si="41"/>
        <v>Frankfort</v>
      </c>
      <c r="AH168" t="s">
        <v>120</v>
      </c>
      <c r="AI168">
        <v>2</v>
      </c>
      <c r="AK168">
        <v>2</v>
      </c>
      <c r="AL168" s="91">
        <v>23</v>
      </c>
      <c r="AM168" s="93">
        <v>27</v>
      </c>
      <c r="AN168" s="93">
        <v>25</v>
      </c>
      <c r="AO168" s="96">
        <v>26280</v>
      </c>
      <c r="AP168" s="96">
        <f t="shared" si="39"/>
        <v>23027</v>
      </c>
      <c r="AQ168" t="s">
        <v>298</v>
      </c>
      <c r="AR168">
        <f t="shared" si="40"/>
        <v>2326280</v>
      </c>
      <c r="AS168" s="1">
        <v>7</v>
      </c>
      <c r="AU168" s="1"/>
      <c r="AW168" s="53"/>
      <c r="AX168" s="117"/>
    </row>
    <row r="169" spans="1:50" ht="14" hidden="1" customHeight="1" outlineLevel="1" x14ac:dyDescent="0.2">
      <c r="A169" t="s">
        <v>2356</v>
      </c>
      <c r="B169" s="9" t="s">
        <v>2109</v>
      </c>
      <c r="C169" s="1">
        <f t="shared" si="38"/>
        <v>855</v>
      </c>
      <c r="D169" s="7">
        <f>IF(N169&gt;0, RANK(N169,(N169:P169,Q169:AE169)),0)</f>
        <v>2</v>
      </c>
      <c r="E169" s="7">
        <f>IF(O169&gt;0,RANK(O169,(N169:P169,Q169:AE169)),0)</f>
        <v>1</v>
      </c>
      <c r="F169" s="7">
        <f t="shared" si="31"/>
        <v>3</v>
      </c>
      <c r="G169" s="1">
        <f t="shared" si="32"/>
        <v>211</v>
      </c>
      <c r="H169" s="2">
        <f t="shared" si="33"/>
        <v>0.24678362573099416</v>
      </c>
      <c r="I169" s="8"/>
      <c r="J169" s="2">
        <f t="shared" si="34"/>
        <v>0.33684210526315789</v>
      </c>
      <c r="K169" s="2">
        <f t="shared" si="35"/>
        <v>0.58362573099415205</v>
      </c>
      <c r="L169" s="2">
        <f t="shared" si="36"/>
        <v>5.3801169590643273E-2</v>
      </c>
      <c r="M169" s="2">
        <f t="shared" si="37"/>
        <v>2.5730994152046847E-2</v>
      </c>
      <c r="N169" s="56">
        <v>288</v>
      </c>
      <c r="O169" s="56">
        <v>499</v>
      </c>
      <c r="P169" s="56">
        <v>46</v>
      </c>
      <c r="Q169" s="56"/>
      <c r="R169" s="56"/>
      <c r="S169" s="56"/>
      <c r="T169" s="57"/>
      <c r="X169" s="53">
        <v>0</v>
      </c>
      <c r="Y169" s="53">
        <v>22</v>
      </c>
      <c r="Z169" s="53"/>
      <c r="AA169" s="53"/>
      <c r="AB169" s="53"/>
      <c r="AG169" t="str">
        <f t="shared" si="41"/>
        <v>Franklin</v>
      </c>
      <c r="AH169" t="s">
        <v>12</v>
      </c>
      <c r="AI169">
        <v>2</v>
      </c>
      <c r="AK169">
        <v>2</v>
      </c>
      <c r="AL169" s="91">
        <v>23</v>
      </c>
      <c r="AM169" s="93">
        <v>9</v>
      </c>
      <c r="AN169" s="93">
        <v>70</v>
      </c>
      <c r="AO169" s="96">
        <v>26350</v>
      </c>
      <c r="AP169" s="96">
        <f t="shared" si="39"/>
        <v>23009</v>
      </c>
      <c r="AQ169" t="s">
        <v>298</v>
      </c>
      <c r="AR169">
        <f t="shared" si="40"/>
        <v>2326350</v>
      </c>
      <c r="AS169" s="1">
        <v>16</v>
      </c>
      <c r="AU169" s="1"/>
      <c r="AW169" s="53"/>
      <c r="AX169" s="117"/>
    </row>
    <row r="170" spans="1:50" ht="14" hidden="1" customHeight="1" outlineLevel="1" x14ac:dyDescent="0.2">
      <c r="A170" t="s">
        <v>304</v>
      </c>
      <c r="B170" s="9" t="s">
        <v>2109</v>
      </c>
      <c r="C170" s="1">
        <f t="shared" si="38"/>
        <v>464</v>
      </c>
      <c r="D170" s="7">
        <f>IF(N170&gt;0, RANK(N170,(N170:P170,Q170:AE170)),0)</f>
        <v>2</v>
      </c>
      <c r="E170" s="7">
        <f>IF(O170&gt;0,RANK(O170,(N170:P170,Q170:AE170)),0)</f>
        <v>1</v>
      </c>
      <c r="F170" s="7">
        <f t="shared" ref="F170:F172" si="49">IF(P170&gt;0,RANK(P170,(N170:AE170)),0)</f>
        <v>3</v>
      </c>
      <c r="G170" s="1">
        <f t="shared" ref="G170:G172" si="50">IF(C170&gt;0,MAX(N170:P170)-LARGE(N170:P170,2),0)</f>
        <v>79</v>
      </c>
      <c r="H170" s="2">
        <f t="shared" ref="H170:H172" si="51">IF(C170&gt;0,G170/C170,0)</f>
        <v>0.17025862068965517</v>
      </c>
      <c r="I170" s="8"/>
      <c r="J170" s="2">
        <f t="shared" ref="J170:J172" si="52">IF(C170=0,"-",N170/C170)</f>
        <v>0.36206896551724138</v>
      </c>
      <c r="K170" s="2">
        <f t="shared" ref="K170:K172" si="53">IF(C170=0,"-",O170/C170)</f>
        <v>0.53232758620689657</v>
      </c>
      <c r="L170" s="2">
        <f t="shared" ref="L170:L172" si="54">IF(C170=0,"-",P170/C170)</f>
        <v>9.4827586206896547E-2</v>
      </c>
      <c r="M170" s="2">
        <f t="shared" ref="M170:M172" si="55">IF(C170=0,"-",(1-J170-K170-L170))</f>
        <v>1.0775862068965553E-2</v>
      </c>
      <c r="N170" s="56">
        <v>168</v>
      </c>
      <c r="O170" s="56">
        <v>247</v>
      </c>
      <c r="P170" s="56">
        <v>44</v>
      </c>
      <c r="Q170" s="56"/>
      <c r="R170" s="56"/>
      <c r="S170" s="56"/>
      <c r="T170" s="57"/>
      <c r="X170" s="53">
        <v>0</v>
      </c>
      <c r="Y170" s="53">
        <v>5</v>
      </c>
      <c r="Z170" s="53"/>
      <c r="AA170" s="53"/>
      <c r="AB170" s="53"/>
      <c r="AG170" t="str">
        <f t="shared" si="41"/>
        <v>Freedom</v>
      </c>
      <c r="AH170" t="s">
        <v>120</v>
      </c>
      <c r="AI170">
        <v>2</v>
      </c>
      <c r="AK170">
        <v>2</v>
      </c>
      <c r="AL170" s="91">
        <v>23</v>
      </c>
      <c r="AM170" s="93">
        <v>27</v>
      </c>
      <c r="AN170" s="93">
        <v>30</v>
      </c>
      <c r="AO170" s="96">
        <v>26420</v>
      </c>
      <c r="AP170" s="96">
        <f t="shared" si="39"/>
        <v>23027</v>
      </c>
      <c r="AQ170" t="s">
        <v>298</v>
      </c>
      <c r="AR170">
        <f t="shared" si="40"/>
        <v>2326420</v>
      </c>
      <c r="AS170" s="1">
        <v>10</v>
      </c>
      <c r="AU170" s="1"/>
      <c r="AW170" s="53"/>
      <c r="AX170" s="117"/>
    </row>
    <row r="171" spans="1:50" ht="14" hidden="1" customHeight="1" outlineLevel="1" x14ac:dyDescent="0.2">
      <c r="A171" t="s">
        <v>559</v>
      </c>
      <c r="B171" s="9" t="s">
        <v>2109</v>
      </c>
      <c r="C171" s="1">
        <f t="shared" si="38"/>
        <v>0</v>
      </c>
      <c r="D171" s="7">
        <f>IF(N171&gt;0, RANK(N171,(N171:P171,Q171:AE171)),0)</f>
        <v>0</v>
      </c>
      <c r="E171" s="7">
        <f>IF(O171&gt;0,RANK(O171,(N171:P171,Q171:AE171)),0)</f>
        <v>0</v>
      </c>
      <c r="F171" s="7">
        <f t="shared" si="49"/>
        <v>0</v>
      </c>
      <c r="G171" s="1">
        <f t="shared" si="50"/>
        <v>0</v>
      </c>
      <c r="H171" s="2">
        <f t="shared" si="51"/>
        <v>0</v>
      </c>
      <c r="I171" s="8"/>
      <c r="J171" s="2" t="str">
        <f t="shared" si="52"/>
        <v>-</v>
      </c>
      <c r="K171" s="2" t="str">
        <f t="shared" si="53"/>
        <v>-</v>
      </c>
      <c r="L171" s="2" t="str">
        <f t="shared" si="54"/>
        <v>-</v>
      </c>
      <c r="M171" s="2" t="str">
        <f t="shared" si="55"/>
        <v>-</v>
      </c>
      <c r="N171" s="56"/>
      <c r="O171" s="56"/>
      <c r="P171" s="56"/>
      <c r="Q171" s="56"/>
      <c r="R171" s="56"/>
      <c r="S171" s="56"/>
      <c r="T171" s="57"/>
      <c r="Y171" s="53"/>
      <c r="Z171" s="53"/>
      <c r="AA171" s="53"/>
      <c r="AB171" s="53"/>
      <c r="AG171" t="str">
        <f t="shared" si="41"/>
        <v>Freeman</v>
      </c>
      <c r="AH171" t="s">
        <v>2356</v>
      </c>
      <c r="AI171">
        <v>2</v>
      </c>
      <c r="AK171">
        <v>2</v>
      </c>
      <c r="AL171" s="91">
        <v>23</v>
      </c>
      <c r="AM171" s="93">
        <v>7</v>
      </c>
      <c r="AO171" s="96">
        <v>26500</v>
      </c>
      <c r="AP171" s="96">
        <f t="shared" si="39"/>
        <v>23007</v>
      </c>
      <c r="AQ171" t="s">
        <v>2328</v>
      </c>
      <c r="AR171">
        <f t="shared" si="40"/>
        <v>2326500</v>
      </c>
      <c r="AU171" s="1"/>
      <c r="AW171" s="53"/>
      <c r="AX171" s="117"/>
    </row>
    <row r="172" spans="1:50" ht="14" hidden="1" customHeight="1" outlineLevel="1" x14ac:dyDescent="0.2">
      <c r="A172" t="s">
        <v>799</v>
      </c>
      <c r="B172" s="9" t="s">
        <v>2109</v>
      </c>
      <c r="C172" s="1">
        <f t="shared" si="38"/>
        <v>6192</v>
      </c>
      <c r="D172" s="7">
        <f>IF(N172&gt;0, RANK(N172,(N172:P172,Q172:AE172)),0)</f>
        <v>1</v>
      </c>
      <c r="E172" s="7">
        <f>IF(O172&gt;0,RANK(O172,(N172:P172,Q172:AE172)),0)</f>
        <v>2</v>
      </c>
      <c r="F172" s="7">
        <f t="shared" si="49"/>
        <v>3</v>
      </c>
      <c r="G172" s="1">
        <f t="shared" si="50"/>
        <v>1577</v>
      </c>
      <c r="H172" s="2">
        <f t="shared" si="51"/>
        <v>0.25468346253229973</v>
      </c>
      <c r="I172" s="8"/>
      <c r="J172" s="2">
        <f t="shared" si="52"/>
        <v>0.60045219638242897</v>
      </c>
      <c r="K172" s="2">
        <f t="shared" si="53"/>
        <v>0.34576873385012918</v>
      </c>
      <c r="L172" s="2">
        <f t="shared" si="54"/>
        <v>4.6027131782945735E-2</v>
      </c>
      <c r="M172" s="2">
        <f t="shared" si="55"/>
        <v>7.75193798449611E-3</v>
      </c>
      <c r="N172" s="56">
        <v>3718</v>
      </c>
      <c r="O172" s="56">
        <v>2141</v>
      </c>
      <c r="P172" s="56">
        <v>285</v>
      </c>
      <c r="Q172" s="56"/>
      <c r="R172" s="56"/>
      <c r="S172" s="56"/>
      <c r="T172" s="57"/>
      <c r="X172" s="53">
        <v>1</v>
      </c>
      <c r="Y172" s="53">
        <v>47</v>
      </c>
      <c r="Z172" s="53"/>
      <c r="AA172" s="53"/>
      <c r="AB172" s="53"/>
      <c r="AG172" t="str">
        <f t="shared" si="41"/>
        <v>Freeport</v>
      </c>
      <c r="AH172" t="s">
        <v>162</v>
      </c>
      <c r="AI172">
        <v>1</v>
      </c>
      <c r="AK172">
        <v>2</v>
      </c>
      <c r="AL172" s="91">
        <v>23</v>
      </c>
      <c r="AM172" s="93">
        <v>5</v>
      </c>
      <c r="AN172" s="93">
        <v>40</v>
      </c>
      <c r="AO172" s="96">
        <v>26525</v>
      </c>
      <c r="AP172" s="96">
        <f t="shared" si="39"/>
        <v>23005</v>
      </c>
      <c r="AQ172" t="s">
        <v>298</v>
      </c>
      <c r="AR172">
        <f t="shared" si="40"/>
        <v>2326525</v>
      </c>
      <c r="AS172" s="1">
        <v>49</v>
      </c>
      <c r="AU172" s="1"/>
      <c r="AW172" s="53"/>
      <c r="AX172" s="117"/>
    </row>
    <row r="173" spans="1:50" ht="14" hidden="1" customHeight="1" outlineLevel="1" x14ac:dyDescent="0.2">
      <c r="A173" t="s">
        <v>46</v>
      </c>
      <c r="B173" s="9" t="s">
        <v>2109</v>
      </c>
      <c r="C173" s="1">
        <f t="shared" si="38"/>
        <v>33</v>
      </c>
      <c r="D173" s="7">
        <f>IF(N173&gt;0, RANK(N173,(N173:P173,Q173:AE173)),0)</f>
        <v>2</v>
      </c>
      <c r="E173" s="7">
        <f>IF(O173&gt;0,RANK(O173,(N173:P173,Q173:AE173)),0)</f>
        <v>1</v>
      </c>
      <c r="F173" s="7">
        <f t="shared" ref="F173:F202" si="56">IF(P173&gt;0,RANK(P173,(N173:AE173)),0)</f>
        <v>0</v>
      </c>
      <c r="G173" s="1">
        <f t="shared" ref="G173:G222" si="57">IF(C173&gt;0,MAX(N173:P173)-LARGE(N173:P173,2),0)</f>
        <v>11</v>
      </c>
      <c r="H173" s="2">
        <f t="shared" ref="H173:H222" si="58">IF(C173&gt;0,G173/C173,0)</f>
        <v>0.33333333333333331</v>
      </c>
      <c r="I173" s="8"/>
      <c r="J173" s="2">
        <f t="shared" ref="J173:J202" si="59">IF(C173=0,"-",N173/C173)</f>
        <v>0.33333333333333331</v>
      </c>
      <c r="K173" s="2">
        <f t="shared" ref="K173:K202" si="60">IF(C173=0,"-",O173/C173)</f>
        <v>0.66666666666666663</v>
      </c>
      <c r="L173" s="2">
        <f t="shared" ref="L173:L202" si="61">IF(C173=0,"-",P173/C173)</f>
        <v>0</v>
      </c>
      <c r="M173" s="2">
        <f t="shared" ref="M173:M202" si="62">IF(C173=0,"-",(1-J173-K173-L173))</f>
        <v>1.1102230246251565E-16</v>
      </c>
      <c r="N173" s="56">
        <v>11</v>
      </c>
      <c r="O173" s="56">
        <v>22</v>
      </c>
      <c r="P173" s="56">
        <v>0</v>
      </c>
      <c r="Q173" s="56"/>
      <c r="R173" s="56"/>
      <c r="S173" s="56"/>
      <c r="T173" s="57"/>
      <c r="X173" s="53">
        <v>0</v>
      </c>
      <c r="Y173" s="53">
        <v>0</v>
      </c>
      <c r="Z173" s="53"/>
      <c r="AA173" s="53"/>
      <c r="AB173" s="53"/>
      <c r="AG173" t="str">
        <f t="shared" si="41"/>
        <v>Frenchboro</v>
      </c>
      <c r="AH173" t="s">
        <v>12</v>
      </c>
      <c r="AI173">
        <v>2</v>
      </c>
      <c r="AK173">
        <v>2</v>
      </c>
      <c r="AL173" s="91">
        <v>23</v>
      </c>
      <c r="AM173" s="93">
        <v>9</v>
      </c>
      <c r="AN173" s="93">
        <v>73</v>
      </c>
      <c r="AO173" s="96">
        <v>26595</v>
      </c>
      <c r="AP173" s="96">
        <f t="shared" si="39"/>
        <v>23009</v>
      </c>
      <c r="AQ173" t="s">
        <v>298</v>
      </c>
      <c r="AR173">
        <f t="shared" si="40"/>
        <v>2326595</v>
      </c>
      <c r="AS173" s="1">
        <v>0</v>
      </c>
      <c r="AU173" s="1"/>
      <c r="AW173" s="53"/>
      <c r="AX173" s="117"/>
    </row>
    <row r="174" spans="1:50" ht="14" hidden="1" customHeight="1" outlineLevel="1" x14ac:dyDescent="0.2">
      <c r="A174" t="s">
        <v>610</v>
      </c>
      <c r="B174" s="9" t="s">
        <v>2109</v>
      </c>
      <c r="C174" s="1">
        <f t="shared" si="38"/>
        <v>605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 t="shared" si="56"/>
        <v>4</v>
      </c>
      <c r="G174" s="1">
        <f t="shared" si="57"/>
        <v>176</v>
      </c>
      <c r="H174" s="2">
        <f t="shared" si="58"/>
        <v>0.29090909090909089</v>
      </c>
      <c r="I174" s="8"/>
      <c r="J174" s="2">
        <f t="shared" si="59"/>
        <v>0.33388429752066118</v>
      </c>
      <c r="K174" s="2">
        <f t="shared" si="60"/>
        <v>0.62479338842975207</v>
      </c>
      <c r="L174" s="2">
        <f t="shared" si="61"/>
        <v>1.8181818181818181E-2</v>
      </c>
      <c r="M174" s="2">
        <f t="shared" si="62"/>
        <v>2.3140495867768569E-2</v>
      </c>
      <c r="N174" s="56">
        <v>202</v>
      </c>
      <c r="O174" s="56">
        <v>378</v>
      </c>
      <c r="P174" s="56">
        <v>11</v>
      </c>
      <c r="Q174" s="56"/>
      <c r="R174" s="56"/>
      <c r="S174" s="56"/>
      <c r="T174" s="57"/>
      <c r="X174" s="53">
        <v>0</v>
      </c>
      <c r="Y174" s="53">
        <v>14</v>
      </c>
      <c r="Z174" s="53"/>
      <c r="AA174" s="53"/>
      <c r="AB174" s="53"/>
      <c r="AG174" t="str">
        <f t="shared" si="41"/>
        <v>Frenchville</v>
      </c>
      <c r="AH174" t="s">
        <v>2472</v>
      </c>
      <c r="AI174">
        <v>2</v>
      </c>
      <c r="AK174">
        <v>2</v>
      </c>
      <c r="AL174" s="91">
        <v>23</v>
      </c>
      <c r="AM174" s="93">
        <v>3</v>
      </c>
      <c r="AN174" s="93">
        <v>105</v>
      </c>
      <c r="AO174" s="96">
        <v>26735</v>
      </c>
      <c r="AP174" s="96">
        <f t="shared" si="39"/>
        <v>23003</v>
      </c>
      <c r="AQ174" t="s">
        <v>298</v>
      </c>
      <c r="AR174">
        <f t="shared" si="40"/>
        <v>2326735</v>
      </c>
      <c r="AS174" s="1">
        <v>17</v>
      </c>
      <c r="AU174" s="1"/>
      <c r="AW174" s="53"/>
      <c r="AX174" s="117"/>
    </row>
    <row r="175" spans="1:50" ht="14" hidden="1" customHeight="1" outlineLevel="1" x14ac:dyDescent="0.2">
      <c r="A175" t="s">
        <v>1735</v>
      </c>
      <c r="B175" s="9" t="s">
        <v>2109</v>
      </c>
      <c r="C175" s="1">
        <f t="shared" si="38"/>
        <v>801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 t="shared" si="56"/>
        <v>3</v>
      </c>
      <c r="G175" s="1">
        <f t="shared" si="57"/>
        <v>284</v>
      </c>
      <c r="H175" s="2">
        <f t="shared" si="58"/>
        <v>0.35455680399500622</v>
      </c>
      <c r="I175" s="8"/>
      <c r="J175" s="2">
        <f t="shared" si="59"/>
        <v>0.30087390761548066</v>
      </c>
      <c r="K175" s="2">
        <f t="shared" si="60"/>
        <v>0.65543071161048694</v>
      </c>
      <c r="L175" s="2">
        <f t="shared" si="61"/>
        <v>3.1210986267166042E-2</v>
      </c>
      <c r="M175" s="2">
        <f t="shared" si="62"/>
        <v>1.2484394506866302E-2</v>
      </c>
      <c r="N175" s="56">
        <v>241</v>
      </c>
      <c r="O175" s="56">
        <v>525</v>
      </c>
      <c r="P175" s="56">
        <v>25</v>
      </c>
      <c r="Q175" s="56"/>
      <c r="R175" s="56"/>
      <c r="S175" s="56"/>
      <c r="T175" s="57"/>
      <c r="X175" s="53">
        <v>0</v>
      </c>
      <c r="Y175" s="53">
        <v>10</v>
      </c>
      <c r="Z175" s="53"/>
      <c r="AA175" s="53"/>
      <c r="AB175" s="53"/>
      <c r="AG175" t="str">
        <f t="shared" si="41"/>
        <v>Friendship</v>
      </c>
      <c r="AH175" t="s">
        <v>2487</v>
      </c>
      <c r="AI175">
        <v>1</v>
      </c>
      <c r="AK175">
        <v>2</v>
      </c>
      <c r="AL175" s="91">
        <v>23</v>
      </c>
      <c r="AM175" s="93">
        <v>13</v>
      </c>
      <c r="AN175" s="93">
        <v>20</v>
      </c>
      <c r="AO175" s="96">
        <v>26805</v>
      </c>
      <c r="AP175" s="96">
        <f t="shared" si="39"/>
        <v>23013</v>
      </c>
      <c r="AQ175" t="s">
        <v>298</v>
      </c>
      <c r="AR175">
        <f t="shared" si="40"/>
        <v>2326805</v>
      </c>
      <c r="AS175" s="1">
        <v>8</v>
      </c>
      <c r="AU175" s="1"/>
      <c r="AW175" s="53"/>
      <c r="AX175" s="117"/>
    </row>
    <row r="176" spans="1:50" ht="14" hidden="1" customHeight="1" outlineLevel="1" x14ac:dyDescent="0.2">
      <c r="A176" t="s">
        <v>1767</v>
      </c>
      <c r="B176" s="9" t="s">
        <v>2109</v>
      </c>
      <c r="C176" s="1">
        <f t="shared" si="38"/>
        <v>57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 t="shared" si="56"/>
        <v>3</v>
      </c>
      <c r="G176" s="1">
        <f t="shared" si="57"/>
        <v>2</v>
      </c>
      <c r="H176" s="2">
        <f t="shared" si="58"/>
        <v>3.5087719298245612E-2</v>
      </c>
      <c r="I176" s="8"/>
      <c r="J176" s="2">
        <f t="shared" si="59"/>
        <v>0.47368421052631576</v>
      </c>
      <c r="K176" s="2">
        <f t="shared" si="60"/>
        <v>0.50877192982456143</v>
      </c>
      <c r="L176" s="2">
        <f t="shared" si="61"/>
        <v>1.7543859649122806E-2</v>
      </c>
      <c r="M176" s="2">
        <f t="shared" si="62"/>
        <v>5.5511151231257827E-17</v>
      </c>
      <c r="N176" s="56">
        <v>27</v>
      </c>
      <c r="O176" s="56">
        <v>29</v>
      </c>
      <c r="P176" s="56">
        <v>1</v>
      </c>
      <c r="Q176" s="56"/>
      <c r="R176" s="56"/>
      <c r="S176" s="56"/>
      <c r="T176" s="57"/>
      <c r="X176" s="53">
        <v>0</v>
      </c>
      <c r="Y176" s="53">
        <v>0</v>
      </c>
      <c r="Z176" s="53"/>
      <c r="AA176" s="53"/>
      <c r="AB176" s="53"/>
      <c r="AG176" t="str">
        <f t="shared" si="41"/>
        <v>Frye Island</v>
      </c>
      <c r="AH176" t="s">
        <v>162</v>
      </c>
      <c r="AI176">
        <v>1</v>
      </c>
      <c r="AK176">
        <v>2</v>
      </c>
      <c r="AL176" s="91">
        <v>23</v>
      </c>
      <c r="AM176" s="93">
        <v>5</v>
      </c>
      <c r="AN176" s="93">
        <v>43</v>
      </c>
      <c r="AO176" s="96">
        <v>27025</v>
      </c>
      <c r="AP176" s="96">
        <f t="shared" si="39"/>
        <v>23005</v>
      </c>
      <c r="AQ176" t="s">
        <v>298</v>
      </c>
      <c r="AR176">
        <f t="shared" si="40"/>
        <v>2327025</v>
      </c>
      <c r="AS176" s="1">
        <v>0</v>
      </c>
      <c r="AU176" s="1"/>
      <c r="AW176" s="53"/>
      <c r="AX176" s="117"/>
    </row>
    <row r="177" spans="1:50" ht="14" hidden="1" customHeight="1" outlineLevel="1" x14ac:dyDescent="0.2">
      <c r="A177" t="s">
        <v>1768</v>
      </c>
      <c r="B177" s="9" t="s">
        <v>2109</v>
      </c>
      <c r="C177" s="1">
        <f t="shared" si="38"/>
        <v>1938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 t="shared" si="56"/>
        <v>3</v>
      </c>
      <c r="G177" s="1">
        <f t="shared" si="57"/>
        <v>76</v>
      </c>
      <c r="H177" s="2">
        <f t="shared" si="58"/>
        <v>3.9215686274509803E-2</v>
      </c>
      <c r="I177" s="8"/>
      <c r="J177" s="2">
        <f t="shared" si="59"/>
        <v>0.45407636738906088</v>
      </c>
      <c r="K177" s="2">
        <f t="shared" si="60"/>
        <v>0.49329205366357071</v>
      </c>
      <c r="L177" s="2">
        <f t="shared" si="61"/>
        <v>3.5087719298245612E-2</v>
      </c>
      <c r="M177" s="2">
        <f t="shared" si="62"/>
        <v>1.7543859649122806E-2</v>
      </c>
      <c r="N177" s="56">
        <v>880</v>
      </c>
      <c r="O177" s="56">
        <v>956</v>
      </c>
      <c r="P177" s="56">
        <v>68</v>
      </c>
      <c r="Q177" s="56"/>
      <c r="R177" s="56"/>
      <c r="S177" s="56"/>
      <c r="T177" s="57"/>
      <c r="X177" s="53">
        <v>0</v>
      </c>
      <c r="Y177" s="53">
        <v>34</v>
      </c>
      <c r="Z177" s="53"/>
      <c r="AA177" s="53"/>
      <c r="AB177" s="53"/>
      <c r="AG177" t="str">
        <f t="shared" si="41"/>
        <v>Fryeburg</v>
      </c>
      <c r="AH177" t="s">
        <v>150</v>
      </c>
      <c r="AI177">
        <v>2</v>
      </c>
      <c r="AK177">
        <v>2</v>
      </c>
      <c r="AL177" s="91">
        <v>23</v>
      </c>
      <c r="AM177" s="93">
        <v>17</v>
      </c>
      <c r="AN177" s="93">
        <v>45</v>
      </c>
      <c r="AO177" s="96">
        <v>26910</v>
      </c>
      <c r="AP177" s="96">
        <f t="shared" si="39"/>
        <v>23017</v>
      </c>
      <c r="AQ177" t="s">
        <v>298</v>
      </c>
      <c r="AR177">
        <f t="shared" si="40"/>
        <v>2326910</v>
      </c>
      <c r="AS177" s="1">
        <v>19</v>
      </c>
      <c r="AU177" s="1"/>
      <c r="AW177" s="53"/>
      <c r="AX177" s="117"/>
    </row>
    <row r="178" spans="1:50" ht="14" hidden="1" customHeight="1" outlineLevel="1" x14ac:dyDescent="0.2">
      <c r="A178" t="s">
        <v>396</v>
      </c>
      <c r="B178" s="9" t="s">
        <v>2109</v>
      </c>
      <c r="C178" s="1">
        <f t="shared" si="38"/>
        <v>3280</v>
      </c>
      <c r="D178" s="7">
        <f>IF(N178&gt;0, RANK(N178,(N178:P178,Q178:AE178)),0)</f>
        <v>2</v>
      </c>
      <c r="E178" s="7">
        <f>IF(O178&gt;0,RANK(O178,(N178:P178,Q178:AE178)),0)</f>
        <v>1</v>
      </c>
      <c r="F178" s="7">
        <f t="shared" si="56"/>
        <v>3</v>
      </c>
      <c r="G178" s="1">
        <f t="shared" si="57"/>
        <v>291</v>
      </c>
      <c r="H178" s="2">
        <f t="shared" si="58"/>
        <v>8.8719512195121947E-2</v>
      </c>
      <c r="I178" s="8"/>
      <c r="J178" s="2">
        <f t="shared" si="59"/>
        <v>0.42347560975609755</v>
      </c>
      <c r="K178" s="2">
        <f t="shared" si="60"/>
        <v>0.51219512195121952</v>
      </c>
      <c r="L178" s="2">
        <f t="shared" si="61"/>
        <v>4.8475609756097562E-2</v>
      </c>
      <c r="M178" s="2">
        <f t="shared" si="62"/>
        <v>1.5853658536585366E-2</v>
      </c>
      <c r="N178" s="56">
        <v>1389</v>
      </c>
      <c r="O178" s="56">
        <v>1680</v>
      </c>
      <c r="P178" s="56">
        <v>159</v>
      </c>
      <c r="Q178" s="56"/>
      <c r="R178" s="56"/>
      <c r="S178" s="56"/>
      <c r="T178" s="57"/>
      <c r="X178" s="53">
        <v>0</v>
      </c>
      <c r="Y178" s="53">
        <v>52</v>
      </c>
      <c r="Z178" s="53"/>
      <c r="AA178" s="53"/>
      <c r="AB178" s="53"/>
      <c r="AG178" t="str">
        <f t="shared" si="41"/>
        <v>Gardiner</v>
      </c>
      <c r="AH178" t="s">
        <v>270</v>
      </c>
      <c r="AI178">
        <v>2</v>
      </c>
      <c r="AK178">
        <v>2</v>
      </c>
      <c r="AL178" s="91">
        <v>23</v>
      </c>
      <c r="AM178" s="93">
        <v>11</v>
      </c>
      <c r="AN178" s="93">
        <v>50</v>
      </c>
      <c r="AO178" s="96">
        <v>27085</v>
      </c>
      <c r="AP178" s="96">
        <f t="shared" si="39"/>
        <v>23011</v>
      </c>
      <c r="AQ178" t="s">
        <v>1921</v>
      </c>
      <c r="AR178">
        <f t="shared" si="40"/>
        <v>2327085</v>
      </c>
      <c r="AS178" s="1">
        <v>29</v>
      </c>
      <c r="AU178" s="1"/>
      <c r="AW178" s="53"/>
      <c r="AX178" s="117"/>
    </row>
    <row r="179" spans="1:50" ht="14" hidden="1" customHeight="1" outlineLevel="1" x14ac:dyDescent="0.2">
      <c r="A179" t="s">
        <v>553</v>
      </c>
      <c r="B179" s="9" t="s">
        <v>2109</v>
      </c>
      <c r="C179" s="1">
        <f t="shared" si="38"/>
        <v>56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 t="shared" si="56"/>
        <v>4</v>
      </c>
      <c r="G179" s="1">
        <f t="shared" si="57"/>
        <v>39</v>
      </c>
      <c r="H179" s="2">
        <f t="shared" si="58"/>
        <v>0.6964285714285714</v>
      </c>
      <c r="I179" s="8"/>
      <c r="J179" s="2">
        <f t="shared" si="59"/>
        <v>0.10714285714285714</v>
      </c>
      <c r="K179" s="2">
        <f t="shared" si="60"/>
        <v>0.8035714285714286</v>
      </c>
      <c r="L179" s="2">
        <f t="shared" si="61"/>
        <v>1.7857142857142856E-2</v>
      </c>
      <c r="M179" s="2">
        <f t="shared" si="62"/>
        <v>7.1428571428571452E-2</v>
      </c>
      <c r="N179" s="56">
        <v>6</v>
      </c>
      <c r="O179" s="56">
        <v>45</v>
      </c>
      <c r="P179" s="56">
        <v>1</v>
      </c>
      <c r="Q179" s="56"/>
      <c r="R179" s="56"/>
      <c r="S179" s="56"/>
      <c r="T179" s="57"/>
      <c r="X179" s="53">
        <v>0</v>
      </c>
      <c r="Y179" s="53">
        <v>4</v>
      </c>
      <c r="Z179" s="53"/>
      <c r="AA179" s="53"/>
      <c r="AB179" s="53"/>
      <c r="AG179" t="str">
        <f t="shared" si="41"/>
        <v>Garfield</v>
      </c>
      <c r="AH179" t="s">
        <v>2472</v>
      </c>
      <c r="AI179">
        <v>2</v>
      </c>
      <c r="AK179">
        <v>2</v>
      </c>
      <c r="AL179" s="91">
        <v>23</v>
      </c>
      <c r="AM179" s="93">
        <v>3</v>
      </c>
      <c r="AN179" s="93">
        <v>110</v>
      </c>
      <c r="AO179" s="96">
        <v>27120</v>
      </c>
      <c r="AP179" s="96">
        <f t="shared" si="39"/>
        <v>23003</v>
      </c>
      <c r="AQ179" t="s">
        <v>15</v>
      </c>
      <c r="AR179">
        <f t="shared" si="40"/>
        <v>2327120</v>
      </c>
      <c r="AS179" s="1">
        <v>1</v>
      </c>
      <c r="AU179" s="1"/>
      <c r="AW179" s="53"/>
      <c r="AX179" s="117"/>
    </row>
    <row r="180" spans="1:50" ht="14" hidden="1" customHeight="1" outlineLevel="1" x14ac:dyDescent="0.2">
      <c r="A180" t="s">
        <v>2527</v>
      </c>
      <c r="B180" s="9" t="s">
        <v>2109</v>
      </c>
      <c r="C180" s="1">
        <f t="shared" si="38"/>
        <v>603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 t="shared" si="56"/>
        <v>3</v>
      </c>
      <c r="G180" s="1">
        <f t="shared" si="57"/>
        <v>287</v>
      </c>
      <c r="H180" s="2">
        <f t="shared" si="58"/>
        <v>0.47595356550580431</v>
      </c>
      <c r="I180" s="8"/>
      <c r="J180" s="2">
        <f t="shared" si="59"/>
        <v>0.22222222222222221</v>
      </c>
      <c r="K180" s="2">
        <f t="shared" si="60"/>
        <v>0.69817578772802658</v>
      </c>
      <c r="L180" s="2">
        <f t="shared" si="61"/>
        <v>5.140961857379768E-2</v>
      </c>
      <c r="M180" s="2">
        <f t="shared" si="62"/>
        <v>2.8192371475953534E-2</v>
      </c>
      <c r="N180" s="56">
        <v>134</v>
      </c>
      <c r="O180" s="56">
        <v>421</v>
      </c>
      <c r="P180" s="56">
        <v>31</v>
      </c>
      <c r="Q180" s="56"/>
      <c r="R180" s="56"/>
      <c r="S180" s="56"/>
      <c r="T180" s="57"/>
      <c r="X180" s="53">
        <v>0</v>
      </c>
      <c r="Y180" s="53">
        <v>17</v>
      </c>
      <c r="Z180" s="53"/>
      <c r="AA180" s="53"/>
      <c r="AB180" s="53"/>
      <c r="AG180" t="str">
        <f t="shared" si="41"/>
        <v>Garland</v>
      </c>
      <c r="AH180" t="s">
        <v>1369</v>
      </c>
      <c r="AI180">
        <v>2</v>
      </c>
      <c r="AK180">
        <v>2</v>
      </c>
      <c r="AL180" s="91">
        <v>23</v>
      </c>
      <c r="AM180" s="93">
        <v>19</v>
      </c>
      <c r="AN180" s="93">
        <v>115</v>
      </c>
      <c r="AO180" s="96">
        <v>27190</v>
      </c>
      <c r="AP180" s="96">
        <f t="shared" si="39"/>
        <v>23019</v>
      </c>
      <c r="AQ180" t="s">
        <v>298</v>
      </c>
      <c r="AR180">
        <f t="shared" si="40"/>
        <v>2327190</v>
      </c>
      <c r="AS180" s="1">
        <v>12</v>
      </c>
      <c r="AU180" s="1"/>
      <c r="AW180" s="53"/>
      <c r="AX180" s="117"/>
    </row>
    <row r="181" spans="1:50" ht="14" hidden="1" customHeight="1" outlineLevel="1" x14ac:dyDescent="0.2">
      <c r="A181" t="s">
        <v>2019</v>
      </c>
      <c r="B181" s="9" t="s">
        <v>2109</v>
      </c>
      <c r="C181" s="1">
        <f t="shared" si="38"/>
        <v>837</v>
      </c>
      <c r="D181" s="7">
        <f>IF(N181&gt;0, RANK(N181,(N181:P181,Q181:AE181)),0)</f>
        <v>1</v>
      </c>
      <c r="E181" s="7">
        <f>IF(O181&gt;0,RANK(O181,(N181:P181,Q181:AE181)),0)</f>
        <v>2</v>
      </c>
      <c r="F181" s="7">
        <f t="shared" si="56"/>
        <v>3</v>
      </c>
      <c r="G181" s="1">
        <f t="shared" si="57"/>
        <v>82</v>
      </c>
      <c r="H181" s="2">
        <f t="shared" si="58"/>
        <v>9.7968936678614102E-2</v>
      </c>
      <c r="I181" s="8"/>
      <c r="J181" s="2">
        <f t="shared" si="59"/>
        <v>0.51851851851851849</v>
      </c>
      <c r="K181" s="2">
        <f t="shared" si="60"/>
        <v>0.42054958183990443</v>
      </c>
      <c r="L181" s="2">
        <f t="shared" si="61"/>
        <v>5.0179211469534052E-2</v>
      </c>
      <c r="M181" s="2">
        <f t="shared" si="62"/>
        <v>1.0752688172043029E-2</v>
      </c>
      <c r="N181" s="56">
        <v>434</v>
      </c>
      <c r="O181" s="56">
        <v>352</v>
      </c>
      <c r="P181" s="56">
        <v>42</v>
      </c>
      <c r="Q181" s="56"/>
      <c r="R181" s="56"/>
      <c r="S181" s="56"/>
      <c r="T181" s="57"/>
      <c r="X181" s="53">
        <v>0</v>
      </c>
      <c r="Y181" s="53">
        <v>9</v>
      </c>
      <c r="Z181" s="53"/>
      <c r="AA181" s="53"/>
      <c r="AB181" s="53"/>
      <c r="AG181" t="str">
        <f t="shared" si="41"/>
        <v>Georgetown</v>
      </c>
      <c r="AH181" t="s">
        <v>109</v>
      </c>
      <c r="AI181">
        <v>1</v>
      </c>
      <c r="AK181">
        <v>2</v>
      </c>
      <c r="AL181" s="91">
        <v>23</v>
      </c>
      <c r="AM181" s="93">
        <v>23</v>
      </c>
      <c r="AN181" s="93">
        <v>25</v>
      </c>
      <c r="AO181" s="96">
        <v>27295</v>
      </c>
      <c r="AP181" s="96">
        <f t="shared" si="39"/>
        <v>23023</v>
      </c>
      <c r="AQ181" t="s">
        <v>298</v>
      </c>
      <c r="AR181">
        <f t="shared" si="40"/>
        <v>2327295</v>
      </c>
      <c r="AS181" s="1">
        <v>7</v>
      </c>
      <c r="AU181" s="1"/>
      <c r="AW181" s="53"/>
      <c r="AX181" s="117"/>
    </row>
    <row r="182" spans="1:50" ht="14" hidden="1" customHeight="1" outlineLevel="1" x14ac:dyDescent="0.2">
      <c r="A182" t="s">
        <v>1583</v>
      </c>
      <c r="B182" s="9" t="s">
        <v>2109</v>
      </c>
      <c r="C182" s="1">
        <f t="shared" si="38"/>
        <v>122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 t="shared" si="56"/>
        <v>3</v>
      </c>
      <c r="G182" s="1">
        <f t="shared" si="57"/>
        <v>27</v>
      </c>
      <c r="H182" s="2">
        <f t="shared" si="58"/>
        <v>0.22131147540983606</v>
      </c>
      <c r="I182" s="8"/>
      <c r="J182" s="2">
        <f t="shared" si="59"/>
        <v>0.36065573770491804</v>
      </c>
      <c r="K182" s="2">
        <f t="shared" si="60"/>
        <v>0.58196721311475408</v>
      </c>
      <c r="L182" s="2">
        <f t="shared" si="61"/>
        <v>5.737704918032787E-2</v>
      </c>
      <c r="M182" s="2">
        <f t="shared" si="62"/>
        <v>6.2450045135165055E-17</v>
      </c>
      <c r="N182" s="56">
        <v>44</v>
      </c>
      <c r="O182" s="56">
        <v>71</v>
      </c>
      <c r="P182" s="56">
        <v>7</v>
      </c>
      <c r="Q182" s="56"/>
      <c r="R182" s="56"/>
      <c r="S182" s="56"/>
      <c r="T182" s="57"/>
      <c r="X182" s="53">
        <v>0</v>
      </c>
      <c r="Y182" s="53">
        <v>0</v>
      </c>
      <c r="Z182" s="53"/>
      <c r="AA182" s="53"/>
      <c r="AB182" s="53"/>
      <c r="AG182" t="str">
        <f t="shared" si="41"/>
        <v>Gilead</v>
      </c>
      <c r="AH182" t="s">
        <v>150</v>
      </c>
      <c r="AI182">
        <v>2</v>
      </c>
      <c r="AK182">
        <v>2</v>
      </c>
      <c r="AL182" s="91">
        <v>23</v>
      </c>
      <c r="AM182" s="93">
        <v>17</v>
      </c>
      <c r="AN182" s="93">
        <v>50</v>
      </c>
      <c r="AO182" s="96">
        <v>27505</v>
      </c>
      <c r="AP182" s="96">
        <f t="shared" si="39"/>
        <v>23017</v>
      </c>
      <c r="AQ182" t="s">
        <v>298</v>
      </c>
      <c r="AR182">
        <f t="shared" si="40"/>
        <v>2327505</v>
      </c>
      <c r="AS182" s="1">
        <v>3</v>
      </c>
      <c r="AU182" s="1"/>
      <c r="AW182" s="53"/>
      <c r="AX182" s="117"/>
    </row>
    <row r="183" spans="1:50" ht="14" hidden="1" customHeight="1" outlineLevel="1" x14ac:dyDescent="0.2">
      <c r="A183" t="s">
        <v>113</v>
      </c>
      <c r="B183" s="9" t="s">
        <v>2109</v>
      </c>
      <c r="C183" s="1">
        <f t="shared" si="38"/>
        <v>2792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 t="shared" si="56"/>
        <v>3</v>
      </c>
      <c r="G183" s="1">
        <f t="shared" si="57"/>
        <v>1024</v>
      </c>
      <c r="H183" s="2">
        <f t="shared" si="58"/>
        <v>0.36676217765042979</v>
      </c>
      <c r="I183" s="8"/>
      <c r="J183" s="2">
        <f t="shared" si="59"/>
        <v>0.28975644699140402</v>
      </c>
      <c r="K183" s="2">
        <f t="shared" si="60"/>
        <v>0.65651862464183386</v>
      </c>
      <c r="L183" s="2">
        <f t="shared" si="61"/>
        <v>3.0444126074498569E-2</v>
      </c>
      <c r="M183" s="2">
        <f t="shared" si="62"/>
        <v>2.3280802292263557E-2</v>
      </c>
      <c r="N183" s="56">
        <v>809</v>
      </c>
      <c r="O183" s="56">
        <v>1833</v>
      </c>
      <c r="P183" s="56">
        <v>85</v>
      </c>
      <c r="Q183" s="56"/>
      <c r="R183" s="56"/>
      <c r="S183" s="56"/>
      <c r="T183" s="57"/>
      <c r="X183" s="53">
        <v>4</v>
      </c>
      <c r="Y183" s="53">
        <v>61</v>
      </c>
      <c r="Z183" s="53"/>
      <c r="AA183" s="53"/>
      <c r="AB183" s="53"/>
      <c r="AG183" t="str">
        <f t="shared" si="41"/>
        <v>Glenburn</v>
      </c>
      <c r="AH183" t="s">
        <v>1369</v>
      </c>
      <c r="AI183">
        <v>2</v>
      </c>
      <c r="AK183">
        <v>2</v>
      </c>
      <c r="AL183" s="91">
        <v>23</v>
      </c>
      <c r="AM183" s="93">
        <v>19</v>
      </c>
      <c r="AN183" s="93">
        <v>120</v>
      </c>
      <c r="AO183" s="96">
        <v>27645</v>
      </c>
      <c r="AP183" s="96">
        <f t="shared" si="39"/>
        <v>23019</v>
      </c>
      <c r="AQ183" t="s">
        <v>298</v>
      </c>
      <c r="AR183">
        <f t="shared" si="40"/>
        <v>2327645</v>
      </c>
      <c r="AS183" s="1">
        <v>23</v>
      </c>
      <c r="AU183" s="1"/>
      <c r="AW183" s="53"/>
      <c r="AX183" s="117"/>
    </row>
    <row r="184" spans="1:50" ht="14" hidden="1" customHeight="1" outlineLevel="1" x14ac:dyDescent="0.2">
      <c r="A184" t="s">
        <v>2230</v>
      </c>
      <c r="B184" s="9" t="s">
        <v>2109</v>
      </c>
      <c r="C184" s="1">
        <f t="shared" si="38"/>
        <v>1</v>
      </c>
      <c r="D184" s="7">
        <f>IF(N184&gt;0, RANK(N184,(N184:P184,Q184:AE184)),0)</f>
        <v>0</v>
      </c>
      <c r="E184" s="7">
        <f>IF(O184&gt;0,RANK(O184,(N184:P184,Q184:AE184)),0)</f>
        <v>1</v>
      </c>
      <c r="F184" s="7">
        <f t="shared" si="56"/>
        <v>0</v>
      </c>
      <c r="G184" s="1">
        <f t="shared" si="57"/>
        <v>1</v>
      </c>
      <c r="H184" s="2">
        <f t="shared" si="58"/>
        <v>1</v>
      </c>
      <c r="I184" s="8"/>
      <c r="J184" s="2">
        <f t="shared" si="59"/>
        <v>0</v>
      </c>
      <c r="K184" s="2">
        <f t="shared" si="60"/>
        <v>1</v>
      </c>
      <c r="L184" s="2">
        <f t="shared" si="61"/>
        <v>0</v>
      </c>
      <c r="M184" s="2">
        <f t="shared" si="62"/>
        <v>0</v>
      </c>
      <c r="N184" s="56">
        <v>0</v>
      </c>
      <c r="O184" s="56">
        <v>1</v>
      </c>
      <c r="P184" s="56">
        <v>0</v>
      </c>
      <c r="Q184" s="56"/>
      <c r="R184" s="56"/>
      <c r="S184" s="56"/>
      <c r="T184" s="57"/>
      <c r="X184" s="53">
        <v>0</v>
      </c>
      <c r="Y184" s="53">
        <v>0</v>
      </c>
      <c r="Z184" s="53"/>
      <c r="AA184" s="53"/>
      <c r="AB184" s="53"/>
      <c r="AG184" t="str">
        <f t="shared" si="41"/>
        <v>Glenwood</v>
      </c>
      <c r="AH184" t="s">
        <v>2472</v>
      </c>
      <c r="AI184">
        <v>2</v>
      </c>
      <c r="AK184">
        <v>2</v>
      </c>
      <c r="AL184" s="91">
        <v>23</v>
      </c>
      <c r="AM184" s="93">
        <v>3</v>
      </c>
      <c r="AN184" s="93">
        <v>115</v>
      </c>
      <c r="AO184" s="96">
        <v>27855</v>
      </c>
      <c r="AP184" s="96">
        <f t="shared" si="39"/>
        <v>23003</v>
      </c>
      <c r="AQ184" t="s">
        <v>15</v>
      </c>
      <c r="AR184">
        <f t="shared" si="40"/>
        <v>2327855</v>
      </c>
      <c r="AS184" s="1">
        <v>0</v>
      </c>
      <c r="AU184" s="1"/>
      <c r="AW184" s="53"/>
      <c r="AX184" s="117"/>
    </row>
    <row r="185" spans="1:50" ht="14" hidden="1" customHeight="1" outlineLevel="1" x14ac:dyDescent="0.2">
      <c r="A185" t="s">
        <v>1608</v>
      </c>
      <c r="B185" s="9" t="s">
        <v>2109</v>
      </c>
      <c r="C185" s="1">
        <f t="shared" si="38"/>
        <v>11146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 t="shared" si="56"/>
        <v>3</v>
      </c>
      <c r="G185" s="1">
        <f t="shared" si="57"/>
        <v>223</v>
      </c>
      <c r="H185" s="2">
        <f t="shared" si="58"/>
        <v>2.0007177462766913E-2</v>
      </c>
      <c r="I185" s="8"/>
      <c r="J185" s="2">
        <f t="shared" si="59"/>
        <v>0.46097254620491657</v>
      </c>
      <c r="K185" s="2">
        <f t="shared" si="60"/>
        <v>0.48097972366768349</v>
      </c>
      <c r="L185" s="2">
        <f t="shared" si="61"/>
        <v>4.3603086308989771E-2</v>
      </c>
      <c r="M185" s="2">
        <f t="shared" si="62"/>
        <v>1.4444643818410173E-2</v>
      </c>
      <c r="N185" s="56">
        <v>5138</v>
      </c>
      <c r="O185" s="56">
        <v>5361</v>
      </c>
      <c r="P185" s="56">
        <v>486</v>
      </c>
      <c r="Q185" s="56"/>
      <c r="R185" s="56"/>
      <c r="S185" s="56"/>
      <c r="T185" s="57"/>
      <c r="X185" s="53">
        <v>2</v>
      </c>
      <c r="Y185" s="53">
        <v>159</v>
      </c>
      <c r="Z185" s="53"/>
      <c r="AA185" s="53"/>
      <c r="AB185" s="53"/>
      <c r="AG185" t="str">
        <f t="shared" si="41"/>
        <v>Gorham</v>
      </c>
      <c r="AH185" t="s">
        <v>162</v>
      </c>
      <c r="AI185">
        <v>1</v>
      </c>
      <c r="AK185">
        <v>2</v>
      </c>
      <c r="AL185" s="91">
        <v>23</v>
      </c>
      <c r="AM185" s="93">
        <v>5</v>
      </c>
      <c r="AN185" s="93">
        <v>45</v>
      </c>
      <c r="AO185" s="96">
        <v>28240</v>
      </c>
      <c r="AP185" s="96">
        <f t="shared" si="39"/>
        <v>23005</v>
      </c>
      <c r="AQ185" t="s">
        <v>298</v>
      </c>
      <c r="AR185">
        <f t="shared" si="40"/>
        <v>2328240</v>
      </c>
      <c r="AS185" s="1">
        <v>92</v>
      </c>
      <c r="AU185" s="1"/>
      <c r="AW185" s="53"/>
      <c r="AX185" s="117"/>
    </row>
    <row r="186" spans="1:50" ht="14" hidden="1" customHeight="1" outlineLevel="1" x14ac:dyDescent="0.2">
      <c r="A186" t="s">
        <v>1524</v>
      </c>
      <c r="B186" s="9" t="s">
        <v>2109</v>
      </c>
      <c r="C186" s="1">
        <f t="shared" si="38"/>
        <v>1114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 t="shared" si="56"/>
        <v>3</v>
      </c>
      <c r="G186" s="1">
        <f t="shared" si="57"/>
        <v>305</v>
      </c>
      <c r="H186" s="2">
        <f t="shared" si="58"/>
        <v>0.27378815080789948</v>
      </c>
      <c r="I186" s="8"/>
      <c r="J186" s="2">
        <f t="shared" si="59"/>
        <v>0.33931777378815081</v>
      </c>
      <c r="K186" s="2">
        <f t="shared" si="60"/>
        <v>0.61310592459605029</v>
      </c>
      <c r="L186" s="2">
        <f t="shared" si="61"/>
        <v>3.141831238779174E-2</v>
      </c>
      <c r="M186" s="2">
        <f t="shared" si="62"/>
        <v>1.6157989228007215E-2</v>
      </c>
      <c r="N186" s="56">
        <v>378</v>
      </c>
      <c r="O186" s="56">
        <v>683</v>
      </c>
      <c r="P186" s="56">
        <v>35</v>
      </c>
      <c r="Q186" s="56"/>
      <c r="R186" s="56"/>
      <c r="S186" s="56"/>
      <c r="T186" s="57"/>
      <c r="X186" s="53">
        <v>0</v>
      </c>
      <c r="Y186" s="53">
        <v>18</v>
      </c>
      <c r="Z186" s="53"/>
      <c r="AA186" s="53"/>
      <c r="AB186" s="53"/>
      <c r="AG186" t="str">
        <f t="shared" si="41"/>
        <v>Gouldsboro</v>
      </c>
      <c r="AH186" t="s">
        <v>12</v>
      </c>
      <c r="AI186">
        <v>2</v>
      </c>
      <c r="AK186">
        <v>2</v>
      </c>
      <c r="AL186" s="91">
        <v>23</v>
      </c>
      <c r="AM186" s="93">
        <v>9</v>
      </c>
      <c r="AN186" s="93">
        <v>75</v>
      </c>
      <c r="AO186" s="96">
        <v>28450</v>
      </c>
      <c r="AP186" s="96">
        <f t="shared" si="39"/>
        <v>23009</v>
      </c>
      <c r="AQ186" t="s">
        <v>298</v>
      </c>
      <c r="AR186">
        <f t="shared" si="40"/>
        <v>2328450</v>
      </c>
      <c r="AS186" s="1">
        <v>14</v>
      </c>
      <c r="AU186" s="1"/>
      <c r="AW186" s="53"/>
      <c r="AX186" s="117"/>
    </row>
    <row r="187" spans="1:50" ht="14" hidden="1" customHeight="1" outlineLevel="1" x14ac:dyDescent="0.2">
      <c r="A187" t="s">
        <v>2584</v>
      </c>
      <c r="B187" s="9" t="s">
        <v>2109</v>
      </c>
      <c r="C187" s="1">
        <f t="shared" si="38"/>
        <v>10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>IF(P187&gt;0,RANK(P187,(N187:AE187)),0)</f>
        <v>3</v>
      </c>
      <c r="G187" s="1">
        <f>IF(C187&gt;0,MAX(N187:P187)-LARGE(N187:P187,2),0)</f>
        <v>5</v>
      </c>
      <c r="H187" s="2">
        <f>IF(C187&gt;0,G187/C187,0)</f>
        <v>0.5</v>
      </c>
      <c r="I187" s="8"/>
      <c r="J187" s="2">
        <f>IF(C187=0,"-",N187/C187)</f>
        <v>0.2</v>
      </c>
      <c r="K187" s="2">
        <f>IF(C187=0,"-",O187/C187)</f>
        <v>0.7</v>
      </c>
      <c r="L187" s="2">
        <f>IF(C187=0,"-",P187/C187)</f>
        <v>0.1</v>
      </c>
      <c r="M187" s="2">
        <f>IF(C187=0,"-",(1-J187-K187-L187))</f>
        <v>8.3266726846886741E-17</v>
      </c>
      <c r="N187" s="56">
        <v>2</v>
      </c>
      <c r="O187" s="56">
        <v>7</v>
      </c>
      <c r="P187" s="56">
        <v>1</v>
      </c>
      <c r="Q187" s="56"/>
      <c r="R187" s="56"/>
      <c r="S187" s="56"/>
      <c r="T187" s="57"/>
      <c r="X187" s="53">
        <v>0</v>
      </c>
      <c r="Y187" s="53">
        <v>0</v>
      </c>
      <c r="Z187" s="53"/>
      <c r="AA187" s="53"/>
      <c r="AB187" s="53"/>
      <c r="AG187" t="str">
        <f t="shared" si="41"/>
        <v>Grand Falls</v>
      </c>
      <c r="AH187" t="s">
        <v>1369</v>
      </c>
      <c r="AI187">
        <v>2</v>
      </c>
      <c r="AK187">
        <v>2</v>
      </c>
      <c r="AL187" s="91">
        <v>23</v>
      </c>
      <c r="AM187" s="93">
        <v>19</v>
      </c>
      <c r="AO187" s="166">
        <v>28550</v>
      </c>
      <c r="AP187" s="96">
        <f t="shared" si="39"/>
        <v>23019</v>
      </c>
      <c r="AQ187" t="s">
        <v>2328</v>
      </c>
      <c r="AR187">
        <f t="shared" si="40"/>
        <v>2328550</v>
      </c>
      <c r="AS187" s="1">
        <v>1</v>
      </c>
      <c r="AU187" s="1"/>
      <c r="AW187" s="53"/>
      <c r="AX187" s="117"/>
    </row>
    <row r="188" spans="1:50" ht="14" hidden="1" customHeight="1" outlineLevel="1" x14ac:dyDescent="0.2">
      <c r="A188" t="s">
        <v>1897</v>
      </c>
      <c r="B188" s="9" t="s">
        <v>2109</v>
      </c>
      <c r="C188" s="1">
        <f t="shared" si="38"/>
        <v>230</v>
      </c>
      <c r="D188" s="7">
        <f>IF(N188&gt;0, RANK(N188,(N188:P188,Q188:AE188)),0)</f>
        <v>2</v>
      </c>
      <c r="E188" s="7">
        <f>IF(O188&gt;0,RANK(O188,(N188:P188,Q188:AE188)),0)</f>
        <v>1</v>
      </c>
      <c r="F188" s="7">
        <f t="shared" si="56"/>
        <v>4</v>
      </c>
      <c r="G188" s="1">
        <f t="shared" si="57"/>
        <v>47</v>
      </c>
      <c r="H188" s="2">
        <f t="shared" si="58"/>
        <v>0.20434782608695654</v>
      </c>
      <c r="I188" s="8"/>
      <c r="J188" s="2">
        <f t="shared" si="59"/>
        <v>0.37826086956521737</v>
      </c>
      <c r="K188" s="2">
        <f t="shared" si="60"/>
        <v>0.58260869565217388</v>
      </c>
      <c r="L188" s="2">
        <f t="shared" si="61"/>
        <v>1.3043478260869565E-2</v>
      </c>
      <c r="M188" s="2">
        <f t="shared" si="62"/>
        <v>2.6086956521739126E-2</v>
      </c>
      <c r="N188" s="56">
        <v>87</v>
      </c>
      <c r="O188" s="56">
        <v>134</v>
      </c>
      <c r="P188" s="56">
        <v>3</v>
      </c>
      <c r="Q188" s="56"/>
      <c r="R188" s="56"/>
      <c r="S188" s="56"/>
      <c r="T188" s="57"/>
      <c r="X188" s="53">
        <v>0</v>
      </c>
      <c r="Y188" s="53">
        <v>6</v>
      </c>
      <c r="Z188" s="53"/>
      <c r="AA188" s="53"/>
      <c r="AB188" s="53"/>
      <c r="AG188" t="str">
        <f t="shared" si="41"/>
        <v>Grand Isle</v>
      </c>
      <c r="AH188" t="s">
        <v>2472</v>
      </c>
      <c r="AI188">
        <v>2</v>
      </c>
      <c r="AK188">
        <v>2</v>
      </c>
      <c r="AL188" s="91">
        <v>23</v>
      </c>
      <c r="AM188" s="93">
        <v>3</v>
      </c>
      <c r="AN188" s="93">
        <v>120</v>
      </c>
      <c r="AO188" s="96">
        <v>28590</v>
      </c>
      <c r="AP188" s="96">
        <f t="shared" si="39"/>
        <v>23003</v>
      </c>
      <c r="AQ188" t="s">
        <v>298</v>
      </c>
      <c r="AR188">
        <f t="shared" si="40"/>
        <v>2328590</v>
      </c>
      <c r="AS188" s="1">
        <v>9</v>
      </c>
      <c r="AU188" s="1"/>
      <c r="AW188" s="53"/>
      <c r="AX188" s="117"/>
    </row>
    <row r="189" spans="1:50" ht="14" hidden="1" customHeight="1" outlineLevel="1" x14ac:dyDescent="0.2">
      <c r="A189" t="s">
        <v>2128</v>
      </c>
      <c r="B189" s="9" t="s">
        <v>2109</v>
      </c>
      <c r="C189" s="1">
        <f t="shared" si="38"/>
        <v>99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 t="shared" si="56"/>
        <v>4</v>
      </c>
      <c r="G189" s="1">
        <f t="shared" si="57"/>
        <v>42</v>
      </c>
      <c r="H189" s="2">
        <f t="shared" si="58"/>
        <v>0.42424242424242425</v>
      </c>
      <c r="I189" s="8"/>
      <c r="J189" s="2">
        <f t="shared" si="59"/>
        <v>0.27272727272727271</v>
      </c>
      <c r="K189" s="2">
        <f t="shared" si="60"/>
        <v>0.69696969696969702</v>
      </c>
      <c r="L189" s="2">
        <f t="shared" si="61"/>
        <v>1.0101010101010102E-2</v>
      </c>
      <c r="M189" s="2">
        <f t="shared" si="62"/>
        <v>2.0202020202020173E-2</v>
      </c>
      <c r="N189" s="56">
        <v>27</v>
      </c>
      <c r="O189" s="56">
        <v>69</v>
      </c>
      <c r="P189" s="56">
        <v>1</v>
      </c>
      <c r="Q189" s="56"/>
      <c r="R189" s="56"/>
      <c r="S189" s="56"/>
      <c r="T189" s="57"/>
      <c r="X189" s="53">
        <v>0</v>
      </c>
      <c r="Y189" s="53">
        <v>2</v>
      </c>
      <c r="Z189" s="53"/>
      <c r="AA189" s="53"/>
      <c r="AB189" s="53"/>
      <c r="AG189" t="str">
        <f t="shared" si="41"/>
        <v>Grand Lake Stream</v>
      </c>
      <c r="AH189" t="s">
        <v>1845</v>
      </c>
      <c r="AI189">
        <v>2</v>
      </c>
      <c r="AK189">
        <v>2</v>
      </c>
      <c r="AL189" s="91">
        <v>23</v>
      </c>
      <c r="AM189" s="93">
        <v>29</v>
      </c>
      <c r="AN189" s="93">
        <v>105</v>
      </c>
      <c r="AO189" s="96">
        <v>28660</v>
      </c>
      <c r="AP189" s="96">
        <f t="shared" si="39"/>
        <v>23029</v>
      </c>
      <c r="AQ189" t="s">
        <v>15</v>
      </c>
      <c r="AR189">
        <f t="shared" si="40"/>
        <v>2328660</v>
      </c>
      <c r="AS189" s="1">
        <v>1</v>
      </c>
      <c r="AU189" s="1"/>
      <c r="AW189" s="53"/>
      <c r="AX189" s="117"/>
    </row>
    <row r="190" spans="1:50" ht="14" hidden="1" customHeight="1" outlineLevel="1" x14ac:dyDescent="0.2">
      <c r="A190" t="s">
        <v>1612</v>
      </c>
      <c r="B190" s="9" t="s">
        <v>2109</v>
      </c>
      <c r="C190" s="1">
        <f t="shared" si="38"/>
        <v>5388</v>
      </c>
      <c r="D190" s="7">
        <f>IF(N190&gt;0, RANK(N190,(N190:P190,Q190:AE190)),0)</f>
        <v>2</v>
      </c>
      <c r="E190" s="7">
        <f>IF(O190&gt;0,RANK(O190,(N190:P190,Q190:AE190)),0)</f>
        <v>1</v>
      </c>
      <c r="F190" s="7">
        <f t="shared" si="56"/>
        <v>3</v>
      </c>
      <c r="G190" s="1">
        <f t="shared" si="57"/>
        <v>892</v>
      </c>
      <c r="H190" s="2">
        <f t="shared" si="58"/>
        <v>0.16555308092056423</v>
      </c>
      <c r="I190" s="8"/>
      <c r="J190" s="2">
        <f t="shared" si="59"/>
        <v>0.38511507052709726</v>
      </c>
      <c r="K190" s="2">
        <f t="shared" si="60"/>
        <v>0.55066815144766146</v>
      </c>
      <c r="L190" s="2">
        <f t="shared" si="61"/>
        <v>4.7698589458054934E-2</v>
      </c>
      <c r="M190" s="2">
        <f t="shared" si="62"/>
        <v>1.651818856718635E-2</v>
      </c>
      <c r="N190" s="56">
        <v>2075</v>
      </c>
      <c r="O190" s="56">
        <v>2967</v>
      </c>
      <c r="P190" s="56">
        <v>257</v>
      </c>
      <c r="Q190" s="56"/>
      <c r="R190" s="56"/>
      <c r="S190" s="56"/>
      <c r="T190" s="57"/>
      <c r="X190" s="53">
        <v>0</v>
      </c>
      <c r="Y190" s="53">
        <v>89</v>
      </c>
      <c r="Z190" s="53"/>
      <c r="AA190" s="53"/>
      <c r="AB190" s="53"/>
      <c r="AG190" t="str">
        <f t="shared" si="41"/>
        <v>Gray</v>
      </c>
      <c r="AH190" t="s">
        <v>162</v>
      </c>
      <c r="AI190">
        <v>1</v>
      </c>
      <c r="AK190">
        <v>2</v>
      </c>
      <c r="AL190" s="91">
        <v>23</v>
      </c>
      <c r="AM190" s="93">
        <v>5</v>
      </c>
      <c r="AN190" s="93">
        <v>50</v>
      </c>
      <c r="AO190" s="96">
        <v>28870</v>
      </c>
      <c r="AP190" s="96">
        <f t="shared" si="39"/>
        <v>23005</v>
      </c>
      <c r="AQ190" t="s">
        <v>298</v>
      </c>
      <c r="AR190">
        <f t="shared" si="40"/>
        <v>2328870</v>
      </c>
      <c r="AS190" s="1">
        <v>39</v>
      </c>
      <c r="AU190" s="1"/>
      <c r="AW190" s="53"/>
      <c r="AX190" s="117"/>
    </row>
    <row r="191" spans="1:50" ht="14" hidden="1" customHeight="1" outlineLevel="1" x14ac:dyDescent="0.2">
      <c r="A191" t="s">
        <v>1480</v>
      </c>
      <c r="B191" s="9" t="s">
        <v>2109</v>
      </c>
      <c r="C191" s="1">
        <f t="shared" si="38"/>
        <v>43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 t="shared" si="56"/>
        <v>3</v>
      </c>
      <c r="G191" s="1">
        <f t="shared" si="57"/>
        <v>13</v>
      </c>
      <c r="H191" s="2">
        <f t="shared" si="58"/>
        <v>0.30232558139534882</v>
      </c>
      <c r="I191" s="8"/>
      <c r="J191" s="2">
        <f t="shared" si="59"/>
        <v>0.32558139534883723</v>
      </c>
      <c r="K191" s="2">
        <f t="shared" si="60"/>
        <v>0.62790697674418605</v>
      </c>
      <c r="L191" s="2">
        <f t="shared" si="61"/>
        <v>4.6511627906976744E-2</v>
      </c>
      <c r="M191" s="2">
        <f t="shared" si="62"/>
        <v>-2.7755575615628914E-17</v>
      </c>
      <c r="N191" s="56">
        <v>14</v>
      </c>
      <c r="O191" s="56">
        <v>27</v>
      </c>
      <c r="P191" s="56">
        <v>2</v>
      </c>
      <c r="Q191" s="56"/>
      <c r="R191" s="56"/>
      <c r="S191" s="56"/>
      <c r="T191" s="57"/>
      <c r="X191" s="53">
        <v>0</v>
      </c>
      <c r="Y191" s="53">
        <v>0</v>
      </c>
      <c r="Z191" s="53"/>
      <c r="AA191" s="53"/>
      <c r="AB191" s="53"/>
      <c r="AG191" t="str">
        <f t="shared" si="41"/>
        <v>Great Pond</v>
      </c>
      <c r="AH191" t="s">
        <v>12</v>
      </c>
      <c r="AI191">
        <v>2</v>
      </c>
      <c r="AK191">
        <v>2</v>
      </c>
      <c r="AL191" s="91">
        <v>23</v>
      </c>
      <c r="AM191" s="93">
        <v>9</v>
      </c>
      <c r="AN191" s="93">
        <v>77</v>
      </c>
      <c r="AO191" s="96">
        <v>28975</v>
      </c>
      <c r="AP191" s="96">
        <f t="shared" si="39"/>
        <v>23009</v>
      </c>
      <c r="AQ191" t="s">
        <v>298</v>
      </c>
      <c r="AR191">
        <f t="shared" si="40"/>
        <v>2328975</v>
      </c>
      <c r="AS191" s="1">
        <v>0</v>
      </c>
      <c r="AU191" s="1"/>
      <c r="AW191" s="53"/>
      <c r="AX191" s="117"/>
    </row>
    <row r="192" spans="1:50" ht="14" hidden="1" customHeight="1" outlineLevel="1" x14ac:dyDescent="0.2">
      <c r="A192" t="s">
        <v>254</v>
      </c>
      <c r="B192" s="9" t="s">
        <v>2109</v>
      </c>
      <c r="C192" s="1">
        <f t="shared" si="38"/>
        <v>710</v>
      </c>
      <c r="D192" s="7">
        <f>IF(N192&gt;0, RANK(N192,(N192:P192,Q192:AE192)),0)</f>
        <v>2</v>
      </c>
      <c r="E192" s="7">
        <f>IF(O192&gt;0,RANK(O192,(N192:P192,Q192:AE192)),0)</f>
        <v>1</v>
      </c>
      <c r="F192" s="7">
        <f t="shared" si="56"/>
        <v>3</v>
      </c>
      <c r="G192" s="1">
        <f t="shared" si="57"/>
        <v>370</v>
      </c>
      <c r="H192" s="2">
        <f t="shared" si="58"/>
        <v>0.52112676056338025</v>
      </c>
      <c r="I192" s="8"/>
      <c r="J192" s="2">
        <f t="shared" si="59"/>
        <v>0.20563380281690141</v>
      </c>
      <c r="K192" s="2">
        <f t="shared" si="60"/>
        <v>0.72676056338028172</v>
      </c>
      <c r="L192" s="2">
        <f t="shared" si="61"/>
        <v>4.2253521126760563E-2</v>
      </c>
      <c r="M192" s="2">
        <f t="shared" si="62"/>
        <v>2.535211267605636E-2</v>
      </c>
      <c r="N192" s="56">
        <v>146</v>
      </c>
      <c r="O192" s="56">
        <v>516</v>
      </c>
      <c r="P192" s="56">
        <v>30</v>
      </c>
      <c r="Q192" s="56"/>
      <c r="R192" s="56"/>
      <c r="S192" s="56"/>
      <c r="T192" s="57"/>
      <c r="X192" s="53">
        <v>0</v>
      </c>
      <c r="Y192" s="53">
        <v>18</v>
      </c>
      <c r="Z192" s="53"/>
      <c r="AA192" s="53"/>
      <c r="AB192" s="53"/>
      <c r="AG192" t="str">
        <f t="shared" si="41"/>
        <v>Greenbush</v>
      </c>
      <c r="AH192" t="s">
        <v>1369</v>
      </c>
      <c r="AI192">
        <v>2</v>
      </c>
      <c r="AK192">
        <v>2</v>
      </c>
      <c r="AL192" s="91">
        <v>23</v>
      </c>
      <c r="AM192" s="93">
        <v>19</v>
      </c>
      <c r="AN192" s="93">
        <v>130</v>
      </c>
      <c r="AO192" s="96">
        <v>29185</v>
      </c>
      <c r="AP192" s="96">
        <f t="shared" si="39"/>
        <v>23019</v>
      </c>
      <c r="AQ192" t="s">
        <v>298</v>
      </c>
      <c r="AR192">
        <f t="shared" si="40"/>
        <v>2329185</v>
      </c>
      <c r="AS192" s="1">
        <v>10</v>
      </c>
      <c r="AU192" s="1"/>
      <c r="AW192" s="53"/>
      <c r="AX192" s="117"/>
    </row>
    <row r="193" spans="1:50" ht="14" hidden="1" customHeight="1" outlineLevel="1" x14ac:dyDescent="0.2">
      <c r="A193" t="s">
        <v>2168</v>
      </c>
      <c r="B193" s="9" t="s">
        <v>2109</v>
      </c>
      <c r="C193" s="1">
        <f t="shared" si="38"/>
        <v>2642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 t="shared" si="56"/>
        <v>3</v>
      </c>
      <c r="G193" s="1">
        <f t="shared" si="57"/>
        <v>1146</v>
      </c>
      <c r="H193" s="2">
        <f t="shared" si="58"/>
        <v>0.43376230128690385</v>
      </c>
      <c r="I193" s="8"/>
      <c r="J193" s="2">
        <f t="shared" si="59"/>
        <v>0.25851627554882667</v>
      </c>
      <c r="K193" s="2">
        <f t="shared" si="60"/>
        <v>0.69227857683573046</v>
      </c>
      <c r="L193" s="2">
        <f t="shared" si="61"/>
        <v>3.4822104466313397E-2</v>
      </c>
      <c r="M193" s="2">
        <f t="shared" si="62"/>
        <v>1.4383043149129526E-2</v>
      </c>
      <c r="N193" s="56">
        <v>683</v>
      </c>
      <c r="O193" s="56">
        <v>1829</v>
      </c>
      <c r="P193" s="56">
        <v>92</v>
      </c>
      <c r="Q193" s="56"/>
      <c r="R193" s="56"/>
      <c r="S193" s="56"/>
      <c r="T193" s="57"/>
      <c r="X193" s="53">
        <v>0</v>
      </c>
      <c r="Y193" s="53">
        <v>38</v>
      </c>
      <c r="Z193" s="53"/>
      <c r="AA193" s="53"/>
      <c r="AB193" s="53"/>
      <c r="AG193" t="str">
        <f t="shared" si="41"/>
        <v>Greene</v>
      </c>
      <c r="AH193" t="s">
        <v>96</v>
      </c>
      <c r="AI193">
        <v>2</v>
      </c>
      <c r="AK193">
        <v>2</v>
      </c>
      <c r="AL193" s="91">
        <v>23</v>
      </c>
      <c r="AM193" s="93">
        <v>1</v>
      </c>
      <c r="AN193" s="93">
        <v>15</v>
      </c>
      <c r="AO193" s="96">
        <v>29255</v>
      </c>
      <c r="AP193" s="96">
        <f t="shared" si="39"/>
        <v>23001</v>
      </c>
      <c r="AQ193" t="s">
        <v>298</v>
      </c>
      <c r="AR193">
        <f t="shared" si="40"/>
        <v>2329255</v>
      </c>
      <c r="AS193" s="1">
        <v>23</v>
      </c>
      <c r="AU193" s="1"/>
      <c r="AW193" s="53"/>
      <c r="AX193" s="117"/>
    </row>
    <row r="194" spans="1:50" ht="14" hidden="1" customHeight="1" outlineLevel="1" x14ac:dyDescent="0.2">
      <c r="A194" t="s">
        <v>1379</v>
      </c>
      <c r="B194" s="9" t="s">
        <v>2109</v>
      </c>
      <c r="C194" s="1">
        <f t="shared" si="38"/>
        <v>0</v>
      </c>
      <c r="D194" s="7">
        <f>IF(N194&gt;0, RANK(N194,(N194:P194,Q194:AE194)),0)</f>
        <v>0</v>
      </c>
      <c r="E194" s="7">
        <f>IF(O194&gt;0,RANK(O194,(N194:P194,Q194:AE194)),0)</f>
        <v>0</v>
      </c>
      <c r="F194" s="7">
        <f t="shared" si="56"/>
        <v>0</v>
      </c>
      <c r="G194" s="1">
        <f t="shared" si="57"/>
        <v>0</v>
      </c>
      <c r="H194" s="2">
        <f t="shared" si="58"/>
        <v>0</v>
      </c>
      <c r="I194" s="8"/>
      <c r="J194" s="2" t="str">
        <f t="shared" si="59"/>
        <v>-</v>
      </c>
      <c r="K194" s="2" t="str">
        <f t="shared" si="60"/>
        <v>-</v>
      </c>
      <c r="L194" s="2" t="str">
        <f t="shared" si="61"/>
        <v>-</v>
      </c>
      <c r="M194" s="2" t="str">
        <f t="shared" si="62"/>
        <v>-</v>
      </c>
      <c r="N194" s="56"/>
      <c r="O194" s="56"/>
      <c r="P194" s="56"/>
      <c r="Q194" s="56"/>
      <c r="R194" s="56"/>
      <c r="S194" s="56"/>
      <c r="T194" s="57"/>
      <c r="Y194" s="53"/>
      <c r="Z194" s="53"/>
      <c r="AA194" s="53"/>
      <c r="AB194" s="53"/>
      <c r="AG194" t="str">
        <f t="shared" si="41"/>
        <v>Greenfield</v>
      </c>
      <c r="AH194" t="s">
        <v>1369</v>
      </c>
      <c r="AI194">
        <v>2</v>
      </c>
      <c r="AK194">
        <v>2</v>
      </c>
      <c r="AL194" s="91">
        <v>23</v>
      </c>
      <c r="AM194" s="93">
        <v>19</v>
      </c>
      <c r="AO194" s="166">
        <v>29520</v>
      </c>
      <c r="AP194" s="96">
        <f t="shared" si="39"/>
        <v>23019</v>
      </c>
      <c r="AQ194" t="s">
        <v>2328</v>
      </c>
      <c r="AR194">
        <f t="shared" si="40"/>
        <v>2329520</v>
      </c>
      <c r="AU194" s="1"/>
      <c r="AW194" s="53"/>
      <c r="AX194" s="117"/>
    </row>
    <row r="195" spans="1:50" ht="14" hidden="1" customHeight="1" outlineLevel="1" x14ac:dyDescent="0.2">
      <c r="A195" t="s">
        <v>988</v>
      </c>
      <c r="B195" s="9" t="s">
        <v>2109</v>
      </c>
      <c r="C195" s="1">
        <f t="shared" ref="C195:C258" si="63">SUM(N195:AE195)</f>
        <v>1155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 t="shared" si="56"/>
        <v>3</v>
      </c>
      <c r="G195" s="1">
        <f t="shared" si="57"/>
        <v>378</v>
      </c>
      <c r="H195" s="2">
        <f t="shared" si="58"/>
        <v>0.32727272727272727</v>
      </c>
      <c r="I195" s="8"/>
      <c r="J195" s="2">
        <f t="shared" si="59"/>
        <v>0.31428571428571428</v>
      </c>
      <c r="K195" s="2">
        <f t="shared" si="60"/>
        <v>0.64155844155844155</v>
      </c>
      <c r="L195" s="2">
        <f t="shared" si="61"/>
        <v>3.2900432900432902E-2</v>
      </c>
      <c r="M195" s="2">
        <f t="shared" si="62"/>
        <v>1.1255411255411268E-2</v>
      </c>
      <c r="N195" s="56">
        <v>363</v>
      </c>
      <c r="O195" s="56">
        <v>741</v>
      </c>
      <c r="P195" s="56">
        <v>38</v>
      </c>
      <c r="Q195" s="56"/>
      <c r="R195" s="56"/>
      <c r="S195" s="56"/>
      <c r="T195" s="57"/>
      <c r="X195" s="53">
        <v>0</v>
      </c>
      <c r="Y195" s="53">
        <v>13</v>
      </c>
      <c r="Z195" s="53"/>
      <c r="AA195" s="53"/>
      <c r="AB195" s="53"/>
      <c r="AG195" t="str">
        <f t="shared" si="41"/>
        <v>Greenville</v>
      </c>
      <c r="AH195" t="s">
        <v>655</v>
      </c>
      <c r="AI195">
        <v>2</v>
      </c>
      <c r="AK195">
        <v>2</v>
      </c>
      <c r="AL195" s="91">
        <v>23</v>
      </c>
      <c r="AM195" s="93">
        <v>21</v>
      </c>
      <c r="AN195" s="93">
        <v>45</v>
      </c>
      <c r="AO195" s="96">
        <v>29535</v>
      </c>
      <c r="AP195" s="96">
        <f t="shared" ref="AP195:AP258" si="64">AL195*1000+AM195</f>
        <v>23021</v>
      </c>
      <c r="AQ195" t="s">
        <v>298</v>
      </c>
      <c r="AR195">
        <f t="shared" ref="AR195:AR258" si="65">AL195*100000+AO195</f>
        <v>2329535</v>
      </c>
      <c r="AS195" s="1">
        <v>14</v>
      </c>
      <c r="AU195" s="1"/>
      <c r="AW195" s="53"/>
      <c r="AX195" s="117"/>
    </row>
    <row r="196" spans="1:50" ht="14" hidden="1" customHeight="1" outlineLevel="1" x14ac:dyDescent="0.2">
      <c r="A196" t="s">
        <v>2122</v>
      </c>
      <c r="B196" s="9" t="s">
        <v>2109</v>
      </c>
      <c r="C196" s="1">
        <f t="shared" si="63"/>
        <v>531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 t="shared" si="56"/>
        <v>3</v>
      </c>
      <c r="G196" s="1">
        <f t="shared" si="57"/>
        <v>66</v>
      </c>
      <c r="H196" s="2">
        <f t="shared" si="58"/>
        <v>0.12429378531073447</v>
      </c>
      <c r="I196" s="8"/>
      <c r="J196" s="2">
        <f t="shared" si="59"/>
        <v>0.40489642184557439</v>
      </c>
      <c r="K196" s="2">
        <f t="shared" si="60"/>
        <v>0.52919020715630882</v>
      </c>
      <c r="L196" s="2">
        <f t="shared" si="61"/>
        <v>4.7080979284369114E-2</v>
      </c>
      <c r="M196" s="2">
        <f t="shared" si="62"/>
        <v>1.8832391713747669E-2</v>
      </c>
      <c r="N196" s="56">
        <v>215</v>
      </c>
      <c r="O196" s="56">
        <v>281</v>
      </c>
      <c r="P196" s="56">
        <v>25</v>
      </c>
      <c r="Q196" s="56"/>
      <c r="R196" s="56"/>
      <c r="S196" s="56"/>
      <c r="T196" s="57"/>
      <c r="X196" s="53">
        <v>0</v>
      </c>
      <c r="Y196" s="53">
        <v>10</v>
      </c>
      <c r="Z196" s="53"/>
      <c r="AA196" s="53"/>
      <c r="AB196" s="53"/>
      <c r="AG196" t="str">
        <f t="shared" ref="AG196:AG227" si="66">A196</f>
        <v>Greenwood</v>
      </c>
      <c r="AH196" t="s">
        <v>150</v>
      </c>
      <c r="AI196">
        <v>2</v>
      </c>
      <c r="AK196">
        <v>2</v>
      </c>
      <c r="AL196" s="91">
        <v>23</v>
      </c>
      <c r="AM196" s="93">
        <v>17</v>
      </c>
      <c r="AN196" s="93">
        <v>55</v>
      </c>
      <c r="AO196" s="96">
        <v>29710</v>
      </c>
      <c r="AP196" s="96">
        <f t="shared" si="64"/>
        <v>23017</v>
      </c>
      <c r="AQ196" t="s">
        <v>298</v>
      </c>
      <c r="AR196">
        <f t="shared" si="65"/>
        <v>2329710</v>
      </c>
      <c r="AS196" s="1">
        <v>6</v>
      </c>
      <c r="AU196" s="1"/>
      <c r="AW196" s="53"/>
      <c r="AX196" s="117"/>
    </row>
    <row r="197" spans="1:50" ht="14" hidden="1" customHeight="1" outlineLevel="1" x14ac:dyDescent="0.2">
      <c r="A197" t="s">
        <v>1322</v>
      </c>
      <c r="B197" s="9" t="s">
        <v>2109</v>
      </c>
      <c r="C197" s="1">
        <f t="shared" si="63"/>
        <v>728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 t="shared" si="56"/>
        <v>3</v>
      </c>
      <c r="G197" s="1">
        <f t="shared" si="57"/>
        <v>299</v>
      </c>
      <c r="H197" s="2">
        <f t="shared" si="58"/>
        <v>0.4107142857142857</v>
      </c>
      <c r="I197" s="8"/>
      <c r="J197" s="2">
        <f t="shared" si="59"/>
        <v>0.25824175824175827</v>
      </c>
      <c r="K197" s="2">
        <f t="shared" si="60"/>
        <v>0.66895604395604391</v>
      </c>
      <c r="L197" s="2">
        <f t="shared" si="61"/>
        <v>5.4945054945054944E-2</v>
      </c>
      <c r="M197" s="2">
        <f t="shared" si="62"/>
        <v>1.7857142857142932E-2</v>
      </c>
      <c r="N197" s="56">
        <v>188</v>
      </c>
      <c r="O197" s="56">
        <v>487</v>
      </c>
      <c r="P197" s="56">
        <v>40</v>
      </c>
      <c r="Q197" s="56"/>
      <c r="R197" s="56"/>
      <c r="S197" s="56"/>
      <c r="T197" s="57"/>
      <c r="X197" s="53">
        <v>0</v>
      </c>
      <c r="Y197" s="53">
        <v>13</v>
      </c>
      <c r="Z197" s="53"/>
      <c r="AA197" s="53"/>
      <c r="AB197" s="53"/>
      <c r="AG197" t="str">
        <f t="shared" si="66"/>
        <v>Guilford</v>
      </c>
      <c r="AH197" t="s">
        <v>655</v>
      </c>
      <c r="AI197">
        <v>2</v>
      </c>
      <c r="AK197">
        <v>2</v>
      </c>
      <c r="AL197" s="91">
        <v>23</v>
      </c>
      <c r="AM197" s="93">
        <v>21</v>
      </c>
      <c r="AN197" s="93">
        <v>50</v>
      </c>
      <c r="AO197" s="96">
        <v>30095</v>
      </c>
      <c r="AP197" s="96">
        <f t="shared" si="64"/>
        <v>23021</v>
      </c>
      <c r="AQ197" t="s">
        <v>298</v>
      </c>
      <c r="AR197">
        <f t="shared" si="65"/>
        <v>2330095</v>
      </c>
      <c r="AS197" s="1">
        <v>10</v>
      </c>
      <c r="AU197" s="1"/>
      <c r="AW197" s="53"/>
      <c r="AX197" s="117"/>
    </row>
    <row r="198" spans="1:50" ht="14" hidden="1" customHeight="1" outlineLevel="1" x14ac:dyDescent="0.2">
      <c r="A198" t="s">
        <v>2138</v>
      </c>
      <c r="B198" s="9" t="s">
        <v>2109</v>
      </c>
      <c r="C198" s="1">
        <f t="shared" si="63"/>
        <v>1782</v>
      </c>
      <c r="D198" s="7">
        <f>IF(N198&gt;0, RANK(N198,(N198:P198,Q198:AE198)),0)</f>
        <v>1</v>
      </c>
      <c r="E198" s="7">
        <f>IF(O198&gt;0,RANK(O198,(N198:P198,Q198:AE198)),0)</f>
        <v>2</v>
      </c>
      <c r="F198" s="7">
        <f t="shared" si="56"/>
        <v>3</v>
      </c>
      <c r="G198" s="1">
        <f t="shared" si="57"/>
        <v>467</v>
      </c>
      <c r="H198" s="2">
        <f t="shared" si="58"/>
        <v>0.2620650953984287</v>
      </c>
      <c r="I198" s="8"/>
      <c r="J198" s="2">
        <f t="shared" si="59"/>
        <v>0.58417508417508412</v>
      </c>
      <c r="K198" s="2">
        <f t="shared" si="60"/>
        <v>0.32210998877665542</v>
      </c>
      <c r="L198" s="2">
        <f t="shared" si="61"/>
        <v>8.4175084175084181E-2</v>
      </c>
      <c r="M198" s="2">
        <f t="shared" si="62"/>
        <v>9.5398428731762741E-3</v>
      </c>
      <c r="N198" s="56">
        <v>1041</v>
      </c>
      <c r="O198" s="56">
        <v>574</v>
      </c>
      <c r="P198" s="56">
        <v>150</v>
      </c>
      <c r="Q198" s="56"/>
      <c r="R198" s="56"/>
      <c r="S198" s="56"/>
      <c r="T198" s="57"/>
      <c r="X198" s="53">
        <v>0</v>
      </c>
      <c r="Y198" s="53">
        <v>17</v>
      </c>
      <c r="Z198" s="53"/>
      <c r="AA198" s="53"/>
      <c r="AB198" s="53"/>
      <c r="AG198" t="str">
        <f t="shared" si="66"/>
        <v>Hallowell</v>
      </c>
      <c r="AH198" t="s">
        <v>270</v>
      </c>
      <c r="AI198">
        <v>1</v>
      </c>
      <c r="AK198">
        <v>2</v>
      </c>
      <c r="AL198" s="91">
        <v>23</v>
      </c>
      <c r="AM198" s="93">
        <v>11</v>
      </c>
      <c r="AN198" s="93">
        <v>55</v>
      </c>
      <c r="AO198" s="96">
        <v>30550</v>
      </c>
      <c r="AP198" s="96">
        <f t="shared" si="64"/>
        <v>23011</v>
      </c>
      <c r="AQ198" t="s">
        <v>1921</v>
      </c>
      <c r="AR198">
        <f t="shared" si="65"/>
        <v>2330550</v>
      </c>
      <c r="AS198" s="1">
        <v>15</v>
      </c>
      <c r="AU198" s="1"/>
      <c r="AW198" s="53"/>
      <c r="AX198" s="117"/>
    </row>
    <row r="199" spans="1:50" ht="14" hidden="1" customHeight="1" outlineLevel="1" x14ac:dyDescent="0.2">
      <c r="A199" t="s">
        <v>364</v>
      </c>
      <c r="B199" s="9" t="s">
        <v>2109</v>
      </c>
      <c r="C199" s="1">
        <f t="shared" si="63"/>
        <v>109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 t="shared" si="56"/>
        <v>3</v>
      </c>
      <c r="G199" s="1">
        <f t="shared" si="57"/>
        <v>49</v>
      </c>
      <c r="H199" s="2">
        <f t="shared" si="58"/>
        <v>0.44954128440366975</v>
      </c>
      <c r="I199" s="8"/>
      <c r="J199" s="2">
        <f t="shared" si="59"/>
        <v>0.25688073394495414</v>
      </c>
      <c r="K199" s="2">
        <f t="shared" si="60"/>
        <v>0.70642201834862384</v>
      </c>
      <c r="L199" s="2">
        <f t="shared" si="61"/>
        <v>3.669724770642202E-2</v>
      </c>
      <c r="M199" s="2">
        <f t="shared" si="62"/>
        <v>0</v>
      </c>
      <c r="N199" s="56">
        <v>28</v>
      </c>
      <c r="O199" s="56">
        <v>77</v>
      </c>
      <c r="P199" s="56">
        <v>4</v>
      </c>
      <c r="Q199" s="56"/>
      <c r="R199" s="56"/>
      <c r="S199" s="56"/>
      <c r="T199" s="57"/>
      <c r="X199" s="53">
        <v>0</v>
      </c>
      <c r="Y199" s="53">
        <v>0</v>
      </c>
      <c r="Z199" s="53"/>
      <c r="AA199" s="53"/>
      <c r="AB199" s="53"/>
      <c r="AG199" t="str">
        <f t="shared" si="66"/>
        <v>Hamlin</v>
      </c>
      <c r="AH199" t="s">
        <v>2472</v>
      </c>
      <c r="AI199">
        <v>2</v>
      </c>
      <c r="AK199">
        <v>2</v>
      </c>
      <c r="AL199" s="91">
        <v>23</v>
      </c>
      <c r="AM199" s="93">
        <v>3</v>
      </c>
      <c r="AN199" s="93">
        <v>125</v>
      </c>
      <c r="AO199" s="96">
        <v>30690</v>
      </c>
      <c r="AP199" s="96">
        <f t="shared" si="64"/>
        <v>23003</v>
      </c>
      <c r="AQ199" t="s">
        <v>298</v>
      </c>
      <c r="AR199">
        <f t="shared" si="65"/>
        <v>2330690</v>
      </c>
      <c r="AS199" s="1">
        <v>1</v>
      </c>
      <c r="AU199" s="1"/>
      <c r="AW199" s="53"/>
      <c r="AX199" s="117"/>
    </row>
    <row r="200" spans="1:50" ht="14" hidden="1" customHeight="1" outlineLevel="1" x14ac:dyDescent="0.2">
      <c r="A200" t="s">
        <v>2418</v>
      </c>
      <c r="B200" s="9" t="s">
        <v>2109</v>
      </c>
      <c r="C200" s="1">
        <f t="shared" si="63"/>
        <v>47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 t="shared" si="56"/>
        <v>0</v>
      </c>
      <c r="G200" s="1">
        <f t="shared" si="57"/>
        <v>21</v>
      </c>
      <c r="H200" s="2">
        <f t="shared" si="58"/>
        <v>0.44680851063829785</v>
      </c>
      <c r="I200" s="8"/>
      <c r="J200" s="2">
        <f t="shared" si="59"/>
        <v>0.27659574468085107</v>
      </c>
      <c r="K200" s="2">
        <f t="shared" si="60"/>
        <v>0.72340425531914898</v>
      </c>
      <c r="L200" s="2">
        <f t="shared" si="61"/>
        <v>0</v>
      </c>
      <c r="M200" s="2">
        <f t="shared" si="62"/>
        <v>-1.1102230246251565E-16</v>
      </c>
      <c r="N200" s="56">
        <v>13</v>
      </c>
      <c r="O200" s="56">
        <v>34</v>
      </c>
      <c r="P200" s="56">
        <v>0</v>
      </c>
      <c r="Q200" s="56"/>
      <c r="R200" s="56"/>
      <c r="S200" s="56"/>
      <c r="T200" s="57"/>
      <c r="X200" s="53">
        <v>0</v>
      </c>
      <c r="Y200" s="53">
        <v>0</v>
      </c>
      <c r="Z200" s="53"/>
      <c r="AA200" s="53"/>
      <c r="AB200" s="53"/>
      <c r="AG200" t="str">
        <f t="shared" si="66"/>
        <v>Hammond</v>
      </c>
      <c r="AH200" t="s">
        <v>2472</v>
      </c>
      <c r="AI200">
        <v>2</v>
      </c>
      <c r="AK200">
        <v>2</v>
      </c>
      <c r="AL200" s="91">
        <v>23</v>
      </c>
      <c r="AM200" s="93">
        <v>3</v>
      </c>
      <c r="AN200" s="93">
        <v>130</v>
      </c>
      <c r="AO200" s="96">
        <v>30725</v>
      </c>
      <c r="AP200" s="96">
        <f t="shared" si="64"/>
        <v>23003</v>
      </c>
      <c r="AQ200" t="s">
        <v>298</v>
      </c>
      <c r="AR200">
        <f t="shared" si="65"/>
        <v>2330725</v>
      </c>
      <c r="AS200" s="1">
        <v>0</v>
      </c>
      <c r="AU200" s="1"/>
      <c r="AW200" s="53"/>
      <c r="AX200" s="117"/>
    </row>
    <row r="201" spans="1:50" ht="14" hidden="1" customHeight="1" outlineLevel="1" x14ac:dyDescent="0.2">
      <c r="A201" t="s">
        <v>130</v>
      </c>
      <c r="B201" s="9" t="s">
        <v>2109</v>
      </c>
      <c r="C201" s="1">
        <f t="shared" si="63"/>
        <v>4886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 t="shared" si="56"/>
        <v>3</v>
      </c>
      <c r="G201" s="1">
        <f t="shared" si="57"/>
        <v>1008</v>
      </c>
      <c r="H201" s="2">
        <f t="shared" si="58"/>
        <v>0.20630372492836677</v>
      </c>
      <c r="I201" s="8"/>
      <c r="J201" s="2">
        <f t="shared" si="59"/>
        <v>0.37085550552599261</v>
      </c>
      <c r="K201" s="2">
        <f t="shared" si="60"/>
        <v>0.57715923045435935</v>
      </c>
      <c r="L201" s="2">
        <f t="shared" si="61"/>
        <v>3.7249283667621778E-2</v>
      </c>
      <c r="M201" s="2">
        <f t="shared" si="62"/>
        <v>1.4735980352026314E-2</v>
      </c>
      <c r="N201" s="56">
        <v>1812</v>
      </c>
      <c r="O201" s="56">
        <v>2820</v>
      </c>
      <c r="P201" s="56">
        <v>182</v>
      </c>
      <c r="Q201" s="56"/>
      <c r="R201" s="56"/>
      <c r="S201" s="56"/>
      <c r="T201" s="57"/>
      <c r="X201" s="53">
        <v>7</v>
      </c>
      <c r="Y201" s="53">
        <v>65</v>
      </c>
      <c r="Z201" s="53"/>
      <c r="AA201" s="53"/>
      <c r="AB201" s="53"/>
      <c r="AG201" t="str">
        <f t="shared" si="66"/>
        <v>Hampden</v>
      </c>
      <c r="AH201" t="s">
        <v>1369</v>
      </c>
      <c r="AI201">
        <v>2</v>
      </c>
      <c r="AK201">
        <v>2</v>
      </c>
      <c r="AL201" s="91">
        <v>23</v>
      </c>
      <c r="AM201" s="93">
        <v>19</v>
      </c>
      <c r="AN201" s="93">
        <v>140</v>
      </c>
      <c r="AO201" s="96">
        <v>30795</v>
      </c>
      <c r="AP201" s="96">
        <f t="shared" si="64"/>
        <v>23019</v>
      </c>
      <c r="AQ201" t="s">
        <v>298</v>
      </c>
      <c r="AR201">
        <f t="shared" si="65"/>
        <v>2330795</v>
      </c>
      <c r="AS201" s="1">
        <v>44</v>
      </c>
      <c r="AU201" s="1"/>
      <c r="AW201" s="53"/>
      <c r="AX201" s="117"/>
    </row>
    <row r="202" spans="1:50" ht="14" hidden="1" customHeight="1" outlineLevel="1" x14ac:dyDescent="0.2">
      <c r="A202" t="s">
        <v>12</v>
      </c>
      <c r="B202" s="9" t="s">
        <v>2109</v>
      </c>
      <c r="C202" s="1">
        <f t="shared" si="63"/>
        <v>1459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 t="shared" si="56"/>
        <v>3</v>
      </c>
      <c r="G202" s="1">
        <f t="shared" si="57"/>
        <v>395</v>
      </c>
      <c r="H202" s="2">
        <f t="shared" si="58"/>
        <v>0.27073337902673061</v>
      </c>
      <c r="I202" s="8"/>
      <c r="J202" s="2">
        <f t="shared" si="59"/>
        <v>0.33036326250856751</v>
      </c>
      <c r="K202" s="2">
        <f t="shared" si="60"/>
        <v>0.60109664153529818</v>
      </c>
      <c r="L202" s="2">
        <f t="shared" si="61"/>
        <v>4.5236463331048665E-2</v>
      </c>
      <c r="M202" s="2">
        <f t="shared" si="62"/>
        <v>2.3303632625085641E-2</v>
      </c>
      <c r="N202" s="56">
        <v>482</v>
      </c>
      <c r="O202" s="56">
        <v>877</v>
      </c>
      <c r="P202" s="56">
        <v>66</v>
      </c>
      <c r="Q202" s="56"/>
      <c r="R202" s="56"/>
      <c r="S202" s="56"/>
      <c r="T202" s="57"/>
      <c r="X202" s="53">
        <v>0</v>
      </c>
      <c r="Y202" s="53">
        <v>34</v>
      </c>
      <c r="Z202" s="53"/>
      <c r="AA202" s="53"/>
      <c r="AB202" s="53"/>
      <c r="AG202" t="str">
        <f t="shared" si="66"/>
        <v>Hancock</v>
      </c>
      <c r="AH202" t="s">
        <v>12</v>
      </c>
      <c r="AI202">
        <v>2</v>
      </c>
      <c r="AK202">
        <v>2</v>
      </c>
      <c r="AL202" s="91">
        <v>23</v>
      </c>
      <c r="AM202" s="93">
        <v>9</v>
      </c>
      <c r="AN202" s="93">
        <v>80</v>
      </c>
      <c r="AO202" s="96">
        <v>30970</v>
      </c>
      <c r="AP202" s="96">
        <f t="shared" si="64"/>
        <v>23009</v>
      </c>
      <c r="AQ202" t="s">
        <v>298</v>
      </c>
      <c r="AR202">
        <f t="shared" si="65"/>
        <v>2330970</v>
      </c>
      <c r="AS202" s="1">
        <v>27</v>
      </c>
      <c r="AU202" s="1"/>
      <c r="AW202" s="53"/>
      <c r="AX202" s="117"/>
    </row>
    <row r="203" spans="1:50" ht="14" hidden="1" customHeight="1" outlineLevel="1" x14ac:dyDescent="0.2">
      <c r="A203" t="s">
        <v>1655</v>
      </c>
      <c r="B203" s="9" t="s">
        <v>2109</v>
      </c>
      <c r="C203" s="1">
        <f t="shared" si="63"/>
        <v>198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 t="shared" ref="F203:F269" si="67">IF(P203&gt;0,RANK(P203,(N203:AE203)),0)</f>
        <v>4</v>
      </c>
      <c r="G203" s="1">
        <f t="shared" si="57"/>
        <v>17</v>
      </c>
      <c r="H203" s="2">
        <f t="shared" si="58"/>
        <v>8.5858585858585856E-2</v>
      </c>
      <c r="I203" s="8"/>
      <c r="J203" s="2">
        <f t="shared" ref="J203:J269" si="68">IF(C203=0,"-",N203/C203)</f>
        <v>0.43434343434343436</v>
      </c>
      <c r="K203" s="2">
        <f t="shared" ref="K203:K269" si="69">IF(C203=0,"-",O203/C203)</f>
        <v>0.52020202020202022</v>
      </c>
      <c r="L203" s="2">
        <f t="shared" ref="L203:L269" si="70">IF(C203=0,"-",P203/C203)</f>
        <v>2.0202020202020204E-2</v>
      </c>
      <c r="M203" s="2">
        <f t="shared" ref="M203:M269" si="71">IF(C203=0,"-",(1-J203-K203-L203))</f>
        <v>2.525252525252521E-2</v>
      </c>
      <c r="N203" s="56">
        <v>86</v>
      </c>
      <c r="O203" s="56">
        <v>103</v>
      </c>
      <c r="P203" s="56">
        <v>4</v>
      </c>
      <c r="Q203" s="56"/>
      <c r="R203" s="56"/>
      <c r="S203" s="56"/>
      <c r="T203" s="57"/>
      <c r="X203" s="53">
        <v>0</v>
      </c>
      <c r="Y203" s="53">
        <v>5</v>
      </c>
      <c r="Z203" s="53"/>
      <c r="AA203" s="53"/>
      <c r="AB203" s="53"/>
      <c r="AG203" t="str">
        <f t="shared" si="66"/>
        <v>Hanover</v>
      </c>
      <c r="AH203" t="s">
        <v>150</v>
      </c>
      <c r="AI203">
        <v>2</v>
      </c>
      <c r="AK203">
        <v>2</v>
      </c>
      <c r="AL203" s="91">
        <v>23</v>
      </c>
      <c r="AM203" s="93">
        <v>17</v>
      </c>
      <c r="AN203" s="93">
        <v>60</v>
      </c>
      <c r="AO203" s="96">
        <v>31110</v>
      </c>
      <c r="AP203" s="96">
        <f t="shared" si="64"/>
        <v>23017</v>
      </c>
      <c r="AQ203" t="s">
        <v>298</v>
      </c>
      <c r="AR203">
        <f t="shared" si="65"/>
        <v>2331110</v>
      </c>
      <c r="AS203" s="1">
        <v>3</v>
      </c>
      <c r="AU203" s="1"/>
      <c r="AW203" s="53"/>
      <c r="AX203" s="117"/>
    </row>
    <row r="204" spans="1:50" ht="14" hidden="1" customHeight="1" outlineLevel="1" x14ac:dyDescent="0.2">
      <c r="A204" t="s">
        <v>2320</v>
      </c>
      <c r="B204" s="9" t="s">
        <v>2109</v>
      </c>
      <c r="C204" s="1">
        <f t="shared" si="63"/>
        <v>481</v>
      </c>
      <c r="D204" s="7">
        <f>IF(N204&gt;0, RANK(N204,(N204:P204,Q204:AE204)),0)</f>
        <v>2</v>
      </c>
      <c r="E204" s="7">
        <f>IF(O204&gt;0,RANK(O204,(N204:P204,Q204:AE204)),0)</f>
        <v>1</v>
      </c>
      <c r="F204" s="7">
        <f t="shared" si="67"/>
        <v>3</v>
      </c>
      <c r="G204" s="1">
        <f t="shared" si="57"/>
        <v>221</v>
      </c>
      <c r="H204" s="2">
        <f t="shared" si="58"/>
        <v>0.45945945945945948</v>
      </c>
      <c r="I204" s="8"/>
      <c r="J204" s="2">
        <f t="shared" si="68"/>
        <v>0.2390852390852391</v>
      </c>
      <c r="K204" s="2">
        <f t="shared" si="69"/>
        <v>0.69854469854469858</v>
      </c>
      <c r="L204" s="2">
        <f t="shared" si="70"/>
        <v>4.9896049896049899E-2</v>
      </c>
      <c r="M204" s="2">
        <f t="shared" si="71"/>
        <v>1.2474012474012364E-2</v>
      </c>
      <c r="N204" s="56">
        <v>115</v>
      </c>
      <c r="O204" s="56">
        <v>336</v>
      </c>
      <c r="P204" s="56">
        <v>24</v>
      </c>
      <c r="Q204" s="56"/>
      <c r="R204" s="56"/>
      <c r="S204" s="56"/>
      <c r="T204" s="57"/>
      <c r="X204" s="53">
        <v>0</v>
      </c>
      <c r="Y204" s="53">
        <v>6</v>
      </c>
      <c r="Z204" s="53"/>
      <c r="AA204" s="53"/>
      <c r="AB204" s="53"/>
      <c r="AG204" t="str">
        <f t="shared" si="66"/>
        <v>Harmony</v>
      </c>
      <c r="AH204" t="s">
        <v>1798</v>
      </c>
      <c r="AI204">
        <v>2</v>
      </c>
      <c r="AK204">
        <v>2</v>
      </c>
      <c r="AL204" s="91">
        <v>23</v>
      </c>
      <c r="AM204" s="93">
        <v>25</v>
      </c>
      <c r="AN204" s="93">
        <v>65</v>
      </c>
      <c r="AO204" s="96">
        <v>31355</v>
      </c>
      <c r="AP204" s="96">
        <f t="shared" si="64"/>
        <v>23025</v>
      </c>
      <c r="AQ204" t="s">
        <v>298</v>
      </c>
      <c r="AR204">
        <f t="shared" si="65"/>
        <v>2331355</v>
      </c>
      <c r="AS204" s="1">
        <v>11</v>
      </c>
      <c r="AU204" s="1"/>
      <c r="AW204" s="53"/>
      <c r="AX204" s="117"/>
    </row>
    <row r="205" spans="1:50" ht="14" hidden="1" customHeight="1" outlineLevel="1" x14ac:dyDescent="0.2">
      <c r="A205" t="s">
        <v>1621</v>
      </c>
      <c r="B205" s="9" t="s">
        <v>2109</v>
      </c>
      <c r="C205" s="1">
        <f t="shared" si="63"/>
        <v>3899</v>
      </c>
      <c r="D205" s="7">
        <f>IF(N205&gt;0, RANK(N205,(N205:P205,Q205:AE205)),0)</f>
        <v>1</v>
      </c>
      <c r="E205" s="7">
        <f>IF(O205&gt;0,RANK(O205,(N205:P205,Q205:AE205)),0)</f>
        <v>2</v>
      </c>
      <c r="F205" s="7">
        <f t="shared" si="67"/>
        <v>3</v>
      </c>
      <c r="G205" s="1">
        <f t="shared" si="57"/>
        <v>208</v>
      </c>
      <c r="H205" s="2">
        <f t="shared" si="58"/>
        <v>5.3347012054372915E-2</v>
      </c>
      <c r="I205" s="8"/>
      <c r="J205" s="2">
        <f t="shared" si="68"/>
        <v>0.4998717619902539</v>
      </c>
      <c r="K205" s="2">
        <f t="shared" si="69"/>
        <v>0.44652474993588098</v>
      </c>
      <c r="L205" s="2">
        <f t="shared" si="70"/>
        <v>4.66786355475763E-2</v>
      </c>
      <c r="M205" s="2">
        <f t="shared" si="71"/>
        <v>6.9248525262887578E-3</v>
      </c>
      <c r="N205" s="56">
        <v>1949</v>
      </c>
      <c r="O205" s="56">
        <v>1741</v>
      </c>
      <c r="P205" s="56">
        <v>182</v>
      </c>
      <c r="Q205" s="56"/>
      <c r="R205" s="56"/>
      <c r="S205" s="56"/>
      <c r="T205" s="57"/>
      <c r="X205" s="53">
        <v>1</v>
      </c>
      <c r="Y205" s="53">
        <v>26</v>
      </c>
      <c r="Z205" s="53"/>
      <c r="AA205" s="53"/>
      <c r="AB205" s="53"/>
      <c r="AG205" t="str">
        <f t="shared" si="66"/>
        <v>Harpswell</v>
      </c>
      <c r="AH205" t="s">
        <v>162</v>
      </c>
      <c r="AI205">
        <v>1</v>
      </c>
      <c r="AK205">
        <v>2</v>
      </c>
      <c r="AL205" s="91">
        <v>23</v>
      </c>
      <c r="AM205" s="93">
        <v>5</v>
      </c>
      <c r="AN205" s="93">
        <v>55</v>
      </c>
      <c r="AO205" s="96">
        <v>31390</v>
      </c>
      <c r="AP205" s="96">
        <f t="shared" si="64"/>
        <v>23005</v>
      </c>
      <c r="AQ205" t="s">
        <v>298</v>
      </c>
      <c r="AR205">
        <f t="shared" si="65"/>
        <v>2331390</v>
      </c>
      <c r="AS205" s="1">
        <v>27</v>
      </c>
      <c r="AU205" s="1"/>
      <c r="AW205" s="53"/>
      <c r="AX205" s="117"/>
    </row>
    <row r="206" spans="1:50" ht="14" hidden="1" customHeight="1" outlineLevel="1" x14ac:dyDescent="0.2">
      <c r="A206" t="s">
        <v>933</v>
      </c>
      <c r="B206" s="9" t="s">
        <v>2109</v>
      </c>
      <c r="C206" s="1">
        <f t="shared" si="63"/>
        <v>539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 t="shared" si="67"/>
        <v>3</v>
      </c>
      <c r="G206" s="1">
        <f t="shared" si="57"/>
        <v>244</v>
      </c>
      <c r="H206" s="2">
        <f t="shared" si="58"/>
        <v>0.45269016697588127</v>
      </c>
      <c r="I206" s="8"/>
      <c r="J206" s="2">
        <f t="shared" si="68"/>
        <v>0.2504638218923933</v>
      </c>
      <c r="K206" s="2">
        <f t="shared" si="69"/>
        <v>0.70315398886827463</v>
      </c>
      <c r="L206" s="2">
        <f t="shared" si="70"/>
        <v>2.4118738404452691E-2</v>
      </c>
      <c r="M206" s="2">
        <f t="shared" si="71"/>
        <v>2.2263450834879326E-2</v>
      </c>
      <c r="N206" s="56">
        <v>135</v>
      </c>
      <c r="O206" s="56">
        <v>379</v>
      </c>
      <c r="P206" s="56">
        <v>13</v>
      </c>
      <c r="Q206" s="56"/>
      <c r="R206" s="56"/>
      <c r="S206" s="56"/>
      <c r="T206" s="57"/>
      <c r="X206" s="53">
        <v>0</v>
      </c>
      <c r="Y206" s="53">
        <v>12</v>
      </c>
      <c r="Z206" s="53"/>
      <c r="AA206" s="53"/>
      <c r="AB206" s="53"/>
      <c r="AG206" t="str">
        <f t="shared" si="66"/>
        <v>Harrington</v>
      </c>
      <c r="AH206" t="s">
        <v>1845</v>
      </c>
      <c r="AI206">
        <v>2</v>
      </c>
      <c r="AK206">
        <v>2</v>
      </c>
      <c r="AL206" s="91">
        <v>23</v>
      </c>
      <c r="AM206" s="93">
        <v>29</v>
      </c>
      <c r="AN206" s="93">
        <v>110</v>
      </c>
      <c r="AO206" s="96">
        <v>31530</v>
      </c>
      <c r="AP206" s="96">
        <f t="shared" si="64"/>
        <v>23029</v>
      </c>
      <c r="AQ206" t="s">
        <v>298</v>
      </c>
      <c r="AR206">
        <f t="shared" si="65"/>
        <v>2331530</v>
      </c>
      <c r="AS206" s="1">
        <v>8</v>
      </c>
      <c r="AU206" s="1"/>
      <c r="AW206" s="53"/>
      <c r="AX206" s="117"/>
    </row>
    <row r="207" spans="1:50" ht="14" hidden="1" customHeight="1" outlineLevel="1" x14ac:dyDescent="0.2">
      <c r="A207" t="s">
        <v>1368</v>
      </c>
      <c r="B207" s="9" t="s">
        <v>2109</v>
      </c>
      <c r="C207" s="1">
        <f t="shared" si="63"/>
        <v>1577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 t="shared" si="67"/>
        <v>3</v>
      </c>
      <c r="G207" s="1">
        <f t="shared" si="57"/>
        <v>379</v>
      </c>
      <c r="H207" s="2">
        <f t="shared" si="58"/>
        <v>0.24032974001268231</v>
      </c>
      <c r="I207" s="8"/>
      <c r="J207" s="2">
        <f t="shared" si="68"/>
        <v>0.34495878249841472</v>
      </c>
      <c r="K207" s="2">
        <f t="shared" si="69"/>
        <v>0.58528852251109698</v>
      </c>
      <c r="L207" s="2">
        <f t="shared" si="70"/>
        <v>4.8192771084337352E-2</v>
      </c>
      <c r="M207" s="2">
        <f t="shared" si="71"/>
        <v>2.1559923906150955E-2</v>
      </c>
      <c r="N207" s="56">
        <v>544</v>
      </c>
      <c r="O207" s="56">
        <v>923</v>
      </c>
      <c r="P207" s="56">
        <v>76</v>
      </c>
      <c r="Q207" s="56"/>
      <c r="R207" s="56"/>
      <c r="S207" s="56"/>
      <c r="T207" s="57"/>
      <c r="X207" s="53">
        <v>0</v>
      </c>
      <c r="Y207" s="53">
        <v>34</v>
      </c>
      <c r="Z207" s="53"/>
      <c r="AA207" s="53"/>
      <c r="AB207" s="53"/>
      <c r="AG207" t="str">
        <f t="shared" si="66"/>
        <v>Harrison</v>
      </c>
      <c r="AH207" t="s">
        <v>162</v>
      </c>
      <c r="AI207">
        <v>1</v>
      </c>
      <c r="AK207">
        <v>2</v>
      </c>
      <c r="AL207" s="91">
        <v>23</v>
      </c>
      <c r="AM207" s="93">
        <v>5</v>
      </c>
      <c r="AN207" s="93">
        <v>60</v>
      </c>
      <c r="AO207" s="96">
        <v>31600</v>
      </c>
      <c r="AP207" s="96">
        <f t="shared" si="64"/>
        <v>23005</v>
      </c>
      <c r="AQ207" t="s">
        <v>298</v>
      </c>
      <c r="AR207">
        <f t="shared" si="65"/>
        <v>2331600</v>
      </c>
      <c r="AS207" s="1">
        <v>17</v>
      </c>
      <c r="AU207" s="1"/>
      <c r="AW207" s="53"/>
      <c r="AX207" s="117"/>
    </row>
    <row r="208" spans="1:50" ht="14" hidden="1" customHeight="1" outlineLevel="1" x14ac:dyDescent="0.2">
      <c r="A208" t="s">
        <v>2280</v>
      </c>
      <c r="B208" s="9" t="s">
        <v>2109</v>
      </c>
      <c r="C208" s="1">
        <f t="shared" si="63"/>
        <v>719</v>
      </c>
      <c r="D208" s="7">
        <f>IF(N208&gt;0, RANK(N208,(N208:P208,Q208:AE208)),0)</f>
        <v>2</v>
      </c>
      <c r="E208" s="7">
        <f>IF(O208&gt;0,RANK(O208,(N208:P208,Q208:AE208)),0)</f>
        <v>1</v>
      </c>
      <c r="F208" s="7">
        <f t="shared" si="67"/>
        <v>3</v>
      </c>
      <c r="G208" s="1">
        <f t="shared" si="57"/>
        <v>242</v>
      </c>
      <c r="H208" s="2">
        <f t="shared" si="58"/>
        <v>0.33657858136300417</v>
      </c>
      <c r="I208" s="8"/>
      <c r="J208" s="2">
        <f t="shared" si="68"/>
        <v>0.3004172461752434</v>
      </c>
      <c r="K208" s="2">
        <f t="shared" si="69"/>
        <v>0.63699582753824757</v>
      </c>
      <c r="L208" s="2">
        <f t="shared" si="70"/>
        <v>4.1724617524339362E-2</v>
      </c>
      <c r="M208" s="2">
        <f t="shared" si="71"/>
        <v>2.0862308762169608E-2</v>
      </c>
      <c r="N208" s="56">
        <v>216</v>
      </c>
      <c r="O208" s="56">
        <v>458</v>
      </c>
      <c r="P208" s="56">
        <v>30</v>
      </c>
      <c r="Q208" s="56"/>
      <c r="R208" s="56"/>
      <c r="S208" s="56"/>
      <c r="T208" s="57"/>
      <c r="X208" s="53">
        <v>0</v>
      </c>
      <c r="Y208" s="53">
        <v>15</v>
      </c>
      <c r="Z208" s="53"/>
      <c r="AA208" s="53"/>
      <c r="AB208" s="53"/>
      <c r="AG208" t="str">
        <f t="shared" si="66"/>
        <v>Hartford</v>
      </c>
      <c r="AH208" t="s">
        <v>150</v>
      </c>
      <c r="AI208">
        <v>2</v>
      </c>
      <c r="AK208">
        <v>2</v>
      </c>
      <c r="AL208" s="91">
        <v>23</v>
      </c>
      <c r="AM208" s="93">
        <v>17</v>
      </c>
      <c r="AN208" s="93">
        <v>65</v>
      </c>
      <c r="AO208" s="96">
        <v>31670</v>
      </c>
      <c r="AP208" s="96">
        <f t="shared" si="64"/>
        <v>23017</v>
      </c>
      <c r="AQ208" t="s">
        <v>298</v>
      </c>
      <c r="AR208">
        <f t="shared" si="65"/>
        <v>2331670</v>
      </c>
      <c r="AS208" s="1">
        <v>9</v>
      </c>
      <c r="AU208" s="1"/>
      <c r="AW208" s="53"/>
      <c r="AX208" s="117"/>
    </row>
    <row r="209" spans="1:50" ht="14" hidden="1" customHeight="1" outlineLevel="1" x14ac:dyDescent="0.2">
      <c r="A209" t="s">
        <v>1326</v>
      </c>
      <c r="B209" s="9" t="s">
        <v>2109</v>
      </c>
      <c r="C209" s="1">
        <f t="shared" si="63"/>
        <v>892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 t="shared" si="67"/>
        <v>3</v>
      </c>
      <c r="G209" s="1">
        <f t="shared" si="57"/>
        <v>458</v>
      </c>
      <c r="H209" s="2">
        <f t="shared" si="58"/>
        <v>0.51345291479820632</v>
      </c>
      <c r="I209" s="8"/>
      <c r="J209" s="2">
        <f t="shared" si="68"/>
        <v>0.21636771300448429</v>
      </c>
      <c r="K209" s="2">
        <f t="shared" si="69"/>
        <v>0.72982062780269064</v>
      </c>
      <c r="L209" s="2">
        <f t="shared" si="70"/>
        <v>3.1390134529147982E-2</v>
      </c>
      <c r="M209" s="2">
        <f t="shared" si="71"/>
        <v>2.2421524663677063E-2</v>
      </c>
      <c r="N209" s="56">
        <v>193</v>
      </c>
      <c r="O209" s="56">
        <v>651</v>
      </c>
      <c r="P209" s="56">
        <v>28</v>
      </c>
      <c r="Q209" s="56"/>
      <c r="R209" s="56"/>
      <c r="S209" s="56"/>
      <c r="T209" s="57"/>
      <c r="X209" s="53">
        <v>0</v>
      </c>
      <c r="Y209" s="53">
        <v>20</v>
      </c>
      <c r="Z209" s="53"/>
      <c r="AA209" s="53"/>
      <c r="AB209" s="53"/>
      <c r="AG209" t="str">
        <f t="shared" si="66"/>
        <v>Hartland</v>
      </c>
      <c r="AH209" t="s">
        <v>1798</v>
      </c>
      <c r="AI209">
        <v>2</v>
      </c>
      <c r="AK209">
        <v>2</v>
      </c>
      <c r="AL209" s="91">
        <v>23</v>
      </c>
      <c r="AM209" s="93">
        <v>25</v>
      </c>
      <c r="AN209" s="93">
        <v>70</v>
      </c>
      <c r="AO209" s="96">
        <v>31740</v>
      </c>
      <c r="AP209" s="96">
        <f t="shared" si="64"/>
        <v>23025</v>
      </c>
      <c r="AQ209" t="s">
        <v>298</v>
      </c>
      <c r="AR209">
        <f t="shared" si="65"/>
        <v>2331740</v>
      </c>
      <c r="AS209" s="1">
        <v>17</v>
      </c>
      <c r="AU209" s="1"/>
      <c r="AW209" s="53"/>
      <c r="AX209" s="117"/>
    </row>
    <row r="210" spans="1:50" ht="14" hidden="1" customHeight="1" outlineLevel="1" x14ac:dyDescent="0.2">
      <c r="A210" t="s">
        <v>1984</v>
      </c>
      <c r="B210" s="9" t="s">
        <v>2109</v>
      </c>
      <c r="C210" s="1">
        <f t="shared" si="63"/>
        <v>62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 t="shared" si="67"/>
        <v>4</v>
      </c>
      <c r="G210" s="1">
        <f t="shared" si="57"/>
        <v>39</v>
      </c>
      <c r="H210" s="2">
        <f t="shared" si="58"/>
        <v>0.62903225806451613</v>
      </c>
      <c r="I210" s="8"/>
      <c r="J210" s="2">
        <f t="shared" si="68"/>
        <v>0.14516129032258066</v>
      </c>
      <c r="K210" s="2">
        <f t="shared" si="69"/>
        <v>0.77419354838709675</v>
      </c>
      <c r="L210" s="2">
        <f t="shared" si="70"/>
        <v>3.2258064516129031E-2</v>
      </c>
      <c r="M210" s="2">
        <f t="shared" si="71"/>
        <v>4.8387096774193589E-2</v>
      </c>
      <c r="N210" s="56">
        <v>9</v>
      </c>
      <c r="O210" s="56">
        <v>48</v>
      </c>
      <c r="P210" s="56">
        <v>2</v>
      </c>
      <c r="Q210" s="56"/>
      <c r="R210" s="56"/>
      <c r="S210" s="56"/>
      <c r="T210" s="57"/>
      <c r="X210" s="53">
        <v>0</v>
      </c>
      <c r="Y210" s="53">
        <v>3</v>
      </c>
      <c r="Z210" s="53"/>
      <c r="AA210" s="53"/>
      <c r="AB210" s="53"/>
      <c r="AG210" t="str">
        <f t="shared" si="66"/>
        <v>Haynesville</v>
      </c>
      <c r="AH210" t="s">
        <v>2472</v>
      </c>
      <c r="AI210">
        <v>2</v>
      </c>
      <c r="AK210">
        <v>2</v>
      </c>
      <c r="AL210" s="91">
        <v>23</v>
      </c>
      <c r="AM210" s="93">
        <v>3</v>
      </c>
      <c r="AN210" s="93">
        <v>135</v>
      </c>
      <c r="AO210" s="96">
        <v>32195</v>
      </c>
      <c r="AP210" s="96">
        <f t="shared" si="64"/>
        <v>23003</v>
      </c>
      <c r="AQ210" t="s">
        <v>298</v>
      </c>
      <c r="AR210">
        <f t="shared" si="65"/>
        <v>2332195</v>
      </c>
      <c r="AS210" s="1">
        <v>4</v>
      </c>
      <c r="AU210" s="1"/>
      <c r="AW210" s="53"/>
      <c r="AX210" s="117"/>
    </row>
    <row r="211" spans="1:50" ht="14" hidden="1" customHeight="1" outlineLevel="1" x14ac:dyDescent="0.2">
      <c r="A211" t="s">
        <v>1160</v>
      </c>
      <c r="B211" s="9" t="s">
        <v>2109</v>
      </c>
      <c r="C211" s="1">
        <f t="shared" si="63"/>
        <v>778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 t="shared" si="67"/>
        <v>3</v>
      </c>
      <c r="G211" s="1">
        <f t="shared" si="57"/>
        <v>275</v>
      </c>
      <c r="H211" s="2">
        <f t="shared" si="58"/>
        <v>0.35347043701799485</v>
      </c>
      <c r="I211" s="8"/>
      <c r="J211" s="2">
        <f t="shared" si="68"/>
        <v>0.28663239074550129</v>
      </c>
      <c r="K211" s="2">
        <f t="shared" si="69"/>
        <v>0.64010282776349614</v>
      </c>
      <c r="L211" s="2">
        <f t="shared" si="70"/>
        <v>4.3701799485861184E-2</v>
      </c>
      <c r="M211" s="2">
        <f t="shared" si="71"/>
        <v>2.9562982005141389E-2</v>
      </c>
      <c r="N211" s="56">
        <v>223</v>
      </c>
      <c r="O211" s="56">
        <v>498</v>
      </c>
      <c r="P211" s="56">
        <v>34</v>
      </c>
      <c r="Q211" s="56"/>
      <c r="R211" s="56"/>
      <c r="S211" s="56"/>
      <c r="T211" s="57"/>
      <c r="X211" s="53">
        <v>0</v>
      </c>
      <c r="Y211" s="53">
        <v>23</v>
      </c>
      <c r="Z211" s="53"/>
      <c r="AA211" s="53"/>
      <c r="AB211" s="53"/>
      <c r="AG211" t="str">
        <f t="shared" si="66"/>
        <v>Hebron</v>
      </c>
      <c r="AH211" t="s">
        <v>150</v>
      </c>
      <c r="AI211">
        <v>2</v>
      </c>
      <c r="AK211">
        <v>2</v>
      </c>
      <c r="AL211" s="91">
        <v>23</v>
      </c>
      <c r="AM211" s="93">
        <v>17</v>
      </c>
      <c r="AN211" s="93">
        <v>70</v>
      </c>
      <c r="AO211" s="96">
        <v>32370</v>
      </c>
      <c r="AP211" s="96">
        <f t="shared" si="64"/>
        <v>23017</v>
      </c>
      <c r="AQ211" t="s">
        <v>298</v>
      </c>
      <c r="AR211">
        <f t="shared" si="65"/>
        <v>2332370</v>
      </c>
      <c r="AS211" s="1">
        <v>5</v>
      </c>
      <c r="AU211" s="1"/>
      <c r="AW211" s="53"/>
      <c r="AX211" s="117"/>
    </row>
    <row r="212" spans="1:50" ht="14" hidden="1" customHeight="1" outlineLevel="1" x14ac:dyDescent="0.2">
      <c r="A212" t="s">
        <v>1037</v>
      </c>
      <c r="B212" s="9" t="s">
        <v>2109</v>
      </c>
      <c r="C212" s="1">
        <f t="shared" si="63"/>
        <v>3958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 t="shared" si="67"/>
        <v>3</v>
      </c>
      <c r="G212" s="1">
        <f t="shared" si="57"/>
        <v>1627</v>
      </c>
      <c r="H212" s="2">
        <f t="shared" si="58"/>
        <v>0.41106619504800407</v>
      </c>
      <c r="I212" s="8"/>
      <c r="J212" s="2">
        <f t="shared" si="68"/>
        <v>0.27286508337544213</v>
      </c>
      <c r="K212" s="2">
        <f t="shared" si="69"/>
        <v>0.68393127842344614</v>
      </c>
      <c r="L212" s="2">
        <f t="shared" si="70"/>
        <v>2.5012632642748864E-2</v>
      </c>
      <c r="M212" s="2">
        <f t="shared" si="71"/>
        <v>1.8191005558362863E-2</v>
      </c>
      <c r="N212" s="56">
        <v>1080</v>
      </c>
      <c r="O212" s="56">
        <v>2707</v>
      </c>
      <c r="P212" s="56">
        <v>99</v>
      </c>
      <c r="Q212" s="56"/>
      <c r="R212" s="56"/>
      <c r="S212" s="56"/>
      <c r="T212" s="57"/>
      <c r="X212" s="53">
        <v>10</v>
      </c>
      <c r="Y212" s="53">
        <v>62</v>
      </c>
      <c r="Z212" s="53"/>
      <c r="AA212" s="53"/>
      <c r="AB212" s="53"/>
      <c r="AG212" t="str">
        <f t="shared" si="66"/>
        <v>Hermon</v>
      </c>
      <c r="AH212" t="s">
        <v>1369</v>
      </c>
      <c r="AI212">
        <v>2</v>
      </c>
      <c r="AK212">
        <v>2</v>
      </c>
      <c r="AL212" s="91">
        <v>23</v>
      </c>
      <c r="AM212" s="93">
        <v>19</v>
      </c>
      <c r="AN212" s="93">
        <v>145</v>
      </c>
      <c r="AO212" s="96">
        <v>32510</v>
      </c>
      <c r="AP212" s="96">
        <f t="shared" si="64"/>
        <v>23019</v>
      </c>
      <c r="AQ212" t="s">
        <v>298</v>
      </c>
      <c r="AR212">
        <f t="shared" si="65"/>
        <v>2332510</v>
      </c>
      <c r="AS212" s="1">
        <v>37</v>
      </c>
      <c r="AU212" s="1"/>
      <c r="AW212" s="53"/>
      <c r="AX212" s="117"/>
    </row>
    <row r="213" spans="1:50" ht="14" hidden="1" customHeight="1" outlineLevel="1" x14ac:dyDescent="0.2">
      <c r="A213" t="s">
        <v>214</v>
      </c>
      <c r="B213" s="9" t="s">
        <v>2109</v>
      </c>
      <c r="C213" s="1">
        <f t="shared" si="63"/>
        <v>39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 t="shared" si="67"/>
        <v>3</v>
      </c>
      <c r="G213" s="1">
        <f t="shared" si="57"/>
        <v>22</v>
      </c>
      <c r="H213" s="2">
        <f t="shared" si="58"/>
        <v>0.5641025641025641</v>
      </c>
      <c r="I213" s="8"/>
      <c r="J213" s="2">
        <f t="shared" si="68"/>
        <v>0.20512820512820512</v>
      </c>
      <c r="K213" s="2">
        <f t="shared" si="69"/>
        <v>0.76923076923076927</v>
      </c>
      <c r="L213" s="2">
        <f t="shared" si="70"/>
        <v>2.564102564102564E-2</v>
      </c>
      <c r="M213" s="2">
        <f t="shared" si="71"/>
        <v>2.0816681711721685E-17</v>
      </c>
      <c r="N213" s="56">
        <v>8</v>
      </c>
      <c r="O213" s="56">
        <v>30</v>
      </c>
      <c r="P213" s="56">
        <v>1</v>
      </c>
      <c r="Q213" s="56"/>
      <c r="R213" s="56"/>
      <c r="S213" s="56"/>
      <c r="T213" s="57"/>
      <c r="X213" s="53">
        <v>0</v>
      </c>
      <c r="Y213" s="53">
        <v>0</v>
      </c>
      <c r="Z213" s="53"/>
      <c r="AA213" s="53"/>
      <c r="AB213" s="53"/>
      <c r="AG213" t="str">
        <f t="shared" si="66"/>
        <v>Hersey</v>
      </c>
      <c r="AH213" t="s">
        <v>2472</v>
      </c>
      <c r="AI213">
        <v>2</v>
      </c>
      <c r="AK213">
        <v>2</v>
      </c>
      <c r="AL213" s="91">
        <v>23</v>
      </c>
      <c r="AM213" s="93">
        <v>3</v>
      </c>
      <c r="AN213" s="93">
        <v>140</v>
      </c>
      <c r="AO213" s="96">
        <v>32685</v>
      </c>
      <c r="AP213" s="96">
        <f t="shared" si="64"/>
        <v>23003</v>
      </c>
      <c r="AQ213" t="s">
        <v>298</v>
      </c>
      <c r="AR213">
        <f t="shared" si="65"/>
        <v>2332685</v>
      </c>
      <c r="AS213" s="1">
        <v>3</v>
      </c>
      <c r="AU213" s="1"/>
      <c r="AW213" s="53"/>
      <c r="AX213" s="117"/>
    </row>
    <row r="214" spans="1:50" ht="14" hidden="1" customHeight="1" outlineLevel="1" x14ac:dyDescent="0.2">
      <c r="A214" t="s">
        <v>2585</v>
      </c>
      <c r="B214" s="9" t="s">
        <v>2109</v>
      </c>
      <c r="C214" s="1">
        <f t="shared" si="63"/>
        <v>21</v>
      </c>
      <c r="D214" s="7">
        <f>IF(N214&gt;0, RANK(N214,(N214:P214,Q214:AE214)),0)</f>
        <v>0</v>
      </c>
      <c r="E214" s="7">
        <f>IF(O214&gt;0,RANK(O214,(N214:P214,Q214:AE214)),0)</f>
        <v>1</v>
      </c>
      <c r="F214" s="7">
        <f>IF(P214&gt;0,RANK(P214,(N214:AE214)),0)</f>
        <v>0</v>
      </c>
      <c r="G214" s="1">
        <f>IF(C214&gt;0,MAX(N214:P214)-LARGE(N214:P214,2),0)</f>
        <v>21</v>
      </c>
      <c r="H214" s="2">
        <f>IF(C214&gt;0,G214/C214,0)</f>
        <v>1</v>
      </c>
      <c r="I214" s="8"/>
      <c r="J214" s="2">
        <f>IF(C214=0,"-",N214/C214)</f>
        <v>0</v>
      </c>
      <c r="K214" s="2">
        <f>IF(C214=0,"-",O214/C214)</f>
        <v>1</v>
      </c>
      <c r="L214" s="2">
        <f>IF(C214=0,"-",P214/C214)</f>
        <v>0</v>
      </c>
      <c r="M214" s="2">
        <f>IF(C214=0,"-",(1-J214-K214-L214))</f>
        <v>0</v>
      </c>
      <c r="N214" s="56">
        <v>0</v>
      </c>
      <c r="O214" s="56">
        <v>21</v>
      </c>
      <c r="P214" s="56">
        <v>0</v>
      </c>
      <c r="Q214" s="56"/>
      <c r="R214" s="56"/>
      <c r="S214" s="56"/>
      <c r="T214" s="57"/>
      <c r="X214" s="53">
        <v>0</v>
      </c>
      <c r="Y214" s="53">
        <v>0</v>
      </c>
      <c r="Z214" s="53"/>
      <c r="AA214" s="53"/>
      <c r="AB214" s="53"/>
      <c r="AG214" t="str">
        <f t="shared" si="66"/>
        <v>Herseytown</v>
      </c>
      <c r="AH214" t="s">
        <v>1369</v>
      </c>
      <c r="AI214">
        <v>2</v>
      </c>
      <c r="AK214">
        <v>2</v>
      </c>
      <c r="AL214" s="91">
        <v>23</v>
      </c>
      <c r="AM214" s="93">
        <v>19</v>
      </c>
      <c r="AO214" s="166">
        <v>32690</v>
      </c>
      <c r="AP214" s="96">
        <f>AL214*1000+AM214</f>
        <v>23019</v>
      </c>
      <c r="AQ214" t="s">
        <v>2328</v>
      </c>
      <c r="AR214">
        <f>AL214*100000+AO214</f>
        <v>2332690</v>
      </c>
      <c r="AS214" s="1">
        <v>1</v>
      </c>
      <c r="AU214" s="1"/>
      <c r="AW214" s="53"/>
      <c r="AX214" s="117"/>
    </row>
    <row r="215" spans="1:50" ht="14" hidden="1" customHeight="1" outlineLevel="1" x14ac:dyDescent="0.2">
      <c r="A215" t="s">
        <v>2196</v>
      </c>
      <c r="B215" s="9" t="s">
        <v>2109</v>
      </c>
      <c r="C215" s="1">
        <f t="shared" si="63"/>
        <v>115</v>
      </c>
      <c r="D215" s="7">
        <f>IF(N215&gt;0, RANK(N215,(N215:P215,Q215:AE215)),0)</f>
        <v>3</v>
      </c>
      <c r="E215" s="7">
        <f>IF(O215&gt;0,RANK(O215,(N215:P215,Q215:AE215)),0)</f>
        <v>1</v>
      </c>
      <c r="F215" s="7">
        <f t="shared" si="67"/>
        <v>2</v>
      </c>
      <c r="G215" s="1">
        <f t="shared" si="57"/>
        <v>54</v>
      </c>
      <c r="H215" s="2">
        <f t="shared" si="58"/>
        <v>0.46956521739130436</v>
      </c>
      <c r="I215" s="8"/>
      <c r="J215" s="2">
        <f t="shared" si="68"/>
        <v>0.15652173913043479</v>
      </c>
      <c r="K215" s="2">
        <f t="shared" si="69"/>
        <v>0.65217391304347827</v>
      </c>
      <c r="L215" s="2">
        <f t="shared" si="70"/>
        <v>0.18260869565217391</v>
      </c>
      <c r="M215" s="2">
        <f t="shared" si="71"/>
        <v>8.6956521739130488E-3</v>
      </c>
      <c r="N215" s="56">
        <v>18</v>
      </c>
      <c r="O215" s="56">
        <v>75</v>
      </c>
      <c r="P215" s="56">
        <v>21</v>
      </c>
      <c r="Q215" s="56"/>
      <c r="R215" s="56"/>
      <c r="S215" s="56"/>
      <c r="T215" s="57"/>
      <c r="X215" s="53">
        <v>0</v>
      </c>
      <c r="Y215" s="53">
        <v>1</v>
      </c>
      <c r="Z215" s="53"/>
      <c r="AA215" s="53"/>
      <c r="AB215" s="53"/>
      <c r="AG215" t="str">
        <f t="shared" si="66"/>
        <v>Highland</v>
      </c>
      <c r="AH215" t="s">
        <v>1798</v>
      </c>
      <c r="AI215">
        <v>2</v>
      </c>
      <c r="AK215">
        <v>2</v>
      </c>
      <c r="AL215" s="91">
        <v>23</v>
      </c>
      <c r="AM215" s="93">
        <v>25</v>
      </c>
      <c r="AN215" s="93">
        <v>75</v>
      </c>
      <c r="AO215" s="96">
        <v>32895</v>
      </c>
      <c r="AP215" s="96">
        <f t="shared" si="64"/>
        <v>23025</v>
      </c>
      <c r="AQ215" t="s">
        <v>15</v>
      </c>
      <c r="AR215">
        <f t="shared" si="65"/>
        <v>2332895</v>
      </c>
      <c r="AS215" s="1">
        <v>1</v>
      </c>
      <c r="AU215" s="1"/>
      <c r="AW215" s="53"/>
      <c r="AX215" s="117"/>
    </row>
    <row r="216" spans="1:50" ht="14" hidden="1" customHeight="1" outlineLevel="1" x14ac:dyDescent="0.2">
      <c r="A216" t="s">
        <v>1965</v>
      </c>
      <c r="B216" s="9" t="s">
        <v>2109</v>
      </c>
      <c r="C216" s="1">
        <f t="shared" si="63"/>
        <v>924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 t="shared" si="67"/>
        <v>3</v>
      </c>
      <c r="G216" s="1">
        <f t="shared" si="57"/>
        <v>270</v>
      </c>
      <c r="H216" s="2">
        <f t="shared" si="58"/>
        <v>0.29220779220779219</v>
      </c>
      <c r="I216" s="8"/>
      <c r="J216" s="2">
        <f t="shared" si="68"/>
        <v>0.31168831168831168</v>
      </c>
      <c r="K216" s="2">
        <f t="shared" si="69"/>
        <v>0.60389610389610393</v>
      </c>
      <c r="L216" s="2">
        <f t="shared" si="70"/>
        <v>5.844155844155844E-2</v>
      </c>
      <c r="M216" s="2">
        <f t="shared" si="71"/>
        <v>2.5974025974025948E-2</v>
      </c>
      <c r="N216" s="56">
        <v>288</v>
      </c>
      <c r="O216" s="56">
        <v>558</v>
      </c>
      <c r="P216" s="56">
        <v>54</v>
      </c>
      <c r="Q216" s="56"/>
      <c r="R216" s="56"/>
      <c r="S216" s="56"/>
      <c r="T216" s="57"/>
      <c r="X216" s="53">
        <v>0</v>
      </c>
      <c r="Y216" s="53">
        <v>24</v>
      </c>
      <c r="Z216" s="53"/>
      <c r="AA216" s="53"/>
      <c r="AB216" s="53"/>
      <c r="AG216" t="str">
        <f t="shared" si="66"/>
        <v>Hiram</v>
      </c>
      <c r="AH216" t="s">
        <v>150</v>
      </c>
      <c r="AI216">
        <v>2</v>
      </c>
      <c r="AK216">
        <v>2</v>
      </c>
      <c r="AL216" s="91">
        <v>23</v>
      </c>
      <c r="AM216" s="93">
        <v>17</v>
      </c>
      <c r="AN216" s="93">
        <v>75</v>
      </c>
      <c r="AO216" s="96">
        <v>33315</v>
      </c>
      <c r="AP216" s="96">
        <f t="shared" si="64"/>
        <v>23017</v>
      </c>
      <c r="AQ216" t="s">
        <v>298</v>
      </c>
      <c r="AR216">
        <f t="shared" si="65"/>
        <v>2333315</v>
      </c>
      <c r="AS216" s="1">
        <v>7</v>
      </c>
      <c r="AU216" s="1"/>
      <c r="AW216" s="53"/>
      <c r="AX216" s="117"/>
    </row>
    <row r="217" spans="1:50" ht="14" hidden="1" customHeight="1" outlineLevel="1" x14ac:dyDescent="0.2">
      <c r="A217" t="s">
        <v>2479</v>
      </c>
      <c r="B217" s="9" t="s">
        <v>2109</v>
      </c>
      <c r="C217" s="1">
        <f t="shared" si="63"/>
        <v>805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 t="shared" si="67"/>
        <v>3</v>
      </c>
      <c r="G217" s="1">
        <f t="shared" si="57"/>
        <v>501</v>
      </c>
      <c r="H217" s="2">
        <f t="shared" si="58"/>
        <v>0.62236024844720494</v>
      </c>
      <c r="I217" s="8"/>
      <c r="J217" s="2">
        <f t="shared" si="68"/>
        <v>0.15776397515527951</v>
      </c>
      <c r="K217" s="2">
        <f t="shared" si="69"/>
        <v>0.78012422360248446</v>
      </c>
      <c r="L217" s="2">
        <f t="shared" si="70"/>
        <v>3.4782608695652174E-2</v>
      </c>
      <c r="M217" s="2">
        <f t="shared" si="71"/>
        <v>2.7329192546583857E-2</v>
      </c>
      <c r="N217" s="56">
        <v>127</v>
      </c>
      <c r="O217" s="56">
        <v>628</v>
      </c>
      <c r="P217" s="56">
        <v>28</v>
      </c>
      <c r="Q217" s="56"/>
      <c r="R217" s="56"/>
      <c r="S217" s="56"/>
      <c r="T217" s="57"/>
      <c r="X217" s="53">
        <v>0</v>
      </c>
      <c r="Y217" s="53">
        <v>22</v>
      </c>
      <c r="Z217" s="53"/>
      <c r="AA217" s="53"/>
      <c r="AB217" s="53"/>
      <c r="AG217" t="str">
        <f t="shared" si="66"/>
        <v>Hodgdon</v>
      </c>
      <c r="AH217" t="s">
        <v>2472</v>
      </c>
      <c r="AI217">
        <v>2</v>
      </c>
      <c r="AK217">
        <v>2</v>
      </c>
      <c r="AL217" s="91">
        <v>23</v>
      </c>
      <c r="AM217" s="93">
        <v>3</v>
      </c>
      <c r="AN217" s="93">
        <v>145</v>
      </c>
      <c r="AO217" s="96">
        <v>33385</v>
      </c>
      <c r="AP217" s="96">
        <f t="shared" si="64"/>
        <v>23003</v>
      </c>
      <c r="AQ217" t="s">
        <v>298</v>
      </c>
      <c r="AR217">
        <f t="shared" si="65"/>
        <v>2333385</v>
      </c>
      <c r="AS217" s="1">
        <v>13</v>
      </c>
      <c r="AU217" s="1"/>
      <c r="AW217" s="53"/>
      <c r="AX217" s="117"/>
    </row>
    <row r="218" spans="1:50" ht="14" hidden="1" customHeight="1" outlineLevel="1" x14ac:dyDescent="0.2">
      <c r="A218" t="s">
        <v>1474</v>
      </c>
      <c r="B218" s="9" t="s">
        <v>2109</v>
      </c>
      <c r="C218" s="1">
        <f t="shared" si="63"/>
        <v>2130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 t="shared" si="67"/>
        <v>3</v>
      </c>
      <c r="G218" s="1">
        <f t="shared" si="57"/>
        <v>705</v>
      </c>
      <c r="H218" s="2">
        <f t="shared" si="58"/>
        <v>0.33098591549295775</v>
      </c>
      <c r="I218" s="8"/>
      <c r="J218" s="2">
        <f t="shared" si="68"/>
        <v>0.30563380281690139</v>
      </c>
      <c r="K218" s="2">
        <f t="shared" si="69"/>
        <v>0.63661971830985919</v>
      </c>
      <c r="L218" s="2">
        <f t="shared" si="70"/>
        <v>3.3802816901408447E-2</v>
      </c>
      <c r="M218" s="2">
        <f t="shared" si="71"/>
        <v>2.3943661971830912E-2</v>
      </c>
      <c r="N218" s="56">
        <v>651</v>
      </c>
      <c r="O218" s="56">
        <v>1356</v>
      </c>
      <c r="P218" s="56">
        <v>72</v>
      </c>
      <c r="Q218" s="56"/>
      <c r="R218" s="56"/>
      <c r="S218" s="56"/>
      <c r="T218" s="57"/>
      <c r="X218" s="53">
        <v>6</v>
      </c>
      <c r="Y218" s="53">
        <v>45</v>
      </c>
      <c r="Z218" s="53"/>
      <c r="AA218" s="53"/>
      <c r="AB218" s="53"/>
      <c r="AG218" t="str">
        <f t="shared" si="66"/>
        <v>Holden</v>
      </c>
      <c r="AH218" t="s">
        <v>1369</v>
      </c>
      <c r="AI218">
        <v>2</v>
      </c>
      <c r="AK218">
        <v>2</v>
      </c>
      <c r="AL218" s="91">
        <v>23</v>
      </c>
      <c r="AM218" s="93">
        <v>19</v>
      </c>
      <c r="AN218" s="93">
        <v>150</v>
      </c>
      <c r="AO218" s="96">
        <v>33490</v>
      </c>
      <c r="AP218" s="96">
        <f t="shared" si="64"/>
        <v>23019</v>
      </c>
      <c r="AQ218" t="s">
        <v>298</v>
      </c>
      <c r="AR218">
        <f t="shared" si="65"/>
        <v>2333490</v>
      </c>
      <c r="AS218" s="1">
        <v>15</v>
      </c>
      <c r="AU218" s="1"/>
      <c r="AW218" s="53"/>
      <c r="AX218" s="117"/>
    </row>
    <row r="219" spans="1:50" ht="14" hidden="1" customHeight="1" outlineLevel="1" x14ac:dyDescent="0.2">
      <c r="A219" t="s">
        <v>530</v>
      </c>
      <c r="B219" s="9" t="s">
        <v>2109</v>
      </c>
      <c r="C219" s="1">
        <f t="shared" si="63"/>
        <v>2911</v>
      </c>
      <c r="D219" s="7">
        <f>IF(N219&gt;0, RANK(N219,(N219:P219,Q219:AE219)),0)</f>
        <v>2</v>
      </c>
      <c r="E219" s="7">
        <f>IF(O219&gt;0,RANK(O219,(N219:P219,Q219:AE219)),0)</f>
        <v>1</v>
      </c>
      <c r="F219" s="7">
        <f t="shared" si="67"/>
        <v>3</v>
      </c>
      <c r="G219" s="1">
        <f t="shared" si="57"/>
        <v>765</v>
      </c>
      <c r="H219" s="2">
        <f t="shared" si="58"/>
        <v>0.26279628993473031</v>
      </c>
      <c r="I219" s="8"/>
      <c r="J219" s="2">
        <f t="shared" si="68"/>
        <v>0.33940226726210926</v>
      </c>
      <c r="K219" s="2">
        <f t="shared" si="69"/>
        <v>0.60219855719683957</v>
      </c>
      <c r="L219" s="2">
        <f t="shared" si="70"/>
        <v>4.5345242184816212E-2</v>
      </c>
      <c r="M219" s="2">
        <f t="shared" si="71"/>
        <v>1.3053933356234906E-2</v>
      </c>
      <c r="N219" s="56">
        <v>988</v>
      </c>
      <c r="O219" s="56">
        <v>1753</v>
      </c>
      <c r="P219" s="56">
        <v>132</v>
      </c>
      <c r="Q219" s="56"/>
      <c r="R219" s="56"/>
      <c r="S219" s="56"/>
      <c r="T219" s="57"/>
      <c r="X219" s="53">
        <v>0</v>
      </c>
      <c r="Y219" s="53">
        <v>38</v>
      </c>
      <c r="Z219" s="53"/>
      <c r="AA219" s="53"/>
      <c r="AB219" s="53"/>
      <c r="AG219" t="str">
        <f t="shared" si="66"/>
        <v>Hollis</v>
      </c>
      <c r="AH219" t="s">
        <v>733</v>
      </c>
      <c r="AI219">
        <v>1</v>
      </c>
      <c r="AK219">
        <v>2</v>
      </c>
      <c r="AL219" s="91">
        <v>23</v>
      </c>
      <c r="AM219" s="93">
        <v>31</v>
      </c>
      <c r="AN219" s="93">
        <v>50</v>
      </c>
      <c r="AO219" s="96">
        <v>33665</v>
      </c>
      <c r="AP219" s="96">
        <f t="shared" si="64"/>
        <v>23031</v>
      </c>
      <c r="AQ219" t="s">
        <v>298</v>
      </c>
      <c r="AR219">
        <f t="shared" si="65"/>
        <v>2333665</v>
      </c>
      <c r="AS219" s="1">
        <v>23</v>
      </c>
      <c r="AU219" s="1"/>
      <c r="AW219" s="53"/>
      <c r="AX219" s="117"/>
    </row>
    <row r="220" spans="1:50" ht="14" hidden="1" customHeight="1" outlineLevel="1" x14ac:dyDescent="0.2">
      <c r="A220" t="s">
        <v>616</v>
      </c>
      <c r="B220" s="9" t="s">
        <v>2109</v>
      </c>
      <c r="C220" s="1">
        <f t="shared" si="63"/>
        <v>1113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 t="shared" si="67"/>
        <v>3</v>
      </c>
      <c r="G220" s="1">
        <f t="shared" si="57"/>
        <v>44</v>
      </c>
      <c r="H220" s="2">
        <f t="shared" si="58"/>
        <v>3.9532794249775384E-2</v>
      </c>
      <c r="I220" s="8"/>
      <c r="J220" s="2">
        <f t="shared" si="68"/>
        <v>0.47619047619047616</v>
      </c>
      <c r="K220" s="2">
        <f t="shared" si="69"/>
        <v>0.43665768194070081</v>
      </c>
      <c r="L220" s="2">
        <f t="shared" si="70"/>
        <v>7.0979335130278529E-2</v>
      </c>
      <c r="M220" s="2">
        <f t="shared" si="71"/>
        <v>1.6172506738544493E-2</v>
      </c>
      <c r="N220" s="56">
        <v>530</v>
      </c>
      <c r="O220" s="56">
        <v>486</v>
      </c>
      <c r="P220" s="56">
        <v>79</v>
      </c>
      <c r="Q220" s="56"/>
      <c r="R220" s="56"/>
      <c r="S220" s="56"/>
      <c r="T220" s="57"/>
      <c r="X220" s="53">
        <v>0</v>
      </c>
      <c r="Y220" s="53">
        <v>18</v>
      </c>
      <c r="Z220" s="53"/>
      <c r="AA220" s="53"/>
      <c r="AB220" s="53"/>
      <c r="AG220" t="str">
        <f t="shared" si="66"/>
        <v>Hope</v>
      </c>
      <c r="AH220" t="s">
        <v>2487</v>
      </c>
      <c r="AI220">
        <v>1</v>
      </c>
      <c r="AK220">
        <v>2</v>
      </c>
      <c r="AL220" s="91">
        <v>23</v>
      </c>
      <c r="AM220" s="93">
        <v>13</v>
      </c>
      <c r="AN220" s="93">
        <v>25</v>
      </c>
      <c r="AO220" s="96">
        <v>33840</v>
      </c>
      <c r="AP220" s="96">
        <f t="shared" si="64"/>
        <v>23013</v>
      </c>
      <c r="AQ220" t="s">
        <v>298</v>
      </c>
      <c r="AR220">
        <f t="shared" si="65"/>
        <v>2333840</v>
      </c>
      <c r="AS220" s="1">
        <v>12</v>
      </c>
      <c r="AU220" s="1"/>
      <c r="AW220" s="53"/>
      <c r="AX220" s="117"/>
    </row>
    <row r="221" spans="1:50" ht="14" hidden="1" customHeight="1" outlineLevel="1" x14ac:dyDescent="0.2">
      <c r="A221" t="s">
        <v>210</v>
      </c>
      <c r="B221" s="9" t="s">
        <v>2109</v>
      </c>
      <c r="C221" s="1">
        <f t="shared" si="63"/>
        <v>2723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 t="shared" si="67"/>
        <v>3</v>
      </c>
      <c r="G221" s="1">
        <f t="shared" si="57"/>
        <v>1111</v>
      </c>
      <c r="H221" s="2">
        <f t="shared" si="58"/>
        <v>0.40800587587219977</v>
      </c>
      <c r="I221" s="8"/>
      <c r="J221" s="2">
        <f t="shared" si="68"/>
        <v>0.26882115313991922</v>
      </c>
      <c r="K221" s="2">
        <f t="shared" si="69"/>
        <v>0.676827029012119</v>
      </c>
      <c r="L221" s="2">
        <f t="shared" si="70"/>
        <v>3.0113845023870732E-2</v>
      </c>
      <c r="M221" s="2">
        <f t="shared" si="71"/>
        <v>2.4237972824091104E-2</v>
      </c>
      <c r="N221" s="56">
        <v>732</v>
      </c>
      <c r="O221" s="56">
        <v>1843</v>
      </c>
      <c r="P221" s="56">
        <v>82</v>
      </c>
      <c r="Q221" s="56"/>
      <c r="R221" s="56"/>
      <c r="S221" s="56"/>
      <c r="T221" s="57"/>
      <c r="X221" s="53">
        <v>1</v>
      </c>
      <c r="Y221" s="53">
        <v>65</v>
      </c>
      <c r="Z221" s="53"/>
      <c r="AA221" s="53"/>
      <c r="AB221" s="53"/>
      <c r="AG221" t="str">
        <f t="shared" si="66"/>
        <v>Houlton</v>
      </c>
      <c r="AH221" t="s">
        <v>2472</v>
      </c>
      <c r="AI221">
        <v>2</v>
      </c>
      <c r="AK221">
        <v>2</v>
      </c>
      <c r="AL221" s="91">
        <v>23</v>
      </c>
      <c r="AM221" s="93">
        <v>3</v>
      </c>
      <c r="AN221" s="93">
        <v>150</v>
      </c>
      <c r="AO221" s="96">
        <v>33980</v>
      </c>
      <c r="AP221" s="96">
        <f t="shared" si="64"/>
        <v>23003</v>
      </c>
      <c r="AQ221" t="s">
        <v>298</v>
      </c>
      <c r="AR221">
        <f t="shared" si="65"/>
        <v>2333980</v>
      </c>
      <c r="AS221" s="1">
        <v>37</v>
      </c>
      <c r="AU221" s="1"/>
      <c r="AW221" s="53"/>
      <c r="AX221" s="117"/>
    </row>
    <row r="222" spans="1:50" ht="14" hidden="1" customHeight="1" outlineLevel="1" x14ac:dyDescent="0.2">
      <c r="A222" t="s">
        <v>1692</v>
      </c>
      <c r="B222" s="9" t="s">
        <v>2109</v>
      </c>
      <c r="C222" s="1">
        <f t="shared" si="63"/>
        <v>633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 t="shared" si="67"/>
        <v>4</v>
      </c>
      <c r="G222" s="1">
        <f t="shared" si="57"/>
        <v>225</v>
      </c>
      <c r="H222" s="2">
        <f t="shared" si="58"/>
        <v>0.35545023696682465</v>
      </c>
      <c r="I222" s="8"/>
      <c r="J222" s="2">
        <f t="shared" si="68"/>
        <v>0.29541864139020535</v>
      </c>
      <c r="K222" s="2">
        <f t="shared" si="69"/>
        <v>0.65086887835703</v>
      </c>
      <c r="L222" s="2">
        <f t="shared" si="70"/>
        <v>2.5276461295418641E-2</v>
      </c>
      <c r="M222" s="2">
        <f t="shared" si="71"/>
        <v>2.8436018957346008E-2</v>
      </c>
      <c r="N222" s="56">
        <v>187</v>
      </c>
      <c r="O222" s="56">
        <v>412</v>
      </c>
      <c r="P222" s="56">
        <v>16</v>
      </c>
      <c r="Q222" s="56"/>
      <c r="R222" s="56"/>
      <c r="S222" s="56"/>
      <c r="T222" s="57"/>
      <c r="X222" s="53">
        <v>0</v>
      </c>
      <c r="Y222" s="53">
        <v>18</v>
      </c>
      <c r="Z222" s="53"/>
      <c r="AA222" s="53"/>
      <c r="AB222" s="53"/>
      <c r="AG222" t="str">
        <f t="shared" si="66"/>
        <v>Howland</v>
      </c>
      <c r="AH222" t="s">
        <v>1369</v>
      </c>
      <c r="AI222">
        <v>2</v>
      </c>
      <c r="AK222">
        <v>2</v>
      </c>
      <c r="AL222" s="91">
        <v>23</v>
      </c>
      <c r="AM222" s="93">
        <v>19</v>
      </c>
      <c r="AN222" s="93">
        <v>155</v>
      </c>
      <c r="AO222" s="96">
        <v>34190</v>
      </c>
      <c r="AP222" s="96">
        <f t="shared" si="64"/>
        <v>23019</v>
      </c>
      <c r="AQ222" t="s">
        <v>298</v>
      </c>
      <c r="AR222">
        <f t="shared" si="65"/>
        <v>2334190</v>
      </c>
      <c r="AS222" s="1">
        <v>16</v>
      </c>
      <c r="AU222" s="1"/>
      <c r="AW222" s="53"/>
      <c r="AX222" s="117"/>
    </row>
    <row r="223" spans="1:50" ht="14" hidden="1" customHeight="1" outlineLevel="1" x14ac:dyDescent="0.2">
      <c r="A223" t="s">
        <v>783</v>
      </c>
      <c r="B223" s="9" t="s">
        <v>2109</v>
      </c>
      <c r="C223" s="1">
        <f t="shared" si="63"/>
        <v>609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 t="shared" si="67"/>
        <v>3</v>
      </c>
      <c r="G223" s="1">
        <f t="shared" ref="G223:G288" si="72">IF(C223&gt;0,MAX(N223:P223)-LARGE(N223:P223,2),0)</f>
        <v>389</v>
      </c>
      <c r="H223" s="2">
        <f t="shared" ref="H223:H288" si="73">IF(C223&gt;0,G223/C223,0)</f>
        <v>0.63875205254515599</v>
      </c>
      <c r="I223" s="8"/>
      <c r="J223" s="2">
        <f t="shared" si="68"/>
        <v>0.15599343185550082</v>
      </c>
      <c r="K223" s="2">
        <f t="shared" si="69"/>
        <v>0.79474548440065684</v>
      </c>
      <c r="L223" s="2">
        <f t="shared" si="70"/>
        <v>2.6272577996715927E-2</v>
      </c>
      <c r="M223" s="2">
        <f t="shared" si="71"/>
        <v>2.2988505747126377E-2</v>
      </c>
      <c r="N223" s="56">
        <v>95</v>
      </c>
      <c r="O223" s="56">
        <v>484</v>
      </c>
      <c r="P223" s="56">
        <v>16</v>
      </c>
      <c r="Q223" s="56"/>
      <c r="R223" s="56"/>
      <c r="S223" s="56"/>
      <c r="T223" s="57"/>
      <c r="X223" s="53">
        <v>0</v>
      </c>
      <c r="Y223" s="53">
        <v>14</v>
      </c>
      <c r="Z223" s="53"/>
      <c r="AA223" s="53"/>
      <c r="AB223" s="53"/>
      <c r="AG223" t="str">
        <f t="shared" si="66"/>
        <v>Hudson</v>
      </c>
      <c r="AH223" t="s">
        <v>1369</v>
      </c>
      <c r="AI223">
        <v>2</v>
      </c>
      <c r="AK223">
        <v>2</v>
      </c>
      <c r="AL223" s="91">
        <v>23</v>
      </c>
      <c r="AM223" s="93">
        <v>19</v>
      </c>
      <c r="AN223" s="93">
        <v>160</v>
      </c>
      <c r="AO223" s="96">
        <v>34365</v>
      </c>
      <c r="AP223" s="96">
        <f t="shared" si="64"/>
        <v>23019</v>
      </c>
      <c r="AQ223" t="s">
        <v>298</v>
      </c>
      <c r="AR223">
        <f t="shared" si="65"/>
        <v>2334365</v>
      </c>
      <c r="AS223" s="1">
        <v>6</v>
      </c>
      <c r="AU223" s="1"/>
      <c r="AW223" s="53"/>
      <c r="AX223" s="117"/>
    </row>
    <row r="224" spans="1:50" ht="14" hidden="1" customHeight="1" outlineLevel="1" x14ac:dyDescent="0.2">
      <c r="A224" t="s">
        <v>1733</v>
      </c>
      <c r="B224" s="9" t="s">
        <v>2109</v>
      </c>
      <c r="C224" s="1">
        <f t="shared" si="63"/>
        <v>262</v>
      </c>
      <c r="D224" s="7">
        <f>IF(N224&gt;0, RANK(N224,(N224:P224,Q224:AE224)),0)</f>
        <v>1</v>
      </c>
      <c r="E224" s="7">
        <f>IF(O224&gt;0,RANK(O224,(N224:P224,Q224:AE224)),0)</f>
        <v>2</v>
      </c>
      <c r="F224" s="7">
        <f t="shared" si="67"/>
        <v>4</v>
      </c>
      <c r="G224" s="1">
        <f t="shared" si="72"/>
        <v>65</v>
      </c>
      <c r="H224" s="2">
        <f t="shared" si="73"/>
        <v>0.24809160305343511</v>
      </c>
      <c r="I224" s="8"/>
      <c r="J224" s="2">
        <f t="shared" si="68"/>
        <v>0.5992366412213741</v>
      </c>
      <c r="K224" s="2">
        <f t="shared" si="69"/>
        <v>0.35114503816793891</v>
      </c>
      <c r="L224" s="2">
        <f t="shared" si="70"/>
        <v>2.2900763358778626E-2</v>
      </c>
      <c r="M224" s="2">
        <f t="shared" si="71"/>
        <v>2.6717557251908369E-2</v>
      </c>
      <c r="N224" s="56">
        <v>157</v>
      </c>
      <c r="O224" s="56">
        <v>92</v>
      </c>
      <c r="P224" s="56">
        <v>6</v>
      </c>
      <c r="Q224" s="56"/>
      <c r="R224" s="56"/>
      <c r="S224" s="56"/>
      <c r="T224" s="57"/>
      <c r="X224" s="53">
        <v>0</v>
      </c>
      <c r="Y224" s="53">
        <v>7</v>
      </c>
      <c r="Z224" s="53"/>
      <c r="AA224" s="53"/>
      <c r="AB224" s="53"/>
      <c r="AG224" t="str">
        <f t="shared" si="66"/>
        <v>Indian Township</v>
      </c>
      <c r="AH224" t="s">
        <v>1845</v>
      </c>
      <c r="AI224">
        <v>2</v>
      </c>
      <c r="AK224">
        <v>2</v>
      </c>
      <c r="AL224" s="91">
        <v>23</v>
      </c>
      <c r="AM224" s="93">
        <v>29</v>
      </c>
      <c r="AO224" s="96">
        <v>34500</v>
      </c>
      <c r="AP224" s="96">
        <f t="shared" si="64"/>
        <v>23029</v>
      </c>
      <c r="AQ224" t="s">
        <v>1556</v>
      </c>
      <c r="AR224">
        <f t="shared" si="65"/>
        <v>2334500</v>
      </c>
      <c r="AS224" s="1">
        <v>6</v>
      </c>
      <c r="AU224" s="1"/>
      <c r="AW224" s="53"/>
      <c r="AX224" s="117"/>
    </row>
    <row r="225" spans="1:50" ht="14" hidden="1" customHeight="1" outlineLevel="1" x14ac:dyDescent="0.2">
      <c r="A225" t="s">
        <v>3048</v>
      </c>
      <c r="B225" s="9" t="s">
        <v>2109</v>
      </c>
      <c r="C225" s="1">
        <f t="shared" si="63"/>
        <v>0</v>
      </c>
      <c r="D225" s="7">
        <f>IF(N225&gt;0, RANK(N225,(N225:P225,Q225:AE225)),0)</f>
        <v>0</v>
      </c>
      <c r="E225" s="7">
        <f>IF(O225&gt;0,RANK(O225,(N225:P225,Q225:AE225)),0)</f>
        <v>0</v>
      </c>
      <c r="F225" s="7">
        <f t="shared" ref="F225" si="74">IF(P225&gt;0,RANK(P225,(N225:AE225)),0)</f>
        <v>0</v>
      </c>
      <c r="G225" s="1">
        <f t="shared" ref="G225" si="75">IF(C225&gt;0,MAX(N225:P225)-LARGE(N225:P225,2),0)</f>
        <v>0</v>
      </c>
      <c r="H225" s="2">
        <f t="shared" ref="H225" si="76">IF(C225&gt;0,G225/C225,0)</f>
        <v>0</v>
      </c>
      <c r="I225" s="8"/>
      <c r="J225" s="2" t="str">
        <f t="shared" ref="J225" si="77">IF(C225=0,"-",N225/C225)</f>
        <v>-</v>
      </c>
      <c r="K225" s="2" t="str">
        <f t="shared" ref="K225" si="78">IF(C225=0,"-",O225/C225)</f>
        <v>-</v>
      </c>
      <c r="L225" s="2" t="str">
        <f t="shared" ref="L225" si="79">IF(C225=0,"-",P225/C225)</f>
        <v>-</v>
      </c>
      <c r="M225" s="2" t="str">
        <f t="shared" ref="M225" si="80">IF(C225=0,"-",(1-J225-K225-L225))</f>
        <v>-</v>
      </c>
      <c r="N225" s="56"/>
      <c r="O225" s="56"/>
      <c r="P225" s="56"/>
      <c r="Q225" s="56"/>
      <c r="R225" s="56"/>
      <c r="S225" s="56"/>
      <c r="T225" s="57"/>
      <c r="Y225" s="53"/>
      <c r="Z225" s="53"/>
      <c r="AA225" s="53"/>
      <c r="AB225" s="53"/>
      <c r="AG225" t="str">
        <f t="shared" si="66"/>
        <v>Indian Purchase T3 T4</v>
      </c>
      <c r="AH225" t="s">
        <v>1369</v>
      </c>
      <c r="AI225">
        <v>2</v>
      </c>
      <c r="AK225">
        <v>2</v>
      </c>
      <c r="AL225" s="91">
        <v>23</v>
      </c>
      <c r="AM225" s="93">
        <v>19</v>
      </c>
      <c r="AO225" s="96">
        <v>34450</v>
      </c>
      <c r="AP225" s="96">
        <f t="shared" si="64"/>
        <v>23019</v>
      </c>
      <c r="AQ225" t="s">
        <v>2328</v>
      </c>
      <c r="AR225">
        <f t="shared" si="65"/>
        <v>2334450</v>
      </c>
      <c r="AU225" s="1"/>
      <c r="AW225" s="53"/>
      <c r="AX225" s="117"/>
    </row>
    <row r="226" spans="1:50" ht="14" hidden="1" customHeight="1" outlineLevel="1" x14ac:dyDescent="0.2">
      <c r="A226" t="s">
        <v>1112</v>
      </c>
      <c r="B226" s="9" t="s">
        <v>2109</v>
      </c>
      <c r="C226" s="1">
        <f t="shared" si="63"/>
        <v>507</v>
      </c>
      <c r="D226" s="7">
        <f>IF(N226&gt;0, RANK(N226,(N226:P226,Q226:AE226)),0)</f>
        <v>2</v>
      </c>
      <c r="E226" s="7">
        <f>IF(O226&gt;0,RANK(O226,(N226:P226,Q226:AE226)),0)</f>
        <v>1</v>
      </c>
      <c r="F226" s="7">
        <f t="shared" si="67"/>
        <v>3</v>
      </c>
      <c r="G226" s="1">
        <f t="shared" si="72"/>
        <v>99</v>
      </c>
      <c r="H226" s="2">
        <f t="shared" si="73"/>
        <v>0.19526627218934911</v>
      </c>
      <c r="I226" s="8"/>
      <c r="J226" s="2">
        <f t="shared" si="68"/>
        <v>0.35502958579881655</v>
      </c>
      <c r="K226" s="2">
        <f t="shared" si="69"/>
        <v>0.55029585798816572</v>
      </c>
      <c r="L226" s="2">
        <f t="shared" si="70"/>
        <v>7.4950690335305714E-2</v>
      </c>
      <c r="M226" s="2">
        <f t="shared" si="71"/>
        <v>1.9723865877711966E-2</v>
      </c>
      <c r="N226" s="56">
        <v>180</v>
      </c>
      <c r="O226" s="56">
        <v>279</v>
      </c>
      <c r="P226" s="56">
        <v>38</v>
      </c>
      <c r="Q226" s="56"/>
      <c r="R226" s="56"/>
      <c r="S226" s="56"/>
      <c r="T226" s="57"/>
      <c r="X226" s="53">
        <v>0</v>
      </c>
      <c r="Y226" s="53">
        <v>10</v>
      </c>
      <c r="Z226" s="53"/>
      <c r="AA226" s="53"/>
      <c r="AB226" s="53"/>
      <c r="AG226" t="str">
        <f t="shared" si="66"/>
        <v>Industry</v>
      </c>
      <c r="AH226" t="s">
        <v>2356</v>
      </c>
      <c r="AI226">
        <v>2</v>
      </c>
      <c r="AK226">
        <v>2</v>
      </c>
      <c r="AL226" s="91">
        <v>23</v>
      </c>
      <c r="AM226" s="93">
        <v>7</v>
      </c>
      <c r="AN226" s="93">
        <v>40</v>
      </c>
      <c r="AO226" s="96">
        <v>34820</v>
      </c>
      <c r="AP226" s="96">
        <f t="shared" si="64"/>
        <v>23007</v>
      </c>
      <c r="AQ226" t="s">
        <v>298</v>
      </c>
      <c r="AR226">
        <f t="shared" si="65"/>
        <v>2334820</v>
      </c>
      <c r="AS226" s="1">
        <v>4</v>
      </c>
      <c r="AU226" s="1"/>
      <c r="AW226" s="53"/>
      <c r="AX226" s="117"/>
    </row>
    <row r="227" spans="1:50" ht="14" hidden="1" customHeight="1" outlineLevel="1" x14ac:dyDescent="0.2">
      <c r="A227" t="s">
        <v>2241</v>
      </c>
      <c r="B227" s="9" t="s">
        <v>2109</v>
      </c>
      <c r="C227" s="1">
        <f t="shared" si="63"/>
        <v>450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 t="shared" si="67"/>
        <v>3</v>
      </c>
      <c r="G227" s="1">
        <f t="shared" si="72"/>
        <v>232</v>
      </c>
      <c r="H227" s="2">
        <f t="shared" si="73"/>
        <v>0.51555555555555554</v>
      </c>
      <c r="I227" s="8"/>
      <c r="J227" s="2">
        <f t="shared" si="68"/>
        <v>0.21333333333333335</v>
      </c>
      <c r="K227" s="2">
        <f t="shared" si="69"/>
        <v>0.72888888888888892</v>
      </c>
      <c r="L227" s="2">
        <f t="shared" si="70"/>
        <v>4.2222222222222223E-2</v>
      </c>
      <c r="M227" s="2">
        <f t="shared" si="71"/>
        <v>1.5555555555555482E-2</v>
      </c>
      <c r="N227" s="56">
        <v>96</v>
      </c>
      <c r="O227" s="56">
        <v>328</v>
      </c>
      <c r="P227" s="56">
        <v>19</v>
      </c>
      <c r="Q227" s="56"/>
      <c r="R227" s="56"/>
      <c r="S227" s="56"/>
      <c r="T227" s="57"/>
      <c r="X227" s="53">
        <v>0</v>
      </c>
      <c r="Y227" s="53">
        <v>7</v>
      </c>
      <c r="Z227" s="53"/>
      <c r="AA227" s="53"/>
      <c r="AB227" s="53"/>
      <c r="AG227" t="str">
        <f t="shared" si="66"/>
        <v>Island Falls</v>
      </c>
      <c r="AH227" t="s">
        <v>2472</v>
      </c>
      <c r="AI227">
        <v>2</v>
      </c>
      <c r="AK227">
        <v>2</v>
      </c>
      <c r="AL227" s="91">
        <v>23</v>
      </c>
      <c r="AM227" s="93">
        <v>3</v>
      </c>
      <c r="AN227" s="93">
        <v>155</v>
      </c>
      <c r="AO227" s="96">
        <v>35065</v>
      </c>
      <c r="AP227" s="96">
        <f t="shared" si="64"/>
        <v>23003</v>
      </c>
      <c r="AQ227" t="s">
        <v>298</v>
      </c>
      <c r="AR227">
        <f t="shared" si="65"/>
        <v>2335065</v>
      </c>
      <c r="AS227" s="1">
        <v>5</v>
      </c>
      <c r="AU227" s="1"/>
      <c r="AW227" s="53"/>
      <c r="AX227" s="117"/>
    </row>
    <row r="228" spans="1:50" ht="14" hidden="1" customHeight="1" outlineLevel="1" x14ac:dyDescent="0.2">
      <c r="A228" t="s">
        <v>1035</v>
      </c>
      <c r="B228" s="9" t="s">
        <v>2109</v>
      </c>
      <c r="C228" s="1">
        <f t="shared" si="63"/>
        <v>67</v>
      </c>
      <c r="D228" s="7">
        <f>IF(N228&gt;0, RANK(N228,(N228:P228,Q228:AE228)),0)</f>
        <v>1</v>
      </c>
      <c r="E228" s="7">
        <f>IF(O228&gt;0,RANK(O228,(N228:P228,Q228:AE228)),0)</f>
        <v>2</v>
      </c>
      <c r="F228" s="7">
        <f t="shared" si="67"/>
        <v>4</v>
      </c>
      <c r="G228" s="1">
        <f t="shared" si="72"/>
        <v>32</v>
      </c>
      <c r="H228" s="2">
        <f t="shared" si="73"/>
        <v>0.47761194029850745</v>
      </c>
      <c r="I228" s="8"/>
      <c r="J228" s="2">
        <f t="shared" si="68"/>
        <v>0.71641791044776115</v>
      </c>
      <c r="K228" s="2">
        <f t="shared" si="69"/>
        <v>0.23880597014925373</v>
      </c>
      <c r="L228" s="2">
        <f t="shared" si="70"/>
        <v>1.4925373134328358E-2</v>
      </c>
      <c r="M228" s="2">
        <f t="shared" si="71"/>
        <v>2.9850746268656761E-2</v>
      </c>
      <c r="N228" s="56">
        <v>48</v>
      </c>
      <c r="O228" s="56">
        <v>16</v>
      </c>
      <c r="P228" s="56">
        <v>1</v>
      </c>
      <c r="Q228" s="56"/>
      <c r="R228" s="56"/>
      <c r="S228" s="56"/>
      <c r="T228" s="57"/>
      <c r="X228" s="53">
        <v>0</v>
      </c>
      <c r="Y228" s="53">
        <v>2</v>
      </c>
      <c r="Z228" s="53"/>
      <c r="AA228" s="53"/>
      <c r="AB228" s="53"/>
      <c r="AG228" t="str">
        <f t="shared" ref="AG228:AG268" si="81">A228</f>
        <v>Isle Au Haut</v>
      </c>
      <c r="AH228" t="s">
        <v>2487</v>
      </c>
      <c r="AI228">
        <v>1</v>
      </c>
      <c r="AK228">
        <v>2</v>
      </c>
      <c r="AL228" s="91">
        <v>23</v>
      </c>
      <c r="AM228" s="93">
        <v>13</v>
      </c>
      <c r="AN228" s="93">
        <v>30</v>
      </c>
      <c r="AO228" s="96">
        <v>35135</v>
      </c>
      <c r="AP228" s="96">
        <f t="shared" si="64"/>
        <v>23013</v>
      </c>
      <c r="AQ228" t="s">
        <v>298</v>
      </c>
      <c r="AR228">
        <f t="shared" si="65"/>
        <v>2335135</v>
      </c>
      <c r="AS228" s="1">
        <v>0</v>
      </c>
      <c r="AU228" s="1"/>
      <c r="AW228" s="53"/>
      <c r="AX228" s="117"/>
    </row>
    <row r="229" spans="1:50" ht="14" hidden="1" customHeight="1" outlineLevel="1" x14ac:dyDescent="0.2">
      <c r="A229" t="s">
        <v>623</v>
      </c>
      <c r="B229" s="9" t="s">
        <v>2109</v>
      </c>
      <c r="C229" s="1">
        <f t="shared" si="63"/>
        <v>442</v>
      </c>
      <c r="D229" s="7">
        <f>IF(N229&gt;0, RANK(N229,(N229:P229,Q229:AE229)),0)</f>
        <v>1</v>
      </c>
      <c r="E229" s="7">
        <f>IF(O229&gt;0,RANK(O229,(N229:P229,Q229:AE229)),0)</f>
        <v>2</v>
      </c>
      <c r="F229" s="7">
        <f t="shared" si="67"/>
        <v>3</v>
      </c>
      <c r="G229" s="1">
        <f t="shared" si="72"/>
        <v>129</v>
      </c>
      <c r="H229" s="2">
        <f t="shared" si="73"/>
        <v>0.29185520361990952</v>
      </c>
      <c r="I229" s="8"/>
      <c r="J229" s="2">
        <f t="shared" si="68"/>
        <v>0.61538461538461542</v>
      </c>
      <c r="K229" s="2">
        <f t="shared" si="69"/>
        <v>0.3235294117647059</v>
      </c>
      <c r="L229" s="2">
        <f t="shared" si="70"/>
        <v>5.4298642533936653E-2</v>
      </c>
      <c r="M229" s="2">
        <f t="shared" si="71"/>
        <v>6.7873303167420296E-3</v>
      </c>
      <c r="N229" s="56">
        <v>272</v>
      </c>
      <c r="O229" s="56">
        <v>143</v>
      </c>
      <c r="P229" s="56">
        <v>24</v>
      </c>
      <c r="Q229" s="56"/>
      <c r="R229" s="56"/>
      <c r="S229" s="56"/>
      <c r="T229" s="57"/>
      <c r="X229" s="53">
        <v>0</v>
      </c>
      <c r="Y229" s="53">
        <v>3</v>
      </c>
      <c r="Z229" s="53"/>
      <c r="AA229" s="53"/>
      <c r="AB229" s="53"/>
      <c r="AG229" t="str">
        <f t="shared" si="81"/>
        <v>Islesboro</v>
      </c>
      <c r="AH229" t="s">
        <v>120</v>
      </c>
      <c r="AI229">
        <v>2</v>
      </c>
      <c r="AK229">
        <v>2</v>
      </c>
      <c r="AL229" s="91">
        <v>23</v>
      </c>
      <c r="AM229" s="93">
        <v>27</v>
      </c>
      <c r="AN229" s="93">
        <v>35</v>
      </c>
      <c r="AO229" s="96">
        <v>35240</v>
      </c>
      <c r="AP229" s="96">
        <f t="shared" si="64"/>
        <v>23027</v>
      </c>
      <c r="AQ229" t="s">
        <v>298</v>
      </c>
      <c r="AR229">
        <f t="shared" si="65"/>
        <v>2335240</v>
      </c>
      <c r="AS229" s="1">
        <v>4</v>
      </c>
      <c r="AU229" s="1"/>
      <c r="AW229" s="53"/>
      <c r="AX229" s="117"/>
    </row>
    <row r="230" spans="1:50" ht="14" hidden="1" customHeight="1" outlineLevel="1" x14ac:dyDescent="0.2">
      <c r="A230" t="s">
        <v>445</v>
      </c>
      <c r="B230" s="9" t="s">
        <v>2109</v>
      </c>
      <c r="C230" s="1">
        <f t="shared" si="63"/>
        <v>531</v>
      </c>
      <c r="D230" s="7">
        <f>IF(N230&gt;0, RANK(N230,(N230:P230,Q230:AE230)),0)</f>
        <v>2</v>
      </c>
      <c r="E230" s="7">
        <f>IF(O230&gt;0,RANK(O230,(N230:P230,Q230:AE230)),0)</f>
        <v>1</v>
      </c>
      <c r="F230" s="7">
        <f t="shared" si="67"/>
        <v>3</v>
      </c>
      <c r="G230" s="1">
        <f t="shared" si="72"/>
        <v>334</v>
      </c>
      <c r="H230" s="2">
        <f t="shared" si="73"/>
        <v>0.62900188323917139</v>
      </c>
      <c r="I230" s="8"/>
      <c r="J230" s="2">
        <f t="shared" si="68"/>
        <v>0.15630885122410546</v>
      </c>
      <c r="K230" s="2">
        <f t="shared" si="69"/>
        <v>0.78531073446327682</v>
      </c>
      <c r="L230" s="2">
        <f t="shared" si="70"/>
        <v>3.7664783427495289E-2</v>
      </c>
      <c r="M230" s="2">
        <f t="shared" si="71"/>
        <v>2.0715630885122467E-2</v>
      </c>
      <c r="N230" s="56">
        <v>83</v>
      </c>
      <c r="O230" s="56">
        <v>417</v>
      </c>
      <c r="P230" s="56">
        <v>20</v>
      </c>
      <c r="Q230" s="56"/>
      <c r="R230" s="56"/>
      <c r="S230" s="56"/>
      <c r="T230" s="57"/>
      <c r="X230" s="53">
        <v>0</v>
      </c>
      <c r="Y230" s="53">
        <v>11</v>
      </c>
      <c r="Z230" s="53"/>
      <c r="AA230" s="53"/>
      <c r="AB230" s="53"/>
      <c r="AG230" t="str">
        <f t="shared" si="81"/>
        <v>Jackman</v>
      </c>
      <c r="AH230" t="s">
        <v>1798</v>
      </c>
      <c r="AI230">
        <v>2</v>
      </c>
      <c r="AK230">
        <v>2</v>
      </c>
      <c r="AL230" s="91">
        <v>23</v>
      </c>
      <c r="AM230" s="93">
        <v>25</v>
      </c>
      <c r="AN230" s="93">
        <v>80</v>
      </c>
      <c r="AO230" s="96">
        <v>35345</v>
      </c>
      <c r="AP230" s="96">
        <f t="shared" si="64"/>
        <v>23025</v>
      </c>
      <c r="AQ230" t="s">
        <v>298</v>
      </c>
      <c r="AR230">
        <f t="shared" si="65"/>
        <v>2335345</v>
      </c>
      <c r="AS230" s="1">
        <v>7</v>
      </c>
      <c r="AU230" s="1"/>
      <c r="AW230" s="53"/>
      <c r="AX230" s="117"/>
    </row>
    <row r="231" spans="1:50" ht="14" hidden="1" customHeight="1" outlineLevel="1" x14ac:dyDescent="0.2">
      <c r="A231" t="s">
        <v>2169</v>
      </c>
      <c r="B231" s="9" t="s">
        <v>2109</v>
      </c>
      <c r="C231" s="1">
        <f t="shared" si="63"/>
        <v>339</v>
      </c>
      <c r="D231" s="7">
        <f>IF(N231&gt;0, RANK(N231,(N231:P231,Q231:AE231)),0)</f>
        <v>2</v>
      </c>
      <c r="E231" s="7">
        <f>IF(O231&gt;0,RANK(O231,(N231:P231,Q231:AE231)),0)</f>
        <v>1</v>
      </c>
      <c r="F231" s="7">
        <f t="shared" si="67"/>
        <v>3</v>
      </c>
      <c r="G231" s="1">
        <f t="shared" si="72"/>
        <v>88</v>
      </c>
      <c r="H231" s="2">
        <f t="shared" si="73"/>
        <v>0.25958702064896755</v>
      </c>
      <c r="I231" s="8"/>
      <c r="J231" s="2">
        <f t="shared" si="68"/>
        <v>0.32743362831858408</v>
      </c>
      <c r="K231" s="2">
        <f t="shared" si="69"/>
        <v>0.58702064896755157</v>
      </c>
      <c r="L231" s="2">
        <f t="shared" si="70"/>
        <v>6.7846607669616518E-2</v>
      </c>
      <c r="M231" s="2">
        <f t="shared" si="71"/>
        <v>1.7699115044247773E-2</v>
      </c>
      <c r="N231" s="56">
        <v>111</v>
      </c>
      <c r="O231" s="56">
        <v>199</v>
      </c>
      <c r="P231" s="56">
        <v>23</v>
      </c>
      <c r="Q231" s="56"/>
      <c r="R231" s="56"/>
      <c r="S231" s="56"/>
      <c r="T231" s="57"/>
      <c r="X231" s="53">
        <v>0</v>
      </c>
      <c r="Y231" s="53">
        <v>6</v>
      </c>
      <c r="Z231" s="53"/>
      <c r="AA231" s="53"/>
      <c r="AB231" s="53"/>
      <c r="AG231" t="str">
        <f t="shared" si="81"/>
        <v>Jackson</v>
      </c>
      <c r="AH231" t="s">
        <v>120</v>
      </c>
      <c r="AI231">
        <v>2</v>
      </c>
      <c r="AK231">
        <v>2</v>
      </c>
      <c r="AL231" s="91">
        <v>23</v>
      </c>
      <c r="AM231" s="93">
        <v>27</v>
      </c>
      <c r="AN231" s="93">
        <v>40</v>
      </c>
      <c r="AO231" s="96">
        <v>35450</v>
      </c>
      <c r="AP231" s="96">
        <f t="shared" si="64"/>
        <v>23027</v>
      </c>
      <c r="AQ231" t="s">
        <v>298</v>
      </c>
      <c r="AR231">
        <f t="shared" si="65"/>
        <v>2335450</v>
      </c>
      <c r="AS231" s="1">
        <v>2</v>
      </c>
      <c r="AU231" s="1"/>
      <c r="AW231" s="53"/>
      <c r="AX231" s="117"/>
    </row>
    <row r="232" spans="1:50" ht="14" hidden="1" customHeight="1" outlineLevel="1" x14ac:dyDescent="0.2">
      <c r="A232" t="s">
        <v>1344</v>
      </c>
      <c r="B232" s="9" t="s">
        <v>2109</v>
      </c>
      <c r="C232" s="1">
        <f t="shared" si="63"/>
        <v>2662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 t="shared" si="67"/>
        <v>3</v>
      </c>
      <c r="G232" s="1">
        <f t="shared" si="72"/>
        <v>525</v>
      </c>
      <c r="H232" s="2">
        <f t="shared" si="73"/>
        <v>0.19722013523666415</v>
      </c>
      <c r="I232" s="8"/>
      <c r="J232" s="2">
        <f t="shared" si="68"/>
        <v>0.36589030803906836</v>
      </c>
      <c r="K232" s="2">
        <f t="shared" si="69"/>
        <v>0.56311044327573256</v>
      </c>
      <c r="L232" s="2">
        <f t="shared" si="70"/>
        <v>4.8835462058602556E-2</v>
      </c>
      <c r="M232" s="2">
        <f t="shared" si="71"/>
        <v>2.2163786626596578E-2</v>
      </c>
      <c r="N232" s="56">
        <v>974</v>
      </c>
      <c r="O232" s="56">
        <v>1499</v>
      </c>
      <c r="P232" s="56">
        <v>130</v>
      </c>
      <c r="Q232" s="56"/>
      <c r="R232" s="56"/>
      <c r="S232" s="56"/>
      <c r="T232" s="57"/>
      <c r="X232" s="53">
        <v>0</v>
      </c>
      <c r="Y232" s="53">
        <v>59</v>
      </c>
      <c r="Z232" s="53"/>
      <c r="AA232" s="53"/>
      <c r="AB232" s="53"/>
      <c r="AG232" t="str">
        <f t="shared" si="81"/>
        <v>Jay</v>
      </c>
      <c r="AH232" t="s">
        <v>2356</v>
      </c>
      <c r="AI232">
        <v>2</v>
      </c>
      <c r="AK232">
        <v>2</v>
      </c>
      <c r="AL232" s="91">
        <v>23</v>
      </c>
      <c r="AM232" s="93">
        <v>7</v>
      </c>
      <c r="AN232" s="93">
        <v>45</v>
      </c>
      <c r="AO232" s="96">
        <v>35625</v>
      </c>
      <c r="AP232" s="96">
        <f t="shared" si="64"/>
        <v>23007</v>
      </c>
      <c r="AQ232" t="s">
        <v>298</v>
      </c>
      <c r="AR232">
        <f t="shared" si="65"/>
        <v>2335625</v>
      </c>
      <c r="AS232" s="1">
        <v>26</v>
      </c>
      <c r="AU232" s="1"/>
      <c r="AW232" s="53"/>
      <c r="AX232" s="117"/>
    </row>
    <row r="233" spans="1:50" ht="14" hidden="1" customHeight="1" outlineLevel="1" x14ac:dyDescent="0.2">
      <c r="A233" t="s">
        <v>1259</v>
      </c>
      <c r="B233" s="9" t="s">
        <v>2109</v>
      </c>
      <c r="C233" s="1">
        <f t="shared" si="63"/>
        <v>1690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 t="shared" si="67"/>
        <v>3</v>
      </c>
      <c r="G233" s="1">
        <f t="shared" si="72"/>
        <v>514</v>
      </c>
      <c r="H233" s="2">
        <f t="shared" si="73"/>
        <v>0.30414201183431955</v>
      </c>
      <c r="I233" s="8"/>
      <c r="J233" s="2">
        <f t="shared" si="68"/>
        <v>0.31656804733727811</v>
      </c>
      <c r="K233" s="2">
        <f t="shared" si="69"/>
        <v>0.62071005917159761</v>
      </c>
      <c r="L233" s="2">
        <f t="shared" si="70"/>
        <v>4.142011834319527E-2</v>
      </c>
      <c r="M233" s="2">
        <f t="shared" si="71"/>
        <v>2.1301775147929067E-2</v>
      </c>
      <c r="N233" s="56">
        <v>535</v>
      </c>
      <c r="O233" s="56">
        <v>1049</v>
      </c>
      <c r="P233" s="56">
        <v>70</v>
      </c>
      <c r="Q233" s="56"/>
      <c r="R233" s="56"/>
      <c r="S233" s="56"/>
      <c r="T233" s="57"/>
      <c r="X233" s="53">
        <v>0</v>
      </c>
      <c r="Y233" s="53">
        <v>36</v>
      </c>
      <c r="Z233" s="53"/>
      <c r="AA233" s="53"/>
      <c r="AB233" s="53"/>
      <c r="AG233" t="str">
        <f t="shared" si="81"/>
        <v>Jefferson</v>
      </c>
      <c r="AH233" t="s">
        <v>181</v>
      </c>
      <c r="AI233">
        <v>1</v>
      </c>
      <c r="AK233">
        <v>2</v>
      </c>
      <c r="AL233" s="91">
        <v>23</v>
      </c>
      <c r="AM233" s="93">
        <v>15</v>
      </c>
      <c r="AN233" s="93">
        <v>50</v>
      </c>
      <c r="AO233" s="96">
        <v>35695</v>
      </c>
      <c r="AP233" s="96">
        <f t="shared" si="64"/>
        <v>23015</v>
      </c>
      <c r="AQ233" t="s">
        <v>298</v>
      </c>
      <c r="AR233">
        <f t="shared" si="65"/>
        <v>2335695</v>
      </c>
      <c r="AS233" s="1">
        <v>19</v>
      </c>
      <c r="AU233" s="1"/>
      <c r="AW233" s="53"/>
      <c r="AX233" s="117"/>
    </row>
    <row r="234" spans="1:50" ht="14" hidden="1" customHeight="1" outlineLevel="1" x14ac:dyDescent="0.2">
      <c r="A234" t="s">
        <v>786</v>
      </c>
      <c r="B234" s="9" t="s">
        <v>2109</v>
      </c>
      <c r="C234" s="1">
        <f t="shared" si="63"/>
        <v>348</v>
      </c>
      <c r="D234" s="7">
        <f>IF(N234&gt;0, RANK(N234,(N234:P234,Q234:AE234)),0)</f>
        <v>2</v>
      </c>
      <c r="E234" s="7">
        <f>IF(O234&gt;0,RANK(O234,(N234:P234,Q234:AE234)),0)</f>
        <v>1</v>
      </c>
      <c r="F234" s="7">
        <f t="shared" si="67"/>
        <v>3</v>
      </c>
      <c r="G234" s="1">
        <f t="shared" si="72"/>
        <v>150</v>
      </c>
      <c r="H234" s="2">
        <f t="shared" si="73"/>
        <v>0.43103448275862066</v>
      </c>
      <c r="I234" s="8"/>
      <c r="J234" s="2">
        <f t="shared" si="68"/>
        <v>0.25287356321839083</v>
      </c>
      <c r="K234" s="2">
        <f t="shared" si="69"/>
        <v>0.68390804597701149</v>
      </c>
      <c r="L234" s="2">
        <f t="shared" si="70"/>
        <v>3.7356321839080463E-2</v>
      </c>
      <c r="M234" s="2">
        <f t="shared" si="71"/>
        <v>2.5862068965517217E-2</v>
      </c>
      <c r="N234" s="56">
        <v>88</v>
      </c>
      <c r="O234" s="56">
        <v>238</v>
      </c>
      <c r="P234" s="56">
        <v>13</v>
      </c>
      <c r="Q234" s="56"/>
      <c r="R234" s="56"/>
      <c r="S234" s="56"/>
      <c r="T234" s="57"/>
      <c r="X234" s="53">
        <v>3</v>
      </c>
      <c r="Y234" s="53">
        <v>6</v>
      </c>
      <c r="Z234" s="53"/>
      <c r="AA234" s="53"/>
      <c r="AB234" s="53"/>
      <c r="AG234" t="str">
        <f t="shared" si="81"/>
        <v>Jonesboro</v>
      </c>
      <c r="AH234" t="s">
        <v>1845</v>
      </c>
      <c r="AI234">
        <v>2</v>
      </c>
      <c r="AK234">
        <v>2</v>
      </c>
      <c r="AL234" s="91">
        <v>23</v>
      </c>
      <c r="AM234" s="93">
        <v>29</v>
      </c>
      <c r="AN234" s="93">
        <v>115</v>
      </c>
      <c r="AO234" s="96">
        <v>35905</v>
      </c>
      <c r="AP234" s="96">
        <f t="shared" si="64"/>
        <v>23029</v>
      </c>
      <c r="AQ234" t="s">
        <v>298</v>
      </c>
      <c r="AR234">
        <f t="shared" si="65"/>
        <v>2335905</v>
      </c>
      <c r="AS234" s="1">
        <v>0</v>
      </c>
      <c r="AU234" s="1"/>
      <c r="AW234" s="53"/>
      <c r="AX234" s="117"/>
    </row>
    <row r="235" spans="1:50" ht="14" hidden="1" customHeight="1" outlineLevel="1" x14ac:dyDescent="0.2">
      <c r="A235" t="s">
        <v>85</v>
      </c>
      <c r="B235" s="9" t="s">
        <v>2109</v>
      </c>
      <c r="C235" s="1">
        <f t="shared" si="63"/>
        <v>711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 t="shared" si="67"/>
        <v>3</v>
      </c>
      <c r="G235" s="1">
        <f t="shared" si="72"/>
        <v>286</v>
      </c>
      <c r="H235" s="2">
        <f t="shared" si="73"/>
        <v>0.40225035161744022</v>
      </c>
      <c r="I235" s="8"/>
      <c r="J235" s="2">
        <f t="shared" si="68"/>
        <v>0.28270042194092826</v>
      </c>
      <c r="K235" s="2">
        <f t="shared" si="69"/>
        <v>0.68495077355836853</v>
      </c>
      <c r="L235" s="2">
        <f t="shared" si="70"/>
        <v>1.6877637130801686E-2</v>
      </c>
      <c r="M235" s="2">
        <f t="shared" si="71"/>
        <v>1.5471167369901524E-2</v>
      </c>
      <c r="N235" s="56">
        <v>201</v>
      </c>
      <c r="O235" s="56">
        <v>487</v>
      </c>
      <c r="P235" s="56">
        <v>12</v>
      </c>
      <c r="Q235" s="56"/>
      <c r="R235" s="56"/>
      <c r="S235" s="56"/>
      <c r="T235" s="57"/>
      <c r="X235" s="53">
        <v>0</v>
      </c>
      <c r="Y235" s="53">
        <v>11</v>
      </c>
      <c r="Z235" s="53"/>
      <c r="AA235" s="53"/>
      <c r="AB235" s="53"/>
      <c r="AG235" t="str">
        <f t="shared" si="81"/>
        <v>Jonesport</v>
      </c>
      <c r="AH235" t="s">
        <v>1845</v>
      </c>
      <c r="AI235">
        <v>2</v>
      </c>
      <c r="AK235">
        <v>2</v>
      </c>
      <c r="AL235" s="91">
        <v>23</v>
      </c>
      <c r="AM235" s="93">
        <v>29</v>
      </c>
      <c r="AN235" s="93">
        <v>120</v>
      </c>
      <c r="AO235" s="96">
        <v>36010</v>
      </c>
      <c r="AP235" s="96">
        <f t="shared" si="64"/>
        <v>23029</v>
      </c>
      <c r="AQ235" t="s">
        <v>298</v>
      </c>
      <c r="AR235">
        <f t="shared" si="65"/>
        <v>2336010</v>
      </c>
      <c r="AS235" s="1">
        <v>9</v>
      </c>
      <c r="AU235" s="1"/>
      <c r="AW235" s="53"/>
      <c r="AX235" s="117"/>
    </row>
    <row r="236" spans="1:50" ht="14" hidden="1" customHeight="1" outlineLevel="1" x14ac:dyDescent="0.2">
      <c r="A236" t="s">
        <v>2242</v>
      </c>
      <c r="B236" s="9" t="s">
        <v>2109</v>
      </c>
      <c r="C236" s="1">
        <f t="shared" si="63"/>
        <v>770</v>
      </c>
      <c r="D236" s="7">
        <f>IF(N236&gt;0, RANK(N236,(N236:P236,Q236:AE236)),0)</f>
        <v>2</v>
      </c>
      <c r="E236" s="7">
        <f>IF(O236&gt;0,RANK(O236,(N236:P236,Q236:AE236)),0)</f>
        <v>1</v>
      </c>
      <c r="F236" s="7">
        <f t="shared" si="67"/>
        <v>3</v>
      </c>
      <c r="G236" s="1">
        <f t="shared" si="72"/>
        <v>380</v>
      </c>
      <c r="H236" s="2">
        <f t="shared" si="73"/>
        <v>0.4935064935064935</v>
      </c>
      <c r="I236" s="8"/>
      <c r="J236" s="2">
        <f t="shared" si="68"/>
        <v>0.22727272727272727</v>
      </c>
      <c r="K236" s="2">
        <f t="shared" si="69"/>
        <v>0.72077922077922074</v>
      </c>
      <c r="L236" s="2">
        <f t="shared" si="70"/>
        <v>3.1168831168831169E-2</v>
      </c>
      <c r="M236" s="2">
        <f t="shared" si="71"/>
        <v>2.0779220779220797E-2</v>
      </c>
      <c r="N236" s="56">
        <v>175</v>
      </c>
      <c r="O236" s="56">
        <v>555</v>
      </c>
      <c r="P236" s="56">
        <v>24</v>
      </c>
      <c r="Q236" s="56"/>
      <c r="R236" s="56"/>
      <c r="S236" s="56"/>
      <c r="T236" s="57"/>
      <c r="X236" s="53">
        <v>5</v>
      </c>
      <c r="Y236" s="53">
        <v>11</v>
      </c>
      <c r="Z236" s="53"/>
      <c r="AA236" s="53"/>
      <c r="AB236" s="53"/>
      <c r="AG236" t="str">
        <f t="shared" si="81"/>
        <v>Kenduskeag</v>
      </c>
      <c r="AH236" t="s">
        <v>1369</v>
      </c>
      <c r="AI236">
        <v>2</v>
      </c>
      <c r="AK236">
        <v>2</v>
      </c>
      <c r="AL236" s="91">
        <v>23</v>
      </c>
      <c r="AM236" s="93">
        <v>19</v>
      </c>
      <c r="AN236" s="93">
        <v>165</v>
      </c>
      <c r="AO236" s="96">
        <v>36325</v>
      </c>
      <c r="AP236" s="96">
        <f t="shared" si="64"/>
        <v>23019</v>
      </c>
      <c r="AQ236" t="s">
        <v>298</v>
      </c>
      <c r="AR236">
        <f t="shared" si="65"/>
        <v>2336325</v>
      </c>
      <c r="AS236" s="1">
        <v>4</v>
      </c>
      <c r="AU236" s="1"/>
      <c r="AW236" s="53"/>
      <c r="AX236" s="117"/>
    </row>
    <row r="237" spans="1:50" ht="14" hidden="1" customHeight="1" outlineLevel="1" x14ac:dyDescent="0.2">
      <c r="A237" t="s">
        <v>1106</v>
      </c>
      <c r="B237" s="9" t="s">
        <v>2109</v>
      </c>
      <c r="C237" s="1">
        <f t="shared" si="63"/>
        <v>8255</v>
      </c>
      <c r="D237" s="7">
        <f>IF(N237&gt;0, RANK(N237,(N237:P237,Q237:AE237)),0)</f>
        <v>1</v>
      </c>
      <c r="E237" s="7">
        <f>IF(O237&gt;0,RANK(O237,(N237:P237,Q237:AE237)),0)</f>
        <v>2</v>
      </c>
      <c r="F237" s="7">
        <f t="shared" si="67"/>
        <v>3</v>
      </c>
      <c r="G237" s="1">
        <f t="shared" si="72"/>
        <v>846</v>
      </c>
      <c r="H237" s="2">
        <f t="shared" si="73"/>
        <v>0.10248334342822532</v>
      </c>
      <c r="I237" s="8"/>
      <c r="J237" s="2">
        <f t="shared" si="68"/>
        <v>0.52562083585705632</v>
      </c>
      <c r="K237" s="2">
        <f t="shared" si="69"/>
        <v>0.42313749242883103</v>
      </c>
      <c r="L237" s="2">
        <f t="shared" si="70"/>
        <v>3.9975772259236826E-2</v>
      </c>
      <c r="M237" s="2">
        <f t="shared" si="71"/>
        <v>1.126589945487582E-2</v>
      </c>
      <c r="N237" s="56">
        <v>4339</v>
      </c>
      <c r="O237" s="56">
        <v>3493</v>
      </c>
      <c r="P237" s="56">
        <v>330</v>
      </c>
      <c r="Q237" s="56"/>
      <c r="R237" s="56"/>
      <c r="S237" s="56"/>
      <c r="T237" s="57"/>
      <c r="X237" s="53">
        <v>1</v>
      </c>
      <c r="Y237" s="53">
        <v>92</v>
      </c>
      <c r="Z237" s="53"/>
      <c r="AA237" s="53"/>
      <c r="AB237" s="53"/>
      <c r="AG237" t="str">
        <f t="shared" si="81"/>
        <v>Kennebunk</v>
      </c>
      <c r="AH237" t="s">
        <v>733</v>
      </c>
      <c r="AI237">
        <v>1</v>
      </c>
      <c r="AK237">
        <v>2</v>
      </c>
      <c r="AL237" s="91">
        <v>23</v>
      </c>
      <c r="AM237" s="93">
        <v>31</v>
      </c>
      <c r="AN237" s="93">
        <v>55</v>
      </c>
      <c r="AO237" s="96">
        <v>36535</v>
      </c>
      <c r="AP237" s="96">
        <f t="shared" si="64"/>
        <v>23031</v>
      </c>
      <c r="AQ237" t="s">
        <v>298</v>
      </c>
      <c r="AR237">
        <f t="shared" si="65"/>
        <v>2336535</v>
      </c>
      <c r="AS237" s="1">
        <v>92</v>
      </c>
      <c r="AU237" s="1"/>
      <c r="AW237" s="53"/>
      <c r="AX237" s="117"/>
    </row>
    <row r="238" spans="1:50" ht="14" hidden="1" customHeight="1" outlineLevel="1" x14ac:dyDescent="0.2">
      <c r="A238" t="s">
        <v>1366</v>
      </c>
      <c r="B238" s="9" t="s">
        <v>2109</v>
      </c>
      <c r="C238" s="1">
        <f t="shared" si="63"/>
        <v>2766</v>
      </c>
      <c r="D238" s="7">
        <f>IF(N238&gt;0, RANK(N238,(N238:P238,Q238:AE238)),0)</f>
        <v>1</v>
      </c>
      <c r="E238" s="7">
        <f>IF(O238&gt;0,RANK(O238,(N238:P238,Q238:AE238)),0)</f>
        <v>2</v>
      </c>
      <c r="F238" s="7">
        <f t="shared" si="67"/>
        <v>3</v>
      </c>
      <c r="G238" s="1">
        <f t="shared" si="72"/>
        <v>271</v>
      </c>
      <c r="H238" s="2">
        <f t="shared" si="73"/>
        <v>9.7975415762834417E-2</v>
      </c>
      <c r="I238" s="8"/>
      <c r="J238" s="2">
        <f t="shared" si="68"/>
        <v>0.5318148951554591</v>
      </c>
      <c r="K238" s="2">
        <f t="shared" si="69"/>
        <v>0.43383947939262474</v>
      </c>
      <c r="L238" s="2">
        <f t="shared" si="70"/>
        <v>2.6753434562545191E-2</v>
      </c>
      <c r="M238" s="2">
        <f t="shared" si="71"/>
        <v>7.5921908893709714E-3</v>
      </c>
      <c r="N238" s="56">
        <v>1471</v>
      </c>
      <c r="O238" s="56">
        <v>1200</v>
      </c>
      <c r="P238" s="56">
        <v>74</v>
      </c>
      <c r="Q238" s="56"/>
      <c r="R238" s="56"/>
      <c r="S238" s="56"/>
      <c r="T238" s="57"/>
      <c r="X238" s="53">
        <v>0</v>
      </c>
      <c r="Y238" s="53">
        <v>21</v>
      </c>
      <c r="Z238" s="53"/>
      <c r="AA238" s="53"/>
      <c r="AB238" s="53"/>
      <c r="AG238" t="str">
        <f t="shared" si="81"/>
        <v>Kennebunkport</v>
      </c>
      <c r="AH238" t="s">
        <v>733</v>
      </c>
      <c r="AI238">
        <v>1</v>
      </c>
      <c r="AK238">
        <v>2</v>
      </c>
      <c r="AL238" s="91">
        <v>23</v>
      </c>
      <c r="AM238" s="93">
        <v>31</v>
      </c>
      <c r="AN238" s="93">
        <v>60</v>
      </c>
      <c r="AO238" s="96">
        <v>36745</v>
      </c>
      <c r="AP238" s="96">
        <f t="shared" si="64"/>
        <v>23031</v>
      </c>
      <c r="AQ238" t="s">
        <v>298</v>
      </c>
      <c r="AR238">
        <f t="shared" si="65"/>
        <v>2336745</v>
      </c>
      <c r="AS238" s="1">
        <v>15</v>
      </c>
      <c r="AU238" s="1"/>
      <c r="AW238" s="53"/>
      <c r="AX238" s="117"/>
    </row>
    <row r="239" spans="1:50" ht="14" hidden="1" customHeight="1" outlineLevel="1" x14ac:dyDescent="0.2">
      <c r="A239" t="s">
        <v>1882</v>
      </c>
      <c r="B239" s="9" t="s">
        <v>2109</v>
      </c>
      <c r="C239" s="1">
        <f t="shared" si="63"/>
        <v>885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 t="shared" si="67"/>
        <v>3</v>
      </c>
      <c r="G239" s="1">
        <f t="shared" si="72"/>
        <v>169</v>
      </c>
      <c r="H239" s="2">
        <f t="shared" si="73"/>
        <v>0.19096045197740114</v>
      </c>
      <c r="I239" s="8"/>
      <c r="J239" s="2">
        <f t="shared" si="68"/>
        <v>0.36949152542372882</v>
      </c>
      <c r="K239" s="2">
        <f t="shared" si="69"/>
        <v>0.56045197740112995</v>
      </c>
      <c r="L239" s="2">
        <f t="shared" si="70"/>
        <v>5.9887005649717516E-2</v>
      </c>
      <c r="M239" s="2">
        <f t="shared" si="71"/>
        <v>1.016949152542377E-2</v>
      </c>
      <c r="N239" s="56">
        <v>327</v>
      </c>
      <c r="O239" s="56">
        <v>496</v>
      </c>
      <c r="P239" s="56">
        <v>53</v>
      </c>
      <c r="Q239" s="56"/>
      <c r="R239" s="56"/>
      <c r="S239" s="56"/>
      <c r="T239" s="57"/>
      <c r="X239" s="53">
        <v>0</v>
      </c>
      <c r="Y239" s="53">
        <v>9</v>
      </c>
      <c r="Z239" s="53"/>
      <c r="AA239" s="53"/>
      <c r="AB239" s="53"/>
      <c r="AG239" t="str">
        <f t="shared" si="81"/>
        <v>Kingfield</v>
      </c>
      <c r="AH239" t="s">
        <v>2356</v>
      </c>
      <c r="AI239">
        <v>2</v>
      </c>
      <c r="AK239">
        <v>2</v>
      </c>
      <c r="AL239" s="91">
        <v>23</v>
      </c>
      <c r="AM239" s="93">
        <v>7</v>
      </c>
      <c r="AN239" s="93">
        <v>50</v>
      </c>
      <c r="AO239" s="96">
        <v>37025</v>
      </c>
      <c r="AP239" s="96">
        <f t="shared" si="64"/>
        <v>23007</v>
      </c>
      <c r="AQ239" t="s">
        <v>298</v>
      </c>
      <c r="AR239">
        <f t="shared" si="65"/>
        <v>2337025</v>
      </c>
      <c r="AS239" s="1">
        <v>14</v>
      </c>
      <c r="AU239" s="1"/>
      <c r="AW239" s="53"/>
      <c r="AX239" s="117"/>
    </row>
    <row r="240" spans="1:50" ht="14" hidden="1" customHeight="1" outlineLevel="1" x14ac:dyDescent="0.2">
      <c r="A240" t="s">
        <v>2006</v>
      </c>
      <c r="B240" s="9" t="s">
        <v>2109</v>
      </c>
      <c r="C240" s="1">
        <f t="shared" si="63"/>
        <v>67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 t="shared" si="67"/>
        <v>2</v>
      </c>
      <c r="G240" s="1">
        <f t="shared" si="72"/>
        <v>59</v>
      </c>
      <c r="H240" s="2">
        <f t="shared" si="73"/>
        <v>0.88059701492537312</v>
      </c>
      <c r="I240" s="8"/>
      <c r="J240" s="2">
        <f t="shared" si="68"/>
        <v>2.9850746268656716E-2</v>
      </c>
      <c r="K240" s="2">
        <f t="shared" si="69"/>
        <v>0.91044776119402981</v>
      </c>
      <c r="L240" s="2">
        <f t="shared" si="70"/>
        <v>2.9850746268656716E-2</v>
      </c>
      <c r="M240" s="2">
        <f t="shared" si="71"/>
        <v>2.9850746268656778E-2</v>
      </c>
      <c r="N240" s="56">
        <v>2</v>
      </c>
      <c r="O240" s="56">
        <v>61</v>
      </c>
      <c r="P240" s="56">
        <v>2</v>
      </c>
      <c r="Q240" s="56"/>
      <c r="R240" s="56"/>
      <c r="S240" s="56"/>
      <c r="T240" s="57"/>
      <c r="X240" s="53">
        <v>0</v>
      </c>
      <c r="Y240" s="53">
        <v>2</v>
      </c>
      <c r="Z240" s="53"/>
      <c r="AA240" s="53"/>
      <c r="AB240" s="53"/>
      <c r="AG240" t="str">
        <f>A240</f>
        <v>Kingman</v>
      </c>
      <c r="AH240" t="s">
        <v>1369</v>
      </c>
      <c r="AI240">
        <v>2</v>
      </c>
      <c r="AK240">
        <v>2</v>
      </c>
      <c r="AL240" s="91">
        <v>23</v>
      </c>
      <c r="AM240" s="93">
        <v>19</v>
      </c>
      <c r="AN240" s="93">
        <v>167</v>
      </c>
      <c r="AO240" s="96">
        <v>37075</v>
      </c>
      <c r="AP240" s="96">
        <f t="shared" si="64"/>
        <v>23019</v>
      </c>
      <c r="AQ240" t="s">
        <v>2328</v>
      </c>
      <c r="AR240">
        <f t="shared" si="65"/>
        <v>2337075</v>
      </c>
      <c r="AS240" s="1">
        <v>0</v>
      </c>
      <c r="AU240" s="1"/>
      <c r="AW240" s="53"/>
      <c r="AX240" s="117"/>
    </row>
    <row r="241" spans="1:50" ht="14" hidden="1" customHeight="1" outlineLevel="1" x14ac:dyDescent="0.2">
      <c r="A241" t="s">
        <v>2520</v>
      </c>
      <c r="B241" s="9" t="s">
        <v>2109</v>
      </c>
      <c r="C241" s="1">
        <f t="shared" si="63"/>
        <v>0</v>
      </c>
      <c r="D241" s="7">
        <f>IF(N241&gt;0, RANK(N241,(N241:P241,Q241:AE241)),0)</f>
        <v>0</v>
      </c>
      <c r="E241" s="7">
        <f>IF(O241&gt;0,RANK(O241,(N241:P241,Q241:AE241)),0)</f>
        <v>0</v>
      </c>
      <c r="F241" s="7">
        <f t="shared" si="67"/>
        <v>0</v>
      </c>
      <c r="G241" s="1">
        <f t="shared" si="72"/>
        <v>0</v>
      </c>
      <c r="H241" s="2">
        <f t="shared" si="73"/>
        <v>0</v>
      </c>
      <c r="I241" s="8"/>
      <c r="J241" s="2" t="str">
        <f t="shared" si="68"/>
        <v>-</v>
      </c>
      <c r="K241" s="2" t="str">
        <f t="shared" si="69"/>
        <v>-</v>
      </c>
      <c r="L241" s="2" t="str">
        <f t="shared" si="70"/>
        <v>-</v>
      </c>
      <c r="M241" s="2" t="str">
        <f t="shared" si="71"/>
        <v>-</v>
      </c>
      <c r="N241" s="56"/>
      <c r="O241" s="56"/>
      <c r="P241" s="56"/>
      <c r="Q241" s="56"/>
      <c r="R241" s="56"/>
      <c r="S241" s="56"/>
      <c r="T241" s="57"/>
      <c r="Y241" s="53"/>
      <c r="Z241" s="53"/>
      <c r="AA241" s="53"/>
      <c r="AB241" s="53"/>
      <c r="AG241" t="str">
        <f t="shared" si="81"/>
        <v>Kingsbury</v>
      </c>
      <c r="AH241" t="s">
        <v>655</v>
      </c>
      <c r="AI241">
        <v>2</v>
      </c>
      <c r="AK241">
        <v>2</v>
      </c>
      <c r="AL241" s="91">
        <v>23</v>
      </c>
      <c r="AM241" s="93">
        <v>21</v>
      </c>
      <c r="AN241" s="93">
        <v>55</v>
      </c>
      <c r="AO241" s="96">
        <v>37095</v>
      </c>
      <c r="AP241" s="96">
        <f t="shared" si="64"/>
        <v>23021</v>
      </c>
      <c r="AQ241" t="s">
        <v>15</v>
      </c>
      <c r="AR241">
        <f t="shared" si="65"/>
        <v>2337095</v>
      </c>
      <c r="AU241" s="1"/>
      <c r="AW241" s="53"/>
      <c r="AX241" s="117"/>
    </row>
    <row r="242" spans="1:50" ht="14" hidden="1" customHeight="1" outlineLevel="1" x14ac:dyDescent="0.2">
      <c r="A242" t="s">
        <v>2243</v>
      </c>
      <c r="B242" s="9" t="s">
        <v>2109</v>
      </c>
      <c r="C242" s="1">
        <f t="shared" si="63"/>
        <v>6391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 t="shared" si="67"/>
        <v>3</v>
      </c>
      <c r="G242" s="1">
        <f t="shared" si="72"/>
        <v>1517</v>
      </c>
      <c r="H242" s="2">
        <f t="shared" si="73"/>
        <v>0.23736504459396027</v>
      </c>
      <c r="I242" s="8"/>
      <c r="J242" s="2">
        <f t="shared" si="68"/>
        <v>0.5916132060710374</v>
      </c>
      <c r="K242" s="2">
        <f t="shared" si="69"/>
        <v>0.35424816147707716</v>
      </c>
      <c r="L242" s="2">
        <f t="shared" si="70"/>
        <v>3.6770458457205446E-2</v>
      </c>
      <c r="M242" s="2">
        <f t="shared" si="71"/>
        <v>1.7368173994679992E-2</v>
      </c>
      <c r="N242" s="56">
        <v>3781</v>
      </c>
      <c r="O242" s="56">
        <v>2264</v>
      </c>
      <c r="P242" s="56">
        <v>235</v>
      </c>
      <c r="Q242" s="56"/>
      <c r="R242" s="56"/>
      <c r="S242" s="56"/>
      <c r="T242" s="57"/>
      <c r="X242" s="53">
        <v>0</v>
      </c>
      <c r="Y242" s="53">
        <v>111</v>
      </c>
      <c r="Z242" s="53"/>
      <c r="AA242" s="53"/>
      <c r="AB242" s="53"/>
      <c r="AG242" t="str">
        <f t="shared" si="81"/>
        <v>Kittery</v>
      </c>
      <c r="AH242" t="s">
        <v>733</v>
      </c>
      <c r="AI242">
        <v>1</v>
      </c>
      <c r="AK242">
        <v>2</v>
      </c>
      <c r="AL242" s="91">
        <v>23</v>
      </c>
      <c r="AM242" s="93">
        <v>31</v>
      </c>
      <c r="AN242" s="93">
        <v>65</v>
      </c>
      <c r="AO242" s="96">
        <v>37270</v>
      </c>
      <c r="AP242" s="96">
        <f t="shared" si="64"/>
        <v>23031</v>
      </c>
      <c r="AQ242" t="s">
        <v>298</v>
      </c>
      <c r="AR242">
        <f t="shared" si="65"/>
        <v>2337270</v>
      </c>
      <c r="AS242" s="1">
        <v>91</v>
      </c>
      <c r="AU242" s="1"/>
      <c r="AW242" s="53"/>
      <c r="AX242" s="117"/>
    </row>
    <row r="243" spans="1:50" ht="14" hidden="1" customHeight="1" outlineLevel="1" x14ac:dyDescent="0.2">
      <c r="A243" t="s">
        <v>2487</v>
      </c>
      <c r="B243" s="9" t="s">
        <v>2109</v>
      </c>
      <c r="C243" s="1">
        <f t="shared" si="63"/>
        <v>480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 t="shared" si="67"/>
        <v>3</v>
      </c>
      <c r="G243" s="1">
        <f t="shared" si="72"/>
        <v>211</v>
      </c>
      <c r="H243" s="2">
        <f t="shared" si="73"/>
        <v>0.43958333333333333</v>
      </c>
      <c r="I243" s="8"/>
      <c r="J243" s="2">
        <f t="shared" si="68"/>
        <v>0.23125000000000001</v>
      </c>
      <c r="K243" s="2">
        <f t="shared" si="69"/>
        <v>0.67083333333333328</v>
      </c>
      <c r="L243" s="2">
        <f t="shared" si="70"/>
        <v>7.2916666666666671E-2</v>
      </c>
      <c r="M243" s="2">
        <f t="shared" si="71"/>
        <v>2.5000000000000092E-2</v>
      </c>
      <c r="N243" s="56">
        <v>111</v>
      </c>
      <c r="O243" s="56">
        <v>322</v>
      </c>
      <c r="P243" s="56">
        <v>35</v>
      </c>
      <c r="Q243" s="56"/>
      <c r="R243" s="56"/>
      <c r="S243" s="56"/>
      <c r="T243" s="57"/>
      <c r="X243" s="53">
        <v>0</v>
      </c>
      <c r="Y243" s="53">
        <v>12</v>
      </c>
      <c r="Z243" s="53"/>
      <c r="AA243" s="53"/>
      <c r="AB243" s="53"/>
      <c r="AG243" t="str">
        <f t="shared" si="81"/>
        <v>Knox</v>
      </c>
      <c r="AH243" t="s">
        <v>120</v>
      </c>
      <c r="AI243">
        <v>2</v>
      </c>
      <c r="AK243">
        <v>2</v>
      </c>
      <c r="AL243" s="91">
        <v>23</v>
      </c>
      <c r="AM243" s="93">
        <v>27</v>
      </c>
      <c r="AN243" s="93">
        <v>45</v>
      </c>
      <c r="AO243" s="96">
        <v>37585</v>
      </c>
      <c r="AP243" s="96">
        <f t="shared" si="64"/>
        <v>23027</v>
      </c>
      <c r="AQ243" t="s">
        <v>298</v>
      </c>
      <c r="AR243">
        <f t="shared" si="65"/>
        <v>2337585</v>
      </c>
      <c r="AS243" s="1">
        <v>4</v>
      </c>
      <c r="AU243" s="1"/>
      <c r="AW243" s="53"/>
      <c r="AX243" s="117"/>
    </row>
    <row r="244" spans="1:50" ht="14" hidden="1" customHeight="1" outlineLevel="1" x14ac:dyDescent="0.2">
      <c r="A244" t="s">
        <v>1686</v>
      </c>
      <c r="B244" s="9" t="s">
        <v>2109</v>
      </c>
      <c r="C244" s="1">
        <f t="shared" si="63"/>
        <v>355</v>
      </c>
      <c r="D244" s="7">
        <f>IF(N244&gt;0, RANK(N244,(N244:P244,Q244:AE244)),0)</f>
        <v>2</v>
      </c>
      <c r="E244" s="7">
        <f>IF(O244&gt;0,RANK(O244,(N244:P244,Q244:AE244)),0)</f>
        <v>1</v>
      </c>
      <c r="F244" s="7">
        <f t="shared" si="67"/>
        <v>3</v>
      </c>
      <c r="G244" s="1">
        <f t="shared" si="72"/>
        <v>152</v>
      </c>
      <c r="H244" s="2">
        <f t="shared" si="73"/>
        <v>0.42816901408450703</v>
      </c>
      <c r="I244" s="8"/>
      <c r="J244" s="2">
        <f t="shared" si="68"/>
        <v>0.25633802816901408</v>
      </c>
      <c r="K244" s="2">
        <f t="shared" si="69"/>
        <v>0.6845070422535211</v>
      </c>
      <c r="L244" s="2">
        <f t="shared" si="70"/>
        <v>4.2253521126760563E-2</v>
      </c>
      <c r="M244" s="2">
        <f t="shared" si="71"/>
        <v>1.6901408450704258E-2</v>
      </c>
      <c r="N244" s="56">
        <v>91</v>
      </c>
      <c r="O244" s="56">
        <v>243</v>
      </c>
      <c r="P244" s="56">
        <v>15</v>
      </c>
      <c r="Q244" s="56"/>
      <c r="R244" s="56"/>
      <c r="S244" s="56"/>
      <c r="T244" s="57"/>
      <c r="X244" s="53">
        <v>0</v>
      </c>
      <c r="Y244" s="53">
        <v>6</v>
      </c>
      <c r="Z244" s="53"/>
      <c r="AA244" s="53"/>
      <c r="AB244" s="53"/>
      <c r="AG244" t="str">
        <f t="shared" si="81"/>
        <v>Lagrange</v>
      </c>
      <c r="AH244" t="s">
        <v>1369</v>
      </c>
      <c r="AI244">
        <v>2</v>
      </c>
      <c r="AK244">
        <v>2</v>
      </c>
      <c r="AL244" s="91">
        <v>23</v>
      </c>
      <c r="AM244" s="93">
        <v>19</v>
      </c>
      <c r="AN244" s="93">
        <v>170</v>
      </c>
      <c r="AO244" s="96">
        <v>37760</v>
      </c>
      <c r="AP244" s="96">
        <f t="shared" si="64"/>
        <v>23019</v>
      </c>
      <c r="AQ244" t="s">
        <v>298</v>
      </c>
      <c r="AR244">
        <f t="shared" si="65"/>
        <v>2337760</v>
      </c>
      <c r="AS244" s="1">
        <v>5</v>
      </c>
      <c r="AU244" s="1"/>
      <c r="AW244" s="53"/>
      <c r="AX244" s="117"/>
    </row>
    <row r="245" spans="1:50" ht="14" hidden="1" customHeight="1" outlineLevel="1" x14ac:dyDescent="0.2">
      <c r="A245" t="s">
        <v>2515</v>
      </c>
      <c r="B245" s="9" t="s">
        <v>2109</v>
      </c>
      <c r="C245" s="1">
        <f t="shared" si="63"/>
        <v>114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 t="shared" si="67"/>
        <v>3</v>
      </c>
      <c r="G245" s="1">
        <f t="shared" si="72"/>
        <v>39</v>
      </c>
      <c r="H245" s="2">
        <f t="shared" si="73"/>
        <v>0.34210526315789475</v>
      </c>
      <c r="I245" s="8"/>
      <c r="J245" s="2">
        <f t="shared" si="68"/>
        <v>0.31578947368421051</v>
      </c>
      <c r="K245" s="2">
        <f t="shared" si="69"/>
        <v>0.65789473684210531</v>
      </c>
      <c r="L245" s="2">
        <f t="shared" si="70"/>
        <v>1.7543859649122806E-2</v>
      </c>
      <c r="M245" s="2">
        <f t="shared" si="71"/>
        <v>8.7719298245613753E-3</v>
      </c>
      <c r="N245" s="56">
        <v>36</v>
      </c>
      <c r="O245" s="56">
        <v>75</v>
      </c>
      <c r="P245" s="56">
        <v>2</v>
      </c>
      <c r="Q245" s="56"/>
      <c r="R245" s="56"/>
      <c r="S245" s="56"/>
      <c r="T245" s="57"/>
      <c r="X245" s="53">
        <v>0</v>
      </c>
      <c r="Y245" s="53">
        <v>1</v>
      </c>
      <c r="Z245" s="53"/>
      <c r="AA245" s="53"/>
      <c r="AB245" s="53"/>
      <c r="AG245" t="str">
        <f t="shared" si="81"/>
        <v>Lake View</v>
      </c>
      <c r="AH245" t="s">
        <v>655</v>
      </c>
      <c r="AI245">
        <v>2</v>
      </c>
      <c r="AK245">
        <v>2</v>
      </c>
      <c r="AL245" s="91">
        <v>23</v>
      </c>
      <c r="AM245" s="93">
        <v>21</v>
      </c>
      <c r="AN245" s="93">
        <v>60</v>
      </c>
      <c r="AO245" s="96">
        <v>37970</v>
      </c>
      <c r="AP245" s="96">
        <f t="shared" si="64"/>
        <v>23021</v>
      </c>
      <c r="AQ245" t="s">
        <v>15</v>
      </c>
      <c r="AR245">
        <f t="shared" si="65"/>
        <v>2337970</v>
      </c>
      <c r="AS245" s="1">
        <v>0</v>
      </c>
      <c r="AU245" s="1"/>
      <c r="AW245" s="53"/>
      <c r="AX245" s="117"/>
    </row>
    <row r="246" spans="1:50" ht="14" hidden="1" customHeight="1" outlineLevel="1" x14ac:dyDescent="0.2">
      <c r="A246" t="s">
        <v>434</v>
      </c>
      <c r="B246" s="9" t="s">
        <v>2109</v>
      </c>
      <c r="C246" s="1">
        <f t="shared" si="63"/>
        <v>68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 t="shared" si="67"/>
        <v>3</v>
      </c>
      <c r="G246" s="1">
        <f t="shared" si="72"/>
        <v>19</v>
      </c>
      <c r="H246" s="2">
        <f t="shared" si="73"/>
        <v>0.27941176470588236</v>
      </c>
      <c r="I246" s="8"/>
      <c r="J246" s="2">
        <f t="shared" si="68"/>
        <v>0.3235294117647059</v>
      </c>
      <c r="K246" s="2">
        <f t="shared" si="69"/>
        <v>0.6029411764705882</v>
      </c>
      <c r="L246" s="2">
        <f t="shared" si="70"/>
        <v>4.4117647058823532E-2</v>
      </c>
      <c r="M246" s="2">
        <f t="shared" si="71"/>
        <v>2.9411764705882422E-2</v>
      </c>
      <c r="N246" s="56">
        <v>22</v>
      </c>
      <c r="O246" s="56">
        <v>41</v>
      </c>
      <c r="P246" s="56">
        <v>3</v>
      </c>
      <c r="Q246" s="56"/>
      <c r="R246" s="56"/>
      <c r="S246" s="56"/>
      <c r="T246" s="57"/>
      <c r="X246" s="53">
        <v>0</v>
      </c>
      <c r="Y246" s="53">
        <v>2</v>
      </c>
      <c r="Z246" s="53"/>
      <c r="AA246" s="53"/>
      <c r="AB246" s="53"/>
      <c r="AG246" t="str">
        <f t="shared" si="81"/>
        <v>Lakeville</v>
      </c>
      <c r="AH246" t="s">
        <v>1369</v>
      </c>
      <c r="AI246">
        <v>2</v>
      </c>
      <c r="AK246">
        <v>2</v>
      </c>
      <c r="AL246" s="91">
        <v>23</v>
      </c>
      <c r="AM246" s="93">
        <v>19</v>
      </c>
      <c r="AN246" s="93">
        <v>175</v>
      </c>
      <c r="AO246" s="96">
        <v>38005</v>
      </c>
      <c r="AP246" s="96">
        <f t="shared" si="64"/>
        <v>23019</v>
      </c>
      <c r="AQ246" t="s">
        <v>298</v>
      </c>
      <c r="AR246">
        <f t="shared" si="65"/>
        <v>2338005</v>
      </c>
      <c r="AS246" s="1">
        <v>1</v>
      </c>
      <c r="AU246" s="1"/>
      <c r="AW246" s="53"/>
      <c r="AX246" s="117"/>
    </row>
    <row r="247" spans="1:50" ht="14" hidden="1" customHeight="1" outlineLevel="1" x14ac:dyDescent="0.2">
      <c r="A247" t="s">
        <v>2246</v>
      </c>
      <c r="B247" s="9" t="s">
        <v>2109</v>
      </c>
      <c r="C247" s="1">
        <f t="shared" si="63"/>
        <v>1199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 t="shared" si="67"/>
        <v>3</v>
      </c>
      <c r="G247" s="1">
        <f t="shared" si="72"/>
        <v>156</v>
      </c>
      <c r="H247" s="2">
        <f t="shared" si="73"/>
        <v>0.13010842368640535</v>
      </c>
      <c r="I247" s="8"/>
      <c r="J247" s="2">
        <f t="shared" si="68"/>
        <v>0.40200166805671395</v>
      </c>
      <c r="K247" s="2">
        <f t="shared" si="69"/>
        <v>0.5321100917431193</v>
      </c>
      <c r="L247" s="2">
        <f t="shared" si="70"/>
        <v>4.7539616346955797E-2</v>
      </c>
      <c r="M247" s="2">
        <f t="shared" si="71"/>
        <v>1.8348623853210906E-2</v>
      </c>
      <c r="N247" s="56">
        <v>482</v>
      </c>
      <c r="O247" s="56">
        <v>638</v>
      </c>
      <c r="P247" s="56">
        <v>57</v>
      </c>
      <c r="Q247" s="56"/>
      <c r="R247" s="56"/>
      <c r="S247" s="56"/>
      <c r="T247" s="57"/>
      <c r="X247" s="53">
        <v>0</v>
      </c>
      <c r="Y247" s="53">
        <v>22</v>
      </c>
      <c r="Z247" s="53"/>
      <c r="AA247" s="53"/>
      <c r="AB247" s="53"/>
      <c r="AG247" t="str">
        <f t="shared" si="81"/>
        <v>Lamoine</v>
      </c>
      <c r="AH247" t="s">
        <v>12</v>
      </c>
      <c r="AI247">
        <v>2</v>
      </c>
      <c r="AK247">
        <v>2</v>
      </c>
      <c r="AL247" s="91">
        <v>23</v>
      </c>
      <c r="AM247" s="93">
        <v>9</v>
      </c>
      <c r="AN247" s="93">
        <v>85</v>
      </c>
      <c r="AO247" s="96">
        <v>38180</v>
      </c>
      <c r="AP247" s="96">
        <f t="shared" si="64"/>
        <v>23009</v>
      </c>
      <c r="AQ247" t="s">
        <v>298</v>
      </c>
      <c r="AR247">
        <f t="shared" si="65"/>
        <v>2338180</v>
      </c>
      <c r="AS247" s="1">
        <v>22</v>
      </c>
      <c r="AU247" s="1"/>
      <c r="AW247" s="53"/>
      <c r="AX247" s="117"/>
    </row>
    <row r="248" spans="1:50" ht="14" hidden="1" customHeight="1" outlineLevel="1" x14ac:dyDescent="0.2">
      <c r="A248" t="s">
        <v>3049</v>
      </c>
      <c r="B248" s="9" t="s">
        <v>2109</v>
      </c>
      <c r="C248" s="1">
        <f t="shared" si="63"/>
        <v>0</v>
      </c>
      <c r="D248" s="7">
        <f>IF(N248&gt;0, RANK(N248,(N248:P248,Q248:AE248)),0)</f>
        <v>0</v>
      </c>
      <c r="E248" s="7">
        <f>IF(O248&gt;0,RANK(O248,(N248:P248,Q248:AE248)),0)</f>
        <v>0</v>
      </c>
      <c r="F248" s="7">
        <f t="shared" ref="F248" si="82">IF(P248&gt;0,RANK(P248,(N248:AE248)),0)</f>
        <v>0</v>
      </c>
      <c r="G248" s="1">
        <f t="shared" ref="G248" si="83">IF(C248&gt;0,MAX(N248:P248)-LARGE(N248:P248,2),0)</f>
        <v>0</v>
      </c>
      <c r="H248" s="2">
        <f t="shared" ref="H248" si="84">IF(C248&gt;0,G248/C248,0)</f>
        <v>0</v>
      </c>
      <c r="I248" s="8"/>
      <c r="J248" s="2" t="str">
        <f t="shared" ref="J248" si="85">IF(C248=0,"-",N248/C248)</f>
        <v>-</v>
      </c>
      <c r="K248" s="2" t="str">
        <f t="shared" ref="K248" si="86">IF(C248=0,"-",O248/C248)</f>
        <v>-</v>
      </c>
      <c r="L248" s="2" t="str">
        <f t="shared" ref="L248" si="87">IF(C248=0,"-",P248/C248)</f>
        <v>-</v>
      </c>
      <c r="M248" s="2" t="str">
        <f t="shared" ref="M248" si="88">IF(C248=0,"-",(1-J248-K248-L248))</f>
        <v>-</v>
      </c>
      <c r="N248" s="56"/>
      <c r="O248" s="56"/>
      <c r="P248" s="56"/>
      <c r="Q248" s="56"/>
      <c r="R248" s="56"/>
      <c r="S248" s="56"/>
      <c r="T248" s="57"/>
      <c r="Y248" s="53"/>
      <c r="Z248" s="53"/>
      <c r="AA248" s="53"/>
      <c r="AB248" s="53"/>
      <c r="AG248" t="str">
        <f t="shared" si="81"/>
        <v>Lang</v>
      </c>
      <c r="AH248" t="s">
        <v>2356</v>
      </c>
      <c r="AI248">
        <v>2</v>
      </c>
      <c r="AK248">
        <v>2</v>
      </c>
      <c r="AL248" s="91">
        <v>23</v>
      </c>
      <c r="AM248" s="93">
        <v>7</v>
      </c>
      <c r="AO248" s="166">
        <v>38195</v>
      </c>
      <c r="AP248" s="96">
        <f t="shared" si="64"/>
        <v>23007</v>
      </c>
      <c r="AQ248" t="s">
        <v>2328</v>
      </c>
      <c r="AR248">
        <f t="shared" si="65"/>
        <v>2338195</v>
      </c>
      <c r="AU248" s="1"/>
      <c r="AW248" s="53"/>
      <c r="AX248" s="117"/>
    </row>
    <row r="249" spans="1:50" ht="14" hidden="1" customHeight="1" outlineLevel="1" x14ac:dyDescent="0.2">
      <c r="A249" t="s">
        <v>755</v>
      </c>
      <c r="B249" s="9" t="s">
        <v>2109</v>
      </c>
      <c r="C249" s="1">
        <f t="shared" si="63"/>
        <v>3514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 t="shared" si="67"/>
        <v>3</v>
      </c>
      <c r="G249" s="1">
        <f t="shared" si="72"/>
        <v>1309</v>
      </c>
      <c r="H249" s="2">
        <f t="shared" si="73"/>
        <v>0.37250996015936255</v>
      </c>
      <c r="I249" s="8"/>
      <c r="J249" s="2">
        <f t="shared" si="68"/>
        <v>0.28315310187820147</v>
      </c>
      <c r="K249" s="2">
        <f t="shared" si="69"/>
        <v>0.65566306203756408</v>
      </c>
      <c r="L249" s="2">
        <f t="shared" si="70"/>
        <v>3.2726237905520775E-2</v>
      </c>
      <c r="M249" s="2">
        <f t="shared" si="71"/>
        <v>2.8457598178713725E-2</v>
      </c>
      <c r="N249" s="56">
        <v>995</v>
      </c>
      <c r="O249" s="56">
        <v>2304</v>
      </c>
      <c r="P249" s="56">
        <v>115</v>
      </c>
      <c r="Q249" s="56"/>
      <c r="R249" s="56"/>
      <c r="S249" s="56"/>
      <c r="T249" s="57"/>
      <c r="X249" s="53">
        <v>0</v>
      </c>
      <c r="Y249" s="53">
        <v>100</v>
      </c>
      <c r="Z249" s="53"/>
      <c r="AA249" s="53"/>
      <c r="AB249" s="53"/>
      <c r="AG249" t="str">
        <f t="shared" si="81"/>
        <v>Lebanon</v>
      </c>
      <c r="AH249" t="s">
        <v>733</v>
      </c>
      <c r="AI249">
        <v>1</v>
      </c>
      <c r="AK249">
        <v>2</v>
      </c>
      <c r="AL249" s="91">
        <v>23</v>
      </c>
      <c r="AM249" s="93">
        <v>31</v>
      </c>
      <c r="AN249" s="93">
        <v>70</v>
      </c>
      <c r="AO249" s="96">
        <v>38425</v>
      </c>
      <c r="AP249" s="96">
        <f t="shared" si="64"/>
        <v>23031</v>
      </c>
      <c r="AQ249" t="s">
        <v>298</v>
      </c>
      <c r="AR249">
        <f t="shared" si="65"/>
        <v>2338425</v>
      </c>
      <c r="AS249" s="1">
        <v>51</v>
      </c>
      <c r="AU249" s="1"/>
      <c r="AW249" s="53"/>
      <c r="AX249" s="117"/>
    </row>
    <row r="250" spans="1:50" ht="14" hidden="1" customHeight="1" outlineLevel="1" x14ac:dyDescent="0.2">
      <c r="A250" t="s">
        <v>1563</v>
      </c>
      <c r="B250" s="9" t="s">
        <v>2109</v>
      </c>
      <c r="C250" s="1">
        <f t="shared" si="63"/>
        <v>506</v>
      </c>
      <c r="D250" s="7">
        <f>IF(N250&gt;0, RANK(N250,(N250:P250,Q250:AE250)),0)</f>
        <v>2</v>
      </c>
      <c r="E250" s="7">
        <f>IF(O250&gt;0,RANK(O250,(N250:P250,Q250:AE250)),0)</f>
        <v>1</v>
      </c>
      <c r="F250" s="7">
        <f t="shared" si="67"/>
        <v>3</v>
      </c>
      <c r="G250" s="1">
        <f t="shared" si="72"/>
        <v>270</v>
      </c>
      <c r="H250" s="2">
        <f t="shared" si="73"/>
        <v>0.53359683794466406</v>
      </c>
      <c r="I250" s="8"/>
      <c r="J250" s="2">
        <f t="shared" si="68"/>
        <v>0.20553359683794467</v>
      </c>
      <c r="K250" s="2">
        <f t="shared" si="69"/>
        <v>0.73913043478260865</v>
      </c>
      <c r="L250" s="2">
        <f t="shared" si="70"/>
        <v>3.1620553359683792E-2</v>
      </c>
      <c r="M250" s="2">
        <f t="shared" si="71"/>
        <v>2.3715415019762862E-2</v>
      </c>
      <c r="N250" s="56">
        <v>104</v>
      </c>
      <c r="O250" s="56">
        <v>374</v>
      </c>
      <c r="P250" s="56">
        <v>16</v>
      </c>
      <c r="Q250" s="56"/>
      <c r="R250" s="56"/>
      <c r="S250" s="56"/>
      <c r="T250" s="57"/>
      <c r="X250" s="53">
        <v>0</v>
      </c>
      <c r="Y250" s="53">
        <v>12</v>
      </c>
      <c r="Z250" s="53"/>
      <c r="AA250" s="53"/>
      <c r="AB250" s="53"/>
      <c r="AG250" t="str">
        <f t="shared" si="81"/>
        <v>Lee</v>
      </c>
      <c r="AH250" t="s">
        <v>1369</v>
      </c>
      <c r="AI250">
        <v>2</v>
      </c>
      <c r="AK250">
        <v>2</v>
      </c>
      <c r="AL250" s="91">
        <v>23</v>
      </c>
      <c r="AM250" s="93">
        <v>19</v>
      </c>
      <c r="AN250" s="93">
        <v>180</v>
      </c>
      <c r="AO250" s="96">
        <v>38530</v>
      </c>
      <c r="AP250" s="96">
        <f t="shared" si="64"/>
        <v>23019</v>
      </c>
      <c r="AQ250" t="s">
        <v>298</v>
      </c>
      <c r="AR250">
        <f t="shared" si="65"/>
        <v>2338530</v>
      </c>
      <c r="AS250" s="1">
        <v>7</v>
      </c>
      <c r="AU250" s="1"/>
      <c r="AW250" s="53"/>
      <c r="AX250" s="117"/>
    </row>
    <row r="251" spans="1:50" ht="14" hidden="1" customHeight="1" outlineLevel="1" x14ac:dyDescent="0.2">
      <c r="A251" t="s">
        <v>2053</v>
      </c>
      <c r="B251" s="9" t="s">
        <v>2109</v>
      </c>
      <c r="C251" s="1">
        <f t="shared" si="63"/>
        <v>1362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 t="shared" si="67"/>
        <v>3</v>
      </c>
      <c r="G251" s="1">
        <f t="shared" si="72"/>
        <v>504</v>
      </c>
      <c r="H251" s="2">
        <f t="shared" si="73"/>
        <v>0.37004405286343611</v>
      </c>
      <c r="I251" s="8"/>
      <c r="J251" s="2">
        <f t="shared" si="68"/>
        <v>0.28781204111600589</v>
      </c>
      <c r="K251" s="2">
        <f t="shared" si="69"/>
        <v>0.657856093979442</v>
      </c>
      <c r="L251" s="2">
        <f t="shared" si="70"/>
        <v>3.81791483113069E-2</v>
      </c>
      <c r="M251" s="2">
        <f t="shared" si="71"/>
        <v>1.6152716593245207E-2</v>
      </c>
      <c r="N251" s="56">
        <v>392</v>
      </c>
      <c r="O251" s="56">
        <v>896</v>
      </c>
      <c r="P251" s="56">
        <v>52</v>
      </c>
      <c r="Q251" s="56"/>
      <c r="R251" s="56"/>
      <c r="S251" s="56"/>
      <c r="T251" s="57"/>
      <c r="X251" s="53">
        <v>0</v>
      </c>
      <c r="Y251" s="53">
        <v>22</v>
      </c>
      <c r="Z251" s="53"/>
      <c r="AA251" s="53"/>
      <c r="AB251" s="53"/>
      <c r="AG251" t="str">
        <f t="shared" si="81"/>
        <v>Leeds</v>
      </c>
      <c r="AH251" t="s">
        <v>96</v>
      </c>
      <c r="AI251">
        <v>2</v>
      </c>
      <c r="AK251">
        <v>2</v>
      </c>
      <c r="AL251" s="91">
        <v>23</v>
      </c>
      <c r="AM251" s="93">
        <v>1</v>
      </c>
      <c r="AN251" s="93">
        <v>20</v>
      </c>
      <c r="AO251" s="96">
        <v>38565</v>
      </c>
      <c r="AP251" s="96">
        <f t="shared" si="64"/>
        <v>23001</v>
      </c>
      <c r="AQ251" t="s">
        <v>298</v>
      </c>
      <c r="AR251">
        <f t="shared" si="65"/>
        <v>2338565</v>
      </c>
      <c r="AS251" s="1">
        <v>8</v>
      </c>
      <c r="AU251" s="1"/>
      <c r="AW251" s="53"/>
      <c r="AX251" s="117"/>
    </row>
    <row r="252" spans="1:50" ht="14" hidden="1" customHeight="1" outlineLevel="1" x14ac:dyDescent="0.2">
      <c r="A252" t="s">
        <v>2054</v>
      </c>
      <c r="B252" s="9" t="s">
        <v>2109</v>
      </c>
      <c r="C252" s="1">
        <f t="shared" si="63"/>
        <v>1659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 t="shared" si="67"/>
        <v>3</v>
      </c>
      <c r="G252" s="1">
        <f t="shared" si="72"/>
        <v>890</v>
      </c>
      <c r="H252" s="2">
        <f t="shared" si="73"/>
        <v>0.53646775165762506</v>
      </c>
      <c r="I252" s="8"/>
      <c r="J252" s="2">
        <f t="shared" si="68"/>
        <v>0.20735382760699217</v>
      </c>
      <c r="K252" s="2">
        <f t="shared" si="69"/>
        <v>0.74382157926461723</v>
      </c>
      <c r="L252" s="2">
        <f t="shared" si="70"/>
        <v>2.5919228450874021E-2</v>
      </c>
      <c r="M252" s="2">
        <f t="shared" si="71"/>
        <v>2.2905364677516582E-2</v>
      </c>
      <c r="N252" s="56">
        <v>344</v>
      </c>
      <c r="O252" s="56">
        <v>1234</v>
      </c>
      <c r="P252" s="56">
        <v>43</v>
      </c>
      <c r="Q252" s="56"/>
      <c r="R252" s="56"/>
      <c r="S252" s="56"/>
      <c r="T252" s="57"/>
      <c r="X252" s="53">
        <v>1</v>
      </c>
      <c r="Y252" s="53">
        <v>37</v>
      </c>
      <c r="Z252" s="53"/>
      <c r="AA252" s="53"/>
      <c r="AB252" s="53"/>
      <c r="AG252" t="str">
        <f t="shared" si="81"/>
        <v>Levant</v>
      </c>
      <c r="AH252" t="s">
        <v>1369</v>
      </c>
      <c r="AI252">
        <v>2</v>
      </c>
      <c r="AK252">
        <v>2</v>
      </c>
      <c r="AL252" s="91">
        <v>23</v>
      </c>
      <c r="AM252" s="93">
        <v>19</v>
      </c>
      <c r="AN252" s="93">
        <v>185</v>
      </c>
      <c r="AO252" s="96">
        <v>38705</v>
      </c>
      <c r="AP252" s="96">
        <f t="shared" si="64"/>
        <v>23019</v>
      </c>
      <c r="AQ252" t="s">
        <v>298</v>
      </c>
      <c r="AR252">
        <f t="shared" si="65"/>
        <v>2338705</v>
      </c>
      <c r="AS252" s="1">
        <v>19</v>
      </c>
      <c r="AU252" s="1"/>
      <c r="AW252" s="53"/>
      <c r="AX252" s="117"/>
    </row>
    <row r="253" spans="1:50" ht="14" hidden="1" customHeight="1" outlineLevel="1" x14ac:dyDescent="0.2">
      <c r="A253" t="s">
        <v>2324</v>
      </c>
      <c r="B253" s="9" t="s">
        <v>2109</v>
      </c>
      <c r="C253" s="1">
        <f t="shared" si="63"/>
        <v>17380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 t="shared" si="67"/>
        <v>3</v>
      </c>
      <c r="G253" s="1">
        <f t="shared" si="72"/>
        <v>375</v>
      </c>
      <c r="H253" s="2">
        <f t="shared" si="73"/>
        <v>2.1576524741081703E-2</v>
      </c>
      <c r="I253" s="8"/>
      <c r="J253" s="2">
        <f t="shared" si="68"/>
        <v>0.46064441887226698</v>
      </c>
      <c r="K253" s="2">
        <f t="shared" si="69"/>
        <v>0.48222094361334866</v>
      </c>
      <c r="L253" s="2">
        <f t="shared" si="70"/>
        <v>3.9815880322209438E-2</v>
      </c>
      <c r="M253" s="2">
        <f t="shared" si="71"/>
        <v>1.7318757192174974E-2</v>
      </c>
      <c r="N253" s="56">
        <v>8006</v>
      </c>
      <c r="O253" s="56">
        <v>8381</v>
      </c>
      <c r="P253" s="56">
        <v>692</v>
      </c>
      <c r="Q253" s="56"/>
      <c r="R253" s="56"/>
      <c r="S253" s="56"/>
      <c r="T253" s="57"/>
      <c r="X253" s="53">
        <v>0</v>
      </c>
      <c r="Y253" s="53">
        <v>301</v>
      </c>
      <c r="Z253" s="53"/>
      <c r="AA253" s="53"/>
      <c r="AB253" s="53"/>
      <c r="AG253" t="str">
        <f t="shared" si="81"/>
        <v>Lewiston</v>
      </c>
      <c r="AH253" t="s">
        <v>96</v>
      </c>
      <c r="AI253">
        <v>2</v>
      </c>
      <c r="AK253">
        <v>2</v>
      </c>
      <c r="AL253" s="91">
        <v>23</v>
      </c>
      <c r="AM253" s="93">
        <v>1</v>
      </c>
      <c r="AN253" s="93">
        <v>25</v>
      </c>
      <c r="AO253" s="96">
        <v>38740</v>
      </c>
      <c r="AP253" s="96">
        <f t="shared" si="64"/>
        <v>23001</v>
      </c>
      <c r="AQ253" t="s">
        <v>1921</v>
      </c>
      <c r="AR253">
        <f t="shared" si="65"/>
        <v>2338740</v>
      </c>
      <c r="AS253" s="1">
        <v>249</v>
      </c>
      <c r="AU253" s="1"/>
      <c r="AW253" s="53"/>
      <c r="AX253" s="117"/>
    </row>
    <row r="254" spans="1:50" ht="14" hidden="1" customHeight="1" outlineLevel="1" x14ac:dyDescent="0.2">
      <c r="A254" s="9" t="s">
        <v>847</v>
      </c>
      <c r="B254" s="9" t="s">
        <v>2109</v>
      </c>
      <c r="C254" s="1">
        <f t="shared" si="63"/>
        <v>27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>IF(P254&gt;0,RANK(P254,(N254:AE254)),0)</f>
        <v>3</v>
      </c>
      <c r="G254" s="1">
        <f>IF(C254&gt;0,MAX(N254:P254)-LARGE(N254:P254,2),0)</f>
        <v>15</v>
      </c>
      <c r="H254" s="2">
        <f>IF(C254&gt;0,G254/C254,0)</f>
        <v>0.55555555555555558</v>
      </c>
      <c r="I254" s="8"/>
      <c r="J254" s="2">
        <f>IF(C254=0,"-",N254/C254)</f>
        <v>0.18518518518518517</v>
      </c>
      <c r="K254" s="2">
        <f>IF(C254=0,"-",O254/C254)</f>
        <v>0.7407407407407407</v>
      </c>
      <c r="L254" s="2">
        <f>IF(C254=0,"-",P254/C254)</f>
        <v>3.7037037037037035E-2</v>
      </c>
      <c r="M254" s="2">
        <f>IF(C254=0,"-",(1-J254-K254-L254))</f>
        <v>3.7037037037037146E-2</v>
      </c>
      <c r="N254" s="56">
        <v>5</v>
      </c>
      <c r="O254" s="56">
        <v>20</v>
      </c>
      <c r="P254" s="56">
        <v>1</v>
      </c>
      <c r="Q254" s="56"/>
      <c r="R254" s="56"/>
      <c r="S254" s="56"/>
      <c r="T254" s="57"/>
      <c r="X254" s="53">
        <v>0</v>
      </c>
      <c r="Y254" s="53">
        <v>1</v>
      </c>
      <c r="Z254" s="53"/>
      <c r="AA254" s="53"/>
      <c r="AB254" s="53"/>
      <c r="AG254" t="str">
        <f>A254</f>
        <v>Lexington</v>
      </c>
      <c r="AH254" t="s">
        <v>1798</v>
      </c>
      <c r="AI254">
        <v>2</v>
      </c>
      <c r="AK254">
        <v>2</v>
      </c>
      <c r="AL254" s="91">
        <v>23</v>
      </c>
      <c r="AM254" s="93">
        <v>25</v>
      </c>
      <c r="AO254" s="96">
        <v>99906</v>
      </c>
      <c r="AP254" s="96">
        <f>AL254*1000+AM254</f>
        <v>23025</v>
      </c>
      <c r="AQ254" t="s">
        <v>2328</v>
      </c>
      <c r="AR254">
        <f>AL254*100000+AO254</f>
        <v>2399906</v>
      </c>
      <c r="AS254" s="1">
        <v>0</v>
      </c>
      <c r="AU254" s="1"/>
      <c r="AW254" s="53"/>
      <c r="AX254" s="117"/>
    </row>
    <row r="255" spans="1:50" ht="14" hidden="1" customHeight="1" outlineLevel="1" x14ac:dyDescent="0.2">
      <c r="A255" t="s">
        <v>2411</v>
      </c>
      <c r="B255" s="9" t="s">
        <v>2109</v>
      </c>
      <c r="C255" s="1">
        <f t="shared" si="63"/>
        <v>582</v>
      </c>
      <c r="D255" s="7">
        <f>IF(N255&gt;0, RANK(N255,(N255:P255,Q255:AE255)),0)</f>
        <v>2</v>
      </c>
      <c r="E255" s="7">
        <f>IF(O255&gt;0,RANK(O255,(N255:P255,Q255:AE255)),0)</f>
        <v>1</v>
      </c>
      <c r="F255" s="7">
        <f t="shared" si="67"/>
        <v>3</v>
      </c>
      <c r="G255" s="1">
        <f t="shared" si="72"/>
        <v>112</v>
      </c>
      <c r="H255" s="2">
        <f t="shared" si="73"/>
        <v>0.19243986254295534</v>
      </c>
      <c r="I255" s="8"/>
      <c r="J255" s="2">
        <f t="shared" si="68"/>
        <v>0.35395189003436428</v>
      </c>
      <c r="K255" s="2">
        <f t="shared" si="69"/>
        <v>0.54639175257731953</v>
      </c>
      <c r="L255" s="2">
        <f t="shared" si="70"/>
        <v>8.4192439862542962E-2</v>
      </c>
      <c r="M255" s="2">
        <f t="shared" si="71"/>
        <v>1.5463917525773169E-2</v>
      </c>
      <c r="N255" s="56">
        <v>206</v>
      </c>
      <c r="O255" s="56">
        <v>318</v>
      </c>
      <c r="P255" s="56">
        <v>49</v>
      </c>
      <c r="Q255" s="56"/>
      <c r="R255" s="56"/>
      <c r="S255" s="56"/>
      <c r="T255" s="57"/>
      <c r="X255" s="53">
        <v>0</v>
      </c>
      <c r="Y255" s="53">
        <v>9</v>
      </c>
      <c r="Z255" s="53"/>
      <c r="AA255" s="53"/>
      <c r="AB255" s="53"/>
      <c r="AG255" t="str">
        <f t="shared" si="81"/>
        <v>Liberty</v>
      </c>
      <c r="AH255" t="s">
        <v>120</v>
      </c>
      <c r="AI255">
        <v>2</v>
      </c>
      <c r="AK255">
        <v>2</v>
      </c>
      <c r="AL255" s="91">
        <v>23</v>
      </c>
      <c r="AM255" s="93">
        <v>27</v>
      </c>
      <c r="AN255" s="93">
        <v>50</v>
      </c>
      <c r="AO255" s="96">
        <v>39055</v>
      </c>
      <c r="AP255" s="96">
        <f t="shared" si="64"/>
        <v>23027</v>
      </c>
      <c r="AQ255" t="s">
        <v>298</v>
      </c>
      <c r="AR255">
        <f t="shared" si="65"/>
        <v>2339055</v>
      </c>
      <c r="AS255" s="1">
        <v>12</v>
      </c>
      <c r="AU255" s="1"/>
      <c r="AW255" s="53"/>
      <c r="AX255" s="117"/>
    </row>
    <row r="256" spans="1:50" ht="14" hidden="1" customHeight="1" outlineLevel="1" x14ac:dyDescent="0.2">
      <c r="A256" t="s">
        <v>2044</v>
      </c>
      <c r="B256" s="9" t="s">
        <v>2109</v>
      </c>
      <c r="C256" s="1">
        <f t="shared" si="63"/>
        <v>1839</v>
      </c>
      <c r="D256" s="7">
        <f>IF(N256&gt;0, RANK(N256,(N256:P256,Q256:AE256)),0)</f>
        <v>2</v>
      </c>
      <c r="E256" s="7">
        <f>IF(O256&gt;0,RANK(O256,(N256:P256,Q256:AE256)),0)</f>
        <v>1</v>
      </c>
      <c r="F256" s="7">
        <f t="shared" si="67"/>
        <v>3</v>
      </c>
      <c r="G256" s="1">
        <f t="shared" si="72"/>
        <v>359</v>
      </c>
      <c r="H256" s="2">
        <f t="shared" si="73"/>
        <v>0.1952147906470908</v>
      </c>
      <c r="I256" s="8"/>
      <c r="J256" s="2">
        <f t="shared" si="68"/>
        <v>0.3610657966286025</v>
      </c>
      <c r="K256" s="2">
        <f t="shared" si="69"/>
        <v>0.55628058727569329</v>
      </c>
      <c r="L256" s="2">
        <f t="shared" si="70"/>
        <v>6.0902664491571508E-2</v>
      </c>
      <c r="M256" s="2">
        <f t="shared" si="71"/>
        <v>2.17509516041327E-2</v>
      </c>
      <c r="N256" s="56">
        <v>664</v>
      </c>
      <c r="O256" s="56">
        <v>1023</v>
      </c>
      <c r="P256" s="56">
        <v>112</v>
      </c>
      <c r="Q256" s="56"/>
      <c r="R256" s="56"/>
      <c r="S256" s="56"/>
      <c r="T256" s="57"/>
      <c r="X256" s="53">
        <v>0</v>
      </c>
      <c r="Y256" s="53">
        <v>40</v>
      </c>
      <c r="Z256" s="53"/>
      <c r="AA256" s="53"/>
      <c r="AB256" s="53"/>
      <c r="AG256" t="str">
        <f t="shared" si="81"/>
        <v>Limerick</v>
      </c>
      <c r="AH256" t="s">
        <v>733</v>
      </c>
      <c r="AI256">
        <v>1</v>
      </c>
      <c r="AK256">
        <v>2</v>
      </c>
      <c r="AL256" s="91">
        <v>23</v>
      </c>
      <c r="AM256" s="93">
        <v>31</v>
      </c>
      <c r="AN256" s="93">
        <v>75</v>
      </c>
      <c r="AO256" s="96">
        <v>39195</v>
      </c>
      <c r="AP256" s="96">
        <f t="shared" si="64"/>
        <v>23031</v>
      </c>
      <c r="AQ256" t="s">
        <v>298</v>
      </c>
      <c r="AR256">
        <f t="shared" si="65"/>
        <v>2339195</v>
      </c>
      <c r="AS256" s="1">
        <v>23</v>
      </c>
      <c r="AU256" s="1"/>
      <c r="AW256" s="53"/>
      <c r="AX256" s="117"/>
    </row>
    <row r="257" spans="1:50" ht="14" hidden="1" customHeight="1" outlineLevel="1" x14ac:dyDescent="0.2">
      <c r="A257" t="s">
        <v>1123</v>
      </c>
      <c r="B257" s="9" t="s">
        <v>2109</v>
      </c>
      <c r="C257" s="1">
        <f t="shared" si="63"/>
        <v>762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 t="shared" si="67"/>
        <v>3</v>
      </c>
      <c r="G257" s="1">
        <f t="shared" si="72"/>
        <v>288</v>
      </c>
      <c r="H257" s="2">
        <f t="shared" si="73"/>
        <v>0.37795275590551181</v>
      </c>
      <c r="I257" s="8"/>
      <c r="J257" s="2">
        <f t="shared" si="68"/>
        <v>0.29396325459317585</v>
      </c>
      <c r="K257" s="2">
        <f t="shared" si="69"/>
        <v>0.67191601049868765</v>
      </c>
      <c r="L257" s="2">
        <f t="shared" si="70"/>
        <v>1.968503937007874E-2</v>
      </c>
      <c r="M257" s="2">
        <f t="shared" si="71"/>
        <v>1.4435695538057756E-2</v>
      </c>
      <c r="N257" s="56">
        <v>224</v>
      </c>
      <c r="O257" s="56">
        <v>512</v>
      </c>
      <c r="P257" s="56">
        <v>15</v>
      </c>
      <c r="Q257" s="56"/>
      <c r="R257" s="56"/>
      <c r="S257" s="56"/>
      <c r="T257" s="57"/>
      <c r="X257" s="53">
        <v>0</v>
      </c>
      <c r="Y257" s="53">
        <v>11</v>
      </c>
      <c r="Z257" s="53"/>
      <c r="AA257" s="53"/>
      <c r="AB257" s="53"/>
      <c r="AG257" t="str">
        <f t="shared" si="81"/>
        <v>Limestone</v>
      </c>
      <c r="AH257" t="s">
        <v>2472</v>
      </c>
      <c r="AI257">
        <v>2</v>
      </c>
      <c r="AK257">
        <v>2</v>
      </c>
      <c r="AL257" s="91">
        <v>23</v>
      </c>
      <c r="AM257" s="93">
        <v>3</v>
      </c>
      <c r="AN257" s="93">
        <v>160</v>
      </c>
      <c r="AO257" s="96">
        <v>39300</v>
      </c>
      <c r="AP257" s="96">
        <f t="shared" si="64"/>
        <v>23003</v>
      </c>
      <c r="AQ257" t="s">
        <v>298</v>
      </c>
      <c r="AR257">
        <f t="shared" si="65"/>
        <v>2339300</v>
      </c>
      <c r="AS257" s="1">
        <v>6</v>
      </c>
      <c r="AU257" s="1"/>
      <c r="AW257" s="53"/>
      <c r="AX257" s="117"/>
    </row>
    <row r="258" spans="1:50" ht="14" hidden="1" customHeight="1" outlineLevel="1" x14ac:dyDescent="0.2">
      <c r="A258" t="s">
        <v>17</v>
      </c>
      <c r="B258" s="9" t="s">
        <v>2109</v>
      </c>
      <c r="C258" s="1">
        <f t="shared" si="63"/>
        <v>2301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 t="shared" si="67"/>
        <v>3</v>
      </c>
      <c r="G258" s="1">
        <f t="shared" si="72"/>
        <v>794</v>
      </c>
      <c r="H258" s="2">
        <f t="shared" si="73"/>
        <v>0.34506736201651456</v>
      </c>
      <c r="I258" s="8"/>
      <c r="J258" s="2">
        <f t="shared" si="68"/>
        <v>0.29335071707953064</v>
      </c>
      <c r="K258" s="2">
        <f t="shared" si="69"/>
        <v>0.6384180790960452</v>
      </c>
      <c r="L258" s="2">
        <f t="shared" si="70"/>
        <v>4.8674489352455455E-2</v>
      </c>
      <c r="M258" s="2">
        <f t="shared" si="71"/>
        <v>1.9556714471968703E-2</v>
      </c>
      <c r="N258" s="56">
        <v>675</v>
      </c>
      <c r="O258" s="56">
        <v>1469</v>
      </c>
      <c r="P258" s="56">
        <v>112</v>
      </c>
      <c r="Q258" s="56"/>
      <c r="R258" s="56"/>
      <c r="S258" s="56"/>
      <c r="T258" s="57"/>
      <c r="X258" s="53">
        <v>0</v>
      </c>
      <c r="Y258" s="53">
        <v>45</v>
      </c>
      <c r="Z258" s="53"/>
      <c r="AA258" s="53"/>
      <c r="AB258" s="53"/>
      <c r="AG258" t="str">
        <f t="shared" si="81"/>
        <v>Limington</v>
      </c>
      <c r="AH258" t="s">
        <v>733</v>
      </c>
      <c r="AI258">
        <v>1</v>
      </c>
      <c r="AK258">
        <v>2</v>
      </c>
      <c r="AL258" s="91">
        <v>23</v>
      </c>
      <c r="AM258" s="93">
        <v>31</v>
      </c>
      <c r="AN258" s="93">
        <v>80</v>
      </c>
      <c r="AO258" s="96">
        <v>39405</v>
      </c>
      <c r="AP258" s="96">
        <f t="shared" si="64"/>
        <v>23031</v>
      </c>
      <c r="AQ258" t="s">
        <v>298</v>
      </c>
      <c r="AR258">
        <f t="shared" si="65"/>
        <v>2339405</v>
      </c>
      <c r="AS258" s="1">
        <v>20</v>
      </c>
      <c r="AU258" s="1"/>
      <c r="AW258" s="53"/>
      <c r="AX258" s="117"/>
    </row>
    <row r="259" spans="1:50" ht="14" hidden="1" customHeight="1" outlineLevel="1" x14ac:dyDescent="0.2">
      <c r="A259" t="s">
        <v>181</v>
      </c>
      <c r="B259" s="9" t="s">
        <v>2109</v>
      </c>
      <c r="C259" s="1">
        <f t="shared" ref="C259:C322" si="89">SUM(N259:AE259)</f>
        <v>2575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 t="shared" si="67"/>
        <v>3</v>
      </c>
      <c r="G259" s="1">
        <f t="shared" si="72"/>
        <v>1270</v>
      </c>
      <c r="H259" s="2">
        <f t="shared" si="73"/>
        <v>0.49320388349514566</v>
      </c>
      <c r="I259" s="8"/>
      <c r="J259" s="2">
        <f t="shared" si="68"/>
        <v>0.22330097087378642</v>
      </c>
      <c r="K259" s="2">
        <f t="shared" si="69"/>
        <v>0.71650485436893208</v>
      </c>
      <c r="L259" s="2">
        <f t="shared" si="70"/>
        <v>3.8834951456310676E-2</v>
      </c>
      <c r="M259" s="2">
        <f t="shared" si="71"/>
        <v>2.1359223300970828E-2</v>
      </c>
      <c r="N259" s="56">
        <v>575</v>
      </c>
      <c r="O259" s="56">
        <v>1845</v>
      </c>
      <c r="P259" s="56">
        <v>100</v>
      </c>
      <c r="Q259" s="56"/>
      <c r="R259" s="56"/>
      <c r="S259" s="56"/>
      <c r="T259" s="57"/>
      <c r="X259" s="53">
        <v>0</v>
      </c>
      <c r="Y259" s="53">
        <v>55</v>
      </c>
      <c r="Z259" s="53"/>
      <c r="AA259" s="53"/>
      <c r="AB259" s="53"/>
      <c r="AG259" t="str">
        <f t="shared" si="81"/>
        <v>Lincoln</v>
      </c>
      <c r="AH259" t="s">
        <v>1369</v>
      </c>
      <c r="AI259">
        <v>2</v>
      </c>
      <c r="AK259">
        <v>2</v>
      </c>
      <c r="AL259" s="91">
        <v>23</v>
      </c>
      <c r="AM259" s="93">
        <v>19</v>
      </c>
      <c r="AN259" s="93">
        <v>190</v>
      </c>
      <c r="AO259" s="96">
        <v>39475</v>
      </c>
      <c r="AP259" s="96">
        <f t="shared" ref="AP259:AP322" si="90">AL259*1000+AM259</f>
        <v>23019</v>
      </c>
      <c r="AQ259" t="s">
        <v>298</v>
      </c>
      <c r="AR259">
        <f t="shared" ref="AR259:AR322" si="91">AL259*100000+AO259</f>
        <v>2339475</v>
      </c>
      <c r="AS259" s="1">
        <v>42</v>
      </c>
      <c r="AU259" s="1"/>
      <c r="AW259" s="53"/>
      <c r="AX259" s="117"/>
    </row>
    <row r="260" spans="1:50" ht="14" hidden="1" customHeight="1" outlineLevel="1" x14ac:dyDescent="0.2">
      <c r="A260" t="s">
        <v>181</v>
      </c>
      <c r="B260" s="9" t="s">
        <v>2109</v>
      </c>
      <c r="C260" s="1">
        <f t="shared" si="89"/>
        <v>32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 t="shared" si="67"/>
        <v>0</v>
      </c>
      <c r="G260" s="1">
        <f t="shared" si="72"/>
        <v>17</v>
      </c>
      <c r="H260" s="2">
        <f t="shared" si="73"/>
        <v>0.53125</v>
      </c>
      <c r="I260" s="8"/>
      <c r="J260" s="2">
        <f t="shared" si="68"/>
        <v>0.21875</v>
      </c>
      <c r="K260" s="2">
        <f t="shared" si="69"/>
        <v>0.75</v>
      </c>
      <c r="L260" s="2">
        <f t="shared" si="70"/>
        <v>0</v>
      </c>
      <c r="M260" s="2">
        <f t="shared" si="71"/>
        <v>3.125E-2</v>
      </c>
      <c r="N260" s="56">
        <v>7</v>
      </c>
      <c r="O260" s="56">
        <v>24</v>
      </c>
      <c r="P260" s="56">
        <v>0</v>
      </c>
      <c r="Q260" s="56"/>
      <c r="R260" s="56"/>
      <c r="S260" s="56"/>
      <c r="T260" s="57"/>
      <c r="X260" s="53">
        <v>1</v>
      </c>
      <c r="Y260" s="53">
        <v>0</v>
      </c>
      <c r="Z260" s="53"/>
      <c r="AA260" s="53"/>
      <c r="AB260" s="53"/>
      <c r="AG260" t="str">
        <f t="shared" si="81"/>
        <v>Lincoln</v>
      </c>
      <c r="AH260" t="s">
        <v>150</v>
      </c>
      <c r="AI260">
        <v>2</v>
      </c>
      <c r="AK260">
        <v>2</v>
      </c>
      <c r="AL260" s="91">
        <v>23</v>
      </c>
      <c r="AM260" s="93">
        <v>17</v>
      </c>
      <c r="AN260" s="93">
        <v>80</v>
      </c>
      <c r="AO260" s="96">
        <v>39422</v>
      </c>
      <c r="AP260" s="96">
        <f t="shared" si="90"/>
        <v>23017</v>
      </c>
      <c r="AQ260" t="s">
        <v>15</v>
      </c>
      <c r="AR260">
        <f t="shared" si="91"/>
        <v>2339422</v>
      </c>
      <c r="AS260" s="1">
        <v>0</v>
      </c>
      <c r="AU260" s="1"/>
      <c r="AW260" s="53"/>
      <c r="AX260" s="117"/>
    </row>
    <row r="261" spans="1:50" ht="14" hidden="1" customHeight="1" outlineLevel="1" x14ac:dyDescent="0.2">
      <c r="A261" t="s">
        <v>2048</v>
      </c>
      <c r="B261" s="9" t="s">
        <v>2109</v>
      </c>
      <c r="C261" s="1">
        <f t="shared" si="89"/>
        <v>1656</v>
      </c>
      <c r="D261" s="7">
        <f>IF(N261&gt;0, RANK(N261,(N261:P261,Q261:AE261)),0)</f>
        <v>1</v>
      </c>
      <c r="E261" s="7">
        <f>IF(O261&gt;0,RANK(O261,(N261:P261,Q261:AE261)),0)</f>
        <v>2</v>
      </c>
      <c r="F261" s="7">
        <f t="shared" si="67"/>
        <v>3</v>
      </c>
      <c r="G261" s="1">
        <f t="shared" si="72"/>
        <v>199</v>
      </c>
      <c r="H261" s="2">
        <f t="shared" si="73"/>
        <v>0.12016908212560387</v>
      </c>
      <c r="I261" s="8"/>
      <c r="J261" s="2">
        <f t="shared" si="68"/>
        <v>0.52234299516908211</v>
      </c>
      <c r="K261" s="2">
        <f t="shared" si="69"/>
        <v>0.40217391304347827</v>
      </c>
      <c r="L261" s="2">
        <f t="shared" si="70"/>
        <v>6.8236714975845408E-2</v>
      </c>
      <c r="M261" s="2">
        <f t="shared" si="71"/>
        <v>7.2463768115942073E-3</v>
      </c>
      <c r="N261" s="56">
        <v>865</v>
      </c>
      <c r="O261" s="56">
        <v>666</v>
      </c>
      <c r="P261" s="56">
        <v>113</v>
      </c>
      <c r="Q261" s="56"/>
      <c r="R261" s="56"/>
      <c r="S261" s="56"/>
      <c r="T261" s="57"/>
      <c r="X261" s="53">
        <v>2</v>
      </c>
      <c r="Y261" s="53">
        <v>10</v>
      </c>
      <c r="Z261" s="53"/>
      <c r="AA261" s="53"/>
      <c r="AB261" s="53"/>
      <c r="AG261" t="str">
        <f t="shared" si="81"/>
        <v>Lincolnville</v>
      </c>
      <c r="AH261" t="s">
        <v>120</v>
      </c>
      <c r="AI261">
        <v>2</v>
      </c>
      <c r="AK261">
        <v>2</v>
      </c>
      <c r="AL261" s="91">
        <v>23</v>
      </c>
      <c r="AM261" s="93">
        <v>27</v>
      </c>
      <c r="AN261" s="93">
        <v>55</v>
      </c>
      <c r="AO261" s="96">
        <v>39755</v>
      </c>
      <c r="AP261" s="96">
        <f t="shared" si="90"/>
        <v>23027</v>
      </c>
      <c r="AQ261" t="s">
        <v>298</v>
      </c>
      <c r="AR261">
        <f t="shared" si="91"/>
        <v>2339755</v>
      </c>
      <c r="AS261" s="1">
        <v>11</v>
      </c>
      <c r="AU261" s="1"/>
      <c r="AW261" s="53"/>
      <c r="AX261" s="117"/>
    </row>
    <row r="262" spans="1:50" ht="14" hidden="1" customHeight="1" outlineLevel="1" x14ac:dyDescent="0.2">
      <c r="A262" t="s">
        <v>753</v>
      </c>
      <c r="B262" s="9" t="s">
        <v>2109</v>
      </c>
      <c r="C262" s="1">
        <f t="shared" si="89"/>
        <v>500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 t="shared" si="67"/>
        <v>4</v>
      </c>
      <c r="G262" s="1">
        <f t="shared" si="72"/>
        <v>363</v>
      </c>
      <c r="H262" s="2">
        <f t="shared" si="73"/>
        <v>0.72599999999999998</v>
      </c>
      <c r="I262" s="8"/>
      <c r="J262" s="2">
        <f t="shared" si="68"/>
        <v>0.122</v>
      </c>
      <c r="K262" s="2">
        <f t="shared" si="69"/>
        <v>0.84799999999999998</v>
      </c>
      <c r="L262" s="2">
        <f t="shared" si="70"/>
        <v>8.0000000000000002E-3</v>
      </c>
      <c r="M262" s="2">
        <f t="shared" si="71"/>
        <v>2.2000000000000026E-2</v>
      </c>
      <c r="N262" s="56">
        <v>61</v>
      </c>
      <c r="O262" s="56">
        <v>424</v>
      </c>
      <c r="P262" s="56">
        <v>4</v>
      </c>
      <c r="Q262" s="56"/>
      <c r="R262" s="56"/>
      <c r="S262" s="56"/>
      <c r="T262" s="57"/>
      <c r="X262" s="53">
        <v>0</v>
      </c>
      <c r="Y262" s="53">
        <v>11</v>
      </c>
      <c r="Z262" s="53"/>
      <c r="AA262" s="53"/>
      <c r="AB262" s="53"/>
      <c r="AG262" t="str">
        <f t="shared" si="81"/>
        <v>Linneus</v>
      </c>
      <c r="AH262" t="s">
        <v>2472</v>
      </c>
      <c r="AI262">
        <v>2</v>
      </c>
      <c r="AK262">
        <v>2</v>
      </c>
      <c r="AL262" s="91">
        <v>23</v>
      </c>
      <c r="AM262" s="93">
        <v>3</v>
      </c>
      <c r="AN262" s="93">
        <v>165</v>
      </c>
      <c r="AO262" s="96">
        <v>39965</v>
      </c>
      <c r="AP262" s="96">
        <f t="shared" si="90"/>
        <v>23003</v>
      </c>
      <c r="AQ262" t="s">
        <v>298</v>
      </c>
      <c r="AR262">
        <f t="shared" si="91"/>
        <v>2339965</v>
      </c>
      <c r="AS262" s="1">
        <v>12</v>
      </c>
      <c r="AU262" s="1"/>
      <c r="AW262" s="53"/>
      <c r="AX262" s="117"/>
    </row>
    <row r="263" spans="1:50" ht="14" hidden="1" customHeight="1" outlineLevel="1" x14ac:dyDescent="0.2">
      <c r="A263" t="s">
        <v>691</v>
      </c>
      <c r="B263" s="9" t="s">
        <v>2109</v>
      </c>
      <c r="C263" s="1">
        <f t="shared" si="89"/>
        <v>5251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 t="shared" si="67"/>
        <v>3</v>
      </c>
      <c r="G263" s="1">
        <f t="shared" si="72"/>
        <v>1390</v>
      </c>
      <c r="H263" s="2">
        <f t="shared" si="73"/>
        <v>0.26471148352694723</v>
      </c>
      <c r="I263" s="8"/>
      <c r="J263" s="2">
        <f t="shared" si="68"/>
        <v>0.33193677394781945</v>
      </c>
      <c r="K263" s="2">
        <f t="shared" si="69"/>
        <v>0.59664825747476669</v>
      </c>
      <c r="L263" s="2">
        <f t="shared" si="70"/>
        <v>4.8181298800228527E-2</v>
      </c>
      <c r="M263" s="2">
        <f t="shared" si="71"/>
        <v>2.3233669777185391E-2</v>
      </c>
      <c r="N263" s="56">
        <v>1743</v>
      </c>
      <c r="O263" s="56">
        <v>3133</v>
      </c>
      <c r="P263" s="56">
        <v>253</v>
      </c>
      <c r="Q263" s="56"/>
      <c r="R263" s="56"/>
      <c r="S263" s="56"/>
      <c r="T263" s="57"/>
      <c r="X263" s="53">
        <v>0</v>
      </c>
      <c r="Y263" s="53">
        <v>122</v>
      </c>
      <c r="Z263" s="53"/>
      <c r="AA263" s="53"/>
      <c r="AB263" s="53"/>
      <c r="AG263" t="str">
        <f t="shared" si="81"/>
        <v>Lisbon</v>
      </c>
      <c r="AH263" t="s">
        <v>96</v>
      </c>
      <c r="AI263">
        <v>2</v>
      </c>
      <c r="AK263">
        <v>2</v>
      </c>
      <c r="AL263" s="91">
        <v>23</v>
      </c>
      <c r="AM263" s="93">
        <v>1</v>
      </c>
      <c r="AN263" s="93">
        <v>30</v>
      </c>
      <c r="AO263" s="96">
        <v>40035</v>
      </c>
      <c r="AP263" s="96">
        <f t="shared" si="90"/>
        <v>23001</v>
      </c>
      <c r="AQ263" t="s">
        <v>298</v>
      </c>
      <c r="AR263">
        <f t="shared" si="91"/>
        <v>2340035</v>
      </c>
      <c r="AS263" s="1">
        <v>47</v>
      </c>
      <c r="AU263" s="1"/>
      <c r="AW263" s="53"/>
      <c r="AX263" s="117"/>
    </row>
    <row r="264" spans="1:50" ht="14" hidden="1" customHeight="1" outlineLevel="1" x14ac:dyDescent="0.2">
      <c r="A264" t="s">
        <v>112</v>
      </c>
      <c r="B264" s="9" t="s">
        <v>2109</v>
      </c>
      <c r="C264" s="1">
        <f t="shared" si="89"/>
        <v>2166</v>
      </c>
      <c r="D264" s="7">
        <f>IF(N264&gt;0, RANK(N264,(N264:P264,Q264:AE264)),0)</f>
        <v>2</v>
      </c>
      <c r="E264" s="7">
        <f>IF(O264&gt;0,RANK(O264,(N264:P264,Q264:AE264)),0)</f>
        <v>1</v>
      </c>
      <c r="F264" s="7">
        <f t="shared" si="67"/>
        <v>3</v>
      </c>
      <c r="G264" s="1">
        <f t="shared" si="72"/>
        <v>772</v>
      </c>
      <c r="H264" s="2">
        <f t="shared" si="73"/>
        <v>0.35641735918744227</v>
      </c>
      <c r="I264" s="8"/>
      <c r="J264" s="2">
        <f t="shared" si="68"/>
        <v>0.28762696214219757</v>
      </c>
      <c r="K264" s="2">
        <f t="shared" si="69"/>
        <v>0.64404432132963985</v>
      </c>
      <c r="L264" s="2">
        <f t="shared" si="70"/>
        <v>4.7091412742382273E-2</v>
      </c>
      <c r="M264" s="2">
        <f t="shared" si="71"/>
        <v>2.1237303785780252E-2</v>
      </c>
      <c r="N264" s="56">
        <v>623</v>
      </c>
      <c r="O264" s="56">
        <v>1395</v>
      </c>
      <c r="P264" s="56">
        <v>102</v>
      </c>
      <c r="Q264" s="56"/>
      <c r="R264" s="56"/>
      <c r="S264" s="56"/>
      <c r="T264" s="57"/>
      <c r="X264" s="53">
        <v>1</v>
      </c>
      <c r="Y264" s="53">
        <v>45</v>
      </c>
      <c r="Z264" s="53"/>
      <c r="AA264" s="53"/>
      <c r="AB264" s="53"/>
      <c r="AG264" t="str">
        <f t="shared" si="81"/>
        <v>Litchfield</v>
      </c>
      <c r="AH264" t="s">
        <v>270</v>
      </c>
      <c r="AI264">
        <v>2</v>
      </c>
      <c r="AK264">
        <v>2</v>
      </c>
      <c r="AL264" s="91">
        <v>23</v>
      </c>
      <c r="AM264" s="93">
        <v>11</v>
      </c>
      <c r="AN264" s="93">
        <v>60</v>
      </c>
      <c r="AO264" s="96">
        <v>40175</v>
      </c>
      <c r="AP264" s="96">
        <f t="shared" si="90"/>
        <v>23011</v>
      </c>
      <c r="AQ264" t="s">
        <v>298</v>
      </c>
      <c r="AR264">
        <f t="shared" si="91"/>
        <v>2340175</v>
      </c>
      <c r="AS264" s="1">
        <v>26</v>
      </c>
      <c r="AU264" s="1"/>
      <c r="AW264" s="53"/>
      <c r="AX264" s="117"/>
    </row>
    <row r="265" spans="1:50" ht="14" hidden="1" customHeight="1" outlineLevel="1" x14ac:dyDescent="0.2">
      <c r="A265" t="s">
        <v>2031</v>
      </c>
      <c r="B265" s="9" t="s">
        <v>2109</v>
      </c>
      <c r="C265" s="1">
        <f t="shared" si="89"/>
        <v>522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 t="shared" si="67"/>
        <v>3</v>
      </c>
      <c r="G265" s="1">
        <f t="shared" si="72"/>
        <v>290</v>
      </c>
      <c r="H265" s="2">
        <f t="shared" si="73"/>
        <v>0.55555555555555558</v>
      </c>
      <c r="I265" s="8"/>
      <c r="J265" s="2">
        <f t="shared" si="68"/>
        <v>0.18773946360153257</v>
      </c>
      <c r="K265" s="2">
        <f t="shared" si="69"/>
        <v>0.74329501915708818</v>
      </c>
      <c r="L265" s="2">
        <f t="shared" si="70"/>
        <v>3.4482758620689655E-2</v>
      </c>
      <c r="M265" s="2">
        <f t="shared" si="71"/>
        <v>3.4482758620689571E-2</v>
      </c>
      <c r="N265" s="56">
        <v>98</v>
      </c>
      <c r="O265" s="56">
        <v>388</v>
      </c>
      <c r="P265" s="56">
        <v>18</v>
      </c>
      <c r="Q265" s="56"/>
      <c r="R265" s="56"/>
      <c r="S265" s="56"/>
      <c r="T265" s="57"/>
      <c r="X265" s="53">
        <v>0</v>
      </c>
      <c r="Y265" s="53">
        <v>18</v>
      </c>
      <c r="Z265" s="53"/>
      <c r="AA265" s="53"/>
      <c r="AB265" s="53"/>
      <c r="AG265" t="str">
        <f t="shared" si="81"/>
        <v>Littleton</v>
      </c>
      <c r="AH265" t="s">
        <v>2472</v>
      </c>
      <c r="AI265">
        <v>2</v>
      </c>
      <c r="AK265">
        <v>2</v>
      </c>
      <c r="AL265" s="91">
        <v>23</v>
      </c>
      <c r="AM265" s="93">
        <v>3</v>
      </c>
      <c r="AN265" s="93">
        <v>170</v>
      </c>
      <c r="AO265" s="96">
        <v>40595</v>
      </c>
      <c r="AP265" s="96">
        <f t="shared" si="90"/>
        <v>23003</v>
      </c>
      <c r="AQ265" t="s">
        <v>298</v>
      </c>
      <c r="AR265">
        <f t="shared" si="91"/>
        <v>2340595</v>
      </c>
      <c r="AS265" s="1">
        <v>12</v>
      </c>
      <c r="AU265" s="1"/>
      <c r="AW265" s="53"/>
      <c r="AX265" s="117"/>
    </row>
    <row r="266" spans="1:50" ht="14" hidden="1" customHeight="1" outlineLevel="1" x14ac:dyDescent="0.2">
      <c r="A266" t="s">
        <v>931</v>
      </c>
      <c r="B266" s="9" t="s">
        <v>2109</v>
      </c>
      <c r="C266" s="1">
        <f t="shared" si="89"/>
        <v>1379</v>
      </c>
      <c r="D266" s="7">
        <f>IF(N266&gt;0, RANK(N266,(N266:P266,Q266:AE266)),0)</f>
        <v>2</v>
      </c>
      <c r="E266" s="7">
        <f>IF(O266&gt;0,RANK(O266,(N266:P266,Q266:AE266)),0)</f>
        <v>1</v>
      </c>
      <c r="F266" s="7">
        <f t="shared" si="67"/>
        <v>3</v>
      </c>
      <c r="G266" s="1">
        <f t="shared" si="72"/>
        <v>434</v>
      </c>
      <c r="H266" s="2">
        <f t="shared" si="73"/>
        <v>0.31472081218274112</v>
      </c>
      <c r="I266" s="8"/>
      <c r="J266" s="2">
        <f t="shared" si="68"/>
        <v>0.32559825960841188</v>
      </c>
      <c r="K266" s="2">
        <f t="shared" si="69"/>
        <v>0.64031907179115299</v>
      </c>
      <c r="L266" s="2">
        <f t="shared" si="70"/>
        <v>2.3930384336475707E-2</v>
      </c>
      <c r="M266" s="2">
        <f t="shared" si="71"/>
        <v>1.0152284263959366E-2</v>
      </c>
      <c r="N266" s="56">
        <v>449</v>
      </c>
      <c r="O266" s="56">
        <v>883</v>
      </c>
      <c r="P266" s="56">
        <v>33</v>
      </c>
      <c r="Q266" s="56"/>
      <c r="R266" s="56"/>
      <c r="S266" s="56"/>
      <c r="T266" s="57"/>
      <c r="X266" s="53">
        <v>0</v>
      </c>
      <c r="Y266" s="53">
        <v>14</v>
      </c>
      <c r="Z266" s="53"/>
      <c r="AA266" s="53"/>
      <c r="AB266" s="53"/>
      <c r="AG266" t="str">
        <f t="shared" si="81"/>
        <v>Livermore</v>
      </c>
      <c r="AH266" t="s">
        <v>96</v>
      </c>
      <c r="AI266">
        <v>2</v>
      </c>
      <c r="AK266">
        <v>2</v>
      </c>
      <c r="AL266" s="91">
        <v>23</v>
      </c>
      <c r="AM266" s="93">
        <v>1</v>
      </c>
      <c r="AN266" s="93">
        <v>35</v>
      </c>
      <c r="AO266" s="96">
        <v>40665</v>
      </c>
      <c r="AP266" s="96">
        <f t="shared" si="90"/>
        <v>23001</v>
      </c>
      <c r="AQ266" t="s">
        <v>298</v>
      </c>
      <c r="AR266">
        <f t="shared" si="91"/>
        <v>2340665</v>
      </c>
      <c r="AS266" s="1">
        <v>24</v>
      </c>
      <c r="AU266" s="1"/>
      <c r="AW266" s="53"/>
      <c r="AX266" s="117"/>
    </row>
    <row r="267" spans="1:50" ht="14" hidden="1" customHeight="1" outlineLevel="1" x14ac:dyDescent="0.2">
      <c r="A267" t="s">
        <v>279</v>
      </c>
      <c r="B267" s="9" t="s">
        <v>2109</v>
      </c>
      <c r="C267" s="1">
        <f t="shared" si="89"/>
        <v>1394</v>
      </c>
      <c r="D267" s="7">
        <f>IF(N267&gt;0, RANK(N267,(N267:P267,Q267:AE267)),0)</f>
        <v>2</v>
      </c>
      <c r="E267" s="7">
        <f>IF(O267&gt;0,RANK(O267,(N267:P267,Q267:AE267)),0)</f>
        <v>1</v>
      </c>
      <c r="F267" s="7">
        <f t="shared" si="67"/>
        <v>3</v>
      </c>
      <c r="G267" s="1">
        <f t="shared" si="72"/>
        <v>380</v>
      </c>
      <c r="H267" s="2">
        <f t="shared" si="73"/>
        <v>0.27259684361549497</v>
      </c>
      <c r="I267" s="8"/>
      <c r="J267" s="2">
        <f t="shared" si="68"/>
        <v>0.32926829268292684</v>
      </c>
      <c r="K267" s="2">
        <f t="shared" si="69"/>
        <v>0.60186513629842175</v>
      </c>
      <c r="L267" s="2">
        <f t="shared" si="70"/>
        <v>4.6628407460545196E-2</v>
      </c>
      <c r="M267" s="2">
        <f t="shared" si="71"/>
        <v>2.223816355810615E-2</v>
      </c>
      <c r="N267" s="56">
        <v>459</v>
      </c>
      <c r="O267" s="56">
        <v>839</v>
      </c>
      <c r="P267" s="56">
        <v>65</v>
      </c>
      <c r="Q267" s="56"/>
      <c r="R267" s="56"/>
      <c r="S267" s="56"/>
      <c r="T267" s="57"/>
      <c r="X267" s="53">
        <v>0</v>
      </c>
      <c r="Y267" s="53">
        <v>31</v>
      </c>
      <c r="Z267" s="53"/>
      <c r="AA267" s="53"/>
      <c r="AB267" s="53"/>
      <c r="AG267" t="str">
        <f t="shared" si="81"/>
        <v>Livermore Falls</v>
      </c>
      <c r="AH267" t="s">
        <v>96</v>
      </c>
      <c r="AI267">
        <v>2</v>
      </c>
      <c r="AK267">
        <v>2</v>
      </c>
      <c r="AL267" s="91">
        <v>23</v>
      </c>
      <c r="AM267" s="93">
        <v>1</v>
      </c>
      <c r="AN267" s="93">
        <v>40</v>
      </c>
      <c r="AO267" s="96">
        <v>40770</v>
      </c>
      <c r="AP267" s="96">
        <f t="shared" si="90"/>
        <v>23001</v>
      </c>
      <c r="AQ267" t="s">
        <v>298</v>
      </c>
      <c r="AR267">
        <f t="shared" si="91"/>
        <v>2340770</v>
      </c>
      <c r="AS267" s="1">
        <v>11</v>
      </c>
      <c r="AU267" s="1"/>
      <c r="AW267" s="53"/>
      <c r="AX267" s="117"/>
    </row>
    <row r="268" spans="1:50" ht="14" hidden="1" customHeight="1" outlineLevel="1" x14ac:dyDescent="0.2">
      <c r="A268" t="s">
        <v>180</v>
      </c>
      <c r="B268" s="9" t="s">
        <v>2109</v>
      </c>
      <c r="C268" s="1">
        <f t="shared" si="89"/>
        <v>189</v>
      </c>
      <c r="D268" s="7">
        <f>IF(N268&gt;0, RANK(N268,(N268:P268,Q268:AE268)),0)</f>
        <v>1</v>
      </c>
      <c r="E268" s="7">
        <f>IF(O268&gt;0,RANK(O268,(N268:P268,Q268:AE268)),0)</f>
        <v>2</v>
      </c>
      <c r="F268" s="7">
        <f t="shared" si="67"/>
        <v>3</v>
      </c>
      <c r="G268" s="1">
        <f t="shared" si="72"/>
        <v>25</v>
      </c>
      <c r="H268" s="2">
        <f t="shared" si="73"/>
        <v>0.13227513227513227</v>
      </c>
      <c r="I268" s="8"/>
      <c r="J268" s="2">
        <f t="shared" si="68"/>
        <v>0.544973544973545</v>
      </c>
      <c r="K268" s="2">
        <f t="shared" si="69"/>
        <v>0.41269841269841268</v>
      </c>
      <c r="L268" s="2">
        <f t="shared" si="70"/>
        <v>3.7037037037037035E-2</v>
      </c>
      <c r="M268" s="2">
        <f t="shared" si="71"/>
        <v>5.2910052910052907E-3</v>
      </c>
      <c r="N268" s="56">
        <v>103</v>
      </c>
      <c r="O268" s="56">
        <v>78</v>
      </c>
      <c r="P268" s="56">
        <v>7</v>
      </c>
      <c r="Q268" s="56"/>
      <c r="R268" s="56"/>
      <c r="S268" s="56"/>
      <c r="T268" s="57"/>
      <c r="X268" s="53">
        <v>0</v>
      </c>
      <c r="Y268" s="53">
        <v>1</v>
      </c>
      <c r="Z268" s="53"/>
      <c r="AA268" s="53"/>
      <c r="AB268" s="53"/>
      <c r="AG268" t="str">
        <f t="shared" si="81"/>
        <v>Long Island</v>
      </c>
      <c r="AH268" t="s">
        <v>162</v>
      </c>
      <c r="AI268">
        <v>1</v>
      </c>
      <c r="AK268">
        <v>2</v>
      </c>
      <c r="AL268" s="91">
        <v>23</v>
      </c>
      <c r="AM268" s="93">
        <v>5</v>
      </c>
      <c r="AN268" s="93">
        <v>63</v>
      </c>
      <c r="AO268" s="96">
        <v>41067</v>
      </c>
      <c r="AP268" s="96">
        <f t="shared" si="90"/>
        <v>23005</v>
      </c>
      <c r="AQ268" t="s">
        <v>298</v>
      </c>
      <c r="AR268">
        <f t="shared" si="91"/>
        <v>2341067</v>
      </c>
      <c r="AS268" s="1">
        <v>2</v>
      </c>
      <c r="AU268" s="1"/>
      <c r="AW268" s="53"/>
      <c r="AX268" s="117"/>
    </row>
    <row r="269" spans="1:50" ht="14" hidden="1" customHeight="1" outlineLevel="1" x14ac:dyDescent="0.2">
      <c r="A269" t="s">
        <v>402</v>
      </c>
      <c r="B269" s="9" t="s">
        <v>2109</v>
      </c>
      <c r="C269" s="1">
        <f t="shared" si="89"/>
        <v>763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 t="shared" si="67"/>
        <v>3</v>
      </c>
      <c r="G269" s="1">
        <f t="shared" si="72"/>
        <v>91</v>
      </c>
      <c r="H269" s="2">
        <f t="shared" si="73"/>
        <v>0.11926605504587157</v>
      </c>
      <c r="I269" s="8"/>
      <c r="J269" s="2">
        <f t="shared" si="68"/>
        <v>0.41546526867627787</v>
      </c>
      <c r="K269" s="2">
        <f t="shared" si="69"/>
        <v>0.53473132372214938</v>
      </c>
      <c r="L269" s="2">
        <f t="shared" si="70"/>
        <v>4.3250327653997382E-2</v>
      </c>
      <c r="M269" s="2">
        <f t="shared" si="71"/>
        <v>6.5530799475753757E-3</v>
      </c>
      <c r="N269" s="56">
        <v>317</v>
      </c>
      <c r="O269" s="56">
        <v>408</v>
      </c>
      <c r="P269" s="56">
        <v>33</v>
      </c>
      <c r="Q269" s="56"/>
      <c r="R269" s="56"/>
      <c r="S269" s="56"/>
      <c r="T269" s="57"/>
      <c r="X269" s="53">
        <v>0</v>
      </c>
      <c r="Y269" s="53">
        <v>5</v>
      </c>
      <c r="Z269" s="53"/>
      <c r="AA269" s="53"/>
      <c r="AB269" s="53"/>
      <c r="AG269" t="str">
        <f t="shared" ref="AG269:AG336" si="92">A269</f>
        <v>Lovell</v>
      </c>
      <c r="AH269" t="s">
        <v>150</v>
      </c>
      <c r="AI269">
        <v>2</v>
      </c>
      <c r="AK269">
        <v>2</v>
      </c>
      <c r="AL269" s="91">
        <v>23</v>
      </c>
      <c r="AM269" s="93">
        <v>17</v>
      </c>
      <c r="AN269" s="93">
        <v>85</v>
      </c>
      <c r="AO269" s="96">
        <v>41365</v>
      </c>
      <c r="AP269" s="96">
        <f t="shared" si="90"/>
        <v>23017</v>
      </c>
      <c r="AQ269" t="s">
        <v>298</v>
      </c>
      <c r="AR269">
        <f t="shared" si="91"/>
        <v>2341365</v>
      </c>
      <c r="AS269" s="1">
        <v>12</v>
      </c>
      <c r="AU269" s="1"/>
      <c r="AW269" s="53"/>
      <c r="AX269" s="117"/>
    </row>
    <row r="270" spans="1:50" ht="14" hidden="1" customHeight="1" outlineLevel="1" x14ac:dyDescent="0.2">
      <c r="A270" t="s">
        <v>131</v>
      </c>
      <c r="B270" s="9" t="s">
        <v>2109</v>
      </c>
      <c r="C270" s="1">
        <f t="shared" si="89"/>
        <v>256</v>
      </c>
      <c r="D270" s="7">
        <f>IF(N270&gt;0, RANK(N270,(N270:P270,Q270:AE270)),0)</f>
        <v>2</v>
      </c>
      <c r="E270" s="7">
        <f>IF(O270&gt;0,RANK(O270,(N270:P270,Q270:AE270)),0)</f>
        <v>1</v>
      </c>
      <c r="F270" s="7">
        <f t="shared" ref="F270:F337" si="93">IF(P270&gt;0,RANK(P270,(N270:AE270)),0)</f>
        <v>3</v>
      </c>
      <c r="G270" s="1">
        <f t="shared" si="72"/>
        <v>168</v>
      </c>
      <c r="H270" s="2">
        <f t="shared" si="73"/>
        <v>0.65625</v>
      </c>
      <c r="I270" s="8"/>
      <c r="J270" s="2">
        <f t="shared" ref="J270:J337" si="94">IF(C270=0,"-",N270/C270)</f>
        <v>0.1484375</v>
      </c>
      <c r="K270" s="2">
        <f t="shared" ref="K270:K337" si="95">IF(C270=0,"-",O270/C270)</f>
        <v>0.8046875</v>
      </c>
      <c r="L270" s="2">
        <f t="shared" ref="L270:L337" si="96">IF(C270=0,"-",P270/C270)</f>
        <v>3.515625E-2</v>
      </c>
      <c r="M270" s="2">
        <f t="shared" ref="M270:M337" si="97">IF(C270=0,"-",(1-J270-K270-L270))</f>
        <v>1.171875E-2</v>
      </c>
      <c r="N270" s="56">
        <v>38</v>
      </c>
      <c r="O270" s="56">
        <v>206</v>
      </c>
      <c r="P270" s="56">
        <v>9</v>
      </c>
      <c r="Q270" s="56"/>
      <c r="R270" s="56"/>
      <c r="S270" s="56"/>
      <c r="T270" s="57"/>
      <c r="X270" s="53">
        <v>0</v>
      </c>
      <c r="Y270" s="53">
        <v>3</v>
      </c>
      <c r="Z270" s="53"/>
      <c r="AA270" s="53"/>
      <c r="AB270" s="53"/>
      <c r="AG270" t="str">
        <f t="shared" si="92"/>
        <v>Lowell</v>
      </c>
      <c r="AH270" t="s">
        <v>1369</v>
      </c>
      <c r="AI270">
        <v>2</v>
      </c>
      <c r="AK270">
        <v>2</v>
      </c>
      <c r="AL270" s="91">
        <v>23</v>
      </c>
      <c r="AM270" s="93">
        <v>19</v>
      </c>
      <c r="AN270" s="93">
        <v>195</v>
      </c>
      <c r="AO270" s="96">
        <v>41435</v>
      </c>
      <c r="AP270" s="96">
        <f t="shared" si="90"/>
        <v>23019</v>
      </c>
      <c r="AQ270" t="s">
        <v>298</v>
      </c>
      <c r="AR270">
        <f t="shared" si="91"/>
        <v>2341435</v>
      </c>
      <c r="AS270" s="1">
        <v>2</v>
      </c>
      <c r="AU270" s="1"/>
      <c r="AW270" s="53"/>
      <c r="AX270" s="117"/>
    </row>
    <row r="271" spans="1:50" ht="14" hidden="1" customHeight="1" outlineLevel="1" x14ac:dyDescent="0.2">
      <c r="A271" t="s">
        <v>1601</v>
      </c>
      <c r="B271" s="9" t="s">
        <v>2109</v>
      </c>
      <c r="C271" s="1">
        <f t="shared" si="89"/>
        <v>886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 t="shared" si="93"/>
        <v>3</v>
      </c>
      <c r="G271" s="1">
        <f t="shared" si="72"/>
        <v>135</v>
      </c>
      <c r="H271" s="2">
        <f t="shared" si="73"/>
        <v>0.15237020316027089</v>
      </c>
      <c r="I271" s="8"/>
      <c r="J271" s="2">
        <f t="shared" si="94"/>
        <v>0.39616252821670428</v>
      </c>
      <c r="K271" s="2">
        <f t="shared" si="95"/>
        <v>0.54853273137697522</v>
      </c>
      <c r="L271" s="2">
        <f t="shared" si="96"/>
        <v>4.8532731376975169E-2</v>
      </c>
      <c r="M271" s="2">
        <f t="shared" si="97"/>
        <v>6.7720090293453272E-3</v>
      </c>
      <c r="N271" s="56">
        <v>351</v>
      </c>
      <c r="O271" s="56">
        <v>486</v>
      </c>
      <c r="P271" s="56">
        <v>43</v>
      </c>
      <c r="Q271" s="56"/>
      <c r="R271" s="56"/>
      <c r="S271" s="56"/>
      <c r="T271" s="57"/>
      <c r="X271" s="53">
        <v>0</v>
      </c>
      <c r="Y271" s="53">
        <v>6</v>
      </c>
      <c r="Z271" s="53"/>
      <c r="AA271" s="53"/>
      <c r="AB271" s="53"/>
      <c r="AG271" t="str">
        <f t="shared" si="92"/>
        <v>Lubec</v>
      </c>
      <c r="AH271" t="s">
        <v>1845</v>
      </c>
      <c r="AI271">
        <v>2</v>
      </c>
      <c r="AK271">
        <v>2</v>
      </c>
      <c r="AL271" s="91">
        <v>23</v>
      </c>
      <c r="AM271" s="93">
        <v>29</v>
      </c>
      <c r="AN271" s="93">
        <v>125</v>
      </c>
      <c r="AO271" s="96">
        <v>41610</v>
      </c>
      <c r="AP271" s="96">
        <f t="shared" si="90"/>
        <v>23029</v>
      </c>
      <c r="AQ271" t="s">
        <v>298</v>
      </c>
      <c r="AR271">
        <f t="shared" si="91"/>
        <v>2341610</v>
      </c>
      <c r="AS271" s="1">
        <v>7</v>
      </c>
      <c r="AU271" s="1"/>
      <c r="AW271" s="53"/>
      <c r="AX271" s="117"/>
    </row>
    <row r="272" spans="1:50" ht="14" hidden="1" customHeight="1" outlineLevel="1" x14ac:dyDescent="0.2">
      <c r="A272" t="s">
        <v>132</v>
      </c>
      <c r="B272" s="9" t="s">
        <v>2109</v>
      </c>
      <c r="C272" s="1">
        <f t="shared" si="89"/>
        <v>251</v>
      </c>
      <c r="D272" s="7">
        <f>IF(N272&gt;0, RANK(N272,(N272:P272,Q272:AE272)),0)</f>
        <v>2</v>
      </c>
      <c r="E272" s="7">
        <f>IF(O272&gt;0,RANK(O272,(N272:P272,Q272:AE272)),0)</f>
        <v>1</v>
      </c>
      <c r="F272" s="7">
        <f t="shared" si="93"/>
        <v>3</v>
      </c>
      <c r="G272" s="1">
        <f t="shared" si="72"/>
        <v>128</v>
      </c>
      <c r="H272" s="2">
        <f t="shared" si="73"/>
        <v>0.50996015936254979</v>
      </c>
      <c r="I272" s="8"/>
      <c r="J272" s="2">
        <f t="shared" si="94"/>
        <v>0.22310756972111553</v>
      </c>
      <c r="K272" s="2">
        <f t="shared" si="95"/>
        <v>0.73306772908366535</v>
      </c>
      <c r="L272" s="2">
        <f t="shared" si="96"/>
        <v>3.5856573705179286E-2</v>
      </c>
      <c r="M272" s="2">
        <f t="shared" si="97"/>
        <v>7.9681274900397989E-3</v>
      </c>
      <c r="N272" s="56">
        <v>56</v>
      </c>
      <c r="O272" s="56">
        <v>184</v>
      </c>
      <c r="P272" s="56">
        <v>9</v>
      </c>
      <c r="Q272" s="56"/>
      <c r="R272" s="56"/>
      <c r="S272" s="56"/>
      <c r="T272" s="57"/>
      <c r="X272" s="53">
        <v>0</v>
      </c>
      <c r="Y272" s="53">
        <v>2</v>
      </c>
      <c r="Z272" s="53"/>
      <c r="AA272" s="53"/>
      <c r="AB272" s="53"/>
      <c r="AG272" t="str">
        <f t="shared" si="92"/>
        <v>Ludlow</v>
      </c>
      <c r="AH272" t="s">
        <v>2472</v>
      </c>
      <c r="AI272">
        <v>2</v>
      </c>
      <c r="AK272">
        <v>2</v>
      </c>
      <c r="AL272" s="91">
        <v>23</v>
      </c>
      <c r="AM272" s="93">
        <v>3</v>
      </c>
      <c r="AN272" s="93">
        <v>175</v>
      </c>
      <c r="AO272" s="96">
        <v>41715</v>
      </c>
      <c r="AP272" s="96">
        <f t="shared" si="90"/>
        <v>23003</v>
      </c>
      <c r="AQ272" t="s">
        <v>298</v>
      </c>
      <c r="AR272">
        <f t="shared" si="91"/>
        <v>2341715</v>
      </c>
      <c r="AS272" s="1">
        <v>4</v>
      </c>
      <c r="AU272" s="1"/>
      <c r="AW272" s="53"/>
      <c r="AX272" s="117"/>
    </row>
    <row r="273" spans="1:50" ht="14" hidden="1" customHeight="1" outlineLevel="1" x14ac:dyDescent="0.2">
      <c r="A273" t="s">
        <v>2026</v>
      </c>
      <c r="B273" s="9" t="s">
        <v>2109</v>
      </c>
      <c r="C273" s="1">
        <f t="shared" si="89"/>
        <v>2944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 t="shared" si="93"/>
        <v>3</v>
      </c>
      <c r="G273" s="1">
        <f t="shared" si="72"/>
        <v>753</v>
      </c>
      <c r="H273" s="2">
        <f t="shared" si="73"/>
        <v>0.25577445652173914</v>
      </c>
      <c r="I273" s="8"/>
      <c r="J273" s="2">
        <f t="shared" si="94"/>
        <v>0.34205163043478259</v>
      </c>
      <c r="K273" s="2">
        <f t="shared" si="95"/>
        <v>0.59782608695652173</v>
      </c>
      <c r="L273" s="2">
        <f t="shared" si="96"/>
        <v>4.1779891304347824E-2</v>
      </c>
      <c r="M273" s="2">
        <f t="shared" si="97"/>
        <v>1.8342391304347852E-2</v>
      </c>
      <c r="N273" s="56">
        <v>1007</v>
      </c>
      <c r="O273" s="56">
        <v>1760</v>
      </c>
      <c r="P273" s="56">
        <v>123</v>
      </c>
      <c r="Q273" s="56"/>
      <c r="R273" s="56"/>
      <c r="S273" s="56"/>
      <c r="T273" s="57"/>
      <c r="X273" s="53">
        <v>0</v>
      </c>
      <c r="Y273" s="53">
        <v>54</v>
      </c>
      <c r="Z273" s="53"/>
      <c r="AA273" s="53"/>
      <c r="AB273" s="53"/>
      <c r="AG273" t="str">
        <f t="shared" si="92"/>
        <v>Lyman</v>
      </c>
      <c r="AH273" t="s">
        <v>733</v>
      </c>
      <c r="AI273">
        <v>1</v>
      </c>
      <c r="AK273">
        <v>2</v>
      </c>
      <c r="AL273" s="91">
        <v>23</v>
      </c>
      <c r="AM273" s="93">
        <v>31</v>
      </c>
      <c r="AN273" s="93">
        <v>85</v>
      </c>
      <c r="AO273" s="96">
        <v>41750</v>
      </c>
      <c r="AP273" s="96">
        <f t="shared" si="90"/>
        <v>23031</v>
      </c>
      <c r="AQ273" t="s">
        <v>298</v>
      </c>
      <c r="AR273">
        <f t="shared" si="91"/>
        <v>2341750</v>
      </c>
      <c r="AS273" s="1">
        <v>36</v>
      </c>
      <c r="AU273" s="1"/>
      <c r="AW273" s="53"/>
      <c r="AX273" s="117"/>
    </row>
    <row r="274" spans="1:50" ht="14" hidden="1" customHeight="1" outlineLevel="1" x14ac:dyDescent="0.2">
      <c r="A274" t="s">
        <v>1328</v>
      </c>
      <c r="B274" s="9" t="s">
        <v>2109</v>
      </c>
      <c r="C274" s="1">
        <f t="shared" si="89"/>
        <v>899</v>
      </c>
      <c r="D274" s="7">
        <f>IF(N274&gt;0, RANK(N274,(N274:P274,Q274:AE274)),0)</f>
        <v>2</v>
      </c>
      <c r="E274" s="7">
        <f>IF(O274&gt;0,RANK(O274,(N274:P274,Q274:AE274)),0)</f>
        <v>1</v>
      </c>
      <c r="F274" s="7">
        <f t="shared" si="93"/>
        <v>3</v>
      </c>
      <c r="G274" s="1">
        <f t="shared" si="72"/>
        <v>210</v>
      </c>
      <c r="H274" s="2">
        <f t="shared" si="73"/>
        <v>0.23359288097886541</v>
      </c>
      <c r="I274" s="8"/>
      <c r="J274" s="2">
        <f t="shared" si="94"/>
        <v>0.33704115684093439</v>
      </c>
      <c r="K274" s="2">
        <f t="shared" si="95"/>
        <v>0.57063403781979982</v>
      </c>
      <c r="L274" s="2">
        <f t="shared" si="96"/>
        <v>4.7830923248053395E-2</v>
      </c>
      <c r="M274" s="2">
        <f t="shared" si="97"/>
        <v>4.4493882091212397E-2</v>
      </c>
      <c r="N274" s="56">
        <v>303</v>
      </c>
      <c r="O274" s="56">
        <v>513</v>
      </c>
      <c r="P274" s="56">
        <v>43</v>
      </c>
      <c r="Q274" s="56"/>
      <c r="R274" s="56"/>
      <c r="S274" s="56"/>
      <c r="T274" s="57"/>
      <c r="X274" s="53">
        <v>2</v>
      </c>
      <c r="Y274" s="53">
        <v>38</v>
      </c>
      <c r="Z274" s="53"/>
      <c r="AA274" s="53"/>
      <c r="AB274" s="53"/>
      <c r="AG274" t="str">
        <f t="shared" si="92"/>
        <v>Machias</v>
      </c>
      <c r="AH274" t="s">
        <v>1845</v>
      </c>
      <c r="AI274">
        <v>2</v>
      </c>
      <c r="AK274">
        <v>2</v>
      </c>
      <c r="AL274" s="91">
        <v>23</v>
      </c>
      <c r="AM274" s="93">
        <v>29</v>
      </c>
      <c r="AN274" s="93">
        <v>130</v>
      </c>
      <c r="AO274" s="96">
        <v>41960</v>
      </c>
      <c r="AP274" s="96">
        <f t="shared" si="90"/>
        <v>23029</v>
      </c>
      <c r="AQ274" t="s">
        <v>298</v>
      </c>
      <c r="AR274">
        <f t="shared" si="91"/>
        <v>2341960</v>
      </c>
      <c r="AS274" s="1">
        <v>11</v>
      </c>
      <c r="AU274" s="1"/>
      <c r="AW274" s="53"/>
      <c r="AX274" s="117"/>
    </row>
    <row r="275" spans="1:50" ht="14" hidden="1" customHeight="1" outlineLevel="1" x14ac:dyDescent="0.2">
      <c r="A275" t="s">
        <v>1959</v>
      </c>
      <c r="B275" s="9" t="s">
        <v>2109</v>
      </c>
      <c r="C275" s="1">
        <f t="shared" si="89"/>
        <v>565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 t="shared" si="93"/>
        <v>4</v>
      </c>
      <c r="G275" s="1">
        <f t="shared" si="72"/>
        <v>192</v>
      </c>
      <c r="H275" s="2">
        <f t="shared" si="73"/>
        <v>0.33982300884955752</v>
      </c>
      <c r="I275" s="8"/>
      <c r="J275" s="2">
        <f t="shared" si="94"/>
        <v>0.31150442477876106</v>
      </c>
      <c r="K275" s="2">
        <f t="shared" si="95"/>
        <v>0.65132743362831858</v>
      </c>
      <c r="L275" s="2">
        <f t="shared" si="96"/>
        <v>1.415929203539823E-2</v>
      </c>
      <c r="M275" s="2">
        <f t="shared" si="97"/>
        <v>2.3008849557522137E-2</v>
      </c>
      <c r="N275" s="56">
        <v>176</v>
      </c>
      <c r="O275" s="56">
        <v>368</v>
      </c>
      <c r="P275" s="56">
        <v>8</v>
      </c>
      <c r="Q275" s="56"/>
      <c r="R275" s="56"/>
      <c r="S275" s="56"/>
      <c r="T275" s="57"/>
      <c r="X275" s="53">
        <v>0</v>
      </c>
      <c r="Y275" s="53">
        <v>13</v>
      </c>
      <c r="Z275" s="53"/>
      <c r="AA275" s="53"/>
      <c r="AB275" s="53"/>
      <c r="AG275" t="str">
        <f t="shared" si="92"/>
        <v>Machiasport</v>
      </c>
      <c r="AH275" t="s">
        <v>1845</v>
      </c>
      <c r="AI275">
        <v>2</v>
      </c>
      <c r="AK275">
        <v>2</v>
      </c>
      <c r="AL275" s="91">
        <v>23</v>
      </c>
      <c r="AM275" s="93">
        <v>29</v>
      </c>
      <c r="AN275" s="93">
        <v>135</v>
      </c>
      <c r="AO275" s="96">
        <v>42100</v>
      </c>
      <c r="AP275" s="96">
        <f t="shared" si="90"/>
        <v>23029</v>
      </c>
      <c r="AQ275" t="s">
        <v>298</v>
      </c>
      <c r="AR275">
        <f t="shared" si="91"/>
        <v>2342100</v>
      </c>
      <c r="AS275" s="1">
        <v>6</v>
      </c>
      <c r="AU275" s="1"/>
      <c r="AW275" s="53"/>
      <c r="AX275" s="117"/>
    </row>
    <row r="276" spans="1:50" ht="14" hidden="1" customHeight="1" outlineLevel="1" x14ac:dyDescent="0.2">
      <c r="A276" t="s">
        <v>2516</v>
      </c>
      <c r="B276" s="9" t="s">
        <v>2109</v>
      </c>
      <c r="C276" s="1">
        <f t="shared" si="89"/>
        <v>43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 t="shared" si="93"/>
        <v>0</v>
      </c>
      <c r="G276" s="1">
        <f t="shared" si="72"/>
        <v>24</v>
      </c>
      <c r="H276" s="2">
        <f t="shared" si="73"/>
        <v>0.55813953488372092</v>
      </c>
      <c r="I276" s="8"/>
      <c r="J276" s="2">
        <f t="shared" si="94"/>
        <v>0.18604651162790697</v>
      </c>
      <c r="K276" s="2">
        <f t="shared" si="95"/>
        <v>0.7441860465116279</v>
      </c>
      <c r="L276" s="2">
        <f t="shared" si="96"/>
        <v>0</v>
      </c>
      <c r="M276" s="2">
        <f t="shared" si="97"/>
        <v>6.9767441860465129E-2</v>
      </c>
      <c r="N276" s="56">
        <v>8</v>
      </c>
      <c r="O276" s="56">
        <v>32</v>
      </c>
      <c r="P276" s="56">
        <v>0</v>
      </c>
      <c r="Q276" s="56"/>
      <c r="R276" s="56"/>
      <c r="S276" s="56"/>
      <c r="T276" s="57"/>
      <c r="X276" s="53">
        <v>0</v>
      </c>
      <c r="Y276" s="53">
        <v>3</v>
      </c>
      <c r="Z276" s="53"/>
      <c r="AA276" s="53"/>
      <c r="AB276" s="53"/>
      <c r="AG276" t="str">
        <f t="shared" si="92"/>
        <v>Macwahoc</v>
      </c>
      <c r="AH276" t="s">
        <v>2472</v>
      </c>
      <c r="AI276">
        <v>2</v>
      </c>
      <c r="AK276">
        <v>2</v>
      </c>
      <c r="AL276" s="91">
        <v>23</v>
      </c>
      <c r="AM276" s="93">
        <v>3</v>
      </c>
      <c r="AN276" s="93">
        <v>180</v>
      </c>
      <c r="AO276" s="96">
        <v>42450</v>
      </c>
      <c r="AP276" s="96">
        <f t="shared" si="90"/>
        <v>23003</v>
      </c>
      <c r="AQ276" t="s">
        <v>15</v>
      </c>
      <c r="AR276">
        <f t="shared" si="91"/>
        <v>2342450</v>
      </c>
      <c r="AS276" s="1">
        <v>0</v>
      </c>
      <c r="AU276" s="1"/>
      <c r="AW276" s="53"/>
      <c r="AX276" s="117"/>
    </row>
    <row r="277" spans="1:50" ht="14" hidden="1" customHeight="1" outlineLevel="1" x14ac:dyDescent="0.2">
      <c r="A277" t="s">
        <v>1842</v>
      </c>
      <c r="B277" s="9" t="s">
        <v>2109</v>
      </c>
      <c r="C277" s="1">
        <f t="shared" si="89"/>
        <v>2104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 t="shared" si="93"/>
        <v>3</v>
      </c>
      <c r="G277" s="1">
        <f t="shared" si="72"/>
        <v>209</v>
      </c>
      <c r="H277" s="2">
        <f t="shared" si="73"/>
        <v>9.9334600760456276E-2</v>
      </c>
      <c r="I277" s="8"/>
      <c r="J277" s="2">
        <f t="shared" si="94"/>
        <v>0.42490494296577946</v>
      </c>
      <c r="K277" s="2">
        <f t="shared" si="95"/>
        <v>0.52423954372623571</v>
      </c>
      <c r="L277" s="2">
        <f t="shared" si="96"/>
        <v>3.0893536121673004E-2</v>
      </c>
      <c r="M277" s="2">
        <f t="shared" si="97"/>
        <v>1.9961977186311874E-2</v>
      </c>
      <c r="N277" s="56">
        <v>894</v>
      </c>
      <c r="O277" s="56">
        <v>1103</v>
      </c>
      <c r="P277" s="56">
        <v>65</v>
      </c>
      <c r="Q277" s="56"/>
      <c r="R277" s="56"/>
      <c r="S277" s="56"/>
      <c r="T277" s="57"/>
      <c r="X277" s="53">
        <v>0</v>
      </c>
      <c r="Y277" s="53">
        <v>42</v>
      </c>
      <c r="Z277" s="53"/>
      <c r="AA277" s="53"/>
      <c r="AB277" s="53"/>
      <c r="AG277" t="str">
        <f t="shared" si="92"/>
        <v>Madawaska</v>
      </c>
      <c r="AH277" t="s">
        <v>2472</v>
      </c>
      <c r="AI277">
        <v>2</v>
      </c>
      <c r="AK277">
        <v>2</v>
      </c>
      <c r="AL277" s="91">
        <v>23</v>
      </c>
      <c r="AM277" s="93">
        <v>3</v>
      </c>
      <c r="AN277" s="93">
        <v>185</v>
      </c>
      <c r="AO277" s="96">
        <v>42520</v>
      </c>
      <c r="AP277" s="96">
        <f t="shared" si="90"/>
        <v>23003</v>
      </c>
      <c r="AQ277" t="s">
        <v>298</v>
      </c>
      <c r="AR277">
        <f t="shared" si="91"/>
        <v>2342520</v>
      </c>
      <c r="AS277" s="1">
        <v>44</v>
      </c>
      <c r="AU277" s="1"/>
      <c r="AW277" s="53"/>
      <c r="AX277" s="117"/>
    </row>
    <row r="278" spans="1:50" ht="14" hidden="1" customHeight="1" outlineLevel="1" x14ac:dyDescent="0.2">
      <c r="A278" t="s">
        <v>1640</v>
      </c>
      <c r="B278" s="9" t="s">
        <v>2109</v>
      </c>
      <c r="C278" s="1">
        <f t="shared" si="89"/>
        <v>94</v>
      </c>
      <c r="D278" s="7">
        <f>IF(N278&gt;0, RANK(N278,(N278:P278,Q278:AE278)),0)</f>
        <v>2</v>
      </c>
      <c r="E278" s="7">
        <f>IF(O278&gt;0,RANK(O278,(N278:P278,Q278:AE278)),0)</f>
        <v>1</v>
      </c>
      <c r="F278" s="7">
        <f t="shared" si="93"/>
        <v>3</v>
      </c>
      <c r="G278" s="1">
        <f t="shared" si="72"/>
        <v>33</v>
      </c>
      <c r="H278" s="2">
        <f t="shared" si="73"/>
        <v>0.35106382978723405</v>
      </c>
      <c r="I278" s="8"/>
      <c r="J278" s="2">
        <f t="shared" si="94"/>
        <v>0.31914893617021278</v>
      </c>
      <c r="K278" s="2">
        <f t="shared" si="95"/>
        <v>0.67021276595744683</v>
      </c>
      <c r="L278" s="2">
        <f t="shared" si="96"/>
        <v>1.0638297872340425E-2</v>
      </c>
      <c r="M278" s="2">
        <f t="shared" si="97"/>
        <v>-3.9898639947466563E-17</v>
      </c>
      <c r="N278" s="56">
        <v>30</v>
      </c>
      <c r="O278" s="56">
        <v>63</v>
      </c>
      <c r="P278" s="56">
        <v>1</v>
      </c>
      <c r="Q278" s="56"/>
      <c r="R278" s="56"/>
      <c r="S278" s="56"/>
      <c r="T278" s="57"/>
      <c r="X278" s="53">
        <v>0</v>
      </c>
      <c r="Y278" s="53">
        <v>0</v>
      </c>
      <c r="Z278" s="53"/>
      <c r="AA278" s="53"/>
      <c r="AB278" s="53"/>
      <c r="AG278" t="str">
        <f>A278</f>
        <v>Madawaska Lake</v>
      </c>
      <c r="AH278" t="s">
        <v>2472</v>
      </c>
      <c r="AI278">
        <v>2</v>
      </c>
      <c r="AK278">
        <v>2</v>
      </c>
      <c r="AL278" s="91">
        <v>23</v>
      </c>
      <c r="AM278" s="93">
        <v>3</v>
      </c>
      <c r="AO278" s="96">
        <v>42550</v>
      </c>
      <c r="AP278" s="96">
        <f t="shared" si="90"/>
        <v>23003</v>
      </c>
      <c r="AQ278" t="s">
        <v>2328</v>
      </c>
      <c r="AR278">
        <f t="shared" si="91"/>
        <v>2342550</v>
      </c>
      <c r="AS278" s="1">
        <v>2</v>
      </c>
      <c r="AU278" s="1"/>
      <c r="AW278" s="53"/>
      <c r="AX278" s="117"/>
    </row>
    <row r="279" spans="1:50" ht="14" hidden="1" customHeight="1" outlineLevel="1" x14ac:dyDescent="0.2">
      <c r="A279" t="s">
        <v>579</v>
      </c>
      <c r="B279" s="9" t="s">
        <v>2109</v>
      </c>
      <c r="C279" s="1">
        <f t="shared" si="89"/>
        <v>2379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 t="shared" si="93"/>
        <v>3</v>
      </c>
      <c r="G279" s="1">
        <f t="shared" si="72"/>
        <v>843</v>
      </c>
      <c r="H279" s="2">
        <f t="shared" si="73"/>
        <v>0.35435056746532156</v>
      </c>
      <c r="I279" s="8"/>
      <c r="J279" s="2">
        <f t="shared" si="94"/>
        <v>0.28079024800336277</v>
      </c>
      <c r="K279" s="2">
        <f t="shared" si="95"/>
        <v>0.63514081546868428</v>
      </c>
      <c r="L279" s="2">
        <f t="shared" si="96"/>
        <v>7.3139974779319036E-2</v>
      </c>
      <c r="M279" s="2">
        <f t="shared" si="97"/>
        <v>1.092896174863385E-2</v>
      </c>
      <c r="N279" s="56">
        <v>668</v>
      </c>
      <c r="O279" s="56">
        <v>1511</v>
      </c>
      <c r="P279" s="56">
        <v>174</v>
      </c>
      <c r="Q279" s="56"/>
      <c r="R279" s="56"/>
      <c r="S279" s="56"/>
      <c r="T279" s="57"/>
      <c r="X279" s="53">
        <v>0</v>
      </c>
      <c r="Y279" s="53">
        <v>26</v>
      </c>
      <c r="Z279" s="53"/>
      <c r="AA279" s="53"/>
      <c r="AB279" s="53"/>
      <c r="AG279" t="str">
        <f t="shared" si="92"/>
        <v>Madison</v>
      </c>
      <c r="AH279" t="s">
        <v>1798</v>
      </c>
      <c r="AI279">
        <v>2</v>
      </c>
      <c r="AK279">
        <v>2</v>
      </c>
      <c r="AL279" s="91">
        <v>23</v>
      </c>
      <c r="AM279" s="93">
        <v>25</v>
      </c>
      <c r="AN279" s="93">
        <v>85</v>
      </c>
      <c r="AO279" s="96">
        <v>42660</v>
      </c>
      <c r="AP279" s="96">
        <f t="shared" si="90"/>
        <v>23025</v>
      </c>
      <c r="AQ279" t="s">
        <v>298</v>
      </c>
      <c r="AR279">
        <f t="shared" si="91"/>
        <v>2342660</v>
      </c>
      <c r="AS279" s="1">
        <v>28</v>
      </c>
      <c r="AU279" s="1"/>
      <c r="AW279" s="53"/>
      <c r="AX279" s="117"/>
    </row>
    <row r="280" spans="1:50" ht="14" hidden="1" customHeight="1" outlineLevel="1" x14ac:dyDescent="0.2">
      <c r="A280" t="s">
        <v>3050</v>
      </c>
      <c r="B280" s="9" t="s">
        <v>2109</v>
      </c>
      <c r="C280" s="1">
        <f t="shared" si="89"/>
        <v>0</v>
      </c>
      <c r="D280" s="7">
        <f>IF(N280&gt;0, RANK(N280,(N280:P280,Q280:AE280)),0)</f>
        <v>0</v>
      </c>
      <c r="E280" s="7">
        <f>IF(O280&gt;0,RANK(O280,(N280:P280,Q280:AE280)),0)</f>
        <v>0</v>
      </c>
      <c r="F280" s="7">
        <f t="shared" ref="F280" si="98">IF(P280&gt;0,RANK(P280,(N280:AE280)),0)</f>
        <v>0</v>
      </c>
      <c r="G280" s="1">
        <f t="shared" ref="G280" si="99">IF(C280&gt;0,MAX(N280:P280)-LARGE(N280:P280,2),0)</f>
        <v>0</v>
      </c>
      <c r="H280" s="2">
        <f t="shared" ref="H280" si="100">IF(C280&gt;0,G280/C280,0)</f>
        <v>0</v>
      </c>
      <c r="I280" s="8"/>
      <c r="J280" s="2" t="str">
        <f t="shared" ref="J280" si="101">IF(C280=0,"-",N280/C280)</f>
        <v>-</v>
      </c>
      <c r="K280" s="2" t="str">
        <f t="shared" ref="K280" si="102">IF(C280=0,"-",O280/C280)</f>
        <v>-</v>
      </c>
      <c r="L280" s="2" t="str">
        <f t="shared" ref="L280" si="103">IF(C280=0,"-",P280/C280)</f>
        <v>-</v>
      </c>
      <c r="M280" s="2" t="str">
        <f t="shared" ref="M280" si="104">IF(C280=0,"-",(1-J280-K280-L280))</f>
        <v>-</v>
      </c>
      <c r="N280" s="56"/>
      <c r="O280" s="56"/>
      <c r="P280" s="56"/>
      <c r="Q280" s="56"/>
      <c r="R280" s="56"/>
      <c r="S280" s="56"/>
      <c r="T280" s="57"/>
      <c r="Y280" s="53"/>
      <c r="Z280" s="53"/>
      <c r="AA280" s="53"/>
      <c r="AB280" s="53"/>
      <c r="AG280" t="str">
        <f t="shared" si="92"/>
        <v>Madrid</v>
      </c>
      <c r="AH280" t="s">
        <v>2356</v>
      </c>
      <c r="AI280">
        <v>2</v>
      </c>
      <c r="AK280">
        <v>2</v>
      </c>
      <c r="AL280" s="91">
        <v>23</v>
      </c>
      <c r="AM280" s="93">
        <v>7</v>
      </c>
      <c r="AN280" s="93">
        <v>55</v>
      </c>
      <c r="AO280" s="96">
        <v>42765</v>
      </c>
      <c r="AP280" s="96">
        <f t="shared" si="90"/>
        <v>23007</v>
      </c>
      <c r="AQ280" t="s">
        <v>2328</v>
      </c>
      <c r="AR280">
        <f t="shared" si="91"/>
        <v>2342765</v>
      </c>
      <c r="AU280" s="1"/>
      <c r="AW280" s="53"/>
      <c r="AX280" s="117"/>
    </row>
    <row r="281" spans="1:50" ht="14" hidden="1" customHeight="1" outlineLevel="1" x14ac:dyDescent="0.2">
      <c r="A281" t="s">
        <v>2517</v>
      </c>
      <c r="B281" s="9" t="s">
        <v>2109</v>
      </c>
      <c r="C281" s="1">
        <f t="shared" si="89"/>
        <v>15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 t="shared" si="93"/>
        <v>3</v>
      </c>
      <c r="G281" s="1">
        <f t="shared" si="72"/>
        <v>2</v>
      </c>
      <c r="H281" s="2">
        <f t="shared" si="73"/>
        <v>0.13333333333333333</v>
      </c>
      <c r="I281" s="8"/>
      <c r="J281" s="2">
        <f t="shared" si="94"/>
        <v>0.33333333333333331</v>
      </c>
      <c r="K281" s="2">
        <f t="shared" si="95"/>
        <v>0.46666666666666667</v>
      </c>
      <c r="L281" s="2">
        <f t="shared" si="96"/>
        <v>0.2</v>
      </c>
      <c r="M281" s="2">
        <f t="shared" si="97"/>
        <v>5.5511151231257827E-17</v>
      </c>
      <c r="N281" s="56">
        <v>5</v>
      </c>
      <c r="O281" s="56">
        <v>7</v>
      </c>
      <c r="P281" s="56">
        <v>3</v>
      </c>
      <c r="Q281" s="56"/>
      <c r="R281" s="56"/>
      <c r="S281" s="56"/>
      <c r="T281" s="57"/>
      <c r="X281" s="53">
        <v>0</v>
      </c>
      <c r="Y281" s="53">
        <v>0</v>
      </c>
      <c r="Z281" s="53"/>
      <c r="AA281" s="53"/>
      <c r="AB281" s="53"/>
      <c r="AG281" t="str">
        <f t="shared" si="92"/>
        <v>Magalloway</v>
      </c>
      <c r="AH281" t="s">
        <v>150</v>
      </c>
      <c r="AI281">
        <v>2</v>
      </c>
      <c r="AK281">
        <v>2</v>
      </c>
      <c r="AL281" s="91">
        <v>23</v>
      </c>
      <c r="AM281" s="93">
        <v>17</v>
      </c>
      <c r="AN281" s="93">
        <v>90</v>
      </c>
      <c r="AO281" s="96">
        <v>42835</v>
      </c>
      <c r="AP281" s="96">
        <f t="shared" si="90"/>
        <v>23017</v>
      </c>
      <c r="AQ281" t="s">
        <v>15</v>
      </c>
      <c r="AR281">
        <f t="shared" si="91"/>
        <v>2342835</v>
      </c>
      <c r="AS281" s="1">
        <v>1</v>
      </c>
      <c r="AU281" s="1"/>
      <c r="AW281" s="53"/>
      <c r="AX281" s="117"/>
    </row>
    <row r="282" spans="1:50" ht="14" hidden="1" customHeight="1" outlineLevel="1" x14ac:dyDescent="0.2">
      <c r="A282" t="s">
        <v>796</v>
      </c>
      <c r="B282" s="9" t="s">
        <v>2109</v>
      </c>
      <c r="C282" s="1">
        <f t="shared" si="89"/>
        <v>1693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 t="shared" si="93"/>
        <v>3</v>
      </c>
      <c r="G282" s="1">
        <f t="shared" si="72"/>
        <v>359</v>
      </c>
      <c r="H282" s="2">
        <f t="shared" si="73"/>
        <v>0.21204961606615474</v>
      </c>
      <c r="I282" s="8"/>
      <c r="J282" s="2">
        <f t="shared" si="94"/>
        <v>0.3685764914353219</v>
      </c>
      <c r="K282" s="2">
        <f t="shared" si="95"/>
        <v>0.5806261075014767</v>
      </c>
      <c r="L282" s="2">
        <f t="shared" si="96"/>
        <v>3.1896042528056702E-2</v>
      </c>
      <c r="M282" s="2">
        <f t="shared" si="97"/>
        <v>1.8901358535144706E-2</v>
      </c>
      <c r="N282" s="56">
        <v>624</v>
      </c>
      <c r="O282" s="56">
        <v>983</v>
      </c>
      <c r="P282" s="56">
        <v>54</v>
      </c>
      <c r="Q282" s="56"/>
      <c r="R282" s="56"/>
      <c r="S282" s="56"/>
      <c r="T282" s="57"/>
      <c r="X282" s="53">
        <v>0</v>
      </c>
      <c r="Y282" s="53">
        <v>32</v>
      </c>
      <c r="Z282" s="53"/>
      <c r="AA282" s="53"/>
      <c r="AB282" s="53"/>
      <c r="AG282" t="str">
        <f t="shared" si="92"/>
        <v>Manchester</v>
      </c>
      <c r="AH282" t="s">
        <v>270</v>
      </c>
      <c r="AI282">
        <v>1</v>
      </c>
      <c r="AK282">
        <v>2</v>
      </c>
      <c r="AL282" s="91">
        <v>23</v>
      </c>
      <c r="AM282" s="93">
        <v>11</v>
      </c>
      <c r="AN282" s="93">
        <v>65</v>
      </c>
      <c r="AO282" s="96">
        <v>43080</v>
      </c>
      <c r="AP282" s="96">
        <f t="shared" si="90"/>
        <v>23011</v>
      </c>
      <c r="AQ282" t="s">
        <v>298</v>
      </c>
      <c r="AR282">
        <f t="shared" si="91"/>
        <v>2343080</v>
      </c>
      <c r="AS282" s="1">
        <v>16</v>
      </c>
      <c r="AU282" s="1"/>
      <c r="AW282" s="53"/>
      <c r="AX282" s="117"/>
    </row>
    <row r="283" spans="1:50" ht="14" hidden="1" customHeight="1" outlineLevel="1" x14ac:dyDescent="0.2">
      <c r="A283" t="s">
        <v>1813</v>
      </c>
      <c r="B283" s="9" t="s">
        <v>2109</v>
      </c>
      <c r="C283" s="1">
        <f t="shared" si="89"/>
        <v>1153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 t="shared" si="93"/>
        <v>3</v>
      </c>
      <c r="G283" s="1">
        <f t="shared" si="72"/>
        <v>550</v>
      </c>
      <c r="H283" s="2">
        <f t="shared" si="73"/>
        <v>0.47701647875108411</v>
      </c>
      <c r="I283" s="8"/>
      <c r="J283" s="2">
        <f t="shared" si="94"/>
        <v>0.23850823937554205</v>
      </c>
      <c r="K283" s="2">
        <f t="shared" si="95"/>
        <v>0.71552471812662621</v>
      </c>
      <c r="L283" s="2">
        <f t="shared" si="96"/>
        <v>3.0355594102341718E-2</v>
      </c>
      <c r="M283" s="2">
        <f t="shared" si="97"/>
        <v>1.5611448395490071E-2</v>
      </c>
      <c r="N283" s="56">
        <v>275</v>
      </c>
      <c r="O283" s="56">
        <v>825</v>
      </c>
      <c r="P283" s="56">
        <v>35</v>
      </c>
      <c r="Q283" s="56"/>
      <c r="R283" s="56"/>
      <c r="S283" s="56"/>
      <c r="T283" s="57"/>
      <c r="X283" s="53">
        <v>0</v>
      </c>
      <c r="Y283" s="53">
        <v>18</v>
      </c>
      <c r="Z283" s="53"/>
      <c r="AA283" s="53"/>
      <c r="AB283" s="53"/>
      <c r="AG283" t="str">
        <f t="shared" si="92"/>
        <v>Mapleton</v>
      </c>
      <c r="AH283" t="s">
        <v>2472</v>
      </c>
      <c r="AI283">
        <v>2</v>
      </c>
      <c r="AK283">
        <v>2</v>
      </c>
      <c r="AL283" s="91">
        <v>23</v>
      </c>
      <c r="AM283" s="93">
        <v>3</v>
      </c>
      <c r="AN283" s="93">
        <v>190</v>
      </c>
      <c r="AO283" s="96">
        <v>43255</v>
      </c>
      <c r="AP283" s="96">
        <f t="shared" si="90"/>
        <v>23003</v>
      </c>
      <c r="AQ283" t="s">
        <v>298</v>
      </c>
      <c r="AR283">
        <f t="shared" si="91"/>
        <v>2343255</v>
      </c>
      <c r="AS283" s="1">
        <v>14</v>
      </c>
      <c r="AU283" s="1"/>
      <c r="AW283" s="53"/>
      <c r="AX283" s="117"/>
    </row>
    <row r="284" spans="1:50" ht="14" hidden="1" customHeight="1" outlineLevel="1" x14ac:dyDescent="0.2">
      <c r="A284" t="s">
        <v>647</v>
      </c>
      <c r="B284" s="9" t="s">
        <v>2109</v>
      </c>
      <c r="C284" s="1">
        <f t="shared" si="89"/>
        <v>306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 t="shared" si="93"/>
        <v>4</v>
      </c>
      <c r="G284" s="1">
        <f t="shared" si="72"/>
        <v>119</v>
      </c>
      <c r="H284" s="2">
        <f t="shared" si="73"/>
        <v>0.3888888888888889</v>
      </c>
      <c r="I284" s="8"/>
      <c r="J284" s="2">
        <f t="shared" si="94"/>
        <v>0.27450980392156865</v>
      </c>
      <c r="K284" s="2">
        <f t="shared" si="95"/>
        <v>0.66339869281045749</v>
      </c>
      <c r="L284" s="2">
        <f t="shared" si="96"/>
        <v>2.2875816993464051E-2</v>
      </c>
      <c r="M284" s="2">
        <f t="shared" si="97"/>
        <v>3.9215686274509803E-2</v>
      </c>
      <c r="N284" s="56">
        <v>84</v>
      </c>
      <c r="O284" s="56">
        <v>203</v>
      </c>
      <c r="P284" s="56">
        <v>7</v>
      </c>
      <c r="Q284" s="56"/>
      <c r="R284" s="56"/>
      <c r="S284" s="56"/>
      <c r="T284" s="57"/>
      <c r="X284" s="53">
        <v>0</v>
      </c>
      <c r="Y284" s="53">
        <v>12</v>
      </c>
      <c r="Z284" s="53"/>
      <c r="AA284" s="53"/>
      <c r="AB284" s="53"/>
      <c r="AG284" t="str">
        <f t="shared" si="92"/>
        <v>Mariaville</v>
      </c>
      <c r="AH284" t="s">
        <v>12</v>
      </c>
      <c r="AI284">
        <v>2</v>
      </c>
      <c r="AK284">
        <v>2</v>
      </c>
      <c r="AL284" s="91">
        <v>23</v>
      </c>
      <c r="AM284" s="93">
        <v>9</v>
      </c>
      <c r="AN284" s="93">
        <v>95</v>
      </c>
      <c r="AO284" s="96">
        <v>43430</v>
      </c>
      <c r="AP284" s="96">
        <f t="shared" si="90"/>
        <v>23009</v>
      </c>
      <c r="AQ284" t="s">
        <v>298</v>
      </c>
      <c r="AR284">
        <f t="shared" si="91"/>
        <v>2343430</v>
      </c>
      <c r="AS284" s="1">
        <v>5</v>
      </c>
      <c r="AU284" s="1"/>
      <c r="AW284" s="53"/>
      <c r="AX284" s="117"/>
    </row>
    <row r="285" spans="1:50" ht="14" hidden="1" customHeight="1" outlineLevel="1" x14ac:dyDescent="0.2">
      <c r="A285" t="s">
        <v>1604</v>
      </c>
      <c r="B285" s="9" t="s">
        <v>2109</v>
      </c>
      <c r="C285" s="1">
        <f t="shared" si="89"/>
        <v>737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 t="shared" si="93"/>
        <v>3</v>
      </c>
      <c r="G285" s="1">
        <f t="shared" si="72"/>
        <v>421</v>
      </c>
      <c r="H285" s="2">
        <f t="shared" si="73"/>
        <v>0.57123473541383984</v>
      </c>
      <c r="I285" s="8"/>
      <c r="J285" s="2">
        <f t="shared" si="94"/>
        <v>0.18860244233378562</v>
      </c>
      <c r="K285" s="2">
        <f t="shared" si="95"/>
        <v>0.75983717774762549</v>
      </c>
      <c r="L285" s="2">
        <f t="shared" si="96"/>
        <v>3.2564450474898234E-2</v>
      </c>
      <c r="M285" s="2">
        <f t="shared" si="97"/>
        <v>1.8995929443690628E-2</v>
      </c>
      <c r="N285" s="56">
        <v>139</v>
      </c>
      <c r="O285" s="56">
        <v>560</v>
      </c>
      <c r="P285" s="56">
        <v>24</v>
      </c>
      <c r="Q285" s="56"/>
      <c r="R285" s="56"/>
      <c r="S285" s="56"/>
      <c r="T285" s="57"/>
      <c r="X285" s="53">
        <v>0</v>
      </c>
      <c r="Y285" s="53">
        <v>14</v>
      </c>
      <c r="Z285" s="53"/>
      <c r="AA285" s="53"/>
      <c r="AB285" s="53"/>
      <c r="AG285" t="str">
        <f t="shared" si="92"/>
        <v>Mars Hill</v>
      </c>
      <c r="AH285" t="s">
        <v>2472</v>
      </c>
      <c r="AI285">
        <v>2</v>
      </c>
      <c r="AK285">
        <v>2</v>
      </c>
      <c r="AL285" s="91">
        <v>23</v>
      </c>
      <c r="AM285" s="93">
        <v>3</v>
      </c>
      <c r="AN285" s="93">
        <v>195</v>
      </c>
      <c r="AO285" s="96">
        <v>43710</v>
      </c>
      <c r="AP285" s="96">
        <f t="shared" si="90"/>
        <v>23003</v>
      </c>
      <c r="AQ285" t="s">
        <v>298</v>
      </c>
      <c r="AR285">
        <f t="shared" si="91"/>
        <v>2343710</v>
      </c>
      <c r="AS285" s="1">
        <v>16</v>
      </c>
      <c r="AU285" s="1"/>
      <c r="AW285" s="53"/>
      <c r="AX285" s="117"/>
    </row>
    <row r="286" spans="1:50" ht="14" hidden="1" customHeight="1" outlineLevel="1" x14ac:dyDescent="0.2">
      <c r="A286" t="s">
        <v>1693</v>
      </c>
      <c r="B286" s="9" t="s">
        <v>2109</v>
      </c>
      <c r="C286" s="1">
        <f t="shared" si="89"/>
        <v>316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 t="shared" si="93"/>
        <v>3</v>
      </c>
      <c r="G286" s="1">
        <f t="shared" si="72"/>
        <v>178</v>
      </c>
      <c r="H286" s="2">
        <f t="shared" si="73"/>
        <v>0.56329113924050633</v>
      </c>
      <c r="I286" s="8"/>
      <c r="J286" s="2">
        <f t="shared" si="94"/>
        <v>0.189873417721519</v>
      </c>
      <c r="K286" s="2">
        <f t="shared" si="95"/>
        <v>0.75316455696202533</v>
      </c>
      <c r="L286" s="2">
        <f t="shared" si="96"/>
        <v>4.4303797468354431E-2</v>
      </c>
      <c r="M286" s="2">
        <f t="shared" si="97"/>
        <v>1.2658227848101236E-2</v>
      </c>
      <c r="N286" s="56">
        <v>60</v>
      </c>
      <c r="O286" s="56">
        <v>238</v>
      </c>
      <c r="P286" s="56">
        <v>14</v>
      </c>
      <c r="Q286" s="56"/>
      <c r="R286" s="56"/>
      <c r="S286" s="56"/>
      <c r="T286" s="57"/>
      <c r="X286" s="53">
        <v>0</v>
      </c>
      <c r="Y286" s="53">
        <v>4</v>
      </c>
      <c r="Z286" s="53"/>
      <c r="AA286" s="53"/>
      <c r="AB286" s="53"/>
      <c r="AG286" t="str">
        <f t="shared" si="92"/>
        <v>Marshfield</v>
      </c>
      <c r="AH286" t="s">
        <v>1845</v>
      </c>
      <c r="AI286">
        <v>2</v>
      </c>
      <c r="AK286">
        <v>2</v>
      </c>
      <c r="AL286" s="91">
        <v>23</v>
      </c>
      <c r="AM286" s="93">
        <v>29</v>
      </c>
      <c r="AN286" s="93">
        <v>140</v>
      </c>
      <c r="AO286" s="96">
        <v>43640</v>
      </c>
      <c r="AP286" s="96">
        <f t="shared" si="90"/>
        <v>23029</v>
      </c>
      <c r="AQ286" t="s">
        <v>298</v>
      </c>
      <c r="AR286">
        <f t="shared" si="91"/>
        <v>2343640</v>
      </c>
      <c r="AS286" s="1">
        <v>2</v>
      </c>
      <c r="AU286" s="1"/>
      <c r="AW286" s="53"/>
      <c r="AX286" s="117"/>
    </row>
    <row r="287" spans="1:50" ht="14" hidden="1" customHeight="1" outlineLevel="1" x14ac:dyDescent="0.2">
      <c r="A287" t="s">
        <v>1550</v>
      </c>
      <c r="B287" s="9" t="s">
        <v>2109</v>
      </c>
      <c r="C287" s="1">
        <f t="shared" si="89"/>
        <v>124</v>
      </c>
      <c r="D287" s="7">
        <f>IF(N287&gt;0, RANK(N287,(N287:P287,Q287:AE287)),0)</f>
        <v>2</v>
      </c>
      <c r="E287" s="7">
        <f>IF(O287&gt;0,RANK(O287,(N287:P287,Q287:AE287)),0)</f>
        <v>1</v>
      </c>
      <c r="F287" s="7">
        <f t="shared" si="93"/>
        <v>4</v>
      </c>
      <c r="G287" s="1">
        <f t="shared" si="72"/>
        <v>69</v>
      </c>
      <c r="H287" s="2">
        <f t="shared" si="73"/>
        <v>0.55645161290322576</v>
      </c>
      <c r="I287" s="8"/>
      <c r="J287" s="2">
        <f t="shared" si="94"/>
        <v>0.20161290322580644</v>
      </c>
      <c r="K287" s="2">
        <f t="shared" si="95"/>
        <v>0.75806451612903225</v>
      </c>
      <c r="L287" s="2">
        <f t="shared" si="96"/>
        <v>8.0645161290322578E-3</v>
      </c>
      <c r="M287" s="2">
        <f t="shared" si="97"/>
        <v>3.2258064516128997E-2</v>
      </c>
      <c r="N287" s="56">
        <v>25</v>
      </c>
      <c r="O287" s="56">
        <v>94</v>
      </c>
      <c r="P287" s="56">
        <v>1</v>
      </c>
      <c r="Q287" s="56"/>
      <c r="R287" s="56"/>
      <c r="S287" s="56"/>
      <c r="T287" s="57"/>
      <c r="X287" s="53">
        <v>0</v>
      </c>
      <c r="Y287" s="53">
        <v>4</v>
      </c>
      <c r="Z287" s="53"/>
      <c r="AA287" s="53"/>
      <c r="AB287" s="53"/>
      <c r="AG287" t="str">
        <f t="shared" si="92"/>
        <v>Masardis</v>
      </c>
      <c r="AH287" t="s">
        <v>2472</v>
      </c>
      <c r="AI287">
        <v>2</v>
      </c>
      <c r="AK287">
        <v>2</v>
      </c>
      <c r="AL287" s="91">
        <v>23</v>
      </c>
      <c r="AM287" s="93">
        <v>3</v>
      </c>
      <c r="AN287" s="93">
        <v>200</v>
      </c>
      <c r="AO287" s="96">
        <v>43990</v>
      </c>
      <c r="AP287" s="96">
        <f t="shared" si="90"/>
        <v>23003</v>
      </c>
      <c r="AQ287" t="s">
        <v>298</v>
      </c>
      <c r="AR287">
        <f t="shared" si="91"/>
        <v>2343990</v>
      </c>
      <c r="AS287" s="1">
        <v>0</v>
      </c>
      <c r="AU287" s="1"/>
      <c r="AW287" s="53"/>
      <c r="AX287" s="117"/>
    </row>
    <row r="288" spans="1:50" ht="14" hidden="1" customHeight="1" outlineLevel="1" x14ac:dyDescent="0.2">
      <c r="A288" t="s">
        <v>2163</v>
      </c>
      <c r="B288" s="9" t="s">
        <v>2109</v>
      </c>
      <c r="C288" s="1">
        <f t="shared" si="89"/>
        <v>51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 t="shared" si="93"/>
        <v>3</v>
      </c>
      <c r="G288" s="1">
        <f t="shared" si="72"/>
        <v>2</v>
      </c>
      <c r="H288" s="2">
        <f t="shared" si="73"/>
        <v>3.9215686274509803E-2</v>
      </c>
      <c r="I288" s="8"/>
      <c r="J288" s="2">
        <f t="shared" si="94"/>
        <v>0.45098039215686275</v>
      </c>
      <c r="K288" s="2">
        <f t="shared" si="95"/>
        <v>0.49019607843137253</v>
      </c>
      <c r="L288" s="2">
        <f t="shared" si="96"/>
        <v>5.8823529411764705E-2</v>
      </c>
      <c r="M288" s="2">
        <f t="shared" si="97"/>
        <v>6.9388939039072284E-17</v>
      </c>
      <c r="N288" s="56">
        <v>23</v>
      </c>
      <c r="O288" s="56">
        <v>25</v>
      </c>
      <c r="P288" s="56">
        <v>3</v>
      </c>
      <c r="Q288" s="56"/>
      <c r="R288" s="56"/>
      <c r="S288" s="56"/>
      <c r="T288" s="57"/>
      <c r="X288" s="53">
        <v>0</v>
      </c>
      <c r="Y288" s="53">
        <v>0</v>
      </c>
      <c r="Z288" s="53"/>
      <c r="AA288" s="53"/>
      <c r="AB288" s="53"/>
      <c r="AG288" t="str">
        <f t="shared" si="92"/>
        <v>Matinicus Isle</v>
      </c>
      <c r="AH288" t="s">
        <v>2487</v>
      </c>
      <c r="AI288">
        <v>1</v>
      </c>
      <c r="AK288">
        <v>2</v>
      </c>
      <c r="AL288" s="91">
        <v>23</v>
      </c>
      <c r="AM288" s="93">
        <v>13</v>
      </c>
      <c r="AN288" s="93">
        <v>35</v>
      </c>
      <c r="AO288" s="96">
        <v>44165</v>
      </c>
      <c r="AP288" s="96">
        <f t="shared" si="90"/>
        <v>23013</v>
      </c>
      <c r="AQ288" t="s">
        <v>15</v>
      </c>
      <c r="AR288">
        <f t="shared" si="91"/>
        <v>2344165</v>
      </c>
      <c r="AS288" s="1">
        <v>0</v>
      </c>
      <c r="AU288" s="1"/>
      <c r="AW288" s="53"/>
      <c r="AX288" s="117"/>
    </row>
    <row r="289" spans="1:50" ht="14" hidden="1" customHeight="1" outlineLevel="1" x14ac:dyDescent="0.2">
      <c r="A289" t="s">
        <v>2586</v>
      </c>
      <c r="B289" s="9" t="s">
        <v>2109</v>
      </c>
      <c r="C289" s="1">
        <f t="shared" si="89"/>
        <v>52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>IF(P289&gt;0,RANK(P289,(N289:AE289)),0)</f>
        <v>3</v>
      </c>
      <c r="G289" s="1">
        <f>IF(C289&gt;0,MAX(N289:P289)-LARGE(N289:P289,2),0)</f>
        <v>38</v>
      </c>
      <c r="H289" s="2">
        <f>IF(C289&gt;0,G289/C289,0)</f>
        <v>0.73076923076923073</v>
      </c>
      <c r="I289" s="8"/>
      <c r="J289" s="2">
        <f>IF(C289=0,"-",N289/C289)</f>
        <v>9.6153846153846159E-2</v>
      </c>
      <c r="K289" s="2">
        <f>IF(C289=0,"-",O289/C289)</f>
        <v>0.82692307692307687</v>
      </c>
      <c r="L289" s="2">
        <f>IF(C289=0,"-",P289/C289)</f>
        <v>3.8461538461538464E-2</v>
      </c>
      <c r="M289" s="2">
        <f>IF(C289=0,"-",(1-J289-K289-L289))</f>
        <v>3.8461538461538519E-2</v>
      </c>
      <c r="N289" s="56">
        <v>5</v>
      </c>
      <c r="O289" s="56">
        <v>43</v>
      </c>
      <c r="P289" s="56">
        <v>2</v>
      </c>
      <c r="Q289" s="56"/>
      <c r="R289" s="56"/>
      <c r="S289" s="56"/>
      <c r="T289" s="57"/>
      <c r="X289" s="53">
        <v>0</v>
      </c>
      <c r="Y289" s="53">
        <v>2</v>
      </c>
      <c r="Z289" s="53"/>
      <c r="AA289" s="53"/>
      <c r="AB289" s="53"/>
      <c r="AG289" t="str">
        <f t="shared" si="92"/>
        <v>Mattamiscontis</v>
      </c>
      <c r="AH289" t="s">
        <v>1369</v>
      </c>
      <c r="AI289">
        <v>2</v>
      </c>
      <c r="AK289">
        <v>2</v>
      </c>
      <c r="AL289" s="91">
        <v>23</v>
      </c>
      <c r="AM289" s="93">
        <v>19</v>
      </c>
      <c r="AO289" s="166">
        <v>44250</v>
      </c>
      <c r="AP289" s="96">
        <f t="shared" si="90"/>
        <v>23019</v>
      </c>
      <c r="AQ289" t="s">
        <v>2328</v>
      </c>
      <c r="AR289">
        <f t="shared" si="91"/>
        <v>2344250</v>
      </c>
      <c r="AS289" s="1">
        <v>0</v>
      </c>
      <c r="AU289" s="1"/>
      <c r="AW289" s="53"/>
      <c r="AX289" s="117"/>
    </row>
    <row r="290" spans="1:50" ht="14" hidden="1" customHeight="1" outlineLevel="1" x14ac:dyDescent="0.2">
      <c r="A290" t="s">
        <v>280</v>
      </c>
      <c r="B290" s="9" t="s">
        <v>2109</v>
      </c>
      <c r="C290" s="1">
        <f t="shared" si="89"/>
        <v>388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 t="shared" si="93"/>
        <v>3</v>
      </c>
      <c r="G290" s="1">
        <f t="shared" ref="G290:G353" si="105">IF(C290&gt;0,MAX(N290:P290)-LARGE(N290:P290,2),0)</f>
        <v>178</v>
      </c>
      <c r="H290" s="2">
        <f t="shared" ref="H290:H353" si="106">IF(C290&gt;0,G290/C290,0)</f>
        <v>0.45876288659793812</v>
      </c>
      <c r="I290" s="8"/>
      <c r="J290" s="2">
        <f t="shared" si="94"/>
        <v>0.25515463917525771</v>
      </c>
      <c r="K290" s="2">
        <f t="shared" si="95"/>
        <v>0.71391752577319589</v>
      </c>
      <c r="L290" s="2">
        <f t="shared" si="96"/>
        <v>2.0618556701030927E-2</v>
      </c>
      <c r="M290" s="2">
        <f t="shared" si="97"/>
        <v>1.0309278350515465E-2</v>
      </c>
      <c r="N290" s="56">
        <v>99</v>
      </c>
      <c r="O290" s="56">
        <v>277</v>
      </c>
      <c r="P290" s="56">
        <v>8</v>
      </c>
      <c r="Q290" s="56"/>
      <c r="R290" s="56"/>
      <c r="S290" s="56"/>
      <c r="T290" s="57"/>
      <c r="X290" s="53">
        <v>0</v>
      </c>
      <c r="Y290" s="53">
        <v>4</v>
      </c>
      <c r="Z290" s="53"/>
      <c r="AA290" s="53"/>
      <c r="AB290" s="53"/>
      <c r="AG290" t="str">
        <f t="shared" si="92"/>
        <v>Mattawamkeag</v>
      </c>
      <c r="AH290" t="s">
        <v>1369</v>
      </c>
      <c r="AI290">
        <v>2</v>
      </c>
      <c r="AK290">
        <v>2</v>
      </c>
      <c r="AL290" s="91">
        <v>23</v>
      </c>
      <c r="AM290" s="93">
        <v>19</v>
      </c>
      <c r="AN290" s="93">
        <v>200</v>
      </c>
      <c r="AO290" s="96">
        <v>44270</v>
      </c>
      <c r="AP290" s="96">
        <f t="shared" si="90"/>
        <v>23019</v>
      </c>
      <c r="AQ290" t="s">
        <v>298</v>
      </c>
      <c r="AR290">
        <f t="shared" si="91"/>
        <v>2344270</v>
      </c>
      <c r="AS290" s="1">
        <v>4</v>
      </c>
      <c r="AU290" s="1"/>
      <c r="AW290" s="53"/>
      <c r="AX290" s="117"/>
    </row>
    <row r="291" spans="1:50" ht="14" hidden="1" customHeight="1" outlineLevel="1" x14ac:dyDescent="0.2">
      <c r="A291" t="s">
        <v>482</v>
      </c>
      <c r="B291" s="9" t="s">
        <v>2109</v>
      </c>
      <c r="C291" s="1">
        <f t="shared" si="89"/>
        <v>70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 t="shared" si="93"/>
        <v>0</v>
      </c>
      <c r="G291" s="1">
        <f t="shared" si="105"/>
        <v>41</v>
      </c>
      <c r="H291" s="2">
        <f t="shared" si="106"/>
        <v>0.58571428571428574</v>
      </c>
      <c r="I291" s="8"/>
      <c r="J291" s="2">
        <f t="shared" si="94"/>
        <v>0.18571428571428572</v>
      </c>
      <c r="K291" s="2">
        <f t="shared" si="95"/>
        <v>0.77142857142857146</v>
      </c>
      <c r="L291" s="2">
        <f t="shared" si="96"/>
        <v>0</v>
      </c>
      <c r="M291" s="2">
        <f t="shared" si="97"/>
        <v>4.2857142857142816E-2</v>
      </c>
      <c r="N291" s="56">
        <v>13</v>
      </c>
      <c r="O291" s="56">
        <v>54</v>
      </c>
      <c r="P291" s="56">
        <v>0</v>
      </c>
      <c r="Q291" s="56"/>
      <c r="R291" s="56"/>
      <c r="S291" s="56"/>
      <c r="T291" s="57"/>
      <c r="X291" s="53">
        <v>0</v>
      </c>
      <c r="Y291" s="53">
        <v>3</v>
      </c>
      <c r="Z291" s="53"/>
      <c r="AA291" s="53"/>
      <c r="AB291" s="53"/>
      <c r="AG291" t="str">
        <f t="shared" si="92"/>
        <v>Maxfield</v>
      </c>
      <c r="AH291" t="s">
        <v>1369</v>
      </c>
      <c r="AI291">
        <v>2</v>
      </c>
      <c r="AK291">
        <v>2</v>
      </c>
      <c r="AL291" s="91">
        <v>23</v>
      </c>
      <c r="AM291" s="93">
        <v>19</v>
      </c>
      <c r="AN291" s="93">
        <v>205</v>
      </c>
      <c r="AO291" s="96">
        <v>44340</v>
      </c>
      <c r="AP291" s="96">
        <f t="shared" si="90"/>
        <v>23019</v>
      </c>
      <c r="AQ291" t="s">
        <v>298</v>
      </c>
      <c r="AR291">
        <f t="shared" si="91"/>
        <v>2344340</v>
      </c>
      <c r="AS291" s="1">
        <v>0</v>
      </c>
      <c r="AU291" s="1"/>
      <c r="AW291" s="53"/>
      <c r="AX291" s="117"/>
    </row>
    <row r="292" spans="1:50" ht="14" hidden="1" customHeight="1" outlineLevel="1" x14ac:dyDescent="0.2">
      <c r="A292" t="s">
        <v>1440</v>
      </c>
      <c r="B292" s="9" t="s">
        <v>2109</v>
      </c>
      <c r="C292" s="1">
        <f t="shared" si="89"/>
        <v>1696</v>
      </c>
      <c r="D292" s="7">
        <f>IF(N292&gt;0, RANK(N292,(N292:P292,Q292:AE292)),0)</f>
        <v>2</v>
      </c>
      <c r="E292" s="7">
        <f>IF(O292&gt;0,RANK(O292,(N292:P292,Q292:AE292)),0)</f>
        <v>1</v>
      </c>
      <c r="F292" s="7">
        <f t="shared" si="93"/>
        <v>3</v>
      </c>
      <c r="G292" s="1">
        <f t="shared" si="105"/>
        <v>550</v>
      </c>
      <c r="H292" s="2">
        <f t="shared" si="106"/>
        <v>0.3242924528301887</v>
      </c>
      <c r="I292" s="8"/>
      <c r="J292" s="2">
        <f t="shared" si="94"/>
        <v>0.29834905660377359</v>
      </c>
      <c r="K292" s="2">
        <f t="shared" si="95"/>
        <v>0.62264150943396224</v>
      </c>
      <c r="L292" s="2">
        <f t="shared" si="96"/>
        <v>4.8349056603773588E-2</v>
      </c>
      <c r="M292" s="2">
        <f t="shared" si="97"/>
        <v>3.0660377358490531E-2</v>
      </c>
      <c r="N292" s="56">
        <v>506</v>
      </c>
      <c r="O292" s="56">
        <v>1056</v>
      </c>
      <c r="P292" s="56">
        <v>82</v>
      </c>
      <c r="Q292" s="56"/>
      <c r="R292" s="56"/>
      <c r="S292" s="56"/>
      <c r="T292" s="57"/>
      <c r="X292" s="53">
        <v>0</v>
      </c>
      <c r="Y292" s="53">
        <v>52</v>
      </c>
      <c r="Z292" s="53"/>
      <c r="AA292" s="53"/>
      <c r="AB292" s="53"/>
      <c r="AG292" t="str">
        <f t="shared" si="92"/>
        <v>Mechanic Falls</v>
      </c>
      <c r="AH292" t="s">
        <v>96</v>
      </c>
      <c r="AI292">
        <v>2</v>
      </c>
      <c r="AK292">
        <v>2</v>
      </c>
      <c r="AL292" s="91">
        <v>23</v>
      </c>
      <c r="AM292" s="93">
        <v>1</v>
      </c>
      <c r="AN292" s="93">
        <v>45</v>
      </c>
      <c r="AO292" s="96">
        <v>44585</v>
      </c>
      <c r="AP292" s="96">
        <f t="shared" si="90"/>
        <v>23001</v>
      </c>
      <c r="AQ292" t="s">
        <v>298</v>
      </c>
      <c r="AR292">
        <f t="shared" si="91"/>
        <v>2344585</v>
      </c>
      <c r="AS292" s="1">
        <v>20</v>
      </c>
      <c r="AU292" s="1"/>
      <c r="AW292" s="53"/>
      <c r="AX292" s="117"/>
    </row>
    <row r="293" spans="1:50" ht="14" hidden="1" customHeight="1" outlineLevel="1" x14ac:dyDescent="0.2">
      <c r="A293" t="s">
        <v>164</v>
      </c>
      <c r="B293" s="9" t="s">
        <v>2109</v>
      </c>
      <c r="C293" s="1">
        <f t="shared" si="89"/>
        <v>105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 t="shared" si="93"/>
        <v>3</v>
      </c>
      <c r="G293" s="1">
        <f t="shared" si="105"/>
        <v>59</v>
      </c>
      <c r="H293" s="2">
        <f t="shared" si="106"/>
        <v>0.56190476190476191</v>
      </c>
      <c r="I293" s="8"/>
      <c r="J293" s="2">
        <f t="shared" si="94"/>
        <v>0.2</v>
      </c>
      <c r="K293" s="2">
        <f t="shared" si="95"/>
        <v>0.76190476190476186</v>
      </c>
      <c r="L293" s="2">
        <f t="shared" si="96"/>
        <v>1.9047619047619049E-2</v>
      </c>
      <c r="M293" s="2">
        <f t="shared" si="97"/>
        <v>1.9047619047619133E-2</v>
      </c>
      <c r="N293" s="56">
        <v>21</v>
      </c>
      <c r="O293" s="56">
        <v>80</v>
      </c>
      <c r="P293" s="56">
        <v>2</v>
      </c>
      <c r="Q293" s="56"/>
      <c r="R293" s="56"/>
      <c r="S293" s="56"/>
      <c r="T293" s="57"/>
      <c r="X293" s="53">
        <v>0</v>
      </c>
      <c r="Y293" s="53">
        <v>2</v>
      </c>
      <c r="Z293" s="53"/>
      <c r="AA293" s="53"/>
      <c r="AB293" s="53"/>
      <c r="AG293" t="str">
        <f t="shared" si="92"/>
        <v>Meddybemps</v>
      </c>
      <c r="AH293" t="s">
        <v>1845</v>
      </c>
      <c r="AI293">
        <v>2</v>
      </c>
      <c r="AK293">
        <v>2</v>
      </c>
      <c r="AL293" s="91">
        <v>23</v>
      </c>
      <c r="AM293" s="93">
        <v>29</v>
      </c>
      <c r="AN293" s="93">
        <v>145</v>
      </c>
      <c r="AO293" s="96">
        <v>44760</v>
      </c>
      <c r="AP293" s="96">
        <f t="shared" si="90"/>
        <v>23029</v>
      </c>
      <c r="AQ293" t="s">
        <v>298</v>
      </c>
      <c r="AR293">
        <f t="shared" si="91"/>
        <v>2344760</v>
      </c>
      <c r="AS293" s="1">
        <v>1</v>
      </c>
      <c r="AU293" s="1"/>
      <c r="AW293" s="53"/>
      <c r="AX293" s="117"/>
    </row>
    <row r="294" spans="1:50" ht="14" hidden="1" customHeight="1" outlineLevel="1" x14ac:dyDescent="0.2">
      <c r="A294" t="s">
        <v>342</v>
      </c>
      <c r="B294" s="9" t="s">
        <v>2109</v>
      </c>
      <c r="C294" s="1">
        <f t="shared" si="89"/>
        <v>160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 t="shared" si="93"/>
        <v>3</v>
      </c>
      <c r="G294" s="1">
        <f t="shared" si="105"/>
        <v>84</v>
      </c>
      <c r="H294" s="2">
        <f t="shared" si="106"/>
        <v>0.52500000000000002</v>
      </c>
      <c r="I294" s="8"/>
      <c r="J294" s="2">
        <f t="shared" si="94"/>
        <v>0.19375000000000001</v>
      </c>
      <c r="K294" s="2">
        <f t="shared" si="95"/>
        <v>0.71875</v>
      </c>
      <c r="L294" s="2">
        <f t="shared" si="96"/>
        <v>6.8750000000000006E-2</v>
      </c>
      <c r="M294" s="2">
        <f t="shared" si="97"/>
        <v>1.8750000000000017E-2</v>
      </c>
      <c r="N294" s="56">
        <v>31</v>
      </c>
      <c r="O294" s="56">
        <v>115</v>
      </c>
      <c r="P294" s="56">
        <v>11</v>
      </c>
      <c r="Q294" s="56"/>
      <c r="R294" s="56"/>
      <c r="S294" s="56"/>
      <c r="T294" s="57"/>
      <c r="X294" s="53">
        <v>0</v>
      </c>
      <c r="Y294" s="53">
        <v>3</v>
      </c>
      <c r="Z294" s="53"/>
      <c r="AA294" s="53"/>
      <c r="AB294" s="53"/>
      <c r="AG294" t="str">
        <f t="shared" si="92"/>
        <v>Medford</v>
      </c>
      <c r="AH294" t="s">
        <v>655</v>
      </c>
      <c r="AI294">
        <v>2</v>
      </c>
      <c r="AK294">
        <v>2</v>
      </c>
      <c r="AL294" s="91">
        <v>23</v>
      </c>
      <c r="AM294" s="93">
        <v>21</v>
      </c>
      <c r="AN294" s="93">
        <v>62</v>
      </c>
      <c r="AO294" s="96">
        <v>44830</v>
      </c>
      <c r="AP294" s="96">
        <f t="shared" si="90"/>
        <v>23021</v>
      </c>
      <c r="AQ294" t="s">
        <v>298</v>
      </c>
      <c r="AR294">
        <f t="shared" si="91"/>
        <v>2344830</v>
      </c>
      <c r="AS294" s="1">
        <v>4</v>
      </c>
      <c r="AU294" s="1"/>
      <c r="AW294" s="53"/>
      <c r="AX294" s="117"/>
    </row>
    <row r="295" spans="1:50" ht="14" hidden="1" customHeight="1" outlineLevel="1" x14ac:dyDescent="0.2">
      <c r="A295" t="s">
        <v>898</v>
      </c>
      <c r="B295" s="9" t="s">
        <v>2109</v>
      </c>
      <c r="C295" s="1">
        <f t="shared" si="89"/>
        <v>750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 t="shared" si="93"/>
        <v>3</v>
      </c>
      <c r="G295" s="1">
        <f t="shared" si="105"/>
        <v>422</v>
      </c>
      <c r="H295" s="2">
        <f t="shared" si="106"/>
        <v>0.56266666666666665</v>
      </c>
      <c r="I295" s="8"/>
      <c r="J295" s="2">
        <f t="shared" si="94"/>
        <v>0.19600000000000001</v>
      </c>
      <c r="K295" s="2">
        <f t="shared" si="95"/>
        <v>0.75866666666666671</v>
      </c>
      <c r="L295" s="2">
        <f t="shared" si="96"/>
        <v>2.2666666666666668E-2</v>
      </c>
      <c r="M295" s="2">
        <f t="shared" si="97"/>
        <v>2.2666666666666668E-2</v>
      </c>
      <c r="N295" s="56">
        <v>147</v>
      </c>
      <c r="O295" s="56">
        <v>569</v>
      </c>
      <c r="P295" s="56">
        <v>17</v>
      </c>
      <c r="Q295" s="56"/>
      <c r="R295" s="56"/>
      <c r="S295" s="56"/>
      <c r="T295" s="57"/>
      <c r="X295" s="53">
        <v>0</v>
      </c>
      <c r="Y295" s="53">
        <v>17</v>
      </c>
      <c r="Z295" s="53"/>
      <c r="AA295" s="53"/>
      <c r="AB295" s="53"/>
      <c r="AG295" t="str">
        <f t="shared" si="92"/>
        <v>Medway</v>
      </c>
      <c r="AH295" t="s">
        <v>1369</v>
      </c>
      <c r="AI295">
        <v>2</v>
      </c>
      <c r="AK295">
        <v>2</v>
      </c>
      <c r="AL295" s="91">
        <v>23</v>
      </c>
      <c r="AM295" s="93">
        <v>19</v>
      </c>
      <c r="AN295" s="93">
        <v>210</v>
      </c>
      <c r="AO295" s="96">
        <v>45005</v>
      </c>
      <c r="AP295" s="96">
        <f t="shared" si="90"/>
        <v>23019</v>
      </c>
      <c r="AQ295" t="s">
        <v>298</v>
      </c>
      <c r="AR295">
        <f t="shared" si="91"/>
        <v>2345005</v>
      </c>
      <c r="AS295" s="1">
        <v>9</v>
      </c>
      <c r="AU295" s="1"/>
      <c r="AW295" s="53"/>
      <c r="AX295" s="117"/>
    </row>
    <row r="296" spans="1:50" ht="14" hidden="1" customHeight="1" outlineLevel="1" x14ac:dyDescent="0.2">
      <c r="A296" t="s">
        <v>2476</v>
      </c>
      <c r="B296" s="9" t="s">
        <v>2109</v>
      </c>
      <c r="C296" s="1">
        <f t="shared" si="89"/>
        <v>477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 t="shared" si="93"/>
        <v>3</v>
      </c>
      <c r="G296" s="1">
        <f t="shared" si="105"/>
        <v>179</v>
      </c>
      <c r="H296" s="2">
        <f t="shared" si="106"/>
        <v>0.37526205450733752</v>
      </c>
      <c r="I296" s="8"/>
      <c r="J296" s="2">
        <f t="shared" si="94"/>
        <v>0.27463312368972748</v>
      </c>
      <c r="K296" s="2">
        <f t="shared" si="95"/>
        <v>0.64989517819706499</v>
      </c>
      <c r="L296" s="2">
        <f t="shared" si="96"/>
        <v>5.0314465408805034E-2</v>
      </c>
      <c r="M296" s="2">
        <f t="shared" si="97"/>
        <v>2.5157232704402496E-2</v>
      </c>
      <c r="N296" s="56">
        <v>131</v>
      </c>
      <c r="O296" s="56">
        <v>310</v>
      </c>
      <c r="P296" s="56">
        <v>24</v>
      </c>
      <c r="Q296" s="56"/>
      <c r="R296" s="56"/>
      <c r="S296" s="56"/>
      <c r="T296" s="57"/>
      <c r="X296" s="53">
        <v>0</v>
      </c>
      <c r="Y296" s="53">
        <v>12</v>
      </c>
      <c r="Z296" s="53"/>
      <c r="AA296" s="53"/>
      <c r="AB296" s="53"/>
      <c r="AG296" t="str">
        <f t="shared" si="92"/>
        <v>Mercer</v>
      </c>
      <c r="AH296" t="s">
        <v>1798</v>
      </c>
      <c r="AI296">
        <v>2</v>
      </c>
      <c r="AK296">
        <v>2</v>
      </c>
      <c r="AL296" s="91">
        <v>23</v>
      </c>
      <c r="AM296" s="93">
        <v>25</v>
      </c>
      <c r="AN296" s="93">
        <v>90</v>
      </c>
      <c r="AO296" s="96">
        <v>45110</v>
      </c>
      <c r="AP296" s="96">
        <f t="shared" si="90"/>
        <v>23025</v>
      </c>
      <c r="AQ296" t="s">
        <v>298</v>
      </c>
      <c r="AR296">
        <f t="shared" si="91"/>
        <v>2345110</v>
      </c>
      <c r="AS296" s="1">
        <v>7</v>
      </c>
      <c r="AU296" s="1"/>
      <c r="AW296" s="53"/>
      <c r="AX296" s="117"/>
    </row>
    <row r="297" spans="1:50" ht="14" hidden="1" customHeight="1" outlineLevel="1" x14ac:dyDescent="0.2">
      <c r="A297" t="s">
        <v>2092</v>
      </c>
      <c r="B297" s="9" t="s">
        <v>2109</v>
      </c>
      <c r="C297" s="1">
        <f t="shared" si="89"/>
        <v>135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 t="shared" si="93"/>
        <v>4</v>
      </c>
      <c r="G297" s="1">
        <f t="shared" si="105"/>
        <v>84</v>
      </c>
      <c r="H297" s="2">
        <f t="shared" si="106"/>
        <v>0.62222222222222223</v>
      </c>
      <c r="I297" s="8"/>
      <c r="J297" s="2">
        <f t="shared" si="94"/>
        <v>0.16296296296296298</v>
      </c>
      <c r="K297" s="2">
        <f t="shared" si="95"/>
        <v>0.78518518518518521</v>
      </c>
      <c r="L297" s="2">
        <f t="shared" si="96"/>
        <v>1.4814814814814815E-2</v>
      </c>
      <c r="M297" s="2">
        <f t="shared" si="97"/>
        <v>3.7037037037037E-2</v>
      </c>
      <c r="N297" s="56">
        <v>22</v>
      </c>
      <c r="O297" s="56">
        <v>106</v>
      </c>
      <c r="P297" s="56">
        <v>2</v>
      </c>
      <c r="Q297" s="56"/>
      <c r="R297" s="56"/>
      <c r="S297" s="56"/>
      <c r="T297" s="57"/>
      <c r="X297" s="53">
        <v>0</v>
      </c>
      <c r="Y297" s="53">
        <v>5</v>
      </c>
      <c r="Z297" s="53"/>
      <c r="AA297" s="53"/>
      <c r="AB297" s="53"/>
      <c r="AG297" t="str">
        <f t="shared" si="92"/>
        <v>Merrill</v>
      </c>
      <c r="AH297" t="s">
        <v>2472</v>
      </c>
      <c r="AI297">
        <v>2</v>
      </c>
      <c r="AK297">
        <v>2</v>
      </c>
      <c r="AL297" s="91">
        <v>23</v>
      </c>
      <c r="AM297" s="93">
        <v>3</v>
      </c>
      <c r="AN297" s="93">
        <v>205</v>
      </c>
      <c r="AO297" s="96">
        <v>45180</v>
      </c>
      <c r="AP297" s="96">
        <f t="shared" si="90"/>
        <v>23003</v>
      </c>
      <c r="AQ297" t="s">
        <v>298</v>
      </c>
      <c r="AR297">
        <f t="shared" si="91"/>
        <v>2345180</v>
      </c>
      <c r="AS297" s="1">
        <v>1</v>
      </c>
      <c r="AU297" s="1"/>
      <c r="AW297" s="53"/>
      <c r="AX297" s="117"/>
    </row>
    <row r="298" spans="1:50" ht="14" hidden="1" customHeight="1" outlineLevel="1" x14ac:dyDescent="0.2">
      <c r="A298" t="s">
        <v>1769</v>
      </c>
      <c r="B298" s="9" t="s">
        <v>2109</v>
      </c>
      <c r="C298" s="1">
        <f t="shared" si="89"/>
        <v>1263</v>
      </c>
      <c r="D298" s="7">
        <f>IF(N298&gt;0, RANK(N298,(N298:P298,Q298:AE298)),0)</f>
        <v>2</v>
      </c>
      <c r="E298" s="7">
        <f>IF(O298&gt;0,RANK(O298,(N298:P298,Q298:AE298)),0)</f>
        <v>1</v>
      </c>
      <c r="F298" s="7">
        <f t="shared" si="93"/>
        <v>3</v>
      </c>
      <c r="G298" s="1">
        <f t="shared" si="105"/>
        <v>269</v>
      </c>
      <c r="H298" s="2">
        <f t="shared" si="106"/>
        <v>0.21298495645288995</v>
      </c>
      <c r="I298" s="8"/>
      <c r="J298" s="2">
        <f t="shared" si="94"/>
        <v>0.36104513064133015</v>
      </c>
      <c r="K298" s="2">
        <f t="shared" si="95"/>
        <v>0.5740300870942201</v>
      </c>
      <c r="L298" s="2">
        <f t="shared" si="96"/>
        <v>4.1963578780680917E-2</v>
      </c>
      <c r="M298" s="2">
        <f t="shared" si="97"/>
        <v>2.2961203483768837E-2</v>
      </c>
      <c r="N298" s="56">
        <v>456</v>
      </c>
      <c r="O298" s="56">
        <v>725</v>
      </c>
      <c r="P298" s="56">
        <v>53</v>
      </c>
      <c r="Q298" s="56"/>
      <c r="R298" s="56"/>
      <c r="S298" s="56"/>
      <c r="T298" s="57"/>
      <c r="X298" s="53">
        <v>0</v>
      </c>
      <c r="Y298" s="53">
        <v>29</v>
      </c>
      <c r="Z298" s="53"/>
      <c r="AA298" s="53"/>
      <c r="AB298" s="53"/>
      <c r="AG298" t="str">
        <f t="shared" si="92"/>
        <v>Mexico</v>
      </c>
      <c r="AH298" t="s">
        <v>150</v>
      </c>
      <c r="AI298">
        <v>2</v>
      </c>
      <c r="AK298">
        <v>2</v>
      </c>
      <c r="AL298" s="91">
        <v>23</v>
      </c>
      <c r="AM298" s="93">
        <v>17</v>
      </c>
      <c r="AN298" s="93">
        <v>95</v>
      </c>
      <c r="AO298" s="96">
        <v>45285</v>
      </c>
      <c r="AP298" s="96">
        <f t="shared" si="90"/>
        <v>23017</v>
      </c>
      <c r="AQ298" t="s">
        <v>298</v>
      </c>
      <c r="AR298">
        <f t="shared" si="91"/>
        <v>2345285</v>
      </c>
      <c r="AS298" s="1">
        <v>17</v>
      </c>
      <c r="AU298" s="1"/>
      <c r="AW298" s="53"/>
      <c r="AX298" s="117"/>
    </row>
    <row r="299" spans="1:50" ht="14" hidden="1" customHeight="1" outlineLevel="1" x14ac:dyDescent="0.2">
      <c r="A299" t="s">
        <v>1770</v>
      </c>
      <c r="B299" s="9" t="s">
        <v>2109</v>
      </c>
      <c r="C299" s="1">
        <f t="shared" si="89"/>
        <v>728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 t="shared" si="93"/>
        <v>4</v>
      </c>
      <c r="G299" s="1">
        <f t="shared" si="105"/>
        <v>184</v>
      </c>
      <c r="H299" s="2">
        <f t="shared" si="106"/>
        <v>0.25274725274725274</v>
      </c>
      <c r="I299" s="8"/>
      <c r="J299" s="2">
        <f t="shared" si="94"/>
        <v>0.34478021978021978</v>
      </c>
      <c r="K299" s="2">
        <f t="shared" si="95"/>
        <v>0.59752747252747251</v>
      </c>
      <c r="L299" s="2">
        <f t="shared" si="96"/>
        <v>2.7472527472527472E-2</v>
      </c>
      <c r="M299" s="2">
        <f t="shared" si="97"/>
        <v>3.0219780219780237E-2</v>
      </c>
      <c r="N299" s="56">
        <v>251</v>
      </c>
      <c r="O299" s="56">
        <v>435</v>
      </c>
      <c r="P299" s="56">
        <v>20</v>
      </c>
      <c r="Q299" s="56"/>
      <c r="R299" s="56"/>
      <c r="S299" s="56"/>
      <c r="T299" s="57"/>
      <c r="X299" s="53">
        <v>1</v>
      </c>
      <c r="Y299" s="53">
        <v>21</v>
      </c>
      <c r="Z299" s="53"/>
      <c r="AA299" s="53"/>
      <c r="AB299" s="53"/>
      <c r="AG299" t="str">
        <f t="shared" si="92"/>
        <v>Milbridge</v>
      </c>
      <c r="AH299" t="s">
        <v>1845</v>
      </c>
      <c r="AI299">
        <v>2</v>
      </c>
      <c r="AK299">
        <v>2</v>
      </c>
      <c r="AL299" s="91">
        <v>23</v>
      </c>
      <c r="AM299" s="93">
        <v>29</v>
      </c>
      <c r="AN299" s="93">
        <v>150</v>
      </c>
      <c r="AO299" s="96">
        <v>45600</v>
      </c>
      <c r="AP299" s="96">
        <f t="shared" si="90"/>
        <v>23029</v>
      </c>
      <c r="AQ299" t="s">
        <v>298</v>
      </c>
      <c r="AR299">
        <f t="shared" si="91"/>
        <v>2345600</v>
      </c>
      <c r="AS299" s="1">
        <v>14</v>
      </c>
      <c r="AU299" s="1"/>
      <c r="AW299" s="53"/>
      <c r="AX299" s="117"/>
    </row>
    <row r="300" spans="1:50" ht="14" hidden="1" customHeight="1" outlineLevel="1" x14ac:dyDescent="0.2">
      <c r="A300" t="s">
        <v>1871</v>
      </c>
      <c r="B300" s="9" t="s">
        <v>2109</v>
      </c>
      <c r="C300" s="1">
        <f t="shared" si="89"/>
        <v>1854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 t="shared" si="93"/>
        <v>3</v>
      </c>
      <c r="G300" s="1">
        <f t="shared" si="105"/>
        <v>421</v>
      </c>
      <c r="H300" s="2">
        <f t="shared" si="106"/>
        <v>0.22707659115426107</v>
      </c>
      <c r="I300" s="8"/>
      <c r="J300" s="2">
        <f t="shared" si="94"/>
        <v>0.3522114347357066</v>
      </c>
      <c r="K300" s="2">
        <f t="shared" si="95"/>
        <v>0.57928802588996764</v>
      </c>
      <c r="L300" s="2">
        <f t="shared" si="96"/>
        <v>5.3398058252427182E-2</v>
      </c>
      <c r="M300" s="2">
        <f t="shared" si="97"/>
        <v>1.5102481121898582E-2</v>
      </c>
      <c r="N300" s="56">
        <v>653</v>
      </c>
      <c r="O300" s="56">
        <v>1074</v>
      </c>
      <c r="P300" s="56">
        <v>99</v>
      </c>
      <c r="Q300" s="56"/>
      <c r="R300" s="56"/>
      <c r="S300" s="56"/>
      <c r="T300" s="57"/>
      <c r="X300" s="53">
        <v>2</v>
      </c>
      <c r="Y300" s="53">
        <v>26</v>
      </c>
      <c r="Z300" s="53"/>
      <c r="AA300" s="53"/>
      <c r="AB300" s="53"/>
      <c r="AG300" t="str">
        <f t="shared" si="92"/>
        <v>Milford</v>
      </c>
      <c r="AH300" t="s">
        <v>1369</v>
      </c>
      <c r="AI300">
        <v>2</v>
      </c>
      <c r="AK300">
        <v>2</v>
      </c>
      <c r="AL300" s="91">
        <v>23</v>
      </c>
      <c r="AM300" s="93">
        <v>19</v>
      </c>
      <c r="AN300" s="93">
        <v>215</v>
      </c>
      <c r="AO300" s="96">
        <v>45670</v>
      </c>
      <c r="AP300" s="96">
        <f t="shared" si="90"/>
        <v>23019</v>
      </c>
      <c r="AQ300" t="s">
        <v>298</v>
      </c>
      <c r="AR300">
        <f t="shared" si="91"/>
        <v>2345670</v>
      </c>
      <c r="AS300" s="1">
        <v>13</v>
      </c>
      <c r="AU300" s="1"/>
      <c r="AW300" s="53"/>
      <c r="AX300" s="117"/>
    </row>
    <row r="301" spans="1:50" ht="14" hidden="1" customHeight="1" outlineLevel="1" x14ac:dyDescent="0.2">
      <c r="A301" t="s">
        <v>945</v>
      </c>
      <c r="B301" s="9" t="s">
        <v>2109</v>
      </c>
      <c r="C301" s="1">
        <f t="shared" si="89"/>
        <v>2386</v>
      </c>
      <c r="D301" s="7">
        <f>IF(N301&gt;0, RANK(N301,(N301:P301,Q301:AE301)),0)</f>
        <v>2</v>
      </c>
      <c r="E301" s="7">
        <f>IF(O301&gt;0,RANK(O301,(N301:P301,Q301:AE301)),0)</f>
        <v>1</v>
      </c>
      <c r="F301" s="7">
        <f t="shared" si="93"/>
        <v>3</v>
      </c>
      <c r="G301" s="1">
        <f t="shared" si="105"/>
        <v>775</v>
      </c>
      <c r="H301" s="2">
        <f t="shared" si="106"/>
        <v>0.32481139983235541</v>
      </c>
      <c r="I301" s="8"/>
      <c r="J301" s="2">
        <f t="shared" si="94"/>
        <v>0.30804694048616932</v>
      </c>
      <c r="K301" s="2">
        <f t="shared" si="95"/>
        <v>0.63285834031852473</v>
      </c>
      <c r="L301" s="2">
        <f t="shared" si="96"/>
        <v>3.5205364626990782E-2</v>
      </c>
      <c r="M301" s="2">
        <f t="shared" si="97"/>
        <v>2.3889354568315174E-2</v>
      </c>
      <c r="N301" s="56">
        <v>735</v>
      </c>
      <c r="O301" s="56">
        <v>1510</v>
      </c>
      <c r="P301" s="56">
        <v>84</v>
      </c>
      <c r="Q301" s="56"/>
      <c r="R301" s="56"/>
      <c r="S301" s="56"/>
      <c r="T301" s="57"/>
      <c r="X301" s="53">
        <v>0</v>
      </c>
      <c r="Y301" s="53">
        <v>57</v>
      </c>
      <c r="Z301" s="53"/>
      <c r="AA301" s="53"/>
      <c r="AB301" s="53"/>
      <c r="AG301" t="str">
        <f t="shared" si="92"/>
        <v>Millinocket</v>
      </c>
      <c r="AH301" t="s">
        <v>1369</v>
      </c>
      <c r="AI301">
        <v>2</v>
      </c>
      <c r="AK301">
        <v>2</v>
      </c>
      <c r="AL301" s="91">
        <v>23</v>
      </c>
      <c r="AM301" s="93">
        <v>19</v>
      </c>
      <c r="AN301" s="93">
        <v>220</v>
      </c>
      <c r="AO301" s="96">
        <v>45810</v>
      </c>
      <c r="AP301" s="96">
        <f t="shared" si="90"/>
        <v>23019</v>
      </c>
      <c r="AQ301" t="s">
        <v>298</v>
      </c>
      <c r="AR301">
        <f t="shared" si="91"/>
        <v>2345810</v>
      </c>
      <c r="AS301" s="1">
        <v>31</v>
      </c>
      <c r="AU301" s="1"/>
      <c r="AW301" s="53"/>
      <c r="AX301" s="117"/>
    </row>
    <row r="302" spans="1:50" ht="14" hidden="1" customHeight="1" outlineLevel="1" x14ac:dyDescent="0.2">
      <c r="A302" t="s">
        <v>3051</v>
      </c>
      <c r="B302" s="9" t="s">
        <v>2109</v>
      </c>
      <c r="C302" s="1">
        <f t="shared" si="89"/>
        <v>172</v>
      </c>
      <c r="D302" s="7">
        <f>IF(N302&gt;0, RANK(N302,(N302:P302,Q302:AE302)),0)</f>
        <v>2</v>
      </c>
      <c r="E302" s="7">
        <f>IF(O302&gt;0,RANK(O302,(N302:P302,Q302:AE302)),0)</f>
        <v>1</v>
      </c>
      <c r="F302" s="7">
        <f t="shared" si="93"/>
        <v>4</v>
      </c>
      <c r="G302" s="1">
        <f t="shared" si="105"/>
        <v>51</v>
      </c>
      <c r="H302" s="2">
        <f t="shared" si="106"/>
        <v>0.29651162790697677</v>
      </c>
      <c r="I302" s="8"/>
      <c r="J302" s="2">
        <f t="shared" si="94"/>
        <v>0.33139534883720928</v>
      </c>
      <c r="K302" s="2">
        <f t="shared" si="95"/>
        <v>0.62790697674418605</v>
      </c>
      <c r="L302" s="2">
        <f t="shared" si="96"/>
        <v>1.1627906976744186E-2</v>
      </c>
      <c r="M302" s="2">
        <f t="shared" si="97"/>
        <v>2.9069767441860538E-2</v>
      </c>
      <c r="N302" s="56">
        <v>57</v>
      </c>
      <c r="O302" s="56">
        <v>108</v>
      </c>
      <c r="P302" s="56">
        <v>2</v>
      </c>
      <c r="Q302" s="56"/>
      <c r="R302" s="56"/>
      <c r="S302" s="56"/>
      <c r="T302" s="57"/>
      <c r="X302" s="53">
        <v>0</v>
      </c>
      <c r="Y302" s="53">
        <v>5</v>
      </c>
      <c r="Z302" s="53"/>
      <c r="AA302" s="53"/>
      <c r="AB302" s="53"/>
      <c r="AG302" t="str">
        <f t="shared" si="92"/>
        <v xml:space="preserve"> Millinocket Penobscots</v>
      </c>
      <c r="AH302" t="s">
        <v>1369</v>
      </c>
      <c r="AI302">
        <v>2</v>
      </c>
      <c r="AK302">
        <v>2</v>
      </c>
      <c r="AL302" s="91">
        <v>23</v>
      </c>
      <c r="AM302" s="93">
        <v>19</v>
      </c>
      <c r="AO302" s="166">
        <v>45811</v>
      </c>
      <c r="AP302" s="96">
        <f t="shared" si="90"/>
        <v>23019</v>
      </c>
      <c r="AQ302" t="s">
        <v>2328</v>
      </c>
      <c r="AR302">
        <f t="shared" si="91"/>
        <v>2345811</v>
      </c>
      <c r="AS302" s="1">
        <v>0</v>
      </c>
      <c r="AU302" s="1"/>
      <c r="AW302" s="53"/>
      <c r="AX302" s="117"/>
    </row>
    <row r="303" spans="1:50" ht="14" hidden="1" customHeight="1" outlineLevel="1" x14ac:dyDescent="0.2">
      <c r="A303" t="s">
        <v>3052</v>
      </c>
      <c r="B303" s="9" t="s">
        <v>2109</v>
      </c>
      <c r="C303" s="1">
        <f t="shared" si="89"/>
        <v>84</v>
      </c>
      <c r="D303" s="7">
        <f>IF(N303&gt;0, RANK(N303,(N303:P303,Q303:AE303)),0)</f>
        <v>2</v>
      </c>
      <c r="E303" s="7">
        <f>IF(O303&gt;0,RANK(O303,(N303:P303,Q303:AE303)),0)</f>
        <v>1</v>
      </c>
      <c r="F303" s="7">
        <f t="shared" si="93"/>
        <v>0</v>
      </c>
      <c r="G303" s="1">
        <f t="shared" si="105"/>
        <v>42</v>
      </c>
      <c r="H303" s="2">
        <f t="shared" si="106"/>
        <v>0.5</v>
      </c>
      <c r="I303" s="8"/>
      <c r="J303" s="2">
        <f t="shared" si="94"/>
        <v>0.25</v>
      </c>
      <c r="K303" s="2">
        <f t="shared" si="95"/>
        <v>0.75</v>
      </c>
      <c r="L303" s="2">
        <f t="shared" si="96"/>
        <v>0</v>
      </c>
      <c r="M303" s="2">
        <f t="shared" si="97"/>
        <v>0</v>
      </c>
      <c r="N303" s="56">
        <v>21</v>
      </c>
      <c r="O303" s="56">
        <v>63</v>
      </c>
      <c r="P303" s="56">
        <v>0</v>
      </c>
      <c r="Q303" s="56"/>
      <c r="R303" s="56"/>
      <c r="S303" s="56"/>
      <c r="T303" s="57"/>
      <c r="X303" s="53">
        <v>0</v>
      </c>
      <c r="Y303" s="53">
        <v>0</v>
      </c>
      <c r="Z303" s="53"/>
      <c r="AA303" s="53"/>
      <c r="AB303" s="53"/>
      <c r="AG303" t="str">
        <f t="shared" si="92"/>
        <v xml:space="preserve"> Millinocket Piscataquiss</v>
      </c>
      <c r="AH303" t="s">
        <v>655</v>
      </c>
      <c r="AI303">
        <v>2</v>
      </c>
      <c r="AK303">
        <v>2</v>
      </c>
      <c r="AL303" s="91">
        <v>23</v>
      </c>
      <c r="AM303" s="93">
        <v>21</v>
      </c>
      <c r="AO303" s="166">
        <v>45812</v>
      </c>
      <c r="AP303" s="96">
        <f t="shared" si="90"/>
        <v>23021</v>
      </c>
      <c r="AQ303" t="s">
        <v>2328</v>
      </c>
      <c r="AR303">
        <f t="shared" si="91"/>
        <v>2345812</v>
      </c>
      <c r="AS303" s="1">
        <v>4</v>
      </c>
      <c r="AU303" s="1"/>
      <c r="AW303" s="53"/>
      <c r="AX303" s="117"/>
    </row>
    <row r="304" spans="1:50" ht="14" hidden="1" customHeight="1" outlineLevel="1" x14ac:dyDescent="0.2">
      <c r="A304" t="s">
        <v>1811</v>
      </c>
      <c r="B304" s="9" t="s">
        <v>2109</v>
      </c>
      <c r="C304" s="1">
        <f t="shared" si="89"/>
        <v>1223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 t="shared" si="93"/>
        <v>3</v>
      </c>
      <c r="G304" s="1">
        <f t="shared" si="105"/>
        <v>507</v>
      </c>
      <c r="H304" s="2">
        <f t="shared" si="106"/>
        <v>0.4145543744889616</v>
      </c>
      <c r="I304" s="8"/>
      <c r="J304" s="2">
        <f t="shared" si="94"/>
        <v>0.26246933769419462</v>
      </c>
      <c r="K304" s="2">
        <f t="shared" si="95"/>
        <v>0.67702371218315616</v>
      </c>
      <c r="L304" s="2">
        <f t="shared" si="96"/>
        <v>3.761242845461979E-2</v>
      </c>
      <c r="M304" s="2">
        <f t="shared" si="97"/>
        <v>2.2894521668029383E-2</v>
      </c>
      <c r="N304" s="56">
        <v>321</v>
      </c>
      <c r="O304" s="56">
        <v>828</v>
      </c>
      <c r="P304" s="56">
        <v>46</v>
      </c>
      <c r="Q304" s="56"/>
      <c r="R304" s="56"/>
      <c r="S304" s="56"/>
      <c r="T304" s="57"/>
      <c r="X304" s="53">
        <v>0</v>
      </c>
      <c r="Y304" s="53">
        <v>28</v>
      </c>
      <c r="Z304" s="53"/>
      <c r="AA304" s="53"/>
      <c r="AB304" s="53"/>
      <c r="AG304" t="str">
        <f t="shared" si="92"/>
        <v>Milo</v>
      </c>
      <c r="AH304" t="s">
        <v>655</v>
      </c>
      <c r="AI304">
        <v>2</v>
      </c>
      <c r="AK304">
        <v>2</v>
      </c>
      <c r="AL304" s="91">
        <v>23</v>
      </c>
      <c r="AM304" s="93">
        <v>21</v>
      </c>
      <c r="AN304" s="93">
        <v>65</v>
      </c>
      <c r="AO304" s="96">
        <v>46020</v>
      </c>
      <c r="AP304" s="96">
        <f t="shared" si="90"/>
        <v>23021</v>
      </c>
      <c r="AQ304" t="s">
        <v>298</v>
      </c>
      <c r="AR304">
        <f t="shared" si="91"/>
        <v>2346020</v>
      </c>
      <c r="AS304" s="1">
        <v>8</v>
      </c>
      <c r="AU304" s="1"/>
      <c r="AW304" s="53"/>
      <c r="AX304" s="117"/>
    </row>
    <row r="305" spans="1:50" ht="14" hidden="1" customHeight="1" outlineLevel="1" x14ac:dyDescent="0.2">
      <c r="A305" t="s">
        <v>2157</v>
      </c>
      <c r="B305" s="9" t="s">
        <v>2109</v>
      </c>
      <c r="C305" s="1">
        <f t="shared" si="89"/>
        <v>0</v>
      </c>
      <c r="D305" s="7">
        <f>IF(N305&gt;0, RANK(N305,(N305:P305,Q305:AE305)),0)</f>
        <v>0</v>
      </c>
      <c r="E305" s="7">
        <f>IF(O305&gt;0,RANK(O305,(N305:P305,Q305:AE305)),0)</f>
        <v>0</v>
      </c>
      <c r="F305" s="7">
        <f t="shared" si="93"/>
        <v>0</v>
      </c>
      <c r="G305" s="1">
        <f t="shared" si="105"/>
        <v>0</v>
      </c>
      <c r="H305" s="2">
        <f t="shared" si="106"/>
        <v>0</v>
      </c>
      <c r="I305" s="8"/>
      <c r="J305" s="2" t="str">
        <f t="shared" si="94"/>
        <v>-</v>
      </c>
      <c r="K305" s="2" t="str">
        <f t="shared" si="95"/>
        <v>-</v>
      </c>
      <c r="L305" s="2" t="str">
        <f t="shared" si="96"/>
        <v>-</v>
      </c>
      <c r="M305" s="2" t="str">
        <f t="shared" si="97"/>
        <v>-</v>
      </c>
      <c r="N305" s="56"/>
      <c r="O305" s="56"/>
      <c r="P305" s="56"/>
      <c r="Q305" s="56"/>
      <c r="R305" s="56"/>
      <c r="S305" s="56"/>
      <c r="T305" s="57"/>
      <c r="Y305" s="53"/>
      <c r="Z305" s="53"/>
      <c r="AA305" s="53"/>
      <c r="AB305" s="53"/>
      <c r="AG305" t="str">
        <f>A305</f>
        <v>Milton</v>
      </c>
      <c r="AH305" t="s">
        <v>150</v>
      </c>
      <c r="AI305">
        <v>2</v>
      </c>
      <c r="AK305">
        <v>2</v>
      </c>
      <c r="AL305" s="91">
        <v>23</v>
      </c>
      <c r="AM305" s="93">
        <v>17</v>
      </c>
      <c r="AN305" s="93">
        <v>97</v>
      </c>
      <c r="AO305" s="96">
        <v>46105</v>
      </c>
      <c r="AP305" s="96">
        <f t="shared" si="90"/>
        <v>23017</v>
      </c>
      <c r="AQ305" t="s">
        <v>2328</v>
      </c>
      <c r="AR305">
        <f t="shared" si="91"/>
        <v>2346105</v>
      </c>
      <c r="AU305" s="1"/>
      <c r="AW305" s="53"/>
      <c r="AX305" s="117"/>
    </row>
    <row r="306" spans="1:50" ht="14" hidden="1" customHeight="1" outlineLevel="1" x14ac:dyDescent="0.2">
      <c r="A306" t="s">
        <v>1812</v>
      </c>
      <c r="B306" s="9" t="s">
        <v>2109</v>
      </c>
      <c r="C306" s="1">
        <f t="shared" si="89"/>
        <v>1776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 t="shared" si="93"/>
        <v>3</v>
      </c>
      <c r="G306" s="1">
        <f t="shared" si="105"/>
        <v>660</v>
      </c>
      <c r="H306" s="2">
        <f t="shared" si="106"/>
        <v>0.3716216216216216</v>
      </c>
      <c r="I306" s="8"/>
      <c r="J306" s="2">
        <f t="shared" si="94"/>
        <v>0.28997747747747749</v>
      </c>
      <c r="K306" s="2">
        <f t="shared" si="95"/>
        <v>0.66159909909909909</v>
      </c>
      <c r="L306" s="2">
        <f t="shared" si="96"/>
        <v>3.3783783783783786E-2</v>
      </c>
      <c r="M306" s="2">
        <f t="shared" si="97"/>
        <v>1.4639639639639643E-2</v>
      </c>
      <c r="N306" s="56">
        <v>515</v>
      </c>
      <c r="O306" s="56">
        <v>1175</v>
      </c>
      <c r="P306" s="56">
        <v>60</v>
      </c>
      <c r="Q306" s="56"/>
      <c r="R306" s="56"/>
      <c r="S306" s="56"/>
      <c r="T306" s="57"/>
      <c r="X306" s="53">
        <v>0</v>
      </c>
      <c r="Y306" s="53">
        <v>26</v>
      </c>
      <c r="Z306" s="53"/>
      <c r="AA306" s="53"/>
      <c r="AB306" s="53"/>
      <c r="AG306" t="str">
        <f t="shared" si="92"/>
        <v>Minot</v>
      </c>
      <c r="AH306" t="s">
        <v>96</v>
      </c>
      <c r="AI306">
        <v>2</v>
      </c>
      <c r="AK306">
        <v>2</v>
      </c>
      <c r="AL306" s="91">
        <v>23</v>
      </c>
      <c r="AM306" s="93">
        <v>1</v>
      </c>
      <c r="AN306" s="93">
        <v>50</v>
      </c>
      <c r="AO306" s="96">
        <v>46160</v>
      </c>
      <c r="AP306" s="96">
        <f t="shared" si="90"/>
        <v>23001</v>
      </c>
      <c r="AQ306" t="s">
        <v>298</v>
      </c>
      <c r="AR306">
        <f t="shared" si="91"/>
        <v>2346160</v>
      </c>
      <c r="AS306" s="1">
        <v>13</v>
      </c>
      <c r="AU306" s="1"/>
      <c r="AW306" s="53"/>
      <c r="AX306" s="117"/>
    </row>
    <row r="307" spans="1:50" ht="14" hidden="1" customHeight="1" outlineLevel="1" x14ac:dyDescent="0.2">
      <c r="A307" t="s">
        <v>2587</v>
      </c>
      <c r="B307" s="9" t="s">
        <v>2109</v>
      </c>
      <c r="C307" s="1">
        <f t="shared" si="89"/>
        <v>0</v>
      </c>
      <c r="D307" s="7">
        <f>IF(N307&gt;0, RANK(N307,(N307:P307,Q307:AE307)),0)</f>
        <v>0</v>
      </c>
      <c r="E307" s="7">
        <f>IF(O307&gt;0,RANK(O307,(N307:P307,Q307:AE307)),0)</f>
        <v>0</v>
      </c>
      <c r="F307" s="7">
        <f>IF(P307&gt;0,RANK(P307,(N307:AE307)),0)</f>
        <v>0</v>
      </c>
      <c r="G307" s="1">
        <f>IF(C307&gt;0,MAX(N307:P307)-LARGE(N307:P307,2),0)</f>
        <v>0</v>
      </c>
      <c r="H307" s="2">
        <f>IF(C307&gt;0,G307/C307,0)</f>
        <v>0</v>
      </c>
      <c r="I307" s="8"/>
      <c r="J307" s="2" t="str">
        <f>IF(C307=0,"-",N307/C307)</f>
        <v>-</v>
      </c>
      <c r="K307" s="2" t="str">
        <f>IF(C307=0,"-",O307/C307)</f>
        <v>-</v>
      </c>
      <c r="L307" s="2" t="str">
        <f>IF(C307=0,"-",P307/C307)</f>
        <v>-</v>
      </c>
      <c r="M307" s="2" t="str">
        <f>IF(C307=0,"-",(1-J307-K307-L307))</f>
        <v>-</v>
      </c>
      <c r="N307" s="56"/>
      <c r="O307" s="56"/>
      <c r="P307" s="56"/>
      <c r="Q307" s="56"/>
      <c r="R307" s="56"/>
      <c r="S307" s="56"/>
      <c r="T307" s="57"/>
      <c r="Y307" s="53"/>
      <c r="Z307" s="53"/>
      <c r="AA307" s="53"/>
      <c r="AB307" s="53"/>
      <c r="AG307" t="str">
        <f t="shared" si="92"/>
        <v>Molunkus</v>
      </c>
      <c r="AH307" t="s">
        <v>2472</v>
      </c>
      <c r="AI307">
        <v>2</v>
      </c>
      <c r="AK307">
        <v>2</v>
      </c>
      <c r="AL307" s="91">
        <v>23</v>
      </c>
      <c r="AM307" s="93">
        <v>3</v>
      </c>
      <c r="AO307" s="166">
        <v>46280</v>
      </c>
      <c r="AP307" s="96">
        <f t="shared" si="90"/>
        <v>23003</v>
      </c>
      <c r="AQ307" t="s">
        <v>2328</v>
      </c>
      <c r="AR307">
        <f t="shared" si="91"/>
        <v>2346280</v>
      </c>
      <c r="AU307" s="1"/>
      <c r="AW307" s="53"/>
      <c r="AX307" s="117"/>
    </row>
    <row r="308" spans="1:50" ht="14" hidden="1" customHeight="1" outlineLevel="1" x14ac:dyDescent="0.2">
      <c r="A308" t="s">
        <v>1302</v>
      </c>
      <c r="B308" s="9" t="s">
        <v>2109</v>
      </c>
      <c r="C308" s="1">
        <f t="shared" si="89"/>
        <v>62</v>
      </c>
      <c r="D308" s="7">
        <f>IF(N308&gt;0, RANK(N308,(N308:P308,Q308:AE308)),0)</f>
        <v>1</v>
      </c>
      <c r="E308" s="7">
        <f>IF(O308&gt;0,RANK(O308,(N308:P308,Q308:AE308)),0)</f>
        <v>3</v>
      </c>
      <c r="F308" s="7">
        <f t="shared" si="93"/>
        <v>2</v>
      </c>
      <c r="G308" s="1">
        <f t="shared" si="105"/>
        <v>32</v>
      </c>
      <c r="H308" s="2">
        <f t="shared" si="106"/>
        <v>0.5161290322580645</v>
      </c>
      <c r="I308" s="8"/>
      <c r="J308" s="2">
        <f t="shared" si="94"/>
        <v>0.69354838709677424</v>
      </c>
      <c r="K308" s="2">
        <f t="shared" si="95"/>
        <v>0.11290322580645161</v>
      </c>
      <c r="L308" s="2">
        <f t="shared" si="96"/>
        <v>0.17741935483870969</v>
      </c>
      <c r="M308" s="2">
        <f t="shared" si="97"/>
        <v>1.6129032258064446E-2</v>
      </c>
      <c r="N308" s="56">
        <v>43</v>
      </c>
      <c r="O308" s="56">
        <v>7</v>
      </c>
      <c r="P308" s="56">
        <v>11</v>
      </c>
      <c r="Q308" s="56"/>
      <c r="R308" s="56"/>
      <c r="S308" s="56"/>
      <c r="T308" s="57"/>
      <c r="X308" s="53">
        <v>0</v>
      </c>
      <c r="Y308" s="53">
        <v>1</v>
      </c>
      <c r="Z308" s="53"/>
      <c r="AA308" s="53"/>
      <c r="AB308" s="53"/>
      <c r="AG308" t="str">
        <f t="shared" si="92"/>
        <v>Monhegan</v>
      </c>
      <c r="AH308" t="s">
        <v>181</v>
      </c>
      <c r="AI308">
        <v>1</v>
      </c>
      <c r="AK308">
        <v>2</v>
      </c>
      <c r="AL308" s="91">
        <v>23</v>
      </c>
      <c r="AM308" s="93">
        <v>15</v>
      </c>
      <c r="AN308" s="93">
        <v>55</v>
      </c>
      <c r="AO308" s="96">
        <v>46335</v>
      </c>
      <c r="AP308" s="96">
        <f t="shared" si="90"/>
        <v>23015</v>
      </c>
      <c r="AQ308" t="s">
        <v>15</v>
      </c>
      <c r="AR308">
        <f t="shared" si="91"/>
        <v>2346335</v>
      </c>
      <c r="AS308" s="1">
        <v>1</v>
      </c>
      <c r="AU308" s="1"/>
      <c r="AW308" s="53"/>
      <c r="AX308" s="117"/>
    </row>
    <row r="309" spans="1:50" ht="14" hidden="1" customHeight="1" outlineLevel="1" x14ac:dyDescent="0.2">
      <c r="A309" t="s">
        <v>458</v>
      </c>
      <c r="B309" s="9" t="s">
        <v>2109</v>
      </c>
      <c r="C309" s="1">
        <f t="shared" si="89"/>
        <v>2575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 t="shared" si="93"/>
        <v>3</v>
      </c>
      <c r="G309" s="1">
        <f t="shared" si="105"/>
        <v>704</v>
      </c>
      <c r="H309" s="2">
        <f t="shared" si="106"/>
        <v>0.27339805825242719</v>
      </c>
      <c r="I309" s="8"/>
      <c r="J309" s="2">
        <f t="shared" si="94"/>
        <v>0.33359223300970875</v>
      </c>
      <c r="K309" s="2">
        <f t="shared" si="95"/>
        <v>0.60699029126213588</v>
      </c>
      <c r="L309" s="2">
        <f t="shared" si="96"/>
        <v>4.3883495145631071E-2</v>
      </c>
      <c r="M309" s="2">
        <f t="shared" si="97"/>
        <v>1.5533980582524295E-2</v>
      </c>
      <c r="N309" s="56">
        <v>859</v>
      </c>
      <c r="O309" s="56">
        <v>1563</v>
      </c>
      <c r="P309" s="56">
        <v>113</v>
      </c>
      <c r="Q309" s="56"/>
      <c r="R309" s="56"/>
      <c r="S309" s="56"/>
      <c r="T309" s="57"/>
      <c r="X309" s="53">
        <v>0</v>
      </c>
      <c r="Y309" s="53">
        <v>40</v>
      </c>
      <c r="Z309" s="53"/>
      <c r="AA309" s="53"/>
      <c r="AB309" s="53"/>
      <c r="AG309" t="str">
        <f t="shared" si="92"/>
        <v>Monmouth</v>
      </c>
      <c r="AH309" t="s">
        <v>270</v>
      </c>
      <c r="AI309">
        <v>2</v>
      </c>
      <c r="AK309">
        <v>2</v>
      </c>
      <c r="AL309" s="91">
        <v>23</v>
      </c>
      <c r="AM309" s="93">
        <v>11</v>
      </c>
      <c r="AN309" s="93">
        <v>70</v>
      </c>
      <c r="AO309" s="96">
        <v>46405</v>
      </c>
      <c r="AP309" s="96">
        <f t="shared" si="90"/>
        <v>23011</v>
      </c>
      <c r="AQ309" t="s">
        <v>298</v>
      </c>
      <c r="AR309">
        <f t="shared" si="91"/>
        <v>2346405</v>
      </c>
      <c r="AS309" s="1">
        <v>22</v>
      </c>
      <c r="AU309" s="1"/>
      <c r="AW309" s="53"/>
      <c r="AX309" s="117"/>
    </row>
    <row r="310" spans="1:50" ht="14" hidden="1" customHeight="1" outlineLevel="1" x14ac:dyDescent="0.2">
      <c r="A310" t="s">
        <v>2525</v>
      </c>
      <c r="B310" s="9" t="s">
        <v>2109</v>
      </c>
      <c r="C310" s="1">
        <f t="shared" si="89"/>
        <v>603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 t="shared" si="93"/>
        <v>3</v>
      </c>
      <c r="G310" s="1">
        <f t="shared" si="105"/>
        <v>58</v>
      </c>
      <c r="H310" s="2">
        <f t="shared" si="106"/>
        <v>9.6185737976782759E-2</v>
      </c>
      <c r="I310" s="8"/>
      <c r="J310" s="2">
        <f t="shared" si="94"/>
        <v>0.38474295190713104</v>
      </c>
      <c r="K310" s="2">
        <f t="shared" si="95"/>
        <v>0.48092868988391374</v>
      </c>
      <c r="L310" s="2">
        <f t="shared" si="96"/>
        <v>0.1111111111111111</v>
      </c>
      <c r="M310" s="2">
        <f t="shared" si="97"/>
        <v>2.3217247097844118E-2</v>
      </c>
      <c r="N310" s="56">
        <v>232</v>
      </c>
      <c r="O310" s="56">
        <v>290</v>
      </c>
      <c r="P310" s="56">
        <v>67</v>
      </c>
      <c r="Q310" s="56"/>
      <c r="R310" s="56"/>
      <c r="S310" s="56"/>
      <c r="T310" s="57"/>
      <c r="X310" s="53">
        <v>0</v>
      </c>
      <c r="Y310" s="53">
        <v>14</v>
      </c>
      <c r="Z310" s="53"/>
      <c r="AA310" s="53"/>
      <c r="AB310" s="53"/>
      <c r="AG310" t="str">
        <f t="shared" si="92"/>
        <v>Monroe</v>
      </c>
      <c r="AH310" t="s">
        <v>120</v>
      </c>
      <c r="AI310">
        <v>2</v>
      </c>
      <c r="AK310">
        <v>2</v>
      </c>
      <c r="AL310" s="91">
        <v>23</v>
      </c>
      <c r="AM310" s="93">
        <v>27</v>
      </c>
      <c r="AN310" s="93">
        <v>60</v>
      </c>
      <c r="AO310" s="96">
        <v>46475</v>
      </c>
      <c r="AP310" s="96">
        <f t="shared" si="90"/>
        <v>23027</v>
      </c>
      <c r="AQ310" t="s">
        <v>298</v>
      </c>
      <c r="AR310">
        <f t="shared" si="91"/>
        <v>2346475</v>
      </c>
      <c r="AS310" s="1">
        <v>5</v>
      </c>
      <c r="AU310" s="1"/>
      <c r="AW310" s="53"/>
      <c r="AX310" s="117"/>
    </row>
    <row r="311" spans="1:50" ht="14" hidden="1" customHeight="1" outlineLevel="1" x14ac:dyDescent="0.2">
      <c r="A311" t="s">
        <v>2100</v>
      </c>
      <c r="B311" s="9" t="s">
        <v>2109</v>
      </c>
      <c r="C311" s="1">
        <f t="shared" si="89"/>
        <v>473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 t="shared" si="93"/>
        <v>3</v>
      </c>
      <c r="G311" s="1">
        <f t="shared" si="105"/>
        <v>176</v>
      </c>
      <c r="H311" s="2">
        <f t="shared" si="106"/>
        <v>0.37209302325581395</v>
      </c>
      <c r="I311" s="8"/>
      <c r="J311" s="2">
        <f t="shared" si="94"/>
        <v>0.27906976744186046</v>
      </c>
      <c r="K311" s="2">
        <f t="shared" si="95"/>
        <v>0.65116279069767447</v>
      </c>
      <c r="L311" s="2">
        <f t="shared" si="96"/>
        <v>4.6511627906976744E-2</v>
      </c>
      <c r="M311" s="2">
        <f t="shared" si="97"/>
        <v>2.3255813953488275E-2</v>
      </c>
      <c r="N311" s="56">
        <v>132</v>
      </c>
      <c r="O311" s="56">
        <v>308</v>
      </c>
      <c r="P311" s="56">
        <v>22</v>
      </c>
      <c r="Q311" s="56"/>
      <c r="R311" s="56"/>
      <c r="S311" s="56"/>
      <c r="T311" s="57"/>
      <c r="X311" s="53">
        <v>0</v>
      </c>
      <c r="Y311" s="53">
        <v>11</v>
      </c>
      <c r="Z311" s="53"/>
      <c r="AA311" s="53"/>
      <c r="AB311" s="53"/>
      <c r="AG311" t="str">
        <f t="shared" si="92"/>
        <v>Monson</v>
      </c>
      <c r="AH311" t="s">
        <v>655</v>
      </c>
      <c r="AI311">
        <v>2</v>
      </c>
      <c r="AK311">
        <v>2</v>
      </c>
      <c r="AL311" s="91">
        <v>23</v>
      </c>
      <c r="AM311" s="93">
        <v>21</v>
      </c>
      <c r="AN311" s="93">
        <v>70</v>
      </c>
      <c r="AO311" s="96">
        <v>46580</v>
      </c>
      <c r="AP311" s="96">
        <f t="shared" si="90"/>
        <v>23021</v>
      </c>
      <c r="AQ311" t="s">
        <v>298</v>
      </c>
      <c r="AR311">
        <f t="shared" si="91"/>
        <v>2346580</v>
      </c>
      <c r="AS311" s="1">
        <v>11</v>
      </c>
      <c r="AU311" s="1"/>
      <c r="AW311" s="53"/>
      <c r="AX311" s="117"/>
    </row>
    <row r="312" spans="1:50" ht="14" hidden="1" customHeight="1" outlineLevel="1" x14ac:dyDescent="0.2">
      <c r="A312" t="s">
        <v>778</v>
      </c>
      <c r="B312" s="9" t="s">
        <v>2109</v>
      </c>
      <c r="C312" s="1">
        <f t="shared" si="89"/>
        <v>428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 t="shared" si="93"/>
        <v>4</v>
      </c>
      <c r="G312" s="1">
        <f t="shared" si="105"/>
        <v>281</v>
      </c>
      <c r="H312" s="2">
        <f t="shared" si="106"/>
        <v>0.65654205607476634</v>
      </c>
      <c r="I312" s="8"/>
      <c r="J312" s="2">
        <f t="shared" si="94"/>
        <v>0.14485981308411214</v>
      </c>
      <c r="K312" s="2">
        <f t="shared" si="95"/>
        <v>0.80140186915887845</v>
      </c>
      <c r="L312" s="2">
        <f t="shared" si="96"/>
        <v>2.336448598130841E-2</v>
      </c>
      <c r="M312" s="2">
        <f t="shared" si="97"/>
        <v>3.0373831775701025E-2</v>
      </c>
      <c r="N312" s="56">
        <v>62</v>
      </c>
      <c r="O312" s="56">
        <v>343</v>
      </c>
      <c r="P312" s="56">
        <v>10</v>
      </c>
      <c r="Q312" s="56"/>
      <c r="R312" s="56"/>
      <c r="S312" s="56"/>
      <c r="T312" s="57"/>
      <c r="X312" s="53">
        <v>0</v>
      </c>
      <c r="Y312" s="53">
        <v>13</v>
      </c>
      <c r="Z312" s="53"/>
      <c r="AA312" s="53"/>
      <c r="AB312" s="53"/>
      <c r="AG312" t="str">
        <f t="shared" si="92"/>
        <v>Monticello</v>
      </c>
      <c r="AH312" t="s">
        <v>2472</v>
      </c>
      <c r="AI312">
        <v>2</v>
      </c>
      <c r="AK312">
        <v>2</v>
      </c>
      <c r="AL312" s="91">
        <v>23</v>
      </c>
      <c r="AM312" s="93">
        <v>3</v>
      </c>
      <c r="AN312" s="93">
        <v>210</v>
      </c>
      <c r="AO312" s="96">
        <v>46685</v>
      </c>
      <c r="AP312" s="96">
        <f t="shared" si="90"/>
        <v>23003</v>
      </c>
      <c r="AQ312" t="s">
        <v>298</v>
      </c>
      <c r="AR312">
        <f t="shared" si="91"/>
        <v>2346685</v>
      </c>
      <c r="AS312" s="1">
        <v>8</v>
      </c>
      <c r="AU312" s="1"/>
      <c r="AW312" s="53"/>
      <c r="AX312" s="117"/>
    </row>
    <row r="313" spans="1:50" ht="14" hidden="1" customHeight="1" outlineLevel="1" x14ac:dyDescent="0.2">
      <c r="A313" t="s">
        <v>758</v>
      </c>
      <c r="B313" s="9" t="s">
        <v>2109</v>
      </c>
      <c r="C313" s="1">
        <f t="shared" si="89"/>
        <v>654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 t="shared" si="93"/>
        <v>3</v>
      </c>
      <c r="G313" s="1">
        <f t="shared" si="105"/>
        <v>21</v>
      </c>
      <c r="H313" s="2">
        <f t="shared" si="106"/>
        <v>3.2110091743119268E-2</v>
      </c>
      <c r="I313" s="8"/>
      <c r="J313" s="2">
        <f t="shared" si="94"/>
        <v>0.42966360856269115</v>
      </c>
      <c r="K313" s="2">
        <f t="shared" si="95"/>
        <v>0.46177370030581039</v>
      </c>
      <c r="L313" s="2">
        <f t="shared" si="96"/>
        <v>9.3272171253822631E-2</v>
      </c>
      <c r="M313" s="2">
        <f t="shared" si="97"/>
        <v>1.5290519877675837E-2</v>
      </c>
      <c r="N313" s="56">
        <v>281</v>
      </c>
      <c r="O313" s="56">
        <v>302</v>
      </c>
      <c r="P313" s="56">
        <v>61</v>
      </c>
      <c r="Q313" s="56"/>
      <c r="R313" s="56"/>
      <c r="S313" s="56"/>
      <c r="T313" s="57"/>
      <c r="X313" s="53">
        <v>0</v>
      </c>
      <c r="Y313" s="53">
        <v>10</v>
      </c>
      <c r="Z313" s="53"/>
      <c r="AA313" s="53"/>
      <c r="AB313" s="53"/>
      <c r="AG313" t="str">
        <f t="shared" si="92"/>
        <v>Montville</v>
      </c>
      <c r="AH313" t="s">
        <v>120</v>
      </c>
      <c r="AI313">
        <v>2</v>
      </c>
      <c r="AK313">
        <v>2</v>
      </c>
      <c r="AL313" s="91">
        <v>23</v>
      </c>
      <c r="AM313" s="93">
        <v>27</v>
      </c>
      <c r="AN313" s="93">
        <v>65</v>
      </c>
      <c r="AO313" s="96">
        <v>46790</v>
      </c>
      <c r="AP313" s="96">
        <f t="shared" si="90"/>
        <v>23027</v>
      </c>
      <c r="AQ313" t="s">
        <v>298</v>
      </c>
      <c r="AR313">
        <f t="shared" si="91"/>
        <v>2346790</v>
      </c>
      <c r="AS313" s="1">
        <v>4</v>
      </c>
      <c r="AU313" s="1"/>
      <c r="AW313" s="53"/>
      <c r="AX313" s="117"/>
    </row>
    <row r="314" spans="1:50" ht="14" hidden="1" customHeight="1" outlineLevel="1" x14ac:dyDescent="0.2">
      <c r="A314" t="s">
        <v>759</v>
      </c>
      <c r="B314" s="9" t="s">
        <v>2109</v>
      </c>
      <c r="C314" s="1">
        <f t="shared" si="89"/>
        <v>122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 t="shared" si="93"/>
        <v>3</v>
      </c>
      <c r="G314" s="1">
        <f t="shared" si="105"/>
        <v>97</v>
      </c>
      <c r="H314" s="2">
        <f t="shared" si="106"/>
        <v>0.79508196721311475</v>
      </c>
      <c r="I314" s="8"/>
      <c r="J314" s="2">
        <f t="shared" si="94"/>
        <v>8.1967213114754092E-2</v>
      </c>
      <c r="K314" s="2">
        <f t="shared" si="95"/>
        <v>0.87704918032786883</v>
      </c>
      <c r="L314" s="2">
        <f t="shared" si="96"/>
        <v>3.2786885245901641E-2</v>
      </c>
      <c r="M314" s="2">
        <f t="shared" si="97"/>
        <v>8.1967213114754536E-3</v>
      </c>
      <c r="N314" s="56">
        <v>10</v>
      </c>
      <c r="O314" s="56">
        <v>107</v>
      </c>
      <c r="P314" s="56">
        <v>4</v>
      </c>
      <c r="Q314" s="56"/>
      <c r="R314" s="56"/>
      <c r="S314" s="56"/>
      <c r="T314" s="57"/>
      <c r="X314" s="53">
        <v>0</v>
      </c>
      <c r="Y314" s="53">
        <v>1</v>
      </c>
      <c r="Z314" s="53"/>
      <c r="AA314" s="53"/>
      <c r="AB314" s="53"/>
      <c r="AG314" t="str">
        <f t="shared" si="92"/>
        <v>Moose River</v>
      </c>
      <c r="AH314" t="s">
        <v>1798</v>
      </c>
      <c r="AI314">
        <v>2</v>
      </c>
      <c r="AK314">
        <v>2</v>
      </c>
      <c r="AL314" s="91">
        <v>23</v>
      </c>
      <c r="AM314" s="93">
        <v>25</v>
      </c>
      <c r="AN314" s="93">
        <v>95</v>
      </c>
      <c r="AO314" s="96">
        <v>47140</v>
      </c>
      <c r="AP314" s="96">
        <f t="shared" si="90"/>
        <v>23025</v>
      </c>
      <c r="AQ314" t="s">
        <v>298</v>
      </c>
      <c r="AR314">
        <f t="shared" si="91"/>
        <v>2347140</v>
      </c>
      <c r="AS314" s="1">
        <v>3</v>
      </c>
      <c r="AU314" s="1"/>
      <c r="AW314" s="53"/>
      <c r="AX314" s="117"/>
    </row>
    <row r="315" spans="1:50" ht="14" hidden="1" customHeight="1" outlineLevel="1" x14ac:dyDescent="0.2">
      <c r="A315" t="s">
        <v>1303</v>
      </c>
      <c r="B315" s="9" t="s">
        <v>2109</v>
      </c>
      <c r="C315" s="1">
        <f t="shared" si="89"/>
        <v>28</v>
      </c>
      <c r="D315" s="7">
        <f>IF(N315&gt;0, RANK(N315,(N315:P315,Q315:AE315)),0)</f>
        <v>0</v>
      </c>
      <c r="E315" s="7">
        <f>IF(O315&gt;0,RANK(O315,(N315:P315,Q315:AE315)),0)</f>
        <v>1</v>
      </c>
      <c r="F315" s="7">
        <f t="shared" si="93"/>
        <v>0</v>
      </c>
      <c r="G315" s="1">
        <f t="shared" si="105"/>
        <v>28</v>
      </c>
      <c r="H315" s="2">
        <f t="shared" si="106"/>
        <v>1</v>
      </c>
      <c r="I315" s="8"/>
      <c r="J315" s="2">
        <f t="shared" si="94"/>
        <v>0</v>
      </c>
      <c r="K315" s="2">
        <f t="shared" si="95"/>
        <v>1</v>
      </c>
      <c r="L315" s="2">
        <f t="shared" si="96"/>
        <v>0</v>
      </c>
      <c r="M315" s="2">
        <f t="shared" si="97"/>
        <v>0</v>
      </c>
      <c r="N315" s="56">
        <v>0</v>
      </c>
      <c r="O315" s="56">
        <v>28</v>
      </c>
      <c r="P315" s="56">
        <v>0</v>
      </c>
      <c r="Q315" s="56"/>
      <c r="R315" s="56"/>
      <c r="S315" s="56"/>
      <c r="T315" s="57"/>
      <c r="X315" s="53">
        <v>0</v>
      </c>
      <c r="Y315" s="53">
        <v>0</v>
      </c>
      <c r="Z315" s="53"/>
      <c r="AA315" s="53"/>
      <c r="AB315" s="53"/>
      <c r="AG315" t="str">
        <f t="shared" si="92"/>
        <v>Moro</v>
      </c>
      <c r="AH315" t="s">
        <v>2472</v>
      </c>
      <c r="AI315">
        <v>2</v>
      </c>
      <c r="AK315">
        <v>2</v>
      </c>
      <c r="AL315" s="91">
        <v>23</v>
      </c>
      <c r="AM315" s="93">
        <v>3</v>
      </c>
      <c r="AN315" s="93">
        <v>215</v>
      </c>
      <c r="AO315" s="96">
        <v>47175</v>
      </c>
      <c r="AP315" s="96">
        <f t="shared" si="90"/>
        <v>23003</v>
      </c>
      <c r="AQ315" t="s">
        <v>15</v>
      </c>
      <c r="AR315">
        <f t="shared" si="91"/>
        <v>2347175</v>
      </c>
      <c r="AS315" s="1">
        <v>2</v>
      </c>
      <c r="AU315" s="1"/>
      <c r="AW315" s="53"/>
      <c r="AX315" s="117"/>
    </row>
    <row r="316" spans="1:50" ht="14" hidden="1" customHeight="1" outlineLevel="1" x14ac:dyDescent="0.2">
      <c r="A316" t="s">
        <v>2254</v>
      </c>
      <c r="B316" s="9" t="s">
        <v>2109</v>
      </c>
      <c r="C316" s="1">
        <f t="shared" si="89"/>
        <v>607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 t="shared" si="93"/>
        <v>3</v>
      </c>
      <c r="G316" s="1">
        <f t="shared" si="105"/>
        <v>172</v>
      </c>
      <c r="H316" s="2">
        <f t="shared" si="106"/>
        <v>0.28336079077429982</v>
      </c>
      <c r="I316" s="8"/>
      <c r="J316" s="2">
        <f t="shared" si="94"/>
        <v>0.31795716639209226</v>
      </c>
      <c r="K316" s="2">
        <f t="shared" si="95"/>
        <v>0.60131795716639214</v>
      </c>
      <c r="L316" s="2">
        <f t="shared" si="96"/>
        <v>6.4250411861614495E-2</v>
      </c>
      <c r="M316" s="2">
        <f t="shared" si="97"/>
        <v>1.6474464579901107E-2</v>
      </c>
      <c r="N316" s="56">
        <v>193</v>
      </c>
      <c r="O316" s="56">
        <v>365</v>
      </c>
      <c r="P316" s="56">
        <v>39</v>
      </c>
      <c r="Q316" s="56"/>
      <c r="R316" s="56"/>
      <c r="S316" s="56"/>
      <c r="T316" s="57"/>
      <c r="X316" s="53">
        <v>0</v>
      </c>
      <c r="Y316" s="53">
        <v>10</v>
      </c>
      <c r="Z316" s="53"/>
      <c r="AA316" s="53"/>
      <c r="AB316" s="53"/>
      <c r="AG316" t="str">
        <f t="shared" si="92"/>
        <v>Morrill</v>
      </c>
      <c r="AH316" t="s">
        <v>120</v>
      </c>
      <c r="AI316">
        <v>2</v>
      </c>
      <c r="AK316">
        <v>2</v>
      </c>
      <c r="AL316" s="91">
        <v>23</v>
      </c>
      <c r="AM316" s="93">
        <v>27</v>
      </c>
      <c r="AN316" s="93">
        <v>70</v>
      </c>
      <c r="AO316" s="96">
        <v>47245</v>
      </c>
      <c r="AP316" s="96">
        <f t="shared" si="90"/>
        <v>23027</v>
      </c>
      <c r="AQ316" t="s">
        <v>298</v>
      </c>
      <c r="AR316">
        <f t="shared" si="91"/>
        <v>2347245</v>
      </c>
      <c r="AS316" s="1">
        <v>7</v>
      </c>
      <c r="AU316" s="1"/>
      <c r="AW316" s="53"/>
      <c r="AX316" s="117"/>
    </row>
    <row r="317" spans="1:50" ht="14" hidden="1" customHeight="1" outlineLevel="1" x14ac:dyDescent="0.2">
      <c r="A317" t="s">
        <v>1063</v>
      </c>
      <c r="B317" s="9" t="s">
        <v>2109</v>
      </c>
      <c r="C317" s="1">
        <f t="shared" si="89"/>
        <v>279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 t="shared" si="93"/>
        <v>3</v>
      </c>
      <c r="G317" s="1">
        <f t="shared" si="105"/>
        <v>143</v>
      </c>
      <c r="H317" s="2">
        <f t="shared" si="106"/>
        <v>0.51254480286738346</v>
      </c>
      <c r="I317" s="8"/>
      <c r="J317" s="2">
        <f t="shared" si="94"/>
        <v>0.2078853046594982</v>
      </c>
      <c r="K317" s="2">
        <f t="shared" si="95"/>
        <v>0.72043010752688175</v>
      </c>
      <c r="L317" s="2">
        <f t="shared" si="96"/>
        <v>5.3763440860215055E-2</v>
      </c>
      <c r="M317" s="2">
        <f t="shared" si="97"/>
        <v>1.7921146953405027E-2</v>
      </c>
      <c r="N317" s="56">
        <v>58</v>
      </c>
      <c r="O317" s="56">
        <v>201</v>
      </c>
      <c r="P317" s="56">
        <v>15</v>
      </c>
      <c r="Q317" s="56"/>
      <c r="R317" s="56"/>
      <c r="S317" s="56"/>
      <c r="T317" s="57"/>
      <c r="X317" s="53">
        <v>0</v>
      </c>
      <c r="Y317" s="53">
        <v>5</v>
      </c>
      <c r="Z317" s="53"/>
      <c r="AA317" s="53"/>
      <c r="AB317" s="53"/>
      <c r="AG317" t="str">
        <f t="shared" si="92"/>
        <v>Moscow</v>
      </c>
      <c r="AH317" t="s">
        <v>1798</v>
      </c>
      <c r="AI317">
        <v>2</v>
      </c>
      <c r="AK317">
        <v>2</v>
      </c>
      <c r="AL317" s="91">
        <v>23</v>
      </c>
      <c r="AM317" s="93">
        <v>25</v>
      </c>
      <c r="AN317" s="93">
        <v>100</v>
      </c>
      <c r="AO317" s="96">
        <v>47455</v>
      </c>
      <c r="AP317" s="96">
        <f t="shared" si="90"/>
        <v>23025</v>
      </c>
      <c r="AQ317" t="s">
        <v>298</v>
      </c>
      <c r="AR317">
        <f t="shared" si="91"/>
        <v>2347455</v>
      </c>
      <c r="AS317" s="1">
        <v>4</v>
      </c>
      <c r="AU317" s="1"/>
      <c r="AW317" s="53"/>
      <c r="AX317" s="117"/>
    </row>
    <row r="318" spans="1:50" ht="14" hidden="1" customHeight="1" outlineLevel="1" x14ac:dyDescent="0.2">
      <c r="A318" t="s">
        <v>874</v>
      </c>
      <c r="B318" s="9" t="s">
        <v>2109</v>
      </c>
      <c r="C318" s="1">
        <f t="shared" si="89"/>
        <v>122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 t="shared" si="93"/>
        <v>3</v>
      </c>
      <c r="G318" s="1">
        <f t="shared" si="105"/>
        <v>67</v>
      </c>
      <c r="H318" s="2">
        <f t="shared" si="106"/>
        <v>0.54918032786885251</v>
      </c>
      <c r="I318" s="8"/>
      <c r="J318" s="2">
        <f t="shared" si="94"/>
        <v>0.19672131147540983</v>
      </c>
      <c r="K318" s="2">
        <f t="shared" si="95"/>
        <v>0.74590163934426235</v>
      </c>
      <c r="L318" s="2">
        <f t="shared" si="96"/>
        <v>5.737704918032787E-2</v>
      </c>
      <c r="M318" s="2">
        <f t="shared" si="97"/>
        <v>-4.8572257327350599E-17</v>
      </c>
      <c r="N318" s="56">
        <v>24</v>
      </c>
      <c r="O318" s="56">
        <v>91</v>
      </c>
      <c r="P318" s="56">
        <v>7</v>
      </c>
      <c r="Q318" s="56"/>
      <c r="R318" s="56"/>
      <c r="S318" s="56"/>
      <c r="T318" s="57"/>
      <c r="X318" s="53">
        <v>0</v>
      </c>
      <c r="Y318" s="53">
        <v>0</v>
      </c>
      <c r="Z318" s="53"/>
      <c r="AA318" s="53"/>
      <c r="AB318" s="53"/>
      <c r="AG318" t="str">
        <f t="shared" si="92"/>
        <v>Mount Chase</v>
      </c>
      <c r="AH318" t="s">
        <v>1369</v>
      </c>
      <c r="AI318">
        <v>2</v>
      </c>
      <c r="AK318">
        <v>2</v>
      </c>
      <c r="AL318" s="91">
        <v>23</v>
      </c>
      <c r="AM318" s="93">
        <v>19</v>
      </c>
      <c r="AN318" s="93">
        <v>225</v>
      </c>
      <c r="AO318" s="96">
        <v>47560</v>
      </c>
      <c r="AP318" s="96">
        <f t="shared" si="90"/>
        <v>23019</v>
      </c>
      <c r="AQ318" t="s">
        <v>298</v>
      </c>
      <c r="AR318">
        <f t="shared" si="91"/>
        <v>2347560</v>
      </c>
      <c r="AS318" s="1">
        <v>3</v>
      </c>
      <c r="AU318" s="1"/>
      <c r="AW318" s="53"/>
      <c r="AX318" s="117"/>
    </row>
    <row r="319" spans="1:50" ht="14" hidden="1" customHeight="1" outlineLevel="1" x14ac:dyDescent="0.2">
      <c r="A319" t="s">
        <v>668</v>
      </c>
      <c r="B319" s="9" t="s">
        <v>2109</v>
      </c>
      <c r="C319" s="1">
        <f t="shared" si="89"/>
        <v>1502</v>
      </c>
      <c r="D319" s="7">
        <f>IF(N319&gt;0, RANK(N319,(N319:P319,Q319:AE319)),0)</f>
        <v>1</v>
      </c>
      <c r="E319" s="7">
        <f>IF(O319&gt;0,RANK(O319,(N319:P319,Q319:AE319)),0)</f>
        <v>2</v>
      </c>
      <c r="F319" s="7">
        <f t="shared" si="93"/>
        <v>3</v>
      </c>
      <c r="G319" s="1">
        <f t="shared" si="105"/>
        <v>381</v>
      </c>
      <c r="H319" s="2">
        <f t="shared" si="106"/>
        <v>0.25366178428761649</v>
      </c>
      <c r="I319" s="8"/>
      <c r="J319" s="2">
        <f t="shared" si="94"/>
        <v>0.5905459387483355</v>
      </c>
      <c r="K319" s="2">
        <f t="shared" si="95"/>
        <v>0.33688415446071907</v>
      </c>
      <c r="L319" s="2">
        <f t="shared" si="96"/>
        <v>5.7256990679094538E-2</v>
      </c>
      <c r="M319" s="2">
        <f t="shared" si="97"/>
        <v>1.5312916111850899E-2</v>
      </c>
      <c r="N319" s="56">
        <v>887</v>
      </c>
      <c r="O319" s="56">
        <v>506</v>
      </c>
      <c r="P319" s="56">
        <v>86</v>
      </c>
      <c r="Q319" s="56"/>
      <c r="R319" s="56"/>
      <c r="S319" s="56"/>
      <c r="T319" s="57"/>
      <c r="X319" s="53">
        <v>2</v>
      </c>
      <c r="Y319" s="53">
        <v>21</v>
      </c>
      <c r="Z319" s="53"/>
      <c r="AA319" s="53"/>
      <c r="AB319" s="53"/>
      <c r="AG319" t="str">
        <f t="shared" si="92"/>
        <v>Mount Desert</v>
      </c>
      <c r="AH319" t="s">
        <v>12</v>
      </c>
      <c r="AI319">
        <v>2</v>
      </c>
      <c r="AK319">
        <v>2</v>
      </c>
      <c r="AL319" s="91">
        <v>23</v>
      </c>
      <c r="AM319" s="93">
        <v>9</v>
      </c>
      <c r="AN319" s="93">
        <v>100</v>
      </c>
      <c r="AO319" s="96">
        <v>47630</v>
      </c>
      <c r="AP319" s="96">
        <f t="shared" si="90"/>
        <v>23009</v>
      </c>
      <c r="AQ319" t="s">
        <v>298</v>
      </c>
      <c r="AR319">
        <f t="shared" si="91"/>
        <v>2347630</v>
      </c>
      <c r="AS319" s="1">
        <v>9</v>
      </c>
      <c r="AU319" s="1"/>
      <c r="AW319" s="53"/>
      <c r="AX319" s="117"/>
    </row>
    <row r="320" spans="1:50" ht="14" hidden="1" customHeight="1" outlineLevel="1" x14ac:dyDescent="0.2">
      <c r="A320" t="s">
        <v>340</v>
      </c>
      <c r="B320" s="9" t="s">
        <v>2109</v>
      </c>
      <c r="C320" s="1">
        <f t="shared" si="89"/>
        <v>1158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 t="shared" si="93"/>
        <v>3</v>
      </c>
      <c r="G320" s="1">
        <f t="shared" si="105"/>
        <v>167</v>
      </c>
      <c r="H320" s="2">
        <f t="shared" si="106"/>
        <v>0.14421416234887738</v>
      </c>
      <c r="I320" s="8"/>
      <c r="J320" s="2">
        <f t="shared" si="94"/>
        <v>0.39982728842832471</v>
      </c>
      <c r="K320" s="2">
        <f t="shared" si="95"/>
        <v>0.54404145077720212</v>
      </c>
      <c r="L320" s="2">
        <f t="shared" si="96"/>
        <v>4.6632124352331605E-2</v>
      </c>
      <c r="M320" s="2">
        <f t="shared" si="97"/>
        <v>9.4991364421415647E-3</v>
      </c>
      <c r="N320" s="56">
        <v>463</v>
      </c>
      <c r="O320" s="56">
        <v>630</v>
      </c>
      <c r="P320" s="56">
        <v>54</v>
      </c>
      <c r="Q320" s="56"/>
      <c r="R320" s="56"/>
      <c r="S320" s="56"/>
      <c r="T320" s="57"/>
      <c r="X320" s="53">
        <v>0</v>
      </c>
      <c r="Y320" s="53">
        <v>11</v>
      </c>
      <c r="Z320" s="53"/>
      <c r="AA320" s="53"/>
      <c r="AB320" s="53"/>
      <c r="AG320" t="str">
        <f t="shared" si="92"/>
        <v>Mount Vernon</v>
      </c>
      <c r="AH320" t="s">
        <v>270</v>
      </c>
      <c r="AI320">
        <v>2</v>
      </c>
      <c r="AK320">
        <v>2</v>
      </c>
      <c r="AL320" s="91">
        <v>23</v>
      </c>
      <c r="AM320" s="93">
        <v>11</v>
      </c>
      <c r="AN320" s="93">
        <v>75</v>
      </c>
      <c r="AO320" s="96">
        <v>47770</v>
      </c>
      <c r="AP320" s="96">
        <f t="shared" si="90"/>
        <v>23011</v>
      </c>
      <c r="AQ320" t="s">
        <v>298</v>
      </c>
      <c r="AR320">
        <f t="shared" si="91"/>
        <v>2347770</v>
      </c>
      <c r="AS320" s="1">
        <v>8</v>
      </c>
      <c r="AU320" s="1"/>
      <c r="AW320" s="53"/>
      <c r="AX320" s="117"/>
    </row>
    <row r="321" spans="1:50" ht="14" hidden="1" customHeight="1" outlineLevel="1" x14ac:dyDescent="0.2">
      <c r="A321" t="s">
        <v>1216</v>
      </c>
      <c r="B321" s="9" t="s">
        <v>2109</v>
      </c>
      <c r="C321" s="1">
        <f t="shared" si="89"/>
        <v>2495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 t="shared" si="93"/>
        <v>3</v>
      </c>
      <c r="G321" s="1">
        <f t="shared" si="105"/>
        <v>672</v>
      </c>
      <c r="H321" s="2">
        <f t="shared" si="106"/>
        <v>0.2693386773547094</v>
      </c>
      <c r="I321" s="8"/>
      <c r="J321" s="2">
        <f t="shared" si="94"/>
        <v>0.33827655310621241</v>
      </c>
      <c r="K321" s="2">
        <f t="shared" si="95"/>
        <v>0.60761523046092181</v>
      </c>
      <c r="L321" s="2">
        <f t="shared" si="96"/>
        <v>3.2064128256513023E-2</v>
      </c>
      <c r="M321" s="2">
        <f t="shared" si="97"/>
        <v>2.2044088176352762E-2</v>
      </c>
      <c r="N321" s="56">
        <v>844</v>
      </c>
      <c r="O321" s="56">
        <v>1516</v>
      </c>
      <c r="P321" s="56">
        <v>80</v>
      </c>
      <c r="Q321" s="56"/>
      <c r="R321" s="56"/>
      <c r="S321" s="56"/>
      <c r="T321" s="57"/>
      <c r="X321" s="53">
        <v>0</v>
      </c>
      <c r="Y321" s="53">
        <v>55</v>
      </c>
      <c r="Z321" s="53"/>
      <c r="AA321" s="53"/>
      <c r="AB321" s="53"/>
      <c r="AG321" t="str">
        <f t="shared" si="92"/>
        <v>Naples</v>
      </c>
      <c r="AH321" t="s">
        <v>162</v>
      </c>
      <c r="AI321">
        <v>1</v>
      </c>
      <c r="AK321">
        <v>2</v>
      </c>
      <c r="AL321" s="91">
        <v>23</v>
      </c>
      <c r="AM321" s="93">
        <v>5</v>
      </c>
      <c r="AN321" s="93">
        <v>65</v>
      </c>
      <c r="AO321" s="96">
        <v>48085</v>
      </c>
      <c r="AP321" s="96">
        <f t="shared" si="90"/>
        <v>23005</v>
      </c>
      <c r="AQ321" t="s">
        <v>298</v>
      </c>
      <c r="AR321">
        <f t="shared" si="91"/>
        <v>2348085</v>
      </c>
      <c r="AS321" s="1">
        <v>25</v>
      </c>
      <c r="AU321" s="1"/>
      <c r="AW321" s="53"/>
      <c r="AX321" s="117"/>
    </row>
    <row r="322" spans="1:50" ht="14" hidden="1" customHeight="1" outlineLevel="1" x14ac:dyDescent="0.2">
      <c r="A322" t="s">
        <v>2404</v>
      </c>
      <c r="B322" s="9" t="s">
        <v>2109</v>
      </c>
      <c r="C322" s="1">
        <f t="shared" si="89"/>
        <v>23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 t="shared" si="93"/>
        <v>3</v>
      </c>
      <c r="G322" s="1">
        <f t="shared" si="105"/>
        <v>12</v>
      </c>
      <c r="H322" s="2">
        <f t="shared" si="106"/>
        <v>0.52173913043478259</v>
      </c>
      <c r="I322" s="8"/>
      <c r="J322" s="2">
        <f t="shared" si="94"/>
        <v>0.17391304347826086</v>
      </c>
      <c r="K322" s="2">
        <f t="shared" si="95"/>
        <v>0.69565217391304346</v>
      </c>
      <c r="L322" s="2">
        <f t="shared" si="96"/>
        <v>0.13043478260869565</v>
      </c>
      <c r="M322" s="2">
        <f t="shared" si="97"/>
        <v>2.7755575615628914E-17</v>
      </c>
      <c r="N322" s="56">
        <v>4</v>
      </c>
      <c r="O322" s="56">
        <v>16</v>
      </c>
      <c r="P322" s="56">
        <v>3</v>
      </c>
      <c r="Q322" s="56"/>
      <c r="R322" s="56"/>
      <c r="S322" s="56"/>
      <c r="T322" s="57"/>
      <c r="X322" s="53">
        <v>0</v>
      </c>
      <c r="Y322" s="53">
        <v>0</v>
      </c>
      <c r="Z322" s="53"/>
      <c r="AA322" s="53"/>
      <c r="AB322" s="53"/>
      <c r="AG322" t="str">
        <f t="shared" si="92"/>
        <v>Nashville</v>
      </c>
      <c r="AH322" t="s">
        <v>2472</v>
      </c>
      <c r="AI322">
        <v>2</v>
      </c>
      <c r="AK322">
        <v>2</v>
      </c>
      <c r="AL322" s="91">
        <v>23</v>
      </c>
      <c r="AM322" s="93">
        <v>3</v>
      </c>
      <c r="AN322" s="93">
        <v>220</v>
      </c>
      <c r="AO322" s="96">
        <v>48120</v>
      </c>
      <c r="AP322" s="96">
        <f t="shared" si="90"/>
        <v>23003</v>
      </c>
      <c r="AQ322" t="s">
        <v>15</v>
      </c>
      <c r="AR322">
        <f t="shared" si="91"/>
        <v>2348120</v>
      </c>
      <c r="AS322" s="1">
        <v>0</v>
      </c>
      <c r="AU322" s="1"/>
      <c r="AW322" s="53"/>
      <c r="AX322" s="117"/>
    </row>
    <row r="323" spans="1:50" ht="14" hidden="1" customHeight="1" outlineLevel="1" x14ac:dyDescent="0.2">
      <c r="A323" t="s">
        <v>1019</v>
      </c>
      <c r="B323" s="9" t="s">
        <v>2109</v>
      </c>
      <c r="C323" s="1">
        <f t="shared" ref="C323:C386" si="107">SUM(N323:AE323)</f>
        <v>155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 t="shared" si="93"/>
        <v>4</v>
      </c>
      <c r="G323" s="1">
        <f t="shared" si="105"/>
        <v>42</v>
      </c>
      <c r="H323" s="2">
        <f t="shared" si="106"/>
        <v>0.2709677419354839</v>
      </c>
      <c r="I323" s="8"/>
      <c r="J323" s="2">
        <f t="shared" si="94"/>
        <v>0.34838709677419355</v>
      </c>
      <c r="K323" s="2">
        <f t="shared" si="95"/>
        <v>0.61935483870967745</v>
      </c>
      <c r="L323" s="2">
        <f t="shared" si="96"/>
        <v>1.2903225806451613E-2</v>
      </c>
      <c r="M323" s="2">
        <f t="shared" si="97"/>
        <v>1.9354838709677392E-2</v>
      </c>
      <c r="N323" s="56">
        <v>54</v>
      </c>
      <c r="O323" s="56">
        <v>96</v>
      </c>
      <c r="P323" s="56">
        <v>2</v>
      </c>
      <c r="Q323" s="56"/>
      <c r="R323" s="56"/>
      <c r="S323" s="56"/>
      <c r="T323" s="57"/>
      <c r="X323" s="53">
        <v>0</v>
      </c>
      <c r="Y323" s="53">
        <v>3</v>
      </c>
      <c r="Z323" s="53"/>
      <c r="AA323" s="53"/>
      <c r="AB323" s="53"/>
      <c r="AG323" t="str">
        <f t="shared" si="92"/>
        <v>New Canada</v>
      </c>
      <c r="AH323" t="s">
        <v>2472</v>
      </c>
      <c r="AI323">
        <v>2</v>
      </c>
      <c r="AK323">
        <v>2</v>
      </c>
      <c r="AL323" s="91">
        <v>23</v>
      </c>
      <c r="AM323" s="93">
        <v>3</v>
      </c>
      <c r="AN323" s="93">
        <v>225</v>
      </c>
      <c r="AO323" s="96">
        <v>48575</v>
      </c>
      <c r="AP323" s="96">
        <f t="shared" ref="AP323:AP386" si="108">AL323*1000+AM323</f>
        <v>23003</v>
      </c>
      <c r="AQ323" t="s">
        <v>298</v>
      </c>
      <c r="AR323">
        <f t="shared" ref="AR323:AR386" si="109">AL323*100000+AO323</f>
        <v>2348575</v>
      </c>
      <c r="AS323" s="1">
        <v>4</v>
      </c>
      <c r="AU323" s="1"/>
      <c r="AW323" s="53"/>
      <c r="AX323" s="117"/>
    </row>
    <row r="324" spans="1:50" ht="14" hidden="1" customHeight="1" outlineLevel="1" x14ac:dyDescent="0.2">
      <c r="A324" t="s">
        <v>1217</v>
      </c>
      <c r="B324" s="9" t="s">
        <v>2109</v>
      </c>
      <c r="C324" s="1">
        <f t="shared" si="107"/>
        <v>3607</v>
      </c>
      <c r="D324" s="7">
        <f>IF(N324&gt;0, RANK(N324,(N324:P324,Q324:AE324)),0)</f>
        <v>2</v>
      </c>
      <c r="E324" s="7">
        <f>IF(O324&gt;0,RANK(O324,(N324:P324,Q324:AE324)),0)</f>
        <v>1</v>
      </c>
      <c r="F324" s="7">
        <f t="shared" si="93"/>
        <v>3</v>
      </c>
      <c r="G324" s="1">
        <f t="shared" si="105"/>
        <v>648</v>
      </c>
      <c r="H324" s="2">
        <f t="shared" si="106"/>
        <v>0.17965067923482117</v>
      </c>
      <c r="I324" s="8"/>
      <c r="J324" s="2">
        <f t="shared" si="94"/>
        <v>0.38037149986138064</v>
      </c>
      <c r="K324" s="2">
        <f t="shared" si="95"/>
        <v>0.56002217909620178</v>
      </c>
      <c r="L324" s="2">
        <f t="shared" si="96"/>
        <v>4.5189908511228165E-2</v>
      </c>
      <c r="M324" s="2">
        <f t="shared" si="97"/>
        <v>1.4416412531189422E-2</v>
      </c>
      <c r="N324" s="56">
        <v>1372</v>
      </c>
      <c r="O324" s="56">
        <v>2020</v>
      </c>
      <c r="P324" s="56">
        <v>163</v>
      </c>
      <c r="Q324" s="56"/>
      <c r="R324" s="56"/>
      <c r="S324" s="56"/>
      <c r="T324" s="57"/>
      <c r="X324" s="53">
        <v>1</v>
      </c>
      <c r="Y324" s="53">
        <v>51</v>
      </c>
      <c r="Z324" s="53"/>
      <c r="AA324" s="53"/>
      <c r="AB324" s="53"/>
      <c r="AG324" t="str">
        <f t="shared" si="92"/>
        <v>New Gloucester</v>
      </c>
      <c r="AH324" t="s">
        <v>162</v>
      </c>
      <c r="AI324">
        <v>1</v>
      </c>
      <c r="AK324">
        <v>2</v>
      </c>
      <c r="AL324" s="91">
        <v>23</v>
      </c>
      <c r="AM324" s="93">
        <v>5</v>
      </c>
      <c r="AN324" s="93">
        <v>70</v>
      </c>
      <c r="AO324" s="96">
        <v>48820</v>
      </c>
      <c r="AP324" s="96">
        <f t="shared" si="108"/>
        <v>23005</v>
      </c>
      <c r="AQ324" t="s">
        <v>298</v>
      </c>
      <c r="AR324">
        <f t="shared" si="109"/>
        <v>2348820</v>
      </c>
      <c r="AS324" s="1">
        <v>28</v>
      </c>
      <c r="AU324" s="1"/>
      <c r="AW324" s="53"/>
      <c r="AX324" s="117"/>
    </row>
    <row r="325" spans="1:50" ht="14" hidden="1" customHeight="1" outlineLevel="1" x14ac:dyDescent="0.2">
      <c r="A325" t="s">
        <v>1425</v>
      </c>
      <c r="B325" s="9" t="s">
        <v>2109</v>
      </c>
      <c r="C325" s="1">
        <f t="shared" si="107"/>
        <v>370</v>
      </c>
      <c r="D325" s="7">
        <f>IF(N325&gt;0, RANK(N325,(N325:P325,Q325:AE325)),0)</f>
        <v>2</v>
      </c>
      <c r="E325" s="7">
        <f>IF(O325&gt;0,RANK(O325,(N325:P325,Q325:AE325)),0)</f>
        <v>1</v>
      </c>
      <c r="F325" s="7">
        <f t="shared" si="93"/>
        <v>4</v>
      </c>
      <c r="G325" s="1">
        <f t="shared" si="105"/>
        <v>203</v>
      </c>
      <c r="H325" s="2">
        <f t="shared" si="106"/>
        <v>0.5486486486486486</v>
      </c>
      <c r="I325" s="8"/>
      <c r="J325" s="2">
        <f t="shared" si="94"/>
        <v>0.20810810810810812</v>
      </c>
      <c r="K325" s="2">
        <f t="shared" si="95"/>
        <v>0.7567567567567568</v>
      </c>
      <c r="L325" s="2">
        <f t="shared" si="96"/>
        <v>1.3513513513513514E-2</v>
      </c>
      <c r="M325" s="2">
        <f t="shared" si="97"/>
        <v>2.1621621621621595E-2</v>
      </c>
      <c r="N325" s="56">
        <v>77</v>
      </c>
      <c r="O325" s="56">
        <v>280</v>
      </c>
      <c r="P325" s="56">
        <v>5</v>
      </c>
      <c r="Q325" s="56"/>
      <c r="R325" s="56"/>
      <c r="S325" s="56"/>
      <c r="T325" s="57"/>
      <c r="X325" s="53">
        <v>0</v>
      </c>
      <c r="Y325" s="53">
        <v>8</v>
      </c>
      <c r="Z325" s="53"/>
      <c r="AA325" s="53"/>
      <c r="AB325" s="53"/>
      <c r="AG325" t="str">
        <f t="shared" si="92"/>
        <v>New Limerick</v>
      </c>
      <c r="AH325" t="s">
        <v>2472</v>
      </c>
      <c r="AI325">
        <v>2</v>
      </c>
      <c r="AK325">
        <v>2</v>
      </c>
      <c r="AL325" s="91">
        <v>23</v>
      </c>
      <c r="AM325" s="93">
        <v>3</v>
      </c>
      <c r="AN325" s="93">
        <v>230</v>
      </c>
      <c r="AO325" s="96">
        <v>48960</v>
      </c>
      <c r="AP325" s="96">
        <f t="shared" si="108"/>
        <v>23003</v>
      </c>
      <c r="AQ325" t="s">
        <v>298</v>
      </c>
      <c r="AR325">
        <f t="shared" si="109"/>
        <v>2348960</v>
      </c>
      <c r="AS325" s="1">
        <v>4</v>
      </c>
      <c r="AU325" s="1"/>
      <c r="AW325" s="53"/>
      <c r="AX325" s="117"/>
    </row>
    <row r="326" spans="1:50" ht="14" hidden="1" customHeight="1" outlineLevel="1" x14ac:dyDescent="0.2">
      <c r="A326" t="s">
        <v>1424</v>
      </c>
      <c r="B326" s="9" t="s">
        <v>2109</v>
      </c>
      <c r="C326" s="1">
        <f t="shared" si="107"/>
        <v>486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 t="shared" si="93"/>
        <v>3</v>
      </c>
      <c r="G326" s="1">
        <f t="shared" si="105"/>
        <v>147</v>
      </c>
      <c r="H326" s="2">
        <f t="shared" si="106"/>
        <v>0.30246913580246915</v>
      </c>
      <c r="I326" s="8"/>
      <c r="J326" s="2">
        <f t="shared" si="94"/>
        <v>0.29629629629629628</v>
      </c>
      <c r="K326" s="2">
        <f t="shared" si="95"/>
        <v>0.59876543209876543</v>
      </c>
      <c r="L326" s="2">
        <f t="shared" si="96"/>
        <v>8.4362139917695478E-2</v>
      </c>
      <c r="M326" s="2">
        <f t="shared" si="97"/>
        <v>2.0576131687242816E-2</v>
      </c>
      <c r="N326" s="56">
        <v>144</v>
      </c>
      <c r="O326" s="56">
        <v>291</v>
      </c>
      <c r="P326" s="56">
        <v>41</v>
      </c>
      <c r="Q326" s="56"/>
      <c r="R326" s="56"/>
      <c r="S326" s="56"/>
      <c r="T326" s="57"/>
      <c r="X326" s="53">
        <v>0</v>
      </c>
      <c r="Y326" s="53">
        <v>10</v>
      </c>
      <c r="Z326" s="53"/>
      <c r="AA326" s="53"/>
      <c r="AB326" s="53"/>
      <c r="AG326" t="str">
        <f t="shared" si="92"/>
        <v>New Portland</v>
      </c>
      <c r="AH326" t="s">
        <v>1798</v>
      </c>
      <c r="AI326">
        <v>2</v>
      </c>
      <c r="AK326">
        <v>2</v>
      </c>
      <c r="AL326" s="91">
        <v>23</v>
      </c>
      <c r="AM326" s="93">
        <v>25</v>
      </c>
      <c r="AN326" s="93">
        <v>105</v>
      </c>
      <c r="AO326" s="96">
        <v>49205</v>
      </c>
      <c r="AP326" s="96">
        <f t="shared" si="108"/>
        <v>23025</v>
      </c>
      <c r="AQ326" t="s">
        <v>298</v>
      </c>
      <c r="AR326">
        <f t="shared" si="109"/>
        <v>2349205</v>
      </c>
      <c r="AS326" s="1">
        <v>3</v>
      </c>
      <c r="AU326" s="1"/>
      <c r="AW326" s="53"/>
      <c r="AX326" s="117"/>
    </row>
    <row r="327" spans="1:50" ht="14" hidden="1" customHeight="1" outlineLevel="1" x14ac:dyDescent="0.2">
      <c r="A327" t="s">
        <v>1634</v>
      </c>
      <c r="B327" s="9" t="s">
        <v>2109</v>
      </c>
      <c r="C327" s="1">
        <f t="shared" si="107"/>
        <v>956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 t="shared" si="93"/>
        <v>3</v>
      </c>
      <c r="G327" s="1">
        <f t="shared" si="105"/>
        <v>286</v>
      </c>
      <c r="H327" s="2">
        <f t="shared" si="106"/>
        <v>0.29916317991631797</v>
      </c>
      <c r="I327" s="8"/>
      <c r="J327" s="2">
        <f t="shared" si="94"/>
        <v>0.29602510460251047</v>
      </c>
      <c r="K327" s="2">
        <f t="shared" si="95"/>
        <v>0.59518828451882844</v>
      </c>
      <c r="L327" s="2">
        <f t="shared" si="96"/>
        <v>8.4728033472803346E-2</v>
      </c>
      <c r="M327" s="2">
        <f t="shared" si="97"/>
        <v>2.4058577405857803E-2</v>
      </c>
      <c r="N327" s="56">
        <v>283</v>
      </c>
      <c r="O327" s="56">
        <v>569</v>
      </c>
      <c r="P327" s="56">
        <v>81</v>
      </c>
      <c r="Q327" s="56"/>
      <c r="R327" s="56"/>
      <c r="S327" s="56"/>
      <c r="T327" s="57"/>
      <c r="X327" s="53">
        <v>0</v>
      </c>
      <c r="Y327" s="53">
        <v>23</v>
      </c>
      <c r="Z327" s="53"/>
      <c r="AA327" s="53"/>
      <c r="AB327" s="53"/>
      <c r="AG327" t="str">
        <f t="shared" si="92"/>
        <v>New Sharon</v>
      </c>
      <c r="AH327" t="s">
        <v>2356</v>
      </c>
      <c r="AI327">
        <v>2</v>
      </c>
      <c r="AK327">
        <v>2</v>
      </c>
      <c r="AL327" s="91">
        <v>23</v>
      </c>
      <c r="AM327" s="93">
        <v>7</v>
      </c>
      <c r="AN327" s="93">
        <v>60</v>
      </c>
      <c r="AO327" s="96">
        <v>49345</v>
      </c>
      <c r="AP327" s="96">
        <f t="shared" si="108"/>
        <v>23007</v>
      </c>
      <c r="AQ327" t="s">
        <v>298</v>
      </c>
      <c r="AR327">
        <f t="shared" si="109"/>
        <v>2349345</v>
      </c>
      <c r="AS327" s="1">
        <v>7</v>
      </c>
      <c r="AU327" s="1"/>
      <c r="AW327" s="53"/>
      <c r="AX327" s="117"/>
    </row>
    <row r="328" spans="1:50" ht="14" hidden="1" customHeight="1" outlineLevel="1" x14ac:dyDescent="0.2">
      <c r="A328" t="s">
        <v>831</v>
      </c>
      <c r="B328" s="9" t="s">
        <v>2109</v>
      </c>
      <c r="C328" s="1">
        <f t="shared" si="107"/>
        <v>352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 t="shared" si="93"/>
        <v>3</v>
      </c>
      <c r="G328" s="1">
        <f t="shared" si="105"/>
        <v>111</v>
      </c>
      <c r="H328" s="2">
        <f t="shared" si="106"/>
        <v>0.31534090909090912</v>
      </c>
      <c r="I328" s="8"/>
      <c r="J328" s="2">
        <f t="shared" si="94"/>
        <v>0.3125</v>
      </c>
      <c r="K328" s="2">
        <f t="shared" si="95"/>
        <v>0.62784090909090906</v>
      </c>
      <c r="L328" s="2">
        <f t="shared" si="96"/>
        <v>3.125E-2</v>
      </c>
      <c r="M328" s="2">
        <f t="shared" si="97"/>
        <v>2.8409090909090939E-2</v>
      </c>
      <c r="N328" s="56">
        <v>110</v>
      </c>
      <c r="O328" s="56">
        <v>221</v>
      </c>
      <c r="P328" s="56">
        <v>11</v>
      </c>
      <c r="Q328" s="56"/>
      <c r="R328" s="56"/>
      <c r="S328" s="56"/>
      <c r="T328" s="57"/>
      <c r="X328" s="53">
        <v>0</v>
      </c>
      <c r="Y328" s="53">
        <v>10</v>
      </c>
      <c r="Z328" s="53"/>
      <c r="AA328" s="53"/>
      <c r="AB328" s="53"/>
      <c r="AG328" t="str">
        <f t="shared" si="92"/>
        <v>New Sweden</v>
      </c>
      <c r="AH328" t="s">
        <v>2472</v>
      </c>
      <c r="AI328">
        <v>2</v>
      </c>
      <c r="AK328">
        <v>2</v>
      </c>
      <c r="AL328" s="91">
        <v>23</v>
      </c>
      <c r="AM328" s="93">
        <v>3</v>
      </c>
      <c r="AN328" s="93">
        <v>235</v>
      </c>
      <c r="AO328" s="96">
        <v>49415</v>
      </c>
      <c r="AP328" s="96">
        <f t="shared" si="108"/>
        <v>23003</v>
      </c>
      <c r="AQ328" t="s">
        <v>298</v>
      </c>
      <c r="AR328">
        <f t="shared" si="109"/>
        <v>2349415</v>
      </c>
      <c r="AS328" s="1">
        <v>2</v>
      </c>
      <c r="AU328" s="1"/>
      <c r="AW328" s="53"/>
      <c r="AX328" s="117"/>
    </row>
    <row r="329" spans="1:50" ht="14" hidden="1" customHeight="1" outlineLevel="1" x14ac:dyDescent="0.2">
      <c r="A329" t="s">
        <v>227</v>
      </c>
      <c r="B329" s="9" t="s">
        <v>2109</v>
      </c>
      <c r="C329" s="1">
        <f t="shared" si="107"/>
        <v>459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 t="shared" si="93"/>
        <v>3</v>
      </c>
      <c r="G329" s="1">
        <f t="shared" si="105"/>
        <v>199</v>
      </c>
      <c r="H329" s="2">
        <f t="shared" si="106"/>
        <v>0.43355119825708061</v>
      </c>
      <c r="I329" s="8"/>
      <c r="J329" s="2">
        <f t="shared" si="94"/>
        <v>0.22875816993464052</v>
      </c>
      <c r="K329" s="2">
        <f t="shared" si="95"/>
        <v>0.66230936819172115</v>
      </c>
      <c r="L329" s="2">
        <f t="shared" si="96"/>
        <v>8.4967320261437912E-2</v>
      </c>
      <c r="M329" s="2">
        <f t="shared" si="97"/>
        <v>2.3965141612200452E-2</v>
      </c>
      <c r="N329" s="56">
        <v>105</v>
      </c>
      <c r="O329" s="56">
        <v>304</v>
      </c>
      <c r="P329" s="56">
        <v>39</v>
      </c>
      <c r="Q329" s="56"/>
      <c r="R329" s="56"/>
      <c r="S329" s="56"/>
      <c r="T329" s="57"/>
      <c r="X329" s="53">
        <v>0</v>
      </c>
      <c r="Y329" s="53">
        <v>11</v>
      </c>
      <c r="Z329" s="53"/>
      <c r="AA329" s="53"/>
      <c r="AB329" s="53"/>
      <c r="AG329" t="str">
        <f t="shared" si="92"/>
        <v>New Vineyard</v>
      </c>
      <c r="AH329" t="s">
        <v>2356</v>
      </c>
      <c r="AI329">
        <v>2</v>
      </c>
      <c r="AK329">
        <v>2</v>
      </c>
      <c r="AL329" s="91">
        <v>23</v>
      </c>
      <c r="AM329" s="93">
        <v>7</v>
      </c>
      <c r="AN329" s="93">
        <v>65</v>
      </c>
      <c r="AO329" s="96">
        <v>49520</v>
      </c>
      <c r="AP329" s="96">
        <f t="shared" si="108"/>
        <v>23007</v>
      </c>
      <c r="AQ329" t="s">
        <v>298</v>
      </c>
      <c r="AR329">
        <f t="shared" si="109"/>
        <v>2349520</v>
      </c>
      <c r="AS329" s="1">
        <v>4</v>
      </c>
      <c r="AU329" s="1"/>
      <c r="AW329" s="53"/>
      <c r="AX329" s="117"/>
    </row>
    <row r="330" spans="1:50" ht="14" hidden="1" customHeight="1" outlineLevel="1" x14ac:dyDescent="0.2">
      <c r="A330" t="s">
        <v>424</v>
      </c>
      <c r="B330" s="9" t="s">
        <v>2109</v>
      </c>
      <c r="C330" s="1">
        <f t="shared" si="107"/>
        <v>1000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 t="shared" si="93"/>
        <v>3</v>
      </c>
      <c r="G330" s="1">
        <f t="shared" si="105"/>
        <v>397</v>
      </c>
      <c r="H330" s="2">
        <f t="shared" si="106"/>
        <v>0.39700000000000002</v>
      </c>
      <c r="I330" s="8"/>
      <c r="J330" s="2">
        <f t="shared" si="94"/>
        <v>0.27400000000000002</v>
      </c>
      <c r="K330" s="2">
        <f t="shared" si="95"/>
        <v>0.67100000000000004</v>
      </c>
      <c r="L330" s="2">
        <f t="shared" si="96"/>
        <v>3.1E-2</v>
      </c>
      <c r="M330" s="2">
        <f t="shared" si="97"/>
        <v>2.3999999999999938E-2</v>
      </c>
      <c r="N330" s="56">
        <v>274</v>
      </c>
      <c r="O330" s="56">
        <v>671</v>
      </c>
      <c r="P330" s="56">
        <v>31</v>
      </c>
      <c r="Q330" s="56"/>
      <c r="R330" s="56"/>
      <c r="S330" s="56"/>
      <c r="T330" s="57"/>
      <c r="X330" s="53">
        <v>1</v>
      </c>
      <c r="Y330" s="53">
        <v>23</v>
      </c>
      <c r="Z330" s="53"/>
      <c r="AA330" s="53"/>
      <c r="AB330" s="53"/>
      <c r="AG330" t="str">
        <f t="shared" si="92"/>
        <v>Newburgh</v>
      </c>
      <c r="AH330" t="s">
        <v>1369</v>
      </c>
      <c r="AI330">
        <v>2</v>
      </c>
      <c r="AK330">
        <v>2</v>
      </c>
      <c r="AL330" s="91">
        <v>23</v>
      </c>
      <c r="AM330" s="93">
        <v>19</v>
      </c>
      <c r="AN330" s="93">
        <v>230</v>
      </c>
      <c r="AO330" s="96">
        <v>48505</v>
      </c>
      <c r="AP330" s="96">
        <f t="shared" si="108"/>
        <v>23019</v>
      </c>
      <c r="AQ330" t="s">
        <v>298</v>
      </c>
      <c r="AR330">
        <f t="shared" si="109"/>
        <v>2348505</v>
      </c>
      <c r="AS330" s="1">
        <v>4</v>
      </c>
      <c r="AU330" s="1"/>
      <c r="AW330" s="53"/>
      <c r="AX330" s="117"/>
    </row>
    <row r="331" spans="1:50" ht="14" hidden="1" customHeight="1" outlineLevel="1" x14ac:dyDescent="0.2">
      <c r="A331" t="s">
        <v>615</v>
      </c>
      <c r="B331" s="9" t="s">
        <v>2109</v>
      </c>
      <c r="C331" s="1">
        <f t="shared" si="107"/>
        <v>1368</v>
      </c>
      <c r="D331" s="7">
        <f>IF(N331&gt;0, RANK(N331,(N331:P331,Q331:AE331)),0)</f>
        <v>1</v>
      </c>
      <c r="E331" s="7">
        <f>IF(O331&gt;0,RANK(O331,(N331:P331,Q331:AE331)),0)</f>
        <v>2</v>
      </c>
      <c r="F331" s="7">
        <f t="shared" si="93"/>
        <v>3</v>
      </c>
      <c r="G331" s="1">
        <f t="shared" si="105"/>
        <v>263</v>
      </c>
      <c r="H331" s="2">
        <f t="shared" si="106"/>
        <v>0.19225146198830409</v>
      </c>
      <c r="I331" s="8"/>
      <c r="J331" s="2">
        <f t="shared" si="94"/>
        <v>0.55847953216374269</v>
      </c>
      <c r="K331" s="2">
        <f t="shared" si="95"/>
        <v>0.36622807017543857</v>
      </c>
      <c r="L331" s="2">
        <f t="shared" si="96"/>
        <v>6.2865497076023388E-2</v>
      </c>
      <c r="M331" s="2">
        <f t="shared" si="97"/>
        <v>1.2426900584795356E-2</v>
      </c>
      <c r="N331" s="56">
        <v>764</v>
      </c>
      <c r="O331" s="56">
        <v>501</v>
      </c>
      <c r="P331" s="56">
        <v>86</v>
      </c>
      <c r="Q331" s="56"/>
      <c r="R331" s="56"/>
      <c r="S331" s="56"/>
      <c r="T331" s="57"/>
      <c r="X331" s="53">
        <v>0</v>
      </c>
      <c r="Y331" s="53">
        <v>17</v>
      </c>
      <c r="Z331" s="53"/>
      <c r="AA331" s="53"/>
      <c r="AB331" s="53"/>
      <c r="AG331" t="str">
        <f t="shared" si="92"/>
        <v>Newcastle</v>
      </c>
      <c r="AH331" t="s">
        <v>181</v>
      </c>
      <c r="AI331">
        <v>1</v>
      </c>
      <c r="AK331">
        <v>2</v>
      </c>
      <c r="AL331" s="91">
        <v>23</v>
      </c>
      <c r="AM331" s="93">
        <v>15</v>
      </c>
      <c r="AN331" s="93">
        <v>60</v>
      </c>
      <c r="AO331" s="96">
        <v>48645</v>
      </c>
      <c r="AP331" s="96">
        <f t="shared" si="108"/>
        <v>23015</v>
      </c>
      <c r="AQ331" t="s">
        <v>298</v>
      </c>
      <c r="AR331">
        <f t="shared" si="109"/>
        <v>2348645</v>
      </c>
      <c r="AS331" s="1">
        <v>9</v>
      </c>
      <c r="AU331" s="1"/>
      <c r="AW331" s="53"/>
      <c r="AX331" s="117"/>
    </row>
    <row r="332" spans="1:50" ht="14" hidden="1" customHeight="1" outlineLevel="1" x14ac:dyDescent="0.2">
      <c r="A332" t="s">
        <v>51</v>
      </c>
      <c r="B332" s="9" t="s">
        <v>2109</v>
      </c>
      <c r="C332" s="1">
        <f t="shared" si="107"/>
        <v>962</v>
      </c>
      <c r="D332" s="7">
        <f>IF(N332&gt;0, RANK(N332,(N332:P332,Q332:AE332)),0)</f>
        <v>2</v>
      </c>
      <c r="E332" s="7">
        <f>IF(O332&gt;0,RANK(O332,(N332:P332,Q332:AE332)),0)</f>
        <v>1</v>
      </c>
      <c r="F332" s="7">
        <f t="shared" si="93"/>
        <v>3</v>
      </c>
      <c r="G332" s="1">
        <f t="shared" si="105"/>
        <v>329</v>
      </c>
      <c r="H332" s="2">
        <f t="shared" si="106"/>
        <v>0.34199584199584199</v>
      </c>
      <c r="I332" s="8"/>
      <c r="J332" s="2">
        <f t="shared" si="94"/>
        <v>0.29002079002079001</v>
      </c>
      <c r="K332" s="2">
        <f t="shared" si="95"/>
        <v>0.63201663201663205</v>
      </c>
      <c r="L332" s="2">
        <f t="shared" si="96"/>
        <v>5.3014553014553017E-2</v>
      </c>
      <c r="M332" s="2">
        <f t="shared" si="97"/>
        <v>2.4948024948024866E-2</v>
      </c>
      <c r="N332" s="56">
        <v>279</v>
      </c>
      <c r="O332" s="56">
        <v>608</v>
      </c>
      <c r="P332" s="56">
        <v>51</v>
      </c>
      <c r="Q332" s="56"/>
      <c r="R332" s="56"/>
      <c r="S332" s="56"/>
      <c r="T332" s="57"/>
      <c r="X332" s="53">
        <v>0</v>
      </c>
      <c r="Y332" s="53">
        <v>24</v>
      </c>
      <c r="Z332" s="53"/>
      <c r="AA332" s="53"/>
      <c r="AB332" s="53"/>
      <c r="AG332" t="str">
        <f t="shared" si="92"/>
        <v>Newfield</v>
      </c>
      <c r="AH332" t="s">
        <v>733</v>
      </c>
      <c r="AI332">
        <v>1</v>
      </c>
      <c r="AK332">
        <v>2</v>
      </c>
      <c r="AL332" s="91">
        <v>23</v>
      </c>
      <c r="AM332" s="93">
        <v>31</v>
      </c>
      <c r="AN332" s="93">
        <v>90</v>
      </c>
      <c r="AO332" s="96">
        <v>48750</v>
      </c>
      <c r="AP332" s="96">
        <f t="shared" si="108"/>
        <v>23031</v>
      </c>
      <c r="AQ332" t="s">
        <v>298</v>
      </c>
      <c r="AR332">
        <f t="shared" si="109"/>
        <v>2348750</v>
      </c>
      <c r="AS332" s="1">
        <v>12</v>
      </c>
      <c r="AU332" s="1"/>
      <c r="AW332" s="53"/>
      <c r="AX332" s="117"/>
    </row>
    <row r="333" spans="1:50" ht="14" hidden="1" customHeight="1" outlineLevel="1" x14ac:dyDescent="0.2">
      <c r="A333" t="s">
        <v>2083</v>
      </c>
      <c r="B333" s="9" t="s">
        <v>2109</v>
      </c>
      <c r="C333" s="1">
        <f t="shared" si="107"/>
        <v>1741</v>
      </c>
      <c r="D333" s="7">
        <f>IF(N333&gt;0, RANK(N333,(N333:P333,Q333:AE333)),0)</f>
        <v>2</v>
      </c>
      <c r="E333" s="7">
        <f>IF(O333&gt;0,RANK(O333,(N333:P333,Q333:AE333)),0)</f>
        <v>1</v>
      </c>
      <c r="F333" s="7">
        <f t="shared" si="93"/>
        <v>3</v>
      </c>
      <c r="G333" s="1">
        <f t="shared" si="105"/>
        <v>791</v>
      </c>
      <c r="H333" s="2">
        <f t="shared" si="106"/>
        <v>0.45433658816771971</v>
      </c>
      <c r="I333" s="8"/>
      <c r="J333" s="2">
        <f t="shared" si="94"/>
        <v>0.2469844916714532</v>
      </c>
      <c r="K333" s="2">
        <f t="shared" si="95"/>
        <v>0.70132107983917291</v>
      </c>
      <c r="L333" s="2">
        <f t="shared" si="96"/>
        <v>3.0442274554853533E-2</v>
      </c>
      <c r="M333" s="2">
        <f t="shared" si="97"/>
        <v>2.1252153934520356E-2</v>
      </c>
      <c r="N333" s="56">
        <v>430</v>
      </c>
      <c r="O333" s="56">
        <v>1221</v>
      </c>
      <c r="P333" s="56">
        <v>53</v>
      </c>
      <c r="Q333" s="56"/>
      <c r="R333" s="56"/>
      <c r="S333" s="56"/>
      <c r="T333" s="57"/>
      <c r="X333" s="53">
        <v>0</v>
      </c>
      <c r="Y333" s="53">
        <v>37</v>
      </c>
      <c r="Z333" s="53"/>
      <c r="AA333" s="53"/>
      <c r="AB333" s="53"/>
      <c r="AG333" t="str">
        <f t="shared" si="92"/>
        <v>Newport</v>
      </c>
      <c r="AH333" t="s">
        <v>1369</v>
      </c>
      <c r="AI333">
        <v>2</v>
      </c>
      <c r="AK333">
        <v>2</v>
      </c>
      <c r="AL333" s="91">
        <v>23</v>
      </c>
      <c r="AM333" s="93">
        <v>19</v>
      </c>
      <c r="AN333" s="93">
        <v>235</v>
      </c>
      <c r="AO333" s="96">
        <v>49065</v>
      </c>
      <c r="AP333" s="96">
        <f t="shared" si="108"/>
        <v>23019</v>
      </c>
      <c r="AQ333" t="s">
        <v>298</v>
      </c>
      <c r="AR333">
        <f t="shared" si="109"/>
        <v>2349065</v>
      </c>
      <c r="AS333" s="1">
        <v>19</v>
      </c>
      <c r="AU333" s="1"/>
      <c r="AW333" s="53"/>
      <c r="AX333" s="117"/>
    </row>
    <row r="334" spans="1:50" ht="14" hidden="1" customHeight="1" outlineLevel="1" x14ac:dyDescent="0.2">
      <c r="A334" t="s">
        <v>1522</v>
      </c>
      <c r="B334" s="9" t="s">
        <v>2109</v>
      </c>
      <c r="C334" s="1">
        <f t="shared" si="107"/>
        <v>288</v>
      </c>
      <c r="D334" s="7">
        <f>IF(N334&gt;0, RANK(N334,(N334:P334,Q334:AE334)),0)</f>
        <v>1</v>
      </c>
      <c r="E334" s="7">
        <f>IF(O334&gt;0,RANK(O334,(N334:P334,Q334:AE334)),0)</f>
        <v>2</v>
      </c>
      <c r="F334" s="7">
        <f t="shared" si="93"/>
        <v>3</v>
      </c>
      <c r="G334" s="1">
        <f t="shared" si="105"/>
        <v>1</v>
      </c>
      <c r="H334" s="2">
        <f t="shared" si="106"/>
        <v>3.472222222222222E-3</v>
      </c>
      <c r="I334" s="8"/>
      <c r="J334" s="2">
        <f t="shared" si="94"/>
        <v>0.47569444444444442</v>
      </c>
      <c r="K334" s="2">
        <f t="shared" si="95"/>
        <v>0.47222222222222221</v>
      </c>
      <c r="L334" s="2">
        <f t="shared" si="96"/>
        <v>4.8611111111111112E-2</v>
      </c>
      <c r="M334" s="2">
        <f t="shared" si="97"/>
        <v>3.4722222222222585E-3</v>
      </c>
      <c r="N334" s="56">
        <v>137</v>
      </c>
      <c r="O334" s="56">
        <v>136</v>
      </c>
      <c r="P334" s="56">
        <v>14</v>
      </c>
      <c r="Q334" s="56"/>
      <c r="R334" s="56"/>
      <c r="S334" s="56"/>
      <c r="T334" s="57"/>
      <c r="X334" s="53">
        <v>0</v>
      </c>
      <c r="Y334" s="53">
        <v>1</v>
      </c>
      <c r="Z334" s="53"/>
      <c r="AA334" s="53"/>
      <c r="AB334" s="53"/>
      <c r="AG334" t="str">
        <f t="shared" si="92"/>
        <v>Newry</v>
      </c>
      <c r="AH334" t="s">
        <v>150</v>
      </c>
      <c r="AI334">
        <v>2</v>
      </c>
      <c r="AK334">
        <v>2</v>
      </c>
      <c r="AL334" s="91">
        <v>23</v>
      </c>
      <c r="AM334" s="93">
        <v>17</v>
      </c>
      <c r="AN334" s="93">
        <v>100</v>
      </c>
      <c r="AO334" s="96">
        <v>49275</v>
      </c>
      <c r="AP334" s="96">
        <f t="shared" si="108"/>
        <v>23017</v>
      </c>
      <c r="AQ334" t="s">
        <v>298</v>
      </c>
      <c r="AR334">
        <f t="shared" si="109"/>
        <v>2349275</v>
      </c>
      <c r="AS334" s="1">
        <v>2</v>
      </c>
      <c r="AU334" s="1"/>
      <c r="AW334" s="53"/>
      <c r="AX334" s="117"/>
    </row>
    <row r="335" spans="1:50" ht="14" hidden="1" customHeight="1" outlineLevel="1" x14ac:dyDescent="0.2">
      <c r="A335" t="s">
        <v>1133</v>
      </c>
      <c r="B335" s="9" t="s">
        <v>2109</v>
      </c>
      <c r="C335" s="1">
        <f t="shared" si="107"/>
        <v>1315</v>
      </c>
      <c r="D335" s="7">
        <f>IF(N335&gt;0, RANK(N335,(N335:P335,Q335:AE335)),0)</f>
        <v>2</v>
      </c>
      <c r="E335" s="7">
        <f>IF(O335&gt;0,RANK(O335,(N335:P335,Q335:AE335)),0)</f>
        <v>1</v>
      </c>
      <c r="F335" s="7">
        <f t="shared" si="93"/>
        <v>3</v>
      </c>
      <c r="G335" s="1">
        <f t="shared" si="105"/>
        <v>64</v>
      </c>
      <c r="H335" s="2">
        <f t="shared" si="106"/>
        <v>4.8669201520912544E-2</v>
      </c>
      <c r="I335" s="8"/>
      <c r="J335" s="2">
        <f t="shared" si="94"/>
        <v>0.4479087452471483</v>
      </c>
      <c r="K335" s="2">
        <f t="shared" si="95"/>
        <v>0.49657794676806083</v>
      </c>
      <c r="L335" s="2">
        <f t="shared" si="96"/>
        <v>4.5627376425855515E-2</v>
      </c>
      <c r="M335" s="2">
        <f t="shared" si="97"/>
        <v>9.8859315589353569E-3</v>
      </c>
      <c r="N335" s="56">
        <v>589</v>
      </c>
      <c r="O335" s="56">
        <v>653</v>
      </c>
      <c r="P335" s="56">
        <v>60</v>
      </c>
      <c r="Q335" s="56"/>
      <c r="R335" s="56"/>
      <c r="S335" s="56"/>
      <c r="T335" s="57"/>
      <c r="X335" s="53">
        <v>0</v>
      </c>
      <c r="Y335" s="53">
        <v>13</v>
      </c>
      <c r="Z335" s="53"/>
      <c r="AA335" s="53"/>
      <c r="AB335" s="53"/>
      <c r="AG335" t="str">
        <f t="shared" si="92"/>
        <v>Nobleboro</v>
      </c>
      <c r="AH335" t="s">
        <v>181</v>
      </c>
      <c r="AI335">
        <v>1</v>
      </c>
      <c r="AK335">
        <v>2</v>
      </c>
      <c r="AL335" s="91">
        <v>23</v>
      </c>
      <c r="AM335" s="93">
        <v>15</v>
      </c>
      <c r="AN335" s="93">
        <v>62</v>
      </c>
      <c r="AO335" s="96">
        <v>49660</v>
      </c>
      <c r="AP335" s="96">
        <f t="shared" si="108"/>
        <v>23015</v>
      </c>
      <c r="AQ335" t="s">
        <v>298</v>
      </c>
      <c r="AR335">
        <f t="shared" si="109"/>
        <v>2349660</v>
      </c>
      <c r="AS335" s="1">
        <v>11</v>
      </c>
      <c r="AU335" s="1"/>
      <c r="AW335" s="53"/>
      <c r="AX335" s="117"/>
    </row>
    <row r="336" spans="1:50" ht="14" hidden="1" customHeight="1" outlineLevel="1" x14ac:dyDescent="0.2">
      <c r="A336" t="s">
        <v>793</v>
      </c>
      <c r="B336" s="9" t="s">
        <v>2109</v>
      </c>
      <c r="C336" s="1">
        <f t="shared" si="107"/>
        <v>1869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 t="shared" si="93"/>
        <v>3</v>
      </c>
      <c r="G336" s="1">
        <f t="shared" si="105"/>
        <v>778</v>
      </c>
      <c r="H336" s="2">
        <f t="shared" si="106"/>
        <v>0.41626538255751738</v>
      </c>
      <c r="I336" s="8"/>
      <c r="J336" s="2">
        <f t="shared" si="94"/>
        <v>0.24665596575708934</v>
      </c>
      <c r="K336" s="2">
        <f t="shared" si="95"/>
        <v>0.6629213483146067</v>
      </c>
      <c r="L336" s="2">
        <f t="shared" si="96"/>
        <v>7.1696094168004279E-2</v>
      </c>
      <c r="M336" s="2">
        <f t="shared" si="97"/>
        <v>1.8726591760299657E-2</v>
      </c>
      <c r="N336" s="56">
        <v>461</v>
      </c>
      <c r="O336" s="56">
        <v>1239</v>
      </c>
      <c r="P336" s="56">
        <v>134</v>
      </c>
      <c r="Q336" s="56"/>
      <c r="R336" s="56"/>
      <c r="S336" s="56"/>
      <c r="T336" s="57"/>
      <c r="X336" s="53">
        <v>0</v>
      </c>
      <c r="Y336" s="53">
        <v>35</v>
      </c>
      <c r="Z336" s="53"/>
      <c r="AA336" s="53"/>
      <c r="AB336" s="53"/>
      <c r="AG336" t="str">
        <f t="shared" si="92"/>
        <v>Norridgewock</v>
      </c>
      <c r="AH336" t="s">
        <v>1798</v>
      </c>
      <c r="AI336">
        <v>2</v>
      </c>
      <c r="AK336">
        <v>2</v>
      </c>
      <c r="AL336" s="91">
        <v>23</v>
      </c>
      <c r="AM336" s="93">
        <v>25</v>
      </c>
      <c r="AN336" s="93">
        <v>110</v>
      </c>
      <c r="AO336" s="96">
        <v>49835</v>
      </c>
      <c r="AP336" s="96">
        <f t="shared" si="108"/>
        <v>23025</v>
      </c>
      <c r="AQ336" t="s">
        <v>298</v>
      </c>
      <c r="AR336">
        <f t="shared" si="109"/>
        <v>2349835</v>
      </c>
      <c r="AS336" s="1">
        <v>20</v>
      </c>
      <c r="AU336" s="1"/>
      <c r="AW336" s="53"/>
      <c r="AX336" s="117"/>
    </row>
    <row r="337" spans="1:50" ht="14" hidden="1" customHeight="1" outlineLevel="1" x14ac:dyDescent="0.2">
      <c r="A337" t="s">
        <v>215</v>
      </c>
      <c r="B337" s="9" t="s">
        <v>2109</v>
      </c>
      <c r="C337" s="1">
        <f t="shared" si="107"/>
        <v>3103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 t="shared" si="93"/>
        <v>3</v>
      </c>
      <c r="G337" s="1">
        <f t="shared" si="105"/>
        <v>610</v>
      </c>
      <c r="H337" s="2">
        <f t="shared" si="106"/>
        <v>0.19658395101514664</v>
      </c>
      <c r="I337" s="8"/>
      <c r="J337" s="2">
        <f t="shared" si="94"/>
        <v>0.37673219465033836</v>
      </c>
      <c r="K337" s="2">
        <f t="shared" si="95"/>
        <v>0.57331614566548506</v>
      </c>
      <c r="L337" s="2">
        <f t="shared" si="96"/>
        <v>3.4160489848533676E-2</v>
      </c>
      <c r="M337" s="2">
        <f t="shared" si="97"/>
        <v>1.579116983564291E-2</v>
      </c>
      <c r="N337" s="56">
        <v>1169</v>
      </c>
      <c r="O337" s="56">
        <v>1779</v>
      </c>
      <c r="P337" s="56">
        <v>106</v>
      </c>
      <c r="Q337" s="56"/>
      <c r="R337" s="56"/>
      <c r="S337" s="56"/>
      <c r="T337" s="57"/>
      <c r="X337" s="53">
        <v>0</v>
      </c>
      <c r="Y337" s="53">
        <v>49</v>
      </c>
      <c r="Z337" s="53"/>
      <c r="AA337" s="53"/>
      <c r="AB337" s="53"/>
      <c r="AG337" t="str">
        <f t="shared" ref="AG337:AG400" si="110">A337</f>
        <v>North Berwick</v>
      </c>
      <c r="AH337" t="s">
        <v>733</v>
      </c>
      <c r="AI337">
        <v>1</v>
      </c>
      <c r="AK337">
        <v>2</v>
      </c>
      <c r="AL337" s="91">
        <v>23</v>
      </c>
      <c r="AM337" s="93">
        <v>31</v>
      </c>
      <c r="AN337" s="93">
        <v>95</v>
      </c>
      <c r="AO337" s="96">
        <v>50325</v>
      </c>
      <c r="AP337" s="96">
        <f t="shared" si="108"/>
        <v>23031</v>
      </c>
      <c r="AQ337" t="s">
        <v>298</v>
      </c>
      <c r="AR337">
        <f t="shared" si="109"/>
        <v>2350325</v>
      </c>
      <c r="AS337" s="1">
        <v>43</v>
      </c>
      <c r="AU337" s="1"/>
      <c r="AW337" s="53"/>
      <c r="AX337" s="117"/>
    </row>
    <row r="338" spans="1:50" ht="14" hidden="1" customHeight="1" outlineLevel="1" x14ac:dyDescent="0.2">
      <c r="A338" t="s">
        <v>172</v>
      </c>
      <c r="B338" s="9" t="s">
        <v>2109</v>
      </c>
      <c r="C338" s="1">
        <f t="shared" si="107"/>
        <v>324</v>
      </c>
      <c r="D338" s="7">
        <f>IF(N338&gt;0, RANK(N338,(N338:P338,Q338:AE338)),0)</f>
        <v>1</v>
      </c>
      <c r="E338" s="7">
        <f>IF(O338&gt;0,RANK(O338,(N338:P338,Q338:AE338)),0)</f>
        <v>2</v>
      </c>
      <c r="F338" s="7">
        <f t="shared" ref="F338:F400" si="111">IF(P338&gt;0,RANK(P338,(N338:AE338)),0)</f>
        <v>3</v>
      </c>
      <c r="G338" s="1">
        <f t="shared" si="105"/>
        <v>71</v>
      </c>
      <c r="H338" s="2">
        <f t="shared" si="106"/>
        <v>0.2191358024691358</v>
      </c>
      <c r="I338" s="8"/>
      <c r="J338" s="2">
        <f t="shared" ref="J338:J400" si="112">IF(C338=0,"-",N338/C338)</f>
        <v>0.58024691358024694</v>
      </c>
      <c r="K338" s="2">
        <f t="shared" ref="K338:K400" si="113">IF(C338=0,"-",O338/C338)</f>
        <v>0.3611111111111111</v>
      </c>
      <c r="L338" s="2">
        <f t="shared" ref="L338:L400" si="114">IF(C338=0,"-",P338/C338)</f>
        <v>4.9382716049382713E-2</v>
      </c>
      <c r="M338" s="2">
        <f t="shared" ref="M338:M400" si="115">IF(C338=0,"-",(1-J338-K338-L338))</f>
        <v>9.2592592592592449E-3</v>
      </c>
      <c r="N338" s="56">
        <v>188</v>
      </c>
      <c r="O338" s="56">
        <v>117</v>
      </c>
      <c r="P338" s="56">
        <v>16</v>
      </c>
      <c r="Q338" s="56"/>
      <c r="R338" s="56"/>
      <c r="S338" s="56"/>
      <c r="T338" s="57"/>
      <c r="X338" s="53">
        <v>0</v>
      </c>
      <c r="Y338" s="53">
        <v>3</v>
      </c>
      <c r="Z338" s="53"/>
      <c r="AA338" s="53"/>
      <c r="AB338" s="53"/>
      <c r="AG338" t="str">
        <f t="shared" si="110"/>
        <v>North Haven</v>
      </c>
      <c r="AH338" t="s">
        <v>2487</v>
      </c>
      <c r="AI338">
        <v>1</v>
      </c>
      <c r="AK338">
        <v>2</v>
      </c>
      <c r="AL338" s="91">
        <v>23</v>
      </c>
      <c r="AM338" s="93">
        <v>13</v>
      </c>
      <c r="AN338" s="93">
        <v>40</v>
      </c>
      <c r="AO338" s="96">
        <v>51620</v>
      </c>
      <c r="AP338" s="96">
        <f t="shared" si="108"/>
        <v>23013</v>
      </c>
      <c r="AQ338" t="s">
        <v>298</v>
      </c>
      <c r="AR338">
        <f t="shared" si="109"/>
        <v>2351620</v>
      </c>
      <c r="AS338" s="1">
        <v>3</v>
      </c>
      <c r="AU338" s="1"/>
      <c r="AW338" s="53"/>
      <c r="AX338" s="117"/>
    </row>
    <row r="339" spans="1:50" ht="14" hidden="1" customHeight="1" outlineLevel="1" x14ac:dyDescent="0.2">
      <c r="A339" t="s">
        <v>2323</v>
      </c>
      <c r="B339" s="9" t="s">
        <v>2109</v>
      </c>
      <c r="C339" s="1">
        <f t="shared" si="107"/>
        <v>2981</v>
      </c>
      <c r="D339" s="7">
        <f>IF(N339&gt;0, RANK(N339,(N339:P339,Q339:AE339)),0)</f>
        <v>1</v>
      </c>
      <c r="E339" s="7">
        <f>IF(O339&gt;0,RANK(O339,(N339:P339,Q339:AE339)),0)</f>
        <v>2</v>
      </c>
      <c r="F339" s="7">
        <f t="shared" si="111"/>
        <v>3</v>
      </c>
      <c r="G339" s="1">
        <f t="shared" si="105"/>
        <v>186</v>
      </c>
      <c r="H339" s="2">
        <f t="shared" si="106"/>
        <v>6.2395169406239515E-2</v>
      </c>
      <c r="I339" s="8"/>
      <c r="J339" s="2">
        <f t="shared" si="112"/>
        <v>0.4994968131499497</v>
      </c>
      <c r="K339" s="2">
        <f t="shared" si="113"/>
        <v>0.43710164374371019</v>
      </c>
      <c r="L339" s="2">
        <f t="shared" si="114"/>
        <v>5.6021469305602145E-2</v>
      </c>
      <c r="M339" s="2">
        <f t="shared" si="115"/>
        <v>7.3800738007379074E-3</v>
      </c>
      <c r="N339" s="56">
        <v>1489</v>
      </c>
      <c r="O339" s="56">
        <v>1303</v>
      </c>
      <c r="P339" s="56">
        <v>167</v>
      </c>
      <c r="Q339" s="56"/>
      <c r="R339" s="56"/>
      <c r="S339" s="56"/>
      <c r="T339" s="57"/>
      <c r="X339" s="53">
        <v>2</v>
      </c>
      <c r="Y339" s="53">
        <v>20</v>
      </c>
      <c r="Z339" s="53"/>
      <c r="AA339" s="53"/>
      <c r="AB339" s="53"/>
      <c r="AG339" t="str">
        <f t="shared" si="110"/>
        <v>North Yarmouth</v>
      </c>
      <c r="AH339" t="s">
        <v>162</v>
      </c>
      <c r="AI339">
        <v>1</v>
      </c>
      <c r="AK339">
        <v>2</v>
      </c>
      <c r="AL339" s="91">
        <v>23</v>
      </c>
      <c r="AM339" s="93">
        <v>5</v>
      </c>
      <c r="AN339" s="93">
        <v>75</v>
      </c>
      <c r="AO339" s="96">
        <v>53860</v>
      </c>
      <c r="AP339" s="96">
        <f t="shared" si="108"/>
        <v>23005</v>
      </c>
      <c r="AQ339" t="s">
        <v>298</v>
      </c>
      <c r="AR339">
        <f t="shared" si="109"/>
        <v>2353860</v>
      </c>
      <c r="AS339" s="1">
        <v>14</v>
      </c>
      <c r="AU339" s="1"/>
      <c r="AW339" s="53"/>
      <c r="AX339" s="117"/>
    </row>
    <row r="340" spans="1:50" ht="14" hidden="1" customHeight="1" outlineLevel="1" x14ac:dyDescent="0.2">
      <c r="A340" t="s">
        <v>2080</v>
      </c>
      <c r="B340" s="9" t="s">
        <v>2109</v>
      </c>
      <c r="C340" s="1">
        <f t="shared" si="107"/>
        <v>123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 t="shared" si="111"/>
        <v>3</v>
      </c>
      <c r="G340" s="1">
        <f t="shared" si="105"/>
        <v>62</v>
      </c>
      <c r="H340" s="2">
        <f t="shared" si="106"/>
        <v>0.50406504065040647</v>
      </c>
      <c r="I340" s="8"/>
      <c r="J340" s="2">
        <f t="shared" si="112"/>
        <v>0.21951219512195122</v>
      </c>
      <c r="K340" s="2">
        <f t="shared" si="113"/>
        <v>0.72357723577235777</v>
      </c>
      <c r="L340" s="2">
        <f t="shared" si="114"/>
        <v>3.2520325203252036E-2</v>
      </c>
      <c r="M340" s="2">
        <f t="shared" si="115"/>
        <v>2.4390243902438997E-2</v>
      </c>
      <c r="N340" s="56">
        <v>27</v>
      </c>
      <c r="O340" s="56">
        <v>89</v>
      </c>
      <c r="P340" s="56">
        <v>4</v>
      </c>
      <c r="Q340" s="56"/>
      <c r="R340" s="56"/>
      <c r="S340" s="56"/>
      <c r="T340" s="57"/>
      <c r="X340" s="53">
        <v>0</v>
      </c>
      <c r="Y340" s="53">
        <v>3</v>
      </c>
      <c r="Z340" s="53"/>
      <c r="AA340" s="53"/>
      <c r="AB340" s="53"/>
      <c r="AG340" t="str">
        <f t="shared" si="110"/>
        <v>Northfield</v>
      </c>
      <c r="AH340" t="s">
        <v>1845</v>
      </c>
      <c r="AI340">
        <v>2</v>
      </c>
      <c r="AK340">
        <v>2</v>
      </c>
      <c r="AL340" s="91">
        <v>23</v>
      </c>
      <c r="AM340" s="93">
        <v>29</v>
      </c>
      <c r="AN340" s="93">
        <v>155</v>
      </c>
      <c r="AO340" s="96">
        <v>51375</v>
      </c>
      <c r="AP340" s="96">
        <f t="shared" si="108"/>
        <v>23029</v>
      </c>
      <c r="AQ340" t="s">
        <v>298</v>
      </c>
      <c r="AR340">
        <f t="shared" si="109"/>
        <v>2351375</v>
      </c>
      <c r="AS340" s="1">
        <v>2</v>
      </c>
      <c r="AU340" s="1"/>
      <c r="AW340" s="53"/>
      <c r="AX340" s="117"/>
    </row>
    <row r="341" spans="1:50" ht="14" hidden="1" customHeight="1" outlineLevel="1" x14ac:dyDescent="0.2">
      <c r="A341" t="s">
        <v>656</v>
      </c>
      <c r="B341" s="9" t="s">
        <v>2109</v>
      </c>
      <c r="C341" s="1">
        <f t="shared" si="107"/>
        <v>1109</v>
      </c>
      <c r="D341" s="7">
        <f>IF(N341&gt;0, RANK(N341,(N341:P341,Q341:AE341)),0)</f>
        <v>1</v>
      </c>
      <c r="E341" s="7">
        <f>IF(O341&gt;0,RANK(O341,(N341:P341,Q341:AE341)),0)</f>
        <v>2</v>
      </c>
      <c r="F341" s="7">
        <f t="shared" si="111"/>
        <v>3</v>
      </c>
      <c r="G341" s="1">
        <f t="shared" si="105"/>
        <v>69</v>
      </c>
      <c r="H341" s="2">
        <f t="shared" si="106"/>
        <v>6.2218214607754736E-2</v>
      </c>
      <c r="I341" s="8"/>
      <c r="J341" s="2">
        <f t="shared" si="112"/>
        <v>0.48692515779981965</v>
      </c>
      <c r="K341" s="2">
        <f t="shared" si="113"/>
        <v>0.42470694319206492</v>
      </c>
      <c r="L341" s="2">
        <f t="shared" si="114"/>
        <v>7.3038773669972953E-2</v>
      </c>
      <c r="M341" s="2">
        <f t="shared" si="115"/>
        <v>1.5329125338142416E-2</v>
      </c>
      <c r="N341" s="56">
        <v>540</v>
      </c>
      <c r="O341" s="56">
        <v>471</v>
      </c>
      <c r="P341" s="56">
        <v>81</v>
      </c>
      <c r="Q341" s="56"/>
      <c r="R341" s="56"/>
      <c r="S341" s="56"/>
      <c r="T341" s="57"/>
      <c r="X341" s="53">
        <v>0</v>
      </c>
      <c r="Y341" s="53">
        <v>17</v>
      </c>
      <c r="Z341" s="53"/>
      <c r="AA341" s="53"/>
      <c r="AB341" s="53"/>
      <c r="AG341" t="str">
        <f t="shared" si="110"/>
        <v>Northport</v>
      </c>
      <c r="AH341" t="s">
        <v>120</v>
      </c>
      <c r="AI341">
        <v>2</v>
      </c>
      <c r="AK341">
        <v>2</v>
      </c>
      <c r="AL341" s="91">
        <v>23</v>
      </c>
      <c r="AM341" s="93">
        <v>27</v>
      </c>
      <c r="AN341" s="93">
        <v>75</v>
      </c>
      <c r="AO341" s="96">
        <v>52845</v>
      </c>
      <c r="AP341" s="96">
        <f t="shared" si="108"/>
        <v>23027</v>
      </c>
      <c r="AQ341" t="s">
        <v>298</v>
      </c>
      <c r="AR341">
        <f t="shared" si="109"/>
        <v>2352845</v>
      </c>
      <c r="AS341" s="1">
        <v>10</v>
      </c>
      <c r="AU341" s="1"/>
      <c r="AW341" s="53"/>
      <c r="AX341" s="117"/>
    </row>
    <row r="342" spans="1:50" ht="14" hidden="1" customHeight="1" outlineLevel="1" x14ac:dyDescent="0.2">
      <c r="A342" t="s">
        <v>1544</v>
      </c>
      <c r="B342" s="9" t="s">
        <v>2109</v>
      </c>
      <c r="C342" s="1">
        <f t="shared" si="107"/>
        <v>2860</v>
      </c>
      <c r="D342" s="7">
        <f>IF(N342&gt;0, RANK(N342,(N342:P342,Q342:AE342)),0)</f>
        <v>2</v>
      </c>
      <c r="E342" s="7">
        <f>IF(O342&gt;0,RANK(O342,(N342:P342,Q342:AE342)),0)</f>
        <v>1</v>
      </c>
      <c r="F342" s="7">
        <f t="shared" si="111"/>
        <v>3</v>
      </c>
      <c r="G342" s="1">
        <f t="shared" si="105"/>
        <v>366</v>
      </c>
      <c r="H342" s="2">
        <f t="shared" si="106"/>
        <v>0.12797202797202797</v>
      </c>
      <c r="I342" s="8"/>
      <c r="J342" s="2">
        <f t="shared" si="112"/>
        <v>0.40174825174825174</v>
      </c>
      <c r="K342" s="2">
        <f t="shared" si="113"/>
        <v>0.52972027972027969</v>
      </c>
      <c r="L342" s="2">
        <f t="shared" si="114"/>
        <v>4.7552447552447551E-2</v>
      </c>
      <c r="M342" s="2">
        <f t="shared" si="115"/>
        <v>2.0979020979020969E-2</v>
      </c>
      <c r="N342" s="56">
        <v>1149</v>
      </c>
      <c r="O342" s="56">
        <v>1515</v>
      </c>
      <c r="P342" s="56">
        <v>136</v>
      </c>
      <c r="Q342" s="56"/>
      <c r="R342" s="56"/>
      <c r="S342" s="56"/>
      <c r="T342" s="57"/>
      <c r="X342" s="53">
        <v>0</v>
      </c>
      <c r="Y342" s="53">
        <v>60</v>
      </c>
      <c r="Z342" s="53"/>
      <c r="AA342" s="53"/>
      <c r="AB342" s="53"/>
      <c r="AG342" t="str">
        <f t="shared" si="110"/>
        <v>Norway</v>
      </c>
      <c r="AH342" t="s">
        <v>150</v>
      </c>
      <c r="AI342">
        <v>2</v>
      </c>
      <c r="AK342">
        <v>2</v>
      </c>
      <c r="AL342" s="91">
        <v>23</v>
      </c>
      <c r="AM342" s="93">
        <v>17</v>
      </c>
      <c r="AN342" s="93">
        <v>105</v>
      </c>
      <c r="AO342" s="96">
        <v>54000</v>
      </c>
      <c r="AP342" s="96">
        <f t="shared" si="108"/>
        <v>23017</v>
      </c>
      <c r="AQ342" t="s">
        <v>298</v>
      </c>
      <c r="AR342">
        <f t="shared" si="109"/>
        <v>2354000</v>
      </c>
      <c r="AS342" s="1">
        <v>32</v>
      </c>
      <c r="AU342" s="1"/>
      <c r="AW342" s="53"/>
      <c r="AX342" s="117"/>
    </row>
    <row r="343" spans="1:50" ht="14" hidden="1" customHeight="1" outlineLevel="1" x14ac:dyDescent="0.2">
      <c r="A343" t="s">
        <v>3053</v>
      </c>
      <c r="B343" s="9" t="s">
        <v>2109</v>
      </c>
      <c r="C343" s="1">
        <f t="shared" si="107"/>
        <v>0</v>
      </c>
      <c r="D343" s="7">
        <f>IF(N343&gt;0, RANK(N343,(N343:P343,Q343:AE343)),0)</f>
        <v>0</v>
      </c>
      <c r="E343" s="7">
        <f>IF(O343&gt;0,RANK(O343,(N343:P343,Q343:AE343)),0)</f>
        <v>0</v>
      </c>
      <c r="F343" s="7">
        <f t="shared" ref="F343" si="116">IF(P343&gt;0,RANK(P343,(N343:AE343)),0)</f>
        <v>0</v>
      </c>
      <c r="G343" s="1">
        <f t="shared" ref="G343" si="117">IF(C343&gt;0,MAX(N343:P343)-LARGE(N343:P343,2),0)</f>
        <v>0</v>
      </c>
      <c r="H343" s="2">
        <f t="shared" ref="H343" si="118">IF(C343&gt;0,G343/C343,0)</f>
        <v>0</v>
      </c>
      <c r="I343" s="8"/>
      <c r="J343" s="2" t="str">
        <f t="shared" ref="J343" si="119">IF(C343=0,"-",N343/C343)</f>
        <v>-</v>
      </c>
      <c r="K343" s="2" t="str">
        <f t="shared" ref="K343" si="120">IF(C343=0,"-",O343/C343)</f>
        <v>-</v>
      </c>
      <c r="L343" s="2" t="str">
        <f t="shared" ref="L343" si="121">IF(C343=0,"-",P343/C343)</f>
        <v>-</v>
      </c>
      <c r="M343" s="2" t="str">
        <f t="shared" ref="M343" si="122">IF(C343=0,"-",(1-J343-K343-L343))</f>
        <v>-</v>
      </c>
      <c r="N343" s="56"/>
      <c r="O343" s="56"/>
      <c r="P343" s="56"/>
      <c r="Q343" s="56"/>
      <c r="R343" s="56"/>
      <c r="S343" s="56"/>
      <c r="T343" s="57"/>
      <c r="Y343" s="53"/>
      <c r="Z343" s="53"/>
      <c r="AA343" s="53"/>
      <c r="AB343" s="53"/>
      <c r="AG343" t="str">
        <f t="shared" si="110"/>
        <v>No. 27</v>
      </c>
      <c r="AH343" t="s">
        <v>1845</v>
      </c>
      <c r="AI343">
        <v>2</v>
      </c>
      <c r="AK343">
        <v>2</v>
      </c>
      <c r="AL343" s="91">
        <v>23</v>
      </c>
      <c r="AM343" s="93">
        <v>29</v>
      </c>
      <c r="AO343" s="96">
        <v>54300</v>
      </c>
      <c r="AP343" s="96">
        <f t="shared" si="108"/>
        <v>23029</v>
      </c>
      <c r="AQ343" t="s">
        <v>2328</v>
      </c>
      <c r="AR343">
        <f t="shared" si="109"/>
        <v>2354300</v>
      </c>
      <c r="AU343" s="1"/>
      <c r="AW343" s="53"/>
      <c r="AX343" s="117"/>
    </row>
    <row r="344" spans="1:50" ht="14" hidden="1" customHeight="1" outlineLevel="1" x14ac:dyDescent="0.2">
      <c r="A344" t="s">
        <v>569</v>
      </c>
      <c r="B344" s="9" t="s">
        <v>2109</v>
      </c>
      <c r="C344" s="1">
        <f t="shared" si="107"/>
        <v>402</v>
      </c>
      <c r="D344" s="7">
        <f>IF(N344&gt;0, RANK(N344,(N344:P344,Q344:AE344)),0)</f>
        <v>2</v>
      </c>
      <c r="E344" s="7">
        <f>IF(O344&gt;0,RANK(O344,(N344:P344,Q344:AE344)),0)</f>
        <v>1</v>
      </c>
      <c r="F344" s="7">
        <f t="shared" si="111"/>
        <v>4</v>
      </c>
      <c r="G344" s="1">
        <f t="shared" si="105"/>
        <v>226</v>
      </c>
      <c r="H344" s="2">
        <f t="shared" si="106"/>
        <v>0.56218905472636815</v>
      </c>
      <c r="I344" s="8"/>
      <c r="J344" s="2">
        <f t="shared" si="112"/>
        <v>0.19402985074626866</v>
      </c>
      <c r="K344" s="2">
        <f t="shared" si="113"/>
        <v>0.75621890547263682</v>
      </c>
      <c r="L344" s="2">
        <f t="shared" si="114"/>
        <v>1.4925373134328358E-2</v>
      </c>
      <c r="M344" s="2">
        <f t="shared" si="115"/>
        <v>3.4825870646766163E-2</v>
      </c>
      <c r="N344" s="56">
        <v>78</v>
      </c>
      <c r="O344" s="56">
        <v>304</v>
      </c>
      <c r="P344" s="56">
        <v>6</v>
      </c>
      <c r="Q344" s="56"/>
      <c r="R344" s="56"/>
      <c r="S344" s="56"/>
      <c r="T344" s="57"/>
      <c r="X344" s="53">
        <v>0</v>
      </c>
      <c r="Y344" s="53">
        <v>14</v>
      </c>
      <c r="Z344" s="53"/>
      <c r="AA344" s="53"/>
      <c r="AB344" s="53"/>
      <c r="AG344" t="str">
        <f t="shared" si="110"/>
        <v>Oakfield</v>
      </c>
      <c r="AH344" t="s">
        <v>2472</v>
      </c>
      <c r="AI344">
        <v>2</v>
      </c>
      <c r="AK344">
        <v>2</v>
      </c>
      <c r="AL344" s="91">
        <v>23</v>
      </c>
      <c r="AM344" s="93">
        <v>3</v>
      </c>
      <c r="AN344" s="93">
        <v>240</v>
      </c>
      <c r="AO344" s="96">
        <v>54385</v>
      </c>
      <c r="AP344" s="96">
        <f t="shared" si="108"/>
        <v>23003</v>
      </c>
      <c r="AQ344" t="s">
        <v>298</v>
      </c>
      <c r="AR344">
        <f t="shared" si="109"/>
        <v>2354385</v>
      </c>
      <c r="AS344" s="1">
        <v>12</v>
      </c>
      <c r="AU344" s="1"/>
      <c r="AW344" s="53"/>
      <c r="AX344" s="117"/>
    </row>
    <row r="345" spans="1:50" ht="14" hidden="1" customHeight="1" outlineLevel="1" x14ac:dyDescent="0.2">
      <c r="A345" t="s">
        <v>909</v>
      </c>
      <c r="B345" s="9" t="s">
        <v>2109</v>
      </c>
      <c r="C345" s="1">
        <f t="shared" si="107"/>
        <v>3626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 t="shared" si="111"/>
        <v>3</v>
      </c>
      <c r="G345" s="1">
        <f t="shared" si="105"/>
        <v>848</v>
      </c>
      <c r="H345" s="2">
        <f t="shared" si="106"/>
        <v>0.23386651958080529</v>
      </c>
      <c r="I345" s="8"/>
      <c r="J345" s="2">
        <f t="shared" si="112"/>
        <v>0.34776613348041918</v>
      </c>
      <c r="K345" s="2">
        <f t="shared" si="113"/>
        <v>0.58163265306122447</v>
      </c>
      <c r="L345" s="2">
        <f t="shared" si="114"/>
        <v>5.2950910093767234E-2</v>
      </c>
      <c r="M345" s="2">
        <f t="shared" si="115"/>
        <v>1.7650303364589115E-2</v>
      </c>
      <c r="N345" s="56">
        <v>1261</v>
      </c>
      <c r="O345" s="56">
        <v>2109</v>
      </c>
      <c r="P345" s="56">
        <v>192</v>
      </c>
      <c r="Q345" s="56"/>
      <c r="R345" s="56"/>
      <c r="S345" s="56"/>
      <c r="T345" s="57"/>
      <c r="X345" s="53">
        <v>0</v>
      </c>
      <c r="Y345" s="53">
        <v>64</v>
      </c>
      <c r="Z345" s="53"/>
      <c r="AA345" s="53"/>
      <c r="AB345" s="53"/>
      <c r="AG345" t="str">
        <f t="shared" si="110"/>
        <v>Oakland</v>
      </c>
      <c r="AH345" t="s">
        <v>270</v>
      </c>
      <c r="AI345">
        <v>2</v>
      </c>
      <c r="AK345">
        <v>2</v>
      </c>
      <c r="AL345" s="91">
        <v>23</v>
      </c>
      <c r="AM345" s="93">
        <v>11</v>
      </c>
      <c r="AN345" s="93">
        <v>80</v>
      </c>
      <c r="AO345" s="96">
        <v>54560</v>
      </c>
      <c r="AP345" s="96">
        <f t="shared" si="108"/>
        <v>23011</v>
      </c>
      <c r="AQ345" t="s">
        <v>298</v>
      </c>
      <c r="AR345">
        <f t="shared" si="109"/>
        <v>2354560</v>
      </c>
      <c r="AS345" s="1">
        <v>41</v>
      </c>
      <c r="AU345" s="1"/>
      <c r="AW345" s="53"/>
      <c r="AX345" s="117"/>
    </row>
    <row r="346" spans="1:50" ht="14" hidden="1" customHeight="1" outlineLevel="1" x14ac:dyDescent="0.2">
      <c r="A346" t="s">
        <v>1884</v>
      </c>
      <c r="B346" s="9" t="s">
        <v>2109</v>
      </c>
      <c r="C346" s="1">
        <f t="shared" si="107"/>
        <v>1053</v>
      </c>
      <c r="D346" s="7">
        <f>IF(N346&gt;0, RANK(N346,(N346:P346,Q346:AE346)),0)</f>
        <v>1</v>
      </c>
      <c r="E346" s="7">
        <f>IF(O346&gt;0,RANK(O346,(N346:P346,Q346:AE346)),0)</f>
        <v>2</v>
      </c>
      <c r="F346" s="7">
        <f t="shared" si="111"/>
        <v>3</v>
      </c>
      <c r="G346" s="1">
        <f t="shared" si="105"/>
        <v>176</v>
      </c>
      <c r="H346" s="2">
        <f t="shared" si="106"/>
        <v>0.16714150047483381</v>
      </c>
      <c r="I346" s="8"/>
      <c r="J346" s="2">
        <f t="shared" si="112"/>
        <v>0.57169990503323842</v>
      </c>
      <c r="K346" s="2">
        <f t="shared" si="113"/>
        <v>0.40455840455840458</v>
      </c>
      <c r="L346" s="2">
        <f t="shared" si="114"/>
        <v>1.6144349477682812E-2</v>
      </c>
      <c r="M346" s="2">
        <f t="shared" si="115"/>
        <v>7.5973409306741846E-3</v>
      </c>
      <c r="N346" s="56">
        <v>602</v>
      </c>
      <c r="O346" s="56">
        <v>426</v>
      </c>
      <c r="P346" s="56">
        <v>17</v>
      </c>
      <c r="Q346" s="56"/>
      <c r="R346" s="56"/>
      <c r="S346" s="56"/>
      <c r="T346" s="57"/>
      <c r="X346" s="53">
        <v>0</v>
      </c>
      <c r="Y346" s="53">
        <v>8</v>
      </c>
      <c r="Z346" s="53"/>
      <c r="AA346" s="53"/>
      <c r="AB346" s="53"/>
      <c r="AG346" t="str">
        <f t="shared" si="110"/>
        <v>Ogunquit</v>
      </c>
      <c r="AH346" t="s">
        <v>733</v>
      </c>
      <c r="AI346">
        <v>1</v>
      </c>
      <c r="AK346">
        <v>2</v>
      </c>
      <c r="AL346" s="91">
        <v>23</v>
      </c>
      <c r="AM346" s="93">
        <v>31</v>
      </c>
      <c r="AN346" s="93">
        <v>97</v>
      </c>
      <c r="AO346" s="96">
        <v>54980</v>
      </c>
      <c r="AP346" s="96">
        <f t="shared" si="108"/>
        <v>23031</v>
      </c>
      <c r="AQ346" t="s">
        <v>298</v>
      </c>
      <c r="AR346">
        <f t="shared" si="109"/>
        <v>2354980</v>
      </c>
      <c r="AS346" s="1">
        <v>15</v>
      </c>
      <c r="AU346" s="1"/>
      <c r="AW346" s="53"/>
      <c r="AX346" s="117"/>
    </row>
    <row r="347" spans="1:50" ht="14" hidden="1" customHeight="1" outlineLevel="1" x14ac:dyDescent="0.2">
      <c r="A347" t="s">
        <v>195</v>
      </c>
      <c r="B347" s="9" t="s">
        <v>2109</v>
      </c>
      <c r="C347" s="1">
        <f t="shared" si="107"/>
        <v>6212</v>
      </c>
      <c r="D347" s="7">
        <f>IF(N347&gt;0, RANK(N347,(N347:P347,Q347:AE347)),0)</f>
        <v>1</v>
      </c>
      <c r="E347" s="7">
        <f>IF(O347&gt;0,RANK(O347,(N347:P347,Q347:AE347)),0)</f>
        <v>2</v>
      </c>
      <c r="F347" s="7">
        <f t="shared" si="111"/>
        <v>3</v>
      </c>
      <c r="G347" s="1">
        <f t="shared" si="105"/>
        <v>319</v>
      </c>
      <c r="H347" s="2">
        <f t="shared" si="106"/>
        <v>5.1352221506761109E-2</v>
      </c>
      <c r="I347" s="8"/>
      <c r="J347" s="2">
        <f t="shared" si="112"/>
        <v>0.49629748873148744</v>
      </c>
      <c r="K347" s="2">
        <f t="shared" si="113"/>
        <v>0.44494526722472633</v>
      </c>
      <c r="L347" s="2">
        <f t="shared" si="114"/>
        <v>4.104958145524791E-2</v>
      </c>
      <c r="M347" s="2">
        <f t="shared" si="115"/>
        <v>1.7707662588538273E-2</v>
      </c>
      <c r="N347" s="56">
        <v>3083</v>
      </c>
      <c r="O347" s="56">
        <v>2764</v>
      </c>
      <c r="P347" s="56">
        <v>255</v>
      </c>
      <c r="Q347" s="56"/>
      <c r="R347" s="56"/>
      <c r="S347" s="56"/>
      <c r="T347" s="57"/>
      <c r="X347" s="53">
        <v>1</v>
      </c>
      <c r="Y347" s="53">
        <v>109</v>
      </c>
      <c r="Z347" s="53"/>
      <c r="AA347" s="53"/>
      <c r="AB347" s="53"/>
      <c r="AG347" t="str">
        <f t="shared" si="110"/>
        <v>Old Orchard Beach</v>
      </c>
      <c r="AH347" t="s">
        <v>733</v>
      </c>
      <c r="AI347">
        <v>1</v>
      </c>
      <c r="AK347">
        <v>2</v>
      </c>
      <c r="AL347" s="91">
        <v>23</v>
      </c>
      <c r="AM347" s="93">
        <v>31</v>
      </c>
      <c r="AN347" s="93">
        <v>100</v>
      </c>
      <c r="AO347" s="96">
        <v>55085</v>
      </c>
      <c r="AP347" s="96">
        <f t="shared" si="108"/>
        <v>23031</v>
      </c>
      <c r="AQ347" t="s">
        <v>298</v>
      </c>
      <c r="AR347">
        <f t="shared" si="109"/>
        <v>2355085</v>
      </c>
      <c r="AS347" s="1">
        <v>64</v>
      </c>
      <c r="AU347" s="1"/>
      <c r="AW347" s="53"/>
      <c r="AX347" s="117"/>
    </row>
    <row r="348" spans="1:50" ht="14" hidden="1" customHeight="1" outlineLevel="1" x14ac:dyDescent="0.2">
      <c r="A348" t="s">
        <v>545</v>
      </c>
      <c r="B348" s="9" t="s">
        <v>2109</v>
      </c>
      <c r="C348" s="1">
        <f t="shared" si="107"/>
        <v>4262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 t="shared" si="111"/>
        <v>3</v>
      </c>
      <c r="G348" s="1">
        <f t="shared" si="105"/>
        <v>241</v>
      </c>
      <c r="H348" s="2">
        <f t="shared" si="106"/>
        <v>5.6546222430783673E-2</v>
      </c>
      <c r="I348" s="8"/>
      <c r="J348" s="2">
        <f t="shared" si="112"/>
        <v>0.43383388080713281</v>
      </c>
      <c r="K348" s="2">
        <f t="shared" si="113"/>
        <v>0.49038010323791648</v>
      </c>
      <c r="L348" s="2">
        <f t="shared" si="114"/>
        <v>5.8423275457531676E-2</v>
      </c>
      <c r="M348" s="2">
        <f t="shared" si="115"/>
        <v>1.7362740497419038E-2</v>
      </c>
      <c r="N348" s="56">
        <v>1849</v>
      </c>
      <c r="O348" s="56">
        <v>2090</v>
      </c>
      <c r="P348" s="56">
        <v>249</v>
      </c>
      <c r="Q348" s="56"/>
      <c r="R348" s="56"/>
      <c r="S348" s="56"/>
      <c r="T348" s="57"/>
      <c r="X348" s="53">
        <v>3</v>
      </c>
      <c r="Y348" s="53">
        <v>71</v>
      </c>
      <c r="Z348" s="53"/>
      <c r="AA348" s="53"/>
      <c r="AB348" s="53"/>
      <c r="AG348" t="str">
        <f t="shared" si="110"/>
        <v>Old Town</v>
      </c>
      <c r="AH348" t="s">
        <v>1369</v>
      </c>
      <c r="AI348">
        <v>2</v>
      </c>
      <c r="AK348">
        <v>2</v>
      </c>
      <c r="AL348" s="91">
        <v>23</v>
      </c>
      <c r="AM348" s="93">
        <v>19</v>
      </c>
      <c r="AN348" s="93">
        <v>240</v>
      </c>
      <c r="AO348" s="96">
        <v>55225</v>
      </c>
      <c r="AP348" s="96">
        <f t="shared" si="108"/>
        <v>23019</v>
      </c>
      <c r="AQ348" t="s">
        <v>1921</v>
      </c>
      <c r="AR348">
        <f t="shared" si="109"/>
        <v>2355225</v>
      </c>
      <c r="AS348" s="1">
        <v>43</v>
      </c>
      <c r="AU348" s="1"/>
      <c r="AW348" s="53"/>
      <c r="AX348" s="117"/>
    </row>
    <row r="349" spans="1:50" ht="14" hidden="1" customHeight="1" outlineLevel="1" x14ac:dyDescent="0.2">
      <c r="A349" t="s">
        <v>546</v>
      </c>
      <c r="B349" s="9" t="s">
        <v>2109</v>
      </c>
      <c r="C349" s="1">
        <f t="shared" si="107"/>
        <v>87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 t="shared" si="111"/>
        <v>4</v>
      </c>
      <c r="G349" s="1">
        <f t="shared" si="105"/>
        <v>38</v>
      </c>
      <c r="H349" s="2">
        <f t="shared" si="106"/>
        <v>0.43678160919540232</v>
      </c>
      <c r="I349" s="8"/>
      <c r="J349" s="2">
        <f t="shared" si="112"/>
        <v>0.25287356321839083</v>
      </c>
      <c r="K349" s="2">
        <f t="shared" si="113"/>
        <v>0.68965517241379315</v>
      </c>
      <c r="L349" s="2">
        <f t="shared" si="114"/>
        <v>1.1494252873563218E-2</v>
      </c>
      <c r="M349" s="2">
        <f t="shared" si="115"/>
        <v>4.5977011494252804E-2</v>
      </c>
      <c r="N349" s="56">
        <v>22</v>
      </c>
      <c r="O349" s="56">
        <v>60</v>
      </c>
      <c r="P349" s="56">
        <v>1</v>
      </c>
      <c r="Q349" s="56"/>
      <c r="R349" s="56"/>
      <c r="S349" s="56"/>
      <c r="T349" s="57"/>
      <c r="X349" s="53">
        <v>0</v>
      </c>
      <c r="Y349" s="53">
        <v>4</v>
      </c>
      <c r="Z349" s="53"/>
      <c r="AA349" s="53"/>
      <c r="AB349" s="53"/>
      <c r="AG349" t="str">
        <f t="shared" si="110"/>
        <v>Orient</v>
      </c>
      <c r="AH349" t="s">
        <v>2472</v>
      </c>
      <c r="AI349">
        <v>2</v>
      </c>
      <c r="AK349">
        <v>2</v>
      </c>
      <c r="AL349" s="91">
        <v>23</v>
      </c>
      <c r="AM349" s="93">
        <v>3</v>
      </c>
      <c r="AN349" s="93">
        <v>245</v>
      </c>
      <c r="AO349" s="96">
        <v>55435</v>
      </c>
      <c r="AP349" s="96">
        <f t="shared" si="108"/>
        <v>23003</v>
      </c>
      <c r="AQ349" t="s">
        <v>298</v>
      </c>
      <c r="AR349">
        <f t="shared" si="109"/>
        <v>2355435</v>
      </c>
      <c r="AS349" s="1">
        <v>3</v>
      </c>
      <c r="AU349" s="1"/>
      <c r="AW349" s="53"/>
      <c r="AX349" s="117"/>
    </row>
    <row r="350" spans="1:50" ht="14" hidden="1" customHeight="1" outlineLevel="1" x14ac:dyDescent="0.2">
      <c r="A350" t="s">
        <v>1781</v>
      </c>
      <c r="B350" s="9" t="s">
        <v>2109</v>
      </c>
      <c r="C350" s="1">
        <f t="shared" si="107"/>
        <v>1427</v>
      </c>
      <c r="D350" s="7">
        <f>IF(N350&gt;0, RANK(N350,(N350:P350,Q350:AE350)),0)</f>
        <v>2</v>
      </c>
      <c r="E350" s="7">
        <f>IF(O350&gt;0,RANK(O350,(N350:P350,Q350:AE350)),0)</f>
        <v>1</v>
      </c>
      <c r="F350" s="7">
        <f t="shared" si="111"/>
        <v>3</v>
      </c>
      <c r="G350" s="1">
        <f t="shared" si="105"/>
        <v>254</v>
      </c>
      <c r="H350" s="2">
        <f t="shared" si="106"/>
        <v>0.17799579537491239</v>
      </c>
      <c r="I350" s="8"/>
      <c r="J350" s="2">
        <f t="shared" si="112"/>
        <v>0.37631394533987383</v>
      </c>
      <c r="K350" s="2">
        <f t="shared" si="113"/>
        <v>0.55430974071478623</v>
      </c>
      <c r="L350" s="2">
        <f t="shared" si="114"/>
        <v>5.1857042747021721E-2</v>
      </c>
      <c r="M350" s="2">
        <f t="shared" si="115"/>
        <v>1.7519271198318219E-2</v>
      </c>
      <c r="N350" s="56">
        <v>537</v>
      </c>
      <c r="O350" s="56">
        <v>791</v>
      </c>
      <c r="P350" s="56">
        <v>74</v>
      </c>
      <c r="Q350" s="56"/>
      <c r="R350" s="56"/>
      <c r="S350" s="56"/>
      <c r="T350" s="57"/>
      <c r="X350" s="53">
        <v>1</v>
      </c>
      <c r="Y350" s="53">
        <v>24</v>
      </c>
      <c r="Z350" s="53"/>
      <c r="AA350" s="53"/>
      <c r="AB350" s="53"/>
      <c r="AG350" t="str">
        <f t="shared" si="110"/>
        <v>Orland</v>
      </c>
      <c r="AH350" t="s">
        <v>12</v>
      </c>
      <c r="AI350">
        <v>2</v>
      </c>
      <c r="AK350">
        <v>2</v>
      </c>
      <c r="AL350" s="91">
        <v>23</v>
      </c>
      <c r="AM350" s="93">
        <v>9</v>
      </c>
      <c r="AN350" s="93">
        <v>105</v>
      </c>
      <c r="AO350" s="96">
        <v>55505</v>
      </c>
      <c r="AP350" s="96">
        <f t="shared" si="108"/>
        <v>23009</v>
      </c>
      <c r="AQ350" t="s">
        <v>298</v>
      </c>
      <c r="AR350">
        <f t="shared" si="109"/>
        <v>2355505</v>
      </c>
      <c r="AS350" s="1">
        <v>11</v>
      </c>
      <c r="AU350" s="1"/>
      <c r="AW350" s="53"/>
      <c r="AX350" s="117"/>
    </row>
    <row r="351" spans="1:50" ht="14" hidden="1" customHeight="1" outlineLevel="1" x14ac:dyDescent="0.2">
      <c r="A351" t="s">
        <v>2588</v>
      </c>
      <c r="B351" s="9" t="s">
        <v>2109</v>
      </c>
      <c r="C351" s="1">
        <f t="shared" si="107"/>
        <v>0</v>
      </c>
      <c r="D351" s="7">
        <f>IF(N351&gt;0, RANK(N351,(N351:P351,Q351:AE351)),0)</f>
        <v>0</v>
      </c>
      <c r="E351" s="7">
        <f>IF(O351&gt;0,RANK(O351,(N351:P351,Q351:AE351)),0)</f>
        <v>0</v>
      </c>
      <c r="F351" s="7">
        <f>IF(P351&gt;0,RANK(P351,(N351:AE351)),0)</f>
        <v>0</v>
      </c>
      <c r="G351" s="1">
        <f>IF(C351&gt;0,MAX(N351:P351)-LARGE(N351:P351,2),0)</f>
        <v>0</v>
      </c>
      <c r="H351" s="2">
        <f>IF(C351&gt;0,G351/C351,0)</f>
        <v>0</v>
      </c>
      <c r="I351" s="8"/>
      <c r="J351" s="2" t="str">
        <f>IF(C351=0,"-",N351/C351)</f>
        <v>-</v>
      </c>
      <c r="K351" s="2" t="str">
        <f>IF(C351=0,"-",O351/C351)</f>
        <v>-</v>
      </c>
      <c r="L351" s="2" t="str">
        <f>IF(C351=0,"-",P351/C351)</f>
        <v>-</v>
      </c>
      <c r="M351" s="2" t="str">
        <f>IF(C351=0,"-",(1-J351-K351-L351))</f>
        <v>-</v>
      </c>
      <c r="N351" s="56"/>
      <c r="O351" s="56"/>
      <c r="P351" s="56"/>
      <c r="Q351" s="56"/>
      <c r="R351" s="56"/>
      <c r="S351" s="56"/>
      <c r="T351" s="57"/>
      <c r="Y351" s="53"/>
      <c r="Z351" s="53"/>
      <c r="AA351" s="53"/>
      <c r="AB351" s="53"/>
      <c r="AG351" t="str">
        <f t="shared" si="110"/>
        <v>Orneville</v>
      </c>
      <c r="AH351" t="s">
        <v>655</v>
      </c>
      <c r="AI351">
        <v>2</v>
      </c>
      <c r="AK351">
        <v>2</v>
      </c>
      <c r="AL351" s="91">
        <v>23</v>
      </c>
      <c r="AM351" s="93">
        <v>21</v>
      </c>
      <c r="AO351" s="166">
        <v>55550</v>
      </c>
      <c r="AP351" s="96">
        <f t="shared" si="108"/>
        <v>23021</v>
      </c>
      <c r="AQ351" t="s">
        <v>2328</v>
      </c>
      <c r="AR351">
        <f t="shared" si="109"/>
        <v>2355550</v>
      </c>
      <c r="AU351" s="1"/>
      <c r="AW351" s="53"/>
      <c r="AX351" s="117"/>
    </row>
    <row r="352" spans="1:50" ht="14" hidden="1" customHeight="1" outlineLevel="1" x14ac:dyDescent="0.2">
      <c r="A352" t="s">
        <v>1782</v>
      </c>
      <c r="B352" s="9" t="s">
        <v>2109</v>
      </c>
      <c r="C352" s="1">
        <f t="shared" si="107"/>
        <v>5208</v>
      </c>
      <c r="D352" s="7">
        <f>IF(N352&gt;0, RANK(N352,(N352:P352,Q352:AE352)),0)</f>
        <v>1</v>
      </c>
      <c r="E352" s="7">
        <f>IF(O352&gt;0,RANK(O352,(N352:P352,Q352:AE352)),0)</f>
        <v>2</v>
      </c>
      <c r="F352" s="7">
        <f t="shared" si="111"/>
        <v>3</v>
      </c>
      <c r="G352" s="1">
        <f t="shared" si="105"/>
        <v>1544</v>
      </c>
      <c r="H352" s="2">
        <f t="shared" si="106"/>
        <v>0.2964669738863287</v>
      </c>
      <c r="I352" s="8"/>
      <c r="J352" s="2">
        <f t="shared" si="112"/>
        <v>0.60426267281105994</v>
      </c>
      <c r="K352" s="2">
        <f t="shared" si="113"/>
        <v>0.30779569892473119</v>
      </c>
      <c r="L352" s="2">
        <f t="shared" si="114"/>
        <v>6.8356374807987716E-2</v>
      </c>
      <c r="M352" s="2">
        <f t="shared" si="115"/>
        <v>1.9585253456221155E-2</v>
      </c>
      <c r="N352" s="56">
        <v>3147</v>
      </c>
      <c r="O352" s="56">
        <v>1603</v>
      </c>
      <c r="P352" s="56">
        <v>356</v>
      </c>
      <c r="Q352" s="56"/>
      <c r="R352" s="56"/>
      <c r="S352" s="56"/>
      <c r="T352" s="57"/>
      <c r="X352" s="53">
        <v>3</v>
      </c>
      <c r="Y352" s="53">
        <v>99</v>
      </c>
      <c r="Z352" s="53"/>
      <c r="AA352" s="53"/>
      <c r="AB352" s="53"/>
      <c r="AG352" t="str">
        <f t="shared" si="110"/>
        <v>Orono</v>
      </c>
      <c r="AH352" t="s">
        <v>1369</v>
      </c>
      <c r="AI352">
        <v>2</v>
      </c>
      <c r="AK352">
        <v>2</v>
      </c>
      <c r="AL352" s="91">
        <v>23</v>
      </c>
      <c r="AM352" s="93">
        <v>19</v>
      </c>
      <c r="AN352" s="93">
        <v>245</v>
      </c>
      <c r="AO352" s="96">
        <v>55565</v>
      </c>
      <c r="AP352" s="96">
        <f t="shared" si="108"/>
        <v>23019</v>
      </c>
      <c r="AQ352" t="s">
        <v>298</v>
      </c>
      <c r="AR352">
        <f t="shared" si="109"/>
        <v>2355565</v>
      </c>
      <c r="AS352" s="1">
        <v>60</v>
      </c>
      <c r="AU352" s="1"/>
      <c r="AW352" s="53"/>
      <c r="AX352" s="117"/>
    </row>
    <row r="353" spans="1:50" ht="14" hidden="1" customHeight="1" outlineLevel="1" x14ac:dyDescent="0.2">
      <c r="A353" t="s">
        <v>564</v>
      </c>
      <c r="B353" s="9" t="s">
        <v>2109</v>
      </c>
      <c r="C353" s="1">
        <f t="shared" si="107"/>
        <v>2564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 t="shared" si="111"/>
        <v>3</v>
      </c>
      <c r="G353" s="1">
        <f t="shared" si="105"/>
        <v>841</v>
      </c>
      <c r="H353" s="2">
        <f t="shared" si="106"/>
        <v>0.32800312012480498</v>
      </c>
      <c r="I353" s="8"/>
      <c r="J353" s="2">
        <f t="shared" si="112"/>
        <v>0.30733229329173167</v>
      </c>
      <c r="K353" s="2">
        <f t="shared" si="113"/>
        <v>0.63533541341653665</v>
      </c>
      <c r="L353" s="2">
        <f t="shared" si="114"/>
        <v>3.3151326053042121E-2</v>
      </c>
      <c r="M353" s="2">
        <f t="shared" si="115"/>
        <v>2.4180967238689496E-2</v>
      </c>
      <c r="N353" s="56">
        <v>788</v>
      </c>
      <c r="O353" s="56">
        <v>1629</v>
      </c>
      <c r="P353" s="56">
        <v>85</v>
      </c>
      <c r="Q353" s="56"/>
      <c r="R353" s="56"/>
      <c r="S353" s="56"/>
      <c r="T353" s="57"/>
      <c r="X353" s="53">
        <v>20</v>
      </c>
      <c r="Y353" s="53">
        <v>42</v>
      </c>
      <c r="Z353" s="53"/>
      <c r="AA353" s="53"/>
      <c r="AB353" s="53"/>
      <c r="AG353" t="str">
        <f t="shared" si="110"/>
        <v>Orrington</v>
      </c>
      <c r="AH353" t="s">
        <v>1369</v>
      </c>
      <c r="AI353">
        <v>2</v>
      </c>
      <c r="AK353">
        <v>2</v>
      </c>
      <c r="AL353" s="91">
        <v>23</v>
      </c>
      <c r="AM353" s="93">
        <v>19</v>
      </c>
      <c r="AN353" s="93">
        <v>250</v>
      </c>
      <c r="AO353" s="96">
        <v>55680</v>
      </c>
      <c r="AP353" s="96">
        <f t="shared" si="108"/>
        <v>23019</v>
      </c>
      <c r="AQ353" t="s">
        <v>298</v>
      </c>
      <c r="AR353">
        <f t="shared" si="109"/>
        <v>2355680</v>
      </c>
      <c r="AS353" s="1">
        <v>17</v>
      </c>
      <c r="AU353" s="1"/>
      <c r="AW353" s="53"/>
      <c r="AX353" s="117"/>
    </row>
    <row r="354" spans="1:50" ht="14" hidden="1" customHeight="1" outlineLevel="1" x14ac:dyDescent="0.2">
      <c r="A354" t="s">
        <v>2237</v>
      </c>
      <c r="B354" s="9" t="s">
        <v>2109</v>
      </c>
      <c r="C354" s="1">
        <f t="shared" si="107"/>
        <v>43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 t="shared" si="111"/>
        <v>3</v>
      </c>
      <c r="G354" s="1">
        <f t="shared" ref="G354:G417" si="123">IF(C354&gt;0,MAX(N354:P354)-LARGE(N354:P354,2),0)</f>
        <v>30</v>
      </c>
      <c r="H354" s="2">
        <f t="shared" ref="H354:H417" si="124">IF(C354&gt;0,G354/C354,0)</f>
        <v>0.69767441860465118</v>
      </c>
      <c r="I354" s="8"/>
      <c r="J354" s="2">
        <f t="shared" si="112"/>
        <v>0.11627906976744186</v>
      </c>
      <c r="K354" s="2">
        <f t="shared" si="113"/>
        <v>0.81395348837209303</v>
      </c>
      <c r="L354" s="2">
        <f t="shared" si="114"/>
        <v>4.6511627906976744E-2</v>
      </c>
      <c r="M354" s="2">
        <f t="shared" si="115"/>
        <v>2.3255813953488386E-2</v>
      </c>
      <c r="N354" s="56">
        <v>5</v>
      </c>
      <c r="O354" s="56">
        <v>35</v>
      </c>
      <c r="P354" s="56">
        <v>2</v>
      </c>
      <c r="Q354" s="56"/>
      <c r="R354" s="56"/>
      <c r="S354" s="56"/>
      <c r="T354" s="57"/>
      <c r="X354" s="53">
        <v>0</v>
      </c>
      <c r="Y354" s="53">
        <v>1</v>
      </c>
      <c r="Z354" s="53"/>
      <c r="AA354" s="53"/>
      <c r="AB354" s="53"/>
      <c r="AG354" t="str">
        <f t="shared" si="110"/>
        <v>Osborn</v>
      </c>
      <c r="AH354" t="s">
        <v>12</v>
      </c>
      <c r="AI354">
        <v>2</v>
      </c>
      <c r="AK354">
        <v>2</v>
      </c>
      <c r="AL354" s="91">
        <v>23</v>
      </c>
      <c r="AM354" s="93">
        <v>9</v>
      </c>
      <c r="AN354" s="93">
        <v>110</v>
      </c>
      <c r="AO354" s="96">
        <v>55855</v>
      </c>
      <c r="AP354" s="96">
        <f t="shared" si="108"/>
        <v>23009</v>
      </c>
      <c r="AQ354" t="s">
        <v>298</v>
      </c>
      <c r="AR354">
        <f t="shared" si="109"/>
        <v>2355855</v>
      </c>
      <c r="AS354" s="1">
        <v>1</v>
      </c>
      <c r="AU354" s="1"/>
      <c r="AW354" s="53"/>
      <c r="AX354" s="117"/>
    </row>
    <row r="355" spans="1:50" ht="14" hidden="1" customHeight="1" outlineLevel="1" x14ac:dyDescent="0.2">
      <c r="A355" t="s">
        <v>1501</v>
      </c>
      <c r="B355" s="9" t="s">
        <v>2109</v>
      </c>
      <c r="C355" s="1">
        <f t="shared" si="107"/>
        <v>485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 t="shared" si="111"/>
        <v>4</v>
      </c>
      <c r="G355" s="1">
        <f t="shared" si="123"/>
        <v>248</v>
      </c>
      <c r="H355" s="2">
        <f t="shared" si="124"/>
        <v>0.51134020618556697</v>
      </c>
      <c r="I355" s="8"/>
      <c r="J355" s="2">
        <f t="shared" si="112"/>
        <v>0.22680412371134021</v>
      </c>
      <c r="K355" s="2">
        <f t="shared" si="113"/>
        <v>0.73814432989690726</v>
      </c>
      <c r="L355" s="2">
        <f t="shared" si="114"/>
        <v>1.443298969072165E-2</v>
      </c>
      <c r="M355" s="2">
        <f t="shared" si="115"/>
        <v>2.0618556701030914E-2</v>
      </c>
      <c r="N355" s="56">
        <v>110</v>
      </c>
      <c r="O355" s="56">
        <v>358</v>
      </c>
      <c r="P355" s="56">
        <v>7</v>
      </c>
      <c r="Q355" s="56"/>
      <c r="R355" s="56"/>
      <c r="S355" s="56"/>
      <c r="T355" s="57"/>
      <c r="X355" s="53">
        <v>0</v>
      </c>
      <c r="Y355" s="53">
        <v>10</v>
      </c>
      <c r="Z355" s="53"/>
      <c r="AA355" s="53"/>
      <c r="AB355" s="53"/>
      <c r="AG355" t="str">
        <f t="shared" si="110"/>
        <v>Otis</v>
      </c>
      <c r="AH355" t="s">
        <v>12</v>
      </c>
      <c r="AI355">
        <v>2</v>
      </c>
      <c r="AK355">
        <v>2</v>
      </c>
      <c r="AL355" s="91">
        <v>23</v>
      </c>
      <c r="AM355" s="93">
        <v>9</v>
      </c>
      <c r="AN355" s="93">
        <v>115</v>
      </c>
      <c r="AO355" s="96">
        <v>55890</v>
      </c>
      <c r="AP355" s="96">
        <f t="shared" si="108"/>
        <v>23009</v>
      </c>
      <c r="AQ355" t="s">
        <v>298</v>
      </c>
      <c r="AR355">
        <f t="shared" si="109"/>
        <v>2355890</v>
      </c>
      <c r="AS355" s="1">
        <v>6</v>
      </c>
      <c r="AU355" s="1"/>
      <c r="AW355" s="53"/>
      <c r="AX355" s="117"/>
    </row>
    <row r="356" spans="1:50" ht="14" hidden="1" customHeight="1" outlineLevel="1" x14ac:dyDescent="0.2">
      <c r="A356" t="s">
        <v>1574</v>
      </c>
      <c r="B356" s="9" t="s">
        <v>2109</v>
      </c>
      <c r="C356" s="1">
        <f t="shared" si="107"/>
        <v>1171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 t="shared" si="111"/>
        <v>3</v>
      </c>
      <c r="G356" s="1">
        <f t="shared" si="123"/>
        <v>255</v>
      </c>
      <c r="H356" s="2">
        <f t="shared" si="124"/>
        <v>0.21776259607173357</v>
      </c>
      <c r="I356" s="8"/>
      <c r="J356" s="2">
        <f t="shared" si="112"/>
        <v>0.36806148590947907</v>
      </c>
      <c r="K356" s="2">
        <f t="shared" si="113"/>
        <v>0.58582408198121261</v>
      </c>
      <c r="L356" s="2">
        <f t="shared" si="114"/>
        <v>3.7574722459436376E-2</v>
      </c>
      <c r="M356" s="2">
        <f t="shared" si="115"/>
        <v>8.5397096498719474E-3</v>
      </c>
      <c r="N356" s="56">
        <v>431</v>
      </c>
      <c r="O356" s="56">
        <v>686</v>
      </c>
      <c r="P356" s="56">
        <v>44</v>
      </c>
      <c r="Q356" s="56"/>
      <c r="R356" s="56"/>
      <c r="S356" s="56"/>
      <c r="T356" s="57"/>
      <c r="X356" s="53">
        <v>0</v>
      </c>
      <c r="Y356" s="53">
        <v>10</v>
      </c>
      <c r="Z356" s="53"/>
      <c r="AA356" s="53"/>
      <c r="AB356" s="53"/>
      <c r="AG356" t="str">
        <f t="shared" si="110"/>
        <v>Otisfield</v>
      </c>
      <c r="AH356" t="s">
        <v>150</v>
      </c>
      <c r="AI356">
        <v>2</v>
      </c>
      <c r="AK356">
        <v>2</v>
      </c>
      <c r="AL356" s="91">
        <v>23</v>
      </c>
      <c r="AM356" s="93">
        <v>17</v>
      </c>
      <c r="AN356" s="93">
        <v>108</v>
      </c>
      <c r="AO356" s="96">
        <v>55960</v>
      </c>
      <c r="AP356" s="96">
        <f t="shared" si="108"/>
        <v>23017</v>
      </c>
      <c r="AQ356" t="s">
        <v>298</v>
      </c>
      <c r="AR356">
        <f t="shared" si="109"/>
        <v>2355960</v>
      </c>
      <c r="AS356" s="1">
        <v>11</v>
      </c>
      <c r="AU356" s="1"/>
      <c r="AW356" s="53"/>
      <c r="AX356" s="117"/>
    </row>
    <row r="357" spans="1:50" ht="14" hidden="1" customHeight="1" outlineLevel="1" x14ac:dyDescent="0.2">
      <c r="A357" t="s">
        <v>2300</v>
      </c>
      <c r="B357" s="9" t="s">
        <v>2109</v>
      </c>
      <c r="C357" s="1">
        <f t="shared" si="107"/>
        <v>1077</v>
      </c>
      <c r="D357" s="7">
        <f>IF(N357&gt;0, RANK(N357,(N357:P357,Q357:AE357)),0)</f>
        <v>2</v>
      </c>
      <c r="E357" s="7">
        <f>IF(O357&gt;0,RANK(O357,(N357:P357,Q357:AE357)),0)</f>
        <v>1</v>
      </c>
      <c r="F357" s="7">
        <f t="shared" si="111"/>
        <v>3</v>
      </c>
      <c r="G357" s="1">
        <f t="shared" si="123"/>
        <v>90</v>
      </c>
      <c r="H357" s="2">
        <f t="shared" si="124"/>
        <v>8.3565459610027856E-2</v>
      </c>
      <c r="I357" s="8"/>
      <c r="J357" s="2">
        <f t="shared" si="112"/>
        <v>0.42618384401114207</v>
      </c>
      <c r="K357" s="2">
        <f t="shared" si="113"/>
        <v>0.50974930362116988</v>
      </c>
      <c r="L357" s="2">
        <f t="shared" si="114"/>
        <v>5.1996285979572884E-2</v>
      </c>
      <c r="M357" s="2">
        <f t="shared" si="115"/>
        <v>1.207056638811517E-2</v>
      </c>
      <c r="N357" s="56">
        <v>459</v>
      </c>
      <c r="O357" s="56">
        <v>549</v>
      </c>
      <c r="P357" s="56">
        <v>56</v>
      </c>
      <c r="Q357" s="56"/>
      <c r="R357" s="56"/>
      <c r="S357" s="56"/>
      <c r="T357" s="57"/>
      <c r="X357" s="53">
        <v>0</v>
      </c>
      <c r="Y357" s="53">
        <v>13</v>
      </c>
      <c r="Z357" s="53"/>
      <c r="AA357" s="53"/>
      <c r="AB357" s="53"/>
      <c r="AG357" t="str">
        <f t="shared" si="110"/>
        <v>Owl's Head</v>
      </c>
      <c r="AH357" t="s">
        <v>2487</v>
      </c>
      <c r="AI357">
        <v>1</v>
      </c>
      <c r="AK357">
        <v>2</v>
      </c>
      <c r="AL357" s="91">
        <v>23</v>
      </c>
      <c r="AM357" s="93">
        <v>13</v>
      </c>
      <c r="AN357" s="93">
        <v>45</v>
      </c>
      <c r="AO357" s="96">
        <v>56135</v>
      </c>
      <c r="AP357" s="96">
        <f t="shared" si="108"/>
        <v>23013</v>
      </c>
      <c r="AQ357" t="s">
        <v>298</v>
      </c>
      <c r="AR357">
        <f t="shared" si="109"/>
        <v>2356135</v>
      </c>
      <c r="AS357" s="1">
        <v>12</v>
      </c>
      <c r="AU357" s="1"/>
      <c r="AW357" s="53"/>
      <c r="AX357" s="117"/>
    </row>
    <row r="358" spans="1:50" ht="14" hidden="1" customHeight="1" outlineLevel="1" x14ac:dyDescent="0.2">
      <c r="A358" s="9" t="s">
        <v>3054</v>
      </c>
      <c r="B358" s="9" t="s">
        <v>2109</v>
      </c>
      <c r="C358" s="1">
        <f t="shared" si="107"/>
        <v>35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 t="shared" si="111"/>
        <v>3</v>
      </c>
      <c r="G358" s="1">
        <f t="shared" si="123"/>
        <v>16</v>
      </c>
      <c r="H358" s="2">
        <f t="shared" si="124"/>
        <v>0.45714285714285713</v>
      </c>
      <c r="I358" s="8"/>
      <c r="J358" s="2">
        <f t="shared" si="112"/>
        <v>0.22857142857142856</v>
      </c>
      <c r="K358" s="2">
        <f t="shared" si="113"/>
        <v>0.68571428571428572</v>
      </c>
      <c r="L358" s="2">
        <f t="shared" si="114"/>
        <v>5.7142857142857141E-2</v>
      </c>
      <c r="M358" s="2">
        <f t="shared" si="115"/>
        <v>2.8571428571428602E-2</v>
      </c>
      <c r="N358" s="56">
        <v>8</v>
      </c>
      <c r="O358" s="56">
        <v>24</v>
      </c>
      <c r="P358" s="56">
        <v>2</v>
      </c>
      <c r="Q358" s="56"/>
      <c r="R358" s="56"/>
      <c r="S358" s="56"/>
      <c r="T358" s="57"/>
      <c r="X358" s="53">
        <v>0</v>
      </c>
      <c r="Y358" s="53">
        <v>1</v>
      </c>
      <c r="Z358" s="53"/>
      <c r="AA358" s="53"/>
      <c r="AB358" s="53"/>
      <c r="AG358" t="str">
        <f t="shared" si="110"/>
        <v>Oxbow North</v>
      </c>
      <c r="AH358" t="s">
        <v>2472</v>
      </c>
      <c r="AI358">
        <v>2</v>
      </c>
      <c r="AK358">
        <v>2</v>
      </c>
      <c r="AL358" s="91">
        <v>23</v>
      </c>
      <c r="AM358" s="93">
        <v>3</v>
      </c>
      <c r="AN358" s="93">
        <v>250</v>
      </c>
      <c r="AO358" s="96">
        <v>56205</v>
      </c>
      <c r="AP358" s="96">
        <f t="shared" si="108"/>
        <v>23003</v>
      </c>
      <c r="AQ358" t="s">
        <v>15</v>
      </c>
      <c r="AR358">
        <f t="shared" si="109"/>
        <v>2356205</v>
      </c>
      <c r="AS358" s="1">
        <v>0</v>
      </c>
      <c r="AU358" s="1"/>
      <c r="AW358" s="53"/>
      <c r="AX358" s="117"/>
    </row>
    <row r="359" spans="1:50" ht="14" hidden="1" customHeight="1" outlineLevel="1" x14ac:dyDescent="0.2">
      <c r="A359" t="s">
        <v>150</v>
      </c>
      <c r="B359" s="9" t="s">
        <v>2109</v>
      </c>
      <c r="C359" s="1">
        <f t="shared" si="107"/>
        <v>2336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 t="shared" si="111"/>
        <v>3</v>
      </c>
      <c r="G359" s="1">
        <f t="shared" si="123"/>
        <v>935</v>
      </c>
      <c r="H359" s="2">
        <f t="shared" si="124"/>
        <v>0.4002568493150685</v>
      </c>
      <c r="I359" s="8"/>
      <c r="J359" s="2">
        <f t="shared" si="112"/>
        <v>0.26712328767123289</v>
      </c>
      <c r="K359" s="2">
        <f t="shared" si="113"/>
        <v>0.66738013698630139</v>
      </c>
      <c r="L359" s="2">
        <f t="shared" si="114"/>
        <v>4.3664383561643837E-2</v>
      </c>
      <c r="M359" s="2">
        <f t="shared" si="115"/>
        <v>2.1832191780821943E-2</v>
      </c>
      <c r="N359" s="56">
        <v>624</v>
      </c>
      <c r="O359" s="56">
        <v>1559</v>
      </c>
      <c r="P359" s="56">
        <v>102</v>
      </c>
      <c r="Q359" s="56"/>
      <c r="R359" s="56"/>
      <c r="S359" s="56"/>
      <c r="T359" s="57"/>
      <c r="X359" s="53">
        <v>0</v>
      </c>
      <c r="Y359" s="53">
        <v>51</v>
      </c>
      <c r="Z359" s="53"/>
      <c r="AA359" s="53"/>
      <c r="AB359" s="53"/>
      <c r="AG359" t="str">
        <f t="shared" si="110"/>
        <v>Oxford</v>
      </c>
      <c r="AH359" t="s">
        <v>150</v>
      </c>
      <c r="AI359">
        <v>2</v>
      </c>
      <c r="AK359">
        <v>2</v>
      </c>
      <c r="AL359" s="91">
        <v>23</v>
      </c>
      <c r="AM359" s="93">
        <v>17</v>
      </c>
      <c r="AN359" s="93">
        <v>110</v>
      </c>
      <c r="AO359" s="96">
        <v>56310</v>
      </c>
      <c r="AP359" s="96">
        <f t="shared" si="108"/>
        <v>23017</v>
      </c>
      <c r="AQ359" t="s">
        <v>298</v>
      </c>
      <c r="AR359">
        <f t="shared" si="109"/>
        <v>2356310</v>
      </c>
      <c r="AS359" s="1">
        <v>15</v>
      </c>
      <c r="AU359" s="1"/>
      <c r="AW359" s="53"/>
      <c r="AX359" s="117"/>
    </row>
    <row r="360" spans="1:50" ht="14" hidden="1" customHeight="1" outlineLevel="1" x14ac:dyDescent="0.2">
      <c r="A360" t="s">
        <v>925</v>
      </c>
      <c r="B360" s="9" t="s">
        <v>2109</v>
      </c>
      <c r="C360" s="1">
        <f t="shared" si="107"/>
        <v>945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 t="shared" si="111"/>
        <v>3</v>
      </c>
      <c r="G360" s="1">
        <f t="shared" si="123"/>
        <v>301</v>
      </c>
      <c r="H360" s="2">
        <f t="shared" si="124"/>
        <v>0.31851851851851853</v>
      </c>
      <c r="I360" s="8"/>
      <c r="J360" s="2">
        <f t="shared" si="112"/>
        <v>0.30687830687830686</v>
      </c>
      <c r="K360" s="2">
        <f t="shared" si="113"/>
        <v>0.6253968253968254</v>
      </c>
      <c r="L360" s="2">
        <f t="shared" si="114"/>
        <v>4.9735449735449737E-2</v>
      </c>
      <c r="M360" s="2">
        <f t="shared" si="115"/>
        <v>1.7989417989418006E-2</v>
      </c>
      <c r="N360" s="56">
        <v>290</v>
      </c>
      <c r="O360" s="56">
        <v>591</v>
      </c>
      <c r="P360" s="56">
        <v>47</v>
      </c>
      <c r="Q360" s="56"/>
      <c r="R360" s="56"/>
      <c r="S360" s="56"/>
      <c r="T360" s="57"/>
      <c r="X360" s="53">
        <v>0</v>
      </c>
      <c r="Y360" s="53">
        <v>17</v>
      </c>
      <c r="Z360" s="53"/>
      <c r="AA360" s="53"/>
      <c r="AB360" s="53"/>
      <c r="AG360" t="str">
        <f t="shared" si="110"/>
        <v>Palermo</v>
      </c>
      <c r="AH360" t="s">
        <v>120</v>
      </c>
      <c r="AI360">
        <v>2</v>
      </c>
      <c r="AK360">
        <v>2</v>
      </c>
      <c r="AL360" s="91">
        <v>23</v>
      </c>
      <c r="AM360" s="93">
        <v>27</v>
      </c>
      <c r="AN360" s="93">
        <v>80</v>
      </c>
      <c r="AO360" s="96">
        <v>56450</v>
      </c>
      <c r="AP360" s="96">
        <f t="shared" si="108"/>
        <v>23027</v>
      </c>
      <c r="AQ360" t="s">
        <v>298</v>
      </c>
      <c r="AR360">
        <f t="shared" si="109"/>
        <v>2356450</v>
      </c>
      <c r="AS360" s="1">
        <v>11</v>
      </c>
      <c r="AU360" s="1"/>
      <c r="AW360" s="53"/>
      <c r="AX360" s="117"/>
    </row>
    <row r="361" spans="1:50" ht="14" hidden="1" customHeight="1" outlineLevel="1" x14ac:dyDescent="0.2">
      <c r="A361" t="s">
        <v>633</v>
      </c>
      <c r="B361" s="9" t="s">
        <v>2109</v>
      </c>
      <c r="C361" s="1">
        <f t="shared" si="107"/>
        <v>1148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 t="shared" si="111"/>
        <v>3</v>
      </c>
      <c r="G361" s="1">
        <f t="shared" si="123"/>
        <v>629</v>
      </c>
      <c r="H361" s="2">
        <f t="shared" si="124"/>
        <v>0.54790940766550522</v>
      </c>
      <c r="I361" s="8"/>
      <c r="J361" s="2">
        <f t="shared" si="112"/>
        <v>0.20209059233449478</v>
      </c>
      <c r="K361" s="2">
        <f t="shared" si="113"/>
        <v>0.75</v>
      </c>
      <c r="L361" s="2">
        <f t="shared" si="114"/>
        <v>2.8745644599303136E-2</v>
      </c>
      <c r="M361" s="2">
        <f t="shared" si="115"/>
        <v>1.9163763066202086E-2</v>
      </c>
      <c r="N361" s="56">
        <v>232</v>
      </c>
      <c r="O361" s="56">
        <v>861</v>
      </c>
      <c r="P361" s="56">
        <v>33</v>
      </c>
      <c r="Q361" s="56"/>
      <c r="R361" s="56"/>
      <c r="S361" s="56"/>
      <c r="T361" s="57"/>
      <c r="X361" s="53">
        <v>0</v>
      </c>
      <c r="Y361" s="53">
        <v>22</v>
      </c>
      <c r="Z361" s="53"/>
      <c r="AA361" s="53"/>
      <c r="AB361" s="53"/>
      <c r="AG361" t="str">
        <f t="shared" si="110"/>
        <v>Palmyra</v>
      </c>
      <c r="AH361" t="s">
        <v>1798</v>
      </c>
      <c r="AI361">
        <v>2</v>
      </c>
      <c r="AK361">
        <v>2</v>
      </c>
      <c r="AL361" s="91">
        <v>23</v>
      </c>
      <c r="AM361" s="93">
        <v>25</v>
      </c>
      <c r="AN361" s="93">
        <v>115</v>
      </c>
      <c r="AO361" s="96">
        <v>56520</v>
      </c>
      <c r="AP361" s="96">
        <f t="shared" si="108"/>
        <v>23025</v>
      </c>
      <c r="AQ361" t="s">
        <v>298</v>
      </c>
      <c r="AR361">
        <f t="shared" si="109"/>
        <v>2356520</v>
      </c>
      <c r="AS361" s="1">
        <v>18</v>
      </c>
      <c r="AU361" s="1"/>
      <c r="AW361" s="53"/>
      <c r="AX361" s="117"/>
    </row>
    <row r="362" spans="1:50" ht="14" hidden="1" customHeight="1" outlineLevel="1" x14ac:dyDescent="0.2">
      <c r="A362" t="s">
        <v>1001</v>
      </c>
      <c r="B362" s="9" t="s">
        <v>2109</v>
      </c>
      <c r="C362" s="1">
        <f t="shared" si="107"/>
        <v>2848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 t="shared" si="111"/>
        <v>3</v>
      </c>
      <c r="G362" s="1">
        <f t="shared" si="123"/>
        <v>685</v>
      </c>
      <c r="H362" s="2">
        <f t="shared" si="124"/>
        <v>0.24051966292134833</v>
      </c>
      <c r="I362" s="8"/>
      <c r="J362" s="2">
        <f t="shared" si="112"/>
        <v>0.34515449438202245</v>
      </c>
      <c r="K362" s="2">
        <f t="shared" si="113"/>
        <v>0.5856741573033708</v>
      </c>
      <c r="L362" s="2">
        <f t="shared" si="114"/>
        <v>4.8103932584269662E-2</v>
      </c>
      <c r="M362" s="2">
        <f t="shared" si="115"/>
        <v>2.1067415730337144E-2</v>
      </c>
      <c r="N362" s="56">
        <v>983</v>
      </c>
      <c r="O362" s="56">
        <v>1668</v>
      </c>
      <c r="P362" s="56">
        <v>137</v>
      </c>
      <c r="Q362" s="56"/>
      <c r="R362" s="56"/>
      <c r="S362" s="56"/>
      <c r="T362" s="57"/>
      <c r="X362" s="53">
        <v>0</v>
      </c>
      <c r="Y362" s="53">
        <v>60</v>
      </c>
      <c r="Z362" s="53"/>
      <c r="AA362" s="53"/>
      <c r="AB362" s="53"/>
      <c r="AG362" t="str">
        <f t="shared" si="110"/>
        <v>Paris</v>
      </c>
      <c r="AH362" t="s">
        <v>150</v>
      </c>
      <c r="AI362">
        <v>2</v>
      </c>
      <c r="AK362">
        <v>2</v>
      </c>
      <c r="AL362" s="91">
        <v>23</v>
      </c>
      <c r="AM362" s="93">
        <v>17</v>
      </c>
      <c r="AN362" s="93">
        <v>115</v>
      </c>
      <c r="AO362" s="96">
        <v>56625</v>
      </c>
      <c r="AP362" s="96">
        <f t="shared" si="108"/>
        <v>23017</v>
      </c>
      <c r="AQ362" t="s">
        <v>298</v>
      </c>
      <c r="AR362">
        <f t="shared" si="109"/>
        <v>2356625</v>
      </c>
      <c r="AS362" s="1">
        <v>36</v>
      </c>
      <c r="AU362" s="1"/>
      <c r="AW362" s="53"/>
      <c r="AX362" s="117"/>
    </row>
    <row r="363" spans="1:50" ht="14" hidden="1" customHeight="1" outlineLevel="1" x14ac:dyDescent="0.2">
      <c r="A363" t="s">
        <v>1212</v>
      </c>
      <c r="B363" s="9" t="s">
        <v>2109</v>
      </c>
      <c r="C363" s="1">
        <f t="shared" si="107"/>
        <v>488</v>
      </c>
      <c r="D363" s="7">
        <f>IF(N363&gt;0, RANK(N363,(N363:P363,Q363:AE363)),0)</f>
        <v>2</v>
      </c>
      <c r="E363" s="7">
        <f>IF(O363&gt;0,RANK(O363,(N363:P363,Q363:AE363)),0)</f>
        <v>1</v>
      </c>
      <c r="F363" s="7">
        <f t="shared" si="111"/>
        <v>3</v>
      </c>
      <c r="G363" s="1">
        <f t="shared" si="123"/>
        <v>229</v>
      </c>
      <c r="H363" s="2">
        <f t="shared" si="124"/>
        <v>0.46926229508196721</v>
      </c>
      <c r="I363" s="8"/>
      <c r="J363" s="2">
        <f t="shared" si="112"/>
        <v>0.24180327868852458</v>
      </c>
      <c r="K363" s="2">
        <f t="shared" si="113"/>
        <v>0.71106557377049184</v>
      </c>
      <c r="L363" s="2">
        <f t="shared" si="114"/>
        <v>2.663934426229508E-2</v>
      </c>
      <c r="M363" s="2">
        <f t="shared" si="115"/>
        <v>2.0491803278688495E-2</v>
      </c>
      <c r="N363" s="56">
        <v>118</v>
      </c>
      <c r="O363" s="56">
        <v>347</v>
      </c>
      <c r="P363" s="56">
        <v>13</v>
      </c>
      <c r="Q363" s="56"/>
      <c r="R363" s="56"/>
      <c r="S363" s="56"/>
      <c r="T363" s="57"/>
      <c r="X363" s="53">
        <v>0</v>
      </c>
      <c r="Y363" s="53">
        <v>10</v>
      </c>
      <c r="Z363" s="53"/>
      <c r="AA363" s="53"/>
      <c r="AB363" s="53"/>
      <c r="AG363" t="str">
        <f t="shared" si="110"/>
        <v>Parkman</v>
      </c>
      <c r="AH363" t="s">
        <v>655</v>
      </c>
      <c r="AI363">
        <v>2</v>
      </c>
      <c r="AK363">
        <v>2</v>
      </c>
      <c r="AL363" s="91">
        <v>23</v>
      </c>
      <c r="AM363" s="93">
        <v>21</v>
      </c>
      <c r="AN363" s="93">
        <v>75</v>
      </c>
      <c r="AO363" s="96">
        <v>56765</v>
      </c>
      <c r="AP363" s="96">
        <f t="shared" si="108"/>
        <v>23021</v>
      </c>
      <c r="AQ363" t="s">
        <v>298</v>
      </c>
      <c r="AR363">
        <f t="shared" si="109"/>
        <v>2356765</v>
      </c>
      <c r="AS363" s="1">
        <v>5</v>
      </c>
      <c r="AU363" s="1"/>
      <c r="AW363" s="53"/>
      <c r="AX363" s="117"/>
    </row>
    <row r="364" spans="1:50" ht="14" hidden="1" customHeight="1" outlineLevel="1" x14ac:dyDescent="0.2">
      <c r="A364" t="s">
        <v>383</v>
      </c>
      <c r="B364" s="9" t="s">
        <v>2109</v>
      </c>
      <c r="C364" s="1">
        <f t="shared" si="107"/>
        <v>1060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 t="shared" si="111"/>
        <v>3</v>
      </c>
      <c r="G364" s="1">
        <f t="shared" si="123"/>
        <v>279</v>
      </c>
      <c r="H364" s="2">
        <f t="shared" si="124"/>
        <v>0.26320754716981132</v>
      </c>
      <c r="I364" s="8"/>
      <c r="J364" s="2">
        <f t="shared" si="112"/>
        <v>0.32358490566037734</v>
      </c>
      <c r="K364" s="2">
        <f t="shared" si="113"/>
        <v>0.58679245283018866</v>
      </c>
      <c r="L364" s="2">
        <f t="shared" si="114"/>
        <v>6.8867924528301885E-2</v>
      </c>
      <c r="M364" s="2">
        <f t="shared" si="115"/>
        <v>2.0754716981132112E-2</v>
      </c>
      <c r="N364" s="56">
        <v>343</v>
      </c>
      <c r="O364" s="56">
        <v>622</v>
      </c>
      <c r="P364" s="56">
        <v>73</v>
      </c>
      <c r="Q364" s="56"/>
      <c r="R364" s="56"/>
      <c r="S364" s="56"/>
      <c r="T364" s="57"/>
      <c r="X364" s="53">
        <v>0</v>
      </c>
      <c r="Y364" s="53">
        <v>22</v>
      </c>
      <c r="Z364" s="53"/>
      <c r="AA364" s="53"/>
      <c r="AB364" s="53"/>
      <c r="AG364" t="str">
        <f t="shared" si="110"/>
        <v>Parsonsfield</v>
      </c>
      <c r="AH364" t="s">
        <v>733</v>
      </c>
      <c r="AI364">
        <v>1</v>
      </c>
      <c r="AK364">
        <v>2</v>
      </c>
      <c r="AL364" s="91">
        <v>23</v>
      </c>
      <c r="AM364" s="93">
        <v>31</v>
      </c>
      <c r="AN364" s="93">
        <v>105</v>
      </c>
      <c r="AO364" s="96">
        <v>56870</v>
      </c>
      <c r="AP364" s="96">
        <f t="shared" si="108"/>
        <v>23031</v>
      </c>
      <c r="AQ364" t="s">
        <v>298</v>
      </c>
      <c r="AR364">
        <f t="shared" si="109"/>
        <v>2356870</v>
      </c>
      <c r="AS364" s="1">
        <v>17</v>
      </c>
      <c r="AU364" s="1"/>
      <c r="AW364" s="53"/>
      <c r="AX364" s="117"/>
    </row>
    <row r="365" spans="1:50" ht="14" hidden="1" customHeight="1" outlineLevel="1" x14ac:dyDescent="0.2">
      <c r="A365" t="s">
        <v>1042</v>
      </c>
      <c r="B365" s="9" t="s">
        <v>2109</v>
      </c>
      <c r="C365" s="1">
        <f t="shared" si="107"/>
        <v>222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 t="shared" si="111"/>
        <v>3</v>
      </c>
      <c r="G365" s="1">
        <f t="shared" si="123"/>
        <v>132</v>
      </c>
      <c r="H365" s="2">
        <f t="shared" si="124"/>
        <v>0.59459459459459463</v>
      </c>
      <c r="I365" s="8"/>
      <c r="J365" s="2">
        <f t="shared" si="112"/>
        <v>0.16666666666666666</v>
      </c>
      <c r="K365" s="2">
        <f t="shared" si="113"/>
        <v>0.76126126126126126</v>
      </c>
      <c r="L365" s="2">
        <f t="shared" si="114"/>
        <v>6.3063063063063057E-2</v>
      </c>
      <c r="M365" s="2">
        <f t="shared" si="115"/>
        <v>9.0090090090090558E-3</v>
      </c>
      <c r="N365" s="56">
        <v>37</v>
      </c>
      <c r="O365" s="56">
        <v>169</v>
      </c>
      <c r="P365" s="56">
        <v>14</v>
      </c>
      <c r="Q365" s="56"/>
      <c r="R365" s="56"/>
      <c r="S365" s="56"/>
      <c r="T365" s="57"/>
      <c r="X365" s="53">
        <v>0</v>
      </c>
      <c r="Y365" s="53">
        <v>2</v>
      </c>
      <c r="Z365" s="53"/>
      <c r="AA365" s="53"/>
      <c r="AB365" s="53"/>
      <c r="AG365" t="str">
        <f t="shared" si="110"/>
        <v>Passadumkeag</v>
      </c>
      <c r="AH365" t="s">
        <v>1369</v>
      </c>
      <c r="AI365">
        <v>2</v>
      </c>
      <c r="AK365">
        <v>2</v>
      </c>
      <c r="AL365" s="91">
        <v>23</v>
      </c>
      <c r="AM365" s="93">
        <v>19</v>
      </c>
      <c r="AN365" s="93">
        <v>255</v>
      </c>
      <c r="AO365" s="96">
        <v>57045</v>
      </c>
      <c r="AP365" s="96">
        <f t="shared" si="108"/>
        <v>23019</v>
      </c>
      <c r="AQ365" t="s">
        <v>298</v>
      </c>
      <c r="AR365">
        <f t="shared" si="109"/>
        <v>2357045</v>
      </c>
      <c r="AS365" s="1">
        <v>3</v>
      </c>
      <c r="AU365" s="1"/>
      <c r="AW365" s="53"/>
      <c r="AX365" s="117"/>
    </row>
    <row r="366" spans="1:50" ht="14" hidden="1" customHeight="1" outlineLevel="1" x14ac:dyDescent="0.2">
      <c r="A366" t="s">
        <v>1670</v>
      </c>
      <c r="B366" s="9" t="s">
        <v>2109</v>
      </c>
      <c r="C366" s="1">
        <f t="shared" si="107"/>
        <v>506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 t="shared" si="111"/>
        <v>3</v>
      </c>
      <c r="G366" s="1">
        <f t="shared" si="123"/>
        <v>284</v>
      </c>
      <c r="H366" s="2">
        <f t="shared" si="124"/>
        <v>0.56126482213438733</v>
      </c>
      <c r="I366" s="8"/>
      <c r="J366" s="2">
        <f t="shared" si="112"/>
        <v>0.19565217391304349</v>
      </c>
      <c r="K366" s="2">
        <f t="shared" si="113"/>
        <v>0.75691699604743079</v>
      </c>
      <c r="L366" s="2">
        <f t="shared" si="114"/>
        <v>3.5573122529644272E-2</v>
      </c>
      <c r="M366" s="2">
        <f t="shared" si="115"/>
        <v>1.1857707509881479E-2</v>
      </c>
      <c r="N366" s="56">
        <v>99</v>
      </c>
      <c r="O366" s="56">
        <v>383</v>
      </c>
      <c r="P366" s="56">
        <v>18</v>
      </c>
      <c r="Q366" s="56"/>
      <c r="R366" s="56"/>
      <c r="S366" s="56"/>
      <c r="T366" s="57"/>
      <c r="X366" s="53">
        <v>0</v>
      </c>
      <c r="Y366" s="53">
        <v>6</v>
      </c>
      <c r="Z366" s="53"/>
      <c r="AA366" s="53"/>
      <c r="AB366" s="53"/>
      <c r="AG366" t="str">
        <f t="shared" si="110"/>
        <v>Patten</v>
      </c>
      <c r="AH366" t="s">
        <v>1369</v>
      </c>
      <c r="AI366">
        <v>2</v>
      </c>
      <c r="AK366">
        <v>2</v>
      </c>
      <c r="AL366" s="91">
        <v>23</v>
      </c>
      <c r="AM366" s="93">
        <v>19</v>
      </c>
      <c r="AN366" s="93">
        <v>260</v>
      </c>
      <c r="AO366" s="96">
        <v>57150</v>
      </c>
      <c r="AP366" s="96">
        <f t="shared" si="108"/>
        <v>23019</v>
      </c>
      <c r="AQ366" t="s">
        <v>298</v>
      </c>
      <c r="AR366">
        <f t="shared" si="109"/>
        <v>2357150</v>
      </c>
      <c r="AS366" s="1">
        <v>20</v>
      </c>
      <c r="AU366" s="1"/>
      <c r="AW366" s="53"/>
      <c r="AX366" s="117"/>
    </row>
    <row r="367" spans="1:50" ht="14" hidden="1" customHeight="1" outlineLevel="1" x14ac:dyDescent="0.2">
      <c r="A367" t="s">
        <v>308</v>
      </c>
      <c r="B367" s="9" t="s">
        <v>2109</v>
      </c>
      <c r="C367" s="1">
        <f t="shared" si="107"/>
        <v>482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 t="shared" si="111"/>
        <v>3</v>
      </c>
      <c r="G367" s="1">
        <f t="shared" si="123"/>
        <v>118</v>
      </c>
      <c r="H367" s="2">
        <f t="shared" si="124"/>
        <v>0.24481327800829875</v>
      </c>
      <c r="I367" s="8"/>
      <c r="J367" s="2">
        <f t="shared" si="112"/>
        <v>0.35684647302904565</v>
      </c>
      <c r="K367" s="2">
        <f t="shared" si="113"/>
        <v>0.60165975103734437</v>
      </c>
      <c r="L367" s="2">
        <f t="shared" si="114"/>
        <v>2.4896265560165973E-2</v>
      </c>
      <c r="M367" s="2">
        <f t="shared" si="115"/>
        <v>1.6597510373443949E-2</v>
      </c>
      <c r="N367" s="56">
        <v>172</v>
      </c>
      <c r="O367" s="56">
        <v>290</v>
      </c>
      <c r="P367" s="56">
        <v>12</v>
      </c>
      <c r="Q367" s="56"/>
      <c r="R367" s="56"/>
      <c r="S367" s="56"/>
      <c r="T367" s="57"/>
      <c r="X367" s="53">
        <v>0</v>
      </c>
      <c r="Y367" s="53">
        <v>8</v>
      </c>
      <c r="Z367" s="53"/>
      <c r="AA367" s="53"/>
      <c r="AB367" s="53"/>
      <c r="AG367" t="str">
        <f t="shared" si="110"/>
        <v>Pembroke</v>
      </c>
      <c r="AH367" t="s">
        <v>1845</v>
      </c>
      <c r="AI367">
        <v>2</v>
      </c>
      <c r="AK367">
        <v>2</v>
      </c>
      <c r="AL367" s="91">
        <v>23</v>
      </c>
      <c r="AM367" s="93">
        <v>29</v>
      </c>
      <c r="AN367" s="93">
        <v>160</v>
      </c>
      <c r="AO367" s="96">
        <v>57780</v>
      </c>
      <c r="AP367" s="96">
        <f t="shared" si="108"/>
        <v>23029</v>
      </c>
      <c r="AQ367" t="s">
        <v>298</v>
      </c>
      <c r="AR367">
        <f t="shared" si="109"/>
        <v>2357780</v>
      </c>
      <c r="AS367" s="1">
        <v>3</v>
      </c>
      <c r="AU367" s="1"/>
      <c r="AW367" s="53"/>
      <c r="AX367" s="117"/>
    </row>
    <row r="368" spans="1:50" ht="14" hidden="1" customHeight="1" outlineLevel="1" x14ac:dyDescent="0.2">
      <c r="A368" t="s">
        <v>1369</v>
      </c>
      <c r="B368" s="9" t="s">
        <v>2109</v>
      </c>
      <c r="C368" s="1">
        <f t="shared" si="107"/>
        <v>850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 t="shared" si="111"/>
        <v>3</v>
      </c>
      <c r="G368" s="1">
        <f t="shared" si="123"/>
        <v>11</v>
      </c>
      <c r="H368" s="2">
        <f t="shared" si="124"/>
        <v>1.2941176470588235E-2</v>
      </c>
      <c r="I368" s="8"/>
      <c r="J368" s="2">
        <f t="shared" si="112"/>
        <v>0.43764705882352939</v>
      </c>
      <c r="K368" s="2">
        <f t="shared" si="113"/>
        <v>0.45058823529411762</v>
      </c>
      <c r="L368" s="2">
        <f t="shared" si="114"/>
        <v>9.1764705882352943E-2</v>
      </c>
      <c r="M368" s="2">
        <f t="shared" si="115"/>
        <v>2.0000000000000046E-2</v>
      </c>
      <c r="N368" s="56">
        <v>372</v>
      </c>
      <c r="O368" s="56">
        <v>383</v>
      </c>
      <c r="P368" s="56">
        <v>78</v>
      </c>
      <c r="Q368" s="56"/>
      <c r="R368" s="56"/>
      <c r="S368" s="56"/>
      <c r="T368" s="57"/>
      <c r="X368" s="53">
        <v>2</v>
      </c>
      <c r="Y368" s="53">
        <v>15</v>
      </c>
      <c r="Z368" s="53"/>
      <c r="AA368" s="53"/>
      <c r="AB368" s="53"/>
      <c r="AG368" t="str">
        <f t="shared" si="110"/>
        <v>Penobscot</v>
      </c>
      <c r="AH368" t="s">
        <v>12</v>
      </c>
      <c r="AI368">
        <v>2</v>
      </c>
      <c r="AK368">
        <v>2</v>
      </c>
      <c r="AL368" s="91">
        <v>23</v>
      </c>
      <c r="AM368" s="93">
        <v>9</v>
      </c>
      <c r="AN368" s="93">
        <v>120</v>
      </c>
      <c r="AO368" s="96">
        <v>57920</v>
      </c>
      <c r="AP368" s="96">
        <f t="shared" si="108"/>
        <v>23009</v>
      </c>
      <c r="AQ368" t="s">
        <v>298</v>
      </c>
      <c r="AR368">
        <f t="shared" si="109"/>
        <v>2357920</v>
      </c>
      <c r="AS368" s="1">
        <v>2</v>
      </c>
      <c r="AU368" s="1"/>
      <c r="AW368" s="53"/>
      <c r="AX368" s="117"/>
    </row>
    <row r="369" spans="1:50" ht="14" hidden="1" customHeight="1" outlineLevel="1" x14ac:dyDescent="0.2">
      <c r="A369" t="s">
        <v>1246</v>
      </c>
      <c r="B369" s="9" t="s">
        <v>2109</v>
      </c>
      <c r="C369" s="1">
        <f t="shared" si="107"/>
        <v>304</v>
      </c>
      <c r="D369" s="7">
        <f>IF(N369&gt;0, RANK(N369,(N369:P369,Q369:AE369)),0)</f>
        <v>1</v>
      </c>
      <c r="E369" s="7">
        <f>IF(O369&gt;0,RANK(O369,(N369:P369,Q369:AE369)),0)</f>
        <v>2</v>
      </c>
      <c r="F369" s="7">
        <f t="shared" si="111"/>
        <v>3</v>
      </c>
      <c r="G369" s="1">
        <f t="shared" si="123"/>
        <v>138</v>
      </c>
      <c r="H369" s="2">
        <f t="shared" si="124"/>
        <v>0.45394736842105265</v>
      </c>
      <c r="I369" s="8"/>
      <c r="J369" s="2">
        <f t="shared" si="112"/>
        <v>0.67763157894736847</v>
      </c>
      <c r="K369" s="2">
        <f t="shared" si="113"/>
        <v>0.22368421052631579</v>
      </c>
      <c r="L369" s="2">
        <f t="shared" si="114"/>
        <v>7.8947368421052627E-2</v>
      </c>
      <c r="M369" s="2">
        <f t="shared" si="115"/>
        <v>1.9736842105263108E-2</v>
      </c>
      <c r="N369" s="56">
        <v>206</v>
      </c>
      <c r="O369" s="56">
        <v>68</v>
      </c>
      <c r="P369" s="56">
        <v>24</v>
      </c>
      <c r="Q369" s="56"/>
      <c r="R369" s="56"/>
      <c r="S369" s="56"/>
      <c r="T369" s="57"/>
      <c r="X369" s="53">
        <v>0</v>
      </c>
      <c r="Y369" s="53">
        <v>6</v>
      </c>
      <c r="Z369" s="53"/>
      <c r="AA369" s="53"/>
      <c r="AB369" s="53"/>
      <c r="AG369" t="str">
        <f t="shared" si="110"/>
        <v>Penobscot Nation</v>
      </c>
      <c r="AH369" t="s">
        <v>1369</v>
      </c>
      <c r="AI369">
        <v>2</v>
      </c>
      <c r="AK369">
        <v>2</v>
      </c>
      <c r="AL369" s="91">
        <v>23</v>
      </c>
      <c r="AM369" s="93">
        <v>19</v>
      </c>
      <c r="AO369" s="96">
        <v>34400</v>
      </c>
      <c r="AP369" s="96">
        <f t="shared" si="108"/>
        <v>23019</v>
      </c>
      <c r="AQ369" t="s">
        <v>1556</v>
      </c>
      <c r="AR369">
        <f t="shared" si="109"/>
        <v>2334400</v>
      </c>
      <c r="AS369" s="1">
        <v>5</v>
      </c>
      <c r="AU369" s="1"/>
      <c r="AW369" s="53"/>
      <c r="AX369" s="117"/>
    </row>
    <row r="370" spans="1:50" ht="14" hidden="1" customHeight="1" outlineLevel="1" x14ac:dyDescent="0.2">
      <c r="A370" t="s">
        <v>1722</v>
      </c>
      <c r="B370" s="9" t="s">
        <v>2109</v>
      </c>
      <c r="C370" s="1">
        <f t="shared" si="107"/>
        <v>213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 t="shared" si="111"/>
        <v>4</v>
      </c>
      <c r="G370" s="1">
        <f t="shared" si="123"/>
        <v>127</v>
      </c>
      <c r="H370" s="2">
        <f t="shared" si="124"/>
        <v>0.59624413145539901</v>
      </c>
      <c r="I370" s="8"/>
      <c r="J370" s="2">
        <f t="shared" si="112"/>
        <v>0.16901408450704225</v>
      </c>
      <c r="K370" s="2">
        <f t="shared" si="113"/>
        <v>0.76525821596244137</v>
      </c>
      <c r="L370" s="2">
        <f t="shared" si="114"/>
        <v>2.3474178403755867E-2</v>
      </c>
      <c r="M370" s="2">
        <f t="shared" si="115"/>
        <v>4.2253521126760514E-2</v>
      </c>
      <c r="N370" s="56">
        <v>36</v>
      </c>
      <c r="O370" s="56">
        <v>163</v>
      </c>
      <c r="P370" s="56">
        <v>5</v>
      </c>
      <c r="Q370" s="56"/>
      <c r="R370" s="56"/>
      <c r="S370" s="56"/>
      <c r="T370" s="57"/>
      <c r="X370" s="53">
        <v>0</v>
      </c>
      <c r="Y370" s="53">
        <v>9</v>
      </c>
      <c r="Z370" s="53"/>
      <c r="AA370" s="53"/>
      <c r="AB370" s="53"/>
      <c r="AG370" t="str">
        <f t="shared" si="110"/>
        <v>Perham</v>
      </c>
      <c r="AH370" t="s">
        <v>2472</v>
      </c>
      <c r="AI370">
        <v>2</v>
      </c>
      <c r="AK370">
        <v>2</v>
      </c>
      <c r="AL370" s="91">
        <v>23</v>
      </c>
      <c r="AM370" s="93">
        <v>3</v>
      </c>
      <c r="AN370" s="93">
        <v>255</v>
      </c>
      <c r="AO370" s="96">
        <v>58060</v>
      </c>
      <c r="AP370" s="96">
        <f t="shared" si="108"/>
        <v>23003</v>
      </c>
      <c r="AQ370" t="s">
        <v>298</v>
      </c>
      <c r="AR370">
        <f t="shared" si="109"/>
        <v>2358060</v>
      </c>
      <c r="AS370" s="1">
        <v>5</v>
      </c>
      <c r="AU370" s="1"/>
      <c r="AW370" s="53"/>
      <c r="AX370" s="117"/>
    </row>
    <row r="371" spans="1:50" ht="14" hidden="1" customHeight="1" outlineLevel="1" x14ac:dyDescent="0.2">
      <c r="A371" t="s">
        <v>744</v>
      </c>
      <c r="B371" s="9" t="s">
        <v>2109</v>
      </c>
      <c r="C371" s="1">
        <f t="shared" si="107"/>
        <v>13</v>
      </c>
      <c r="D371" s="7">
        <f>IF(N371&gt;0, RANK(N371,(N371:P371,Q371:AE371)),0)</f>
        <v>1</v>
      </c>
      <c r="E371" s="7">
        <f>IF(O371&gt;0,RANK(O371,(N371:P371,Q371:AE371)),0)</f>
        <v>2</v>
      </c>
      <c r="F371" s="7">
        <f t="shared" si="111"/>
        <v>3</v>
      </c>
      <c r="G371" s="1">
        <f t="shared" si="123"/>
        <v>2</v>
      </c>
      <c r="H371" s="2">
        <f t="shared" si="124"/>
        <v>0.15384615384615385</v>
      </c>
      <c r="I371" s="8"/>
      <c r="J371" s="2">
        <f t="shared" si="112"/>
        <v>0.53846153846153844</v>
      </c>
      <c r="K371" s="2">
        <f t="shared" si="113"/>
        <v>0.38461538461538464</v>
      </c>
      <c r="L371" s="2">
        <f t="shared" si="114"/>
        <v>7.6923076923076927E-2</v>
      </c>
      <c r="M371" s="2">
        <f t="shared" si="115"/>
        <v>0</v>
      </c>
      <c r="N371" s="56">
        <v>7</v>
      </c>
      <c r="O371" s="56">
        <v>5</v>
      </c>
      <c r="P371" s="56">
        <v>1</v>
      </c>
      <c r="Q371" s="56"/>
      <c r="R371" s="56"/>
      <c r="S371" s="56"/>
      <c r="T371" s="57"/>
      <c r="X371" s="53">
        <v>0</v>
      </c>
      <c r="Y371" s="53">
        <v>0</v>
      </c>
      <c r="Z371" s="53"/>
      <c r="AA371" s="53"/>
      <c r="AB371" s="53"/>
      <c r="AG371" t="str">
        <f>A371</f>
        <v>Perkins</v>
      </c>
      <c r="AH371" t="s">
        <v>2356</v>
      </c>
      <c r="AI371">
        <v>2</v>
      </c>
      <c r="AK371">
        <v>2</v>
      </c>
      <c r="AL371" s="91">
        <v>23</v>
      </c>
      <c r="AM371" s="93">
        <v>7</v>
      </c>
      <c r="AO371" s="96">
        <v>58100</v>
      </c>
      <c r="AP371" s="96">
        <f t="shared" si="108"/>
        <v>23007</v>
      </c>
      <c r="AQ371" t="s">
        <v>2328</v>
      </c>
      <c r="AR371">
        <f t="shared" si="109"/>
        <v>2358100</v>
      </c>
      <c r="AS371" s="1">
        <v>0</v>
      </c>
      <c r="AU371" s="1"/>
      <c r="AW371" s="53"/>
      <c r="AX371" s="117"/>
    </row>
    <row r="372" spans="1:50" ht="14" hidden="1" customHeight="1" outlineLevel="1" x14ac:dyDescent="0.2">
      <c r="A372" t="s">
        <v>943</v>
      </c>
      <c r="B372" s="9" t="s">
        <v>2109</v>
      </c>
      <c r="C372" s="1">
        <f t="shared" si="107"/>
        <v>472</v>
      </c>
      <c r="D372" s="7">
        <f>IF(N372&gt;0, RANK(N372,(N372:P372,Q372:AE372)),0)</f>
        <v>2</v>
      </c>
      <c r="E372" s="7">
        <f>IF(O372&gt;0,RANK(O372,(N372:P372,Q372:AE372)),0)</f>
        <v>1</v>
      </c>
      <c r="F372" s="7">
        <f t="shared" si="111"/>
        <v>3</v>
      </c>
      <c r="G372" s="1">
        <f t="shared" si="123"/>
        <v>149</v>
      </c>
      <c r="H372" s="2">
        <f t="shared" si="124"/>
        <v>0.31567796610169491</v>
      </c>
      <c r="I372" s="8"/>
      <c r="J372" s="2">
        <f t="shared" si="112"/>
        <v>0.32203389830508472</v>
      </c>
      <c r="K372" s="2">
        <f t="shared" si="113"/>
        <v>0.63771186440677963</v>
      </c>
      <c r="L372" s="2">
        <f t="shared" si="114"/>
        <v>2.5423728813559324E-2</v>
      </c>
      <c r="M372" s="2">
        <f t="shared" si="115"/>
        <v>1.4830508474576273E-2</v>
      </c>
      <c r="N372" s="56">
        <v>152</v>
      </c>
      <c r="O372" s="56">
        <v>301</v>
      </c>
      <c r="P372" s="56">
        <v>12</v>
      </c>
      <c r="Q372" s="56"/>
      <c r="R372" s="56"/>
      <c r="S372" s="56"/>
      <c r="T372" s="57"/>
      <c r="X372" s="53">
        <v>0</v>
      </c>
      <c r="Y372" s="53">
        <v>7</v>
      </c>
      <c r="Z372" s="53"/>
      <c r="AA372" s="53"/>
      <c r="AB372" s="53"/>
      <c r="AG372" t="str">
        <f t="shared" si="110"/>
        <v>Perry</v>
      </c>
      <c r="AH372" t="s">
        <v>1845</v>
      </c>
      <c r="AI372">
        <v>2</v>
      </c>
      <c r="AK372">
        <v>2</v>
      </c>
      <c r="AL372" s="91">
        <v>23</v>
      </c>
      <c r="AM372" s="93">
        <v>29</v>
      </c>
      <c r="AN372" s="93">
        <v>165</v>
      </c>
      <c r="AO372" s="96">
        <v>58165</v>
      </c>
      <c r="AP372" s="96">
        <f t="shared" si="108"/>
        <v>23029</v>
      </c>
      <c r="AQ372" t="s">
        <v>298</v>
      </c>
      <c r="AR372">
        <f t="shared" si="109"/>
        <v>2358165</v>
      </c>
      <c r="AS372" s="1">
        <v>4</v>
      </c>
      <c r="AU372" s="1"/>
      <c r="AW372" s="53"/>
      <c r="AX372" s="117"/>
    </row>
    <row r="373" spans="1:50" ht="14" hidden="1" customHeight="1" outlineLevel="1" x14ac:dyDescent="0.2">
      <c r="A373" t="s">
        <v>1438</v>
      </c>
      <c r="B373" s="9" t="s">
        <v>2109</v>
      </c>
      <c r="C373" s="1">
        <f t="shared" si="107"/>
        <v>913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 t="shared" si="111"/>
        <v>3</v>
      </c>
      <c r="G373" s="1">
        <f t="shared" si="123"/>
        <v>409</v>
      </c>
      <c r="H373" s="2">
        <f t="shared" si="124"/>
        <v>0.447973713033954</v>
      </c>
      <c r="I373" s="8"/>
      <c r="J373" s="2">
        <f t="shared" si="112"/>
        <v>0.24315443592552027</v>
      </c>
      <c r="K373" s="2">
        <f t="shared" si="113"/>
        <v>0.69112814895947428</v>
      </c>
      <c r="L373" s="2">
        <f t="shared" si="114"/>
        <v>5.3669222343921137E-2</v>
      </c>
      <c r="M373" s="2">
        <f t="shared" si="115"/>
        <v>1.2048192771084369E-2</v>
      </c>
      <c r="N373" s="56">
        <v>222</v>
      </c>
      <c r="O373" s="56">
        <v>631</v>
      </c>
      <c r="P373" s="56">
        <v>49</v>
      </c>
      <c r="Q373" s="56"/>
      <c r="R373" s="56"/>
      <c r="S373" s="56"/>
      <c r="T373" s="57"/>
      <c r="X373" s="53">
        <v>1</v>
      </c>
      <c r="Y373" s="53">
        <v>10</v>
      </c>
      <c r="Z373" s="53"/>
      <c r="AA373" s="53"/>
      <c r="AB373" s="53"/>
      <c r="AG373" t="str">
        <f t="shared" si="110"/>
        <v>Peru</v>
      </c>
      <c r="AH373" t="s">
        <v>150</v>
      </c>
      <c r="AI373">
        <v>2</v>
      </c>
      <c r="AK373">
        <v>2</v>
      </c>
      <c r="AL373" s="91">
        <v>23</v>
      </c>
      <c r="AM373" s="93">
        <v>17</v>
      </c>
      <c r="AN373" s="93">
        <v>120</v>
      </c>
      <c r="AO373" s="96">
        <v>58270</v>
      </c>
      <c r="AP373" s="96">
        <f t="shared" si="108"/>
        <v>23017</v>
      </c>
      <c r="AQ373" t="s">
        <v>298</v>
      </c>
      <c r="AR373">
        <f t="shared" si="109"/>
        <v>2358270</v>
      </c>
      <c r="AS373" s="1">
        <v>10</v>
      </c>
      <c r="AU373" s="1"/>
      <c r="AW373" s="53"/>
      <c r="AX373" s="117"/>
    </row>
    <row r="374" spans="1:50" ht="14" hidden="1" customHeight="1" outlineLevel="1" x14ac:dyDescent="0.2">
      <c r="A374" t="s">
        <v>992</v>
      </c>
      <c r="B374" s="9" t="s">
        <v>2109</v>
      </c>
      <c r="C374" s="1">
        <f t="shared" si="107"/>
        <v>653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 t="shared" si="111"/>
        <v>3</v>
      </c>
      <c r="G374" s="1">
        <f t="shared" si="123"/>
        <v>206</v>
      </c>
      <c r="H374" s="2">
        <f t="shared" si="124"/>
        <v>0.31546707503828486</v>
      </c>
      <c r="I374" s="8"/>
      <c r="J374" s="2">
        <f t="shared" si="112"/>
        <v>0.30934150076569678</v>
      </c>
      <c r="K374" s="2">
        <f t="shared" si="113"/>
        <v>0.62480857580398164</v>
      </c>
      <c r="L374" s="2">
        <f t="shared" si="114"/>
        <v>5.5130168453292494E-2</v>
      </c>
      <c r="M374" s="2">
        <f t="shared" si="115"/>
        <v>1.0719754977029095E-2</v>
      </c>
      <c r="N374" s="56">
        <v>202</v>
      </c>
      <c r="O374" s="56">
        <v>408</v>
      </c>
      <c r="P374" s="56">
        <v>36</v>
      </c>
      <c r="Q374" s="56"/>
      <c r="R374" s="56"/>
      <c r="S374" s="56"/>
      <c r="T374" s="57"/>
      <c r="X374" s="53">
        <v>0</v>
      </c>
      <c r="Y374" s="53">
        <v>7</v>
      </c>
      <c r="Z374" s="53"/>
      <c r="AA374" s="53"/>
      <c r="AB374" s="53"/>
      <c r="AG374" t="str">
        <f t="shared" si="110"/>
        <v>Phillips</v>
      </c>
      <c r="AH374" t="s">
        <v>2356</v>
      </c>
      <c r="AI374">
        <v>2</v>
      </c>
      <c r="AK374">
        <v>2</v>
      </c>
      <c r="AL374" s="91">
        <v>23</v>
      </c>
      <c r="AM374" s="93">
        <v>7</v>
      </c>
      <c r="AN374" s="93">
        <v>70</v>
      </c>
      <c r="AO374" s="96">
        <v>58445</v>
      </c>
      <c r="AP374" s="96">
        <f t="shared" si="108"/>
        <v>23007</v>
      </c>
      <c r="AQ374" t="s">
        <v>298</v>
      </c>
      <c r="AR374">
        <f t="shared" si="109"/>
        <v>2358445</v>
      </c>
      <c r="AS374" s="1">
        <v>15</v>
      </c>
      <c r="AU374" s="1"/>
      <c r="AW374" s="53"/>
      <c r="AX374" s="117"/>
    </row>
    <row r="375" spans="1:50" ht="14" hidden="1" customHeight="1" outlineLevel="1" x14ac:dyDescent="0.2">
      <c r="A375" t="s">
        <v>2070</v>
      </c>
      <c r="B375" s="9" t="s">
        <v>2109</v>
      </c>
      <c r="C375" s="1">
        <f t="shared" si="107"/>
        <v>1572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 t="shared" si="111"/>
        <v>3</v>
      </c>
      <c r="G375" s="1">
        <f t="shared" si="123"/>
        <v>202</v>
      </c>
      <c r="H375" s="2">
        <f t="shared" si="124"/>
        <v>0.12849872773536897</v>
      </c>
      <c r="I375" s="8"/>
      <c r="J375" s="2">
        <f t="shared" si="112"/>
        <v>0.41030534351145037</v>
      </c>
      <c r="K375" s="2">
        <f t="shared" si="113"/>
        <v>0.53880407124681939</v>
      </c>
      <c r="L375" s="2">
        <f t="shared" si="114"/>
        <v>4.0712468193384227E-2</v>
      </c>
      <c r="M375" s="2">
        <f t="shared" si="115"/>
        <v>1.0178117048346064E-2</v>
      </c>
      <c r="N375" s="56">
        <v>645</v>
      </c>
      <c r="O375" s="56">
        <v>847</v>
      </c>
      <c r="P375" s="56">
        <v>64</v>
      </c>
      <c r="Q375" s="56"/>
      <c r="R375" s="56"/>
      <c r="S375" s="56"/>
      <c r="T375" s="57"/>
      <c r="X375" s="53">
        <v>0</v>
      </c>
      <c r="Y375" s="53">
        <v>16</v>
      </c>
      <c r="Z375" s="53"/>
      <c r="AA375" s="53"/>
      <c r="AB375" s="53"/>
      <c r="AG375" t="str">
        <f t="shared" si="110"/>
        <v>Phippsburg</v>
      </c>
      <c r="AH375" t="s">
        <v>109</v>
      </c>
      <c r="AI375">
        <v>1</v>
      </c>
      <c r="AK375">
        <v>2</v>
      </c>
      <c r="AL375" s="91">
        <v>23</v>
      </c>
      <c r="AM375" s="93">
        <v>23</v>
      </c>
      <c r="AN375" s="93">
        <v>30</v>
      </c>
      <c r="AO375" s="96">
        <v>58515</v>
      </c>
      <c r="AP375" s="96">
        <f t="shared" si="108"/>
        <v>23023</v>
      </c>
      <c r="AQ375" t="s">
        <v>298</v>
      </c>
      <c r="AR375">
        <f t="shared" si="109"/>
        <v>2358515</v>
      </c>
      <c r="AS375" s="1">
        <v>14</v>
      </c>
      <c r="AU375" s="1"/>
      <c r="AW375" s="53"/>
      <c r="AX375" s="117"/>
    </row>
    <row r="376" spans="1:50" ht="14" hidden="1" customHeight="1" outlineLevel="1" x14ac:dyDescent="0.2">
      <c r="A376" t="s">
        <v>1400</v>
      </c>
      <c r="B376" s="9" t="s">
        <v>2109</v>
      </c>
      <c r="C376" s="1">
        <f t="shared" si="107"/>
        <v>2051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 t="shared" si="111"/>
        <v>3</v>
      </c>
      <c r="G376" s="1">
        <f t="shared" si="123"/>
        <v>713</v>
      </c>
      <c r="H376" s="2">
        <f t="shared" si="124"/>
        <v>0.34763529985372987</v>
      </c>
      <c r="I376" s="8"/>
      <c r="J376" s="2">
        <f t="shared" si="112"/>
        <v>0.29107752315943441</v>
      </c>
      <c r="K376" s="2">
        <f t="shared" si="113"/>
        <v>0.63871282301316434</v>
      </c>
      <c r="L376" s="2">
        <f t="shared" si="114"/>
        <v>4.8269137006338371E-2</v>
      </c>
      <c r="M376" s="2">
        <f t="shared" si="115"/>
        <v>2.1940516821062815E-2</v>
      </c>
      <c r="N376" s="56">
        <v>597</v>
      </c>
      <c r="O376" s="56">
        <v>1310</v>
      </c>
      <c r="P376" s="56">
        <v>99</v>
      </c>
      <c r="Q376" s="56"/>
      <c r="R376" s="56"/>
      <c r="S376" s="56"/>
      <c r="T376" s="57"/>
      <c r="X376" s="53">
        <v>0</v>
      </c>
      <c r="Y376" s="53">
        <v>45</v>
      </c>
      <c r="Z376" s="53"/>
      <c r="AA376" s="53"/>
      <c r="AB376" s="53"/>
      <c r="AG376" t="str">
        <f t="shared" si="110"/>
        <v>Pittsfield</v>
      </c>
      <c r="AH376" t="s">
        <v>1798</v>
      </c>
      <c r="AI376">
        <v>2</v>
      </c>
      <c r="AK376">
        <v>2</v>
      </c>
      <c r="AL376" s="91">
        <v>23</v>
      </c>
      <c r="AM376" s="93">
        <v>25</v>
      </c>
      <c r="AN376" s="93">
        <v>120</v>
      </c>
      <c r="AO376" s="96">
        <v>59005</v>
      </c>
      <c r="AP376" s="96">
        <f t="shared" si="108"/>
        <v>23025</v>
      </c>
      <c r="AQ376" t="s">
        <v>298</v>
      </c>
      <c r="AR376">
        <f t="shared" si="109"/>
        <v>2359005</v>
      </c>
      <c r="AS376" s="1">
        <v>18</v>
      </c>
      <c r="AU376" s="1"/>
      <c r="AW376" s="53"/>
      <c r="AX376" s="117"/>
    </row>
    <row r="377" spans="1:50" ht="14" hidden="1" customHeight="1" outlineLevel="1" x14ac:dyDescent="0.2">
      <c r="A377" t="s">
        <v>2176</v>
      </c>
      <c r="B377" s="9" t="s">
        <v>2109</v>
      </c>
      <c r="C377" s="1">
        <f t="shared" si="107"/>
        <v>1784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 t="shared" si="111"/>
        <v>3</v>
      </c>
      <c r="G377" s="1">
        <f t="shared" si="123"/>
        <v>617</v>
      </c>
      <c r="H377" s="2">
        <f t="shared" si="124"/>
        <v>0.34585201793721976</v>
      </c>
      <c r="I377" s="8"/>
      <c r="J377" s="2">
        <f t="shared" si="112"/>
        <v>0.30213004484304934</v>
      </c>
      <c r="K377" s="2">
        <f t="shared" si="113"/>
        <v>0.64798206278026904</v>
      </c>
      <c r="L377" s="2">
        <f t="shared" si="114"/>
        <v>3.3632286995515695E-2</v>
      </c>
      <c r="M377" s="2">
        <f t="shared" si="115"/>
        <v>1.625560538116598E-2</v>
      </c>
      <c r="N377" s="56">
        <v>539</v>
      </c>
      <c r="O377" s="56">
        <v>1156</v>
      </c>
      <c r="P377" s="56">
        <v>60</v>
      </c>
      <c r="Q377" s="56"/>
      <c r="R377" s="56"/>
      <c r="S377" s="56"/>
      <c r="T377" s="57"/>
      <c r="X377" s="53">
        <v>0</v>
      </c>
      <c r="Y377" s="53">
        <v>29</v>
      </c>
      <c r="Z377" s="53"/>
      <c r="AA377" s="53"/>
      <c r="AB377" s="53"/>
      <c r="AG377" t="str">
        <f t="shared" si="110"/>
        <v>Pittston</v>
      </c>
      <c r="AH377" t="s">
        <v>270</v>
      </c>
      <c r="AI377">
        <v>1</v>
      </c>
      <c r="AK377">
        <v>2</v>
      </c>
      <c r="AL377" s="91">
        <v>23</v>
      </c>
      <c r="AM377" s="93">
        <v>11</v>
      </c>
      <c r="AN377" s="93">
        <v>85</v>
      </c>
      <c r="AO377" s="96">
        <v>59110</v>
      </c>
      <c r="AP377" s="96">
        <f t="shared" si="108"/>
        <v>23011</v>
      </c>
      <c r="AQ377" t="s">
        <v>298</v>
      </c>
      <c r="AR377">
        <f t="shared" si="109"/>
        <v>2359110</v>
      </c>
      <c r="AS377" s="1">
        <v>16</v>
      </c>
      <c r="AU377" s="1"/>
      <c r="AW377" s="53"/>
      <c r="AX377" s="117"/>
    </row>
    <row r="378" spans="1:50" ht="14" hidden="1" customHeight="1" outlineLevel="1" x14ac:dyDescent="0.2">
      <c r="A378" t="s">
        <v>1843</v>
      </c>
      <c r="B378" s="9" t="s">
        <v>2109</v>
      </c>
      <c r="C378" s="1">
        <f t="shared" si="107"/>
        <v>233</v>
      </c>
      <c r="D378" s="7">
        <f>IF(N378&gt;0, RANK(N378,(N378:P378,Q378:AE378)),0)</f>
        <v>1</v>
      </c>
      <c r="E378" s="7">
        <f>IF(O378&gt;0,RANK(O378,(N378:P378,Q378:AE378)),0)</f>
        <v>2</v>
      </c>
      <c r="F378" s="7">
        <f t="shared" si="111"/>
        <v>3</v>
      </c>
      <c r="G378" s="1">
        <f t="shared" si="123"/>
        <v>89</v>
      </c>
      <c r="H378" s="2">
        <f t="shared" si="124"/>
        <v>0.38197424892703863</v>
      </c>
      <c r="I378" s="8"/>
      <c r="J378" s="2">
        <f t="shared" si="112"/>
        <v>0.66094420600858372</v>
      </c>
      <c r="K378" s="2">
        <f t="shared" si="113"/>
        <v>0.27896995708154504</v>
      </c>
      <c r="L378" s="2">
        <f t="shared" si="114"/>
        <v>5.1502145922746781E-2</v>
      </c>
      <c r="M378" s="2">
        <f t="shared" si="115"/>
        <v>8.5836909871244566E-3</v>
      </c>
      <c r="N378" s="56">
        <v>154</v>
      </c>
      <c r="O378" s="56">
        <v>65</v>
      </c>
      <c r="P378" s="56">
        <v>12</v>
      </c>
      <c r="Q378" s="56"/>
      <c r="R378" s="56"/>
      <c r="S378" s="56"/>
      <c r="T378" s="57"/>
      <c r="X378" s="53">
        <v>0</v>
      </c>
      <c r="Y378" s="53">
        <v>2</v>
      </c>
      <c r="Z378" s="53"/>
      <c r="AA378" s="53"/>
      <c r="AB378" s="53"/>
      <c r="AG378" t="str">
        <f t="shared" si="110"/>
        <v>Pleasant Point</v>
      </c>
      <c r="AH378" t="s">
        <v>1845</v>
      </c>
      <c r="AI378">
        <v>2</v>
      </c>
      <c r="AK378">
        <v>2</v>
      </c>
      <c r="AL378" s="91">
        <v>23</v>
      </c>
      <c r="AM378" s="93">
        <v>29</v>
      </c>
      <c r="AO378" s="96">
        <v>59600</v>
      </c>
      <c r="AP378" s="96">
        <f t="shared" si="108"/>
        <v>23029</v>
      </c>
      <c r="AQ378" t="s">
        <v>1556</v>
      </c>
      <c r="AR378">
        <f t="shared" si="109"/>
        <v>2359600</v>
      </c>
      <c r="AS378" s="1">
        <v>5</v>
      </c>
      <c r="AU378" s="1"/>
      <c r="AW378" s="53"/>
      <c r="AX378" s="117"/>
    </row>
    <row r="379" spans="1:50" ht="14" hidden="1" customHeight="1" outlineLevel="1" x14ac:dyDescent="0.2">
      <c r="A379" t="s">
        <v>1081</v>
      </c>
      <c r="B379" s="9" t="s">
        <v>2109</v>
      </c>
      <c r="C379" s="1">
        <f t="shared" si="107"/>
        <v>54</v>
      </c>
      <c r="D379" s="7">
        <f>IF(N379&gt;0, RANK(N379,(N379:P379,Q379:AE379)),0)</f>
        <v>3</v>
      </c>
      <c r="E379" s="7">
        <f>IF(O379&gt;0,RANK(O379,(N379:P379,Q379:AE379)),0)</f>
        <v>1</v>
      </c>
      <c r="F379" s="7">
        <f t="shared" si="111"/>
        <v>2</v>
      </c>
      <c r="G379" s="1">
        <f t="shared" si="123"/>
        <v>35</v>
      </c>
      <c r="H379" s="2">
        <f t="shared" si="124"/>
        <v>0.64814814814814814</v>
      </c>
      <c r="I379" s="8"/>
      <c r="J379" s="2">
        <f t="shared" si="112"/>
        <v>9.2592592592592587E-2</v>
      </c>
      <c r="K379" s="2">
        <f t="shared" si="113"/>
        <v>0.77777777777777779</v>
      </c>
      <c r="L379" s="2">
        <f t="shared" si="114"/>
        <v>0.12962962962962962</v>
      </c>
      <c r="M379" s="2">
        <f t="shared" si="115"/>
        <v>2.7755575615628914E-17</v>
      </c>
      <c r="N379" s="56">
        <v>5</v>
      </c>
      <c r="O379" s="56">
        <v>42</v>
      </c>
      <c r="P379" s="56">
        <v>7</v>
      </c>
      <c r="Q379" s="56"/>
      <c r="R379" s="56"/>
      <c r="S379" s="56"/>
      <c r="T379" s="57"/>
      <c r="X379" s="53">
        <v>0</v>
      </c>
      <c r="Y379" s="53">
        <v>0</v>
      </c>
      <c r="Z379" s="53"/>
      <c r="AA379" s="53"/>
      <c r="AB379" s="53"/>
      <c r="AG379" t="str">
        <f t="shared" si="110"/>
        <v>Pleasant Ridge</v>
      </c>
      <c r="AH379" t="s">
        <v>1798</v>
      </c>
      <c r="AI379">
        <v>2</v>
      </c>
      <c r="AK379">
        <v>2</v>
      </c>
      <c r="AL379" s="91">
        <v>23</v>
      </c>
      <c r="AM379" s="93">
        <v>25</v>
      </c>
      <c r="AN379" s="93">
        <v>125</v>
      </c>
      <c r="AO379" s="96">
        <v>59705</v>
      </c>
      <c r="AP379" s="96">
        <f t="shared" si="108"/>
        <v>23025</v>
      </c>
      <c r="AQ379" t="s">
        <v>15</v>
      </c>
      <c r="AR379">
        <f t="shared" si="109"/>
        <v>2359705</v>
      </c>
      <c r="AS379" s="1">
        <v>0</v>
      </c>
      <c r="AU379" s="1"/>
      <c r="AW379" s="53"/>
      <c r="AX379" s="117"/>
    </row>
    <row r="380" spans="1:50" ht="14" hidden="1" customHeight="1" outlineLevel="1" x14ac:dyDescent="0.2">
      <c r="A380" t="s">
        <v>529</v>
      </c>
      <c r="B380" s="9" t="s">
        <v>2109</v>
      </c>
      <c r="C380" s="1">
        <f t="shared" si="107"/>
        <v>746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 t="shared" si="111"/>
        <v>3</v>
      </c>
      <c r="G380" s="1">
        <f t="shared" si="123"/>
        <v>383</v>
      </c>
      <c r="H380" s="2">
        <f t="shared" si="124"/>
        <v>0.51340482573726542</v>
      </c>
      <c r="I380" s="8"/>
      <c r="J380" s="2">
        <f t="shared" si="112"/>
        <v>0.2158176943699732</v>
      </c>
      <c r="K380" s="2">
        <f t="shared" si="113"/>
        <v>0.72922252010723865</v>
      </c>
      <c r="L380" s="2">
        <f t="shared" si="114"/>
        <v>4.0214477211796246E-2</v>
      </c>
      <c r="M380" s="2">
        <f t="shared" si="115"/>
        <v>1.4745308310991884E-2</v>
      </c>
      <c r="N380" s="56">
        <v>161</v>
      </c>
      <c r="O380" s="56">
        <v>544</v>
      </c>
      <c r="P380" s="56">
        <v>30</v>
      </c>
      <c r="Q380" s="56"/>
      <c r="R380" s="56"/>
      <c r="S380" s="56"/>
      <c r="T380" s="57"/>
      <c r="X380" s="53">
        <v>0</v>
      </c>
      <c r="Y380" s="53">
        <v>11</v>
      </c>
      <c r="Z380" s="53"/>
      <c r="AA380" s="53"/>
      <c r="AB380" s="53"/>
      <c r="AG380" t="str">
        <f t="shared" si="110"/>
        <v>Plymouth</v>
      </c>
      <c r="AH380" t="s">
        <v>1369</v>
      </c>
      <c r="AI380">
        <v>2</v>
      </c>
      <c r="AK380">
        <v>2</v>
      </c>
      <c r="AL380" s="91">
        <v>23</v>
      </c>
      <c r="AM380" s="93">
        <v>19</v>
      </c>
      <c r="AN380" s="93">
        <v>265</v>
      </c>
      <c r="AO380" s="96">
        <v>59950</v>
      </c>
      <c r="AP380" s="96">
        <f t="shared" si="108"/>
        <v>23019</v>
      </c>
      <c r="AQ380" t="s">
        <v>298</v>
      </c>
      <c r="AR380">
        <f t="shared" si="109"/>
        <v>2359950</v>
      </c>
      <c r="AS380" s="1">
        <v>10</v>
      </c>
      <c r="AU380" s="1"/>
      <c r="AW380" s="53"/>
      <c r="AX380" s="117"/>
    </row>
    <row r="381" spans="1:50" ht="14" hidden="1" customHeight="1" outlineLevel="1" x14ac:dyDescent="0.2">
      <c r="A381" t="s">
        <v>2077</v>
      </c>
      <c r="B381" s="9" t="s">
        <v>2109</v>
      </c>
      <c r="C381" s="1">
        <f t="shared" si="107"/>
        <v>3501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 t="shared" si="111"/>
        <v>3</v>
      </c>
      <c r="G381" s="1">
        <f t="shared" si="123"/>
        <v>1005</v>
      </c>
      <c r="H381" s="2">
        <f t="shared" si="124"/>
        <v>0.28706083976006858</v>
      </c>
      <c r="I381" s="8"/>
      <c r="J381" s="2">
        <f t="shared" si="112"/>
        <v>0.32962010854041701</v>
      </c>
      <c r="K381" s="2">
        <f t="shared" si="113"/>
        <v>0.61668094830048559</v>
      </c>
      <c r="L381" s="2">
        <f t="shared" si="114"/>
        <v>3.8560411311053984E-2</v>
      </c>
      <c r="M381" s="2">
        <f t="shared" si="115"/>
        <v>1.5138531848043417E-2</v>
      </c>
      <c r="N381" s="56">
        <v>1154</v>
      </c>
      <c r="O381" s="56">
        <v>2159</v>
      </c>
      <c r="P381" s="56">
        <v>135</v>
      </c>
      <c r="Q381" s="56"/>
      <c r="R381" s="56"/>
      <c r="S381" s="56"/>
      <c r="T381" s="57"/>
      <c r="X381" s="53">
        <v>0</v>
      </c>
      <c r="Y381" s="53">
        <v>53</v>
      </c>
      <c r="Z381" s="53"/>
      <c r="AA381" s="53"/>
      <c r="AB381" s="53"/>
      <c r="AG381" t="str">
        <f t="shared" si="110"/>
        <v>Poland</v>
      </c>
      <c r="AH381" t="s">
        <v>96</v>
      </c>
      <c r="AI381">
        <v>2</v>
      </c>
      <c r="AK381">
        <v>2</v>
      </c>
      <c r="AL381" s="91">
        <v>23</v>
      </c>
      <c r="AM381" s="93">
        <v>1</v>
      </c>
      <c r="AN381" s="93">
        <v>55</v>
      </c>
      <c r="AO381" s="96">
        <v>60020</v>
      </c>
      <c r="AP381" s="96">
        <f t="shared" si="108"/>
        <v>23001</v>
      </c>
      <c r="AQ381" t="s">
        <v>298</v>
      </c>
      <c r="AR381">
        <f t="shared" si="109"/>
        <v>2360020</v>
      </c>
      <c r="AS381" s="1">
        <v>35</v>
      </c>
      <c r="AU381" s="1"/>
      <c r="AW381" s="53"/>
      <c r="AX381" s="117"/>
    </row>
    <row r="382" spans="1:50" ht="14" hidden="1" customHeight="1" outlineLevel="1" x14ac:dyDescent="0.2">
      <c r="A382" t="s">
        <v>258</v>
      </c>
      <c r="B382" s="9" t="s">
        <v>2109</v>
      </c>
      <c r="C382" s="1">
        <f t="shared" si="107"/>
        <v>268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 t="shared" si="111"/>
        <v>3</v>
      </c>
      <c r="G382" s="1">
        <f t="shared" si="123"/>
        <v>136</v>
      </c>
      <c r="H382" s="2">
        <f t="shared" si="124"/>
        <v>0.5074626865671642</v>
      </c>
      <c r="I382" s="8"/>
      <c r="J382" s="2">
        <f t="shared" si="112"/>
        <v>0.22388059701492538</v>
      </c>
      <c r="K382" s="2">
        <f t="shared" si="113"/>
        <v>0.73134328358208955</v>
      </c>
      <c r="L382" s="2">
        <f t="shared" si="114"/>
        <v>3.3582089552238806E-2</v>
      </c>
      <c r="M382" s="2">
        <f t="shared" si="115"/>
        <v>1.1194029850746287E-2</v>
      </c>
      <c r="N382" s="56">
        <v>60</v>
      </c>
      <c r="O382" s="56">
        <v>196</v>
      </c>
      <c r="P382" s="56">
        <v>9</v>
      </c>
      <c r="Q382" s="56"/>
      <c r="R382" s="56"/>
      <c r="S382" s="56"/>
      <c r="T382" s="57"/>
      <c r="X382" s="53">
        <v>0</v>
      </c>
      <c r="Y382" s="53">
        <v>3</v>
      </c>
      <c r="Z382" s="53"/>
      <c r="AA382" s="53"/>
      <c r="AB382" s="53"/>
      <c r="AG382" t="str">
        <f t="shared" si="110"/>
        <v>Portage Lake</v>
      </c>
      <c r="AH382" t="s">
        <v>2472</v>
      </c>
      <c r="AI382">
        <v>2</v>
      </c>
      <c r="AK382">
        <v>2</v>
      </c>
      <c r="AL382" s="91">
        <v>23</v>
      </c>
      <c r="AM382" s="93">
        <v>3</v>
      </c>
      <c r="AN382" s="93">
        <v>260</v>
      </c>
      <c r="AO382" s="96">
        <v>60300</v>
      </c>
      <c r="AP382" s="96">
        <f t="shared" si="108"/>
        <v>23003</v>
      </c>
      <c r="AQ382" t="s">
        <v>298</v>
      </c>
      <c r="AR382">
        <f t="shared" si="109"/>
        <v>2360300</v>
      </c>
      <c r="AS382" s="1">
        <v>1</v>
      </c>
      <c r="AU382" s="1"/>
      <c r="AW382" s="53"/>
      <c r="AX382" s="117"/>
    </row>
    <row r="383" spans="1:50" ht="14" hidden="1" customHeight="1" outlineLevel="1" x14ac:dyDescent="0.2">
      <c r="A383" t="s">
        <v>2125</v>
      </c>
      <c r="B383" s="9" t="s">
        <v>2109</v>
      </c>
      <c r="C383" s="1">
        <f t="shared" si="107"/>
        <v>874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 t="shared" si="111"/>
        <v>3</v>
      </c>
      <c r="G383" s="1">
        <f t="shared" si="123"/>
        <v>293</v>
      </c>
      <c r="H383" s="2">
        <f t="shared" si="124"/>
        <v>0.33524027459954231</v>
      </c>
      <c r="I383" s="8"/>
      <c r="J383" s="2">
        <f t="shared" si="112"/>
        <v>0.29061784897025172</v>
      </c>
      <c r="K383" s="2">
        <f t="shared" si="113"/>
        <v>0.62585812356979409</v>
      </c>
      <c r="L383" s="2">
        <f t="shared" si="114"/>
        <v>5.7208237986270026E-2</v>
      </c>
      <c r="M383" s="2">
        <f t="shared" si="115"/>
        <v>2.6315789473684105E-2</v>
      </c>
      <c r="N383" s="56">
        <v>254</v>
      </c>
      <c r="O383" s="56">
        <v>547</v>
      </c>
      <c r="P383" s="56">
        <v>50</v>
      </c>
      <c r="Q383" s="56"/>
      <c r="R383" s="56"/>
      <c r="S383" s="56"/>
      <c r="T383" s="57"/>
      <c r="X383" s="53">
        <v>0</v>
      </c>
      <c r="Y383" s="53">
        <v>23</v>
      </c>
      <c r="Z383" s="53"/>
      <c r="AA383" s="53"/>
      <c r="AB383" s="53"/>
      <c r="AG383" t="str">
        <f t="shared" si="110"/>
        <v>Porter</v>
      </c>
      <c r="AH383" t="s">
        <v>150</v>
      </c>
      <c r="AI383">
        <v>2</v>
      </c>
      <c r="AK383">
        <v>2</v>
      </c>
      <c r="AL383" s="91">
        <v>23</v>
      </c>
      <c r="AM383" s="93">
        <v>17</v>
      </c>
      <c r="AN383" s="93">
        <v>125</v>
      </c>
      <c r="AO383" s="96">
        <v>60405</v>
      </c>
      <c r="AP383" s="96">
        <f t="shared" si="108"/>
        <v>23017</v>
      </c>
      <c r="AQ383" t="s">
        <v>298</v>
      </c>
      <c r="AR383">
        <f t="shared" si="109"/>
        <v>2360405</v>
      </c>
      <c r="AS383" s="1">
        <v>9</v>
      </c>
      <c r="AU383" s="1"/>
      <c r="AW383" s="53"/>
      <c r="AX383" s="117"/>
    </row>
    <row r="384" spans="1:50" ht="14" hidden="1" customHeight="1" outlineLevel="1" x14ac:dyDescent="0.2">
      <c r="A384" t="s">
        <v>59</v>
      </c>
      <c r="B384" s="9" t="s">
        <v>2109</v>
      </c>
      <c r="C384" s="1">
        <f t="shared" si="107"/>
        <v>41569</v>
      </c>
      <c r="D384" s="7">
        <f>IF(N384&gt;0, RANK(N384,(N384:P384,Q384:AE384)),0)</f>
        <v>1</v>
      </c>
      <c r="E384" s="7">
        <f>IF(O384&gt;0,RANK(O384,(N384:P384,Q384:AE384)),0)</f>
        <v>2</v>
      </c>
      <c r="F384" s="7">
        <f t="shared" si="111"/>
        <v>3</v>
      </c>
      <c r="G384" s="1">
        <f t="shared" si="123"/>
        <v>19394</v>
      </c>
      <c r="H384" s="2">
        <f t="shared" si="124"/>
        <v>0.46654959224422043</v>
      </c>
      <c r="I384" s="8"/>
      <c r="J384" s="2">
        <f t="shared" si="112"/>
        <v>0.67485385744184367</v>
      </c>
      <c r="K384" s="2">
        <f t="shared" si="113"/>
        <v>0.20830426519762324</v>
      </c>
      <c r="L384" s="2">
        <f t="shared" si="114"/>
        <v>0.10849431066419687</v>
      </c>
      <c r="M384" s="2">
        <f t="shared" si="115"/>
        <v>8.3475666963362116E-3</v>
      </c>
      <c r="N384" s="56">
        <v>28053</v>
      </c>
      <c r="O384" s="56">
        <v>8659</v>
      </c>
      <c r="P384" s="56">
        <v>4510</v>
      </c>
      <c r="Q384" s="56"/>
      <c r="R384" s="56"/>
      <c r="S384" s="56"/>
      <c r="T384" s="57"/>
      <c r="X384" s="53">
        <v>12</v>
      </c>
      <c r="Y384" s="53">
        <v>335</v>
      </c>
      <c r="Z384" s="53"/>
      <c r="AA384" s="53"/>
      <c r="AB384" s="53"/>
      <c r="AG384" t="str">
        <f t="shared" si="110"/>
        <v>Portland</v>
      </c>
      <c r="AH384" t="s">
        <v>162</v>
      </c>
      <c r="AI384">
        <v>1</v>
      </c>
      <c r="AK384">
        <v>2</v>
      </c>
      <c r="AL384" s="91">
        <v>23</v>
      </c>
      <c r="AM384" s="93">
        <v>5</v>
      </c>
      <c r="AN384" s="93">
        <v>85</v>
      </c>
      <c r="AO384" s="96">
        <v>60545</v>
      </c>
      <c r="AP384" s="96">
        <f t="shared" si="108"/>
        <v>23005</v>
      </c>
      <c r="AQ384" t="s">
        <v>1921</v>
      </c>
      <c r="AR384">
        <f t="shared" si="109"/>
        <v>2360545</v>
      </c>
      <c r="AS384" s="1">
        <v>477</v>
      </c>
      <c r="AU384" s="1"/>
      <c r="AW384" s="53"/>
      <c r="AX384" s="117"/>
    </row>
    <row r="385" spans="1:50" ht="14" hidden="1" customHeight="1" outlineLevel="1" x14ac:dyDescent="0.2">
      <c r="A385" t="s">
        <v>282</v>
      </c>
      <c r="B385" s="9" t="s">
        <v>2109</v>
      </c>
      <c r="C385" s="1">
        <f t="shared" si="107"/>
        <v>1210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 t="shared" si="111"/>
        <v>3</v>
      </c>
      <c r="G385" s="1">
        <f t="shared" si="123"/>
        <v>52</v>
      </c>
      <c r="H385" s="2">
        <f t="shared" si="124"/>
        <v>4.2975206611570248E-2</v>
      </c>
      <c r="I385" s="8"/>
      <c r="J385" s="2">
        <f t="shared" si="112"/>
        <v>0.44132231404958677</v>
      </c>
      <c r="K385" s="2">
        <f t="shared" si="113"/>
        <v>0.484297520661157</v>
      </c>
      <c r="L385" s="2">
        <f t="shared" si="114"/>
        <v>6.1157024793388429E-2</v>
      </c>
      <c r="M385" s="2">
        <f t="shared" si="115"/>
        <v>1.3223140495867799E-2</v>
      </c>
      <c r="N385" s="56">
        <v>534</v>
      </c>
      <c r="O385" s="56">
        <v>586</v>
      </c>
      <c r="P385" s="56">
        <v>74</v>
      </c>
      <c r="Q385" s="56"/>
      <c r="R385" s="56"/>
      <c r="S385" s="56"/>
      <c r="T385" s="57"/>
      <c r="X385" s="53">
        <v>0</v>
      </c>
      <c r="Y385" s="53">
        <v>16</v>
      </c>
      <c r="Z385" s="53"/>
      <c r="AA385" s="53"/>
      <c r="AB385" s="53"/>
      <c r="AG385" t="str">
        <f t="shared" si="110"/>
        <v>Pownal</v>
      </c>
      <c r="AH385" t="s">
        <v>162</v>
      </c>
      <c r="AI385">
        <v>1</v>
      </c>
      <c r="AK385">
        <v>2</v>
      </c>
      <c r="AL385" s="91">
        <v>23</v>
      </c>
      <c r="AM385" s="93">
        <v>5</v>
      </c>
      <c r="AN385" s="93">
        <v>90</v>
      </c>
      <c r="AO385" s="96">
        <v>60685</v>
      </c>
      <c r="AP385" s="96">
        <f t="shared" si="108"/>
        <v>23005</v>
      </c>
      <c r="AQ385" t="s">
        <v>298</v>
      </c>
      <c r="AR385">
        <f t="shared" si="109"/>
        <v>2360685</v>
      </c>
      <c r="AS385" s="1">
        <v>6</v>
      </c>
      <c r="AU385" s="1"/>
      <c r="AW385" s="53"/>
      <c r="AX385" s="117"/>
    </row>
    <row r="386" spans="1:50" ht="14" hidden="1" customHeight="1" outlineLevel="1" x14ac:dyDescent="0.2">
      <c r="A386" t="s">
        <v>1442</v>
      </c>
      <c r="B386" s="9" t="s">
        <v>2109</v>
      </c>
      <c r="C386" s="1">
        <f t="shared" si="107"/>
        <v>90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 t="shared" si="111"/>
        <v>3</v>
      </c>
      <c r="G386" s="1">
        <f t="shared" si="123"/>
        <v>52</v>
      </c>
      <c r="H386" s="2">
        <f t="shared" si="124"/>
        <v>0.57777777777777772</v>
      </c>
      <c r="I386" s="8"/>
      <c r="J386" s="2">
        <f t="shared" si="112"/>
        <v>0.18888888888888888</v>
      </c>
      <c r="K386" s="2">
        <f t="shared" si="113"/>
        <v>0.76666666666666672</v>
      </c>
      <c r="L386" s="2">
        <f t="shared" si="114"/>
        <v>2.2222222222222223E-2</v>
      </c>
      <c r="M386" s="2">
        <f t="shared" si="115"/>
        <v>2.2222222222222174E-2</v>
      </c>
      <c r="N386" s="56">
        <v>17</v>
      </c>
      <c r="O386" s="56">
        <v>69</v>
      </c>
      <c r="P386" s="56">
        <v>2</v>
      </c>
      <c r="Q386" s="56"/>
      <c r="R386" s="56"/>
      <c r="S386" s="56"/>
      <c r="T386" s="57"/>
      <c r="X386" s="53">
        <v>0</v>
      </c>
      <c r="Y386" s="53">
        <v>2</v>
      </c>
      <c r="Z386" s="53"/>
      <c r="AA386" s="53"/>
      <c r="AB386" s="53"/>
      <c r="AG386" t="str">
        <f t="shared" si="110"/>
        <v>Prentiss</v>
      </c>
      <c r="AH386" t="s">
        <v>1369</v>
      </c>
      <c r="AI386">
        <v>2</v>
      </c>
      <c r="AK386">
        <v>2</v>
      </c>
      <c r="AL386" s="91">
        <v>23</v>
      </c>
      <c r="AM386" s="93">
        <v>19</v>
      </c>
      <c r="AN386" s="93">
        <v>270</v>
      </c>
      <c r="AO386" s="96">
        <v>60790</v>
      </c>
      <c r="AP386" s="96">
        <f t="shared" si="108"/>
        <v>23019</v>
      </c>
      <c r="AQ386" t="s">
        <v>2328</v>
      </c>
      <c r="AR386">
        <f t="shared" si="109"/>
        <v>2360790</v>
      </c>
      <c r="AS386" s="1">
        <v>2</v>
      </c>
      <c r="AU386" s="1"/>
      <c r="AW386" s="53"/>
      <c r="AX386" s="117"/>
    </row>
    <row r="387" spans="1:50" ht="14" hidden="1" customHeight="1" outlineLevel="1" x14ac:dyDescent="0.2">
      <c r="A387" t="s">
        <v>1764</v>
      </c>
      <c r="B387" s="9" t="s">
        <v>2109</v>
      </c>
      <c r="C387" s="1">
        <f t="shared" ref="C387:C450" si="125">SUM(N387:AE387)</f>
        <v>4224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 t="shared" si="111"/>
        <v>3</v>
      </c>
      <c r="G387" s="1">
        <f t="shared" si="123"/>
        <v>1363</v>
      </c>
      <c r="H387" s="2">
        <f t="shared" si="124"/>
        <v>0.32267992424242425</v>
      </c>
      <c r="I387" s="8"/>
      <c r="J387" s="2">
        <f t="shared" si="112"/>
        <v>0.31226325757575757</v>
      </c>
      <c r="K387" s="2">
        <f t="shared" si="113"/>
        <v>0.63494318181818177</v>
      </c>
      <c r="L387" s="2">
        <f t="shared" si="114"/>
        <v>3.4327651515151512E-2</v>
      </c>
      <c r="M387" s="2">
        <f t="shared" si="115"/>
        <v>1.8465909090909151E-2</v>
      </c>
      <c r="N387" s="56">
        <v>1319</v>
      </c>
      <c r="O387" s="56">
        <v>2682</v>
      </c>
      <c r="P387" s="56">
        <v>145</v>
      </c>
      <c r="Q387" s="56"/>
      <c r="R387" s="56"/>
      <c r="S387" s="56"/>
      <c r="T387" s="57"/>
      <c r="X387" s="53">
        <v>0</v>
      </c>
      <c r="Y387" s="53">
        <v>78</v>
      </c>
      <c r="Z387" s="53"/>
      <c r="AA387" s="53"/>
      <c r="AB387" s="53"/>
      <c r="AG387" t="str">
        <f t="shared" si="110"/>
        <v>Presque Isle</v>
      </c>
      <c r="AH387" t="s">
        <v>2472</v>
      </c>
      <c r="AI387">
        <v>2</v>
      </c>
      <c r="AK387">
        <v>2</v>
      </c>
      <c r="AL387" s="91">
        <v>23</v>
      </c>
      <c r="AM387" s="93">
        <v>3</v>
      </c>
      <c r="AN387" s="93">
        <v>265</v>
      </c>
      <c r="AO387" s="96">
        <v>60825</v>
      </c>
      <c r="AP387" s="96">
        <f t="shared" ref="AP387:AP450" si="126">AL387*1000+AM387</f>
        <v>23003</v>
      </c>
      <c r="AQ387" t="s">
        <v>1921</v>
      </c>
      <c r="AR387">
        <f t="shared" ref="AR387:AR450" si="127">AL387*100000+AO387</f>
        <v>2360825</v>
      </c>
      <c r="AS387" s="1">
        <v>56</v>
      </c>
      <c r="AU387" s="1"/>
      <c r="AW387" s="53"/>
      <c r="AX387" s="117"/>
    </row>
    <row r="388" spans="1:50" ht="14" hidden="1" customHeight="1" outlineLevel="1" x14ac:dyDescent="0.2">
      <c r="A388" t="s">
        <v>382</v>
      </c>
      <c r="B388" s="9" t="s">
        <v>2109</v>
      </c>
      <c r="C388" s="1">
        <f t="shared" si="125"/>
        <v>468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 t="shared" si="111"/>
        <v>3</v>
      </c>
      <c r="G388" s="1">
        <f t="shared" si="123"/>
        <v>262</v>
      </c>
      <c r="H388" s="2">
        <f t="shared" si="124"/>
        <v>0.55982905982905984</v>
      </c>
      <c r="I388" s="8"/>
      <c r="J388" s="2">
        <f t="shared" si="112"/>
        <v>0.19444444444444445</v>
      </c>
      <c r="K388" s="2">
        <f t="shared" si="113"/>
        <v>0.75427350427350426</v>
      </c>
      <c r="L388" s="2">
        <f t="shared" si="114"/>
        <v>4.2735042735042736E-2</v>
      </c>
      <c r="M388" s="2">
        <f t="shared" si="115"/>
        <v>8.547008547008586E-3</v>
      </c>
      <c r="N388" s="56">
        <v>91</v>
      </c>
      <c r="O388" s="56">
        <v>353</v>
      </c>
      <c r="P388" s="56">
        <v>20</v>
      </c>
      <c r="Q388" s="56"/>
      <c r="R388" s="56"/>
      <c r="S388" s="56"/>
      <c r="T388" s="57"/>
      <c r="X388" s="53">
        <v>0</v>
      </c>
      <c r="Y388" s="53">
        <v>4</v>
      </c>
      <c r="Z388" s="53"/>
      <c r="AA388" s="53"/>
      <c r="AB388" s="53"/>
      <c r="AG388" t="str">
        <f t="shared" si="110"/>
        <v>Princeton</v>
      </c>
      <c r="AH388" t="s">
        <v>1845</v>
      </c>
      <c r="AI388">
        <v>2</v>
      </c>
      <c r="AK388">
        <v>2</v>
      </c>
      <c r="AL388" s="91">
        <v>23</v>
      </c>
      <c r="AM388" s="93">
        <v>29</v>
      </c>
      <c r="AN388" s="93">
        <v>180</v>
      </c>
      <c r="AO388" s="96">
        <v>61035</v>
      </c>
      <c r="AP388" s="96">
        <f t="shared" si="126"/>
        <v>23029</v>
      </c>
      <c r="AQ388" t="s">
        <v>298</v>
      </c>
      <c r="AR388">
        <f t="shared" si="127"/>
        <v>2361035</v>
      </c>
      <c r="AS388" s="1">
        <v>9</v>
      </c>
      <c r="AU388" s="1"/>
      <c r="AW388" s="53"/>
      <c r="AX388" s="117"/>
    </row>
    <row r="389" spans="1:50" ht="14" hidden="1" customHeight="1" outlineLevel="1" x14ac:dyDescent="0.2">
      <c r="A389" t="s">
        <v>504</v>
      </c>
      <c r="B389" s="9" t="s">
        <v>2109</v>
      </c>
      <c r="C389" s="1">
        <f t="shared" si="125"/>
        <v>427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 t="shared" si="111"/>
        <v>4</v>
      </c>
      <c r="G389" s="1">
        <f t="shared" si="123"/>
        <v>119</v>
      </c>
      <c r="H389" s="2">
        <f t="shared" si="124"/>
        <v>0.27868852459016391</v>
      </c>
      <c r="I389" s="8"/>
      <c r="J389" s="2">
        <f t="shared" si="112"/>
        <v>0.31850117096018737</v>
      </c>
      <c r="K389" s="2">
        <f t="shared" si="113"/>
        <v>0.59718969555035128</v>
      </c>
      <c r="L389" s="2">
        <f t="shared" si="114"/>
        <v>2.8103044496487119E-2</v>
      </c>
      <c r="M389" s="2">
        <f t="shared" si="115"/>
        <v>5.6206088992974218E-2</v>
      </c>
      <c r="N389" s="56">
        <v>136</v>
      </c>
      <c r="O389" s="56">
        <v>255</v>
      </c>
      <c r="P389" s="56">
        <v>12</v>
      </c>
      <c r="Q389" s="56"/>
      <c r="R389" s="56"/>
      <c r="S389" s="56"/>
      <c r="T389" s="57"/>
      <c r="X389" s="53">
        <v>1</v>
      </c>
      <c r="Y389" s="53">
        <v>23</v>
      </c>
      <c r="Z389" s="53"/>
      <c r="AA389" s="53"/>
      <c r="AB389" s="53"/>
      <c r="AG389" t="str">
        <f t="shared" si="110"/>
        <v>Prospect</v>
      </c>
      <c r="AH389" t="s">
        <v>120</v>
      </c>
      <c r="AI389">
        <v>2</v>
      </c>
      <c r="AK389">
        <v>2</v>
      </c>
      <c r="AL389" s="91">
        <v>23</v>
      </c>
      <c r="AM389" s="93">
        <v>27</v>
      </c>
      <c r="AN389" s="93">
        <v>85</v>
      </c>
      <c r="AO389" s="96">
        <v>61210</v>
      </c>
      <c r="AP389" s="96">
        <f t="shared" si="126"/>
        <v>23027</v>
      </c>
      <c r="AQ389" t="s">
        <v>298</v>
      </c>
      <c r="AR389">
        <f t="shared" si="127"/>
        <v>2361210</v>
      </c>
      <c r="AS389" s="1">
        <v>3</v>
      </c>
      <c r="AU389" s="1"/>
      <c r="AW389" s="53"/>
      <c r="AX389" s="117"/>
    </row>
    <row r="390" spans="1:50" ht="14" hidden="1" customHeight="1" outlineLevel="1" x14ac:dyDescent="0.2">
      <c r="A390" t="s">
        <v>1157</v>
      </c>
      <c r="B390" s="9" t="s">
        <v>2109</v>
      </c>
      <c r="C390" s="1">
        <f t="shared" si="125"/>
        <v>1036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 t="shared" si="111"/>
        <v>3</v>
      </c>
      <c r="G390" s="1">
        <f t="shared" si="123"/>
        <v>221</v>
      </c>
      <c r="H390" s="2">
        <f t="shared" si="124"/>
        <v>0.21332046332046331</v>
      </c>
      <c r="I390" s="8"/>
      <c r="J390" s="2">
        <f t="shared" si="112"/>
        <v>0.36486486486486486</v>
      </c>
      <c r="K390" s="2">
        <f t="shared" si="113"/>
        <v>0.5781853281853282</v>
      </c>
      <c r="L390" s="2">
        <f t="shared" si="114"/>
        <v>3.5714285714285712E-2</v>
      </c>
      <c r="M390" s="2">
        <f t="shared" si="115"/>
        <v>2.1235521235521179E-2</v>
      </c>
      <c r="N390" s="56">
        <v>378</v>
      </c>
      <c r="O390" s="56">
        <v>599</v>
      </c>
      <c r="P390" s="56">
        <v>37</v>
      </c>
      <c r="Q390" s="56"/>
      <c r="R390" s="56"/>
      <c r="S390" s="56"/>
      <c r="T390" s="57"/>
      <c r="X390" s="53">
        <v>0</v>
      </c>
      <c r="Y390" s="53">
        <v>22</v>
      </c>
      <c r="Z390" s="53"/>
      <c r="AA390" s="53"/>
      <c r="AB390" s="53"/>
      <c r="AG390" t="str">
        <f t="shared" si="110"/>
        <v>Randolph</v>
      </c>
      <c r="AH390" t="s">
        <v>270</v>
      </c>
      <c r="AI390">
        <v>2</v>
      </c>
      <c r="AK390">
        <v>2</v>
      </c>
      <c r="AL390" s="91">
        <v>23</v>
      </c>
      <c r="AM390" s="93">
        <v>11</v>
      </c>
      <c r="AN390" s="93">
        <v>90</v>
      </c>
      <c r="AO390" s="96">
        <v>61700</v>
      </c>
      <c r="AP390" s="96">
        <f t="shared" si="126"/>
        <v>23011</v>
      </c>
      <c r="AQ390" t="s">
        <v>298</v>
      </c>
      <c r="AR390">
        <f t="shared" si="127"/>
        <v>2361700</v>
      </c>
      <c r="AS390" s="1">
        <v>7</v>
      </c>
      <c r="AU390" s="1"/>
      <c r="AW390" s="53"/>
      <c r="AX390" s="117"/>
    </row>
    <row r="391" spans="1:50" ht="14" hidden="1" customHeight="1" outlineLevel="1" x14ac:dyDescent="0.2">
      <c r="A391" t="s">
        <v>2409</v>
      </c>
      <c r="B391" s="9" t="s">
        <v>2109</v>
      </c>
      <c r="C391" s="1">
        <f t="shared" si="125"/>
        <v>757</v>
      </c>
      <c r="D391" s="7">
        <f>IF(N391&gt;0, RANK(N391,(N391:P391,Q391:AE391)),0)</f>
        <v>2</v>
      </c>
      <c r="E391" s="7">
        <f>IF(O391&gt;0,RANK(O391,(N391:P391,Q391:AE391)),0)</f>
        <v>1</v>
      </c>
      <c r="F391" s="7">
        <f t="shared" si="111"/>
        <v>3</v>
      </c>
      <c r="G391" s="1">
        <f t="shared" si="123"/>
        <v>298</v>
      </c>
      <c r="H391" s="2">
        <f t="shared" si="124"/>
        <v>0.39365918097754293</v>
      </c>
      <c r="I391" s="8"/>
      <c r="J391" s="2">
        <f t="shared" si="112"/>
        <v>0.28533685601056802</v>
      </c>
      <c r="K391" s="2">
        <f t="shared" si="113"/>
        <v>0.67899603698811095</v>
      </c>
      <c r="L391" s="2">
        <f t="shared" si="114"/>
        <v>3.0383091149273449E-2</v>
      </c>
      <c r="M391" s="2">
        <f t="shared" si="115"/>
        <v>5.2840158520475813E-3</v>
      </c>
      <c r="N391" s="56">
        <v>216</v>
      </c>
      <c r="O391" s="56">
        <v>514</v>
      </c>
      <c r="P391" s="56">
        <v>23</v>
      </c>
      <c r="Q391" s="56"/>
      <c r="R391" s="56"/>
      <c r="S391" s="56"/>
      <c r="T391" s="57"/>
      <c r="X391" s="53">
        <v>0</v>
      </c>
      <c r="Y391" s="53">
        <v>4</v>
      </c>
      <c r="Z391" s="53"/>
      <c r="AA391" s="53"/>
      <c r="AB391" s="53"/>
      <c r="AG391" t="str">
        <f t="shared" si="110"/>
        <v>Rangeley</v>
      </c>
      <c r="AH391" t="s">
        <v>2356</v>
      </c>
      <c r="AI391">
        <v>2</v>
      </c>
      <c r="AK391">
        <v>2</v>
      </c>
      <c r="AL391" s="91">
        <v>23</v>
      </c>
      <c r="AM391" s="93">
        <v>7</v>
      </c>
      <c r="AN391" s="93">
        <v>80</v>
      </c>
      <c r="AO391" s="96">
        <v>61840</v>
      </c>
      <c r="AP391" s="96">
        <f t="shared" si="126"/>
        <v>23007</v>
      </c>
      <c r="AQ391" t="s">
        <v>298</v>
      </c>
      <c r="AR391">
        <f t="shared" si="127"/>
        <v>2361840</v>
      </c>
      <c r="AS391" s="1">
        <v>11</v>
      </c>
      <c r="AU391" s="1"/>
      <c r="AW391" s="53"/>
      <c r="AX391" s="117"/>
    </row>
    <row r="392" spans="1:50" ht="14" hidden="1" customHeight="1" outlineLevel="1" x14ac:dyDescent="0.2">
      <c r="A392" t="s">
        <v>2409</v>
      </c>
      <c r="B392" s="9" t="s">
        <v>2109</v>
      </c>
      <c r="C392" s="1">
        <f t="shared" si="125"/>
        <v>146</v>
      </c>
      <c r="D392" s="7">
        <f>IF(N392&gt;0, RANK(N392,(N392:P392,Q392:AE392)),0)</f>
        <v>2</v>
      </c>
      <c r="E392" s="7">
        <f>IF(O392&gt;0,RANK(O392,(N392:P392,Q392:AE392)),0)</f>
        <v>1</v>
      </c>
      <c r="F392" s="7">
        <f t="shared" si="111"/>
        <v>3</v>
      </c>
      <c r="G392" s="1">
        <f t="shared" si="123"/>
        <v>49</v>
      </c>
      <c r="H392" s="2">
        <f t="shared" si="124"/>
        <v>0.33561643835616439</v>
      </c>
      <c r="I392" s="8"/>
      <c r="J392" s="2">
        <f t="shared" si="112"/>
        <v>0.31506849315068491</v>
      </c>
      <c r="K392" s="2">
        <f t="shared" si="113"/>
        <v>0.65068493150684936</v>
      </c>
      <c r="L392" s="2">
        <f t="shared" si="114"/>
        <v>2.0547945205479451E-2</v>
      </c>
      <c r="M392" s="2">
        <f t="shared" si="115"/>
        <v>1.3698630136986328E-2</v>
      </c>
      <c r="N392" s="56">
        <v>46</v>
      </c>
      <c r="O392" s="56">
        <v>95</v>
      </c>
      <c r="P392" s="56">
        <v>3</v>
      </c>
      <c r="Q392" s="56"/>
      <c r="R392" s="56"/>
      <c r="S392" s="56"/>
      <c r="T392" s="57"/>
      <c r="X392" s="53">
        <v>0</v>
      </c>
      <c r="Y392" s="53">
        <v>2</v>
      </c>
      <c r="Z392" s="53"/>
      <c r="AA392" s="53"/>
      <c r="AB392" s="53"/>
      <c r="AG392" t="str">
        <f t="shared" si="110"/>
        <v>Rangeley</v>
      </c>
      <c r="AH392" t="s">
        <v>2356</v>
      </c>
      <c r="AI392">
        <v>2</v>
      </c>
      <c r="AK392">
        <v>2</v>
      </c>
      <c r="AL392" s="91">
        <v>23</v>
      </c>
      <c r="AM392" s="93">
        <v>7</v>
      </c>
      <c r="AN392" s="93">
        <v>75</v>
      </c>
      <c r="AO392" s="96">
        <v>61875</v>
      </c>
      <c r="AP392" s="96">
        <f t="shared" si="126"/>
        <v>23007</v>
      </c>
      <c r="AQ392" t="s">
        <v>15</v>
      </c>
      <c r="AR392">
        <f t="shared" si="127"/>
        <v>2361875</v>
      </c>
      <c r="AS392" s="1">
        <v>1</v>
      </c>
      <c r="AU392" s="1"/>
      <c r="AW392" s="53"/>
      <c r="AX392" s="117"/>
    </row>
    <row r="393" spans="1:50" ht="14" hidden="1" customHeight="1" outlineLevel="1" x14ac:dyDescent="0.2">
      <c r="A393" t="s">
        <v>86</v>
      </c>
      <c r="B393" s="9" t="s">
        <v>2109</v>
      </c>
      <c r="C393" s="1">
        <f t="shared" si="125"/>
        <v>3140</v>
      </c>
      <c r="D393" s="7">
        <f>IF(N393&gt;0, RANK(N393,(N393:P393,Q393:AE393)),0)</f>
        <v>2</v>
      </c>
      <c r="E393" s="7">
        <f>IF(O393&gt;0,RANK(O393,(N393:P393,Q393:AE393)),0)</f>
        <v>1</v>
      </c>
      <c r="F393" s="7">
        <f t="shared" si="111"/>
        <v>3</v>
      </c>
      <c r="G393" s="1">
        <f t="shared" si="123"/>
        <v>466</v>
      </c>
      <c r="H393" s="2">
        <f t="shared" si="124"/>
        <v>0.14840764331210191</v>
      </c>
      <c r="I393" s="8"/>
      <c r="J393" s="2">
        <f t="shared" si="112"/>
        <v>0.39554140127388537</v>
      </c>
      <c r="K393" s="2">
        <f t="shared" si="113"/>
        <v>0.54394904458598725</v>
      </c>
      <c r="L393" s="2">
        <f t="shared" si="114"/>
        <v>4.3312101910828023E-2</v>
      </c>
      <c r="M393" s="2">
        <f t="shared" si="115"/>
        <v>1.7197452229299352E-2</v>
      </c>
      <c r="N393" s="56">
        <v>1242</v>
      </c>
      <c r="O393" s="56">
        <v>1708</v>
      </c>
      <c r="P393" s="56">
        <v>136</v>
      </c>
      <c r="Q393" s="56"/>
      <c r="R393" s="56"/>
      <c r="S393" s="56"/>
      <c r="T393" s="57"/>
      <c r="X393" s="53">
        <v>0</v>
      </c>
      <c r="Y393" s="53">
        <v>54</v>
      </c>
      <c r="Z393" s="53"/>
      <c r="AA393" s="53"/>
      <c r="AB393" s="53"/>
      <c r="AG393" t="str">
        <f t="shared" si="110"/>
        <v>Raymond</v>
      </c>
      <c r="AH393" t="s">
        <v>162</v>
      </c>
      <c r="AI393">
        <v>1</v>
      </c>
      <c r="AK393">
        <v>2</v>
      </c>
      <c r="AL393" s="91">
        <v>23</v>
      </c>
      <c r="AM393" s="93">
        <v>5</v>
      </c>
      <c r="AN393" s="93">
        <v>95</v>
      </c>
      <c r="AO393" s="96">
        <v>61945</v>
      </c>
      <c r="AP393" s="96">
        <f t="shared" si="126"/>
        <v>23005</v>
      </c>
      <c r="AQ393" t="s">
        <v>298</v>
      </c>
      <c r="AR393">
        <f t="shared" si="127"/>
        <v>2361945</v>
      </c>
      <c r="AS393" s="1">
        <v>37</v>
      </c>
      <c r="AU393" s="1"/>
      <c r="AW393" s="53"/>
      <c r="AX393" s="117"/>
    </row>
    <row r="394" spans="1:50" ht="14" hidden="1" customHeight="1" outlineLevel="1" x14ac:dyDescent="0.2">
      <c r="A394" t="s">
        <v>1334</v>
      </c>
      <c r="B394" s="9" t="s">
        <v>2109</v>
      </c>
      <c r="C394" s="1">
        <f t="shared" si="125"/>
        <v>1826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 t="shared" si="111"/>
        <v>3</v>
      </c>
      <c r="G394" s="1">
        <f t="shared" si="123"/>
        <v>183</v>
      </c>
      <c r="H394" s="2">
        <f t="shared" si="124"/>
        <v>0.10021905805038335</v>
      </c>
      <c r="I394" s="8"/>
      <c r="J394" s="2">
        <f t="shared" si="112"/>
        <v>0.41675794085432638</v>
      </c>
      <c r="K394" s="2">
        <f t="shared" si="113"/>
        <v>0.51697699890470972</v>
      </c>
      <c r="L394" s="2">
        <f t="shared" si="114"/>
        <v>4.8740416210295727E-2</v>
      </c>
      <c r="M394" s="2">
        <f t="shared" si="115"/>
        <v>1.7524644030668175E-2</v>
      </c>
      <c r="N394" s="56">
        <v>761</v>
      </c>
      <c r="O394" s="56">
        <v>944</v>
      </c>
      <c r="P394" s="56">
        <v>89</v>
      </c>
      <c r="Q394" s="56"/>
      <c r="R394" s="56"/>
      <c r="S394" s="56"/>
      <c r="T394" s="57"/>
      <c r="X394" s="53">
        <v>1</v>
      </c>
      <c r="Y394" s="53">
        <v>31</v>
      </c>
      <c r="Z394" s="53"/>
      <c r="AA394" s="53"/>
      <c r="AB394" s="53"/>
      <c r="AG394" t="str">
        <f t="shared" si="110"/>
        <v>Readfield</v>
      </c>
      <c r="AH394" t="s">
        <v>270</v>
      </c>
      <c r="AI394">
        <v>1</v>
      </c>
      <c r="AK394">
        <v>2</v>
      </c>
      <c r="AL394" s="91">
        <v>23</v>
      </c>
      <c r="AM394" s="93">
        <v>11</v>
      </c>
      <c r="AN394" s="93">
        <v>95</v>
      </c>
      <c r="AO394" s="96">
        <v>62190</v>
      </c>
      <c r="AP394" s="96">
        <f t="shared" si="126"/>
        <v>23011</v>
      </c>
      <c r="AQ394" t="s">
        <v>298</v>
      </c>
      <c r="AR394">
        <f t="shared" si="127"/>
        <v>2362190</v>
      </c>
      <c r="AS394" s="1">
        <v>14</v>
      </c>
      <c r="AU394" s="1"/>
      <c r="AW394" s="53"/>
      <c r="AX394" s="117"/>
    </row>
    <row r="395" spans="1:50" ht="14" hidden="1" customHeight="1" outlineLevel="1" x14ac:dyDescent="0.2">
      <c r="A395" t="s">
        <v>1082</v>
      </c>
      <c r="B395" s="9" t="s">
        <v>2109</v>
      </c>
      <c r="C395" s="1">
        <f t="shared" si="125"/>
        <v>80</v>
      </c>
      <c r="D395" s="7">
        <f>IF(N395&gt;0, RANK(N395,(N395:P395,Q395:AE395)),0)</f>
        <v>2</v>
      </c>
      <c r="E395" s="7">
        <f>IF(O395&gt;0,RANK(O395,(N395:P395,Q395:AE395)),0)</f>
        <v>1</v>
      </c>
      <c r="F395" s="7">
        <f t="shared" si="111"/>
        <v>3</v>
      </c>
      <c r="G395" s="1">
        <f t="shared" si="123"/>
        <v>55</v>
      </c>
      <c r="H395" s="2">
        <f t="shared" si="124"/>
        <v>0.6875</v>
      </c>
      <c r="I395" s="8"/>
      <c r="J395" s="2">
        <f t="shared" si="112"/>
        <v>0.13750000000000001</v>
      </c>
      <c r="K395" s="2">
        <f t="shared" si="113"/>
        <v>0.82499999999999996</v>
      </c>
      <c r="L395" s="2">
        <f t="shared" si="114"/>
        <v>2.5000000000000001E-2</v>
      </c>
      <c r="M395" s="2">
        <f t="shared" si="115"/>
        <v>1.2500000000000087E-2</v>
      </c>
      <c r="N395" s="56">
        <v>11</v>
      </c>
      <c r="O395" s="56">
        <v>66</v>
      </c>
      <c r="P395" s="56">
        <v>2</v>
      </c>
      <c r="Q395" s="56"/>
      <c r="R395" s="56"/>
      <c r="S395" s="56"/>
      <c r="T395" s="57"/>
      <c r="X395" s="53">
        <v>0</v>
      </c>
      <c r="Y395" s="53">
        <v>1</v>
      </c>
      <c r="Z395" s="53"/>
      <c r="AA395" s="53"/>
      <c r="AB395" s="53"/>
      <c r="AG395" t="str">
        <f t="shared" si="110"/>
        <v>Reed</v>
      </c>
      <c r="AH395" t="s">
        <v>2472</v>
      </c>
      <c r="AI395">
        <v>2</v>
      </c>
      <c r="AK395">
        <v>2</v>
      </c>
      <c r="AL395" s="91">
        <v>23</v>
      </c>
      <c r="AM395" s="93">
        <v>3</v>
      </c>
      <c r="AN395" s="93">
        <v>270</v>
      </c>
      <c r="AO395" s="96">
        <v>62400</v>
      </c>
      <c r="AP395" s="96">
        <f t="shared" si="126"/>
        <v>23003</v>
      </c>
      <c r="AQ395" t="s">
        <v>15</v>
      </c>
      <c r="AR395">
        <f t="shared" si="127"/>
        <v>2362400</v>
      </c>
      <c r="AS395" s="1">
        <v>2</v>
      </c>
      <c r="AU395" s="1"/>
      <c r="AW395" s="53"/>
      <c r="AX395" s="117"/>
    </row>
    <row r="396" spans="1:50" ht="14" hidden="1" customHeight="1" outlineLevel="1" x14ac:dyDescent="0.2">
      <c r="A396" t="s">
        <v>1025</v>
      </c>
      <c r="B396" s="9" t="s">
        <v>2109</v>
      </c>
      <c r="C396" s="1">
        <f t="shared" si="125"/>
        <v>2090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 t="shared" si="111"/>
        <v>3</v>
      </c>
      <c r="G396" s="1">
        <f t="shared" si="123"/>
        <v>462</v>
      </c>
      <c r="H396" s="2">
        <f t="shared" si="124"/>
        <v>0.22105263157894736</v>
      </c>
      <c r="I396" s="8"/>
      <c r="J396" s="2">
        <f t="shared" si="112"/>
        <v>0.3555023923444976</v>
      </c>
      <c r="K396" s="2">
        <f t="shared" si="113"/>
        <v>0.57655502392344493</v>
      </c>
      <c r="L396" s="2">
        <f t="shared" si="114"/>
        <v>5.1674641148325359E-2</v>
      </c>
      <c r="M396" s="2">
        <f t="shared" si="115"/>
        <v>1.6267942583732167E-2</v>
      </c>
      <c r="N396" s="56">
        <v>743</v>
      </c>
      <c r="O396" s="56">
        <v>1205</v>
      </c>
      <c r="P396" s="56">
        <v>108</v>
      </c>
      <c r="Q396" s="56"/>
      <c r="R396" s="56"/>
      <c r="S396" s="56"/>
      <c r="T396" s="57"/>
      <c r="X396" s="53">
        <v>1</v>
      </c>
      <c r="Y396" s="53">
        <v>33</v>
      </c>
      <c r="Z396" s="53"/>
      <c r="AA396" s="53"/>
      <c r="AB396" s="53"/>
      <c r="AG396" t="str">
        <f t="shared" si="110"/>
        <v>Richmond</v>
      </c>
      <c r="AH396" t="s">
        <v>109</v>
      </c>
      <c r="AI396">
        <v>1</v>
      </c>
      <c r="AK396">
        <v>2</v>
      </c>
      <c r="AL396" s="91">
        <v>23</v>
      </c>
      <c r="AM396" s="93">
        <v>23</v>
      </c>
      <c r="AN396" s="93">
        <v>35</v>
      </c>
      <c r="AO396" s="96">
        <v>62645</v>
      </c>
      <c r="AP396" s="96">
        <f t="shared" si="126"/>
        <v>23023</v>
      </c>
      <c r="AQ396" t="s">
        <v>298</v>
      </c>
      <c r="AR396">
        <f t="shared" si="127"/>
        <v>2362645</v>
      </c>
      <c r="AS396" s="1">
        <v>12</v>
      </c>
      <c r="AU396" s="1"/>
      <c r="AW396" s="53"/>
      <c r="AX396" s="117"/>
    </row>
    <row r="397" spans="1:50" ht="14" hidden="1" customHeight="1" outlineLevel="1" x14ac:dyDescent="0.2">
      <c r="A397" t="s">
        <v>1414</v>
      </c>
      <c r="B397" s="9" t="s">
        <v>2109</v>
      </c>
      <c r="C397" s="1">
        <f t="shared" si="125"/>
        <v>299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 t="shared" si="111"/>
        <v>3</v>
      </c>
      <c r="G397" s="1">
        <f t="shared" si="123"/>
        <v>144</v>
      </c>
      <c r="H397" s="2">
        <f t="shared" si="124"/>
        <v>0.48160535117056857</v>
      </c>
      <c r="I397" s="8"/>
      <c r="J397" s="2">
        <f t="shared" si="112"/>
        <v>0.21404682274247491</v>
      </c>
      <c r="K397" s="2">
        <f t="shared" si="113"/>
        <v>0.69565217391304346</v>
      </c>
      <c r="L397" s="2">
        <f t="shared" si="114"/>
        <v>5.3511705685618728E-2</v>
      </c>
      <c r="M397" s="2">
        <f t="shared" si="115"/>
        <v>3.6789297658862928E-2</v>
      </c>
      <c r="N397" s="56">
        <v>64</v>
      </c>
      <c r="O397" s="56">
        <v>208</v>
      </c>
      <c r="P397" s="56">
        <v>16</v>
      </c>
      <c r="Q397" s="56"/>
      <c r="R397" s="56"/>
      <c r="S397" s="56"/>
      <c r="T397" s="57"/>
      <c r="X397" s="53">
        <v>1</v>
      </c>
      <c r="Y397" s="53">
        <v>10</v>
      </c>
      <c r="Z397" s="53"/>
      <c r="AA397" s="53"/>
      <c r="AB397" s="53"/>
      <c r="AG397" t="str">
        <f t="shared" si="110"/>
        <v>Ripley</v>
      </c>
      <c r="AH397" t="s">
        <v>1798</v>
      </c>
      <c r="AI397">
        <v>2</v>
      </c>
      <c r="AK397">
        <v>2</v>
      </c>
      <c r="AL397" s="91">
        <v>23</v>
      </c>
      <c r="AM397" s="93">
        <v>25</v>
      </c>
      <c r="AN397" s="93">
        <v>130</v>
      </c>
      <c r="AO397" s="96">
        <v>62995</v>
      </c>
      <c r="AP397" s="96">
        <f t="shared" si="126"/>
        <v>23025</v>
      </c>
      <c r="AQ397" t="s">
        <v>298</v>
      </c>
      <c r="AR397">
        <f t="shared" si="127"/>
        <v>2362995</v>
      </c>
      <c r="AS397" s="1">
        <v>3</v>
      </c>
      <c r="AU397" s="1"/>
      <c r="AW397" s="53"/>
      <c r="AX397" s="117"/>
    </row>
    <row r="398" spans="1:50" ht="14" hidden="1" customHeight="1" outlineLevel="1" x14ac:dyDescent="0.2">
      <c r="A398" t="s">
        <v>1360</v>
      </c>
      <c r="B398" s="9" t="s">
        <v>2109</v>
      </c>
      <c r="C398" s="1">
        <f t="shared" si="125"/>
        <v>351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 t="shared" si="111"/>
        <v>3</v>
      </c>
      <c r="G398" s="1">
        <f t="shared" si="123"/>
        <v>123</v>
      </c>
      <c r="H398" s="2">
        <f t="shared" si="124"/>
        <v>0.3504273504273504</v>
      </c>
      <c r="I398" s="8"/>
      <c r="J398" s="2">
        <f t="shared" si="112"/>
        <v>0.30484330484330485</v>
      </c>
      <c r="K398" s="2">
        <f t="shared" si="113"/>
        <v>0.65527065527065531</v>
      </c>
      <c r="L398" s="2">
        <f t="shared" si="114"/>
        <v>3.4188034188034191E-2</v>
      </c>
      <c r="M398" s="2">
        <f t="shared" si="115"/>
        <v>5.6980056980057009E-3</v>
      </c>
      <c r="N398" s="56">
        <v>107</v>
      </c>
      <c r="O398" s="56">
        <v>230</v>
      </c>
      <c r="P398" s="56">
        <v>12</v>
      </c>
      <c r="Q398" s="56"/>
      <c r="R398" s="56"/>
      <c r="S398" s="56"/>
      <c r="T398" s="57"/>
      <c r="X398" s="53">
        <v>0</v>
      </c>
      <c r="Y398" s="53">
        <v>2</v>
      </c>
      <c r="Z398" s="53"/>
      <c r="AA398" s="53"/>
      <c r="AB398" s="53"/>
      <c r="AG398" t="str">
        <f t="shared" si="110"/>
        <v>Robbinston</v>
      </c>
      <c r="AH398" t="s">
        <v>1845</v>
      </c>
      <c r="AI398">
        <v>2</v>
      </c>
      <c r="AK398">
        <v>2</v>
      </c>
      <c r="AL398" s="91">
        <v>23</v>
      </c>
      <c r="AM398" s="93">
        <v>29</v>
      </c>
      <c r="AN398" s="93">
        <v>185</v>
      </c>
      <c r="AO398" s="96">
        <v>63275</v>
      </c>
      <c r="AP398" s="96">
        <f t="shared" si="126"/>
        <v>23029</v>
      </c>
      <c r="AQ398" t="s">
        <v>298</v>
      </c>
      <c r="AR398">
        <f t="shared" si="127"/>
        <v>2363275</v>
      </c>
      <c r="AS398" s="1">
        <v>7</v>
      </c>
      <c r="AU398" s="1"/>
      <c r="AW398" s="53"/>
      <c r="AX398" s="117"/>
    </row>
    <row r="399" spans="1:50" ht="14" hidden="1" customHeight="1" outlineLevel="1" x14ac:dyDescent="0.2">
      <c r="A399" t="s">
        <v>1837</v>
      </c>
      <c r="B399" s="9" t="s">
        <v>2109</v>
      </c>
      <c r="C399" s="1">
        <f t="shared" si="125"/>
        <v>3962</v>
      </c>
      <c r="D399" s="7">
        <f>IF(N399&gt;0, RANK(N399,(N399:P399,Q399:AE399)),0)</f>
        <v>1</v>
      </c>
      <c r="E399" s="7">
        <f>IF(O399&gt;0,RANK(O399,(N399:P399,Q399:AE399)),0)</f>
        <v>2</v>
      </c>
      <c r="F399" s="7">
        <f t="shared" si="111"/>
        <v>3</v>
      </c>
      <c r="G399" s="1">
        <f t="shared" si="123"/>
        <v>480</v>
      </c>
      <c r="H399" s="2">
        <f t="shared" si="124"/>
        <v>0.12115093387178193</v>
      </c>
      <c r="I399" s="8"/>
      <c r="J399" s="2">
        <f t="shared" si="112"/>
        <v>0.51236749116607772</v>
      </c>
      <c r="K399" s="2">
        <f t="shared" si="113"/>
        <v>0.39121655729429583</v>
      </c>
      <c r="L399" s="2">
        <f t="shared" si="114"/>
        <v>7.5719333669863706E-2</v>
      </c>
      <c r="M399" s="2">
        <f t="shared" si="115"/>
        <v>2.0696617869762748E-2</v>
      </c>
      <c r="N399" s="56">
        <v>2030</v>
      </c>
      <c r="O399" s="56">
        <v>1550</v>
      </c>
      <c r="P399" s="56">
        <v>300</v>
      </c>
      <c r="Q399" s="56"/>
      <c r="R399" s="56"/>
      <c r="S399" s="56"/>
      <c r="T399" s="57"/>
      <c r="X399" s="53">
        <v>2</v>
      </c>
      <c r="Y399" s="53">
        <v>80</v>
      </c>
      <c r="Z399" s="53"/>
      <c r="AA399" s="53"/>
      <c r="AB399" s="53"/>
      <c r="AG399" t="str">
        <f t="shared" si="110"/>
        <v>Rockland</v>
      </c>
      <c r="AH399" t="s">
        <v>2487</v>
      </c>
      <c r="AI399">
        <v>1</v>
      </c>
      <c r="AK399">
        <v>2</v>
      </c>
      <c r="AL399" s="91">
        <v>23</v>
      </c>
      <c r="AM399" s="93">
        <v>13</v>
      </c>
      <c r="AN399" s="93">
        <v>50</v>
      </c>
      <c r="AO399" s="96">
        <v>63590</v>
      </c>
      <c r="AP399" s="96">
        <f t="shared" si="126"/>
        <v>23013</v>
      </c>
      <c r="AQ399" t="s">
        <v>1921</v>
      </c>
      <c r="AR399">
        <f t="shared" si="127"/>
        <v>2363590</v>
      </c>
      <c r="AS399" s="1">
        <v>57</v>
      </c>
      <c r="AU399" s="1"/>
      <c r="AW399" s="53"/>
      <c r="AX399" s="117"/>
    </row>
    <row r="400" spans="1:50" ht="14" hidden="1" customHeight="1" outlineLevel="1" x14ac:dyDescent="0.2">
      <c r="A400" t="s">
        <v>1240</v>
      </c>
      <c r="B400" s="9" t="s">
        <v>2109</v>
      </c>
      <c r="C400" s="1">
        <f t="shared" si="125"/>
        <v>2525</v>
      </c>
      <c r="D400" s="7">
        <f>IF(N400&gt;0, RANK(N400,(N400:P400,Q400:AE400)),0)</f>
        <v>1</v>
      </c>
      <c r="E400" s="7">
        <f>IF(O400&gt;0,RANK(O400,(N400:P400,Q400:AE400)),0)</f>
        <v>2</v>
      </c>
      <c r="F400" s="7">
        <f t="shared" si="111"/>
        <v>3</v>
      </c>
      <c r="G400" s="1">
        <f t="shared" si="123"/>
        <v>378</v>
      </c>
      <c r="H400" s="2">
        <f t="shared" si="124"/>
        <v>0.1497029702970297</v>
      </c>
      <c r="I400" s="8"/>
      <c r="J400" s="2">
        <f t="shared" si="112"/>
        <v>0.5441584158415842</v>
      </c>
      <c r="K400" s="2">
        <f t="shared" si="113"/>
        <v>0.39445544554455447</v>
      </c>
      <c r="L400" s="2">
        <f t="shared" si="114"/>
        <v>4.9108910891089111E-2</v>
      </c>
      <c r="M400" s="2">
        <f t="shared" si="115"/>
        <v>1.2277227722772219E-2</v>
      </c>
      <c r="N400" s="56">
        <v>1374</v>
      </c>
      <c r="O400" s="56">
        <v>996</v>
      </c>
      <c r="P400" s="56">
        <v>124</v>
      </c>
      <c r="Q400" s="56"/>
      <c r="R400" s="56"/>
      <c r="S400" s="56"/>
      <c r="T400" s="57"/>
      <c r="X400" s="53">
        <v>0</v>
      </c>
      <c r="Y400" s="53">
        <v>31</v>
      </c>
      <c r="Z400" s="53"/>
      <c r="AA400" s="53"/>
      <c r="AB400" s="53"/>
      <c r="AG400" t="str">
        <f t="shared" si="110"/>
        <v>Rockport</v>
      </c>
      <c r="AH400" t="s">
        <v>2487</v>
      </c>
      <c r="AI400">
        <v>1</v>
      </c>
      <c r="AK400">
        <v>2</v>
      </c>
      <c r="AL400" s="91">
        <v>23</v>
      </c>
      <c r="AM400" s="93">
        <v>13</v>
      </c>
      <c r="AN400" s="93">
        <v>55</v>
      </c>
      <c r="AO400" s="96">
        <v>63660</v>
      </c>
      <c r="AP400" s="96">
        <f t="shared" si="126"/>
        <v>23013</v>
      </c>
      <c r="AQ400" t="s">
        <v>298</v>
      </c>
      <c r="AR400">
        <f t="shared" si="127"/>
        <v>2363660</v>
      </c>
      <c r="AS400" s="1">
        <v>38</v>
      </c>
      <c r="AU400" s="1"/>
      <c r="AW400" s="53"/>
      <c r="AX400" s="117"/>
    </row>
    <row r="401" spans="1:50" ht="14" hidden="1" customHeight="1" outlineLevel="1" x14ac:dyDescent="0.2">
      <c r="A401" t="s">
        <v>2172</v>
      </c>
      <c r="B401" s="9" t="s">
        <v>2109</v>
      </c>
      <c r="C401" s="1">
        <f t="shared" si="125"/>
        <v>214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 t="shared" ref="F401:F475" si="128">IF(P401&gt;0,RANK(P401,(N401:AE401)),0)</f>
        <v>3</v>
      </c>
      <c r="G401" s="1">
        <f t="shared" si="123"/>
        <v>120</v>
      </c>
      <c r="H401" s="2">
        <f t="shared" si="124"/>
        <v>0.56074766355140182</v>
      </c>
      <c r="I401" s="8"/>
      <c r="J401" s="2">
        <f t="shared" ref="J401:J475" si="129">IF(C401=0,"-",N401/C401)</f>
        <v>0.20093457943925233</v>
      </c>
      <c r="K401" s="2">
        <f t="shared" ref="K401:K475" si="130">IF(C401=0,"-",O401/C401)</f>
        <v>0.76168224299065423</v>
      </c>
      <c r="L401" s="2">
        <f t="shared" ref="L401:L475" si="131">IF(C401=0,"-",P401/C401)</f>
        <v>2.336448598130841E-2</v>
      </c>
      <c r="M401" s="2">
        <f t="shared" ref="M401:M475" si="132">IF(C401=0,"-",(1-J401-K401-L401))</f>
        <v>1.4018691588785052E-2</v>
      </c>
      <c r="N401" s="56">
        <v>43</v>
      </c>
      <c r="O401" s="56">
        <v>163</v>
      </c>
      <c r="P401" s="56">
        <v>5</v>
      </c>
      <c r="Q401" s="56"/>
      <c r="R401" s="56"/>
      <c r="S401" s="56"/>
      <c r="T401" s="57"/>
      <c r="X401" s="53">
        <v>0</v>
      </c>
      <c r="Y401" s="53">
        <v>3</v>
      </c>
      <c r="Z401" s="53"/>
      <c r="AA401" s="53"/>
      <c r="AB401" s="53"/>
      <c r="AG401" t="str">
        <f>A401</f>
        <v>Rockwood</v>
      </c>
      <c r="AH401" t="s">
        <v>1798</v>
      </c>
      <c r="AI401">
        <v>2</v>
      </c>
      <c r="AK401">
        <v>2</v>
      </c>
      <c r="AL401" s="91">
        <v>23</v>
      </c>
      <c r="AM401" s="93">
        <v>25</v>
      </c>
      <c r="AO401" s="96">
        <v>63700</v>
      </c>
      <c r="AP401" s="96">
        <f t="shared" si="126"/>
        <v>23025</v>
      </c>
      <c r="AQ401" t="s">
        <v>2328</v>
      </c>
      <c r="AR401">
        <f t="shared" si="127"/>
        <v>2363700</v>
      </c>
      <c r="AS401" s="1">
        <v>1</v>
      </c>
      <c r="AU401" s="1"/>
      <c r="AW401" s="53"/>
      <c r="AX401" s="117"/>
    </row>
    <row r="402" spans="1:50" ht="14" hidden="1" customHeight="1" outlineLevel="1" x14ac:dyDescent="0.2">
      <c r="A402" t="s">
        <v>2534</v>
      </c>
      <c r="B402" s="9" t="s">
        <v>2109</v>
      </c>
      <c r="C402" s="1">
        <f t="shared" si="125"/>
        <v>711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 t="shared" si="128"/>
        <v>3</v>
      </c>
      <c r="G402" s="1">
        <f t="shared" si="123"/>
        <v>151</v>
      </c>
      <c r="H402" s="2">
        <f t="shared" si="124"/>
        <v>0.21237693389592124</v>
      </c>
      <c r="I402" s="8"/>
      <c r="J402" s="2">
        <f t="shared" si="129"/>
        <v>0.3628691983122363</v>
      </c>
      <c r="K402" s="2">
        <f t="shared" si="130"/>
        <v>0.57524613220815757</v>
      </c>
      <c r="L402" s="2">
        <f t="shared" si="131"/>
        <v>4.0787623066104076E-2</v>
      </c>
      <c r="M402" s="2">
        <f t="shared" si="132"/>
        <v>2.109704641350206E-2</v>
      </c>
      <c r="N402" s="56">
        <v>258</v>
      </c>
      <c r="O402" s="56">
        <v>409</v>
      </c>
      <c r="P402" s="56">
        <v>29</v>
      </c>
      <c r="Q402" s="56"/>
      <c r="R402" s="56"/>
      <c r="S402" s="56"/>
      <c r="T402" s="57"/>
      <c r="X402" s="53">
        <v>0</v>
      </c>
      <c r="Y402" s="53">
        <v>15</v>
      </c>
      <c r="Z402" s="53"/>
      <c r="AA402" s="53"/>
      <c r="AB402" s="53"/>
      <c r="AG402" t="str">
        <f t="shared" ref="AG402:AG475" si="133">A402</f>
        <v>Rome</v>
      </c>
      <c r="AH402" t="s">
        <v>270</v>
      </c>
      <c r="AI402">
        <v>2</v>
      </c>
      <c r="AK402">
        <v>2</v>
      </c>
      <c r="AL402" s="91">
        <v>23</v>
      </c>
      <c r="AM402" s="93">
        <v>11</v>
      </c>
      <c r="AN402" s="93">
        <v>100</v>
      </c>
      <c r="AO402" s="96">
        <v>63835</v>
      </c>
      <c r="AP402" s="96">
        <f t="shared" si="126"/>
        <v>23011</v>
      </c>
      <c r="AQ402" t="s">
        <v>298</v>
      </c>
      <c r="AR402">
        <f t="shared" si="127"/>
        <v>2363835</v>
      </c>
      <c r="AS402" s="1">
        <v>8</v>
      </c>
      <c r="AU402" s="1"/>
      <c r="AW402" s="53"/>
      <c r="AX402" s="117"/>
    </row>
    <row r="403" spans="1:50" ht="14" hidden="1" customHeight="1" outlineLevel="1" x14ac:dyDescent="0.2">
      <c r="A403" t="s">
        <v>296</v>
      </c>
      <c r="B403" s="9" t="s">
        <v>2109</v>
      </c>
      <c r="C403" s="1">
        <f t="shared" si="125"/>
        <v>183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 t="shared" si="128"/>
        <v>3</v>
      </c>
      <c r="G403" s="1">
        <f t="shared" si="123"/>
        <v>14</v>
      </c>
      <c r="H403" s="2">
        <f t="shared" si="124"/>
        <v>7.650273224043716E-2</v>
      </c>
      <c r="I403" s="8"/>
      <c r="J403" s="2">
        <f t="shared" si="129"/>
        <v>0.45901639344262296</v>
      </c>
      <c r="K403" s="2">
        <f t="shared" si="130"/>
        <v>0.53551912568306015</v>
      </c>
      <c r="L403" s="2">
        <f t="shared" si="131"/>
        <v>5.4644808743169399E-3</v>
      </c>
      <c r="M403" s="2">
        <f t="shared" si="132"/>
        <v>-1.0495077029659683E-16</v>
      </c>
      <c r="N403" s="56">
        <v>84</v>
      </c>
      <c r="O403" s="56">
        <v>98</v>
      </c>
      <c r="P403" s="56">
        <v>1</v>
      </c>
      <c r="Q403" s="56"/>
      <c r="R403" s="56"/>
      <c r="S403" s="56"/>
      <c r="T403" s="57"/>
      <c r="X403" s="53">
        <v>0</v>
      </c>
      <c r="Y403" s="53">
        <v>0</v>
      </c>
      <c r="Z403" s="53"/>
      <c r="AA403" s="53"/>
      <c r="AB403" s="53"/>
      <c r="AG403" t="str">
        <f t="shared" si="133"/>
        <v>Roque Bluffs</v>
      </c>
      <c r="AH403" t="s">
        <v>1845</v>
      </c>
      <c r="AI403">
        <v>2</v>
      </c>
      <c r="AK403">
        <v>2</v>
      </c>
      <c r="AL403" s="91">
        <v>23</v>
      </c>
      <c r="AM403" s="93">
        <v>29</v>
      </c>
      <c r="AN403" s="93">
        <v>190</v>
      </c>
      <c r="AO403" s="96">
        <v>63940</v>
      </c>
      <c r="AP403" s="96">
        <f t="shared" si="126"/>
        <v>23029</v>
      </c>
      <c r="AQ403" t="s">
        <v>298</v>
      </c>
      <c r="AR403">
        <f t="shared" si="127"/>
        <v>2363940</v>
      </c>
      <c r="AS403" s="1">
        <v>1</v>
      </c>
      <c r="AU403" s="1"/>
      <c r="AW403" s="53"/>
      <c r="AX403" s="117"/>
    </row>
    <row r="404" spans="1:50" ht="14" hidden="1" customHeight="1" outlineLevel="1" x14ac:dyDescent="0.2">
      <c r="A404" t="s">
        <v>188</v>
      </c>
      <c r="B404" s="9" t="s">
        <v>2109</v>
      </c>
      <c r="C404" s="1">
        <f t="shared" si="125"/>
        <v>244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 t="shared" si="128"/>
        <v>3</v>
      </c>
      <c r="G404" s="1">
        <f t="shared" si="123"/>
        <v>92</v>
      </c>
      <c r="H404" s="2">
        <f t="shared" si="124"/>
        <v>0.37704918032786883</v>
      </c>
      <c r="I404" s="8"/>
      <c r="J404" s="2">
        <f t="shared" si="129"/>
        <v>0.27049180327868855</v>
      </c>
      <c r="K404" s="2">
        <f t="shared" si="130"/>
        <v>0.64754098360655743</v>
      </c>
      <c r="L404" s="2">
        <f t="shared" si="131"/>
        <v>5.737704918032787E-2</v>
      </c>
      <c r="M404" s="2">
        <f t="shared" si="132"/>
        <v>2.4590163934426208E-2</v>
      </c>
      <c r="N404" s="56">
        <v>66</v>
      </c>
      <c r="O404" s="56">
        <v>158</v>
      </c>
      <c r="P404" s="56">
        <v>14</v>
      </c>
      <c r="Q404" s="56"/>
      <c r="R404" s="56"/>
      <c r="S404" s="56"/>
      <c r="T404" s="57"/>
      <c r="X404" s="53">
        <v>0</v>
      </c>
      <c r="Y404" s="53">
        <v>6</v>
      </c>
      <c r="Z404" s="53"/>
      <c r="AA404" s="53"/>
      <c r="AB404" s="53"/>
      <c r="AG404" t="str">
        <f t="shared" si="133"/>
        <v>Roxbury</v>
      </c>
      <c r="AH404" t="s">
        <v>150</v>
      </c>
      <c r="AI404">
        <v>2</v>
      </c>
      <c r="AK404">
        <v>2</v>
      </c>
      <c r="AL404" s="91">
        <v>23</v>
      </c>
      <c r="AM404" s="93">
        <v>17</v>
      </c>
      <c r="AN404" s="93">
        <v>130</v>
      </c>
      <c r="AO404" s="96">
        <v>64185</v>
      </c>
      <c r="AP404" s="96">
        <f t="shared" si="126"/>
        <v>23017</v>
      </c>
      <c r="AQ404" t="s">
        <v>298</v>
      </c>
      <c r="AR404">
        <f t="shared" si="127"/>
        <v>2364185</v>
      </c>
      <c r="AS404" s="1">
        <v>2</v>
      </c>
      <c r="AU404" s="1"/>
      <c r="AW404" s="53"/>
      <c r="AX404" s="117"/>
    </row>
    <row r="405" spans="1:50" ht="14" hidden="1" customHeight="1" outlineLevel="1" x14ac:dyDescent="0.2">
      <c r="A405" t="s">
        <v>2081</v>
      </c>
      <c r="B405" s="9" t="s">
        <v>2109</v>
      </c>
      <c r="C405" s="1">
        <f t="shared" si="125"/>
        <v>2852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 t="shared" si="128"/>
        <v>3</v>
      </c>
      <c r="G405" s="1">
        <f t="shared" si="123"/>
        <v>631</v>
      </c>
      <c r="H405" s="2">
        <f t="shared" si="124"/>
        <v>0.22124824684431976</v>
      </c>
      <c r="I405" s="8"/>
      <c r="J405" s="2">
        <f t="shared" si="129"/>
        <v>0.34957924263674617</v>
      </c>
      <c r="K405" s="2">
        <f t="shared" si="130"/>
        <v>0.57082748948106588</v>
      </c>
      <c r="L405" s="2">
        <f t="shared" si="131"/>
        <v>5.7152875175315566E-2</v>
      </c>
      <c r="M405" s="2">
        <f t="shared" si="132"/>
        <v>2.2440392706872446E-2</v>
      </c>
      <c r="N405" s="56">
        <v>997</v>
      </c>
      <c r="O405" s="56">
        <v>1628</v>
      </c>
      <c r="P405" s="56">
        <v>163</v>
      </c>
      <c r="Q405" s="56"/>
      <c r="R405" s="56"/>
      <c r="S405" s="56"/>
      <c r="T405" s="57"/>
      <c r="X405" s="53">
        <v>0</v>
      </c>
      <c r="Y405" s="53">
        <v>64</v>
      </c>
      <c r="Z405" s="53"/>
      <c r="AA405" s="53"/>
      <c r="AB405" s="53"/>
      <c r="AG405" t="str">
        <f t="shared" si="133"/>
        <v>Rumford</v>
      </c>
      <c r="AH405" t="s">
        <v>150</v>
      </c>
      <c r="AI405">
        <v>2</v>
      </c>
      <c r="AK405">
        <v>2</v>
      </c>
      <c r="AL405" s="91">
        <v>23</v>
      </c>
      <c r="AM405" s="93">
        <v>17</v>
      </c>
      <c r="AN405" s="93">
        <v>135</v>
      </c>
      <c r="AO405" s="96">
        <v>64290</v>
      </c>
      <c r="AP405" s="96">
        <f t="shared" si="126"/>
        <v>23017</v>
      </c>
      <c r="AQ405" t="s">
        <v>298</v>
      </c>
      <c r="AR405">
        <f t="shared" si="127"/>
        <v>2364290</v>
      </c>
      <c r="AS405" s="1">
        <v>48</v>
      </c>
      <c r="AU405" s="1"/>
      <c r="AW405" s="53"/>
      <c r="AX405" s="117"/>
    </row>
    <row r="406" spans="1:50" ht="14" hidden="1" customHeight="1" outlineLevel="1" x14ac:dyDescent="0.2">
      <c r="A406" t="s">
        <v>1710</v>
      </c>
      <c r="B406" s="9" t="s">
        <v>2109</v>
      </c>
      <c r="C406" s="1">
        <f t="shared" si="125"/>
        <v>2886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 t="shared" si="128"/>
        <v>3</v>
      </c>
      <c r="G406" s="1">
        <f t="shared" si="123"/>
        <v>1050</v>
      </c>
      <c r="H406" s="2">
        <f t="shared" si="124"/>
        <v>0.36382536382536385</v>
      </c>
      <c r="I406" s="8"/>
      <c r="J406" s="2">
        <f t="shared" si="129"/>
        <v>0.288981288981289</v>
      </c>
      <c r="K406" s="2">
        <f t="shared" si="130"/>
        <v>0.65280665280665284</v>
      </c>
      <c r="L406" s="2">
        <f t="shared" si="131"/>
        <v>3.5343035343035345E-2</v>
      </c>
      <c r="M406" s="2">
        <f t="shared" si="132"/>
        <v>2.2869022869022759E-2</v>
      </c>
      <c r="N406" s="56">
        <v>834</v>
      </c>
      <c r="O406" s="56">
        <v>1884</v>
      </c>
      <c r="P406" s="56">
        <v>102</v>
      </c>
      <c r="Q406" s="56"/>
      <c r="R406" s="56"/>
      <c r="S406" s="56"/>
      <c r="T406" s="57"/>
      <c r="X406" s="53">
        <v>0</v>
      </c>
      <c r="Y406" s="53">
        <v>66</v>
      </c>
      <c r="Z406" s="53"/>
      <c r="AA406" s="53"/>
      <c r="AB406" s="53"/>
      <c r="AG406" t="str">
        <f t="shared" si="133"/>
        <v>Sabattus</v>
      </c>
      <c r="AH406" t="s">
        <v>96</v>
      </c>
      <c r="AI406">
        <v>2</v>
      </c>
      <c r="AK406">
        <v>2</v>
      </c>
      <c r="AL406" s="91">
        <v>23</v>
      </c>
      <c r="AM406" s="93">
        <v>1</v>
      </c>
      <c r="AN406" s="93">
        <v>57</v>
      </c>
      <c r="AO406" s="96">
        <v>64570</v>
      </c>
      <c r="AP406" s="96">
        <f t="shared" si="126"/>
        <v>23001</v>
      </c>
      <c r="AQ406" t="s">
        <v>298</v>
      </c>
      <c r="AR406">
        <f t="shared" si="127"/>
        <v>2364570</v>
      </c>
      <c r="AS406" s="1">
        <v>27</v>
      </c>
      <c r="AU406" s="1"/>
      <c r="AW406" s="53"/>
      <c r="AX406" s="117"/>
    </row>
    <row r="407" spans="1:50" ht="14" hidden="1" customHeight="1" outlineLevel="1" x14ac:dyDescent="0.2">
      <c r="A407" t="s">
        <v>275</v>
      </c>
      <c r="B407" s="9" t="s">
        <v>2109</v>
      </c>
      <c r="C407" s="1">
        <f t="shared" si="125"/>
        <v>12649</v>
      </c>
      <c r="D407" s="7">
        <f>IF(N407&gt;0, RANK(N407,(N407:P407,Q407:AE407)),0)</f>
        <v>1</v>
      </c>
      <c r="E407" s="7">
        <f>IF(O407&gt;0,RANK(O407,(N407:P407,Q407:AE407)),0)</f>
        <v>2</v>
      </c>
      <c r="F407" s="7">
        <f t="shared" si="128"/>
        <v>3</v>
      </c>
      <c r="G407" s="1">
        <f t="shared" si="123"/>
        <v>797</v>
      </c>
      <c r="H407" s="2">
        <f t="shared" si="124"/>
        <v>6.3008933512530632E-2</v>
      </c>
      <c r="I407" s="8"/>
      <c r="J407" s="2">
        <f t="shared" si="129"/>
        <v>0.500671989880623</v>
      </c>
      <c r="K407" s="2">
        <f t="shared" si="130"/>
        <v>0.43766305636809233</v>
      </c>
      <c r="L407" s="2">
        <f t="shared" si="131"/>
        <v>4.5458138983318838E-2</v>
      </c>
      <c r="M407" s="2">
        <f t="shared" si="132"/>
        <v>1.620681476796583E-2</v>
      </c>
      <c r="N407" s="56">
        <v>6333</v>
      </c>
      <c r="O407" s="56">
        <v>5536</v>
      </c>
      <c r="P407" s="56">
        <v>575</v>
      </c>
      <c r="Q407" s="56"/>
      <c r="R407" s="56"/>
      <c r="S407" s="56"/>
      <c r="T407" s="57"/>
      <c r="X407" s="53">
        <v>0</v>
      </c>
      <c r="Y407" s="53">
        <v>205</v>
      </c>
      <c r="Z407" s="53"/>
      <c r="AA407" s="53"/>
      <c r="AB407" s="53"/>
      <c r="AG407" t="str">
        <f t="shared" si="133"/>
        <v>Saco</v>
      </c>
      <c r="AH407" t="s">
        <v>733</v>
      </c>
      <c r="AI407">
        <v>1</v>
      </c>
      <c r="AK407">
        <v>2</v>
      </c>
      <c r="AL407" s="91">
        <v>23</v>
      </c>
      <c r="AM407" s="93">
        <v>31</v>
      </c>
      <c r="AN407" s="93">
        <v>110</v>
      </c>
      <c r="AO407" s="96">
        <v>64675</v>
      </c>
      <c r="AP407" s="96">
        <f t="shared" si="126"/>
        <v>23031</v>
      </c>
      <c r="AQ407" t="s">
        <v>1921</v>
      </c>
      <c r="AR407">
        <f t="shared" si="127"/>
        <v>2364675</v>
      </c>
      <c r="AS407" s="1">
        <v>118</v>
      </c>
      <c r="AU407" s="1"/>
      <c r="AW407" s="53"/>
      <c r="AX407" s="117"/>
    </row>
    <row r="408" spans="1:50" ht="14" hidden="1" customHeight="1" outlineLevel="1" x14ac:dyDescent="0.2">
      <c r="A408" t="s">
        <v>276</v>
      </c>
      <c r="B408" s="9" t="s">
        <v>2109</v>
      </c>
      <c r="C408" s="1">
        <f t="shared" si="125"/>
        <v>638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 t="shared" si="128"/>
        <v>3</v>
      </c>
      <c r="G408" s="1">
        <f t="shared" si="123"/>
        <v>167</v>
      </c>
      <c r="H408" s="2">
        <f t="shared" si="124"/>
        <v>0.26175548589341691</v>
      </c>
      <c r="I408" s="8"/>
      <c r="J408" s="2">
        <f t="shared" si="129"/>
        <v>0.34796238244514105</v>
      </c>
      <c r="K408" s="2">
        <f t="shared" si="130"/>
        <v>0.60971786833855801</v>
      </c>
      <c r="L408" s="2">
        <f t="shared" si="131"/>
        <v>2.8213166144200628E-2</v>
      </c>
      <c r="M408" s="2">
        <f t="shared" si="132"/>
        <v>1.4106583072100366E-2</v>
      </c>
      <c r="N408" s="56">
        <v>222</v>
      </c>
      <c r="O408" s="56">
        <v>389</v>
      </c>
      <c r="P408" s="56">
        <v>18</v>
      </c>
      <c r="Q408" s="56"/>
      <c r="R408" s="56"/>
      <c r="S408" s="56"/>
      <c r="T408" s="57"/>
      <c r="X408" s="53">
        <v>0</v>
      </c>
      <c r="Y408" s="53">
        <v>9</v>
      </c>
      <c r="Z408" s="53"/>
      <c r="AA408" s="53"/>
      <c r="AB408" s="53"/>
      <c r="AG408" t="str">
        <f t="shared" si="133"/>
        <v>St. Agatha</v>
      </c>
      <c r="AH408" t="s">
        <v>2472</v>
      </c>
      <c r="AI408">
        <v>2</v>
      </c>
      <c r="AK408">
        <v>2</v>
      </c>
      <c r="AL408" s="91">
        <v>23</v>
      </c>
      <c r="AM408" s="93">
        <v>3</v>
      </c>
      <c r="AN408" s="93">
        <v>275</v>
      </c>
      <c r="AO408" s="96">
        <v>64780</v>
      </c>
      <c r="AP408" s="96">
        <f t="shared" si="126"/>
        <v>23003</v>
      </c>
      <c r="AQ408" t="s">
        <v>298</v>
      </c>
      <c r="AR408">
        <f t="shared" si="127"/>
        <v>2364780</v>
      </c>
      <c r="AS408" s="1">
        <v>13</v>
      </c>
      <c r="AU408" s="1"/>
      <c r="AW408" s="53"/>
      <c r="AX408" s="117"/>
    </row>
    <row r="409" spans="1:50" ht="14" hidden="1" customHeight="1" outlineLevel="1" x14ac:dyDescent="0.2">
      <c r="A409" t="s">
        <v>2010</v>
      </c>
      <c r="B409" s="9" t="s">
        <v>2109</v>
      </c>
      <c r="C409" s="1">
        <f t="shared" si="125"/>
        <v>1182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 t="shared" si="128"/>
        <v>3</v>
      </c>
      <c r="G409" s="1">
        <f t="shared" si="123"/>
        <v>646</v>
      </c>
      <c r="H409" s="2">
        <f t="shared" si="124"/>
        <v>0.54653130287648055</v>
      </c>
      <c r="I409" s="8"/>
      <c r="J409" s="2">
        <f t="shared" si="129"/>
        <v>0.19712351945854484</v>
      </c>
      <c r="K409" s="2">
        <f t="shared" si="130"/>
        <v>0.74365482233502533</v>
      </c>
      <c r="L409" s="2">
        <f t="shared" si="131"/>
        <v>3.553299492385787E-2</v>
      </c>
      <c r="M409" s="2">
        <f t="shared" si="132"/>
        <v>2.3688663282572013E-2</v>
      </c>
      <c r="N409" s="56">
        <v>233</v>
      </c>
      <c r="O409" s="56">
        <v>879</v>
      </c>
      <c r="P409" s="56">
        <v>42</v>
      </c>
      <c r="Q409" s="56"/>
      <c r="R409" s="56"/>
      <c r="S409" s="56"/>
      <c r="T409" s="57"/>
      <c r="X409" s="53">
        <v>0</v>
      </c>
      <c r="Y409" s="53">
        <v>28</v>
      </c>
      <c r="Z409" s="53"/>
      <c r="AA409" s="53"/>
      <c r="AB409" s="53"/>
      <c r="AG409" t="str">
        <f t="shared" si="133"/>
        <v>St. Albans</v>
      </c>
      <c r="AH409" t="s">
        <v>1798</v>
      </c>
      <c r="AI409">
        <v>2</v>
      </c>
      <c r="AK409">
        <v>2</v>
      </c>
      <c r="AL409" s="91">
        <v>23</v>
      </c>
      <c r="AM409" s="93">
        <v>25</v>
      </c>
      <c r="AN409" s="93">
        <v>135</v>
      </c>
      <c r="AO409" s="96">
        <v>64850</v>
      </c>
      <c r="AP409" s="96">
        <f t="shared" si="126"/>
        <v>23025</v>
      </c>
      <c r="AQ409" t="s">
        <v>298</v>
      </c>
      <c r="AR409">
        <f t="shared" si="127"/>
        <v>2364850</v>
      </c>
      <c r="AS409" s="1">
        <v>11</v>
      </c>
      <c r="AU409" s="1"/>
      <c r="AW409" s="53"/>
      <c r="AX409" s="117"/>
    </row>
    <row r="410" spans="1:50" ht="14" hidden="1" customHeight="1" outlineLevel="1" x14ac:dyDescent="0.2">
      <c r="A410" t="s">
        <v>1582</v>
      </c>
      <c r="B410" s="9" t="s">
        <v>2109</v>
      </c>
      <c r="C410" s="1">
        <f t="shared" si="125"/>
        <v>245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 t="shared" si="128"/>
        <v>3</v>
      </c>
      <c r="G410" s="1">
        <f t="shared" si="123"/>
        <v>37</v>
      </c>
      <c r="H410" s="2">
        <f t="shared" si="124"/>
        <v>0.15102040816326531</v>
      </c>
      <c r="I410" s="8"/>
      <c r="J410" s="2">
        <f t="shared" si="129"/>
        <v>0.40408163265306124</v>
      </c>
      <c r="K410" s="2">
        <f t="shared" si="130"/>
        <v>0.55510204081632653</v>
      </c>
      <c r="L410" s="2">
        <f t="shared" si="131"/>
        <v>3.2653061224489799E-2</v>
      </c>
      <c r="M410" s="2">
        <f t="shared" si="132"/>
        <v>8.1632653061224913E-3</v>
      </c>
      <c r="N410" s="56">
        <v>99</v>
      </c>
      <c r="O410" s="56">
        <v>136</v>
      </c>
      <c r="P410" s="56">
        <v>8</v>
      </c>
      <c r="Q410" s="56"/>
      <c r="R410" s="56"/>
      <c r="S410" s="56"/>
      <c r="T410" s="57"/>
      <c r="X410" s="53">
        <v>0</v>
      </c>
      <c r="Y410" s="53">
        <v>2</v>
      </c>
      <c r="Z410" s="53"/>
      <c r="AA410" s="53"/>
      <c r="AB410" s="53"/>
      <c r="AG410" t="str">
        <f t="shared" si="133"/>
        <v>St. Francis</v>
      </c>
      <c r="AH410" t="s">
        <v>2472</v>
      </c>
      <c r="AI410">
        <v>2</v>
      </c>
      <c r="AK410">
        <v>2</v>
      </c>
      <c r="AL410" s="91">
        <v>23</v>
      </c>
      <c r="AM410" s="93">
        <v>3</v>
      </c>
      <c r="AN410" s="93">
        <v>280</v>
      </c>
      <c r="AO410" s="96">
        <v>65025</v>
      </c>
      <c r="AP410" s="96">
        <f t="shared" si="126"/>
        <v>23003</v>
      </c>
      <c r="AQ410" t="s">
        <v>298</v>
      </c>
      <c r="AR410">
        <f t="shared" si="127"/>
        <v>2365025</v>
      </c>
      <c r="AS410" s="1">
        <v>9</v>
      </c>
      <c r="AU410" s="1"/>
      <c r="AW410" s="53"/>
      <c r="AX410" s="117"/>
    </row>
    <row r="411" spans="1:50" ht="14" hidden="1" customHeight="1" outlineLevel="1" x14ac:dyDescent="0.2">
      <c r="A411" t="s">
        <v>149</v>
      </c>
      <c r="B411" s="9" t="s">
        <v>2109</v>
      </c>
      <c r="C411" s="1">
        <f t="shared" si="125"/>
        <v>1828</v>
      </c>
      <c r="D411" s="7">
        <f>IF(N411&gt;0, RANK(N411,(N411:P411,Q411:AE411)),0)</f>
        <v>1</v>
      </c>
      <c r="E411" s="7">
        <f>IF(O411&gt;0,RANK(O411,(N411:P411,Q411:AE411)),0)</f>
        <v>2</v>
      </c>
      <c r="F411" s="7">
        <f t="shared" si="128"/>
        <v>3</v>
      </c>
      <c r="G411" s="1">
        <f t="shared" si="123"/>
        <v>107</v>
      </c>
      <c r="H411" s="2">
        <f t="shared" si="124"/>
        <v>5.8533916849015315E-2</v>
      </c>
      <c r="I411" s="8"/>
      <c r="J411" s="2">
        <f t="shared" si="129"/>
        <v>0.4989059080962801</v>
      </c>
      <c r="K411" s="2">
        <f t="shared" si="130"/>
        <v>0.44037199124726478</v>
      </c>
      <c r="L411" s="2">
        <f t="shared" si="131"/>
        <v>4.9781181619256015E-2</v>
      </c>
      <c r="M411" s="2">
        <f t="shared" si="132"/>
        <v>1.0940919037199098E-2</v>
      </c>
      <c r="N411" s="56">
        <v>912</v>
      </c>
      <c r="O411" s="56">
        <v>805</v>
      </c>
      <c r="P411" s="56">
        <v>91</v>
      </c>
      <c r="Q411" s="56"/>
      <c r="R411" s="56"/>
      <c r="S411" s="56"/>
      <c r="T411" s="57"/>
      <c r="X411" s="53">
        <v>0</v>
      </c>
      <c r="Y411" s="53">
        <v>20</v>
      </c>
      <c r="Z411" s="53"/>
      <c r="AA411" s="53"/>
      <c r="AB411" s="53"/>
      <c r="AG411" t="str">
        <f t="shared" si="133"/>
        <v>St. George</v>
      </c>
      <c r="AH411" t="s">
        <v>2487</v>
      </c>
      <c r="AI411">
        <v>1</v>
      </c>
      <c r="AK411">
        <v>2</v>
      </c>
      <c r="AL411" s="91">
        <v>23</v>
      </c>
      <c r="AM411" s="93">
        <v>13</v>
      </c>
      <c r="AN411" s="93">
        <v>60</v>
      </c>
      <c r="AO411" s="96">
        <v>65130</v>
      </c>
      <c r="AP411" s="96">
        <f t="shared" si="126"/>
        <v>23013</v>
      </c>
      <c r="AQ411" t="s">
        <v>298</v>
      </c>
      <c r="AR411">
        <f t="shared" si="127"/>
        <v>2365130</v>
      </c>
      <c r="AS411" s="1">
        <v>17</v>
      </c>
      <c r="AU411" s="1"/>
      <c r="AW411" s="53"/>
      <c r="AX411" s="117"/>
    </row>
    <row r="412" spans="1:50" ht="14" hidden="1" customHeight="1" outlineLevel="1" x14ac:dyDescent="0.2">
      <c r="A412" t="s">
        <v>1083</v>
      </c>
      <c r="B412" s="9" t="s">
        <v>2109</v>
      </c>
      <c r="C412" s="1">
        <f t="shared" si="125"/>
        <v>166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 t="shared" si="128"/>
        <v>4</v>
      </c>
      <c r="G412" s="1">
        <f t="shared" si="123"/>
        <v>51</v>
      </c>
      <c r="H412" s="2">
        <f t="shared" si="124"/>
        <v>0.30722891566265059</v>
      </c>
      <c r="I412" s="8"/>
      <c r="J412" s="2">
        <f t="shared" si="129"/>
        <v>0.3253012048192771</v>
      </c>
      <c r="K412" s="2">
        <f t="shared" si="130"/>
        <v>0.63253012048192769</v>
      </c>
      <c r="L412" s="2">
        <f t="shared" si="131"/>
        <v>1.8072289156626505E-2</v>
      </c>
      <c r="M412" s="2">
        <f t="shared" si="132"/>
        <v>2.4096385542168645E-2</v>
      </c>
      <c r="N412" s="56">
        <v>54</v>
      </c>
      <c r="O412" s="56">
        <v>105</v>
      </c>
      <c r="P412" s="56">
        <v>3</v>
      </c>
      <c r="Q412" s="56"/>
      <c r="R412" s="56"/>
      <c r="S412" s="56"/>
      <c r="T412" s="57"/>
      <c r="X412" s="53">
        <v>0</v>
      </c>
      <c r="Y412" s="53">
        <v>4</v>
      </c>
      <c r="Z412" s="53"/>
      <c r="AA412" s="53"/>
      <c r="AB412" s="53"/>
      <c r="AG412" t="str">
        <f t="shared" si="133"/>
        <v>St. John</v>
      </c>
      <c r="AH412" t="s">
        <v>2472</v>
      </c>
      <c r="AI412">
        <v>2</v>
      </c>
      <c r="AK412">
        <v>2</v>
      </c>
      <c r="AL412" s="91">
        <v>23</v>
      </c>
      <c r="AM412" s="93">
        <v>3</v>
      </c>
      <c r="AN412" s="93">
        <v>285</v>
      </c>
      <c r="AO412" s="96">
        <v>65200</v>
      </c>
      <c r="AP412" s="96">
        <f t="shared" si="126"/>
        <v>23003</v>
      </c>
      <c r="AQ412" t="s">
        <v>15</v>
      </c>
      <c r="AR412">
        <f t="shared" si="127"/>
        <v>2365200</v>
      </c>
      <c r="AS412" s="1">
        <v>7</v>
      </c>
      <c r="AU412" s="1"/>
      <c r="AW412" s="53"/>
      <c r="AX412" s="117"/>
    </row>
    <row r="413" spans="1:50" ht="14" hidden="1" customHeight="1" outlineLevel="1" x14ac:dyDescent="0.2">
      <c r="A413" t="s">
        <v>1290</v>
      </c>
      <c r="B413" s="9" t="s">
        <v>2109</v>
      </c>
      <c r="C413" s="1">
        <f t="shared" si="125"/>
        <v>103</v>
      </c>
      <c r="D413" s="7">
        <f>IF(N413&gt;0, RANK(N413,(N413:P413,Q413:AE413)),0)</f>
        <v>1</v>
      </c>
      <c r="E413" s="7">
        <f>IF(O413&gt;0,RANK(O413,(N413:P413,Q413:AE413)),0)</f>
        <v>1</v>
      </c>
      <c r="F413" s="7">
        <f t="shared" si="128"/>
        <v>3</v>
      </c>
      <c r="G413" s="1">
        <f t="shared" si="123"/>
        <v>0</v>
      </c>
      <c r="H413" s="2">
        <f t="shared" si="124"/>
        <v>0</v>
      </c>
      <c r="I413" s="8"/>
      <c r="J413" s="2">
        <f t="shared" si="129"/>
        <v>0.47572815533980584</v>
      </c>
      <c r="K413" s="2">
        <f t="shared" si="130"/>
        <v>0.47572815533980584</v>
      </c>
      <c r="L413" s="2">
        <f t="shared" si="131"/>
        <v>2.9126213592233011E-2</v>
      </c>
      <c r="M413" s="2">
        <f t="shared" si="132"/>
        <v>1.9417475728155317E-2</v>
      </c>
      <c r="N413" s="56">
        <v>49</v>
      </c>
      <c r="O413" s="56">
        <v>49</v>
      </c>
      <c r="P413" s="56">
        <v>3</v>
      </c>
      <c r="Q413" s="56"/>
      <c r="R413" s="56"/>
      <c r="S413" s="56"/>
      <c r="T413" s="57"/>
      <c r="X413" s="53">
        <v>0</v>
      </c>
      <c r="Y413" s="53">
        <v>2</v>
      </c>
      <c r="Z413" s="53"/>
      <c r="AA413" s="53"/>
      <c r="AB413" s="53"/>
      <c r="AG413" t="str">
        <f t="shared" si="133"/>
        <v>Sandy River</v>
      </c>
      <c r="AH413" t="s">
        <v>2356</v>
      </c>
      <c r="AI413">
        <v>2</v>
      </c>
      <c r="AK413">
        <v>2</v>
      </c>
      <c r="AL413" s="91">
        <v>23</v>
      </c>
      <c r="AM413" s="93">
        <v>7</v>
      </c>
      <c r="AN413" s="93">
        <v>85</v>
      </c>
      <c r="AO413" s="96">
        <v>65655</v>
      </c>
      <c r="AP413" s="96">
        <f t="shared" si="126"/>
        <v>23007</v>
      </c>
      <c r="AQ413" t="s">
        <v>15</v>
      </c>
      <c r="AR413">
        <f t="shared" si="127"/>
        <v>2365655</v>
      </c>
      <c r="AS413" s="1">
        <v>0</v>
      </c>
      <c r="AU413" s="1"/>
      <c r="AW413" s="53"/>
      <c r="AX413" s="117"/>
    </row>
    <row r="414" spans="1:50" ht="14" hidden="1" customHeight="1" outlineLevel="1" x14ac:dyDescent="0.2">
      <c r="A414" t="s">
        <v>1465</v>
      </c>
      <c r="B414" s="9" t="s">
        <v>2109</v>
      </c>
      <c r="C414" s="1">
        <f t="shared" si="125"/>
        <v>10889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 t="shared" si="128"/>
        <v>3</v>
      </c>
      <c r="G414" s="1">
        <f t="shared" si="123"/>
        <v>1654</v>
      </c>
      <c r="H414" s="2">
        <f t="shared" si="124"/>
        <v>0.15189640922031408</v>
      </c>
      <c r="I414" s="8"/>
      <c r="J414" s="2">
        <f t="shared" si="129"/>
        <v>0.38828175222701811</v>
      </c>
      <c r="K414" s="2">
        <f t="shared" si="130"/>
        <v>0.54017816144733222</v>
      </c>
      <c r="L414" s="2">
        <f t="shared" si="131"/>
        <v>4.7754614748829097E-2</v>
      </c>
      <c r="M414" s="2">
        <f t="shared" si="132"/>
        <v>2.378547157682058E-2</v>
      </c>
      <c r="N414" s="56">
        <v>4228</v>
      </c>
      <c r="O414" s="56">
        <v>5882</v>
      </c>
      <c r="P414" s="56">
        <v>520</v>
      </c>
      <c r="Q414" s="56"/>
      <c r="R414" s="56"/>
      <c r="S414" s="56"/>
      <c r="T414" s="57"/>
      <c r="X414" s="53">
        <v>1</v>
      </c>
      <c r="Y414" s="53">
        <v>258</v>
      </c>
      <c r="Z414" s="53"/>
      <c r="AA414" s="53"/>
      <c r="AB414" s="53"/>
      <c r="AG414" t="str">
        <f t="shared" si="133"/>
        <v>Sanford</v>
      </c>
      <c r="AH414" t="s">
        <v>733</v>
      </c>
      <c r="AI414">
        <v>1</v>
      </c>
      <c r="AK414">
        <v>2</v>
      </c>
      <c r="AL414" s="91">
        <v>23</v>
      </c>
      <c r="AM414" s="93">
        <v>31</v>
      </c>
      <c r="AN414" s="93">
        <v>115</v>
      </c>
      <c r="AO414" s="96">
        <v>65760</v>
      </c>
      <c r="AP414" s="96">
        <f t="shared" si="126"/>
        <v>23031</v>
      </c>
      <c r="AQ414" t="s">
        <v>298</v>
      </c>
      <c r="AR414">
        <f t="shared" si="127"/>
        <v>2365760</v>
      </c>
      <c r="AS414" s="1">
        <v>151</v>
      </c>
      <c r="AU414" s="1"/>
      <c r="AW414" s="53"/>
      <c r="AX414" s="117"/>
    </row>
    <row r="415" spans="1:50" ht="14" hidden="1" customHeight="1" outlineLevel="1" x14ac:dyDescent="0.2">
      <c r="A415" t="s">
        <v>185</v>
      </c>
      <c r="B415" s="9" t="s">
        <v>2109</v>
      </c>
      <c r="C415" s="1">
        <f t="shared" si="125"/>
        <v>752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 t="shared" si="128"/>
        <v>3</v>
      </c>
      <c r="G415" s="1">
        <f t="shared" si="123"/>
        <v>319</v>
      </c>
      <c r="H415" s="2">
        <f t="shared" si="124"/>
        <v>0.42420212765957449</v>
      </c>
      <c r="I415" s="8"/>
      <c r="J415" s="2">
        <f t="shared" si="129"/>
        <v>0.25664893617021278</v>
      </c>
      <c r="K415" s="2">
        <f t="shared" si="130"/>
        <v>0.68085106382978722</v>
      </c>
      <c r="L415" s="2">
        <f t="shared" si="131"/>
        <v>4.2553191489361701E-2</v>
      </c>
      <c r="M415" s="2">
        <f t="shared" si="132"/>
        <v>1.9946808510638299E-2</v>
      </c>
      <c r="N415" s="56">
        <v>193</v>
      </c>
      <c r="O415" s="56">
        <v>512</v>
      </c>
      <c r="P415" s="56">
        <v>32</v>
      </c>
      <c r="Q415" s="56"/>
      <c r="R415" s="56"/>
      <c r="S415" s="56"/>
      <c r="T415" s="57"/>
      <c r="X415" s="53">
        <v>0</v>
      </c>
      <c r="Y415" s="53">
        <v>15</v>
      </c>
      <c r="Z415" s="53"/>
      <c r="AA415" s="53"/>
      <c r="AB415" s="53"/>
      <c r="AG415" t="str">
        <f t="shared" si="133"/>
        <v>Sangerville</v>
      </c>
      <c r="AH415" t="s">
        <v>655</v>
      </c>
      <c r="AI415">
        <v>2</v>
      </c>
      <c r="AK415">
        <v>2</v>
      </c>
      <c r="AL415" s="91">
        <v>23</v>
      </c>
      <c r="AM415" s="93">
        <v>21</v>
      </c>
      <c r="AN415" s="93">
        <v>80</v>
      </c>
      <c r="AO415" s="96">
        <v>65865</v>
      </c>
      <c r="AP415" s="96">
        <f t="shared" si="126"/>
        <v>23021</v>
      </c>
      <c r="AQ415" t="s">
        <v>298</v>
      </c>
      <c r="AR415">
        <f t="shared" si="127"/>
        <v>2365865</v>
      </c>
      <c r="AS415" s="1">
        <v>7</v>
      </c>
      <c r="AU415" s="1"/>
      <c r="AW415" s="53"/>
      <c r="AX415" s="117"/>
    </row>
    <row r="416" spans="1:50" ht="14" hidden="1" customHeight="1" outlineLevel="1" x14ac:dyDescent="0.2">
      <c r="A416" t="s">
        <v>240</v>
      </c>
      <c r="B416" s="9" t="s">
        <v>2109</v>
      </c>
      <c r="C416" s="1">
        <f t="shared" si="125"/>
        <v>15071</v>
      </c>
      <c r="D416" s="7">
        <f>IF(N416&gt;0, RANK(N416,(N416:P416,Q416:AE416)),0)</f>
        <v>1</v>
      </c>
      <c r="E416" s="7">
        <f>IF(O416&gt;0,RANK(O416,(N416:P416,Q416:AE416)),0)</f>
        <v>2</v>
      </c>
      <c r="F416" s="7">
        <f t="shared" si="128"/>
        <v>3</v>
      </c>
      <c r="G416" s="1">
        <f t="shared" si="123"/>
        <v>773</v>
      </c>
      <c r="H416" s="2">
        <f t="shared" si="124"/>
        <v>5.129055802534669E-2</v>
      </c>
      <c r="I416" s="8"/>
      <c r="J416" s="2">
        <f t="shared" si="129"/>
        <v>0.50255457501161171</v>
      </c>
      <c r="K416" s="2">
        <f t="shared" si="130"/>
        <v>0.451264016986265</v>
      </c>
      <c r="L416" s="2">
        <f t="shared" si="131"/>
        <v>3.5697697564859666E-2</v>
      </c>
      <c r="M416" s="2">
        <f t="shared" si="132"/>
        <v>1.0483710437263614E-2</v>
      </c>
      <c r="N416" s="56">
        <v>7574</v>
      </c>
      <c r="O416" s="56">
        <v>6801</v>
      </c>
      <c r="P416" s="56">
        <v>538</v>
      </c>
      <c r="Q416" s="56"/>
      <c r="R416" s="56"/>
      <c r="S416" s="56"/>
      <c r="T416" s="57"/>
      <c r="X416" s="53">
        <v>0</v>
      </c>
      <c r="Y416" s="53">
        <v>158</v>
      </c>
      <c r="Z416" s="53"/>
      <c r="AA416" s="53"/>
      <c r="AB416" s="53"/>
      <c r="AG416" t="str">
        <f t="shared" si="133"/>
        <v>Scarborough</v>
      </c>
      <c r="AH416" t="s">
        <v>162</v>
      </c>
      <c r="AI416">
        <v>1</v>
      </c>
      <c r="AK416">
        <v>2</v>
      </c>
      <c r="AL416" s="91">
        <v>23</v>
      </c>
      <c r="AM416" s="93">
        <v>5</v>
      </c>
      <c r="AN416" s="93">
        <v>100</v>
      </c>
      <c r="AO416" s="96">
        <v>66145</v>
      </c>
      <c r="AP416" s="96">
        <f t="shared" si="126"/>
        <v>23005</v>
      </c>
      <c r="AQ416" t="s">
        <v>298</v>
      </c>
      <c r="AR416">
        <f t="shared" si="127"/>
        <v>2366145</v>
      </c>
      <c r="AS416" s="1">
        <v>169</v>
      </c>
      <c r="AU416" s="1"/>
      <c r="AW416" s="53"/>
      <c r="AX416" s="117"/>
    </row>
    <row r="417" spans="1:50" ht="14" hidden="1" customHeight="1" outlineLevel="1" x14ac:dyDescent="0.2">
      <c r="A417" t="s">
        <v>243</v>
      </c>
      <c r="B417" s="9" t="s">
        <v>2109</v>
      </c>
      <c r="C417" s="1">
        <f t="shared" si="125"/>
        <v>935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 t="shared" si="128"/>
        <v>3</v>
      </c>
      <c r="G417" s="1">
        <f t="shared" si="123"/>
        <v>196</v>
      </c>
      <c r="H417" s="2">
        <f t="shared" si="124"/>
        <v>0.20962566844919786</v>
      </c>
      <c r="I417" s="8"/>
      <c r="J417" s="2">
        <f t="shared" si="129"/>
        <v>0.35187165775401069</v>
      </c>
      <c r="K417" s="2">
        <f t="shared" si="130"/>
        <v>0.56149732620320858</v>
      </c>
      <c r="L417" s="2">
        <f t="shared" si="131"/>
        <v>6.9518716577540107E-2</v>
      </c>
      <c r="M417" s="2">
        <f t="shared" si="132"/>
        <v>1.7112299465240677E-2</v>
      </c>
      <c r="N417" s="56">
        <v>329</v>
      </c>
      <c r="O417" s="56">
        <v>525</v>
      </c>
      <c r="P417" s="56">
        <v>65</v>
      </c>
      <c r="Q417" s="56"/>
      <c r="R417" s="56"/>
      <c r="S417" s="56"/>
      <c r="T417" s="57"/>
      <c r="X417" s="53">
        <v>1</v>
      </c>
      <c r="Y417" s="53">
        <v>15</v>
      </c>
      <c r="Z417" s="53"/>
      <c r="AA417" s="53"/>
      <c r="AB417" s="53"/>
      <c r="AG417" t="str">
        <f t="shared" si="133"/>
        <v>Searsmont</v>
      </c>
      <c r="AH417" t="s">
        <v>120</v>
      </c>
      <c r="AI417">
        <v>2</v>
      </c>
      <c r="AK417">
        <v>2</v>
      </c>
      <c r="AL417" s="91">
        <v>23</v>
      </c>
      <c r="AM417" s="93">
        <v>27</v>
      </c>
      <c r="AN417" s="93">
        <v>90</v>
      </c>
      <c r="AO417" s="96">
        <v>66565</v>
      </c>
      <c r="AP417" s="96">
        <f t="shared" si="126"/>
        <v>23027</v>
      </c>
      <c r="AQ417" t="s">
        <v>298</v>
      </c>
      <c r="AR417">
        <f t="shared" si="127"/>
        <v>2366565</v>
      </c>
      <c r="AS417" s="1">
        <v>8</v>
      </c>
      <c r="AU417" s="1"/>
      <c r="AW417" s="53"/>
      <c r="AX417" s="117"/>
    </row>
    <row r="418" spans="1:50" ht="14" hidden="1" customHeight="1" outlineLevel="1" x14ac:dyDescent="0.2">
      <c r="A418" t="s">
        <v>540</v>
      </c>
      <c r="B418" s="9" t="s">
        <v>2109</v>
      </c>
      <c r="C418" s="1">
        <f t="shared" si="125"/>
        <v>1603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 t="shared" si="128"/>
        <v>3</v>
      </c>
      <c r="G418" s="1">
        <f t="shared" ref="G418:G488" si="134">IF(C418&gt;0,MAX(N418:P418)-LARGE(N418:P418,2),0)</f>
        <v>151</v>
      </c>
      <c r="H418" s="2">
        <f t="shared" ref="H418:H488" si="135">IF(C418&gt;0,G418/C418,0)</f>
        <v>9.4198378041172801E-2</v>
      </c>
      <c r="I418" s="8"/>
      <c r="J418" s="2">
        <f t="shared" si="129"/>
        <v>0.41484716157205243</v>
      </c>
      <c r="K418" s="2">
        <f t="shared" si="130"/>
        <v>0.50904553961322518</v>
      </c>
      <c r="L418" s="2">
        <f t="shared" si="131"/>
        <v>5.7392389270118527E-2</v>
      </c>
      <c r="M418" s="2">
        <f t="shared" si="132"/>
        <v>1.8714909544603919E-2</v>
      </c>
      <c r="N418" s="56">
        <v>665</v>
      </c>
      <c r="O418" s="56">
        <v>816</v>
      </c>
      <c r="P418" s="56">
        <v>92</v>
      </c>
      <c r="Q418" s="56"/>
      <c r="R418" s="56"/>
      <c r="S418" s="56"/>
      <c r="T418" s="57"/>
      <c r="X418" s="53">
        <v>0</v>
      </c>
      <c r="Y418" s="53">
        <v>30</v>
      </c>
      <c r="Z418" s="53"/>
      <c r="AA418" s="53"/>
      <c r="AB418" s="53"/>
      <c r="AG418" t="str">
        <f t="shared" si="133"/>
        <v>Searsport</v>
      </c>
      <c r="AH418" t="s">
        <v>120</v>
      </c>
      <c r="AI418">
        <v>2</v>
      </c>
      <c r="AK418">
        <v>2</v>
      </c>
      <c r="AL418" s="91">
        <v>23</v>
      </c>
      <c r="AM418" s="93">
        <v>27</v>
      </c>
      <c r="AN418" s="93">
        <v>95</v>
      </c>
      <c r="AO418" s="96">
        <v>66635</v>
      </c>
      <c r="AP418" s="96">
        <f t="shared" si="126"/>
        <v>23027</v>
      </c>
      <c r="AQ418" t="s">
        <v>298</v>
      </c>
      <c r="AR418">
        <f t="shared" si="127"/>
        <v>2366635</v>
      </c>
      <c r="AS418" s="1">
        <v>24</v>
      </c>
      <c r="AU418" s="1"/>
      <c r="AW418" s="53"/>
      <c r="AX418" s="117"/>
    </row>
    <row r="419" spans="1:50" ht="14" hidden="1" customHeight="1" outlineLevel="1" x14ac:dyDescent="0.2">
      <c r="A419" t="s">
        <v>60</v>
      </c>
      <c r="B419" s="9" t="s">
        <v>2109</v>
      </c>
      <c r="C419" s="1">
        <f t="shared" si="125"/>
        <v>1277</v>
      </c>
      <c r="D419" s="7">
        <f>IF(N419&gt;0, RANK(N419,(N419:P419,Q419:AE419)),0)</f>
        <v>2</v>
      </c>
      <c r="E419" s="7">
        <f>IF(O419&gt;0,RANK(O419,(N419:P419,Q419:AE419)),0)</f>
        <v>1</v>
      </c>
      <c r="F419" s="7">
        <f t="shared" si="128"/>
        <v>3</v>
      </c>
      <c r="G419" s="1">
        <f t="shared" si="134"/>
        <v>334</v>
      </c>
      <c r="H419" s="2">
        <f t="shared" si="135"/>
        <v>0.2615505090054816</v>
      </c>
      <c r="I419" s="8"/>
      <c r="J419" s="2">
        <f t="shared" si="129"/>
        <v>0.33907595927956147</v>
      </c>
      <c r="K419" s="2">
        <f t="shared" si="130"/>
        <v>0.60062646828504307</v>
      </c>
      <c r="L419" s="2">
        <f t="shared" si="131"/>
        <v>4.0720438527799531E-2</v>
      </c>
      <c r="M419" s="2">
        <f t="shared" si="132"/>
        <v>1.9577133907595932E-2</v>
      </c>
      <c r="N419" s="56">
        <v>433</v>
      </c>
      <c r="O419" s="56">
        <v>767</v>
      </c>
      <c r="P419" s="56">
        <v>52</v>
      </c>
      <c r="Q419" s="56"/>
      <c r="R419" s="56"/>
      <c r="S419" s="56"/>
      <c r="T419" s="57"/>
      <c r="X419" s="53">
        <v>0</v>
      </c>
      <c r="Y419" s="53">
        <v>25</v>
      </c>
      <c r="Z419" s="53"/>
      <c r="AA419" s="53"/>
      <c r="AB419" s="53"/>
      <c r="AG419" t="str">
        <f t="shared" si="133"/>
        <v>Sebago</v>
      </c>
      <c r="AH419" t="s">
        <v>162</v>
      </c>
      <c r="AI419">
        <v>1</v>
      </c>
      <c r="AK419">
        <v>2</v>
      </c>
      <c r="AL419" s="91">
        <v>23</v>
      </c>
      <c r="AM419" s="93">
        <v>5</v>
      </c>
      <c r="AN419" s="93">
        <v>105</v>
      </c>
      <c r="AO419" s="96">
        <v>66775</v>
      </c>
      <c r="AP419" s="96">
        <f t="shared" si="126"/>
        <v>23005</v>
      </c>
      <c r="AQ419" t="s">
        <v>298</v>
      </c>
      <c r="AR419">
        <f t="shared" si="127"/>
        <v>2366775</v>
      </c>
      <c r="AS419" s="1">
        <v>11</v>
      </c>
      <c r="AU419" s="1"/>
      <c r="AW419" s="53"/>
      <c r="AX419" s="117"/>
    </row>
    <row r="420" spans="1:50" ht="14" hidden="1" customHeight="1" outlineLevel="1" x14ac:dyDescent="0.2">
      <c r="A420" t="s">
        <v>1463</v>
      </c>
      <c r="B420" s="9" t="s">
        <v>2109</v>
      </c>
      <c r="C420" s="1">
        <f t="shared" si="125"/>
        <v>425</v>
      </c>
      <c r="D420" s="7">
        <f>IF(N420&gt;0, RANK(N420,(N420:P420,Q420:AE420)),0)</f>
        <v>2</v>
      </c>
      <c r="E420" s="7">
        <f>IF(O420&gt;0,RANK(O420,(N420:P420,Q420:AE420)),0)</f>
        <v>1</v>
      </c>
      <c r="F420" s="7">
        <f t="shared" si="128"/>
        <v>4</v>
      </c>
      <c r="G420" s="1">
        <f t="shared" si="134"/>
        <v>240</v>
      </c>
      <c r="H420" s="2">
        <f t="shared" si="135"/>
        <v>0.56470588235294117</v>
      </c>
      <c r="I420" s="8"/>
      <c r="J420" s="2">
        <f t="shared" si="129"/>
        <v>0.18823529411764706</v>
      </c>
      <c r="K420" s="2">
        <f t="shared" si="130"/>
        <v>0.75294117647058822</v>
      </c>
      <c r="L420" s="2">
        <f t="shared" si="131"/>
        <v>2.823529411764706E-2</v>
      </c>
      <c r="M420" s="2">
        <f t="shared" si="132"/>
        <v>3.0588235294117659E-2</v>
      </c>
      <c r="N420" s="56">
        <v>80</v>
      </c>
      <c r="O420" s="56">
        <v>320</v>
      </c>
      <c r="P420" s="56">
        <v>12</v>
      </c>
      <c r="Q420" s="56"/>
      <c r="R420" s="56"/>
      <c r="S420" s="56"/>
      <c r="T420" s="57"/>
      <c r="X420" s="53">
        <v>0</v>
      </c>
      <c r="Y420" s="53">
        <v>13</v>
      </c>
      <c r="Z420" s="53"/>
      <c r="AA420" s="53"/>
      <c r="AB420" s="53"/>
      <c r="AG420" t="str">
        <f t="shared" si="133"/>
        <v>Sebec</v>
      </c>
      <c r="AH420" t="s">
        <v>655</v>
      </c>
      <c r="AI420">
        <v>2</v>
      </c>
      <c r="AK420">
        <v>2</v>
      </c>
      <c r="AL420" s="91">
        <v>23</v>
      </c>
      <c r="AM420" s="93">
        <v>21</v>
      </c>
      <c r="AN420" s="93">
        <v>85</v>
      </c>
      <c r="AO420" s="96">
        <v>66950</v>
      </c>
      <c r="AP420" s="96">
        <f t="shared" si="126"/>
        <v>23021</v>
      </c>
      <c r="AQ420" t="s">
        <v>298</v>
      </c>
      <c r="AR420">
        <f t="shared" si="127"/>
        <v>2366950</v>
      </c>
      <c r="AS420" s="1">
        <v>7</v>
      </c>
      <c r="AU420" s="1"/>
      <c r="AW420" s="53"/>
      <c r="AX420" s="117"/>
    </row>
    <row r="421" spans="1:50" ht="14" hidden="1" customHeight="1" outlineLevel="1" x14ac:dyDescent="0.2">
      <c r="A421" t="s">
        <v>2380</v>
      </c>
      <c r="B421" s="9" t="s">
        <v>2109</v>
      </c>
      <c r="C421" s="1">
        <f t="shared" si="125"/>
        <v>41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 t="shared" si="128"/>
        <v>0</v>
      </c>
      <c r="G421" s="1">
        <f t="shared" si="134"/>
        <v>19</v>
      </c>
      <c r="H421" s="2">
        <f t="shared" si="135"/>
        <v>0.46341463414634149</v>
      </c>
      <c r="I421" s="8"/>
      <c r="J421" s="2">
        <f t="shared" si="129"/>
        <v>0.26829268292682928</v>
      </c>
      <c r="K421" s="2">
        <f t="shared" si="130"/>
        <v>0.73170731707317072</v>
      </c>
      <c r="L421" s="2">
        <f t="shared" si="131"/>
        <v>0</v>
      </c>
      <c r="M421" s="2">
        <f t="shared" si="132"/>
        <v>0</v>
      </c>
      <c r="N421" s="56">
        <v>11</v>
      </c>
      <c r="O421" s="56">
        <v>30</v>
      </c>
      <c r="P421" s="56">
        <v>0</v>
      </c>
      <c r="Q421" s="56"/>
      <c r="R421" s="56"/>
      <c r="S421" s="56"/>
      <c r="T421" s="57"/>
      <c r="X421" s="53">
        <v>0</v>
      </c>
      <c r="Y421" s="53">
        <v>0</v>
      </c>
      <c r="Z421" s="53"/>
      <c r="AA421" s="53"/>
      <c r="AB421" s="53"/>
      <c r="AG421" t="str">
        <f t="shared" si="133"/>
        <v>Seboeis</v>
      </c>
      <c r="AH421" t="s">
        <v>1369</v>
      </c>
      <c r="AI421">
        <v>2</v>
      </c>
      <c r="AK421">
        <v>2</v>
      </c>
      <c r="AL421" s="91">
        <v>23</v>
      </c>
      <c r="AM421" s="93">
        <v>19</v>
      </c>
      <c r="AN421" s="93">
        <v>275</v>
      </c>
      <c r="AO421" s="96">
        <v>67160</v>
      </c>
      <c r="AP421" s="96">
        <f t="shared" si="126"/>
        <v>23019</v>
      </c>
      <c r="AQ421" t="s">
        <v>15</v>
      </c>
      <c r="AR421">
        <f t="shared" si="127"/>
        <v>2367160</v>
      </c>
      <c r="AS421" s="1">
        <v>0</v>
      </c>
      <c r="AU421" s="1"/>
      <c r="AW421" s="53"/>
      <c r="AX421" s="117"/>
    </row>
    <row r="422" spans="1:50" ht="14" hidden="1" customHeight="1" outlineLevel="1" x14ac:dyDescent="0.2">
      <c r="A422" t="s">
        <v>1398</v>
      </c>
      <c r="B422" s="9" t="s">
        <v>2109</v>
      </c>
      <c r="C422" s="1">
        <f t="shared" si="125"/>
        <v>838</v>
      </c>
      <c r="D422" s="7">
        <f>IF(N422&gt;0, RANK(N422,(N422:P422,Q422:AE422)),0)</f>
        <v>1</v>
      </c>
      <c r="E422" s="7">
        <f>IF(O422&gt;0,RANK(O422,(N422:P422,Q422:AE422)),0)</f>
        <v>2</v>
      </c>
      <c r="F422" s="7">
        <f t="shared" si="128"/>
        <v>3</v>
      </c>
      <c r="G422" s="1">
        <f t="shared" si="134"/>
        <v>41</v>
      </c>
      <c r="H422" s="2">
        <f t="shared" si="135"/>
        <v>4.8926014319809072E-2</v>
      </c>
      <c r="I422" s="8"/>
      <c r="J422" s="2">
        <f t="shared" si="129"/>
        <v>0.49164677804295942</v>
      </c>
      <c r="K422" s="2">
        <f t="shared" si="130"/>
        <v>0.44272076372315033</v>
      </c>
      <c r="L422" s="2">
        <f t="shared" si="131"/>
        <v>5.6085918854415273E-2</v>
      </c>
      <c r="M422" s="2">
        <f t="shared" si="132"/>
        <v>9.546539379474972E-3</v>
      </c>
      <c r="N422" s="56">
        <v>412</v>
      </c>
      <c r="O422" s="56">
        <v>371</v>
      </c>
      <c r="P422" s="56">
        <v>47</v>
      </c>
      <c r="Q422" s="56"/>
      <c r="R422" s="56"/>
      <c r="S422" s="56"/>
      <c r="T422" s="57"/>
      <c r="X422" s="53">
        <v>0</v>
      </c>
      <c r="Y422" s="53">
        <v>8</v>
      </c>
      <c r="Z422" s="53"/>
      <c r="AA422" s="53"/>
      <c r="AB422" s="53"/>
      <c r="AG422" t="str">
        <f t="shared" si="133"/>
        <v>Sedgwick</v>
      </c>
      <c r="AH422" t="s">
        <v>12</v>
      </c>
      <c r="AI422">
        <v>2</v>
      </c>
      <c r="AK422">
        <v>2</v>
      </c>
      <c r="AL422" s="91">
        <v>23</v>
      </c>
      <c r="AM422" s="93">
        <v>9</v>
      </c>
      <c r="AN422" s="93">
        <v>130</v>
      </c>
      <c r="AO422" s="96">
        <v>67300</v>
      </c>
      <c r="AP422" s="96">
        <f t="shared" si="126"/>
        <v>23009</v>
      </c>
      <c r="AQ422" t="s">
        <v>298</v>
      </c>
      <c r="AR422">
        <f t="shared" si="127"/>
        <v>2367300</v>
      </c>
      <c r="AS422" s="1">
        <v>13</v>
      </c>
      <c r="AU422" s="1"/>
      <c r="AW422" s="53"/>
      <c r="AX422" s="117"/>
    </row>
    <row r="423" spans="1:50" ht="14" hidden="1" customHeight="1" outlineLevel="1" x14ac:dyDescent="0.2">
      <c r="A423" t="s">
        <v>520</v>
      </c>
      <c r="B423" s="9" t="s">
        <v>2109</v>
      </c>
      <c r="C423" s="1">
        <f t="shared" si="125"/>
        <v>1781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 t="shared" si="128"/>
        <v>3</v>
      </c>
      <c r="G423" s="1">
        <f t="shared" si="134"/>
        <v>641</v>
      </c>
      <c r="H423" s="2">
        <f t="shared" si="135"/>
        <v>0.35991016282987087</v>
      </c>
      <c r="I423" s="8"/>
      <c r="J423" s="2">
        <f t="shared" si="129"/>
        <v>0.29084783829309374</v>
      </c>
      <c r="K423" s="2">
        <f t="shared" si="130"/>
        <v>0.65075800112296467</v>
      </c>
      <c r="L423" s="2">
        <f t="shared" si="131"/>
        <v>3.9865244244806287E-2</v>
      </c>
      <c r="M423" s="2">
        <f t="shared" si="132"/>
        <v>1.8528916339135358E-2</v>
      </c>
      <c r="N423" s="56">
        <v>518</v>
      </c>
      <c r="O423" s="56">
        <v>1159</v>
      </c>
      <c r="P423" s="56">
        <v>71</v>
      </c>
      <c r="Q423" s="56"/>
      <c r="R423" s="56"/>
      <c r="S423" s="56"/>
      <c r="T423" s="57"/>
      <c r="X423" s="53">
        <v>0</v>
      </c>
      <c r="Y423" s="53">
        <v>33</v>
      </c>
      <c r="Z423" s="53"/>
      <c r="AA423" s="53"/>
      <c r="AB423" s="53"/>
      <c r="AG423" t="str">
        <f t="shared" si="133"/>
        <v>Shapleigh</v>
      </c>
      <c r="AH423" t="s">
        <v>733</v>
      </c>
      <c r="AI423">
        <v>1</v>
      </c>
      <c r="AK423">
        <v>2</v>
      </c>
      <c r="AL423" s="91">
        <v>23</v>
      </c>
      <c r="AM423" s="93">
        <v>31</v>
      </c>
      <c r="AN423" s="93">
        <v>120</v>
      </c>
      <c r="AO423" s="96">
        <v>67475</v>
      </c>
      <c r="AP423" s="96">
        <f t="shared" si="126"/>
        <v>23031</v>
      </c>
      <c r="AQ423" t="s">
        <v>298</v>
      </c>
      <c r="AR423">
        <f t="shared" si="127"/>
        <v>2367475</v>
      </c>
      <c r="AS423" s="1">
        <v>21</v>
      </c>
      <c r="AU423" s="1"/>
      <c r="AW423" s="53"/>
      <c r="AX423" s="117"/>
    </row>
    <row r="424" spans="1:50" ht="14" hidden="1" customHeight="1" outlineLevel="1" x14ac:dyDescent="0.2">
      <c r="A424" t="s">
        <v>1091</v>
      </c>
      <c r="B424" s="9" t="s">
        <v>2109</v>
      </c>
      <c r="C424" s="1">
        <f t="shared" si="125"/>
        <v>661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 t="shared" si="128"/>
        <v>3</v>
      </c>
      <c r="G424" s="1">
        <f t="shared" si="134"/>
        <v>434</v>
      </c>
      <c r="H424" s="2">
        <f t="shared" si="135"/>
        <v>0.65658093797276851</v>
      </c>
      <c r="I424" s="8"/>
      <c r="J424" s="2">
        <f t="shared" si="129"/>
        <v>0.14674735249621784</v>
      </c>
      <c r="K424" s="2">
        <f t="shared" si="130"/>
        <v>0.80332829046898635</v>
      </c>
      <c r="L424" s="2">
        <f t="shared" si="131"/>
        <v>2.8744326777609682E-2</v>
      </c>
      <c r="M424" s="2">
        <f t="shared" si="132"/>
        <v>2.1180030257186126E-2</v>
      </c>
      <c r="N424" s="56">
        <v>97</v>
      </c>
      <c r="O424" s="56">
        <v>531</v>
      </c>
      <c r="P424" s="56">
        <v>19</v>
      </c>
      <c r="Q424" s="56"/>
      <c r="R424" s="56"/>
      <c r="S424" s="56"/>
      <c r="T424" s="57"/>
      <c r="X424" s="53">
        <v>0</v>
      </c>
      <c r="Y424" s="53">
        <v>14</v>
      </c>
      <c r="Z424" s="53"/>
      <c r="AA424" s="53"/>
      <c r="AB424" s="53"/>
      <c r="AG424" t="str">
        <f t="shared" si="133"/>
        <v>Sherman</v>
      </c>
      <c r="AH424" t="s">
        <v>2472</v>
      </c>
      <c r="AI424">
        <v>2</v>
      </c>
      <c r="AK424">
        <v>2</v>
      </c>
      <c r="AL424" s="91">
        <v>23</v>
      </c>
      <c r="AM424" s="93">
        <v>3</v>
      </c>
      <c r="AN424" s="93">
        <v>290</v>
      </c>
      <c r="AO424" s="96">
        <v>67790</v>
      </c>
      <c r="AP424" s="96">
        <f t="shared" si="126"/>
        <v>23003</v>
      </c>
      <c r="AQ424" t="s">
        <v>298</v>
      </c>
      <c r="AR424">
        <f t="shared" si="127"/>
        <v>2367790</v>
      </c>
      <c r="AS424" s="1">
        <v>8</v>
      </c>
      <c r="AU424" s="1"/>
      <c r="AW424" s="53"/>
      <c r="AX424" s="117"/>
    </row>
    <row r="425" spans="1:50" ht="14" hidden="1" customHeight="1" outlineLevel="1" x14ac:dyDescent="0.2">
      <c r="A425" t="s">
        <v>2388</v>
      </c>
      <c r="B425" s="9" t="s">
        <v>2109</v>
      </c>
      <c r="C425" s="1">
        <f t="shared" si="125"/>
        <v>132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 t="shared" si="128"/>
        <v>3</v>
      </c>
      <c r="G425" s="1">
        <f t="shared" si="134"/>
        <v>88</v>
      </c>
      <c r="H425" s="2">
        <f t="shared" si="135"/>
        <v>0.66666666666666663</v>
      </c>
      <c r="I425" s="8"/>
      <c r="J425" s="2">
        <f t="shared" si="129"/>
        <v>0.15909090909090909</v>
      </c>
      <c r="K425" s="2">
        <f t="shared" si="130"/>
        <v>0.8257575757575758</v>
      </c>
      <c r="L425" s="2">
        <f t="shared" si="131"/>
        <v>7.575757575757576E-3</v>
      </c>
      <c r="M425" s="2">
        <f t="shared" si="132"/>
        <v>7.5757575757575621E-3</v>
      </c>
      <c r="N425" s="56">
        <v>21</v>
      </c>
      <c r="O425" s="56">
        <v>109</v>
      </c>
      <c r="P425" s="56">
        <v>1</v>
      </c>
      <c r="Q425" s="56"/>
      <c r="R425" s="56"/>
      <c r="S425" s="56"/>
      <c r="T425" s="57"/>
      <c r="X425" s="53">
        <v>0</v>
      </c>
      <c r="Y425" s="53">
        <v>1</v>
      </c>
      <c r="Z425" s="53"/>
      <c r="AA425" s="53"/>
      <c r="AB425" s="53"/>
      <c r="AG425" t="str">
        <f t="shared" si="133"/>
        <v>Shirley</v>
      </c>
      <c r="AH425" t="s">
        <v>655</v>
      </c>
      <c r="AI425">
        <v>2</v>
      </c>
      <c r="AK425">
        <v>2</v>
      </c>
      <c r="AL425" s="91">
        <v>23</v>
      </c>
      <c r="AM425" s="93">
        <v>21</v>
      </c>
      <c r="AN425" s="93">
        <v>90</v>
      </c>
      <c r="AO425" s="96">
        <v>68140</v>
      </c>
      <c r="AP425" s="96">
        <f t="shared" si="126"/>
        <v>23021</v>
      </c>
      <c r="AQ425" t="s">
        <v>298</v>
      </c>
      <c r="AR425">
        <f t="shared" si="127"/>
        <v>2368140</v>
      </c>
      <c r="AS425" s="1">
        <v>2</v>
      </c>
      <c r="AU425" s="1"/>
      <c r="AW425" s="53"/>
      <c r="AX425" s="117"/>
    </row>
    <row r="426" spans="1:50" ht="14" hidden="1" customHeight="1" outlineLevel="1" x14ac:dyDescent="0.2">
      <c r="A426" t="s">
        <v>1321</v>
      </c>
      <c r="B426" s="9" t="s">
        <v>2109</v>
      </c>
      <c r="C426" s="1">
        <f t="shared" si="125"/>
        <v>2954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 t="shared" si="128"/>
        <v>3</v>
      </c>
      <c r="G426" s="1">
        <f t="shared" si="134"/>
        <v>994</v>
      </c>
      <c r="H426" s="2">
        <f t="shared" si="135"/>
        <v>0.33649289099526064</v>
      </c>
      <c r="I426" s="8"/>
      <c r="J426" s="2">
        <f t="shared" si="129"/>
        <v>0.30365605958023018</v>
      </c>
      <c r="K426" s="2">
        <f t="shared" si="130"/>
        <v>0.64014895057549082</v>
      </c>
      <c r="L426" s="2">
        <f t="shared" si="131"/>
        <v>3.8253215978334462E-2</v>
      </c>
      <c r="M426" s="2">
        <f t="shared" si="132"/>
        <v>1.7941773865944491E-2</v>
      </c>
      <c r="N426" s="56">
        <v>897</v>
      </c>
      <c r="O426" s="56">
        <v>1891</v>
      </c>
      <c r="P426" s="56">
        <v>113</v>
      </c>
      <c r="Q426" s="56"/>
      <c r="R426" s="56"/>
      <c r="S426" s="56"/>
      <c r="T426" s="57"/>
      <c r="X426" s="53">
        <v>0</v>
      </c>
      <c r="Y426" s="53">
        <v>53</v>
      </c>
      <c r="Z426" s="53"/>
      <c r="AA426" s="53"/>
      <c r="AB426" s="53"/>
      <c r="AG426" t="str">
        <f t="shared" si="133"/>
        <v>Sidney</v>
      </c>
      <c r="AH426" t="s">
        <v>270</v>
      </c>
      <c r="AI426">
        <v>2</v>
      </c>
      <c r="AK426">
        <v>2</v>
      </c>
      <c r="AL426" s="91">
        <v>23</v>
      </c>
      <c r="AM426" s="93">
        <v>11</v>
      </c>
      <c r="AN426" s="93">
        <v>105</v>
      </c>
      <c r="AO426" s="96">
        <v>68385</v>
      </c>
      <c r="AP426" s="96">
        <f t="shared" si="126"/>
        <v>23011</v>
      </c>
      <c r="AQ426" t="s">
        <v>298</v>
      </c>
      <c r="AR426">
        <f t="shared" si="127"/>
        <v>2368385</v>
      </c>
      <c r="AS426" s="1">
        <v>27</v>
      </c>
      <c r="AU426" s="1"/>
      <c r="AW426" s="53"/>
      <c r="AX426" s="117"/>
    </row>
    <row r="427" spans="1:50" ht="14" hidden="1" customHeight="1" outlineLevel="1" x14ac:dyDescent="0.2">
      <c r="A427" t="s">
        <v>73</v>
      </c>
      <c r="B427" s="9" t="s">
        <v>2109</v>
      </c>
      <c r="C427" s="1">
        <f t="shared" si="125"/>
        <v>4172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 t="shared" si="128"/>
        <v>3</v>
      </c>
      <c r="G427" s="1">
        <f t="shared" si="134"/>
        <v>1089</v>
      </c>
      <c r="H427" s="2">
        <f t="shared" si="135"/>
        <v>0.26102588686481304</v>
      </c>
      <c r="I427" s="8"/>
      <c r="J427" s="2">
        <f t="shared" si="129"/>
        <v>0.32070949185043146</v>
      </c>
      <c r="K427" s="2">
        <f t="shared" si="130"/>
        <v>0.5817353787152445</v>
      </c>
      <c r="L427" s="2">
        <f t="shared" si="131"/>
        <v>8.029721955896453E-2</v>
      </c>
      <c r="M427" s="2">
        <f t="shared" si="132"/>
        <v>1.7257909875359564E-2</v>
      </c>
      <c r="N427" s="56">
        <v>1338</v>
      </c>
      <c r="O427" s="56">
        <v>2427</v>
      </c>
      <c r="P427" s="56">
        <v>335</v>
      </c>
      <c r="Q427" s="56"/>
      <c r="R427" s="56"/>
      <c r="S427" s="56"/>
      <c r="T427" s="57"/>
      <c r="X427" s="53">
        <v>0</v>
      </c>
      <c r="Y427" s="53">
        <v>72</v>
      </c>
      <c r="Z427" s="53"/>
      <c r="AA427" s="53"/>
      <c r="AB427" s="53"/>
      <c r="AG427" t="str">
        <f t="shared" si="133"/>
        <v>Skowhegan</v>
      </c>
      <c r="AH427" t="s">
        <v>1798</v>
      </c>
      <c r="AI427">
        <v>2</v>
      </c>
      <c r="AK427">
        <v>2</v>
      </c>
      <c r="AL427" s="91">
        <v>23</v>
      </c>
      <c r="AM427" s="93">
        <v>25</v>
      </c>
      <c r="AN427" s="93">
        <v>140</v>
      </c>
      <c r="AO427" s="96">
        <v>68910</v>
      </c>
      <c r="AP427" s="96">
        <f t="shared" si="126"/>
        <v>23025</v>
      </c>
      <c r="AQ427" t="s">
        <v>298</v>
      </c>
      <c r="AR427">
        <f t="shared" si="127"/>
        <v>2368910</v>
      </c>
      <c r="AS427" s="1">
        <v>73</v>
      </c>
      <c r="AU427" s="1"/>
      <c r="AW427" s="53"/>
      <c r="AX427" s="117"/>
    </row>
    <row r="428" spans="1:50" ht="14" hidden="1" customHeight="1" outlineLevel="1" x14ac:dyDescent="0.2">
      <c r="A428" t="s">
        <v>1016</v>
      </c>
      <c r="B428" s="9" t="s">
        <v>2109</v>
      </c>
      <c r="C428" s="1">
        <f t="shared" si="125"/>
        <v>636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 t="shared" si="128"/>
        <v>3</v>
      </c>
      <c r="G428" s="1">
        <f t="shared" si="134"/>
        <v>182</v>
      </c>
      <c r="H428" s="2">
        <f t="shared" si="135"/>
        <v>0.28616352201257861</v>
      </c>
      <c r="I428" s="8"/>
      <c r="J428" s="2">
        <f t="shared" si="129"/>
        <v>0.31603773584905659</v>
      </c>
      <c r="K428" s="2">
        <f t="shared" si="130"/>
        <v>0.60220125786163525</v>
      </c>
      <c r="L428" s="2">
        <f t="shared" si="131"/>
        <v>6.1320754716981132E-2</v>
      </c>
      <c r="M428" s="2">
        <f t="shared" si="132"/>
        <v>2.0440251572327026E-2</v>
      </c>
      <c r="N428" s="56">
        <v>201</v>
      </c>
      <c r="O428" s="56">
        <v>383</v>
      </c>
      <c r="P428" s="56">
        <v>39</v>
      </c>
      <c r="Q428" s="56"/>
      <c r="R428" s="56"/>
      <c r="S428" s="56"/>
      <c r="T428" s="57"/>
      <c r="X428" s="53">
        <v>0</v>
      </c>
      <c r="Y428" s="53">
        <v>13</v>
      </c>
      <c r="Z428" s="53"/>
      <c r="AA428" s="53"/>
      <c r="AB428" s="53"/>
      <c r="AG428" t="str">
        <f t="shared" si="133"/>
        <v>Smithfield</v>
      </c>
      <c r="AH428" t="s">
        <v>1798</v>
      </c>
      <c r="AI428">
        <v>2</v>
      </c>
      <c r="AK428">
        <v>2</v>
      </c>
      <c r="AL428" s="91">
        <v>23</v>
      </c>
      <c r="AM428" s="93">
        <v>25</v>
      </c>
      <c r="AN428" s="93">
        <v>145</v>
      </c>
      <c r="AO428" s="96">
        <v>69155</v>
      </c>
      <c r="AP428" s="96">
        <f t="shared" si="126"/>
        <v>23025</v>
      </c>
      <c r="AQ428" t="s">
        <v>298</v>
      </c>
      <c r="AR428">
        <f t="shared" si="127"/>
        <v>2369155</v>
      </c>
      <c r="AS428" s="1">
        <v>7</v>
      </c>
      <c r="AU428" s="1"/>
      <c r="AW428" s="53"/>
      <c r="AX428" s="117"/>
    </row>
    <row r="429" spans="1:50" ht="14" hidden="1" customHeight="1" outlineLevel="1" x14ac:dyDescent="0.2">
      <c r="A429" t="s">
        <v>437</v>
      </c>
      <c r="B429" s="9" t="s">
        <v>2109</v>
      </c>
      <c r="C429" s="1">
        <f t="shared" si="125"/>
        <v>154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 t="shared" si="128"/>
        <v>3</v>
      </c>
      <c r="G429" s="1">
        <f t="shared" si="134"/>
        <v>91</v>
      </c>
      <c r="H429" s="2">
        <f t="shared" si="135"/>
        <v>0.59090909090909094</v>
      </c>
      <c r="I429" s="8"/>
      <c r="J429" s="2">
        <f t="shared" si="129"/>
        <v>0.18181818181818182</v>
      </c>
      <c r="K429" s="2">
        <f t="shared" si="130"/>
        <v>0.77272727272727271</v>
      </c>
      <c r="L429" s="2">
        <f t="shared" si="131"/>
        <v>2.5974025974025976E-2</v>
      </c>
      <c r="M429" s="2">
        <f t="shared" si="132"/>
        <v>1.9480519480519438E-2</v>
      </c>
      <c r="N429" s="56">
        <v>28</v>
      </c>
      <c r="O429" s="56">
        <v>119</v>
      </c>
      <c r="P429" s="56">
        <v>4</v>
      </c>
      <c r="Q429" s="56"/>
      <c r="R429" s="56"/>
      <c r="S429" s="56"/>
      <c r="T429" s="57"/>
      <c r="X429" s="53">
        <v>0</v>
      </c>
      <c r="Y429" s="53">
        <v>3</v>
      </c>
      <c r="Z429" s="53"/>
      <c r="AA429" s="53"/>
      <c r="AB429" s="53"/>
      <c r="AG429" t="str">
        <f t="shared" si="133"/>
        <v>Smyrna</v>
      </c>
      <c r="AH429" t="s">
        <v>2472</v>
      </c>
      <c r="AI429">
        <v>2</v>
      </c>
      <c r="AK429">
        <v>2</v>
      </c>
      <c r="AL429" s="91">
        <v>23</v>
      </c>
      <c r="AM429" s="93">
        <v>3</v>
      </c>
      <c r="AN429" s="93">
        <v>295</v>
      </c>
      <c r="AO429" s="96">
        <v>69260</v>
      </c>
      <c r="AP429" s="96">
        <f t="shared" si="126"/>
        <v>23003</v>
      </c>
      <c r="AQ429" t="s">
        <v>298</v>
      </c>
      <c r="AR429">
        <f t="shared" si="127"/>
        <v>2369260</v>
      </c>
      <c r="AS429" s="1">
        <v>5</v>
      </c>
      <c r="AU429" s="1"/>
      <c r="AW429" s="53"/>
      <c r="AX429" s="117"/>
    </row>
    <row r="430" spans="1:50" ht="14" hidden="1" customHeight="1" outlineLevel="1" x14ac:dyDescent="0.2">
      <c r="A430" t="s">
        <v>438</v>
      </c>
      <c r="B430" s="9" t="s">
        <v>2109</v>
      </c>
      <c r="C430" s="1">
        <f t="shared" si="125"/>
        <v>625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 t="shared" si="128"/>
        <v>3</v>
      </c>
      <c r="G430" s="1">
        <f t="shared" si="134"/>
        <v>202</v>
      </c>
      <c r="H430" s="2">
        <f t="shared" si="135"/>
        <v>0.32319999999999999</v>
      </c>
      <c r="I430" s="8"/>
      <c r="J430" s="2">
        <f t="shared" si="129"/>
        <v>0.25280000000000002</v>
      </c>
      <c r="K430" s="2">
        <f t="shared" si="130"/>
        <v>0.57599999999999996</v>
      </c>
      <c r="L430" s="2">
        <f t="shared" si="131"/>
        <v>0.1424</v>
      </c>
      <c r="M430" s="2">
        <f t="shared" si="132"/>
        <v>2.880000000000002E-2</v>
      </c>
      <c r="N430" s="56">
        <v>158</v>
      </c>
      <c r="O430" s="56">
        <v>360</v>
      </c>
      <c r="P430" s="56">
        <v>89</v>
      </c>
      <c r="Q430" s="56"/>
      <c r="R430" s="56"/>
      <c r="S430" s="56"/>
      <c r="T430" s="57"/>
      <c r="X430" s="53">
        <v>0</v>
      </c>
      <c r="Y430" s="53">
        <v>18</v>
      </c>
      <c r="Z430" s="53"/>
      <c r="AA430" s="53"/>
      <c r="AB430" s="53"/>
      <c r="AG430" t="str">
        <f t="shared" si="133"/>
        <v>Solon</v>
      </c>
      <c r="AH430" t="s">
        <v>1798</v>
      </c>
      <c r="AI430">
        <v>2</v>
      </c>
      <c r="AK430">
        <v>2</v>
      </c>
      <c r="AL430" s="91">
        <v>23</v>
      </c>
      <c r="AM430" s="93">
        <v>25</v>
      </c>
      <c r="AN430" s="93">
        <v>150</v>
      </c>
      <c r="AO430" s="96">
        <v>69505</v>
      </c>
      <c r="AP430" s="96">
        <f t="shared" si="126"/>
        <v>23025</v>
      </c>
      <c r="AQ430" t="s">
        <v>298</v>
      </c>
      <c r="AR430">
        <f t="shared" si="127"/>
        <v>2369505</v>
      </c>
      <c r="AS430" s="1">
        <v>2</v>
      </c>
      <c r="AU430" s="1"/>
      <c r="AW430" s="53"/>
      <c r="AX430" s="117"/>
    </row>
    <row r="431" spans="1:50" ht="14" hidden="1" customHeight="1" outlineLevel="1" x14ac:dyDescent="0.2">
      <c r="A431" t="s">
        <v>777</v>
      </c>
      <c r="B431" s="9" t="s">
        <v>2109</v>
      </c>
      <c r="C431" s="1">
        <f t="shared" si="125"/>
        <v>358</v>
      </c>
      <c r="D431" s="7">
        <f>IF(N431&gt;0, RANK(N431,(N431:P431,Q431:AE431)),0)</f>
        <v>2</v>
      </c>
      <c r="E431" s="7">
        <f>IF(O431&gt;0,RANK(O431,(N431:P431,Q431:AE431)),0)</f>
        <v>1</v>
      </c>
      <c r="F431" s="7">
        <f t="shared" si="128"/>
        <v>3</v>
      </c>
      <c r="G431" s="1">
        <f t="shared" si="134"/>
        <v>115</v>
      </c>
      <c r="H431" s="2">
        <f t="shared" si="135"/>
        <v>0.32122905027932963</v>
      </c>
      <c r="I431" s="8"/>
      <c r="J431" s="2">
        <f t="shared" si="129"/>
        <v>0.2988826815642458</v>
      </c>
      <c r="K431" s="2">
        <f t="shared" si="130"/>
        <v>0.62011173184357538</v>
      </c>
      <c r="L431" s="2">
        <f t="shared" si="131"/>
        <v>4.4692737430167599E-2</v>
      </c>
      <c r="M431" s="2">
        <f t="shared" si="132"/>
        <v>3.6312849162011225E-2</v>
      </c>
      <c r="N431" s="56">
        <v>107</v>
      </c>
      <c r="O431" s="56">
        <v>222</v>
      </c>
      <c r="P431" s="56">
        <v>16</v>
      </c>
      <c r="Q431" s="56"/>
      <c r="R431" s="56"/>
      <c r="S431" s="56"/>
      <c r="T431" s="57"/>
      <c r="X431" s="53">
        <v>0</v>
      </c>
      <c r="Y431" s="53">
        <v>13</v>
      </c>
      <c r="Z431" s="53"/>
      <c r="AA431" s="53"/>
      <c r="AB431" s="53"/>
      <c r="AG431" t="str">
        <f t="shared" si="133"/>
        <v>Somerville</v>
      </c>
      <c r="AH431" t="s">
        <v>181</v>
      </c>
      <c r="AI431">
        <v>1</v>
      </c>
      <c r="AK431">
        <v>2</v>
      </c>
      <c r="AL431" s="91">
        <v>23</v>
      </c>
      <c r="AM431" s="93">
        <v>15</v>
      </c>
      <c r="AN431" s="93">
        <v>70</v>
      </c>
      <c r="AO431" s="96">
        <v>69645</v>
      </c>
      <c r="AP431" s="96">
        <f t="shared" si="126"/>
        <v>23015</v>
      </c>
      <c r="AQ431" t="s">
        <v>298</v>
      </c>
      <c r="AR431">
        <f t="shared" si="127"/>
        <v>2369645</v>
      </c>
      <c r="AS431" s="1">
        <v>3</v>
      </c>
      <c r="AU431" s="1"/>
      <c r="AW431" s="53"/>
      <c r="AX431" s="117"/>
    </row>
    <row r="432" spans="1:50" ht="14" hidden="1" customHeight="1" outlineLevel="1" x14ac:dyDescent="0.2">
      <c r="A432" t="s">
        <v>789</v>
      </c>
      <c r="B432" s="9" t="s">
        <v>2109</v>
      </c>
      <c r="C432" s="1">
        <f t="shared" si="125"/>
        <v>188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 t="shared" si="128"/>
        <v>3</v>
      </c>
      <c r="G432" s="1">
        <f t="shared" si="134"/>
        <v>31</v>
      </c>
      <c r="H432" s="2">
        <f t="shared" si="135"/>
        <v>0.16489361702127658</v>
      </c>
      <c r="I432" s="8"/>
      <c r="J432" s="2">
        <f t="shared" si="129"/>
        <v>0.38297872340425532</v>
      </c>
      <c r="K432" s="2">
        <f t="shared" si="130"/>
        <v>0.5478723404255319</v>
      </c>
      <c r="L432" s="2">
        <f t="shared" si="131"/>
        <v>5.3191489361702128E-2</v>
      </c>
      <c r="M432" s="2">
        <f t="shared" si="132"/>
        <v>1.5957446808510654E-2</v>
      </c>
      <c r="N432" s="56">
        <v>72</v>
      </c>
      <c r="O432" s="56">
        <v>103</v>
      </c>
      <c r="P432" s="56">
        <v>10</v>
      </c>
      <c r="Q432" s="56"/>
      <c r="R432" s="56"/>
      <c r="S432" s="56"/>
      <c r="T432" s="57"/>
      <c r="X432" s="53">
        <v>0</v>
      </c>
      <c r="Y432" s="53">
        <v>3</v>
      </c>
      <c r="Z432" s="53"/>
      <c r="AA432" s="53"/>
      <c r="AB432" s="53"/>
      <c r="AG432" t="str">
        <f t="shared" si="133"/>
        <v>Sorrento</v>
      </c>
      <c r="AH432" t="s">
        <v>12</v>
      </c>
      <c r="AI432">
        <v>2</v>
      </c>
      <c r="AK432">
        <v>2</v>
      </c>
      <c r="AL432" s="91">
        <v>23</v>
      </c>
      <c r="AM432" s="93">
        <v>9</v>
      </c>
      <c r="AN432" s="93">
        <v>135</v>
      </c>
      <c r="AO432" s="96">
        <v>69750</v>
      </c>
      <c r="AP432" s="96">
        <f t="shared" si="126"/>
        <v>23009</v>
      </c>
      <c r="AQ432" t="s">
        <v>298</v>
      </c>
      <c r="AR432">
        <f t="shared" si="127"/>
        <v>2369750</v>
      </c>
      <c r="AS432" s="1">
        <v>3</v>
      </c>
      <c r="AU432" s="1"/>
      <c r="AW432" s="53"/>
      <c r="AX432" s="117"/>
    </row>
    <row r="433" spans="1:50" ht="14" hidden="1" customHeight="1" outlineLevel="1" x14ac:dyDescent="0.2">
      <c r="A433" t="s">
        <v>1888</v>
      </c>
      <c r="B433" s="9" t="s">
        <v>2109</v>
      </c>
      <c r="C433" s="1">
        <f t="shared" si="125"/>
        <v>4628</v>
      </c>
      <c r="D433" s="7">
        <f>IF(N433&gt;0, RANK(N433,(N433:P433,Q433:AE433)),0)</f>
        <v>1</v>
      </c>
      <c r="E433" s="7">
        <f>IF(O433&gt;0,RANK(O433,(N433:P433,Q433:AE433)),0)</f>
        <v>2</v>
      </c>
      <c r="F433" s="7">
        <f t="shared" si="128"/>
        <v>3</v>
      </c>
      <c r="G433" s="1">
        <f t="shared" si="134"/>
        <v>294</v>
      </c>
      <c r="H433" s="2">
        <f t="shared" si="135"/>
        <v>6.3526361279170274E-2</v>
      </c>
      <c r="I433" s="8"/>
      <c r="J433" s="2">
        <f t="shared" si="129"/>
        <v>0.50345721694036305</v>
      </c>
      <c r="K433" s="2">
        <f t="shared" si="130"/>
        <v>0.43993085566119272</v>
      </c>
      <c r="L433" s="2">
        <f t="shared" si="131"/>
        <v>3.5220397579948139E-2</v>
      </c>
      <c r="M433" s="2">
        <f t="shared" si="132"/>
        <v>2.139152981849609E-2</v>
      </c>
      <c r="N433" s="56">
        <v>2330</v>
      </c>
      <c r="O433" s="56">
        <v>2036</v>
      </c>
      <c r="P433" s="56">
        <v>163</v>
      </c>
      <c r="Q433" s="56"/>
      <c r="R433" s="56"/>
      <c r="S433" s="56"/>
      <c r="T433" s="57"/>
      <c r="X433" s="53">
        <v>1</v>
      </c>
      <c r="Y433" s="53">
        <v>98</v>
      </c>
      <c r="Z433" s="53"/>
      <c r="AA433" s="53"/>
      <c r="AB433" s="53"/>
      <c r="AG433" t="str">
        <f t="shared" si="133"/>
        <v>South Berwick</v>
      </c>
      <c r="AH433" t="s">
        <v>733</v>
      </c>
      <c r="AI433">
        <v>1</v>
      </c>
      <c r="AK433">
        <v>2</v>
      </c>
      <c r="AL433" s="91">
        <v>23</v>
      </c>
      <c r="AM433" s="93">
        <v>31</v>
      </c>
      <c r="AN433" s="93">
        <v>125</v>
      </c>
      <c r="AO433" s="96">
        <v>70030</v>
      </c>
      <c r="AP433" s="96">
        <f t="shared" si="126"/>
        <v>23031</v>
      </c>
      <c r="AQ433" t="s">
        <v>298</v>
      </c>
      <c r="AR433">
        <f t="shared" si="127"/>
        <v>2370030</v>
      </c>
      <c r="AS433" s="1">
        <v>53</v>
      </c>
      <c r="AU433" s="1"/>
      <c r="AW433" s="53"/>
      <c r="AX433" s="117"/>
    </row>
    <row r="434" spans="1:50" ht="14" hidden="1" customHeight="1" outlineLevel="1" x14ac:dyDescent="0.2">
      <c r="A434" t="s">
        <v>1896</v>
      </c>
      <c r="B434" s="9" t="s">
        <v>2109</v>
      </c>
      <c r="C434" s="1">
        <f t="shared" si="125"/>
        <v>719</v>
      </c>
      <c r="D434" s="7">
        <f>IF(N434&gt;0, RANK(N434,(N434:P434,Q434:AE434)),0)</f>
        <v>1</v>
      </c>
      <c r="E434" s="7">
        <f>IF(O434&gt;0,RANK(O434,(N434:P434,Q434:AE434)),0)</f>
        <v>2</v>
      </c>
      <c r="F434" s="7">
        <f t="shared" si="128"/>
        <v>3</v>
      </c>
      <c r="G434" s="1">
        <f t="shared" si="134"/>
        <v>32</v>
      </c>
      <c r="H434" s="2">
        <f t="shared" si="135"/>
        <v>4.4506258692628649E-2</v>
      </c>
      <c r="I434" s="8"/>
      <c r="J434" s="2">
        <f t="shared" si="129"/>
        <v>0.50208623087621695</v>
      </c>
      <c r="K434" s="2">
        <f t="shared" si="130"/>
        <v>0.45757997218358831</v>
      </c>
      <c r="L434" s="2">
        <f t="shared" si="131"/>
        <v>2.7816411682892908E-2</v>
      </c>
      <c r="M434" s="2">
        <f t="shared" si="132"/>
        <v>1.2517385257301825E-2</v>
      </c>
      <c r="N434" s="56">
        <v>361</v>
      </c>
      <c r="O434" s="56">
        <v>329</v>
      </c>
      <c r="P434" s="56">
        <v>20</v>
      </c>
      <c r="Q434" s="56"/>
      <c r="R434" s="56"/>
      <c r="S434" s="56"/>
      <c r="T434" s="57"/>
      <c r="X434" s="53">
        <v>0</v>
      </c>
      <c r="Y434" s="53">
        <v>9</v>
      </c>
      <c r="Z434" s="53"/>
      <c r="AA434" s="53"/>
      <c r="AB434" s="53"/>
      <c r="AG434" t="str">
        <f t="shared" si="133"/>
        <v>South Bristol</v>
      </c>
      <c r="AH434" t="s">
        <v>181</v>
      </c>
      <c r="AI434">
        <v>1</v>
      </c>
      <c r="AK434">
        <v>2</v>
      </c>
      <c r="AL434" s="91">
        <v>23</v>
      </c>
      <c r="AM434" s="93">
        <v>15</v>
      </c>
      <c r="AN434" s="93">
        <v>75</v>
      </c>
      <c r="AO434" s="96">
        <v>70240</v>
      </c>
      <c r="AP434" s="96">
        <f t="shared" si="126"/>
        <v>23015</v>
      </c>
      <c r="AQ434" t="s">
        <v>298</v>
      </c>
      <c r="AR434">
        <f t="shared" si="127"/>
        <v>2370240</v>
      </c>
      <c r="AS434" s="1">
        <v>7</v>
      </c>
      <c r="AU434" s="1"/>
      <c r="AW434" s="53"/>
      <c r="AX434" s="117"/>
    </row>
    <row r="435" spans="1:50" ht="14" hidden="1" customHeight="1" outlineLevel="1" x14ac:dyDescent="0.2">
      <c r="A435" t="s">
        <v>804</v>
      </c>
      <c r="B435" s="9" t="s">
        <v>2109</v>
      </c>
      <c r="C435" s="1">
        <f t="shared" si="125"/>
        <v>16266</v>
      </c>
      <c r="D435" s="7">
        <f>IF(N435&gt;0, RANK(N435,(N435:P435,Q435:AE435)),0)</f>
        <v>1</v>
      </c>
      <c r="E435" s="7">
        <f>IF(O435&gt;0,RANK(O435,(N435:P435,Q435:AE435)),0)</f>
        <v>2</v>
      </c>
      <c r="F435" s="7">
        <f t="shared" si="128"/>
        <v>3</v>
      </c>
      <c r="G435" s="1">
        <f t="shared" si="134"/>
        <v>5058</v>
      </c>
      <c r="H435" s="2">
        <f t="shared" si="135"/>
        <v>0.31095536702323867</v>
      </c>
      <c r="I435" s="8"/>
      <c r="J435" s="2">
        <f t="shared" si="129"/>
        <v>0.61484077216279354</v>
      </c>
      <c r="K435" s="2">
        <f t="shared" si="130"/>
        <v>0.30388540513955492</v>
      </c>
      <c r="L435" s="2">
        <f t="shared" si="131"/>
        <v>7.1437353989917615E-2</v>
      </c>
      <c r="M435" s="2">
        <f t="shared" si="132"/>
        <v>9.836468707733928E-3</v>
      </c>
      <c r="N435" s="56">
        <v>10001</v>
      </c>
      <c r="O435" s="56">
        <v>4943</v>
      </c>
      <c r="P435" s="56">
        <v>1162</v>
      </c>
      <c r="Q435" s="56"/>
      <c r="R435" s="56"/>
      <c r="S435" s="56"/>
      <c r="T435" s="57"/>
      <c r="X435" s="53">
        <v>0</v>
      </c>
      <c r="Y435" s="53">
        <v>160</v>
      </c>
      <c r="Z435" s="53"/>
      <c r="AA435" s="53"/>
      <c r="AB435" s="53"/>
      <c r="AG435" t="str">
        <f t="shared" si="133"/>
        <v>South Portland</v>
      </c>
      <c r="AH435" t="s">
        <v>162</v>
      </c>
      <c r="AI435">
        <v>1</v>
      </c>
      <c r="AK435">
        <v>2</v>
      </c>
      <c r="AL435" s="91">
        <v>23</v>
      </c>
      <c r="AM435" s="93">
        <v>5</v>
      </c>
      <c r="AN435" s="93">
        <v>110</v>
      </c>
      <c r="AO435" s="96">
        <v>71990</v>
      </c>
      <c r="AP435" s="96">
        <f t="shared" si="126"/>
        <v>23005</v>
      </c>
      <c r="AQ435" t="s">
        <v>1921</v>
      </c>
      <c r="AR435">
        <f t="shared" si="127"/>
        <v>2371990</v>
      </c>
      <c r="AS435" s="1">
        <v>185</v>
      </c>
      <c r="AU435" s="1"/>
      <c r="AW435" s="53"/>
      <c r="AX435" s="117"/>
    </row>
    <row r="436" spans="1:50" ht="14" hidden="1" customHeight="1" outlineLevel="1" x14ac:dyDescent="0.2">
      <c r="A436" t="s">
        <v>1589</v>
      </c>
      <c r="B436" s="9" t="s">
        <v>2109</v>
      </c>
      <c r="C436" s="1">
        <f t="shared" si="125"/>
        <v>996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 t="shared" si="128"/>
        <v>3</v>
      </c>
      <c r="G436" s="1">
        <f t="shared" si="134"/>
        <v>5</v>
      </c>
      <c r="H436" s="2">
        <f t="shared" si="135"/>
        <v>5.0200803212851405E-3</v>
      </c>
      <c r="I436" s="8"/>
      <c r="J436" s="2">
        <f t="shared" si="129"/>
        <v>0.46987951807228917</v>
      </c>
      <c r="K436" s="2">
        <f t="shared" si="130"/>
        <v>0.47489959839357432</v>
      </c>
      <c r="L436" s="2">
        <f t="shared" si="131"/>
        <v>4.2168674698795178E-2</v>
      </c>
      <c r="M436" s="2">
        <f t="shared" si="132"/>
        <v>1.3052208835341278E-2</v>
      </c>
      <c r="N436" s="56">
        <v>468</v>
      </c>
      <c r="O436" s="56">
        <v>473</v>
      </c>
      <c r="P436" s="56">
        <v>42</v>
      </c>
      <c r="Q436" s="56"/>
      <c r="R436" s="56"/>
      <c r="S436" s="56"/>
      <c r="T436" s="57"/>
      <c r="X436" s="53">
        <v>0</v>
      </c>
      <c r="Y436" s="53">
        <v>13</v>
      </c>
      <c r="Z436" s="53"/>
      <c r="AA436" s="53"/>
      <c r="AB436" s="53"/>
      <c r="AG436" t="str">
        <f t="shared" si="133"/>
        <v>South Thomaston</v>
      </c>
      <c r="AH436" t="s">
        <v>2487</v>
      </c>
      <c r="AI436">
        <v>1</v>
      </c>
      <c r="AK436">
        <v>2</v>
      </c>
      <c r="AL436" s="91">
        <v>23</v>
      </c>
      <c r="AM436" s="93">
        <v>13</v>
      </c>
      <c r="AN436" s="93">
        <v>65</v>
      </c>
      <c r="AO436" s="96">
        <v>72585</v>
      </c>
      <c r="AP436" s="96">
        <f t="shared" si="126"/>
        <v>23013</v>
      </c>
      <c r="AQ436" t="s">
        <v>298</v>
      </c>
      <c r="AR436">
        <f t="shared" si="127"/>
        <v>2372585</v>
      </c>
      <c r="AS436" s="1">
        <v>10</v>
      </c>
      <c r="AU436" s="1"/>
      <c r="AW436" s="53"/>
      <c r="AX436" s="117"/>
    </row>
    <row r="437" spans="1:50" ht="14" hidden="1" customHeight="1" outlineLevel="1" x14ac:dyDescent="0.2">
      <c r="A437" t="s">
        <v>471</v>
      </c>
      <c r="B437" s="9" t="s">
        <v>2109</v>
      </c>
      <c r="C437" s="1">
        <f t="shared" si="125"/>
        <v>495</v>
      </c>
      <c r="D437" s="7">
        <f>IF(N437&gt;0, RANK(N437,(N437:P437,Q437:AE437)),0)</f>
        <v>2</v>
      </c>
      <c r="E437" s="7">
        <f>IF(O437&gt;0,RANK(O437,(N437:P437,Q437:AE437)),0)</f>
        <v>1</v>
      </c>
      <c r="F437" s="7">
        <f t="shared" si="128"/>
        <v>3</v>
      </c>
      <c r="G437" s="1">
        <f t="shared" si="134"/>
        <v>38</v>
      </c>
      <c r="H437" s="2">
        <f t="shared" si="135"/>
        <v>7.6767676767676762E-2</v>
      </c>
      <c r="I437" s="8"/>
      <c r="J437" s="2">
        <f t="shared" si="129"/>
        <v>0.44444444444444442</v>
      </c>
      <c r="K437" s="2">
        <f t="shared" si="130"/>
        <v>0.52121212121212124</v>
      </c>
      <c r="L437" s="2">
        <f t="shared" si="131"/>
        <v>2.6262626262626262E-2</v>
      </c>
      <c r="M437" s="2">
        <f t="shared" si="132"/>
        <v>8.0808080808080808E-3</v>
      </c>
      <c r="N437" s="56">
        <v>220</v>
      </c>
      <c r="O437" s="56">
        <v>258</v>
      </c>
      <c r="P437" s="56">
        <v>13</v>
      </c>
      <c r="Q437" s="56"/>
      <c r="R437" s="56"/>
      <c r="S437" s="56"/>
      <c r="T437" s="57"/>
      <c r="X437" s="53">
        <v>1</v>
      </c>
      <c r="Y437" s="53">
        <v>3</v>
      </c>
      <c r="Z437" s="53"/>
      <c r="AA437" s="53"/>
      <c r="AB437" s="53"/>
      <c r="AG437" t="str">
        <f t="shared" si="133"/>
        <v>Southport</v>
      </c>
      <c r="AH437" t="s">
        <v>181</v>
      </c>
      <c r="AI437">
        <v>1</v>
      </c>
      <c r="AK437">
        <v>2</v>
      </c>
      <c r="AL437" s="91">
        <v>23</v>
      </c>
      <c r="AM437" s="93">
        <v>15</v>
      </c>
      <c r="AN437" s="93">
        <v>80</v>
      </c>
      <c r="AO437" s="96">
        <v>71955</v>
      </c>
      <c r="AP437" s="96">
        <f t="shared" si="126"/>
        <v>23015</v>
      </c>
      <c r="AQ437" t="s">
        <v>298</v>
      </c>
      <c r="AR437">
        <f t="shared" si="127"/>
        <v>2371955</v>
      </c>
      <c r="AS437" s="1">
        <v>1</v>
      </c>
      <c r="AU437" s="1"/>
      <c r="AW437" s="53"/>
      <c r="AX437" s="117"/>
    </row>
    <row r="438" spans="1:50" ht="14" hidden="1" customHeight="1" outlineLevel="1" x14ac:dyDescent="0.2">
      <c r="A438" t="s">
        <v>1947</v>
      </c>
      <c r="B438" s="9" t="s">
        <v>2109</v>
      </c>
      <c r="C438" s="1">
        <f t="shared" si="125"/>
        <v>1127</v>
      </c>
      <c r="D438" s="7">
        <f>IF(N438&gt;0, RANK(N438,(N438:P438,Q438:AE438)),0)</f>
        <v>1</v>
      </c>
      <c r="E438" s="7">
        <f>IF(O438&gt;0,RANK(O438,(N438:P438,Q438:AE438)),0)</f>
        <v>2</v>
      </c>
      <c r="F438" s="7">
        <f t="shared" si="128"/>
        <v>3</v>
      </c>
      <c r="G438" s="1">
        <f t="shared" si="134"/>
        <v>135</v>
      </c>
      <c r="H438" s="2">
        <f t="shared" si="135"/>
        <v>0.11978704525288376</v>
      </c>
      <c r="I438" s="8"/>
      <c r="J438" s="2">
        <f t="shared" si="129"/>
        <v>0.51818988464951199</v>
      </c>
      <c r="K438" s="2">
        <f t="shared" si="130"/>
        <v>0.39840283939662824</v>
      </c>
      <c r="L438" s="2">
        <f t="shared" si="131"/>
        <v>5.767524401064774E-2</v>
      </c>
      <c r="M438" s="2">
        <f t="shared" si="132"/>
        <v>2.5732031943212032E-2</v>
      </c>
      <c r="N438" s="56">
        <v>584</v>
      </c>
      <c r="O438" s="56">
        <v>449</v>
      </c>
      <c r="P438" s="56">
        <v>65</v>
      </c>
      <c r="Q438" s="56"/>
      <c r="R438" s="56"/>
      <c r="S438" s="56"/>
      <c r="T438" s="57"/>
      <c r="X438" s="53">
        <v>0</v>
      </c>
      <c r="Y438" s="53">
        <v>29</v>
      </c>
      <c r="Z438" s="53"/>
      <c r="AA438" s="53"/>
      <c r="AB438" s="53"/>
      <c r="AG438" t="str">
        <f t="shared" si="133"/>
        <v>Southwest Harbor</v>
      </c>
      <c r="AH438" t="s">
        <v>12</v>
      </c>
      <c r="AI438">
        <v>2</v>
      </c>
      <c r="AK438">
        <v>2</v>
      </c>
      <c r="AL438" s="91">
        <v>23</v>
      </c>
      <c r="AM438" s="93">
        <v>9</v>
      </c>
      <c r="AN438" s="93">
        <v>140</v>
      </c>
      <c r="AO438" s="96">
        <v>72865</v>
      </c>
      <c r="AP438" s="96">
        <f t="shared" si="126"/>
        <v>23009</v>
      </c>
      <c r="AQ438" t="s">
        <v>298</v>
      </c>
      <c r="AR438">
        <f t="shared" si="127"/>
        <v>2372865</v>
      </c>
      <c r="AS438" s="1">
        <v>14</v>
      </c>
      <c r="AU438" s="1"/>
      <c r="AW438" s="53"/>
      <c r="AX438" s="117"/>
    </row>
    <row r="439" spans="1:50" ht="14" hidden="1" customHeight="1" outlineLevel="1" x14ac:dyDescent="0.2">
      <c r="A439" t="s">
        <v>3055</v>
      </c>
      <c r="B439" s="9" t="s">
        <v>2109</v>
      </c>
      <c r="C439" s="1">
        <f t="shared" si="125"/>
        <v>2</v>
      </c>
      <c r="D439" s="7">
        <f>IF(N439&gt;0, RANK(N439,(N439:P439,Q439:AE439)),0)</f>
        <v>0</v>
      </c>
      <c r="E439" s="7">
        <f>IF(O439&gt;0,RANK(O439,(N439:P439,Q439:AE439)),0)</f>
        <v>1</v>
      </c>
      <c r="F439" s="7">
        <f t="shared" ref="F439" si="136">IF(P439&gt;0,RANK(P439,(N439:AE439)),0)</f>
        <v>0</v>
      </c>
      <c r="G439" s="1">
        <f t="shared" ref="G439" si="137">IF(C439&gt;0,MAX(N439:P439)-LARGE(N439:P439,2),0)</f>
        <v>2</v>
      </c>
      <c r="H439" s="2">
        <f t="shared" ref="H439" si="138">IF(C439&gt;0,G439/C439,0)</f>
        <v>1</v>
      </c>
      <c r="I439" s="8"/>
      <c r="J439" s="2">
        <f t="shared" ref="J439" si="139">IF(C439=0,"-",N439/C439)</f>
        <v>0</v>
      </c>
      <c r="K439" s="2">
        <f t="shared" ref="K439" si="140">IF(C439=0,"-",O439/C439)</f>
        <v>1</v>
      </c>
      <c r="L439" s="2">
        <f t="shared" ref="L439" si="141">IF(C439=0,"-",P439/C439)</f>
        <v>0</v>
      </c>
      <c r="M439" s="2">
        <f t="shared" ref="M439" si="142">IF(C439=0,"-",(1-J439-K439-L439))</f>
        <v>0</v>
      </c>
      <c r="N439" s="56">
        <v>0</v>
      </c>
      <c r="O439" s="56">
        <v>2</v>
      </c>
      <c r="P439" s="56">
        <v>0</v>
      </c>
      <c r="Q439" s="56"/>
      <c r="R439" s="56"/>
      <c r="S439" s="56"/>
      <c r="T439" s="57"/>
      <c r="X439" s="53">
        <v>0</v>
      </c>
      <c r="Y439" s="53">
        <v>0</v>
      </c>
      <c r="Z439" s="53"/>
      <c r="AA439" s="53"/>
      <c r="AB439" s="53"/>
      <c r="AG439" t="str">
        <f t="shared" si="133"/>
        <v>Spring Lake</v>
      </c>
      <c r="AH439" t="s">
        <v>1798</v>
      </c>
      <c r="AI439">
        <v>2</v>
      </c>
      <c r="AK439">
        <v>2</v>
      </c>
      <c r="AL439" s="91">
        <v>23</v>
      </c>
      <c r="AM439" s="93">
        <v>25</v>
      </c>
      <c r="AO439" s="166">
        <v>73200</v>
      </c>
      <c r="AP439" s="96">
        <f t="shared" si="126"/>
        <v>23025</v>
      </c>
      <c r="AQ439" t="s">
        <v>2328</v>
      </c>
      <c r="AR439">
        <f t="shared" si="127"/>
        <v>2373200</v>
      </c>
      <c r="AS439" s="1">
        <v>0</v>
      </c>
      <c r="AU439" s="1"/>
      <c r="AW439" s="53"/>
      <c r="AX439" s="117"/>
    </row>
    <row r="440" spans="1:50" ht="14" hidden="1" customHeight="1" outlineLevel="1" x14ac:dyDescent="0.2">
      <c r="A440" t="s">
        <v>1279</v>
      </c>
      <c r="B440" s="9" t="s">
        <v>2109</v>
      </c>
      <c r="C440" s="1">
        <f t="shared" si="125"/>
        <v>158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 t="shared" si="128"/>
        <v>4</v>
      </c>
      <c r="G440" s="1">
        <f t="shared" si="134"/>
        <v>115</v>
      </c>
      <c r="H440" s="2">
        <f t="shared" si="135"/>
        <v>0.72784810126582278</v>
      </c>
      <c r="I440" s="8"/>
      <c r="J440" s="2">
        <f t="shared" si="129"/>
        <v>0.12025316455696203</v>
      </c>
      <c r="K440" s="2">
        <f t="shared" si="130"/>
        <v>0.84810126582278478</v>
      </c>
      <c r="L440" s="2">
        <f t="shared" si="131"/>
        <v>1.2658227848101266E-2</v>
      </c>
      <c r="M440" s="2">
        <f t="shared" si="132"/>
        <v>1.8987341772151958E-2</v>
      </c>
      <c r="N440" s="56">
        <v>19</v>
      </c>
      <c r="O440" s="56">
        <v>134</v>
      </c>
      <c r="P440" s="56">
        <v>2</v>
      </c>
      <c r="Q440" s="56"/>
      <c r="R440" s="56"/>
      <c r="S440" s="56"/>
      <c r="T440" s="57"/>
      <c r="X440" s="53">
        <v>0</v>
      </c>
      <c r="Y440" s="53">
        <v>3</v>
      </c>
      <c r="Z440" s="53"/>
      <c r="AA440" s="53"/>
      <c r="AB440" s="53"/>
      <c r="AG440" t="str">
        <f t="shared" si="133"/>
        <v>Springfield</v>
      </c>
      <c r="AH440" t="s">
        <v>1369</v>
      </c>
      <c r="AI440">
        <v>2</v>
      </c>
      <c r="AK440">
        <v>2</v>
      </c>
      <c r="AL440" s="91">
        <v>23</v>
      </c>
      <c r="AM440" s="93">
        <v>19</v>
      </c>
      <c r="AN440" s="93">
        <v>280</v>
      </c>
      <c r="AO440" s="96">
        <v>73250</v>
      </c>
      <c r="AP440" s="96">
        <f t="shared" si="126"/>
        <v>23019</v>
      </c>
      <c r="AQ440" t="s">
        <v>298</v>
      </c>
      <c r="AR440">
        <f t="shared" si="127"/>
        <v>2373250</v>
      </c>
      <c r="AS440" s="1">
        <v>5</v>
      </c>
      <c r="AU440" s="1"/>
      <c r="AW440" s="53"/>
      <c r="AX440" s="117"/>
    </row>
    <row r="441" spans="1:50" ht="14" hidden="1" customHeight="1" outlineLevel="1" x14ac:dyDescent="0.2">
      <c r="A441" t="s">
        <v>1590</v>
      </c>
      <c r="B441" s="9" t="s">
        <v>2109</v>
      </c>
      <c r="C441" s="1">
        <f t="shared" si="125"/>
        <v>205</v>
      </c>
      <c r="D441" s="7">
        <f>IF(N441&gt;0, RANK(N441,(N441:P441,Q441:AE441)),0)</f>
        <v>2</v>
      </c>
      <c r="E441" s="7">
        <f>IF(O441&gt;0,RANK(O441,(N441:P441,Q441:AE441)),0)</f>
        <v>1</v>
      </c>
      <c r="F441" s="7">
        <f t="shared" si="128"/>
        <v>4</v>
      </c>
      <c r="G441" s="1">
        <f t="shared" si="134"/>
        <v>148</v>
      </c>
      <c r="H441" s="2">
        <f t="shared" si="135"/>
        <v>0.7219512195121951</v>
      </c>
      <c r="I441" s="8"/>
      <c r="J441" s="2">
        <f t="shared" si="129"/>
        <v>0.10731707317073171</v>
      </c>
      <c r="K441" s="2">
        <f t="shared" si="130"/>
        <v>0.82926829268292679</v>
      </c>
      <c r="L441" s="2">
        <f t="shared" si="131"/>
        <v>1.9512195121951219E-2</v>
      </c>
      <c r="M441" s="2">
        <f t="shared" si="132"/>
        <v>4.3902439024390297E-2</v>
      </c>
      <c r="N441" s="56">
        <v>22</v>
      </c>
      <c r="O441" s="56">
        <v>170</v>
      </c>
      <c r="P441" s="56">
        <v>4</v>
      </c>
      <c r="Q441" s="56"/>
      <c r="R441" s="56"/>
      <c r="S441" s="56"/>
      <c r="T441" s="57"/>
      <c r="X441" s="53">
        <v>0</v>
      </c>
      <c r="Y441" s="53">
        <v>9</v>
      </c>
      <c r="Z441" s="53"/>
      <c r="AA441" s="53"/>
      <c r="AB441" s="53"/>
      <c r="AG441" t="str">
        <f t="shared" si="133"/>
        <v>Stacyville</v>
      </c>
      <c r="AH441" t="s">
        <v>1369</v>
      </c>
      <c r="AI441">
        <v>2</v>
      </c>
      <c r="AK441">
        <v>2</v>
      </c>
      <c r="AL441" s="91">
        <v>23</v>
      </c>
      <c r="AM441" s="93">
        <v>19</v>
      </c>
      <c r="AN441" s="93">
        <v>285</v>
      </c>
      <c r="AO441" s="96">
        <v>73600</v>
      </c>
      <c r="AP441" s="96">
        <f t="shared" si="126"/>
        <v>23019</v>
      </c>
      <c r="AQ441" t="s">
        <v>298</v>
      </c>
      <c r="AR441">
        <f t="shared" si="127"/>
        <v>2373600</v>
      </c>
      <c r="AS441" s="1">
        <v>5</v>
      </c>
      <c r="AU441" s="1"/>
      <c r="AW441" s="53"/>
      <c r="AX441" s="117"/>
    </row>
    <row r="442" spans="1:50" ht="14" hidden="1" customHeight="1" outlineLevel="1" x14ac:dyDescent="0.2">
      <c r="A442" t="s">
        <v>1796</v>
      </c>
      <c r="B442" s="9" t="s">
        <v>2109</v>
      </c>
      <c r="C442" s="1">
        <f t="shared" si="125"/>
        <v>6075</v>
      </c>
      <c r="D442" s="7">
        <f>IF(N442&gt;0, RANK(N442,(N442:P442,Q442:AE442)),0)</f>
        <v>2</v>
      </c>
      <c r="E442" s="7">
        <f>IF(O442&gt;0,RANK(O442,(N442:P442,Q442:AE442)),0)</f>
        <v>1</v>
      </c>
      <c r="F442" s="7">
        <f t="shared" si="128"/>
        <v>3</v>
      </c>
      <c r="G442" s="1">
        <f t="shared" si="134"/>
        <v>1334</v>
      </c>
      <c r="H442" s="2">
        <f t="shared" si="135"/>
        <v>0.21958847736625514</v>
      </c>
      <c r="I442" s="8"/>
      <c r="J442" s="2">
        <f t="shared" si="129"/>
        <v>0.36329218106995886</v>
      </c>
      <c r="K442" s="2">
        <f t="shared" si="130"/>
        <v>0.58288065843621395</v>
      </c>
      <c r="L442" s="2">
        <f t="shared" si="131"/>
        <v>3.8353909465020576E-2</v>
      </c>
      <c r="M442" s="2">
        <f t="shared" si="132"/>
        <v>1.547325102880661E-2</v>
      </c>
      <c r="N442" s="56">
        <v>2207</v>
      </c>
      <c r="O442" s="56">
        <v>3541</v>
      </c>
      <c r="P442" s="56">
        <v>233</v>
      </c>
      <c r="Q442" s="56"/>
      <c r="R442" s="56"/>
      <c r="S442" s="56"/>
      <c r="T442" s="57"/>
      <c r="X442" s="53">
        <v>1</v>
      </c>
      <c r="Y442" s="53">
        <v>93</v>
      </c>
      <c r="Z442" s="53"/>
      <c r="AA442" s="53"/>
      <c r="AB442" s="53"/>
      <c r="AG442" t="str">
        <f t="shared" si="133"/>
        <v>Standish</v>
      </c>
      <c r="AH442" t="s">
        <v>162</v>
      </c>
      <c r="AI442">
        <v>1</v>
      </c>
      <c r="AK442">
        <v>2</v>
      </c>
      <c r="AL442" s="91">
        <v>23</v>
      </c>
      <c r="AM442" s="93">
        <v>5</v>
      </c>
      <c r="AN442" s="93">
        <v>115</v>
      </c>
      <c r="AO442" s="96">
        <v>73670</v>
      </c>
      <c r="AP442" s="96">
        <f t="shared" si="126"/>
        <v>23005</v>
      </c>
      <c r="AQ442" t="s">
        <v>298</v>
      </c>
      <c r="AR442">
        <f t="shared" si="127"/>
        <v>2373670</v>
      </c>
      <c r="AS442" s="1">
        <v>48</v>
      </c>
      <c r="AU442" s="1"/>
      <c r="AW442" s="53"/>
      <c r="AX442" s="117"/>
    </row>
    <row r="443" spans="1:50" ht="14" hidden="1" customHeight="1" outlineLevel="1" x14ac:dyDescent="0.2">
      <c r="A443" t="s">
        <v>692</v>
      </c>
      <c r="B443" s="9" t="s">
        <v>2109</v>
      </c>
      <c r="C443" s="1">
        <f t="shared" si="125"/>
        <v>378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 t="shared" si="128"/>
        <v>3</v>
      </c>
      <c r="G443" s="1">
        <f t="shared" si="134"/>
        <v>143</v>
      </c>
      <c r="H443" s="2">
        <f t="shared" si="135"/>
        <v>0.37830687830687831</v>
      </c>
      <c r="I443" s="8"/>
      <c r="J443" s="2">
        <f t="shared" si="129"/>
        <v>0.25396825396825395</v>
      </c>
      <c r="K443" s="2">
        <f t="shared" si="130"/>
        <v>0.63227513227513232</v>
      </c>
      <c r="L443" s="2">
        <f t="shared" si="131"/>
        <v>9.7883597883597878E-2</v>
      </c>
      <c r="M443" s="2">
        <f t="shared" si="132"/>
        <v>1.5873015873015844E-2</v>
      </c>
      <c r="N443" s="56">
        <v>96</v>
      </c>
      <c r="O443" s="56">
        <v>239</v>
      </c>
      <c r="P443" s="56">
        <v>37</v>
      </c>
      <c r="Q443" s="56"/>
      <c r="R443" s="56"/>
      <c r="S443" s="56"/>
      <c r="T443" s="57"/>
      <c r="X443" s="53">
        <v>0</v>
      </c>
      <c r="Y443" s="53">
        <v>6</v>
      </c>
      <c r="Z443" s="53"/>
      <c r="AA443" s="53"/>
      <c r="AB443" s="53"/>
      <c r="AG443" t="str">
        <f t="shared" si="133"/>
        <v>Starks</v>
      </c>
      <c r="AH443" t="s">
        <v>1798</v>
      </c>
      <c r="AI443">
        <v>2</v>
      </c>
      <c r="AK443">
        <v>2</v>
      </c>
      <c r="AL443" s="91">
        <v>23</v>
      </c>
      <c r="AM443" s="93">
        <v>25</v>
      </c>
      <c r="AN443" s="93">
        <v>155</v>
      </c>
      <c r="AO443" s="96">
        <v>73845</v>
      </c>
      <c r="AP443" s="96">
        <f t="shared" si="126"/>
        <v>23025</v>
      </c>
      <c r="AQ443" t="s">
        <v>298</v>
      </c>
      <c r="AR443">
        <f t="shared" si="127"/>
        <v>2373845</v>
      </c>
      <c r="AS443" s="1">
        <v>5</v>
      </c>
      <c r="AU443" s="1"/>
      <c r="AW443" s="53"/>
      <c r="AX443" s="117"/>
    </row>
    <row r="444" spans="1:50" ht="14" hidden="1" customHeight="1" outlineLevel="1" x14ac:dyDescent="0.2">
      <c r="A444" t="s">
        <v>41</v>
      </c>
      <c r="B444" s="9" t="s">
        <v>2109</v>
      </c>
      <c r="C444" s="1">
        <f t="shared" si="125"/>
        <v>767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 t="shared" si="128"/>
        <v>3</v>
      </c>
      <c r="G444" s="1">
        <f t="shared" si="134"/>
        <v>395</v>
      </c>
      <c r="H444" s="2">
        <f t="shared" si="135"/>
        <v>0.51499348109517606</v>
      </c>
      <c r="I444" s="8"/>
      <c r="J444" s="2">
        <f t="shared" si="129"/>
        <v>0.21642764015645372</v>
      </c>
      <c r="K444" s="2">
        <f t="shared" si="130"/>
        <v>0.73142112125162972</v>
      </c>
      <c r="L444" s="2">
        <f t="shared" si="131"/>
        <v>3.6505867014341588E-2</v>
      </c>
      <c r="M444" s="2">
        <f t="shared" si="132"/>
        <v>1.5645371577574917E-2</v>
      </c>
      <c r="N444" s="56">
        <v>166</v>
      </c>
      <c r="O444" s="56">
        <v>561</v>
      </c>
      <c r="P444" s="56">
        <v>28</v>
      </c>
      <c r="Q444" s="56"/>
      <c r="R444" s="56"/>
      <c r="S444" s="56"/>
      <c r="T444" s="57"/>
      <c r="X444" s="53">
        <v>0</v>
      </c>
      <c r="Y444" s="53">
        <v>12</v>
      </c>
      <c r="Z444" s="53"/>
      <c r="AA444" s="53"/>
      <c r="AB444" s="53"/>
      <c r="AG444" t="str">
        <f t="shared" si="133"/>
        <v>Stetson</v>
      </c>
      <c r="AH444" t="s">
        <v>1369</v>
      </c>
      <c r="AI444">
        <v>2</v>
      </c>
      <c r="AK444">
        <v>2</v>
      </c>
      <c r="AL444" s="91">
        <v>23</v>
      </c>
      <c r="AM444" s="93">
        <v>19</v>
      </c>
      <c r="AN444" s="93">
        <v>290</v>
      </c>
      <c r="AO444" s="96">
        <v>74055</v>
      </c>
      <c r="AP444" s="96">
        <f t="shared" si="126"/>
        <v>23019</v>
      </c>
      <c r="AQ444" t="s">
        <v>298</v>
      </c>
      <c r="AR444">
        <f t="shared" si="127"/>
        <v>2374055</v>
      </c>
      <c r="AS444" s="1">
        <v>6</v>
      </c>
      <c r="AU444" s="1"/>
      <c r="AW444" s="53"/>
      <c r="AX444" s="117"/>
    </row>
    <row r="445" spans="1:50" ht="14" hidden="1" customHeight="1" outlineLevel="1" x14ac:dyDescent="0.2">
      <c r="A445" t="s">
        <v>266</v>
      </c>
      <c r="B445" s="9" t="s">
        <v>2109</v>
      </c>
      <c r="C445" s="1">
        <f t="shared" si="125"/>
        <v>660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 t="shared" si="128"/>
        <v>3</v>
      </c>
      <c r="G445" s="1">
        <f t="shared" si="134"/>
        <v>233</v>
      </c>
      <c r="H445" s="2">
        <f t="shared" si="135"/>
        <v>0.35303030303030303</v>
      </c>
      <c r="I445" s="8"/>
      <c r="J445" s="2">
        <f t="shared" si="129"/>
        <v>0.28939393939393937</v>
      </c>
      <c r="K445" s="2">
        <f t="shared" si="130"/>
        <v>0.64242424242424245</v>
      </c>
      <c r="L445" s="2">
        <f t="shared" si="131"/>
        <v>4.8484848484848485E-2</v>
      </c>
      <c r="M445" s="2">
        <f t="shared" si="132"/>
        <v>1.9696969696969747E-2</v>
      </c>
      <c r="N445" s="56">
        <v>191</v>
      </c>
      <c r="O445" s="56">
        <v>424</v>
      </c>
      <c r="P445" s="56">
        <v>32</v>
      </c>
      <c r="Q445" s="56"/>
      <c r="R445" s="56"/>
      <c r="S445" s="56"/>
      <c r="T445" s="57"/>
      <c r="X445" s="53">
        <v>0</v>
      </c>
      <c r="Y445" s="53">
        <v>13</v>
      </c>
      <c r="Z445" s="53"/>
      <c r="AA445" s="53"/>
      <c r="AB445" s="53"/>
      <c r="AG445" t="str">
        <f t="shared" si="133"/>
        <v>Steuben</v>
      </c>
      <c r="AH445" t="s">
        <v>1845</v>
      </c>
      <c r="AI445">
        <v>2</v>
      </c>
      <c r="AK445">
        <v>2</v>
      </c>
      <c r="AL445" s="91">
        <v>23</v>
      </c>
      <c r="AM445" s="93">
        <v>29</v>
      </c>
      <c r="AN445" s="93">
        <v>195</v>
      </c>
      <c r="AO445" s="96">
        <v>74125</v>
      </c>
      <c r="AP445" s="96">
        <f t="shared" si="126"/>
        <v>23029</v>
      </c>
      <c r="AQ445" t="s">
        <v>298</v>
      </c>
      <c r="AR445">
        <f t="shared" si="127"/>
        <v>2374125</v>
      </c>
      <c r="AS445" s="1">
        <v>16</v>
      </c>
      <c r="AU445" s="1"/>
      <c r="AW445" s="53"/>
      <c r="AX445" s="117"/>
    </row>
    <row r="446" spans="1:50" ht="14" hidden="1" customHeight="1" outlineLevel="1" x14ac:dyDescent="0.2">
      <c r="A446" t="s">
        <v>265</v>
      </c>
      <c r="B446" s="9" t="s">
        <v>2109</v>
      </c>
      <c r="C446" s="1">
        <f t="shared" si="125"/>
        <v>162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 t="shared" si="128"/>
        <v>3</v>
      </c>
      <c r="G446" s="1">
        <f t="shared" si="134"/>
        <v>92</v>
      </c>
      <c r="H446" s="2">
        <f t="shared" si="135"/>
        <v>0.5679012345679012</v>
      </c>
      <c r="I446" s="8"/>
      <c r="J446" s="2">
        <f t="shared" si="129"/>
        <v>0.16666666666666666</v>
      </c>
      <c r="K446" s="2">
        <f t="shared" si="130"/>
        <v>0.73456790123456794</v>
      </c>
      <c r="L446" s="2">
        <f t="shared" si="131"/>
        <v>6.7901234567901231E-2</v>
      </c>
      <c r="M446" s="2">
        <f t="shared" si="132"/>
        <v>3.0864197530864196E-2</v>
      </c>
      <c r="N446" s="56">
        <v>27</v>
      </c>
      <c r="O446" s="56">
        <v>119</v>
      </c>
      <c r="P446" s="56">
        <v>11</v>
      </c>
      <c r="Q446" s="56"/>
      <c r="R446" s="56"/>
      <c r="S446" s="56"/>
      <c r="T446" s="57"/>
      <c r="X446" s="53">
        <v>0</v>
      </c>
      <c r="Y446" s="53">
        <v>5</v>
      </c>
      <c r="Z446" s="53"/>
      <c r="AA446" s="53"/>
      <c r="AB446" s="53"/>
      <c r="AG446" t="str">
        <f t="shared" si="133"/>
        <v>Stockholm</v>
      </c>
      <c r="AH446" t="s">
        <v>2472</v>
      </c>
      <c r="AI446">
        <v>2</v>
      </c>
      <c r="AK446">
        <v>2</v>
      </c>
      <c r="AL446" s="91">
        <v>23</v>
      </c>
      <c r="AM446" s="93">
        <v>3</v>
      </c>
      <c r="AN446" s="93">
        <v>300</v>
      </c>
      <c r="AO446" s="96">
        <v>74405</v>
      </c>
      <c r="AP446" s="96">
        <f t="shared" si="126"/>
        <v>23003</v>
      </c>
      <c r="AQ446" t="s">
        <v>298</v>
      </c>
      <c r="AR446">
        <f t="shared" si="127"/>
        <v>2374405</v>
      </c>
      <c r="AS446" s="1">
        <v>1</v>
      </c>
      <c r="AU446" s="1"/>
      <c r="AW446" s="53"/>
      <c r="AX446" s="117"/>
    </row>
    <row r="447" spans="1:50" ht="14" hidden="1" customHeight="1" outlineLevel="1" x14ac:dyDescent="0.2">
      <c r="A447" t="s">
        <v>2244</v>
      </c>
      <c r="B447" s="9" t="s">
        <v>2109</v>
      </c>
      <c r="C447" s="1">
        <f t="shared" si="125"/>
        <v>1057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 t="shared" si="128"/>
        <v>3</v>
      </c>
      <c r="G447" s="1">
        <f t="shared" si="134"/>
        <v>126</v>
      </c>
      <c r="H447" s="2">
        <f t="shared" si="135"/>
        <v>0.11920529801324503</v>
      </c>
      <c r="I447" s="8"/>
      <c r="J447" s="2">
        <f t="shared" si="129"/>
        <v>0.40870387890255439</v>
      </c>
      <c r="K447" s="2">
        <f t="shared" si="130"/>
        <v>0.52790917691579942</v>
      </c>
      <c r="L447" s="2">
        <f t="shared" si="131"/>
        <v>4.3519394512771994E-2</v>
      </c>
      <c r="M447" s="2">
        <f t="shared" si="132"/>
        <v>1.986754966887426E-2</v>
      </c>
      <c r="N447" s="56">
        <v>432</v>
      </c>
      <c r="O447" s="56">
        <v>558</v>
      </c>
      <c r="P447" s="56">
        <v>46</v>
      </c>
      <c r="Q447" s="56"/>
      <c r="R447" s="56"/>
      <c r="S447" s="56"/>
      <c r="T447" s="57"/>
      <c r="X447" s="53">
        <v>0</v>
      </c>
      <c r="Y447" s="53">
        <v>21</v>
      </c>
      <c r="Z447" s="53"/>
      <c r="AA447" s="53"/>
      <c r="AB447" s="53"/>
      <c r="AG447" t="str">
        <f t="shared" si="133"/>
        <v>Stockton Springs</v>
      </c>
      <c r="AH447" t="s">
        <v>120</v>
      </c>
      <c r="AI447">
        <v>2</v>
      </c>
      <c r="AK447">
        <v>2</v>
      </c>
      <c r="AL447" s="91">
        <v>23</v>
      </c>
      <c r="AM447" s="93">
        <v>27</v>
      </c>
      <c r="AN447" s="93">
        <v>100</v>
      </c>
      <c r="AO447" s="96">
        <v>74475</v>
      </c>
      <c r="AP447" s="96">
        <f t="shared" si="126"/>
        <v>23027</v>
      </c>
      <c r="AQ447" t="s">
        <v>298</v>
      </c>
      <c r="AR447">
        <f t="shared" si="127"/>
        <v>2374475</v>
      </c>
      <c r="AS447" s="1">
        <v>13</v>
      </c>
      <c r="AU447" s="1"/>
      <c r="AW447" s="53"/>
      <c r="AX447" s="117"/>
    </row>
    <row r="448" spans="1:50" ht="14" hidden="1" customHeight="1" outlineLevel="1" x14ac:dyDescent="0.2">
      <c r="A448" t="s">
        <v>116</v>
      </c>
      <c r="B448" s="9" t="s">
        <v>2109</v>
      </c>
      <c r="C448" s="1">
        <f t="shared" si="125"/>
        <v>184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 t="shared" si="128"/>
        <v>3</v>
      </c>
      <c r="G448" s="1">
        <f t="shared" si="134"/>
        <v>36</v>
      </c>
      <c r="H448" s="2">
        <f t="shared" si="135"/>
        <v>0.19565217391304349</v>
      </c>
      <c r="I448" s="8"/>
      <c r="J448" s="2">
        <f t="shared" si="129"/>
        <v>0.38043478260869568</v>
      </c>
      <c r="K448" s="2">
        <f t="shared" si="130"/>
        <v>0.57608695652173914</v>
      </c>
      <c r="L448" s="2">
        <f t="shared" si="131"/>
        <v>3.2608695652173912E-2</v>
      </c>
      <c r="M448" s="2">
        <f t="shared" si="132"/>
        <v>1.0869565217391276E-2</v>
      </c>
      <c r="N448" s="56">
        <v>70</v>
      </c>
      <c r="O448" s="56">
        <v>106</v>
      </c>
      <c r="P448" s="56">
        <v>6</v>
      </c>
      <c r="Q448" s="56"/>
      <c r="R448" s="56"/>
      <c r="S448" s="56"/>
      <c r="T448" s="57"/>
      <c r="X448" s="53">
        <v>0</v>
      </c>
      <c r="Y448" s="53">
        <v>2</v>
      </c>
      <c r="Z448" s="53"/>
      <c r="AA448" s="53"/>
      <c r="AB448" s="53"/>
      <c r="AG448" t="str">
        <f t="shared" si="133"/>
        <v>Stoneham</v>
      </c>
      <c r="AH448" t="s">
        <v>150</v>
      </c>
      <c r="AI448">
        <v>2</v>
      </c>
      <c r="AK448">
        <v>2</v>
      </c>
      <c r="AL448" s="91">
        <v>23</v>
      </c>
      <c r="AM448" s="93">
        <v>17</v>
      </c>
      <c r="AN448" s="93">
        <v>140</v>
      </c>
      <c r="AO448" s="96">
        <v>74510</v>
      </c>
      <c r="AP448" s="96">
        <f t="shared" si="126"/>
        <v>23017</v>
      </c>
      <c r="AQ448" t="s">
        <v>298</v>
      </c>
      <c r="AR448">
        <f t="shared" si="127"/>
        <v>2374510</v>
      </c>
      <c r="AS448" s="1">
        <v>2</v>
      </c>
      <c r="AU448" s="1"/>
      <c r="AW448" s="53"/>
      <c r="AX448" s="117"/>
    </row>
    <row r="449" spans="1:50" ht="14" hidden="1" customHeight="1" outlineLevel="1" x14ac:dyDescent="0.2">
      <c r="A449" t="s">
        <v>622</v>
      </c>
      <c r="B449" s="9" t="s">
        <v>2109</v>
      </c>
      <c r="C449" s="1">
        <f t="shared" si="125"/>
        <v>641</v>
      </c>
      <c r="D449" s="7">
        <f>IF(N449&gt;0, RANK(N449,(N449:P449,Q449:AE449)),0)</f>
        <v>1</v>
      </c>
      <c r="E449" s="7">
        <f>IF(O449&gt;0,RANK(O449,(N449:P449,Q449:AE449)),0)</f>
        <v>2</v>
      </c>
      <c r="F449" s="7">
        <f t="shared" si="128"/>
        <v>3</v>
      </c>
      <c r="G449" s="1">
        <f t="shared" si="134"/>
        <v>61</v>
      </c>
      <c r="H449" s="2">
        <f t="shared" si="135"/>
        <v>9.5163806552262087E-2</v>
      </c>
      <c r="I449" s="8"/>
      <c r="J449" s="2">
        <f t="shared" si="129"/>
        <v>0.50858034321372858</v>
      </c>
      <c r="K449" s="2">
        <f t="shared" si="130"/>
        <v>0.41341653666146644</v>
      </c>
      <c r="L449" s="2">
        <f t="shared" si="131"/>
        <v>6.5522620904836196E-2</v>
      </c>
      <c r="M449" s="2">
        <f t="shared" si="132"/>
        <v>1.2480499219968785E-2</v>
      </c>
      <c r="N449" s="56">
        <v>326</v>
      </c>
      <c r="O449" s="56">
        <v>265</v>
      </c>
      <c r="P449" s="56">
        <v>42</v>
      </c>
      <c r="Q449" s="56"/>
      <c r="R449" s="56"/>
      <c r="S449" s="56"/>
      <c r="T449" s="57"/>
      <c r="X449" s="53">
        <v>0</v>
      </c>
      <c r="Y449" s="53">
        <v>8</v>
      </c>
      <c r="Z449" s="53"/>
      <c r="AA449" s="53"/>
      <c r="AB449" s="53"/>
      <c r="AG449" t="str">
        <f t="shared" si="133"/>
        <v>Stonington</v>
      </c>
      <c r="AH449" t="s">
        <v>12</v>
      </c>
      <c r="AI449">
        <v>2</v>
      </c>
      <c r="AK449">
        <v>2</v>
      </c>
      <c r="AL449" s="91">
        <v>23</v>
      </c>
      <c r="AM449" s="93">
        <v>9</v>
      </c>
      <c r="AN449" s="93">
        <v>145</v>
      </c>
      <c r="AO449" s="96">
        <v>74580</v>
      </c>
      <c r="AP449" s="96">
        <f t="shared" si="126"/>
        <v>23009</v>
      </c>
      <c r="AQ449" t="s">
        <v>298</v>
      </c>
      <c r="AR449">
        <f t="shared" si="127"/>
        <v>2374580</v>
      </c>
      <c r="AS449" s="1">
        <v>5</v>
      </c>
      <c r="AU449" s="1"/>
      <c r="AW449" s="53"/>
      <c r="AX449" s="117"/>
    </row>
    <row r="450" spans="1:50" ht="14" hidden="1" customHeight="1" outlineLevel="1" x14ac:dyDescent="0.2">
      <c r="A450" t="s">
        <v>447</v>
      </c>
      <c r="B450" s="9" t="s">
        <v>2109</v>
      </c>
      <c r="C450" s="1">
        <f t="shared" si="125"/>
        <v>254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 t="shared" si="128"/>
        <v>3</v>
      </c>
      <c r="G450" s="1">
        <f t="shared" si="134"/>
        <v>29</v>
      </c>
      <c r="H450" s="2">
        <f t="shared" si="135"/>
        <v>0.1141732283464567</v>
      </c>
      <c r="I450" s="8"/>
      <c r="J450" s="2">
        <f t="shared" si="129"/>
        <v>0.40944881889763779</v>
      </c>
      <c r="K450" s="2">
        <f t="shared" si="130"/>
        <v>0.52362204724409445</v>
      </c>
      <c r="L450" s="2">
        <f t="shared" si="131"/>
        <v>3.5433070866141732E-2</v>
      </c>
      <c r="M450" s="2">
        <f t="shared" si="132"/>
        <v>3.1496062992126088E-2</v>
      </c>
      <c r="N450" s="56">
        <v>104</v>
      </c>
      <c r="O450" s="56">
        <v>133</v>
      </c>
      <c r="P450" s="56">
        <v>9</v>
      </c>
      <c r="Q450" s="56"/>
      <c r="R450" s="56"/>
      <c r="S450" s="56"/>
      <c r="T450" s="57"/>
      <c r="X450" s="53">
        <v>0</v>
      </c>
      <c r="Y450" s="53">
        <v>8</v>
      </c>
      <c r="Z450" s="53"/>
      <c r="AA450" s="53"/>
      <c r="AB450" s="53"/>
      <c r="AG450" t="str">
        <f t="shared" si="133"/>
        <v>Stow</v>
      </c>
      <c r="AH450" t="s">
        <v>150</v>
      </c>
      <c r="AI450">
        <v>2</v>
      </c>
      <c r="AK450">
        <v>2</v>
      </c>
      <c r="AL450" s="91">
        <v>23</v>
      </c>
      <c r="AM450" s="93">
        <v>17</v>
      </c>
      <c r="AN450" s="93">
        <v>145</v>
      </c>
      <c r="AO450" s="96">
        <v>74685</v>
      </c>
      <c r="AP450" s="96">
        <f t="shared" si="126"/>
        <v>23017</v>
      </c>
      <c r="AQ450" t="s">
        <v>298</v>
      </c>
      <c r="AR450">
        <f t="shared" si="127"/>
        <v>2374685</v>
      </c>
      <c r="AS450" s="1">
        <v>2</v>
      </c>
      <c r="AU450" s="1"/>
      <c r="AW450" s="53"/>
      <c r="AX450" s="117"/>
    </row>
    <row r="451" spans="1:50" ht="14" hidden="1" customHeight="1" outlineLevel="1" x14ac:dyDescent="0.2">
      <c r="A451" t="s">
        <v>1825</v>
      </c>
      <c r="B451" s="9" t="s">
        <v>2109</v>
      </c>
      <c r="C451" s="1">
        <f t="shared" ref="C451:C514" si="143">SUM(N451:AE451)</f>
        <v>813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 t="shared" si="128"/>
        <v>3</v>
      </c>
      <c r="G451" s="1">
        <f t="shared" si="134"/>
        <v>386</v>
      </c>
      <c r="H451" s="2">
        <f t="shared" si="135"/>
        <v>0.47478474784747848</v>
      </c>
      <c r="I451" s="8"/>
      <c r="J451" s="2">
        <f t="shared" si="129"/>
        <v>0.22755227552275523</v>
      </c>
      <c r="K451" s="2">
        <f t="shared" si="130"/>
        <v>0.70233702337023374</v>
      </c>
      <c r="L451" s="2">
        <f t="shared" si="131"/>
        <v>4.6740467404674045E-2</v>
      </c>
      <c r="M451" s="2">
        <f t="shared" si="132"/>
        <v>2.3370233702336964E-2</v>
      </c>
      <c r="N451" s="56">
        <v>185</v>
      </c>
      <c r="O451" s="56">
        <v>571</v>
      </c>
      <c r="P451" s="56">
        <v>38</v>
      </c>
      <c r="Q451" s="56"/>
      <c r="R451" s="56"/>
      <c r="S451" s="56"/>
      <c r="T451" s="57"/>
      <c r="X451" s="53">
        <v>0</v>
      </c>
      <c r="Y451" s="53">
        <v>19</v>
      </c>
      <c r="Z451" s="53"/>
      <c r="AA451" s="53"/>
      <c r="AB451" s="53"/>
      <c r="AG451" t="str">
        <f t="shared" si="133"/>
        <v>Strong</v>
      </c>
      <c r="AH451" t="s">
        <v>2356</v>
      </c>
      <c r="AI451">
        <v>2</v>
      </c>
      <c r="AK451">
        <v>2</v>
      </c>
      <c r="AL451" s="91">
        <v>23</v>
      </c>
      <c r="AM451" s="93">
        <v>7</v>
      </c>
      <c r="AN451" s="93">
        <v>90</v>
      </c>
      <c r="AO451" s="96">
        <v>74825</v>
      </c>
      <c r="AP451" s="96">
        <f t="shared" ref="AP451:AP525" si="144">AL451*1000+AM451</f>
        <v>23007</v>
      </c>
      <c r="AQ451" t="s">
        <v>298</v>
      </c>
      <c r="AR451">
        <f t="shared" ref="AR451:AR514" si="145">AL451*100000+AO451</f>
        <v>2374825</v>
      </c>
      <c r="AS451" s="1">
        <v>6</v>
      </c>
      <c r="AU451" s="1"/>
      <c r="AW451" s="53"/>
      <c r="AX451" s="117"/>
    </row>
    <row r="452" spans="1:50" ht="14" hidden="1" customHeight="1" outlineLevel="1" x14ac:dyDescent="0.2">
      <c r="A452" t="s">
        <v>267</v>
      </c>
      <c r="B452" s="9" t="s">
        <v>2109</v>
      </c>
      <c r="C452" s="1">
        <f t="shared" si="143"/>
        <v>716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 t="shared" si="128"/>
        <v>3</v>
      </c>
      <c r="G452" s="1">
        <f t="shared" si="134"/>
        <v>115</v>
      </c>
      <c r="H452" s="2">
        <f t="shared" si="135"/>
        <v>0.16061452513966482</v>
      </c>
      <c r="I452" s="8"/>
      <c r="J452" s="2">
        <f t="shared" si="129"/>
        <v>0.38547486033519551</v>
      </c>
      <c r="K452" s="2">
        <f t="shared" si="130"/>
        <v>0.5460893854748603</v>
      </c>
      <c r="L452" s="2">
        <f t="shared" si="131"/>
        <v>4.3296089385474863E-2</v>
      </c>
      <c r="M452" s="2">
        <f t="shared" si="132"/>
        <v>2.5139664804469324E-2</v>
      </c>
      <c r="N452" s="56">
        <v>276</v>
      </c>
      <c r="O452" s="56">
        <v>391</v>
      </c>
      <c r="P452" s="56">
        <v>31</v>
      </c>
      <c r="Q452" s="56"/>
      <c r="R452" s="56"/>
      <c r="S452" s="56"/>
      <c r="T452" s="57"/>
      <c r="X452" s="53">
        <v>0</v>
      </c>
      <c r="Y452" s="53">
        <v>18</v>
      </c>
      <c r="Z452" s="53"/>
      <c r="AA452" s="53"/>
      <c r="AB452" s="53"/>
      <c r="AG452" t="str">
        <f t="shared" si="133"/>
        <v>Sullivan</v>
      </c>
      <c r="AH452" t="s">
        <v>12</v>
      </c>
      <c r="AI452">
        <v>2</v>
      </c>
      <c r="AK452">
        <v>2</v>
      </c>
      <c r="AL452" s="91">
        <v>23</v>
      </c>
      <c r="AM452" s="93">
        <v>9</v>
      </c>
      <c r="AN452" s="93">
        <v>150</v>
      </c>
      <c r="AO452" s="96">
        <v>74965</v>
      </c>
      <c r="AP452" s="96">
        <f t="shared" si="144"/>
        <v>23009</v>
      </c>
      <c r="AQ452" t="s">
        <v>298</v>
      </c>
      <c r="AR452">
        <f t="shared" si="145"/>
        <v>2374965</v>
      </c>
      <c r="AS452" s="1">
        <v>14</v>
      </c>
      <c r="AU452" s="1"/>
      <c r="AW452" s="53"/>
      <c r="AX452" s="117"/>
    </row>
    <row r="453" spans="1:50" ht="14" hidden="1" customHeight="1" outlineLevel="1" x14ac:dyDescent="0.2">
      <c r="A453" t="s">
        <v>1415</v>
      </c>
      <c r="B453" s="9" t="s">
        <v>2109</v>
      </c>
      <c r="C453" s="1">
        <f t="shared" si="143"/>
        <v>555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 t="shared" si="128"/>
        <v>3</v>
      </c>
      <c r="G453" s="1">
        <f t="shared" si="134"/>
        <v>184</v>
      </c>
      <c r="H453" s="2">
        <f t="shared" si="135"/>
        <v>0.33153153153153153</v>
      </c>
      <c r="I453" s="8"/>
      <c r="J453" s="2">
        <f t="shared" si="129"/>
        <v>0.2990990990990991</v>
      </c>
      <c r="K453" s="2">
        <f t="shared" si="130"/>
        <v>0.63063063063063063</v>
      </c>
      <c r="L453" s="2">
        <f t="shared" si="131"/>
        <v>4.6846846846846847E-2</v>
      </c>
      <c r="M453" s="2">
        <f t="shared" si="132"/>
        <v>2.3423423423423372E-2</v>
      </c>
      <c r="N453" s="56">
        <v>166</v>
      </c>
      <c r="O453" s="56">
        <v>350</v>
      </c>
      <c r="P453" s="56">
        <v>26</v>
      </c>
      <c r="Q453" s="56"/>
      <c r="R453" s="56"/>
      <c r="S453" s="56"/>
      <c r="T453" s="57"/>
      <c r="X453" s="53">
        <v>0</v>
      </c>
      <c r="Y453" s="53">
        <v>13</v>
      </c>
      <c r="Z453" s="53"/>
      <c r="AA453" s="53"/>
      <c r="AB453" s="53"/>
      <c r="AG453" t="str">
        <f t="shared" si="133"/>
        <v>Sumner</v>
      </c>
      <c r="AH453" t="s">
        <v>150</v>
      </c>
      <c r="AI453">
        <v>2</v>
      </c>
      <c r="AK453">
        <v>2</v>
      </c>
      <c r="AL453" s="91">
        <v>23</v>
      </c>
      <c r="AM453" s="93">
        <v>17</v>
      </c>
      <c r="AN453" s="93">
        <v>150</v>
      </c>
      <c r="AO453" s="96">
        <v>75035</v>
      </c>
      <c r="AP453" s="96">
        <f t="shared" si="144"/>
        <v>23017</v>
      </c>
      <c r="AQ453" t="s">
        <v>298</v>
      </c>
      <c r="AR453">
        <f t="shared" si="145"/>
        <v>2375035</v>
      </c>
      <c r="AS453" s="1">
        <v>6</v>
      </c>
      <c r="AU453" s="1"/>
      <c r="AW453" s="53"/>
      <c r="AX453" s="117"/>
    </row>
    <row r="454" spans="1:50" ht="14" hidden="1" customHeight="1" outlineLevel="1" x14ac:dyDescent="0.2">
      <c r="A454" t="s">
        <v>1866</v>
      </c>
      <c r="B454" s="9" t="s">
        <v>2109</v>
      </c>
      <c r="C454" s="1">
        <f t="shared" si="143"/>
        <v>1099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 t="shared" si="128"/>
        <v>3</v>
      </c>
      <c r="G454" s="1">
        <f t="shared" si="134"/>
        <v>74</v>
      </c>
      <c r="H454" s="2">
        <f t="shared" si="135"/>
        <v>6.7333939945404916E-2</v>
      </c>
      <c r="I454" s="8"/>
      <c r="J454" s="2">
        <f t="shared" si="129"/>
        <v>0.42857142857142855</v>
      </c>
      <c r="K454" s="2">
        <f t="shared" si="130"/>
        <v>0.49590536851683348</v>
      </c>
      <c r="L454" s="2">
        <f t="shared" si="131"/>
        <v>5.2775250227479524E-2</v>
      </c>
      <c r="M454" s="2">
        <f t="shared" si="132"/>
        <v>2.2747952684258395E-2</v>
      </c>
      <c r="N454" s="56">
        <v>471</v>
      </c>
      <c r="O454" s="56">
        <v>545</v>
      </c>
      <c r="P454" s="56">
        <v>58</v>
      </c>
      <c r="Q454" s="56"/>
      <c r="R454" s="56"/>
      <c r="S454" s="56"/>
      <c r="T454" s="57"/>
      <c r="X454" s="53">
        <v>0</v>
      </c>
      <c r="Y454" s="53">
        <v>25</v>
      </c>
      <c r="Z454" s="53"/>
      <c r="AA454" s="53"/>
      <c r="AB454" s="53"/>
      <c r="AG454" t="str">
        <f t="shared" si="133"/>
        <v>Surry</v>
      </c>
      <c r="AH454" t="s">
        <v>12</v>
      </c>
      <c r="AI454">
        <v>2</v>
      </c>
      <c r="AK454">
        <v>2</v>
      </c>
      <c r="AL454" s="91">
        <v>23</v>
      </c>
      <c r="AM454" s="93">
        <v>9</v>
      </c>
      <c r="AN454" s="93">
        <v>155</v>
      </c>
      <c r="AO454" s="96">
        <v>75280</v>
      </c>
      <c r="AP454" s="96">
        <f t="shared" si="144"/>
        <v>23009</v>
      </c>
      <c r="AQ454" t="s">
        <v>298</v>
      </c>
      <c r="AR454">
        <f t="shared" si="145"/>
        <v>2375280</v>
      </c>
      <c r="AS454" s="1">
        <v>7</v>
      </c>
      <c r="AU454" s="1"/>
      <c r="AW454" s="53"/>
      <c r="AX454" s="117"/>
    </row>
    <row r="455" spans="1:50" ht="14" hidden="1" customHeight="1" outlineLevel="1" x14ac:dyDescent="0.2">
      <c r="A455" t="s">
        <v>1541</v>
      </c>
      <c r="B455" s="9" t="s">
        <v>2109</v>
      </c>
      <c r="C455" s="1">
        <f t="shared" si="143"/>
        <v>264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 t="shared" si="128"/>
        <v>4</v>
      </c>
      <c r="G455" s="1">
        <f t="shared" si="134"/>
        <v>58</v>
      </c>
      <c r="H455" s="2">
        <f t="shared" si="135"/>
        <v>0.2196969696969697</v>
      </c>
      <c r="I455" s="8"/>
      <c r="J455" s="2">
        <f t="shared" si="129"/>
        <v>0.36363636363636365</v>
      </c>
      <c r="K455" s="2">
        <f t="shared" si="130"/>
        <v>0.58333333333333337</v>
      </c>
      <c r="L455" s="2">
        <f t="shared" si="131"/>
        <v>2.2727272727272728E-2</v>
      </c>
      <c r="M455" s="2">
        <f t="shared" si="132"/>
        <v>3.0303030303030255E-2</v>
      </c>
      <c r="N455" s="56">
        <v>96</v>
      </c>
      <c r="O455" s="56">
        <v>154</v>
      </c>
      <c r="P455" s="56">
        <v>6</v>
      </c>
      <c r="Q455" s="56"/>
      <c r="R455" s="56"/>
      <c r="S455" s="56"/>
      <c r="T455" s="57"/>
      <c r="X455" s="53">
        <v>0</v>
      </c>
      <c r="Y455" s="53">
        <v>8</v>
      </c>
      <c r="Z455" s="53"/>
      <c r="AA455" s="53"/>
      <c r="AB455" s="53"/>
      <c r="AG455" t="str">
        <f t="shared" si="133"/>
        <v>Swan's Island</v>
      </c>
      <c r="AH455" t="s">
        <v>12</v>
      </c>
      <c r="AI455">
        <v>2</v>
      </c>
      <c r="AK455">
        <v>2</v>
      </c>
      <c r="AL455" s="91">
        <v>23</v>
      </c>
      <c r="AM455" s="93">
        <v>9</v>
      </c>
      <c r="AN455" s="93">
        <v>160</v>
      </c>
      <c r="AO455" s="96">
        <v>75455</v>
      </c>
      <c r="AP455" s="96">
        <f t="shared" si="144"/>
        <v>23009</v>
      </c>
      <c r="AQ455" t="s">
        <v>298</v>
      </c>
      <c r="AR455">
        <f t="shared" si="145"/>
        <v>2375455</v>
      </c>
      <c r="AS455" s="1">
        <v>4</v>
      </c>
      <c r="AU455" s="1"/>
      <c r="AW455" s="53"/>
      <c r="AX455" s="117"/>
    </row>
    <row r="456" spans="1:50" ht="14" hidden="1" customHeight="1" outlineLevel="1" x14ac:dyDescent="0.2">
      <c r="A456" t="s">
        <v>2354</v>
      </c>
      <c r="B456" s="9" t="s">
        <v>2109</v>
      </c>
      <c r="C456" s="1">
        <f t="shared" si="143"/>
        <v>827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 t="shared" si="128"/>
        <v>3</v>
      </c>
      <c r="G456" s="1">
        <f t="shared" si="134"/>
        <v>255</v>
      </c>
      <c r="H456" s="2">
        <f t="shared" si="135"/>
        <v>0.30834340991535669</v>
      </c>
      <c r="I456" s="8"/>
      <c r="J456" s="2">
        <f t="shared" si="129"/>
        <v>0.30713422007255137</v>
      </c>
      <c r="K456" s="2">
        <f t="shared" si="130"/>
        <v>0.61547762998790811</v>
      </c>
      <c r="L456" s="2">
        <f t="shared" si="131"/>
        <v>6.6505441354292621E-2</v>
      </c>
      <c r="M456" s="2">
        <f t="shared" si="132"/>
        <v>1.0882708585247952E-2</v>
      </c>
      <c r="N456" s="56">
        <v>254</v>
      </c>
      <c r="O456" s="56">
        <v>509</v>
      </c>
      <c r="P456" s="56">
        <v>55</v>
      </c>
      <c r="Q456" s="56"/>
      <c r="R456" s="56"/>
      <c r="S456" s="56"/>
      <c r="T456" s="57"/>
      <c r="X456" s="53">
        <v>0</v>
      </c>
      <c r="Y456" s="53">
        <v>9</v>
      </c>
      <c r="Z456" s="53"/>
      <c r="AA456" s="53"/>
      <c r="AB456" s="53"/>
      <c r="AG456" t="str">
        <f t="shared" si="133"/>
        <v>Swanville</v>
      </c>
      <c r="AH456" t="s">
        <v>120</v>
      </c>
      <c r="AI456">
        <v>2</v>
      </c>
      <c r="AK456">
        <v>2</v>
      </c>
      <c r="AL456" s="91">
        <v>23</v>
      </c>
      <c r="AM456" s="93">
        <v>27</v>
      </c>
      <c r="AN456" s="93">
        <v>105</v>
      </c>
      <c r="AO456" s="96">
        <v>75525</v>
      </c>
      <c r="AP456" s="96">
        <f t="shared" si="144"/>
        <v>23027</v>
      </c>
      <c r="AQ456" t="s">
        <v>298</v>
      </c>
      <c r="AR456">
        <f t="shared" si="145"/>
        <v>2375525</v>
      </c>
      <c r="AS456" s="1">
        <v>8</v>
      </c>
      <c r="AU456" s="1"/>
      <c r="AW456" s="53"/>
      <c r="AX456" s="117"/>
    </row>
    <row r="457" spans="1:50" ht="14" hidden="1" customHeight="1" outlineLevel="1" x14ac:dyDescent="0.2">
      <c r="A457" t="s">
        <v>2334</v>
      </c>
      <c r="B457" s="9" t="s">
        <v>2109</v>
      </c>
      <c r="C457" s="1">
        <f t="shared" si="143"/>
        <v>282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 t="shared" si="128"/>
        <v>3</v>
      </c>
      <c r="G457" s="1">
        <f t="shared" si="134"/>
        <v>18</v>
      </c>
      <c r="H457" s="2">
        <f t="shared" si="135"/>
        <v>6.3829787234042548E-2</v>
      </c>
      <c r="I457" s="8"/>
      <c r="J457" s="2">
        <f t="shared" si="129"/>
        <v>0.43617021276595747</v>
      </c>
      <c r="K457" s="2">
        <f t="shared" si="130"/>
        <v>0.5</v>
      </c>
      <c r="L457" s="2">
        <f t="shared" si="131"/>
        <v>4.6099290780141841E-2</v>
      </c>
      <c r="M457" s="2">
        <f t="shared" si="132"/>
        <v>1.7730496453900693E-2</v>
      </c>
      <c r="N457" s="56">
        <v>123</v>
      </c>
      <c r="O457" s="56">
        <v>141</v>
      </c>
      <c r="P457" s="56">
        <v>13</v>
      </c>
      <c r="Q457" s="56"/>
      <c r="R457" s="56"/>
      <c r="S457" s="56"/>
      <c r="T457" s="57"/>
      <c r="X457" s="53">
        <v>0</v>
      </c>
      <c r="Y457" s="53">
        <v>5</v>
      </c>
      <c r="Z457" s="53"/>
      <c r="AA457" s="53"/>
      <c r="AB457" s="53"/>
      <c r="AG457" t="str">
        <f t="shared" si="133"/>
        <v>Sweden</v>
      </c>
      <c r="AH457" t="s">
        <v>150</v>
      </c>
      <c r="AI457">
        <v>2</v>
      </c>
      <c r="AK457">
        <v>2</v>
      </c>
      <c r="AL457" s="91">
        <v>23</v>
      </c>
      <c r="AM457" s="93">
        <v>17</v>
      </c>
      <c r="AN457" s="93">
        <v>155</v>
      </c>
      <c r="AO457" s="96">
        <v>75595</v>
      </c>
      <c r="AP457" s="96">
        <f t="shared" si="144"/>
        <v>23017</v>
      </c>
      <c r="AQ457" t="s">
        <v>298</v>
      </c>
      <c r="AR457">
        <f t="shared" si="145"/>
        <v>2375595</v>
      </c>
      <c r="AS457" s="1">
        <v>1</v>
      </c>
      <c r="AU457" s="1"/>
      <c r="AW457" s="53"/>
      <c r="AX457" s="117"/>
    </row>
    <row r="458" spans="1:50" ht="14" hidden="1" customHeight="1" outlineLevel="1" x14ac:dyDescent="0.2">
      <c r="A458" t="s">
        <v>2589</v>
      </c>
      <c r="B458" s="9" t="s">
        <v>2109</v>
      </c>
      <c r="C458" s="1">
        <f t="shared" si="143"/>
        <v>0</v>
      </c>
      <c r="D458" s="7">
        <f>IF(N458&gt;0, RANK(N458,(N458:P458,Q458:AE458)),0)</f>
        <v>0</v>
      </c>
      <c r="E458" s="7">
        <f>IF(O458&gt;0,RANK(O458,(N458:P458,Q458:AE458)),0)</f>
        <v>0</v>
      </c>
      <c r="F458" s="7">
        <f t="shared" si="128"/>
        <v>0</v>
      </c>
      <c r="G458" s="1">
        <f t="shared" si="134"/>
        <v>0</v>
      </c>
      <c r="H458" s="2">
        <f t="shared" si="135"/>
        <v>0</v>
      </c>
      <c r="I458" s="8"/>
      <c r="J458" s="2" t="str">
        <f t="shared" si="129"/>
        <v>-</v>
      </c>
      <c r="K458" s="2" t="str">
        <f t="shared" si="130"/>
        <v>-</v>
      </c>
      <c r="L458" s="2" t="str">
        <f t="shared" si="131"/>
        <v>-</v>
      </c>
      <c r="M458" s="2" t="str">
        <f t="shared" si="132"/>
        <v>-</v>
      </c>
      <c r="N458" s="56"/>
      <c r="O458" s="56"/>
      <c r="P458" s="56"/>
      <c r="Q458" s="56"/>
      <c r="R458" s="56"/>
      <c r="S458" s="56"/>
      <c r="T458" s="57"/>
      <c r="Y458" s="53"/>
      <c r="Z458" s="53"/>
      <c r="AA458" s="53"/>
      <c r="AB458" s="53"/>
      <c r="AG458" t="str">
        <f>A458</f>
        <v>T1 R9 WELS</v>
      </c>
      <c r="AH458" t="s">
        <v>655</v>
      </c>
      <c r="AI458">
        <v>2</v>
      </c>
      <c r="AK458">
        <v>2</v>
      </c>
      <c r="AL458" s="91">
        <v>23</v>
      </c>
      <c r="AM458" s="93">
        <v>21</v>
      </c>
      <c r="AO458" s="96">
        <v>75619</v>
      </c>
      <c r="AP458" s="96">
        <f t="shared" si="144"/>
        <v>23021</v>
      </c>
      <c r="AQ458" t="s">
        <v>2328</v>
      </c>
      <c r="AR458">
        <f t="shared" si="145"/>
        <v>2375619</v>
      </c>
      <c r="AU458" s="1"/>
      <c r="AW458" s="53"/>
      <c r="AX458" s="117"/>
    </row>
    <row r="459" spans="1:50" ht="14" hidden="1" customHeight="1" outlineLevel="1" x14ac:dyDescent="0.2">
      <c r="A459" t="s">
        <v>685</v>
      </c>
      <c r="B459" s="9" t="s">
        <v>2109</v>
      </c>
      <c r="C459" s="1">
        <f t="shared" si="143"/>
        <v>5</v>
      </c>
      <c r="D459" s="7">
        <f>IF(N459&gt;0, RANK(N459,(N459:P459,Q459:AE459)),0)</f>
        <v>1</v>
      </c>
      <c r="E459" s="7">
        <f>IF(O459&gt;0,RANK(O459,(N459:P459,Q459:AE459)),0)</f>
        <v>1</v>
      </c>
      <c r="F459" s="7">
        <f>IF(P459&gt;0,RANK(P459,(N459:AE459)),0)</f>
        <v>3</v>
      </c>
      <c r="G459" s="1">
        <f t="shared" si="134"/>
        <v>0</v>
      </c>
      <c r="H459" s="2">
        <f t="shared" si="135"/>
        <v>0</v>
      </c>
      <c r="I459" s="8"/>
      <c r="J459" s="2">
        <f>IF(C459=0,"-",N459/C459)</f>
        <v>0.4</v>
      </c>
      <c r="K459" s="2">
        <f>IF(C459=0,"-",O459/C459)</f>
        <v>0.4</v>
      </c>
      <c r="L459" s="2">
        <f>IF(C459=0,"-",P459/C459)</f>
        <v>0.2</v>
      </c>
      <c r="M459" s="2">
        <f>IF(C459=0,"-",(1-J459-K459-L459))</f>
        <v>-5.5511151231257827E-17</v>
      </c>
      <c r="N459" s="56">
        <v>2</v>
      </c>
      <c r="O459" s="56">
        <v>2</v>
      </c>
      <c r="P459" s="56">
        <v>1</v>
      </c>
      <c r="Q459" s="56"/>
      <c r="R459" s="56"/>
      <c r="S459" s="56"/>
      <c r="T459" s="57"/>
      <c r="X459" s="53">
        <v>0</v>
      </c>
      <c r="Y459" s="53">
        <v>0</v>
      </c>
      <c r="Z459" s="53"/>
      <c r="AA459" s="53"/>
      <c r="AB459" s="53"/>
      <c r="AG459" t="str">
        <f>A459</f>
        <v>T3 ND</v>
      </c>
      <c r="AH459" t="s">
        <v>12</v>
      </c>
      <c r="AI459">
        <v>2</v>
      </c>
      <c r="AK459">
        <v>2</v>
      </c>
      <c r="AL459" s="91">
        <v>23</v>
      </c>
      <c r="AM459" s="93">
        <v>9</v>
      </c>
      <c r="AO459" s="96">
        <v>75630</v>
      </c>
      <c r="AP459" s="96">
        <f t="shared" si="144"/>
        <v>23009</v>
      </c>
      <c r="AQ459" t="s">
        <v>2328</v>
      </c>
      <c r="AR459">
        <f t="shared" si="145"/>
        <v>2375630</v>
      </c>
      <c r="AS459" s="1">
        <v>0</v>
      </c>
      <c r="AU459" s="1"/>
      <c r="AW459" s="53"/>
      <c r="AX459" s="117"/>
    </row>
    <row r="460" spans="1:50" ht="14" hidden="1" customHeight="1" outlineLevel="1" x14ac:dyDescent="0.2">
      <c r="A460" t="s">
        <v>3056</v>
      </c>
      <c r="B460" s="9" t="s">
        <v>2109</v>
      </c>
      <c r="C460" s="1">
        <f t="shared" si="143"/>
        <v>1</v>
      </c>
      <c r="D460" s="7">
        <f>IF(N460&gt;0, RANK(N460,(N460:P460,Q460:AE460)),0)</f>
        <v>1</v>
      </c>
      <c r="E460" s="7">
        <f>IF(O460&gt;0,RANK(O460,(N460:P460,Q460:AE460)),0)</f>
        <v>0</v>
      </c>
      <c r="F460" s="7">
        <f t="shared" ref="F460:F464" si="146">IF(P460&gt;0,RANK(P460,(N460:AE460)),0)</f>
        <v>0</v>
      </c>
      <c r="G460" s="1">
        <f t="shared" ref="G460:G464" si="147">IF(C460&gt;0,MAX(N460:P460)-LARGE(N460:P460,2),0)</f>
        <v>1</v>
      </c>
      <c r="H460" s="2">
        <f t="shared" ref="H460:H464" si="148">IF(C460&gt;0,G460/C460,0)</f>
        <v>1</v>
      </c>
      <c r="I460" s="8"/>
      <c r="J460" s="2">
        <f t="shared" ref="J460:J464" si="149">IF(C460=0,"-",N460/C460)</f>
        <v>1</v>
      </c>
      <c r="K460" s="2">
        <f t="shared" ref="K460:K464" si="150">IF(C460=0,"-",O460/C460)</f>
        <v>0</v>
      </c>
      <c r="L460" s="2">
        <f t="shared" ref="L460:L464" si="151">IF(C460=0,"-",P460/C460)</f>
        <v>0</v>
      </c>
      <c r="M460" s="2">
        <f t="shared" ref="M460:M464" si="152">IF(C460=0,"-",(1-J460-K460-L460))</f>
        <v>0</v>
      </c>
      <c r="N460" s="56">
        <v>1</v>
      </c>
      <c r="O460" s="56">
        <v>0</v>
      </c>
      <c r="P460" s="56">
        <v>0</v>
      </c>
      <c r="Q460" s="56"/>
      <c r="R460" s="56"/>
      <c r="S460" s="56"/>
      <c r="T460" s="57"/>
      <c r="X460" s="53">
        <v>0</v>
      </c>
      <c r="Y460" s="53">
        <v>0</v>
      </c>
      <c r="Z460" s="53"/>
      <c r="AA460" s="53"/>
      <c r="AB460" s="53"/>
      <c r="AG460" t="str">
        <f>A460</f>
        <v>T4 R3</v>
      </c>
      <c r="AH460" t="s">
        <v>2472</v>
      </c>
      <c r="AI460">
        <v>2</v>
      </c>
      <c r="AK460">
        <v>2</v>
      </c>
      <c r="AL460" s="91">
        <v>23</v>
      </c>
      <c r="AM460" s="93">
        <v>3</v>
      </c>
      <c r="AO460" s="166">
        <v>90403</v>
      </c>
      <c r="AP460" s="96">
        <f t="shared" si="144"/>
        <v>23003</v>
      </c>
      <c r="AQ460" t="s">
        <v>2328</v>
      </c>
      <c r="AR460">
        <f t="shared" si="145"/>
        <v>2390403</v>
      </c>
      <c r="AS460" s="1">
        <v>0</v>
      </c>
      <c r="AU460" s="1"/>
      <c r="AW460" s="53"/>
      <c r="AX460" s="117"/>
    </row>
    <row r="461" spans="1:50" ht="14" hidden="1" customHeight="1" outlineLevel="1" x14ac:dyDescent="0.2">
      <c r="A461" t="s">
        <v>2590</v>
      </c>
      <c r="B461" s="9" t="s">
        <v>2109</v>
      </c>
      <c r="C461" s="1">
        <f t="shared" si="143"/>
        <v>0</v>
      </c>
      <c r="D461" s="7">
        <f>IF(N461&gt;0, RANK(N461,(N461:P461,Q461:AE461)),0)</f>
        <v>0</v>
      </c>
      <c r="E461" s="7">
        <f>IF(O461&gt;0,RANK(O461,(N461:P461,Q461:AE461)),0)</f>
        <v>0</v>
      </c>
      <c r="F461" s="7">
        <f t="shared" si="146"/>
        <v>0</v>
      </c>
      <c r="G461" s="1">
        <f t="shared" si="147"/>
        <v>0</v>
      </c>
      <c r="H461" s="2">
        <f t="shared" si="148"/>
        <v>0</v>
      </c>
      <c r="I461" s="8"/>
      <c r="J461" s="2" t="str">
        <f t="shared" si="149"/>
        <v>-</v>
      </c>
      <c r="K461" s="2" t="str">
        <f t="shared" si="150"/>
        <v>-</v>
      </c>
      <c r="L461" s="2" t="str">
        <f t="shared" si="151"/>
        <v>-</v>
      </c>
      <c r="M461" s="2" t="str">
        <f t="shared" si="152"/>
        <v>-</v>
      </c>
      <c r="N461" s="56"/>
      <c r="O461" s="56"/>
      <c r="P461" s="56"/>
      <c r="Q461" s="56"/>
      <c r="R461" s="56"/>
      <c r="S461" s="56"/>
      <c r="T461" s="57"/>
      <c r="Y461" s="53"/>
      <c r="Z461" s="53"/>
      <c r="AA461" s="53"/>
      <c r="AB461" s="53"/>
      <c r="AG461" t="str">
        <f t="shared" ref="AG461:AG464" si="153">A461</f>
        <v>T7 SD</v>
      </c>
      <c r="AH461" t="s">
        <v>12</v>
      </c>
      <c r="AI461">
        <v>2</v>
      </c>
      <c r="AK461">
        <v>2</v>
      </c>
      <c r="AL461" s="91">
        <v>23</v>
      </c>
      <c r="AM461" s="93">
        <v>9</v>
      </c>
      <c r="AO461" s="166">
        <v>75670</v>
      </c>
      <c r="AP461" s="96">
        <f t="shared" si="144"/>
        <v>23009</v>
      </c>
      <c r="AQ461" t="s">
        <v>2328</v>
      </c>
      <c r="AR461">
        <f t="shared" si="145"/>
        <v>2375670</v>
      </c>
      <c r="AU461" s="1"/>
      <c r="AW461" s="53"/>
      <c r="AX461" s="117"/>
    </row>
    <row r="462" spans="1:50" ht="14" hidden="1" customHeight="1" outlineLevel="1" x14ac:dyDescent="0.2">
      <c r="A462" t="s">
        <v>2594</v>
      </c>
      <c r="B462" s="9" t="s">
        <v>2109</v>
      </c>
      <c r="C462" s="1">
        <f t="shared" si="143"/>
        <v>0</v>
      </c>
      <c r="D462" s="7">
        <f>IF(N462&gt;0, RANK(N462,(N462:P462,Q462:AE462)),0)</f>
        <v>0</v>
      </c>
      <c r="E462" s="7">
        <f>IF(O462&gt;0,RANK(O462,(N462:P462,Q462:AE462)),0)</f>
        <v>0</v>
      </c>
      <c r="F462" s="7">
        <f t="shared" si="146"/>
        <v>0</v>
      </c>
      <c r="G462" s="1">
        <f t="shared" si="147"/>
        <v>0</v>
      </c>
      <c r="H462" s="2">
        <f t="shared" si="148"/>
        <v>0</v>
      </c>
      <c r="I462" s="8"/>
      <c r="J462" s="2" t="str">
        <f t="shared" si="149"/>
        <v>-</v>
      </c>
      <c r="K462" s="2" t="str">
        <f t="shared" si="150"/>
        <v>-</v>
      </c>
      <c r="L462" s="2" t="str">
        <f t="shared" si="151"/>
        <v>-</v>
      </c>
      <c r="M462" s="2" t="str">
        <f t="shared" si="152"/>
        <v>-</v>
      </c>
      <c r="N462" s="56"/>
      <c r="O462" s="56"/>
      <c r="P462" s="56"/>
      <c r="Q462" s="56"/>
      <c r="R462" s="56"/>
      <c r="S462" s="56"/>
      <c r="T462" s="57"/>
      <c r="Y462" s="53"/>
      <c r="Z462" s="53"/>
      <c r="AA462" s="53"/>
      <c r="AB462" s="53"/>
      <c r="AG462" t="str">
        <f t="shared" si="153"/>
        <v>T10 R15 WELS</v>
      </c>
      <c r="AH462" t="s">
        <v>655</v>
      </c>
      <c r="AI462">
        <v>2</v>
      </c>
      <c r="AK462">
        <v>2</v>
      </c>
      <c r="AL462" s="91">
        <v>23</v>
      </c>
      <c r="AM462" s="93">
        <v>21</v>
      </c>
      <c r="AO462" s="166">
        <v>91015</v>
      </c>
      <c r="AP462" s="96">
        <f t="shared" si="144"/>
        <v>23021</v>
      </c>
      <c r="AQ462" t="s">
        <v>2328</v>
      </c>
      <c r="AR462">
        <f t="shared" si="145"/>
        <v>2391015</v>
      </c>
      <c r="AU462" s="1"/>
      <c r="AW462" s="53"/>
      <c r="AX462" s="117"/>
    </row>
    <row r="463" spans="1:50" ht="14" hidden="1" customHeight="1" outlineLevel="1" x14ac:dyDescent="0.2">
      <c r="A463" t="s">
        <v>2595</v>
      </c>
      <c r="B463" s="9" t="s">
        <v>2109</v>
      </c>
      <c r="C463" s="1">
        <f t="shared" si="143"/>
        <v>0</v>
      </c>
      <c r="D463" s="7">
        <f>IF(N463&gt;0, RANK(N463,(N463:P463,Q463:AE463)),0)</f>
        <v>0</v>
      </c>
      <c r="E463" s="7">
        <f>IF(O463&gt;0,RANK(O463,(N463:P463,Q463:AE463)),0)</f>
        <v>0</v>
      </c>
      <c r="F463" s="7">
        <f t="shared" si="146"/>
        <v>0</v>
      </c>
      <c r="G463" s="1">
        <f t="shared" si="147"/>
        <v>0</v>
      </c>
      <c r="H463" s="2">
        <f t="shared" si="148"/>
        <v>0</v>
      </c>
      <c r="I463" s="8"/>
      <c r="J463" s="2" t="str">
        <f t="shared" si="149"/>
        <v>-</v>
      </c>
      <c r="K463" s="2" t="str">
        <f t="shared" si="150"/>
        <v>-</v>
      </c>
      <c r="L463" s="2" t="str">
        <f t="shared" si="151"/>
        <v>-</v>
      </c>
      <c r="M463" s="2" t="str">
        <f t="shared" si="152"/>
        <v>-</v>
      </c>
      <c r="N463" s="56"/>
      <c r="O463" s="56"/>
      <c r="P463" s="56"/>
      <c r="Q463" s="56"/>
      <c r="R463" s="56"/>
      <c r="S463" s="56"/>
      <c r="T463" s="57"/>
      <c r="Y463" s="53"/>
      <c r="Z463" s="53"/>
      <c r="AA463" s="53"/>
      <c r="AB463" s="53"/>
      <c r="AG463" t="str">
        <f t="shared" si="153"/>
        <v>T10 SD</v>
      </c>
      <c r="AH463" t="s">
        <v>12</v>
      </c>
      <c r="AI463">
        <v>2</v>
      </c>
      <c r="AK463">
        <v>2</v>
      </c>
      <c r="AL463" s="91">
        <v>23</v>
      </c>
      <c r="AM463" s="93">
        <v>9</v>
      </c>
      <c r="AO463" s="166">
        <v>93010</v>
      </c>
      <c r="AP463" s="96">
        <f t="shared" si="144"/>
        <v>23009</v>
      </c>
      <c r="AQ463" t="s">
        <v>2328</v>
      </c>
      <c r="AR463">
        <f t="shared" si="145"/>
        <v>2393010</v>
      </c>
      <c r="AU463" s="1"/>
      <c r="AW463" s="53"/>
      <c r="AX463" s="117"/>
    </row>
    <row r="464" spans="1:50" ht="14" hidden="1" customHeight="1" outlineLevel="1" x14ac:dyDescent="0.2">
      <c r="A464" t="s">
        <v>2596</v>
      </c>
      <c r="B464" s="9" t="s">
        <v>2109</v>
      </c>
      <c r="C464" s="1">
        <f t="shared" si="143"/>
        <v>18</v>
      </c>
      <c r="D464" s="7">
        <f>IF(N464&gt;0, RANK(N464,(N464:P464,Q464:AE464)),0)</f>
        <v>2</v>
      </c>
      <c r="E464" s="7">
        <f>IF(O464&gt;0,RANK(O464,(N464:P464,Q464:AE464)),0)</f>
        <v>1</v>
      </c>
      <c r="F464" s="7">
        <f t="shared" si="146"/>
        <v>3</v>
      </c>
      <c r="G464" s="1">
        <f t="shared" si="147"/>
        <v>4</v>
      </c>
      <c r="H464" s="2">
        <f t="shared" si="148"/>
        <v>0.22222222222222221</v>
      </c>
      <c r="I464" s="8"/>
      <c r="J464" s="2">
        <f t="shared" si="149"/>
        <v>0.33333333333333331</v>
      </c>
      <c r="K464" s="2">
        <f t="shared" si="150"/>
        <v>0.55555555555555558</v>
      </c>
      <c r="L464" s="2">
        <f t="shared" si="151"/>
        <v>0.1111111111111111</v>
      </c>
      <c r="M464" s="2">
        <f t="shared" si="152"/>
        <v>5.5511151231257827E-17</v>
      </c>
      <c r="N464" s="56">
        <v>6</v>
      </c>
      <c r="O464" s="56">
        <v>10</v>
      </c>
      <c r="P464" s="56">
        <v>2</v>
      </c>
      <c r="Q464" s="56"/>
      <c r="R464" s="56"/>
      <c r="S464" s="56"/>
      <c r="T464" s="57"/>
      <c r="X464" s="53">
        <v>0</v>
      </c>
      <c r="Y464" s="53">
        <v>0</v>
      </c>
      <c r="Z464" s="53"/>
      <c r="AA464" s="53"/>
      <c r="AB464" s="53"/>
      <c r="AG464" t="str">
        <f t="shared" si="153"/>
        <v>T11 R4 WELS</v>
      </c>
      <c r="AH464" t="s">
        <v>2472</v>
      </c>
      <c r="AI464">
        <v>2</v>
      </c>
      <c r="AK464">
        <v>2</v>
      </c>
      <c r="AL464" s="91">
        <v>23</v>
      </c>
      <c r="AM464" s="93">
        <v>3</v>
      </c>
      <c r="AO464" s="166">
        <v>91104</v>
      </c>
      <c r="AP464" s="96">
        <f t="shared" si="144"/>
        <v>23003</v>
      </c>
      <c r="AQ464" t="s">
        <v>2328</v>
      </c>
      <c r="AR464">
        <f t="shared" si="145"/>
        <v>2391104</v>
      </c>
      <c r="AS464" s="1">
        <v>0</v>
      </c>
      <c r="AU464" s="1"/>
      <c r="AW464" s="53"/>
      <c r="AX464" s="117"/>
    </row>
    <row r="465" spans="1:50" ht="14" hidden="1" customHeight="1" outlineLevel="1" x14ac:dyDescent="0.2">
      <c r="A465" t="s">
        <v>2597</v>
      </c>
      <c r="B465" s="9" t="s">
        <v>2109</v>
      </c>
      <c r="C465" s="1">
        <f t="shared" si="143"/>
        <v>4</v>
      </c>
      <c r="D465" s="7">
        <f>IF(N465&gt;0, RANK(N465,(N465:P465,Q465:AE465)),0)</f>
        <v>1</v>
      </c>
      <c r="E465" s="7">
        <f>IF(O465&gt;0,RANK(O465,(N465:P465,Q465:AE465)),0)</f>
        <v>2</v>
      </c>
      <c r="F465" s="7">
        <f>IF(P465&gt;0,RANK(P465,(N465:AE465)),0)</f>
        <v>0</v>
      </c>
      <c r="G465" s="1">
        <f>IF(C465&gt;0,MAX(N465:P465)-LARGE(N465:P465,2),0)</f>
        <v>2</v>
      </c>
      <c r="H465" s="2">
        <f>IF(C465&gt;0,G465/C465,0)</f>
        <v>0.5</v>
      </c>
      <c r="I465" s="8"/>
      <c r="J465" s="2">
        <f>IF(C465=0,"-",N465/C465)</f>
        <v>0.75</v>
      </c>
      <c r="K465" s="2">
        <f>IF(C465=0,"-",O465/C465)</f>
        <v>0.25</v>
      </c>
      <c r="L465" s="2">
        <f>IF(C465=0,"-",P465/C465)</f>
        <v>0</v>
      </c>
      <c r="M465" s="2">
        <f>IF(C465=0,"-",(1-J465-K465-L465))</f>
        <v>0</v>
      </c>
      <c r="N465" s="56">
        <v>3</v>
      </c>
      <c r="O465" s="56">
        <v>1</v>
      </c>
      <c r="P465" s="56">
        <v>0</v>
      </c>
      <c r="Q465" s="56"/>
      <c r="R465" s="56"/>
      <c r="S465" s="56"/>
      <c r="T465" s="57"/>
      <c r="X465" s="53">
        <v>0</v>
      </c>
      <c r="Y465" s="53">
        <v>0</v>
      </c>
      <c r="Z465" s="53"/>
      <c r="AA465" s="53"/>
      <c r="AB465" s="53"/>
      <c r="AG465" t="str">
        <f>A465</f>
        <v>T15 R6 WELS</v>
      </c>
      <c r="AH465" t="s">
        <v>2472</v>
      </c>
      <c r="AI465">
        <v>2</v>
      </c>
      <c r="AK465">
        <v>2</v>
      </c>
      <c r="AL465" s="91">
        <v>23</v>
      </c>
      <c r="AM465" s="93">
        <v>3</v>
      </c>
      <c r="AO465" s="166">
        <v>91506</v>
      </c>
      <c r="AP465" s="96">
        <f t="shared" si="144"/>
        <v>23003</v>
      </c>
      <c r="AQ465" t="s">
        <v>2328</v>
      </c>
      <c r="AR465">
        <f t="shared" si="145"/>
        <v>2391506</v>
      </c>
      <c r="AS465" s="1">
        <v>0</v>
      </c>
      <c r="AU465" s="1"/>
      <c r="AW465" s="53"/>
      <c r="AX465" s="117"/>
    </row>
    <row r="466" spans="1:50" ht="14" hidden="1" customHeight="1" outlineLevel="1" x14ac:dyDescent="0.2">
      <c r="A466" t="s">
        <v>3057</v>
      </c>
      <c r="B466" s="9" t="s">
        <v>2109</v>
      </c>
      <c r="C466" s="1">
        <f t="shared" si="143"/>
        <v>0</v>
      </c>
      <c r="D466" s="7">
        <f>IF(N466&gt;0, RANK(N466,(N466:P466,Q466:AE466)),0)</f>
        <v>0</v>
      </c>
      <c r="E466" s="7">
        <f>IF(O466&gt;0,RANK(O466,(N466:P466,Q466:AE466)),0)</f>
        <v>0</v>
      </c>
      <c r="F466" s="7">
        <f t="shared" ref="F466:F469" si="154">IF(P466&gt;0,RANK(P466,(N466:AE466)),0)</f>
        <v>0</v>
      </c>
      <c r="G466" s="1">
        <f t="shared" ref="G466:G469" si="155">IF(C466&gt;0,MAX(N466:P466)-LARGE(N466:P466,2),0)</f>
        <v>0</v>
      </c>
      <c r="H466" s="2">
        <f t="shared" ref="H466:H469" si="156">IF(C466&gt;0,G466/C466,0)</f>
        <v>0</v>
      </c>
      <c r="I466" s="8"/>
      <c r="J466" s="2" t="str">
        <f t="shared" ref="J466:J469" si="157">IF(C466=0,"-",N466/C466)</f>
        <v>-</v>
      </c>
      <c r="K466" s="2" t="str">
        <f t="shared" ref="K466:K469" si="158">IF(C466=0,"-",O466/C466)</f>
        <v>-</v>
      </c>
      <c r="L466" s="2" t="str">
        <f t="shared" ref="L466:L469" si="159">IF(C466=0,"-",P466/C466)</f>
        <v>-</v>
      </c>
      <c r="M466" s="2" t="str">
        <f t="shared" ref="M466:M469" si="160">IF(C466=0,"-",(1-J466-K466-L466))</f>
        <v>-</v>
      </c>
      <c r="N466" s="56"/>
      <c r="O466" s="56"/>
      <c r="P466" s="56"/>
      <c r="Q466" s="56"/>
      <c r="R466" s="56"/>
      <c r="S466" s="56"/>
      <c r="T466" s="57"/>
      <c r="Y466" s="53"/>
      <c r="Z466" s="53"/>
      <c r="AA466" s="53"/>
      <c r="AB466" s="53"/>
      <c r="AG466" t="str">
        <f t="shared" ref="AG466:AG471" si="161">A466</f>
        <v>T15 R9 WELS</v>
      </c>
      <c r="AH466" t="s">
        <v>2472</v>
      </c>
      <c r="AI466">
        <v>2</v>
      </c>
      <c r="AK466">
        <v>2</v>
      </c>
      <c r="AL466" s="91">
        <v>23</v>
      </c>
      <c r="AM466" s="93">
        <v>3</v>
      </c>
      <c r="AO466" s="166">
        <v>91509</v>
      </c>
      <c r="AP466" s="96">
        <f t="shared" si="144"/>
        <v>23003</v>
      </c>
      <c r="AQ466" t="s">
        <v>2328</v>
      </c>
      <c r="AR466">
        <f t="shared" si="145"/>
        <v>2391509</v>
      </c>
      <c r="AU466" s="1"/>
      <c r="AW466" s="53"/>
      <c r="AX466" s="117"/>
    </row>
    <row r="467" spans="1:50" ht="14" hidden="1" customHeight="1" outlineLevel="1" x14ac:dyDescent="0.2">
      <c r="A467" t="s">
        <v>3058</v>
      </c>
      <c r="B467" s="9" t="s">
        <v>2109</v>
      </c>
      <c r="C467" s="1">
        <f t="shared" si="143"/>
        <v>0</v>
      </c>
      <c r="D467" s="7">
        <f>IF(N467&gt;0, RANK(N467,(N467:P467,Q467:AE467)),0)</f>
        <v>0</v>
      </c>
      <c r="E467" s="7">
        <f>IF(O467&gt;0,RANK(O467,(N467:P467,Q467:AE467)),0)</f>
        <v>0</v>
      </c>
      <c r="F467" s="7">
        <f t="shared" si="154"/>
        <v>0</v>
      </c>
      <c r="G467" s="1">
        <f t="shared" si="155"/>
        <v>0</v>
      </c>
      <c r="H467" s="2">
        <f t="shared" si="156"/>
        <v>0</v>
      </c>
      <c r="I467" s="8"/>
      <c r="J467" s="2" t="str">
        <f t="shared" si="157"/>
        <v>-</v>
      </c>
      <c r="K467" s="2" t="str">
        <f t="shared" si="158"/>
        <v>-</v>
      </c>
      <c r="L467" s="2" t="str">
        <f t="shared" si="159"/>
        <v>-</v>
      </c>
      <c r="M467" s="2" t="str">
        <f t="shared" si="160"/>
        <v>-</v>
      </c>
      <c r="N467" s="56"/>
      <c r="O467" s="56"/>
      <c r="P467" s="56"/>
      <c r="Q467" s="56"/>
      <c r="R467" s="56"/>
      <c r="S467" s="56"/>
      <c r="T467" s="57"/>
      <c r="Y467" s="53"/>
      <c r="Z467" s="53"/>
      <c r="AA467" s="53"/>
      <c r="AB467" s="53"/>
      <c r="AG467" t="str">
        <f t="shared" si="161"/>
        <v>T17 R3 Van Buren Cove</v>
      </c>
      <c r="AH467" t="s">
        <v>2472</v>
      </c>
      <c r="AI467">
        <v>2</v>
      </c>
      <c r="AK467">
        <v>2</v>
      </c>
      <c r="AL467" s="91">
        <v>23</v>
      </c>
      <c r="AM467" s="93">
        <v>3</v>
      </c>
      <c r="AO467" s="166">
        <v>91703</v>
      </c>
      <c r="AP467" s="96">
        <f t="shared" si="144"/>
        <v>23003</v>
      </c>
      <c r="AQ467" t="s">
        <v>2328</v>
      </c>
      <c r="AR467">
        <f t="shared" si="145"/>
        <v>2391703</v>
      </c>
      <c r="AU467" s="1"/>
      <c r="AW467" s="53"/>
      <c r="AX467" s="117"/>
    </row>
    <row r="468" spans="1:50" ht="14" hidden="1" customHeight="1" outlineLevel="1" x14ac:dyDescent="0.2">
      <c r="A468" t="s">
        <v>2598</v>
      </c>
      <c r="B468" s="9" t="s">
        <v>2109</v>
      </c>
      <c r="C468" s="1">
        <f t="shared" si="143"/>
        <v>8</v>
      </c>
      <c r="D468" s="7">
        <f>IF(N468&gt;0, RANK(N468,(N468:P468,Q468:AE468)),0)</f>
        <v>1</v>
      </c>
      <c r="E468" s="7">
        <f>IF(O468&gt;0,RANK(O468,(N468:P468,Q468:AE468)),0)</f>
        <v>1</v>
      </c>
      <c r="F468" s="7">
        <f t="shared" si="154"/>
        <v>3</v>
      </c>
      <c r="G468" s="1">
        <f t="shared" si="155"/>
        <v>0</v>
      </c>
      <c r="H468" s="2">
        <f t="shared" si="156"/>
        <v>0</v>
      </c>
      <c r="I468" s="8"/>
      <c r="J468" s="2">
        <f t="shared" si="157"/>
        <v>0.375</v>
      </c>
      <c r="K468" s="2">
        <f t="shared" si="158"/>
        <v>0.375</v>
      </c>
      <c r="L468" s="2">
        <f t="shared" si="159"/>
        <v>0.125</v>
      </c>
      <c r="M468" s="2">
        <f t="shared" si="160"/>
        <v>0.125</v>
      </c>
      <c r="N468" s="56">
        <v>3</v>
      </c>
      <c r="O468" s="56">
        <v>3</v>
      </c>
      <c r="P468" s="56">
        <v>1</v>
      </c>
      <c r="Q468" s="56"/>
      <c r="R468" s="56"/>
      <c r="S468" s="56"/>
      <c r="T468" s="57"/>
      <c r="X468" s="53">
        <v>0</v>
      </c>
      <c r="Y468" s="53">
        <v>1</v>
      </c>
      <c r="Z468" s="53"/>
      <c r="AA468" s="53"/>
      <c r="AB468" s="53"/>
      <c r="AG468" t="str">
        <f t="shared" si="161"/>
        <v>T22 MD</v>
      </c>
      <c r="AH468" t="s">
        <v>12</v>
      </c>
      <c r="AI468">
        <v>2</v>
      </c>
      <c r="AK468">
        <v>2</v>
      </c>
      <c r="AL468" s="91">
        <v>23</v>
      </c>
      <c r="AM468" s="93">
        <v>9</v>
      </c>
      <c r="AO468" s="166">
        <v>93022</v>
      </c>
      <c r="AP468" s="96">
        <f t="shared" si="144"/>
        <v>23009</v>
      </c>
      <c r="AQ468" t="s">
        <v>2328</v>
      </c>
      <c r="AR468">
        <f t="shared" si="145"/>
        <v>2393022</v>
      </c>
      <c r="AS468" s="1">
        <v>0</v>
      </c>
      <c r="AU468" s="1"/>
      <c r="AW468" s="53"/>
      <c r="AX468" s="117"/>
    </row>
    <row r="469" spans="1:50" ht="14" hidden="1" customHeight="1" outlineLevel="1" x14ac:dyDescent="0.2">
      <c r="A469" t="s">
        <v>3059</v>
      </c>
      <c r="B469" s="9" t="s">
        <v>2109</v>
      </c>
      <c r="C469" s="1">
        <f t="shared" si="143"/>
        <v>4</v>
      </c>
      <c r="D469" s="7">
        <f>IF(N469&gt;0, RANK(N469,(N469:P469,Q469:AE469)),0)</f>
        <v>0</v>
      </c>
      <c r="E469" s="7">
        <f>IF(O469&gt;0,RANK(O469,(N469:P469,Q469:AE469)),0)</f>
        <v>1</v>
      </c>
      <c r="F469" s="7">
        <f t="shared" si="154"/>
        <v>0</v>
      </c>
      <c r="G469" s="1">
        <f t="shared" si="155"/>
        <v>4</v>
      </c>
      <c r="H469" s="2">
        <f t="shared" si="156"/>
        <v>1</v>
      </c>
      <c r="I469" s="8"/>
      <c r="J469" s="2">
        <f t="shared" si="157"/>
        <v>0</v>
      </c>
      <c r="K469" s="2">
        <f t="shared" si="158"/>
        <v>1</v>
      </c>
      <c r="L469" s="2">
        <f t="shared" si="159"/>
        <v>0</v>
      </c>
      <c r="M469" s="2">
        <f t="shared" si="160"/>
        <v>0</v>
      </c>
      <c r="N469" s="56">
        <v>0</v>
      </c>
      <c r="O469" s="56">
        <v>4</v>
      </c>
      <c r="P469" s="56">
        <v>0</v>
      </c>
      <c r="Q469" s="56"/>
      <c r="R469" s="56"/>
      <c r="S469" s="56"/>
      <c r="T469" s="57"/>
      <c r="X469" s="53">
        <v>0</v>
      </c>
      <c r="Y469" s="53">
        <v>0</v>
      </c>
      <c r="Z469" s="53"/>
      <c r="AA469" s="53"/>
      <c r="AB469" s="53"/>
      <c r="AG469" t="str">
        <f t="shared" si="161"/>
        <v>T26 ED BPP</v>
      </c>
      <c r="AH469" t="s">
        <v>1845</v>
      </c>
      <c r="AI469">
        <v>2</v>
      </c>
      <c r="AK469">
        <v>2</v>
      </c>
      <c r="AL469" s="91">
        <v>23</v>
      </c>
      <c r="AM469" s="93">
        <v>29</v>
      </c>
      <c r="AO469" s="166">
        <v>93026</v>
      </c>
      <c r="AP469" s="96">
        <f t="shared" si="144"/>
        <v>23029</v>
      </c>
      <c r="AQ469" t="s">
        <v>2328</v>
      </c>
      <c r="AR469">
        <f t="shared" si="145"/>
        <v>2393026</v>
      </c>
      <c r="AS469" s="1">
        <v>0</v>
      </c>
      <c r="AU469" s="1"/>
      <c r="AW469" s="53"/>
      <c r="AX469" s="117"/>
    </row>
    <row r="470" spans="1:50" ht="14" hidden="1" customHeight="1" outlineLevel="1" x14ac:dyDescent="0.2">
      <c r="A470" t="s">
        <v>1397</v>
      </c>
      <c r="B470" s="9" t="s">
        <v>2109</v>
      </c>
      <c r="C470" s="1">
        <f t="shared" si="143"/>
        <v>31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 t="shared" si="128"/>
        <v>0</v>
      </c>
      <c r="G470" s="1">
        <f t="shared" si="134"/>
        <v>8</v>
      </c>
      <c r="H470" s="2">
        <f t="shared" si="135"/>
        <v>0.25806451612903225</v>
      </c>
      <c r="I470" s="8"/>
      <c r="J470" s="2">
        <f t="shared" si="129"/>
        <v>0.35483870967741937</v>
      </c>
      <c r="K470" s="2">
        <f t="shared" si="130"/>
        <v>0.61290322580645162</v>
      </c>
      <c r="L470" s="2">
        <f t="shared" si="131"/>
        <v>0</v>
      </c>
      <c r="M470" s="2">
        <f t="shared" si="132"/>
        <v>3.2258064516129004E-2</v>
      </c>
      <c r="N470" s="56">
        <v>11</v>
      </c>
      <c r="O470" s="56">
        <v>19</v>
      </c>
      <c r="P470" s="56">
        <v>0</v>
      </c>
      <c r="Q470" s="56"/>
      <c r="R470" s="56"/>
      <c r="S470" s="56"/>
      <c r="T470" s="57"/>
      <c r="X470" s="53">
        <v>0</v>
      </c>
      <c r="Y470" s="53">
        <v>1</v>
      </c>
      <c r="Z470" s="53"/>
      <c r="AA470" s="53"/>
      <c r="AB470" s="53"/>
      <c r="AG470" t="str">
        <f t="shared" si="161"/>
        <v>Talmadge</v>
      </c>
      <c r="AH470" t="s">
        <v>1845</v>
      </c>
      <c r="AI470">
        <v>2</v>
      </c>
      <c r="AK470">
        <v>2</v>
      </c>
      <c r="AL470" s="91">
        <v>23</v>
      </c>
      <c r="AM470" s="93">
        <v>29</v>
      </c>
      <c r="AN470" s="93">
        <v>200</v>
      </c>
      <c r="AO470" s="96">
        <v>75770</v>
      </c>
      <c r="AP470" s="96">
        <f t="shared" si="144"/>
        <v>23029</v>
      </c>
      <c r="AQ470" t="s">
        <v>298</v>
      </c>
      <c r="AR470">
        <f t="shared" si="145"/>
        <v>2375770</v>
      </c>
      <c r="AS470" s="1">
        <v>1</v>
      </c>
      <c r="AU470" s="1"/>
      <c r="AW470" s="53"/>
      <c r="AX470" s="117"/>
    </row>
    <row r="471" spans="1:50" ht="14" hidden="1" customHeight="1" outlineLevel="1" x14ac:dyDescent="0.2">
      <c r="A471" t="s">
        <v>2591</v>
      </c>
      <c r="B471" s="9" t="s">
        <v>2109</v>
      </c>
      <c r="C471" s="1">
        <f t="shared" si="143"/>
        <v>5</v>
      </c>
      <c r="D471" s="7">
        <f>IF(N471&gt;0, RANK(N471,(N471:P471,Q471:AE471)),0)</f>
        <v>1</v>
      </c>
      <c r="E471" s="7">
        <f>IF(O471&gt;0,RANK(O471,(N471:P471,Q471:AE471)),0)</f>
        <v>2</v>
      </c>
      <c r="F471" s="7">
        <f>IF(P471&gt;0,RANK(P471,(N471:AE471)),0)</f>
        <v>0</v>
      </c>
      <c r="G471" s="1">
        <f>IF(C471&gt;0,MAX(N471:P471)-LARGE(N471:P471,2),0)</f>
        <v>1</v>
      </c>
      <c r="H471" s="2">
        <f>IF(C471&gt;0,G471/C471,0)</f>
        <v>0.2</v>
      </c>
      <c r="I471" s="8"/>
      <c r="J471" s="2">
        <f>IF(C471=0,"-",N471/C471)</f>
        <v>0.6</v>
      </c>
      <c r="K471" s="2">
        <f>IF(C471=0,"-",O471/C471)</f>
        <v>0.4</v>
      </c>
      <c r="L471" s="2">
        <f>IF(C471=0,"-",P471/C471)</f>
        <v>0</v>
      </c>
      <c r="M471" s="2">
        <f>IF(C471=0,"-",(1-J471-K471-L471))</f>
        <v>0</v>
      </c>
      <c r="N471" s="56">
        <v>3</v>
      </c>
      <c r="O471" s="56">
        <v>2</v>
      </c>
      <c r="P471" s="56">
        <v>0</v>
      </c>
      <c r="Q471" s="56"/>
      <c r="R471" s="56"/>
      <c r="S471" s="56"/>
      <c r="T471" s="57"/>
      <c r="X471" s="53">
        <v>0</v>
      </c>
      <c r="Y471" s="53">
        <v>0</v>
      </c>
      <c r="Z471" s="53"/>
      <c r="AA471" s="53"/>
      <c r="AB471" s="53"/>
      <c r="AG471" t="str">
        <f t="shared" si="161"/>
        <v>TD R2 WELS</v>
      </c>
      <c r="AH471" t="s">
        <v>2472</v>
      </c>
      <c r="AI471">
        <v>2</v>
      </c>
      <c r="AK471">
        <v>2</v>
      </c>
      <c r="AL471" s="91">
        <v>23</v>
      </c>
      <c r="AM471" s="93">
        <v>3</v>
      </c>
      <c r="AO471" s="166">
        <v>89702</v>
      </c>
      <c r="AP471" s="96">
        <f t="shared" si="144"/>
        <v>23003</v>
      </c>
      <c r="AQ471" t="s">
        <v>2328</v>
      </c>
      <c r="AR471">
        <f t="shared" si="145"/>
        <v>2389702</v>
      </c>
      <c r="AS471" s="1">
        <v>0</v>
      </c>
      <c r="AU471" s="1"/>
      <c r="AW471" s="53"/>
      <c r="AX471" s="117"/>
    </row>
    <row r="472" spans="1:50" ht="14" hidden="1" customHeight="1" outlineLevel="1" x14ac:dyDescent="0.2">
      <c r="A472" t="s">
        <v>567</v>
      </c>
      <c r="B472" s="9" t="s">
        <v>2109</v>
      </c>
      <c r="C472" s="1">
        <f t="shared" si="143"/>
        <v>331</v>
      </c>
      <c r="D472" s="7">
        <f>IF(N472&gt;0, RANK(N472,(N472:P472,Q472:AE472)),0)</f>
        <v>2</v>
      </c>
      <c r="E472" s="7">
        <f>IF(O472&gt;0,RANK(O472,(N472:P472,Q472:AE472)),0)</f>
        <v>1</v>
      </c>
      <c r="F472" s="7">
        <f t="shared" si="128"/>
        <v>3</v>
      </c>
      <c r="G472" s="1">
        <f t="shared" si="134"/>
        <v>32</v>
      </c>
      <c r="H472" s="2">
        <f t="shared" si="135"/>
        <v>9.6676737160120846E-2</v>
      </c>
      <c r="I472" s="8"/>
      <c r="J472" s="2">
        <f t="shared" si="129"/>
        <v>0.40483383685800606</v>
      </c>
      <c r="K472" s="2">
        <f t="shared" si="130"/>
        <v>0.50151057401812693</v>
      </c>
      <c r="L472" s="2">
        <f t="shared" si="131"/>
        <v>6.6465256797583083E-2</v>
      </c>
      <c r="M472" s="2">
        <f t="shared" si="132"/>
        <v>2.7190332326283984E-2</v>
      </c>
      <c r="N472" s="56">
        <v>134</v>
      </c>
      <c r="O472" s="56">
        <v>166</v>
      </c>
      <c r="P472" s="56">
        <v>22</v>
      </c>
      <c r="Q472" s="56"/>
      <c r="R472" s="56"/>
      <c r="S472" s="56"/>
      <c r="T472" s="57"/>
      <c r="X472" s="53">
        <v>0</v>
      </c>
      <c r="Y472" s="53">
        <v>9</v>
      </c>
      <c r="Z472" s="53"/>
      <c r="AA472" s="53"/>
      <c r="AB472" s="53"/>
      <c r="AG472" t="str">
        <f t="shared" si="133"/>
        <v>Temple</v>
      </c>
      <c r="AH472" t="s">
        <v>2356</v>
      </c>
      <c r="AI472">
        <v>2</v>
      </c>
      <c r="AK472">
        <v>2</v>
      </c>
      <c r="AL472" s="91">
        <v>23</v>
      </c>
      <c r="AM472" s="93">
        <v>7</v>
      </c>
      <c r="AN472" s="93">
        <v>95</v>
      </c>
      <c r="AO472" s="96">
        <v>75980</v>
      </c>
      <c r="AP472" s="96">
        <f t="shared" si="144"/>
        <v>23007</v>
      </c>
      <c r="AQ472" t="s">
        <v>298</v>
      </c>
      <c r="AR472">
        <f t="shared" si="145"/>
        <v>2375980</v>
      </c>
      <c r="AS472" s="1">
        <v>6</v>
      </c>
      <c r="AU472" s="1"/>
      <c r="AW472" s="53"/>
      <c r="AX472" s="117"/>
    </row>
    <row r="473" spans="1:50" ht="14" hidden="1" customHeight="1" outlineLevel="1" x14ac:dyDescent="0.2">
      <c r="A473" t="s">
        <v>2381</v>
      </c>
      <c r="B473" s="9" t="s">
        <v>2109</v>
      </c>
      <c r="C473" s="1">
        <f t="shared" si="143"/>
        <v>39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 t="shared" si="128"/>
        <v>3</v>
      </c>
      <c r="G473" s="1">
        <f t="shared" si="134"/>
        <v>13</v>
      </c>
      <c r="H473" s="2">
        <f t="shared" si="135"/>
        <v>0.33333333333333331</v>
      </c>
      <c r="I473" s="8"/>
      <c r="J473" s="2">
        <f t="shared" si="129"/>
        <v>0.30769230769230771</v>
      </c>
      <c r="K473" s="2">
        <f t="shared" si="130"/>
        <v>0.64102564102564108</v>
      </c>
      <c r="L473" s="2">
        <f t="shared" si="131"/>
        <v>2.564102564102564E-2</v>
      </c>
      <c r="M473" s="2">
        <f t="shared" si="132"/>
        <v>2.5641025641025571E-2</v>
      </c>
      <c r="N473" s="56">
        <v>12</v>
      </c>
      <c r="O473" s="56">
        <v>25</v>
      </c>
      <c r="P473" s="56">
        <v>1</v>
      </c>
      <c r="Q473" s="56"/>
      <c r="R473" s="56"/>
      <c r="S473" s="56"/>
      <c r="T473" s="57"/>
      <c r="X473" s="53">
        <v>0</v>
      </c>
      <c r="Y473" s="53">
        <v>1</v>
      </c>
      <c r="Z473" s="53"/>
      <c r="AA473" s="53"/>
      <c r="AB473" s="53"/>
      <c r="AG473" t="str">
        <f t="shared" si="133"/>
        <v>The Forks</v>
      </c>
      <c r="AH473" t="s">
        <v>1798</v>
      </c>
      <c r="AI473">
        <v>2</v>
      </c>
      <c r="AK473">
        <v>2</v>
      </c>
      <c r="AL473" s="91">
        <v>23</v>
      </c>
      <c r="AM473" s="93">
        <v>25</v>
      </c>
      <c r="AN473" s="93">
        <v>160</v>
      </c>
      <c r="AO473" s="96">
        <v>76190</v>
      </c>
      <c r="AP473" s="96">
        <f t="shared" si="144"/>
        <v>23025</v>
      </c>
      <c r="AQ473" t="s">
        <v>15</v>
      </c>
      <c r="AR473">
        <f t="shared" si="145"/>
        <v>2376190</v>
      </c>
      <c r="AS473" s="1">
        <v>0</v>
      </c>
      <c r="AU473" s="1"/>
      <c r="AW473" s="53"/>
      <c r="AX473" s="117"/>
    </row>
    <row r="474" spans="1:50" ht="14" hidden="1" customHeight="1" outlineLevel="1" x14ac:dyDescent="0.2">
      <c r="A474" t="s">
        <v>634</v>
      </c>
      <c r="B474" s="9" t="s">
        <v>2109</v>
      </c>
      <c r="C474" s="1">
        <f t="shared" si="143"/>
        <v>1667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 t="shared" si="128"/>
        <v>3</v>
      </c>
      <c r="G474" s="1">
        <f t="shared" si="134"/>
        <v>118</v>
      </c>
      <c r="H474" s="2">
        <f t="shared" si="135"/>
        <v>7.0785842831433715E-2</v>
      </c>
      <c r="I474" s="8"/>
      <c r="J474" s="2">
        <f t="shared" si="129"/>
        <v>0.42231553689262147</v>
      </c>
      <c r="K474" s="2">
        <f t="shared" si="130"/>
        <v>0.49310137972405521</v>
      </c>
      <c r="L474" s="2">
        <f t="shared" si="131"/>
        <v>6.2987402519496097E-2</v>
      </c>
      <c r="M474" s="2">
        <f t="shared" si="132"/>
        <v>2.1595680863827224E-2</v>
      </c>
      <c r="N474" s="56">
        <v>704</v>
      </c>
      <c r="O474" s="56">
        <v>822</v>
      </c>
      <c r="P474" s="56">
        <v>105</v>
      </c>
      <c r="Q474" s="56"/>
      <c r="R474" s="56"/>
      <c r="S474" s="56"/>
      <c r="T474" s="57"/>
      <c r="X474" s="53">
        <v>0</v>
      </c>
      <c r="Y474" s="53">
        <v>36</v>
      </c>
      <c r="Z474" s="53"/>
      <c r="AA474" s="53"/>
      <c r="AB474" s="53"/>
      <c r="AG474" t="str">
        <f t="shared" si="133"/>
        <v>Thomaston</v>
      </c>
      <c r="AH474" t="s">
        <v>2487</v>
      </c>
      <c r="AI474">
        <v>1</v>
      </c>
      <c r="AK474">
        <v>2</v>
      </c>
      <c r="AL474" s="91">
        <v>23</v>
      </c>
      <c r="AM474" s="93">
        <v>13</v>
      </c>
      <c r="AN474" s="93">
        <v>70</v>
      </c>
      <c r="AO474" s="96">
        <v>76365</v>
      </c>
      <c r="AP474" s="96">
        <f t="shared" si="144"/>
        <v>23013</v>
      </c>
      <c r="AQ474" t="s">
        <v>298</v>
      </c>
      <c r="AR474">
        <f t="shared" si="145"/>
        <v>2376365</v>
      </c>
      <c r="AS474" s="1">
        <v>18</v>
      </c>
      <c r="AU474" s="1"/>
      <c r="AW474" s="53"/>
      <c r="AX474" s="117"/>
    </row>
    <row r="475" spans="1:50" ht="14" hidden="1" customHeight="1" outlineLevel="1" x14ac:dyDescent="0.2">
      <c r="A475" t="s">
        <v>795</v>
      </c>
      <c r="B475" s="9" t="s">
        <v>2109</v>
      </c>
      <c r="C475" s="1">
        <f t="shared" si="143"/>
        <v>444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 t="shared" si="128"/>
        <v>3</v>
      </c>
      <c r="G475" s="1">
        <f t="shared" si="134"/>
        <v>66</v>
      </c>
      <c r="H475" s="2">
        <f t="shared" si="135"/>
        <v>0.14864864864864866</v>
      </c>
      <c r="I475" s="8"/>
      <c r="J475" s="2">
        <f t="shared" si="129"/>
        <v>0.3783783783783784</v>
      </c>
      <c r="K475" s="2">
        <f t="shared" si="130"/>
        <v>0.52702702702702697</v>
      </c>
      <c r="L475" s="2">
        <f t="shared" si="131"/>
        <v>7.8828828828828829E-2</v>
      </c>
      <c r="M475" s="2">
        <f t="shared" si="132"/>
        <v>1.5765765765765799E-2</v>
      </c>
      <c r="N475" s="56">
        <v>168</v>
      </c>
      <c r="O475" s="56">
        <v>234</v>
      </c>
      <c r="P475" s="56">
        <v>35</v>
      </c>
      <c r="Q475" s="56"/>
      <c r="R475" s="56"/>
      <c r="S475" s="56"/>
      <c r="T475" s="57"/>
      <c r="X475" s="53">
        <v>0</v>
      </c>
      <c r="Y475" s="53">
        <v>7</v>
      </c>
      <c r="Z475" s="53"/>
      <c r="AA475" s="53"/>
      <c r="AB475" s="53"/>
      <c r="AG475" t="str">
        <f t="shared" si="133"/>
        <v>Thorndike</v>
      </c>
      <c r="AH475" t="s">
        <v>120</v>
      </c>
      <c r="AI475">
        <v>2</v>
      </c>
      <c r="AK475">
        <v>2</v>
      </c>
      <c r="AL475" s="91">
        <v>23</v>
      </c>
      <c r="AM475" s="93">
        <v>27</v>
      </c>
      <c r="AN475" s="93">
        <v>110</v>
      </c>
      <c r="AO475" s="96">
        <v>76610</v>
      </c>
      <c r="AP475" s="96">
        <f t="shared" si="144"/>
        <v>23027</v>
      </c>
      <c r="AQ475" t="s">
        <v>298</v>
      </c>
      <c r="AR475">
        <f t="shared" si="145"/>
        <v>2376610</v>
      </c>
      <c r="AS475" s="1">
        <v>5</v>
      </c>
      <c r="AU475" s="1"/>
      <c r="AW475" s="53"/>
      <c r="AX475" s="117"/>
    </row>
    <row r="476" spans="1:50" ht="14" hidden="1" customHeight="1" outlineLevel="1" x14ac:dyDescent="0.2">
      <c r="A476" t="s">
        <v>637</v>
      </c>
      <c r="B476" s="9" t="s">
        <v>2109</v>
      </c>
      <c r="C476" s="1">
        <f t="shared" si="143"/>
        <v>123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 t="shared" ref="F476:F532" si="162">IF(P476&gt;0,RANK(P476,(N476:AE476)),0)</f>
        <v>4</v>
      </c>
      <c r="G476" s="1">
        <f t="shared" si="134"/>
        <v>82</v>
      </c>
      <c r="H476" s="2">
        <f t="shared" si="135"/>
        <v>0.66666666666666663</v>
      </c>
      <c r="I476" s="8"/>
      <c r="J476" s="2">
        <f t="shared" ref="J476:J532" si="163">IF(C476=0,"-",N476/C476)</f>
        <v>0.13821138211382114</v>
      </c>
      <c r="K476" s="2">
        <f t="shared" ref="K476:K532" si="164">IF(C476=0,"-",O476/C476)</f>
        <v>0.80487804878048785</v>
      </c>
      <c r="L476" s="2">
        <f t="shared" ref="L476:L532" si="165">IF(C476=0,"-",P476/C476)</f>
        <v>1.6260162601626018E-2</v>
      </c>
      <c r="M476" s="2">
        <f t="shared" ref="M476:M532" si="166">IF(C476=0,"-",(1-J476-K476-L476))</f>
        <v>4.0650406504065012E-2</v>
      </c>
      <c r="N476" s="56">
        <v>17</v>
      </c>
      <c r="O476" s="56">
        <v>99</v>
      </c>
      <c r="P476" s="56">
        <v>2</v>
      </c>
      <c r="Q476" s="56"/>
      <c r="R476" s="56"/>
      <c r="S476" s="56"/>
      <c r="T476" s="57"/>
      <c r="X476" s="53">
        <v>0</v>
      </c>
      <c r="Y476" s="53">
        <v>5</v>
      </c>
      <c r="Z476" s="53"/>
      <c r="AA476" s="53"/>
      <c r="AB476" s="53"/>
      <c r="AG476" t="str">
        <f t="shared" ref="AG476:AG539" si="167">A476</f>
        <v>Topsfield</v>
      </c>
      <c r="AH476" t="s">
        <v>1845</v>
      </c>
      <c r="AI476">
        <v>2</v>
      </c>
      <c r="AK476">
        <v>2</v>
      </c>
      <c r="AL476" s="91">
        <v>23</v>
      </c>
      <c r="AM476" s="93">
        <v>29</v>
      </c>
      <c r="AN476" s="93">
        <v>202</v>
      </c>
      <c r="AO476" s="96">
        <v>76895</v>
      </c>
      <c r="AP476" s="96">
        <f t="shared" si="144"/>
        <v>23029</v>
      </c>
      <c r="AQ476" t="s">
        <v>298</v>
      </c>
      <c r="AR476">
        <f t="shared" si="145"/>
        <v>2376895</v>
      </c>
      <c r="AS476" s="1">
        <v>1</v>
      </c>
      <c r="AU476" s="1"/>
      <c r="AW476" s="53"/>
      <c r="AX476" s="117"/>
    </row>
    <row r="477" spans="1:50" ht="14" hidden="1" customHeight="1" outlineLevel="1" x14ac:dyDescent="0.2">
      <c r="A477" t="s">
        <v>400</v>
      </c>
      <c r="B477" s="9" t="s">
        <v>2109</v>
      </c>
      <c r="C477" s="1">
        <f t="shared" si="143"/>
        <v>6553</v>
      </c>
      <c r="D477" s="7">
        <f>IF(N477&gt;0, RANK(N477,(N477:P477,Q477:AE477)),0)</f>
        <v>1</v>
      </c>
      <c r="E477" s="7">
        <f>IF(O477&gt;0,RANK(O477,(N477:P477,Q477:AE477)),0)</f>
        <v>2</v>
      </c>
      <c r="F477" s="7">
        <f t="shared" si="162"/>
        <v>3</v>
      </c>
      <c r="G477" s="1">
        <f t="shared" si="134"/>
        <v>66</v>
      </c>
      <c r="H477" s="2">
        <f t="shared" si="135"/>
        <v>1.0071722875019075E-2</v>
      </c>
      <c r="I477" s="8"/>
      <c r="J477" s="2">
        <f t="shared" si="163"/>
        <v>0.47230276209369754</v>
      </c>
      <c r="K477" s="2">
        <f t="shared" si="164"/>
        <v>0.46223103921867847</v>
      </c>
      <c r="L477" s="2">
        <f t="shared" si="165"/>
        <v>5.2495040439493365E-2</v>
      </c>
      <c r="M477" s="2">
        <f t="shared" si="166"/>
        <v>1.2971158248130679E-2</v>
      </c>
      <c r="N477" s="56">
        <v>3095</v>
      </c>
      <c r="O477" s="56">
        <v>3029</v>
      </c>
      <c r="P477" s="56">
        <v>344</v>
      </c>
      <c r="Q477" s="56"/>
      <c r="R477" s="56"/>
      <c r="S477" s="56"/>
      <c r="T477" s="57"/>
      <c r="X477" s="53">
        <v>0</v>
      </c>
      <c r="Y477" s="53">
        <v>85</v>
      </c>
      <c r="Z477" s="53"/>
      <c r="AA477" s="53"/>
      <c r="AB477" s="53"/>
      <c r="AG477" t="str">
        <f t="shared" si="167"/>
        <v>Topsham</v>
      </c>
      <c r="AH477" t="s">
        <v>109</v>
      </c>
      <c r="AI477">
        <v>1</v>
      </c>
      <c r="AK477">
        <v>2</v>
      </c>
      <c r="AL477" s="91">
        <v>23</v>
      </c>
      <c r="AM477" s="93">
        <v>23</v>
      </c>
      <c r="AN477" s="93">
        <v>40</v>
      </c>
      <c r="AO477" s="96">
        <v>76960</v>
      </c>
      <c r="AP477" s="96">
        <f t="shared" si="144"/>
        <v>23023</v>
      </c>
      <c r="AQ477" t="s">
        <v>298</v>
      </c>
      <c r="AR477">
        <f t="shared" si="145"/>
        <v>2376960</v>
      </c>
      <c r="AS477" s="1">
        <v>66</v>
      </c>
      <c r="AU477" s="1"/>
      <c r="AW477" s="53"/>
      <c r="AX477" s="117"/>
    </row>
    <row r="478" spans="1:50" ht="14" hidden="1" customHeight="1" outlineLevel="1" x14ac:dyDescent="0.2">
      <c r="A478" t="s">
        <v>1159</v>
      </c>
      <c r="B478" s="9" t="s">
        <v>2109</v>
      </c>
      <c r="C478" s="1">
        <f t="shared" si="143"/>
        <v>1039</v>
      </c>
      <c r="D478" s="7">
        <f>IF(N478&gt;0, RANK(N478,(N478:P478,Q478:AE478)),0)</f>
        <v>2</v>
      </c>
      <c r="E478" s="7">
        <f>IF(O478&gt;0,RANK(O478,(N478:P478,Q478:AE478)),0)</f>
        <v>1</v>
      </c>
      <c r="F478" s="7">
        <f t="shared" si="162"/>
        <v>3</v>
      </c>
      <c r="G478" s="1">
        <f t="shared" si="134"/>
        <v>17</v>
      </c>
      <c r="H478" s="2">
        <f t="shared" si="135"/>
        <v>1.6361886429258902E-2</v>
      </c>
      <c r="I478" s="8"/>
      <c r="J478" s="2">
        <f t="shared" si="163"/>
        <v>0.44947064485081811</v>
      </c>
      <c r="K478" s="2">
        <f t="shared" si="164"/>
        <v>0.46583253128007701</v>
      </c>
      <c r="L478" s="2">
        <f t="shared" si="165"/>
        <v>5.19730510105871E-2</v>
      </c>
      <c r="M478" s="2">
        <f t="shared" si="166"/>
        <v>3.2723772858517776E-2</v>
      </c>
      <c r="N478" s="56">
        <v>467</v>
      </c>
      <c r="O478" s="56">
        <v>484</v>
      </c>
      <c r="P478" s="56">
        <v>54</v>
      </c>
      <c r="Q478" s="56"/>
      <c r="R478" s="56"/>
      <c r="S478" s="56"/>
      <c r="T478" s="57"/>
      <c r="X478" s="53">
        <v>0</v>
      </c>
      <c r="Y478" s="53">
        <v>34</v>
      </c>
      <c r="Z478" s="53"/>
      <c r="AA478" s="53"/>
      <c r="AB478" s="53"/>
      <c r="AG478" t="str">
        <f t="shared" si="167"/>
        <v>Tremont</v>
      </c>
      <c r="AH478" t="s">
        <v>12</v>
      </c>
      <c r="AI478">
        <v>2</v>
      </c>
      <c r="AK478">
        <v>2</v>
      </c>
      <c r="AL478" s="91">
        <v>23</v>
      </c>
      <c r="AM478" s="93">
        <v>9</v>
      </c>
      <c r="AN478" s="93">
        <v>165</v>
      </c>
      <c r="AO478" s="96">
        <v>77345</v>
      </c>
      <c r="AP478" s="96">
        <f t="shared" si="144"/>
        <v>23009</v>
      </c>
      <c r="AQ478" t="s">
        <v>298</v>
      </c>
      <c r="AR478">
        <f t="shared" si="145"/>
        <v>2377345</v>
      </c>
      <c r="AS478" s="1">
        <v>10</v>
      </c>
      <c r="AU478" s="1"/>
      <c r="AW478" s="53"/>
      <c r="AX478" s="117"/>
    </row>
    <row r="479" spans="1:50" ht="14" hidden="1" customHeight="1" outlineLevel="1" x14ac:dyDescent="0.2">
      <c r="A479" t="s">
        <v>235</v>
      </c>
      <c r="B479" s="9" t="s">
        <v>2109</v>
      </c>
      <c r="C479" s="1">
        <f t="shared" si="143"/>
        <v>989</v>
      </c>
      <c r="D479" s="7">
        <f>IF(N479&gt;0, RANK(N479,(N479:P479,Q479:AE479)),0)</f>
        <v>2</v>
      </c>
      <c r="E479" s="7">
        <f>IF(O479&gt;0,RANK(O479,(N479:P479,Q479:AE479)),0)</f>
        <v>1</v>
      </c>
      <c r="F479" s="7">
        <f t="shared" si="162"/>
        <v>3</v>
      </c>
      <c r="G479" s="1">
        <f t="shared" si="134"/>
        <v>154</v>
      </c>
      <c r="H479" s="2">
        <f t="shared" si="135"/>
        <v>0.1557128412537917</v>
      </c>
      <c r="I479" s="8"/>
      <c r="J479" s="2">
        <f t="shared" si="163"/>
        <v>0.3832153690596562</v>
      </c>
      <c r="K479" s="2">
        <f t="shared" si="164"/>
        <v>0.53892821031344795</v>
      </c>
      <c r="L479" s="2">
        <f t="shared" si="165"/>
        <v>5.4600606673407485E-2</v>
      </c>
      <c r="M479" s="2">
        <f t="shared" si="166"/>
        <v>2.3255813953488309E-2</v>
      </c>
      <c r="N479" s="56">
        <v>379</v>
      </c>
      <c r="O479" s="56">
        <v>533</v>
      </c>
      <c r="P479" s="56">
        <v>54</v>
      </c>
      <c r="Q479" s="56"/>
      <c r="R479" s="56"/>
      <c r="S479" s="56"/>
      <c r="T479" s="57"/>
      <c r="X479" s="53">
        <v>1</v>
      </c>
      <c r="Y479" s="53">
        <v>22</v>
      </c>
      <c r="Z479" s="53"/>
      <c r="AA479" s="53"/>
      <c r="AB479" s="53"/>
      <c r="AG479" t="str">
        <f t="shared" si="167"/>
        <v>Trenton</v>
      </c>
      <c r="AH479" t="s">
        <v>12</v>
      </c>
      <c r="AI479">
        <v>2</v>
      </c>
      <c r="AK479">
        <v>2</v>
      </c>
      <c r="AL479" s="91">
        <v>23</v>
      </c>
      <c r="AM479" s="93">
        <v>9</v>
      </c>
      <c r="AN479" s="93">
        <v>170</v>
      </c>
      <c r="AO479" s="96">
        <v>77415</v>
      </c>
      <c r="AP479" s="96">
        <f t="shared" si="144"/>
        <v>23009</v>
      </c>
      <c r="AQ479" t="s">
        <v>298</v>
      </c>
      <c r="AR479">
        <f t="shared" si="145"/>
        <v>2377415</v>
      </c>
      <c r="AS479" s="1">
        <v>7</v>
      </c>
      <c r="AU479" s="1"/>
      <c r="AW479" s="53"/>
      <c r="AX479" s="117"/>
    </row>
    <row r="480" spans="1:50" ht="14" hidden="1" customHeight="1" outlineLevel="1" x14ac:dyDescent="0.2">
      <c r="A480" t="s">
        <v>594</v>
      </c>
      <c r="B480" s="9" t="s">
        <v>2109</v>
      </c>
      <c r="C480" s="1">
        <f t="shared" si="143"/>
        <v>589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 t="shared" si="162"/>
        <v>3</v>
      </c>
      <c r="G480" s="1">
        <f t="shared" si="134"/>
        <v>206</v>
      </c>
      <c r="H480" s="2">
        <f t="shared" si="135"/>
        <v>0.34974533106960953</v>
      </c>
      <c r="I480" s="8"/>
      <c r="J480" s="2">
        <f t="shared" si="163"/>
        <v>0.29202037351443122</v>
      </c>
      <c r="K480" s="2">
        <f t="shared" si="164"/>
        <v>0.6417657045840407</v>
      </c>
      <c r="L480" s="2">
        <f t="shared" si="165"/>
        <v>4.9235993208828523E-2</v>
      </c>
      <c r="M480" s="2">
        <f t="shared" si="166"/>
        <v>1.6977928692699561E-2</v>
      </c>
      <c r="N480" s="56">
        <v>172</v>
      </c>
      <c r="O480" s="56">
        <v>378</v>
      </c>
      <c r="P480" s="56">
        <v>29</v>
      </c>
      <c r="Q480" s="56"/>
      <c r="R480" s="56"/>
      <c r="S480" s="56"/>
      <c r="T480" s="57"/>
      <c r="X480" s="53">
        <v>0</v>
      </c>
      <c r="Y480" s="53">
        <v>10</v>
      </c>
      <c r="Z480" s="53"/>
      <c r="AA480" s="53"/>
      <c r="AB480" s="53"/>
      <c r="AG480" t="str">
        <f t="shared" si="167"/>
        <v>Troy</v>
      </c>
      <c r="AH480" t="s">
        <v>120</v>
      </c>
      <c r="AI480">
        <v>2</v>
      </c>
      <c r="AK480">
        <v>2</v>
      </c>
      <c r="AL480" s="91">
        <v>23</v>
      </c>
      <c r="AM480" s="93">
        <v>27</v>
      </c>
      <c r="AN480" s="93">
        <v>115</v>
      </c>
      <c r="AO480" s="96">
        <v>77625</v>
      </c>
      <c r="AP480" s="96">
        <f t="shared" si="144"/>
        <v>23027</v>
      </c>
      <c r="AQ480" t="s">
        <v>298</v>
      </c>
      <c r="AR480">
        <f t="shared" si="145"/>
        <v>2377625</v>
      </c>
      <c r="AS480" s="1">
        <v>10</v>
      </c>
      <c r="AU480" s="1"/>
      <c r="AW480" s="53"/>
      <c r="AX480" s="117"/>
    </row>
    <row r="481" spans="1:50" ht="14" hidden="1" customHeight="1" outlineLevel="1" x14ac:dyDescent="0.2">
      <c r="A481" t="s">
        <v>1296</v>
      </c>
      <c r="B481" s="9" t="s">
        <v>2109</v>
      </c>
      <c r="C481" s="1">
        <f t="shared" si="143"/>
        <v>3423</v>
      </c>
      <c r="D481" s="7">
        <f>IF(N481&gt;0, RANK(N481,(N481:P481,Q481:AE481)),0)</f>
        <v>2</v>
      </c>
      <c r="E481" s="7">
        <f>IF(O481&gt;0,RANK(O481,(N481:P481,Q481:AE481)),0)</f>
        <v>1</v>
      </c>
      <c r="F481" s="7">
        <f t="shared" si="162"/>
        <v>3</v>
      </c>
      <c r="G481" s="1">
        <f t="shared" si="134"/>
        <v>1246</v>
      </c>
      <c r="H481" s="2">
        <f t="shared" si="135"/>
        <v>0.36400817995910023</v>
      </c>
      <c r="I481" s="8"/>
      <c r="J481" s="2">
        <f t="shared" si="163"/>
        <v>0.29301782062518261</v>
      </c>
      <c r="K481" s="2">
        <f t="shared" si="164"/>
        <v>0.65702600058428284</v>
      </c>
      <c r="L481" s="2">
        <f t="shared" si="165"/>
        <v>3.2427695004382119E-2</v>
      </c>
      <c r="M481" s="2">
        <f t="shared" si="166"/>
        <v>1.7528483786152481E-2</v>
      </c>
      <c r="N481" s="56">
        <v>1003</v>
      </c>
      <c r="O481" s="56">
        <v>2249</v>
      </c>
      <c r="P481" s="56">
        <v>111</v>
      </c>
      <c r="Q481" s="56"/>
      <c r="R481" s="56"/>
      <c r="S481" s="56"/>
      <c r="T481" s="57"/>
      <c r="X481" s="53">
        <v>0</v>
      </c>
      <c r="Y481" s="53">
        <v>60</v>
      </c>
      <c r="Z481" s="53"/>
      <c r="AA481" s="53"/>
      <c r="AB481" s="53"/>
      <c r="AG481" t="str">
        <f t="shared" si="167"/>
        <v>Turner</v>
      </c>
      <c r="AH481" t="s">
        <v>96</v>
      </c>
      <c r="AI481">
        <v>2</v>
      </c>
      <c r="AK481">
        <v>2</v>
      </c>
      <c r="AL481" s="91">
        <v>23</v>
      </c>
      <c r="AM481" s="93">
        <v>1</v>
      </c>
      <c r="AN481" s="93">
        <v>60</v>
      </c>
      <c r="AO481" s="96">
        <v>77800</v>
      </c>
      <c r="AP481" s="96">
        <f t="shared" si="144"/>
        <v>23001</v>
      </c>
      <c r="AQ481" t="s">
        <v>298</v>
      </c>
      <c r="AR481">
        <f t="shared" si="145"/>
        <v>2377800</v>
      </c>
      <c r="AS481" s="1">
        <v>40</v>
      </c>
      <c r="AU481" s="1"/>
      <c r="AW481" s="53"/>
      <c r="AX481" s="117"/>
    </row>
    <row r="482" spans="1:50" ht="14" hidden="1" customHeight="1" outlineLevel="1" x14ac:dyDescent="0.2">
      <c r="A482" t="s">
        <v>527</v>
      </c>
      <c r="B482" s="9" t="s">
        <v>2109</v>
      </c>
      <c r="C482" s="1">
        <f t="shared" si="143"/>
        <v>1559</v>
      </c>
      <c r="D482" s="7">
        <f>IF(N482&gt;0, RANK(N482,(N482:P482,Q482:AE482)),0)</f>
        <v>2</v>
      </c>
      <c r="E482" s="7">
        <f>IF(O482&gt;0,RANK(O482,(N482:P482,Q482:AE482)),0)</f>
        <v>1</v>
      </c>
      <c r="F482" s="7">
        <f t="shared" si="162"/>
        <v>3</v>
      </c>
      <c r="G482" s="1">
        <f t="shared" si="134"/>
        <v>356</v>
      </c>
      <c r="H482" s="2">
        <f t="shared" si="135"/>
        <v>0.2283515073765234</v>
      </c>
      <c r="I482" s="8"/>
      <c r="J482" s="2">
        <f t="shared" si="163"/>
        <v>0.35086593970493907</v>
      </c>
      <c r="K482" s="2">
        <f t="shared" si="164"/>
        <v>0.5792174470814625</v>
      </c>
      <c r="L482" s="2">
        <f t="shared" si="165"/>
        <v>5.5805003207184095E-2</v>
      </c>
      <c r="M482" s="2">
        <f t="shared" si="166"/>
        <v>1.4111610006414338E-2</v>
      </c>
      <c r="N482" s="56">
        <v>547</v>
      </c>
      <c r="O482" s="56">
        <v>903</v>
      </c>
      <c r="P482" s="56">
        <v>87</v>
      </c>
      <c r="Q482" s="56"/>
      <c r="R482" s="56"/>
      <c r="S482" s="56"/>
      <c r="T482" s="57"/>
      <c r="X482" s="53">
        <v>0</v>
      </c>
      <c r="Y482" s="53">
        <v>22</v>
      </c>
      <c r="Z482" s="53"/>
      <c r="AA482" s="53"/>
      <c r="AB482" s="53"/>
      <c r="AG482" t="str">
        <f t="shared" si="167"/>
        <v>Union</v>
      </c>
      <c r="AH482" t="s">
        <v>2487</v>
      </c>
      <c r="AI482">
        <v>1</v>
      </c>
      <c r="AK482">
        <v>2</v>
      </c>
      <c r="AL482" s="91">
        <v>23</v>
      </c>
      <c r="AM482" s="93">
        <v>13</v>
      </c>
      <c r="AN482" s="93">
        <v>75</v>
      </c>
      <c r="AO482" s="96">
        <v>78115</v>
      </c>
      <c r="AP482" s="96">
        <f t="shared" si="144"/>
        <v>23013</v>
      </c>
      <c r="AQ482" t="s">
        <v>298</v>
      </c>
      <c r="AR482">
        <f t="shared" si="145"/>
        <v>2378115</v>
      </c>
      <c r="AS482" s="1">
        <v>16</v>
      </c>
      <c r="AU482" s="1"/>
      <c r="AW482" s="53"/>
      <c r="AX482" s="117"/>
    </row>
    <row r="483" spans="1:50" ht="14" hidden="1" customHeight="1" outlineLevel="1" x14ac:dyDescent="0.2">
      <c r="A483" t="s">
        <v>566</v>
      </c>
      <c r="B483" s="9" t="s">
        <v>2109</v>
      </c>
      <c r="C483" s="1">
        <f t="shared" si="143"/>
        <v>943</v>
      </c>
      <c r="D483" s="7">
        <f>IF(N483&gt;0, RANK(N483,(N483:P483,Q483:AE483)),0)</f>
        <v>2</v>
      </c>
      <c r="E483" s="7">
        <f>IF(O483&gt;0,RANK(O483,(N483:P483,Q483:AE483)),0)</f>
        <v>1</v>
      </c>
      <c r="F483" s="7">
        <f t="shared" si="162"/>
        <v>3</v>
      </c>
      <c r="G483" s="1">
        <f t="shared" si="134"/>
        <v>152</v>
      </c>
      <c r="H483" s="2">
        <f t="shared" si="135"/>
        <v>0.16118769883351008</v>
      </c>
      <c r="I483" s="8"/>
      <c r="J483" s="2">
        <f t="shared" si="163"/>
        <v>0.37963944856839871</v>
      </c>
      <c r="K483" s="2">
        <f t="shared" si="164"/>
        <v>0.54082714740190885</v>
      </c>
      <c r="L483" s="2">
        <f t="shared" si="165"/>
        <v>6.2566277836691414E-2</v>
      </c>
      <c r="M483" s="2">
        <f t="shared" si="166"/>
        <v>1.6967126193001031E-2</v>
      </c>
      <c r="N483" s="56">
        <v>358</v>
      </c>
      <c r="O483" s="56">
        <v>510</v>
      </c>
      <c r="P483" s="56">
        <v>59</v>
      </c>
      <c r="Q483" s="56"/>
      <c r="R483" s="56"/>
      <c r="S483" s="56"/>
      <c r="T483" s="57"/>
      <c r="X483" s="53">
        <v>0</v>
      </c>
      <c r="Y483" s="53">
        <v>16</v>
      </c>
      <c r="Z483" s="53"/>
      <c r="AA483" s="53"/>
      <c r="AB483" s="53"/>
      <c r="AG483" t="str">
        <f t="shared" si="167"/>
        <v>Unity</v>
      </c>
      <c r="AH483" t="s">
        <v>120</v>
      </c>
      <c r="AI483">
        <v>2</v>
      </c>
      <c r="AK483">
        <v>2</v>
      </c>
      <c r="AL483" s="91">
        <v>23</v>
      </c>
      <c r="AM483" s="93">
        <v>27</v>
      </c>
      <c r="AN483" s="93">
        <v>120</v>
      </c>
      <c r="AO483" s="96">
        <v>78255</v>
      </c>
      <c r="AP483" s="96">
        <f t="shared" si="144"/>
        <v>23027</v>
      </c>
      <c r="AQ483" t="s">
        <v>298</v>
      </c>
      <c r="AR483">
        <f t="shared" si="145"/>
        <v>2378255</v>
      </c>
      <c r="AS483" s="1">
        <v>14</v>
      </c>
      <c r="AU483" s="1"/>
      <c r="AW483" s="53"/>
      <c r="AX483" s="117"/>
    </row>
    <row r="484" spans="1:50" ht="14" hidden="1" customHeight="1" outlineLevel="1" x14ac:dyDescent="0.2">
      <c r="A484" t="s">
        <v>725</v>
      </c>
      <c r="B484" s="9" t="s">
        <v>2109</v>
      </c>
      <c r="C484" s="1">
        <f t="shared" si="143"/>
        <v>63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 t="shared" si="162"/>
        <v>3</v>
      </c>
      <c r="G484" s="1">
        <f t="shared" si="134"/>
        <v>33</v>
      </c>
      <c r="H484" s="2">
        <f t="shared" si="135"/>
        <v>0.52380952380952384</v>
      </c>
      <c r="I484" s="8"/>
      <c r="J484" s="2">
        <f t="shared" si="163"/>
        <v>0.22222222222222221</v>
      </c>
      <c r="K484" s="2">
        <f t="shared" si="164"/>
        <v>0.74603174603174605</v>
      </c>
      <c r="L484" s="2">
        <f t="shared" si="165"/>
        <v>1.5873015873015872E-2</v>
      </c>
      <c r="M484" s="2">
        <f t="shared" si="166"/>
        <v>1.5873015873015872E-2</v>
      </c>
      <c r="N484" s="56">
        <v>14</v>
      </c>
      <c r="O484" s="56">
        <v>47</v>
      </c>
      <c r="P484" s="56">
        <v>1</v>
      </c>
      <c r="Q484" s="56"/>
      <c r="R484" s="56"/>
      <c r="S484" s="56"/>
      <c r="T484" s="57"/>
      <c r="X484" s="53">
        <v>0</v>
      </c>
      <c r="Y484" s="53">
        <v>1</v>
      </c>
      <c r="Z484" s="53"/>
      <c r="AA484" s="53"/>
      <c r="AB484" s="53"/>
      <c r="AG484" t="str">
        <f t="shared" si="167"/>
        <v>Upton</v>
      </c>
      <c r="AH484" t="s">
        <v>150</v>
      </c>
      <c r="AI484">
        <v>2</v>
      </c>
      <c r="AK484">
        <v>2</v>
      </c>
      <c r="AL484" s="91">
        <v>23</v>
      </c>
      <c r="AM484" s="93">
        <v>17</v>
      </c>
      <c r="AN484" s="93">
        <v>160</v>
      </c>
      <c r="AO484" s="96">
        <v>78465</v>
      </c>
      <c r="AP484" s="96">
        <f t="shared" si="144"/>
        <v>23017</v>
      </c>
      <c r="AQ484" t="s">
        <v>298</v>
      </c>
      <c r="AR484">
        <f t="shared" si="145"/>
        <v>2378465</v>
      </c>
      <c r="AS484" s="1">
        <v>1</v>
      </c>
      <c r="AU484" s="1"/>
      <c r="AW484" s="53"/>
      <c r="AX484" s="117"/>
    </row>
    <row r="485" spans="1:50" ht="14" hidden="1" customHeight="1" outlineLevel="1" x14ac:dyDescent="0.2">
      <c r="A485" t="s">
        <v>1130</v>
      </c>
      <c r="B485" s="9" t="s">
        <v>2109</v>
      </c>
      <c r="C485" s="1">
        <f t="shared" si="143"/>
        <v>890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 t="shared" si="162"/>
        <v>3</v>
      </c>
      <c r="G485" s="1">
        <f t="shared" si="134"/>
        <v>202</v>
      </c>
      <c r="H485" s="2">
        <f t="shared" si="135"/>
        <v>0.22696629213483147</v>
      </c>
      <c r="I485" s="8"/>
      <c r="J485" s="2">
        <f t="shared" si="163"/>
        <v>0.3595505617977528</v>
      </c>
      <c r="K485" s="2">
        <f t="shared" si="164"/>
        <v>0.58651685393258424</v>
      </c>
      <c r="L485" s="2">
        <f t="shared" si="165"/>
        <v>3.707865168539326E-2</v>
      </c>
      <c r="M485" s="2">
        <f t="shared" si="166"/>
        <v>1.6853932584269704E-2</v>
      </c>
      <c r="N485" s="56">
        <v>320</v>
      </c>
      <c r="O485" s="56">
        <v>522</v>
      </c>
      <c r="P485" s="56">
        <v>33</v>
      </c>
      <c r="Q485" s="56"/>
      <c r="R485" s="56"/>
      <c r="S485" s="56"/>
      <c r="T485" s="57"/>
      <c r="X485" s="53">
        <v>0</v>
      </c>
      <c r="Y485" s="53">
        <v>15</v>
      </c>
      <c r="Z485" s="53"/>
      <c r="AA485" s="53"/>
      <c r="AB485" s="53"/>
      <c r="AG485" t="str">
        <f t="shared" si="167"/>
        <v>Van Buren</v>
      </c>
      <c r="AH485" t="s">
        <v>2472</v>
      </c>
      <c r="AI485">
        <v>2</v>
      </c>
      <c r="AK485">
        <v>2</v>
      </c>
      <c r="AL485" s="91">
        <v>23</v>
      </c>
      <c r="AM485" s="93">
        <v>3</v>
      </c>
      <c r="AN485" s="93">
        <v>305</v>
      </c>
      <c r="AO485" s="96">
        <v>78570</v>
      </c>
      <c r="AP485" s="96">
        <f t="shared" si="144"/>
        <v>23003</v>
      </c>
      <c r="AQ485" t="s">
        <v>298</v>
      </c>
      <c r="AR485">
        <f t="shared" si="145"/>
        <v>2378570</v>
      </c>
      <c r="AS485" s="1">
        <v>28</v>
      </c>
      <c r="AU485" s="1"/>
      <c r="AW485" s="53"/>
      <c r="AX485" s="117"/>
    </row>
    <row r="486" spans="1:50" ht="14" hidden="1" customHeight="1" outlineLevel="1" x14ac:dyDescent="0.2">
      <c r="A486" t="s">
        <v>145</v>
      </c>
      <c r="B486" s="9" t="s">
        <v>2109</v>
      </c>
      <c r="C486" s="1">
        <f t="shared" si="143"/>
        <v>92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 t="shared" si="162"/>
        <v>0</v>
      </c>
      <c r="G486" s="1">
        <f t="shared" si="134"/>
        <v>51</v>
      </c>
      <c r="H486" s="2">
        <f t="shared" si="135"/>
        <v>0.55434782608695654</v>
      </c>
      <c r="I486" s="8"/>
      <c r="J486" s="2">
        <f t="shared" si="163"/>
        <v>0.21739130434782608</v>
      </c>
      <c r="K486" s="2">
        <f t="shared" si="164"/>
        <v>0.77173913043478259</v>
      </c>
      <c r="L486" s="2">
        <f t="shared" si="165"/>
        <v>0</v>
      </c>
      <c r="M486" s="2">
        <f t="shared" si="166"/>
        <v>1.0869565217391353E-2</v>
      </c>
      <c r="N486" s="56">
        <v>20</v>
      </c>
      <c r="O486" s="56">
        <v>71</v>
      </c>
      <c r="P486" s="56">
        <v>0</v>
      </c>
      <c r="Q486" s="56"/>
      <c r="R486" s="56"/>
      <c r="S486" s="56"/>
      <c r="T486" s="57"/>
      <c r="X486" s="53">
        <v>0</v>
      </c>
      <c r="Y486" s="53">
        <v>1</v>
      </c>
      <c r="Z486" s="53"/>
      <c r="AA486" s="53"/>
      <c r="AB486" s="53"/>
      <c r="AG486" t="str">
        <f t="shared" si="167"/>
        <v>Vanceboro</v>
      </c>
      <c r="AH486" t="s">
        <v>1845</v>
      </c>
      <c r="AI486">
        <v>2</v>
      </c>
      <c r="AK486">
        <v>2</v>
      </c>
      <c r="AL486" s="91">
        <v>23</v>
      </c>
      <c r="AM486" s="93">
        <v>29</v>
      </c>
      <c r="AN486" s="93">
        <v>205</v>
      </c>
      <c r="AO486" s="96">
        <v>78675</v>
      </c>
      <c r="AP486" s="96">
        <f t="shared" si="144"/>
        <v>23029</v>
      </c>
      <c r="AQ486" t="s">
        <v>298</v>
      </c>
      <c r="AR486">
        <f t="shared" si="145"/>
        <v>2378675</v>
      </c>
      <c r="AS486" s="1">
        <v>3</v>
      </c>
      <c r="AU486" s="1"/>
      <c r="AW486" s="53"/>
      <c r="AX486" s="117"/>
    </row>
    <row r="487" spans="1:50" ht="14" hidden="1" customHeight="1" outlineLevel="1" x14ac:dyDescent="0.2">
      <c r="A487" t="s">
        <v>590</v>
      </c>
      <c r="B487" s="9" t="s">
        <v>2109</v>
      </c>
      <c r="C487" s="1">
        <f t="shared" si="143"/>
        <v>2551</v>
      </c>
      <c r="D487" s="7">
        <f>IF(N487&gt;0, RANK(N487,(N487:P487,Q487:AE487)),0)</f>
        <v>2</v>
      </c>
      <c r="E487" s="7">
        <f>IF(O487&gt;0,RANK(O487,(N487:P487,Q487:AE487)),0)</f>
        <v>1</v>
      </c>
      <c r="F487" s="7">
        <f t="shared" si="162"/>
        <v>3</v>
      </c>
      <c r="G487" s="1">
        <f t="shared" si="134"/>
        <v>741</v>
      </c>
      <c r="H487" s="2">
        <f t="shared" si="135"/>
        <v>0.29047432379459037</v>
      </c>
      <c r="I487" s="8"/>
      <c r="J487" s="2">
        <f t="shared" si="163"/>
        <v>0.32653861230889847</v>
      </c>
      <c r="K487" s="2">
        <f t="shared" si="164"/>
        <v>0.61701293610348884</v>
      </c>
      <c r="L487" s="2">
        <f t="shared" si="165"/>
        <v>3.6848294786358288E-2</v>
      </c>
      <c r="M487" s="2">
        <f t="shared" si="166"/>
        <v>1.9600156801254404E-2</v>
      </c>
      <c r="N487" s="56">
        <v>833</v>
      </c>
      <c r="O487" s="56">
        <v>1574</v>
      </c>
      <c r="P487" s="56">
        <v>94</v>
      </c>
      <c r="Q487" s="56"/>
      <c r="R487" s="56"/>
      <c r="S487" s="56"/>
      <c r="T487" s="57"/>
      <c r="X487" s="53">
        <v>0</v>
      </c>
      <c r="Y487" s="53">
        <v>50</v>
      </c>
      <c r="Z487" s="53"/>
      <c r="AA487" s="53"/>
      <c r="AB487" s="53"/>
      <c r="AG487" t="str">
        <f t="shared" si="167"/>
        <v>Vassalboro</v>
      </c>
      <c r="AH487" t="s">
        <v>270</v>
      </c>
      <c r="AI487">
        <v>1</v>
      </c>
      <c r="AK487">
        <v>2</v>
      </c>
      <c r="AL487" s="91">
        <v>23</v>
      </c>
      <c r="AM487" s="93">
        <v>11</v>
      </c>
      <c r="AN487" s="93">
        <v>110</v>
      </c>
      <c r="AO487" s="96">
        <v>78745</v>
      </c>
      <c r="AP487" s="96">
        <f t="shared" si="144"/>
        <v>23011</v>
      </c>
      <c r="AQ487" t="s">
        <v>298</v>
      </c>
      <c r="AR487">
        <f t="shared" si="145"/>
        <v>2378745</v>
      </c>
      <c r="AS487" s="1">
        <v>24</v>
      </c>
      <c r="AU487" s="1"/>
      <c r="AW487" s="53"/>
      <c r="AX487" s="117"/>
    </row>
    <row r="488" spans="1:50" ht="14" hidden="1" customHeight="1" outlineLevel="1" x14ac:dyDescent="0.2">
      <c r="A488" t="s">
        <v>591</v>
      </c>
      <c r="B488" s="9" t="s">
        <v>2109</v>
      </c>
      <c r="C488" s="1">
        <f t="shared" si="143"/>
        <v>1220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 t="shared" si="162"/>
        <v>3</v>
      </c>
      <c r="G488" s="1">
        <f t="shared" si="134"/>
        <v>155</v>
      </c>
      <c r="H488" s="2">
        <f t="shared" si="135"/>
        <v>0.12704918032786885</v>
      </c>
      <c r="I488" s="8"/>
      <c r="J488" s="2">
        <f t="shared" si="163"/>
        <v>0.40491803278688526</v>
      </c>
      <c r="K488" s="2">
        <f t="shared" si="164"/>
        <v>0.53196721311475414</v>
      </c>
      <c r="L488" s="2">
        <f t="shared" si="165"/>
        <v>4.5901639344262293E-2</v>
      </c>
      <c r="M488" s="2">
        <f t="shared" si="166"/>
        <v>1.7213114754098244E-2</v>
      </c>
      <c r="N488" s="56">
        <v>494</v>
      </c>
      <c r="O488" s="56">
        <v>649</v>
      </c>
      <c r="P488" s="56">
        <v>56</v>
      </c>
      <c r="Q488" s="56"/>
      <c r="R488" s="56"/>
      <c r="S488" s="56"/>
      <c r="T488" s="57"/>
      <c r="X488" s="53">
        <v>0</v>
      </c>
      <c r="Y488" s="53">
        <v>21</v>
      </c>
      <c r="Z488" s="53"/>
      <c r="AA488" s="53"/>
      <c r="AB488" s="53"/>
      <c r="AG488" t="str">
        <f t="shared" si="167"/>
        <v>Veazie</v>
      </c>
      <c r="AH488" t="s">
        <v>1369</v>
      </c>
      <c r="AI488">
        <v>2</v>
      </c>
      <c r="AK488">
        <v>2</v>
      </c>
      <c r="AL488" s="91">
        <v>23</v>
      </c>
      <c r="AM488" s="93">
        <v>19</v>
      </c>
      <c r="AN488" s="93">
        <v>295</v>
      </c>
      <c r="AO488" s="96">
        <v>78780</v>
      </c>
      <c r="AP488" s="96">
        <f t="shared" si="144"/>
        <v>23019</v>
      </c>
      <c r="AQ488" t="s">
        <v>298</v>
      </c>
      <c r="AR488">
        <f t="shared" si="145"/>
        <v>2378780</v>
      </c>
      <c r="AS488" s="1">
        <v>8</v>
      </c>
      <c r="AU488" s="1"/>
      <c r="AW488" s="53"/>
      <c r="AX488" s="117"/>
    </row>
    <row r="489" spans="1:50" ht="14" hidden="1" customHeight="1" outlineLevel="1" x14ac:dyDescent="0.2">
      <c r="A489" t="s">
        <v>2301</v>
      </c>
      <c r="B489" s="9" t="s">
        <v>2109</v>
      </c>
      <c r="C489" s="1">
        <f t="shared" si="143"/>
        <v>349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 t="shared" si="162"/>
        <v>3</v>
      </c>
      <c r="G489" s="1">
        <f t="shared" ref="G489:G543" si="168">IF(C489&gt;0,MAX(N489:P489)-LARGE(N489:P489,2),0)</f>
        <v>97</v>
      </c>
      <c r="H489" s="2">
        <f t="shared" ref="H489:H556" si="169">IF(C489&gt;0,G489/C489,0)</f>
        <v>0.27793696275071633</v>
      </c>
      <c r="I489" s="8"/>
      <c r="J489" s="2">
        <f t="shared" si="163"/>
        <v>0.32664756446991405</v>
      </c>
      <c r="K489" s="2">
        <f t="shared" si="164"/>
        <v>0.60458452722063039</v>
      </c>
      <c r="L489" s="2">
        <f t="shared" si="165"/>
        <v>4.2979942693409739E-2</v>
      </c>
      <c r="M489" s="2">
        <f t="shared" si="166"/>
        <v>2.5787965616045821E-2</v>
      </c>
      <c r="N489" s="56">
        <v>114</v>
      </c>
      <c r="O489" s="56">
        <v>211</v>
      </c>
      <c r="P489" s="56">
        <v>15</v>
      </c>
      <c r="Q489" s="56"/>
      <c r="R489" s="56"/>
      <c r="S489" s="56"/>
      <c r="T489" s="57"/>
      <c r="X489" s="53">
        <v>0</v>
      </c>
      <c r="Y489" s="53">
        <v>9</v>
      </c>
      <c r="Z489" s="53"/>
      <c r="AA489" s="53"/>
      <c r="AB489" s="53"/>
      <c r="AG489" t="str">
        <f t="shared" si="167"/>
        <v>Verona Island</v>
      </c>
      <c r="AH489" t="s">
        <v>12</v>
      </c>
      <c r="AI489">
        <v>2</v>
      </c>
      <c r="AK489">
        <v>2</v>
      </c>
      <c r="AL489" s="91">
        <v>23</v>
      </c>
      <c r="AM489" s="93">
        <v>9</v>
      </c>
      <c r="AN489" s="93">
        <v>175</v>
      </c>
      <c r="AO489" s="96">
        <v>78920</v>
      </c>
      <c r="AP489" s="96">
        <f t="shared" si="144"/>
        <v>23009</v>
      </c>
      <c r="AQ489" t="s">
        <v>298</v>
      </c>
      <c r="AR489">
        <f t="shared" si="145"/>
        <v>2378920</v>
      </c>
      <c r="AS489" s="1">
        <v>4</v>
      </c>
      <c r="AU489" s="1"/>
      <c r="AW489" s="53"/>
      <c r="AX489" s="117"/>
    </row>
    <row r="490" spans="1:50" ht="14" hidden="1" customHeight="1" outlineLevel="1" x14ac:dyDescent="0.2">
      <c r="A490" t="s">
        <v>807</v>
      </c>
      <c r="B490" s="9" t="s">
        <v>2109</v>
      </c>
      <c r="C490" s="1">
        <f t="shared" si="143"/>
        <v>402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 t="shared" si="162"/>
        <v>3</v>
      </c>
      <c r="G490" s="1">
        <f t="shared" si="168"/>
        <v>73</v>
      </c>
      <c r="H490" s="2">
        <f t="shared" si="169"/>
        <v>0.18159203980099503</v>
      </c>
      <c r="I490" s="8"/>
      <c r="J490" s="2">
        <f t="shared" si="163"/>
        <v>0.35572139303482586</v>
      </c>
      <c r="K490" s="2">
        <f t="shared" si="164"/>
        <v>0.53731343283582089</v>
      </c>
      <c r="L490" s="2">
        <f t="shared" si="165"/>
        <v>8.7064676616915429E-2</v>
      </c>
      <c r="M490" s="2">
        <f t="shared" si="166"/>
        <v>1.9900497512437818E-2</v>
      </c>
      <c r="N490" s="56">
        <v>143</v>
      </c>
      <c r="O490" s="56">
        <v>216</v>
      </c>
      <c r="P490" s="56">
        <v>35</v>
      </c>
      <c r="Q490" s="56"/>
      <c r="R490" s="56"/>
      <c r="S490" s="56"/>
      <c r="T490" s="57"/>
      <c r="X490" s="53">
        <v>0</v>
      </c>
      <c r="Y490" s="53">
        <v>8</v>
      </c>
      <c r="Z490" s="53"/>
      <c r="AA490" s="53"/>
      <c r="AB490" s="53"/>
      <c r="AG490" t="str">
        <f t="shared" si="167"/>
        <v>Vienna</v>
      </c>
      <c r="AH490" t="s">
        <v>270</v>
      </c>
      <c r="AI490">
        <v>2</v>
      </c>
      <c r="AK490">
        <v>2</v>
      </c>
      <c r="AL490" s="91">
        <v>23</v>
      </c>
      <c r="AM490" s="93">
        <v>11</v>
      </c>
      <c r="AN490" s="93">
        <v>115</v>
      </c>
      <c r="AO490" s="96">
        <v>79025</v>
      </c>
      <c r="AP490" s="96">
        <f t="shared" si="144"/>
        <v>23011</v>
      </c>
      <c r="AQ490" t="s">
        <v>298</v>
      </c>
      <c r="AR490">
        <f t="shared" si="145"/>
        <v>2379025</v>
      </c>
      <c r="AS490" s="1">
        <v>7</v>
      </c>
      <c r="AU490" s="1"/>
      <c r="AW490" s="53"/>
      <c r="AX490" s="117"/>
    </row>
    <row r="491" spans="1:50" ht="14" hidden="1" customHeight="1" outlineLevel="1" x14ac:dyDescent="0.2">
      <c r="A491" t="s">
        <v>2522</v>
      </c>
      <c r="B491" s="9" t="s">
        <v>2109</v>
      </c>
      <c r="C491" s="1">
        <f t="shared" si="143"/>
        <v>834</v>
      </c>
      <c r="D491" s="7">
        <f>IF(N491&gt;0, RANK(N491,(N491:P491,Q491:AE491)),0)</f>
        <v>1</v>
      </c>
      <c r="E491" s="7">
        <f>IF(O491&gt;0,RANK(O491,(N491:P491,Q491:AE491)),0)</f>
        <v>2</v>
      </c>
      <c r="F491" s="7">
        <f t="shared" si="162"/>
        <v>3</v>
      </c>
      <c r="G491" s="1">
        <f t="shared" si="168"/>
        <v>103</v>
      </c>
      <c r="H491" s="2">
        <f t="shared" si="169"/>
        <v>0.12350119904076738</v>
      </c>
      <c r="I491" s="8"/>
      <c r="J491" s="2">
        <f t="shared" si="163"/>
        <v>0.53597122302158273</v>
      </c>
      <c r="K491" s="2">
        <f t="shared" si="164"/>
        <v>0.41247002398081534</v>
      </c>
      <c r="L491" s="2">
        <f t="shared" si="165"/>
        <v>3.8369304556354913E-2</v>
      </c>
      <c r="M491" s="2">
        <f t="shared" si="166"/>
        <v>1.3189448441247018E-2</v>
      </c>
      <c r="N491" s="56">
        <v>447</v>
      </c>
      <c r="O491" s="56">
        <v>344</v>
      </c>
      <c r="P491" s="56">
        <v>32</v>
      </c>
      <c r="Q491" s="56"/>
      <c r="R491" s="56"/>
      <c r="S491" s="56"/>
      <c r="T491" s="57"/>
      <c r="X491" s="53">
        <v>0</v>
      </c>
      <c r="Y491" s="53">
        <v>11</v>
      </c>
      <c r="Z491" s="53"/>
      <c r="AA491" s="53"/>
      <c r="AB491" s="53"/>
      <c r="AG491" t="str">
        <f t="shared" si="167"/>
        <v>Vinalhaven</v>
      </c>
      <c r="AH491" t="s">
        <v>2487</v>
      </c>
      <c r="AI491">
        <v>1</v>
      </c>
      <c r="AK491">
        <v>2</v>
      </c>
      <c r="AL491" s="91">
        <v>23</v>
      </c>
      <c r="AM491" s="93">
        <v>13</v>
      </c>
      <c r="AN491" s="93">
        <v>80</v>
      </c>
      <c r="AO491" s="96">
        <v>79130</v>
      </c>
      <c r="AP491" s="96">
        <f t="shared" si="144"/>
        <v>23013</v>
      </c>
      <c r="AQ491" t="s">
        <v>298</v>
      </c>
      <c r="AR491">
        <f t="shared" si="145"/>
        <v>2379130</v>
      </c>
      <c r="AS491" s="1">
        <v>9</v>
      </c>
      <c r="AU491" s="1"/>
      <c r="AW491" s="53"/>
      <c r="AX491" s="117"/>
    </row>
    <row r="492" spans="1:50" ht="14" hidden="1" customHeight="1" outlineLevel="1" x14ac:dyDescent="0.2">
      <c r="A492" t="s">
        <v>921</v>
      </c>
      <c r="B492" s="9" t="s">
        <v>2109</v>
      </c>
      <c r="C492" s="1">
        <f t="shared" si="143"/>
        <v>145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 t="shared" si="162"/>
        <v>3</v>
      </c>
      <c r="G492" s="1">
        <f t="shared" si="168"/>
        <v>61</v>
      </c>
      <c r="H492" s="2">
        <f t="shared" si="169"/>
        <v>0.4206896551724138</v>
      </c>
      <c r="I492" s="8"/>
      <c r="J492" s="2">
        <f t="shared" si="163"/>
        <v>0.25517241379310346</v>
      </c>
      <c r="K492" s="2">
        <f t="shared" si="164"/>
        <v>0.67586206896551726</v>
      </c>
      <c r="L492" s="2">
        <f t="shared" si="165"/>
        <v>4.8275862068965517E-2</v>
      </c>
      <c r="M492" s="2">
        <f t="shared" si="166"/>
        <v>2.068965517241371E-2</v>
      </c>
      <c r="N492" s="56">
        <v>37</v>
      </c>
      <c r="O492" s="56">
        <v>98</v>
      </c>
      <c r="P492" s="56">
        <v>7</v>
      </c>
      <c r="Q492" s="56"/>
      <c r="R492" s="56"/>
      <c r="S492" s="56"/>
      <c r="T492" s="57"/>
      <c r="X492" s="53">
        <v>0</v>
      </c>
      <c r="Y492" s="53">
        <v>3</v>
      </c>
      <c r="Z492" s="53"/>
      <c r="AA492" s="53"/>
      <c r="AB492" s="53"/>
      <c r="AG492" t="str">
        <f t="shared" si="167"/>
        <v>Wade</v>
      </c>
      <c r="AH492" t="s">
        <v>2472</v>
      </c>
      <c r="AI492">
        <v>2</v>
      </c>
      <c r="AK492">
        <v>2</v>
      </c>
      <c r="AL492" s="91">
        <v>23</v>
      </c>
      <c r="AM492" s="93">
        <v>3</v>
      </c>
      <c r="AN492" s="93">
        <v>310</v>
      </c>
      <c r="AO492" s="96">
        <v>79270</v>
      </c>
      <c r="AP492" s="96">
        <f t="shared" si="144"/>
        <v>23003</v>
      </c>
      <c r="AQ492" t="s">
        <v>298</v>
      </c>
      <c r="AR492">
        <f t="shared" si="145"/>
        <v>2379270</v>
      </c>
      <c r="AS492" s="1">
        <v>1</v>
      </c>
      <c r="AU492" s="1"/>
      <c r="AW492" s="53"/>
      <c r="AX492" s="117"/>
    </row>
    <row r="493" spans="1:50" ht="14" hidden="1" customHeight="1" outlineLevel="1" x14ac:dyDescent="0.2">
      <c r="A493" t="s">
        <v>1531</v>
      </c>
      <c r="B493" s="9" t="s">
        <v>2109</v>
      </c>
      <c r="C493" s="1">
        <f t="shared" si="143"/>
        <v>50</v>
      </c>
      <c r="D493" s="7">
        <f>IF(N493&gt;0, RANK(N493,(N493:P493,Q493:AE493)),0)</f>
        <v>2</v>
      </c>
      <c r="E493" s="7">
        <f>IF(O493&gt;0,RANK(O493,(N493:P493,Q493:AE493)),0)</f>
        <v>1</v>
      </c>
      <c r="F493" s="7">
        <f t="shared" si="162"/>
        <v>3</v>
      </c>
      <c r="G493" s="1">
        <f t="shared" si="168"/>
        <v>22</v>
      </c>
      <c r="H493" s="2">
        <f t="shared" si="169"/>
        <v>0.44</v>
      </c>
      <c r="I493" s="8"/>
      <c r="J493" s="2">
        <f t="shared" si="163"/>
        <v>0.26</v>
      </c>
      <c r="K493" s="2">
        <f t="shared" si="164"/>
        <v>0.7</v>
      </c>
      <c r="L493" s="2">
        <f t="shared" si="165"/>
        <v>0.02</v>
      </c>
      <c r="M493" s="2">
        <f t="shared" si="166"/>
        <v>2.0000000000000035E-2</v>
      </c>
      <c r="N493" s="56">
        <v>13</v>
      </c>
      <c r="O493" s="56">
        <v>35</v>
      </c>
      <c r="P493" s="56">
        <v>1</v>
      </c>
      <c r="Q493" s="56"/>
      <c r="R493" s="56"/>
      <c r="S493" s="56"/>
      <c r="T493" s="57"/>
      <c r="X493" s="53">
        <v>0</v>
      </c>
      <c r="Y493" s="53">
        <v>1</v>
      </c>
      <c r="Z493" s="53"/>
      <c r="AA493" s="53"/>
      <c r="AB493" s="53"/>
      <c r="AG493" t="str">
        <f t="shared" si="167"/>
        <v>Waite</v>
      </c>
      <c r="AH493" t="s">
        <v>1845</v>
      </c>
      <c r="AI493">
        <v>2</v>
      </c>
      <c r="AK493">
        <v>2</v>
      </c>
      <c r="AL493" s="91">
        <v>23</v>
      </c>
      <c r="AM493" s="93">
        <v>29</v>
      </c>
      <c r="AN493" s="93">
        <v>210</v>
      </c>
      <c r="AO493" s="96">
        <v>79375</v>
      </c>
      <c r="AP493" s="96">
        <f t="shared" si="144"/>
        <v>23029</v>
      </c>
      <c r="AQ493" t="s">
        <v>298</v>
      </c>
      <c r="AR493">
        <f t="shared" si="145"/>
        <v>2379375</v>
      </c>
      <c r="AS493" s="1">
        <v>1</v>
      </c>
      <c r="AU493" s="1"/>
      <c r="AW493" s="53"/>
      <c r="AX493" s="117"/>
    </row>
    <row r="494" spans="1:50" ht="14" hidden="1" customHeight="1" outlineLevel="1" x14ac:dyDescent="0.2">
      <c r="A494" t="s">
        <v>120</v>
      </c>
      <c r="B494" s="9" t="s">
        <v>2109</v>
      </c>
      <c r="C494" s="1">
        <f t="shared" si="143"/>
        <v>505</v>
      </c>
      <c r="D494" s="7">
        <f>IF(N494&gt;0, RANK(N494,(N494:P494,Q494:AE494)),0)</f>
        <v>2</v>
      </c>
      <c r="E494" s="7">
        <f>IF(O494&gt;0,RANK(O494,(N494:P494,Q494:AE494)),0)</f>
        <v>1</v>
      </c>
      <c r="F494" s="7">
        <f t="shared" si="162"/>
        <v>3</v>
      </c>
      <c r="G494" s="1">
        <f t="shared" si="168"/>
        <v>113</v>
      </c>
      <c r="H494" s="2">
        <f t="shared" si="169"/>
        <v>0.22376237623762377</v>
      </c>
      <c r="I494" s="8"/>
      <c r="J494" s="2">
        <f t="shared" si="163"/>
        <v>0.34059405940594062</v>
      </c>
      <c r="K494" s="2">
        <f t="shared" si="164"/>
        <v>0.5643564356435643</v>
      </c>
      <c r="L494" s="2">
        <f t="shared" si="165"/>
        <v>6.1386138613861385E-2</v>
      </c>
      <c r="M494" s="2">
        <f t="shared" si="166"/>
        <v>3.3663366336633638E-2</v>
      </c>
      <c r="N494" s="56">
        <v>172</v>
      </c>
      <c r="O494" s="56">
        <v>285</v>
      </c>
      <c r="P494" s="56">
        <v>31</v>
      </c>
      <c r="Q494" s="56"/>
      <c r="R494" s="56"/>
      <c r="S494" s="56"/>
      <c r="T494" s="57"/>
      <c r="X494" s="53">
        <v>0</v>
      </c>
      <c r="Y494" s="53">
        <v>17</v>
      </c>
      <c r="Z494" s="53"/>
      <c r="AA494" s="53"/>
      <c r="AB494" s="53"/>
      <c r="AG494" t="str">
        <f t="shared" si="167"/>
        <v>Waldo</v>
      </c>
      <c r="AH494" t="s">
        <v>120</v>
      </c>
      <c r="AI494">
        <v>2</v>
      </c>
      <c r="AK494">
        <v>2</v>
      </c>
      <c r="AL494" s="91">
        <v>23</v>
      </c>
      <c r="AM494" s="93">
        <v>27</v>
      </c>
      <c r="AN494" s="93">
        <v>125</v>
      </c>
      <c r="AO494" s="96">
        <v>79480</v>
      </c>
      <c r="AP494" s="96">
        <f t="shared" si="144"/>
        <v>23027</v>
      </c>
      <c r="AQ494" t="s">
        <v>298</v>
      </c>
      <c r="AR494">
        <f t="shared" si="145"/>
        <v>2379480</v>
      </c>
      <c r="AS494" s="1">
        <v>2</v>
      </c>
      <c r="AU494" s="1"/>
      <c r="AW494" s="53"/>
      <c r="AX494" s="117"/>
    </row>
    <row r="495" spans="1:50" ht="14" hidden="1" customHeight="1" outlineLevel="1" x14ac:dyDescent="0.2">
      <c r="A495" t="s">
        <v>2050</v>
      </c>
      <c r="B495" s="9" t="s">
        <v>2109</v>
      </c>
      <c r="C495" s="1">
        <f t="shared" si="143"/>
        <v>2928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 t="shared" si="162"/>
        <v>3</v>
      </c>
      <c r="G495" s="1">
        <f t="shared" si="168"/>
        <v>687</v>
      </c>
      <c r="H495" s="2">
        <f t="shared" si="169"/>
        <v>0.2346311475409836</v>
      </c>
      <c r="I495" s="8"/>
      <c r="J495" s="2">
        <f t="shared" si="163"/>
        <v>0.34562841530054644</v>
      </c>
      <c r="K495" s="2">
        <f t="shared" si="164"/>
        <v>0.58025956284153002</v>
      </c>
      <c r="L495" s="2">
        <f t="shared" si="165"/>
        <v>5.362021857923497E-2</v>
      </c>
      <c r="M495" s="2">
        <f t="shared" si="166"/>
        <v>2.0491803278688568E-2</v>
      </c>
      <c r="N495" s="56">
        <v>1012</v>
      </c>
      <c r="O495" s="56">
        <v>1699</v>
      </c>
      <c r="P495" s="56">
        <v>157</v>
      </c>
      <c r="Q495" s="56"/>
      <c r="R495" s="56"/>
      <c r="S495" s="56"/>
      <c r="T495" s="57"/>
      <c r="X495" s="53">
        <v>0</v>
      </c>
      <c r="Y495" s="53">
        <v>60</v>
      </c>
      <c r="Z495" s="53"/>
      <c r="AA495" s="53"/>
      <c r="AB495" s="53"/>
      <c r="AG495" t="str">
        <f t="shared" si="167"/>
        <v>Waldoboro</v>
      </c>
      <c r="AH495" t="s">
        <v>181</v>
      </c>
      <c r="AI495">
        <v>1</v>
      </c>
      <c r="AK495">
        <v>2</v>
      </c>
      <c r="AL495" s="91">
        <v>23</v>
      </c>
      <c r="AM495" s="93">
        <v>15</v>
      </c>
      <c r="AN495" s="93">
        <v>85</v>
      </c>
      <c r="AO495" s="96">
        <v>79550</v>
      </c>
      <c r="AP495" s="96">
        <f t="shared" si="144"/>
        <v>23015</v>
      </c>
      <c r="AQ495" t="s">
        <v>298</v>
      </c>
      <c r="AR495">
        <f t="shared" si="145"/>
        <v>2379550</v>
      </c>
      <c r="AS495" s="1">
        <v>27</v>
      </c>
      <c r="AU495" s="1"/>
      <c r="AW495" s="53"/>
      <c r="AX495" s="117"/>
    </row>
    <row r="496" spans="1:50" ht="14" hidden="1" customHeight="1" outlineLevel="1" x14ac:dyDescent="0.2">
      <c r="A496" t="s">
        <v>2203</v>
      </c>
      <c r="B496" s="9" t="s">
        <v>2109</v>
      </c>
      <c r="C496" s="1">
        <f t="shared" si="143"/>
        <v>912</v>
      </c>
      <c r="D496" s="7">
        <f>IF(N496&gt;0, RANK(N496,(N496:P496,Q496:AE496)),0)</f>
        <v>2</v>
      </c>
      <c r="E496" s="7">
        <f>IF(O496&gt;0,RANK(O496,(N496:P496,Q496:AE496)),0)</f>
        <v>1</v>
      </c>
      <c r="F496" s="7">
        <f t="shared" si="162"/>
        <v>3</v>
      </c>
      <c r="G496" s="1">
        <f t="shared" si="168"/>
        <v>489</v>
      </c>
      <c r="H496" s="2">
        <f t="shared" si="169"/>
        <v>0.53618421052631582</v>
      </c>
      <c r="I496" s="8"/>
      <c r="J496" s="2">
        <f t="shared" si="163"/>
        <v>0.21162280701754385</v>
      </c>
      <c r="K496" s="2">
        <f t="shared" si="164"/>
        <v>0.7478070175438597</v>
      </c>
      <c r="L496" s="2">
        <f t="shared" si="165"/>
        <v>2.3026315789473683E-2</v>
      </c>
      <c r="M496" s="2">
        <f t="shared" si="166"/>
        <v>1.754385964912274E-2</v>
      </c>
      <c r="N496" s="56">
        <v>193</v>
      </c>
      <c r="O496" s="56">
        <v>682</v>
      </c>
      <c r="P496" s="56">
        <v>21</v>
      </c>
      <c r="Q496" s="56"/>
      <c r="R496" s="56"/>
      <c r="S496" s="56"/>
      <c r="T496" s="57"/>
      <c r="X496" s="53">
        <v>0</v>
      </c>
      <c r="Y496" s="53">
        <v>16</v>
      </c>
      <c r="Z496" s="53"/>
      <c r="AA496" s="53"/>
      <c r="AB496" s="53"/>
      <c r="AG496" t="str">
        <f t="shared" si="167"/>
        <v>Wales</v>
      </c>
      <c r="AH496" t="s">
        <v>96</v>
      </c>
      <c r="AI496">
        <v>2</v>
      </c>
      <c r="AK496">
        <v>2</v>
      </c>
      <c r="AL496" s="91">
        <v>23</v>
      </c>
      <c r="AM496" s="93">
        <v>1</v>
      </c>
      <c r="AN496" s="93">
        <v>65</v>
      </c>
      <c r="AO496" s="96">
        <v>79585</v>
      </c>
      <c r="AP496" s="96">
        <f t="shared" si="144"/>
        <v>23001</v>
      </c>
      <c r="AQ496" t="s">
        <v>298</v>
      </c>
      <c r="AR496">
        <f t="shared" si="145"/>
        <v>2379585</v>
      </c>
      <c r="AS496" s="1">
        <v>10</v>
      </c>
      <c r="AU496" s="1"/>
      <c r="AW496" s="53"/>
      <c r="AX496" s="117"/>
    </row>
    <row r="497" spans="1:50" ht="14" hidden="1" customHeight="1" outlineLevel="1" x14ac:dyDescent="0.2">
      <c r="A497" t="s">
        <v>1870</v>
      </c>
      <c r="B497" s="9" t="s">
        <v>2109</v>
      </c>
      <c r="C497" s="1">
        <f t="shared" si="143"/>
        <v>292</v>
      </c>
      <c r="D497" s="7">
        <f>IF(N497&gt;0, RANK(N497,(N497:P497,Q497:AE497)),0)</f>
        <v>2</v>
      </c>
      <c r="E497" s="7">
        <f>IF(O497&gt;0,RANK(O497,(N497:P497,Q497:AE497)),0)</f>
        <v>1</v>
      </c>
      <c r="F497" s="7">
        <f t="shared" si="162"/>
        <v>3</v>
      </c>
      <c r="G497" s="1">
        <f t="shared" si="168"/>
        <v>31</v>
      </c>
      <c r="H497" s="2">
        <f t="shared" si="169"/>
        <v>0.10616438356164383</v>
      </c>
      <c r="I497" s="8"/>
      <c r="J497" s="2">
        <f t="shared" si="163"/>
        <v>0.4315068493150685</v>
      </c>
      <c r="K497" s="2">
        <f t="shared" si="164"/>
        <v>0.53767123287671237</v>
      </c>
      <c r="L497" s="2">
        <f t="shared" si="165"/>
        <v>2.0547945205479451E-2</v>
      </c>
      <c r="M497" s="2">
        <f t="shared" si="166"/>
        <v>1.0273972602739739E-2</v>
      </c>
      <c r="N497" s="56">
        <v>126</v>
      </c>
      <c r="O497" s="56">
        <v>157</v>
      </c>
      <c r="P497" s="56">
        <v>6</v>
      </c>
      <c r="Q497" s="56"/>
      <c r="R497" s="56"/>
      <c r="S497" s="56"/>
      <c r="T497" s="57"/>
      <c r="X497" s="53">
        <v>0</v>
      </c>
      <c r="Y497" s="53">
        <v>3</v>
      </c>
      <c r="Z497" s="53"/>
      <c r="AA497" s="53"/>
      <c r="AB497" s="53"/>
      <c r="AG497" t="str">
        <f t="shared" si="167"/>
        <v>Wallagrass</v>
      </c>
      <c r="AH497" t="s">
        <v>2472</v>
      </c>
      <c r="AI497">
        <v>2</v>
      </c>
      <c r="AK497">
        <v>2</v>
      </c>
      <c r="AL497" s="91">
        <v>23</v>
      </c>
      <c r="AM497" s="93">
        <v>3</v>
      </c>
      <c r="AN497" s="93">
        <v>315</v>
      </c>
      <c r="AO497" s="96">
        <v>79865</v>
      </c>
      <c r="AP497" s="96">
        <f t="shared" si="144"/>
        <v>23003</v>
      </c>
      <c r="AQ497" t="s">
        <v>298</v>
      </c>
      <c r="AR497">
        <f t="shared" si="145"/>
        <v>2379865</v>
      </c>
      <c r="AS497" s="1">
        <v>2</v>
      </c>
      <c r="AU497" s="1"/>
      <c r="AW497" s="53"/>
      <c r="AX497" s="117"/>
    </row>
    <row r="498" spans="1:50" ht="14" hidden="1" customHeight="1" outlineLevel="1" x14ac:dyDescent="0.2">
      <c r="A498" t="s">
        <v>423</v>
      </c>
      <c r="B498" s="9" t="s">
        <v>2109</v>
      </c>
      <c r="C498" s="1">
        <f t="shared" si="143"/>
        <v>230</v>
      </c>
      <c r="D498" s="7">
        <f>IF(N498&gt;0, RANK(N498,(N498:P498,Q498:AE498)),0)</f>
        <v>2</v>
      </c>
      <c r="E498" s="7">
        <f>IF(O498&gt;0,RANK(O498,(N498:P498,Q498:AE498)),0)</f>
        <v>1</v>
      </c>
      <c r="F498" s="7">
        <f t="shared" si="162"/>
        <v>4</v>
      </c>
      <c r="G498" s="1">
        <f t="shared" si="168"/>
        <v>118</v>
      </c>
      <c r="H498" s="2">
        <f t="shared" si="169"/>
        <v>0.5130434782608696</v>
      </c>
      <c r="I498" s="8"/>
      <c r="J498" s="2">
        <f t="shared" si="163"/>
        <v>0.22608695652173913</v>
      </c>
      <c r="K498" s="2">
        <f t="shared" si="164"/>
        <v>0.73913043478260865</v>
      </c>
      <c r="L498" s="2">
        <f t="shared" si="165"/>
        <v>1.3043478260869565E-2</v>
      </c>
      <c r="M498" s="2">
        <f t="shared" si="166"/>
        <v>2.1739130434782629E-2</v>
      </c>
      <c r="N498" s="56">
        <v>52</v>
      </c>
      <c r="O498" s="56">
        <v>170</v>
      </c>
      <c r="P498" s="56">
        <v>3</v>
      </c>
      <c r="Q498" s="56"/>
      <c r="R498" s="56"/>
      <c r="S498" s="56"/>
      <c r="T498" s="57"/>
      <c r="X498" s="53">
        <v>0</v>
      </c>
      <c r="Y498" s="53">
        <v>5</v>
      </c>
      <c r="Z498" s="53"/>
      <c r="AA498" s="53"/>
      <c r="AB498" s="53"/>
      <c r="AG498" t="str">
        <f t="shared" si="167"/>
        <v>Waltham</v>
      </c>
      <c r="AH498" t="s">
        <v>12</v>
      </c>
      <c r="AI498">
        <v>2</v>
      </c>
      <c r="AK498">
        <v>2</v>
      </c>
      <c r="AL498" s="91">
        <v>23</v>
      </c>
      <c r="AM498" s="93">
        <v>9</v>
      </c>
      <c r="AN498" s="93">
        <v>180</v>
      </c>
      <c r="AO498" s="96">
        <v>80040</v>
      </c>
      <c r="AP498" s="96">
        <f t="shared" si="144"/>
        <v>23009</v>
      </c>
      <c r="AQ498" t="s">
        <v>298</v>
      </c>
      <c r="AR498">
        <f t="shared" si="145"/>
        <v>2380040</v>
      </c>
      <c r="AS498" s="1">
        <v>1</v>
      </c>
      <c r="AU498" s="1"/>
      <c r="AW498" s="53"/>
      <c r="AX498" s="117"/>
    </row>
    <row r="499" spans="1:50" ht="14" hidden="1" customHeight="1" outlineLevel="1" x14ac:dyDescent="0.2">
      <c r="A499" t="s">
        <v>1665</v>
      </c>
      <c r="B499" s="9" t="s">
        <v>2109</v>
      </c>
      <c r="C499" s="1">
        <f t="shared" si="143"/>
        <v>2239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 t="shared" si="162"/>
        <v>3</v>
      </c>
      <c r="G499" s="1">
        <f t="shared" si="168"/>
        <v>694</v>
      </c>
      <c r="H499" s="2">
        <f t="shared" si="169"/>
        <v>0.30995980348369806</v>
      </c>
      <c r="I499" s="8"/>
      <c r="J499" s="2">
        <f t="shared" si="163"/>
        <v>0.30594015185350604</v>
      </c>
      <c r="K499" s="2">
        <f t="shared" si="164"/>
        <v>0.6158999553372041</v>
      </c>
      <c r="L499" s="2">
        <f t="shared" si="165"/>
        <v>5.8508262617239841E-2</v>
      </c>
      <c r="M499" s="2">
        <f t="shared" si="166"/>
        <v>1.9651630192049969E-2</v>
      </c>
      <c r="N499" s="56">
        <v>685</v>
      </c>
      <c r="O499" s="56">
        <v>1379</v>
      </c>
      <c r="P499" s="56">
        <v>131</v>
      </c>
      <c r="Q499" s="56"/>
      <c r="R499" s="56"/>
      <c r="S499" s="56"/>
      <c r="T499" s="57"/>
      <c r="X499" s="53">
        <v>1</v>
      </c>
      <c r="Y499" s="53">
        <v>43</v>
      </c>
      <c r="Z499" s="53"/>
      <c r="AA499" s="53"/>
      <c r="AB499" s="53"/>
      <c r="AG499" t="str">
        <f t="shared" si="167"/>
        <v>Warren</v>
      </c>
      <c r="AH499" t="s">
        <v>2487</v>
      </c>
      <c r="AI499">
        <v>1</v>
      </c>
      <c r="AK499">
        <v>2</v>
      </c>
      <c r="AL499" s="91">
        <v>23</v>
      </c>
      <c r="AM499" s="93">
        <v>13</v>
      </c>
      <c r="AN499" s="93">
        <v>85</v>
      </c>
      <c r="AO499" s="96">
        <v>80215</v>
      </c>
      <c r="AP499" s="96">
        <f t="shared" si="144"/>
        <v>23013</v>
      </c>
      <c r="AQ499" t="s">
        <v>298</v>
      </c>
      <c r="AR499">
        <f t="shared" si="145"/>
        <v>2380215</v>
      </c>
      <c r="AS499" s="1">
        <v>17</v>
      </c>
      <c r="AU499" s="1"/>
      <c r="AW499" s="53"/>
      <c r="AX499" s="117"/>
    </row>
    <row r="500" spans="1:50" ht="14" hidden="1" customHeight="1" outlineLevel="1" x14ac:dyDescent="0.2">
      <c r="A500" t="s">
        <v>2180</v>
      </c>
      <c r="B500" s="9" t="s">
        <v>2109</v>
      </c>
      <c r="C500" s="1">
        <f t="shared" si="143"/>
        <v>818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 t="shared" si="162"/>
        <v>3</v>
      </c>
      <c r="G500" s="1">
        <f t="shared" si="168"/>
        <v>365</v>
      </c>
      <c r="H500" s="2">
        <f t="shared" si="169"/>
        <v>0.44621026894865523</v>
      </c>
      <c r="I500" s="8"/>
      <c r="J500" s="2">
        <f t="shared" si="163"/>
        <v>0.24694376528117359</v>
      </c>
      <c r="K500" s="2">
        <f t="shared" si="164"/>
        <v>0.6931540342298288</v>
      </c>
      <c r="L500" s="2">
        <f t="shared" si="165"/>
        <v>3.4229828850855744E-2</v>
      </c>
      <c r="M500" s="2">
        <f t="shared" si="166"/>
        <v>2.5672371638141893E-2</v>
      </c>
      <c r="N500" s="56">
        <v>202</v>
      </c>
      <c r="O500" s="56">
        <v>567</v>
      </c>
      <c r="P500" s="56">
        <v>28</v>
      </c>
      <c r="Q500" s="56"/>
      <c r="R500" s="56"/>
      <c r="S500" s="56"/>
      <c r="T500" s="57"/>
      <c r="X500" s="53">
        <v>0</v>
      </c>
      <c r="Y500" s="53">
        <v>21</v>
      </c>
      <c r="Z500" s="53"/>
      <c r="AA500" s="53"/>
      <c r="AB500" s="53"/>
      <c r="AG500" t="str">
        <f t="shared" si="167"/>
        <v>Washburn</v>
      </c>
      <c r="AH500" t="s">
        <v>2472</v>
      </c>
      <c r="AI500">
        <v>2</v>
      </c>
      <c r="AK500">
        <v>2</v>
      </c>
      <c r="AL500" s="91">
        <v>23</v>
      </c>
      <c r="AM500" s="93">
        <v>3</v>
      </c>
      <c r="AN500" s="93">
        <v>320</v>
      </c>
      <c r="AO500" s="96">
        <v>80285</v>
      </c>
      <c r="AP500" s="96">
        <f t="shared" si="144"/>
        <v>23003</v>
      </c>
      <c r="AQ500" t="s">
        <v>298</v>
      </c>
      <c r="AR500">
        <f t="shared" si="145"/>
        <v>2380285</v>
      </c>
      <c r="AS500" s="1">
        <v>10</v>
      </c>
      <c r="AU500" s="1"/>
      <c r="AW500" s="53"/>
      <c r="AX500" s="117"/>
    </row>
    <row r="501" spans="1:50" ht="14" hidden="1" customHeight="1" outlineLevel="1" x14ac:dyDescent="0.2">
      <c r="A501" t="s">
        <v>1845</v>
      </c>
      <c r="B501" s="9" t="s">
        <v>2109</v>
      </c>
      <c r="C501" s="1">
        <f t="shared" si="143"/>
        <v>984</v>
      </c>
      <c r="D501" s="7">
        <f>IF(N501&gt;0, RANK(N501,(N501:P501,Q501:AE501)),0)</f>
        <v>2</v>
      </c>
      <c r="E501" s="7">
        <f>IF(O501&gt;0,RANK(O501,(N501:P501,Q501:AE501)),0)</f>
        <v>1</v>
      </c>
      <c r="F501" s="7">
        <f t="shared" si="162"/>
        <v>3</v>
      </c>
      <c r="G501" s="1">
        <f t="shared" si="168"/>
        <v>270</v>
      </c>
      <c r="H501" s="2">
        <f t="shared" si="169"/>
        <v>0.27439024390243905</v>
      </c>
      <c r="I501" s="8"/>
      <c r="J501" s="2">
        <f t="shared" si="163"/>
        <v>0.32215447154471544</v>
      </c>
      <c r="K501" s="2">
        <f t="shared" si="164"/>
        <v>0.59654471544715448</v>
      </c>
      <c r="L501" s="2">
        <f t="shared" si="165"/>
        <v>5.7926829268292686E-2</v>
      </c>
      <c r="M501" s="2">
        <f t="shared" si="166"/>
        <v>2.3373983739837394E-2</v>
      </c>
      <c r="N501" s="56">
        <v>317</v>
      </c>
      <c r="O501" s="56">
        <v>587</v>
      </c>
      <c r="P501" s="56">
        <v>57</v>
      </c>
      <c r="Q501" s="56"/>
      <c r="R501" s="56"/>
      <c r="S501" s="56"/>
      <c r="T501" s="57"/>
      <c r="X501" s="53">
        <v>0</v>
      </c>
      <c r="Y501" s="53">
        <v>23</v>
      </c>
      <c r="Z501" s="53"/>
      <c r="AA501" s="53"/>
      <c r="AB501" s="53"/>
      <c r="AG501" t="str">
        <f t="shared" si="167"/>
        <v>Washington</v>
      </c>
      <c r="AH501" t="s">
        <v>2487</v>
      </c>
      <c r="AI501">
        <v>1</v>
      </c>
      <c r="AK501">
        <v>2</v>
      </c>
      <c r="AL501" s="91">
        <v>23</v>
      </c>
      <c r="AM501" s="93">
        <v>13</v>
      </c>
      <c r="AN501" s="93">
        <v>90</v>
      </c>
      <c r="AO501" s="96">
        <v>80425</v>
      </c>
      <c r="AP501" s="96">
        <f t="shared" si="144"/>
        <v>23013</v>
      </c>
      <c r="AQ501" t="s">
        <v>298</v>
      </c>
      <c r="AR501">
        <f t="shared" si="145"/>
        <v>2380425</v>
      </c>
      <c r="AS501" s="1">
        <v>19</v>
      </c>
      <c r="AU501" s="1"/>
      <c r="AW501" s="53"/>
      <c r="AX501" s="117"/>
    </row>
    <row r="502" spans="1:50" ht="14" hidden="1" customHeight="1" outlineLevel="1" x14ac:dyDescent="0.2">
      <c r="A502" t="s">
        <v>1729</v>
      </c>
      <c r="B502" s="9" t="s">
        <v>2109</v>
      </c>
      <c r="C502" s="1">
        <f t="shared" si="143"/>
        <v>4483</v>
      </c>
      <c r="D502" s="7">
        <f>IF(N502&gt;0, RANK(N502,(N502:P502,Q502:AE502)),0)</f>
        <v>2</v>
      </c>
      <c r="E502" s="7">
        <f>IF(O502&gt;0,RANK(O502,(N502:P502,Q502:AE502)),0)</f>
        <v>1</v>
      </c>
      <c r="F502" s="7">
        <f t="shared" si="162"/>
        <v>3</v>
      </c>
      <c r="G502" s="1">
        <f t="shared" si="168"/>
        <v>1238</v>
      </c>
      <c r="H502" s="2">
        <f t="shared" si="169"/>
        <v>0.27615436091902745</v>
      </c>
      <c r="I502" s="8"/>
      <c r="J502" s="2">
        <f t="shared" si="163"/>
        <v>0.32768235556546954</v>
      </c>
      <c r="K502" s="2">
        <f t="shared" si="164"/>
        <v>0.60383671648449699</v>
      </c>
      <c r="L502" s="2">
        <f t="shared" si="165"/>
        <v>4.3943787642203878E-2</v>
      </c>
      <c r="M502" s="2">
        <f t="shared" si="166"/>
        <v>2.4537140307829587E-2</v>
      </c>
      <c r="N502" s="56">
        <v>1469</v>
      </c>
      <c r="O502" s="56">
        <v>2707</v>
      </c>
      <c r="P502" s="56">
        <v>197</v>
      </c>
      <c r="Q502" s="56"/>
      <c r="R502" s="56"/>
      <c r="S502" s="56"/>
      <c r="T502" s="57"/>
      <c r="X502" s="53">
        <v>0</v>
      </c>
      <c r="Y502" s="53">
        <v>110</v>
      </c>
      <c r="Z502" s="53"/>
      <c r="AA502" s="53"/>
      <c r="AB502" s="53"/>
      <c r="AG502" t="str">
        <f t="shared" si="167"/>
        <v>Waterboro</v>
      </c>
      <c r="AH502" t="s">
        <v>733</v>
      </c>
      <c r="AI502">
        <v>1</v>
      </c>
      <c r="AK502">
        <v>2</v>
      </c>
      <c r="AL502" s="91">
        <v>23</v>
      </c>
      <c r="AM502" s="93">
        <v>31</v>
      </c>
      <c r="AN502" s="93">
        <v>130</v>
      </c>
      <c r="AO502" s="96">
        <v>80530</v>
      </c>
      <c r="AP502" s="96">
        <f t="shared" si="144"/>
        <v>23031</v>
      </c>
      <c r="AQ502" t="s">
        <v>298</v>
      </c>
      <c r="AR502">
        <f t="shared" si="145"/>
        <v>2380530</v>
      </c>
      <c r="AS502" s="1">
        <v>30</v>
      </c>
      <c r="AU502" s="1"/>
      <c r="AW502" s="53"/>
      <c r="AX502" s="117"/>
    </row>
    <row r="503" spans="1:50" ht="14" hidden="1" customHeight="1" outlineLevel="1" x14ac:dyDescent="0.2">
      <c r="A503" t="s">
        <v>2004</v>
      </c>
      <c r="B503" s="9" t="s">
        <v>2109</v>
      </c>
      <c r="C503" s="1">
        <f t="shared" si="143"/>
        <v>1034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 t="shared" si="162"/>
        <v>3</v>
      </c>
      <c r="G503" s="1">
        <f t="shared" si="168"/>
        <v>251</v>
      </c>
      <c r="H503" s="2">
        <f t="shared" si="169"/>
        <v>0.24274661508704062</v>
      </c>
      <c r="I503" s="8"/>
      <c r="J503" s="2">
        <f t="shared" si="163"/>
        <v>0.35493230174081236</v>
      </c>
      <c r="K503" s="2">
        <f t="shared" si="164"/>
        <v>0.59767891682785301</v>
      </c>
      <c r="L503" s="2">
        <f t="shared" si="165"/>
        <v>3.3849129593810444E-2</v>
      </c>
      <c r="M503" s="2">
        <f t="shared" si="166"/>
        <v>1.3539651837524182E-2</v>
      </c>
      <c r="N503" s="56">
        <v>367</v>
      </c>
      <c r="O503" s="56">
        <v>618</v>
      </c>
      <c r="P503" s="56">
        <v>35</v>
      </c>
      <c r="Q503" s="56"/>
      <c r="R503" s="56"/>
      <c r="S503" s="56"/>
      <c r="T503" s="57"/>
      <c r="X503" s="53">
        <v>0</v>
      </c>
      <c r="Y503" s="53">
        <v>14</v>
      </c>
      <c r="Z503" s="53"/>
      <c r="AA503" s="53"/>
      <c r="AB503" s="53"/>
      <c r="AG503" t="str">
        <f t="shared" si="167"/>
        <v>Waterford</v>
      </c>
      <c r="AH503" t="s">
        <v>150</v>
      </c>
      <c r="AI503">
        <v>2</v>
      </c>
      <c r="AK503">
        <v>2</v>
      </c>
      <c r="AL503" s="91">
        <v>23</v>
      </c>
      <c r="AM503" s="93">
        <v>17</v>
      </c>
      <c r="AN503" s="93">
        <v>165</v>
      </c>
      <c r="AO503" s="96">
        <v>80635</v>
      </c>
      <c r="AP503" s="96">
        <f t="shared" si="144"/>
        <v>23017</v>
      </c>
      <c r="AQ503" t="s">
        <v>298</v>
      </c>
      <c r="AR503">
        <f t="shared" si="145"/>
        <v>2380635</v>
      </c>
      <c r="AS503" s="1">
        <v>10</v>
      </c>
      <c r="AU503" s="1"/>
      <c r="AW503" s="53"/>
      <c r="AX503" s="117"/>
    </row>
    <row r="504" spans="1:50" ht="14" hidden="1" customHeight="1" outlineLevel="1" x14ac:dyDescent="0.2">
      <c r="A504" t="s">
        <v>1664</v>
      </c>
      <c r="B504" s="9" t="s">
        <v>2109</v>
      </c>
      <c r="C504" s="1">
        <f t="shared" si="143"/>
        <v>7897</v>
      </c>
      <c r="D504" s="7">
        <f>IF(N504&gt;0, RANK(N504,(N504:P504,Q504:AE504)),0)</f>
        <v>1</v>
      </c>
      <c r="E504" s="7">
        <f>IF(O504&gt;0,RANK(O504,(N504:P504,Q504:AE504)),0)</f>
        <v>2</v>
      </c>
      <c r="F504" s="7">
        <f t="shared" si="162"/>
        <v>3</v>
      </c>
      <c r="G504" s="1">
        <f t="shared" si="168"/>
        <v>1139</v>
      </c>
      <c r="H504" s="2">
        <f t="shared" si="169"/>
        <v>0.14423198683044194</v>
      </c>
      <c r="I504" s="8"/>
      <c r="J504" s="2">
        <f t="shared" si="163"/>
        <v>0.53311384069899959</v>
      </c>
      <c r="K504" s="2">
        <f t="shared" si="164"/>
        <v>0.38888185386855767</v>
      </c>
      <c r="L504" s="2">
        <f t="shared" si="165"/>
        <v>5.824996834240851E-2</v>
      </c>
      <c r="M504" s="2">
        <f t="shared" si="166"/>
        <v>1.9754337090034234E-2</v>
      </c>
      <c r="N504" s="56">
        <v>4210</v>
      </c>
      <c r="O504" s="56">
        <v>3071</v>
      </c>
      <c r="P504" s="56">
        <v>460</v>
      </c>
      <c r="Q504" s="56"/>
      <c r="R504" s="56"/>
      <c r="S504" s="56"/>
      <c r="T504" s="57"/>
      <c r="X504" s="53">
        <v>3</v>
      </c>
      <c r="Y504" s="53">
        <v>153</v>
      </c>
      <c r="Z504" s="53"/>
      <c r="AA504" s="53"/>
      <c r="AB504" s="53"/>
      <c r="AG504" t="str">
        <f t="shared" si="167"/>
        <v>Waterville</v>
      </c>
      <c r="AH504" t="s">
        <v>270</v>
      </c>
      <c r="AI504">
        <v>1</v>
      </c>
      <c r="AK504">
        <v>2</v>
      </c>
      <c r="AL504" s="91">
        <v>23</v>
      </c>
      <c r="AM504" s="93">
        <v>11</v>
      </c>
      <c r="AN504" s="93">
        <v>120</v>
      </c>
      <c r="AO504" s="96">
        <v>80740</v>
      </c>
      <c r="AP504" s="96">
        <f t="shared" si="144"/>
        <v>23011</v>
      </c>
      <c r="AQ504" t="s">
        <v>1921</v>
      </c>
      <c r="AR504">
        <f t="shared" si="145"/>
        <v>2380740</v>
      </c>
      <c r="AS504" s="1">
        <v>116</v>
      </c>
      <c r="AU504" s="1"/>
      <c r="AW504" s="53"/>
      <c r="AX504" s="117"/>
    </row>
    <row r="505" spans="1:50" ht="14" hidden="1" customHeight="1" outlineLevel="1" x14ac:dyDescent="0.2">
      <c r="A505" t="s">
        <v>1199</v>
      </c>
      <c r="B505" s="9" t="s">
        <v>2109</v>
      </c>
      <c r="C505" s="1">
        <f t="shared" si="143"/>
        <v>872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 t="shared" si="162"/>
        <v>3</v>
      </c>
      <c r="G505" s="1">
        <f t="shared" si="168"/>
        <v>7</v>
      </c>
      <c r="H505" s="2">
        <f t="shared" si="169"/>
        <v>8.027522935779817E-3</v>
      </c>
      <c r="I505" s="8"/>
      <c r="J505" s="2">
        <f t="shared" si="163"/>
        <v>0.46215596330275227</v>
      </c>
      <c r="K505" s="2">
        <f t="shared" si="164"/>
        <v>0.47018348623853212</v>
      </c>
      <c r="L505" s="2">
        <f t="shared" si="165"/>
        <v>5.2752293577981654E-2</v>
      </c>
      <c r="M505" s="2">
        <f t="shared" si="166"/>
        <v>1.4908256880733897E-2</v>
      </c>
      <c r="N505" s="56">
        <v>403</v>
      </c>
      <c r="O505" s="56">
        <v>410</v>
      </c>
      <c r="P505" s="56">
        <v>46</v>
      </c>
      <c r="Q505" s="56"/>
      <c r="R505" s="56"/>
      <c r="S505" s="56"/>
      <c r="T505" s="57"/>
      <c r="X505" s="53">
        <v>0</v>
      </c>
      <c r="Y505" s="53">
        <v>13</v>
      </c>
      <c r="Z505" s="53"/>
      <c r="AA505" s="53"/>
      <c r="AB505" s="53"/>
      <c r="AG505" t="str">
        <f t="shared" si="167"/>
        <v>Wayne</v>
      </c>
      <c r="AH505" t="s">
        <v>270</v>
      </c>
      <c r="AI505">
        <v>2</v>
      </c>
      <c r="AK505">
        <v>2</v>
      </c>
      <c r="AL505" s="91">
        <v>23</v>
      </c>
      <c r="AM505" s="93">
        <v>11</v>
      </c>
      <c r="AN505" s="93">
        <v>125</v>
      </c>
      <c r="AO505" s="96">
        <v>80880</v>
      </c>
      <c r="AP505" s="96">
        <f t="shared" si="144"/>
        <v>23011</v>
      </c>
      <c r="AQ505" t="s">
        <v>298</v>
      </c>
      <c r="AR505">
        <f t="shared" si="145"/>
        <v>2380880</v>
      </c>
      <c r="AS505" s="1">
        <v>5</v>
      </c>
      <c r="AU505" s="1"/>
      <c r="AW505" s="53"/>
      <c r="AX505" s="117"/>
    </row>
    <row r="506" spans="1:50" ht="14" hidden="1" customHeight="1" outlineLevel="1" x14ac:dyDescent="0.2">
      <c r="A506" t="s">
        <v>2412</v>
      </c>
      <c r="B506" s="9" t="s">
        <v>2109</v>
      </c>
      <c r="C506" s="1">
        <f t="shared" si="143"/>
        <v>38</v>
      </c>
      <c r="D506" s="7">
        <f>IF(N506&gt;0, RANK(N506,(N506:P506,Q506:AE506)),0)</f>
        <v>2</v>
      </c>
      <c r="E506" s="7">
        <f>IF(O506&gt;0,RANK(O506,(N506:P506,Q506:AE506)),0)</f>
        <v>1</v>
      </c>
      <c r="F506" s="7">
        <f t="shared" si="162"/>
        <v>4</v>
      </c>
      <c r="G506" s="1">
        <f t="shared" si="168"/>
        <v>21</v>
      </c>
      <c r="H506" s="2">
        <f t="shared" si="169"/>
        <v>0.55263157894736847</v>
      </c>
      <c r="I506" s="8"/>
      <c r="J506" s="2">
        <f t="shared" si="163"/>
        <v>0.18421052631578946</v>
      </c>
      <c r="K506" s="2">
        <f t="shared" si="164"/>
        <v>0.73684210526315785</v>
      </c>
      <c r="L506" s="2">
        <f t="shared" si="165"/>
        <v>2.6315789473684209E-2</v>
      </c>
      <c r="M506" s="2">
        <f t="shared" si="166"/>
        <v>5.2631578947368446E-2</v>
      </c>
      <c r="N506" s="56">
        <v>7</v>
      </c>
      <c r="O506" s="56">
        <v>28</v>
      </c>
      <c r="P506" s="56">
        <v>1</v>
      </c>
      <c r="Q506" s="56"/>
      <c r="R506" s="56"/>
      <c r="S506" s="56"/>
      <c r="T506" s="57"/>
      <c r="X506" s="53">
        <v>0</v>
      </c>
      <c r="Y506" s="53">
        <v>2</v>
      </c>
      <c r="Z506" s="53"/>
      <c r="AA506" s="53"/>
      <c r="AB506" s="53"/>
      <c r="AG506" t="str">
        <f t="shared" si="167"/>
        <v>Webster</v>
      </c>
      <c r="AH506" t="s">
        <v>1369</v>
      </c>
      <c r="AI506">
        <v>2</v>
      </c>
      <c r="AK506">
        <v>2</v>
      </c>
      <c r="AL506" s="91">
        <v>23</v>
      </c>
      <c r="AM506" s="93">
        <v>19</v>
      </c>
      <c r="AN506" s="93">
        <v>300</v>
      </c>
      <c r="AO506" s="96">
        <v>81055</v>
      </c>
      <c r="AP506" s="96">
        <f t="shared" si="144"/>
        <v>23019</v>
      </c>
      <c r="AQ506" t="s">
        <v>15</v>
      </c>
      <c r="AR506">
        <f t="shared" si="145"/>
        <v>2381055</v>
      </c>
      <c r="AS506" s="1">
        <v>4</v>
      </c>
      <c r="AU506" s="1"/>
      <c r="AW506" s="53"/>
      <c r="AX506" s="117"/>
    </row>
    <row r="507" spans="1:50" ht="14" hidden="1" customHeight="1" outlineLevel="1" x14ac:dyDescent="0.2">
      <c r="A507" t="s">
        <v>284</v>
      </c>
      <c r="B507" s="9" t="s">
        <v>2109</v>
      </c>
      <c r="C507" s="1">
        <f t="shared" si="143"/>
        <v>303</v>
      </c>
      <c r="D507" s="7">
        <f>IF(N507&gt;0, RANK(N507,(N507:P507,Q507:AE507)),0)</f>
        <v>2</v>
      </c>
      <c r="E507" s="7">
        <f>IF(O507&gt;0,RANK(O507,(N507:P507,Q507:AE507)),0)</f>
        <v>1</v>
      </c>
      <c r="F507" s="7">
        <f t="shared" si="162"/>
        <v>3</v>
      </c>
      <c r="G507" s="1">
        <f t="shared" si="168"/>
        <v>55</v>
      </c>
      <c r="H507" s="2">
        <f t="shared" si="169"/>
        <v>0.18151815181518152</v>
      </c>
      <c r="I507" s="8"/>
      <c r="J507" s="2">
        <f t="shared" si="163"/>
        <v>0.37623762376237624</v>
      </c>
      <c r="K507" s="2">
        <f t="shared" si="164"/>
        <v>0.55775577557755773</v>
      </c>
      <c r="L507" s="2">
        <f t="shared" si="165"/>
        <v>4.9504950495049507E-2</v>
      </c>
      <c r="M507" s="2">
        <f t="shared" si="166"/>
        <v>1.6501650165016521E-2</v>
      </c>
      <c r="N507" s="56">
        <v>114</v>
      </c>
      <c r="O507" s="56">
        <v>169</v>
      </c>
      <c r="P507" s="56">
        <v>15</v>
      </c>
      <c r="Q507" s="56"/>
      <c r="R507" s="56"/>
      <c r="S507" s="56"/>
      <c r="T507" s="57"/>
      <c r="X507" s="53">
        <v>0</v>
      </c>
      <c r="Y507" s="53">
        <v>5</v>
      </c>
      <c r="Z507" s="53"/>
      <c r="AA507" s="53"/>
      <c r="AB507" s="53"/>
      <c r="AG507" t="str">
        <f t="shared" si="167"/>
        <v>Weld</v>
      </c>
      <c r="AH507" t="s">
        <v>2356</v>
      </c>
      <c r="AI507">
        <v>2</v>
      </c>
      <c r="AK507">
        <v>2</v>
      </c>
      <c r="AL507" s="91">
        <v>23</v>
      </c>
      <c r="AM507" s="93">
        <v>7</v>
      </c>
      <c r="AN507" s="93">
        <v>100</v>
      </c>
      <c r="AO507" s="96">
        <v>81300</v>
      </c>
      <c r="AP507" s="96">
        <f t="shared" si="144"/>
        <v>23007</v>
      </c>
      <c r="AQ507" t="s">
        <v>298</v>
      </c>
      <c r="AR507">
        <f t="shared" si="145"/>
        <v>2381300</v>
      </c>
      <c r="AS507" s="1">
        <v>6</v>
      </c>
      <c r="AU507" s="1"/>
      <c r="AW507" s="53"/>
      <c r="AX507" s="117"/>
    </row>
    <row r="508" spans="1:50" ht="14" hidden="1" customHeight="1" outlineLevel="1" x14ac:dyDescent="0.2">
      <c r="A508" t="s">
        <v>1997</v>
      </c>
      <c r="B508" s="9" t="s">
        <v>2109</v>
      </c>
      <c r="C508" s="1">
        <f t="shared" si="143"/>
        <v>116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 t="shared" si="162"/>
        <v>3</v>
      </c>
      <c r="G508" s="1">
        <f t="shared" si="168"/>
        <v>34</v>
      </c>
      <c r="H508" s="2">
        <f t="shared" si="169"/>
        <v>0.29310344827586204</v>
      </c>
      <c r="I508" s="8"/>
      <c r="J508" s="2">
        <f t="shared" si="163"/>
        <v>0.30172413793103448</v>
      </c>
      <c r="K508" s="2">
        <f t="shared" si="164"/>
        <v>0.59482758620689657</v>
      </c>
      <c r="L508" s="2">
        <f t="shared" si="165"/>
        <v>9.4827586206896547E-2</v>
      </c>
      <c r="M508" s="2">
        <f t="shared" si="166"/>
        <v>8.6206896551724033E-3</v>
      </c>
      <c r="N508" s="56">
        <v>35</v>
      </c>
      <c r="O508" s="56">
        <v>69</v>
      </c>
      <c r="P508" s="56">
        <v>11</v>
      </c>
      <c r="Q508" s="56"/>
      <c r="R508" s="56"/>
      <c r="S508" s="56"/>
      <c r="T508" s="57"/>
      <c r="X508" s="53">
        <v>0</v>
      </c>
      <c r="Y508" s="53">
        <v>1</v>
      </c>
      <c r="Z508" s="53"/>
      <c r="AA508" s="53"/>
      <c r="AB508" s="53"/>
      <c r="AG508" t="str">
        <f t="shared" si="167"/>
        <v>Wellington</v>
      </c>
      <c r="AH508" t="s">
        <v>655</v>
      </c>
      <c r="AI508">
        <v>2</v>
      </c>
      <c r="AK508">
        <v>2</v>
      </c>
      <c r="AL508" s="91">
        <v>23</v>
      </c>
      <c r="AM508" s="93">
        <v>21</v>
      </c>
      <c r="AN508" s="93">
        <v>95</v>
      </c>
      <c r="AO508" s="96">
        <v>81405</v>
      </c>
      <c r="AP508" s="96">
        <f t="shared" si="144"/>
        <v>23021</v>
      </c>
      <c r="AQ508" t="s">
        <v>298</v>
      </c>
      <c r="AR508">
        <f t="shared" si="145"/>
        <v>2381405</v>
      </c>
      <c r="AS508" s="1">
        <v>3</v>
      </c>
      <c r="AU508" s="1"/>
      <c r="AW508" s="53"/>
      <c r="AX508" s="117"/>
    </row>
    <row r="509" spans="1:50" ht="14" hidden="1" customHeight="1" outlineLevel="1" x14ac:dyDescent="0.2">
      <c r="A509" t="s">
        <v>743</v>
      </c>
      <c r="B509" s="9" t="s">
        <v>2109</v>
      </c>
      <c r="C509" s="1">
        <f t="shared" si="143"/>
        <v>7968</v>
      </c>
      <c r="D509" s="7">
        <f>IF(N509&gt;0, RANK(N509,(N509:P509,Q509:AE509)),0)</f>
        <v>2</v>
      </c>
      <c r="E509" s="7">
        <f>IF(O509&gt;0,RANK(O509,(N509:P509,Q509:AE509)),0)</f>
        <v>1</v>
      </c>
      <c r="F509" s="7">
        <f t="shared" si="162"/>
        <v>3</v>
      </c>
      <c r="G509" s="1">
        <f t="shared" si="168"/>
        <v>509</v>
      </c>
      <c r="H509" s="2">
        <f t="shared" si="169"/>
        <v>6.3880522088353417E-2</v>
      </c>
      <c r="I509" s="8"/>
      <c r="J509" s="2">
        <f t="shared" si="163"/>
        <v>0.44728915662650603</v>
      </c>
      <c r="K509" s="2">
        <f t="shared" si="164"/>
        <v>0.51116967871485941</v>
      </c>
      <c r="L509" s="2">
        <f t="shared" si="165"/>
        <v>3.049698795180723E-2</v>
      </c>
      <c r="M509" s="2">
        <f t="shared" si="166"/>
        <v>1.1044176706827325E-2</v>
      </c>
      <c r="N509" s="56">
        <v>3564</v>
      </c>
      <c r="O509" s="56">
        <v>4073</v>
      </c>
      <c r="P509" s="56">
        <v>243</v>
      </c>
      <c r="Q509" s="56"/>
      <c r="R509" s="56"/>
      <c r="S509" s="56"/>
      <c r="T509" s="57"/>
      <c r="X509" s="53">
        <v>0</v>
      </c>
      <c r="Y509" s="53">
        <v>88</v>
      </c>
      <c r="Z509" s="53"/>
      <c r="AA509" s="53"/>
      <c r="AB509" s="53"/>
      <c r="AG509" t="str">
        <f t="shared" si="167"/>
        <v>Wells</v>
      </c>
      <c r="AH509" t="s">
        <v>733</v>
      </c>
      <c r="AI509">
        <v>1</v>
      </c>
      <c r="AK509">
        <v>2</v>
      </c>
      <c r="AL509" s="91">
        <v>23</v>
      </c>
      <c r="AM509" s="93">
        <v>31</v>
      </c>
      <c r="AN509" s="93">
        <v>135</v>
      </c>
      <c r="AO509" s="96">
        <v>81475</v>
      </c>
      <c r="AP509" s="96">
        <f t="shared" si="144"/>
        <v>23031</v>
      </c>
      <c r="AQ509" t="s">
        <v>298</v>
      </c>
      <c r="AR509">
        <f t="shared" si="145"/>
        <v>2381475</v>
      </c>
      <c r="AS509" s="1">
        <v>83</v>
      </c>
      <c r="AU509" s="1"/>
      <c r="AW509" s="53"/>
      <c r="AX509" s="117"/>
    </row>
    <row r="510" spans="1:50" ht="14" hidden="1" customHeight="1" outlineLevel="1" x14ac:dyDescent="0.2">
      <c r="A510" t="s">
        <v>2195</v>
      </c>
      <c r="B510" s="9" t="s">
        <v>2109</v>
      </c>
      <c r="C510" s="1">
        <f t="shared" si="143"/>
        <v>78</v>
      </c>
      <c r="D510" s="7">
        <f>IF(N510&gt;0, RANK(N510,(N510:P510,Q510:AE510)),0)</f>
        <v>2</v>
      </c>
      <c r="E510" s="7">
        <f>IF(O510&gt;0,RANK(O510,(N510:P510,Q510:AE510)),0)</f>
        <v>1</v>
      </c>
      <c r="F510" s="7">
        <f t="shared" si="162"/>
        <v>0</v>
      </c>
      <c r="G510" s="1">
        <f t="shared" si="168"/>
        <v>32</v>
      </c>
      <c r="H510" s="2">
        <f t="shared" si="169"/>
        <v>0.41025641025641024</v>
      </c>
      <c r="I510" s="8"/>
      <c r="J510" s="2">
        <f t="shared" si="163"/>
        <v>0.29487179487179488</v>
      </c>
      <c r="K510" s="2">
        <f t="shared" si="164"/>
        <v>0.70512820512820518</v>
      </c>
      <c r="L510" s="2">
        <f t="shared" si="165"/>
        <v>0</v>
      </c>
      <c r="M510" s="2">
        <f t="shared" si="166"/>
        <v>-1.1102230246251565E-16</v>
      </c>
      <c r="N510" s="56">
        <v>23</v>
      </c>
      <c r="O510" s="56">
        <v>55</v>
      </c>
      <c r="P510" s="56">
        <v>0</v>
      </c>
      <c r="Q510" s="56"/>
      <c r="R510" s="56"/>
      <c r="S510" s="56"/>
      <c r="T510" s="57"/>
      <c r="X510" s="53">
        <v>0</v>
      </c>
      <c r="Y510" s="53">
        <v>0</v>
      </c>
      <c r="Z510" s="53"/>
      <c r="AA510" s="53"/>
      <c r="AB510" s="53"/>
      <c r="AG510" t="str">
        <f t="shared" si="167"/>
        <v>Wesley</v>
      </c>
      <c r="AH510" t="s">
        <v>1845</v>
      </c>
      <c r="AI510">
        <v>2</v>
      </c>
      <c r="AK510">
        <v>2</v>
      </c>
      <c r="AL510" s="91">
        <v>23</v>
      </c>
      <c r="AM510" s="93">
        <v>29</v>
      </c>
      <c r="AN510" s="93">
        <v>215</v>
      </c>
      <c r="AO510" s="96">
        <v>81685</v>
      </c>
      <c r="AP510" s="96">
        <f t="shared" si="144"/>
        <v>23029</v>
      </c>
      <c r="AQ510" t="s">
        <v>298</v>
      </c>
      <c r="AR510">
        <f t="shared" si="145"/>
        <v>2381685</v>
      </c>
      <c r="AS510" s="1">
        <v>1</v>
      </c>
      <c r="AU510" s="1"/>
      <c r="AW510" s="53"/>
      <c r="AX510" s="117"/>
    </row>
    <row r="511" spans="1:50" ht="14" hidden="1" customHeight="1" outlineLevel="1" x14ac:dyDescent="0.2">
      <c r="A511" t="s">
        <v>1129</v>
      </c>
      <c r="B511" s="9" t="s">
        <v>2109</v>
      </c>
      <c r="C511" s="1">
        <f t="shared" si="143"/>
        <v>1399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 t="shared" si="162"/>
        <v>3</v>
      </c>
      <c r="G511" s="1">
        <f t="shared" si="168"/>
        <v>175</v>
      </c>
      <c r="H511" s="2">
        <f t="shared" si="169"/>
        <v>0.12508934953538242</v>
      </c>
      <c r="I511" s="8"/>
      <c r="J511" s="2">
        <f t="shared" si="163"/>
        <v>0.41529664045746961</v>
      </c>
      <c r="K511" s="2">
        <f t="shared" si="164"/>
        <v>0.54038598999285203</v>
      </c>
      <c r="L511" s="2">
        <f t="shared" si="165"/>
        <v>3.5025017869907075E-2</v>
      </c>
      <c r="M511" s="2">
        <f t="shared" si="166"/>
        <v>9.2923516797712782E-3</v>
      </c>
      <c r="N511" s="56">
        <v>581</v>
      </c>
      <c r="O511" s="56">
        <v>756</v>
      </c>
      <c r="P511" s="56">
        <v>49</v>
      </c>
      <c r="Q511" s="56"/>
      <c r="R511" s="56"/>
      <c r="S511" s="56"/>
      <c r="T511" s="57"/>
      <c r="X511" s="53">
        <v>0</v>
      </c>
      <c r="Y511" s="53">
        <v>13</v>
      </c>
      <c r="Z511" s="53"/>
      <c r="AA511" s="53"/>
      <c r="AB511" s="53"/>
      <c r="AG511" t="str">
        <f t="shared" si="167"/>
        <v>West Bath</v>
      </c>
      <c r="AH511" t="s">
        <v>109</v>
      </c>
      <c r="AI511">
        <v>1</v>
      </c>
      <c r="AK511">
        <v>2</v>
      </c>
      <c r="AL511" s="91">
        <v>23</v>
      </c>
      <c r="AM511" s="93">
        <v>23</v>
      </c>
      <c r="AN511" s="93">
        <v>45</v>
      </c>
      <c r="AO511" s="96">
        <v>81930</v>
      </c>
      <c r="AP511" s="96">
        <f t="shared" si="144"/>
        <v>23023</v>
      </c>
      <c r="AQ511" t="s">
        <v>298</v>
      </c>
      <c r="AR511">
        <f t="shared" si="145"/>
        <v>2381930</v>
      </c>
      <c r="AS511" s="1">
        <v>8</v>
      </c>
      <c r="AU511" s="1"/>
      <c r="AW511" s="53"/>
      <c r="AX511" s="117"/>
    </row>
    <row r="512" spans="1:50" ht="14" hidden="1" customHeight="1" outlineLevel="1" x14ac:dyDescent="0.2">
      <c r="A512" t="s">
        <v>1708</v>
      </c>
      <c r="B512" s="9" t="s">
        <v>2109</v>
      </c>
      <c r="C512" s="1">
        <f t="shared" si="143"/>
        <v>54</v>
      </c>
      <c r="D512" s="7">
        <f>IF(N512&gt;0, RANK(N512,(N512:P512,Q512:AE512)),0)</f>
        <v>2</v>
      </c>
      <c r="E512" s="7">
        <f>IF(O512&gt;0,RANK(O512,(N512:P512,Q512:AE512)),0)</f>
        <v>1</v>
      </c>
      <c r="F512" s="7">
        <f t="shared" si="162"/>
        <v>3</v>
      </c>
      <c r="G512" s="1">
        <f t="shared" si="168"/>
        <v>19</v>
      </c>
      <c r="H512" s="2">
        <f t="shared" si="169"/>
        <v>0.35185185185185186</v>
      </c>
      <c r="I512" s="8"/>
      <c r="J512" s="2">
        <f t="shared" si="163"/>
        <v>0.29629629629629628</v>
      </c>
      <c r="K512" s="2">
        <f t="shared" si="164"/>
        <v>0.64814814814814814</v>
      </c>
      <c r="L512" s="2">
        <f t="shared" si="165"/>
        <v>3.7037037037037035E-2</v>
      </c>
      <c r="M512" s="2">
        <f t="shared" si="166"/>
        <v>1.8518518518518545E-2</v>
      </c>
      <c r="N512" s="56">
        <v>16</v>
      </c>
      <c r="O512" s="56">
        <v>35</v>
      </c>
      <c r="P512" s="56">
        <v>2</v>
      </c>
      <c r="Q512" s="56"/>
      <c r="R512" s="56"/>
      <c r="S512" s="56"/>
      <c r="T512" s="57"/>
      <c r="X512" s="53">
        <v>0</v>
      </c>
      <c r="Y512" s="53">
        <v>1</v>
      </c>
      <c r="Z512" s="53"/>
      <c r="AA512" s="53"/>
      <c r="AB512" s="53"/>
      <c r="AG512" t="str">
        <f t="shared" si="167"/>
        <v>West Forks</v>
      </c>
      <c r="AH512" t="s">
        <v>1798</v>
      </c>
      <c r="AI512">
        <v>2</v>
      </c>
      <c r="AK512">
        <v>2</v>
      </c>
      <c r="AL512" s="91">
        <v>23</v>
      </c>
      <c r="AM512" s="93">
        <v>25</v>
      </c>
      <c r="AN512" s="93">
        <v>165</v>
      </c>
      <c r="AO512" s="96">
        <v>82840</v>
      </c>
      <c r="AP512" s="96">
        <f t="shared" si="144"/>
        <v>23025</v>
      </c>
      <c r="AQ512" t="s">
        <v>15</v>
      </c>
      <c r="AR512">
        <f t="shared" si="145"/>
        <v>2382840</v>
      </c>
      <c r="AS512" s="1">
        <v>0</v>
      </c>
      <c r="AU512" s="1"/>
      <c r="AW512" s="53"/>
      <c r="AX512" s="117"/>
    </row>
    <row r="513" spans="1:50" ht="14" hidden="1" customHeight="1" outlineLevel="1" x14ac:dyDescent="0.2">
      <c r="A513" t="s">
        <v>335</v>
      </c>
      <c r="B513" s="9" t="s">
        <v>2109</v>
      </c>
      <c r="C513" s="1">
        <f t="shared" si="143"/>
        <v>2377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 t="shared" si="162"/>
        <v>3</v>
      </c>
      <c r="G513" s="1">
        <f t="shared" si="168"/>
        <v>738</v>
      </c>
      <c r="H513" s="2">
        <f t="shared" si="169"/>
        <v>0.31047538914598233</v>
      </c>
      <c r="I513" s="8"/>
      <c r="J513" s="2">
        <f t="shared" si="163"/>
        <v>0.31804795961295751</v>
      </c>
      <c r="K513" s="2">
        <f t="shared" si="164"/>
        <v>0.62852334875893989</v>
      </c>
      <c r="L513" s="2">
        <f t="shared" si="165"/>
        <v>3.5759360538493899E-2</v>
      </c>
      <c r="M513" s="2">
        <f t="shared" si="166"/>
        <v>1.7669331089608699E-2</v>
      </c>
      <c r="N513" s="56">
        <v>756</v>
      </c>
      <c r="O513" s="56">
        <v>1494</v>
      </c>
      <c r="P513" s="56">
        <v>85</v>
      </c>
      <c r="Q513" s="56"/>
      <c r="R513" s="56"/>
      <c r="S513" s="56"/>
      <c r="T513" s="57"/>
      <c r="X513" s="53">
        <v>0</v>
      </c>
      <c r="Y513" s="53">
        <v>42</v>
      </c>
      <c r="Z513" s="53"/>
      <c r="AA513" s="53"/>
      <c r="AB513" s="53"/>
      <c r="AG513" t="str">
        <f t="shared" si="167"/>
        <v>West Gardiner</v>
      </c>
      <c r="AH513" t="s">
        <v>270</v>
      </c>
      <c r="AI513">
        <v>2</v>
      </c>
      <c r="AK513">
        <v>2</v>
      </c>
      <c r="AL513" s="91">
        <v>23</v>
      </c>
      <c r="AM513" s="93">
        <v>11</v>
      </c>
      <c r="AN513" s="93">
        <v>130</v>
      </c>
      <c r="AO513" s="96">
        <v>82945</v>
      </c>
      <c r="AP513" s="96">
        <f t="shared" si="144"/>
        <v>23011</v>
      </c>
      <c r="AQ513" t="s">
        <v>298</v>
      </c>
      <c r="AR513">
        <f t="shared" si="145"/>
        <v>2382945</v>
      </c>
      <c r="AS513" s="1">
        <v>23</v>
      </c>
      <c r="AU513" s="1"/>
      <c r="AW513" s="53"/>
      <c r="AX513" s="117"/>
    </row>
    <row r="514" spans="1:50" ht="14" hidden="1" customHeight="1" outlineLevel="1" x14ac:dyDescent="0.2">
      <c r="A514" t="s">
        <v>1422</v>
      </c>
      <c r="B514" s="9" t="s">
        <v>2109</v>
      </c>
      <c r="C514" s="1">
        <f t="shared" si="143"/>
        <v>951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 t="shared" si="162"/>
        <v>3</v>
      </c>
      <c r="G514" s="1">
        <f t="shared" si="168"/>
        <v>307</v>
      </c>
      <c r="H514" s="2">
        <f t="shared" si="169"/>
        <v>0.32281808622502628</v>
      </c>
      <c r="I514" s="8"/>
      <c r="J514" s="2">
        <f t="shared" si="163"/>
        <v>0.30178759200841221</v>
      </c>
      <c r="K514" s="2">
        <f t="shared" si="164"/>
        <v>0.62460567823343849</v>
      </c>
      <c r="L514" s="2">
        <f t="shared" si="165"/>
        <v>5.0473186119873815E-2</v>
      </c>
      <c r="M514" s="2">
        <f t="shared" si="166"/>
        <v>2.3133543638275487E-2</v>
      </c>
      <c r="N514" s="56">
        <v>287</v>
      </c>
      <c r="O514" s="56">
        <v>594</v>
      </c>
      <c r="P514" s="56">
        <v>48</v>
      </c>
      <c r="Q514" s="56"/>
      <c r="R514" s="56"/>
      <c r="S514" s="56"/>
      <c r="T514" s="57"/>
      <c r="X514" s="53">
        <v>0</v>
      </c>
      <c r="Y514" s="53">
        <v>22</v>
      </c>
      <c r="Z514" s="53"/>
      <c r="AA514" s="53"/>
      <c r="AB514" s="53"/>
      <c r="AG514" t="str">
        <f t="shared" si="167"/>
        <v>West Paris</v>
      </c>
      <c r="AH514" t="s">
        <v>150</v>
      </c>
      <c r="AI514">
        <v>2</v>
      </c>
      <c r="AK514">
        <v>2</v>
      </c>
      <c r="AL514" s="91">
        <v>23</v>
      </c>
      <c r="AM514" s="93">
        <v>17</v>
      </c>
      <c r="AN514" s="93">
        <v>170</v>
      </c>
      <c r="AO514" s="96">
        <v>83890</v>
      </c>
      <c r="AP514" s="96">
        <f t="shared" si="144"/>
        <v>23017</v>
      </c>
      <c r="AQ514" t="s">
        <v>298</v>
      </c>
      <c r="AR514">
        <f t="shared" si="145"/>
        <v>2383890</v>
      </c>
      <c r="AS514" s="1">
        <v>16</v>
      </c>
      <c r="AU514" s="1"/>
      <c r="AW514" s="53"/>
      <c r="AX514" s="117"/>
    </row>
    <row r="515" spans="1:50" ht="14" hidden="1" customHeight="1" outlineLevel="1" x14ac:dyDescent="0.2">
      <c r="A515" t="s">
        <v>2144</v>
      </c>
      <c r="B515" s="9" t="s">
        <v>2109</v>
      </c>
      <c r="C515" s="1">
        <f t="shared" ref="C515:C542" si="170">SUM(N515:AE515)</f>
        <v>11170</v>
      </c>
      <c r="D515" s="7">
        <f>IF(N515&gt;0, RANK(N515,(N515:P515,Q515:AE515)),0)</f>
        <v>1</v>
      </c>
      <c r="E515" s="7">
        <f>IF(O515&gt;0,RANK(O515,(N515:P515,Q515:AE515)),0)</f>
        <v>2</v>
      </c>
      <c r="F515" s="7">
        <f t="shared" si="162"/>
        <v>3</v>
      </c>
      <c r="G515" s="1">
        <f t="shared" si="168"/>
        <v>1522</v>
      </c>
      <c r="H515" s="2">
        <f t="shared" si="169"/>
        <v>0.13625783348254253</v>
      </c>
      <c r="I515" s="8"/>
      <c r="J515" s="2">
        <f t="shared" si="163"/>
        <v>0.52846911369740379</v>
      </c>
      <c r="K515" s="2">
        <f t="shared" si="164"/>
        <v>0.39221128021486124</v>
      </c>
      <c r="L515" s="2">
        <f t="shared" si="165"/>
        <v>6.3921217547000891E-2</v>
      </c>
      <c r="M515" s="2">
        <f t="shared" si="166"/>
        <v>1.5398388540734081E-2</v>
      </c>
      <c r="N515" s="56">
        <v>5903</v>
      </c>
      <c r="O515" s="56">
        <v>4381</v>
      </c>
      <c r="P515" s="56">
        <v>714</v>
      </c>
      <c r="Q515" s="56"/>
      <c r="R515" s="56"/>
      <c r="S515" s="56"/>
      <c r="T515" s="57"/>
      <c r="X515" s="53">
        <v>2</v>
      </c>
      <c r="Y515" s="53">
        <v>170</v>
      </c>
      <c r="Z515" s="53"/>
      <c r="AA515" s="53"/>
      <c r="AB515" s="53"/>
      <c r="AG515" t="str">
        <f t="shared" si="167"/>
        <v>Westbrook</v>
      </c>
      <c r="AH515" t="s">
        <v>162</v>
      </c>
      <c r="AI515">
        <v>1</v>
      </c>
      <c r="AK515">
        <v>2</v>
      </c>
      <c r="AL515" s="91">
        <v>23</v>
      </c>
      <c r="AM515" s="93">
        <v>5</v>
      </c>
      <c r="AN515" s="93">
        <v>120</v>
      </c>
      <c r="AO515" s="96">
        <v>82105</v>
      </c>
      <c r="AP515" s="96">
        <f t="shared" si="144"/>
        <v>23005</v>
      </c>
      <c r="AQ515" t="s">
        <v>1921</v>
      </c>
      <c r="AR515">
        <f t="shared" ref="AR515:AR539" si="171">AL515*100000+AO515</f>
        <v>2382105</v>
      </c>
      <c r="AS515" s="1">
        <v>146</v>
      </c>
      <c r="AU515" s="1"/>
      <c r="AW515" s="53"/>
      <c r="AX515" s="117"/>
    </row>
    <row r="516" spans="1:50" ht="14" hidden="1" customHeight="1" outlineLevel="1" x14ac:dyDescent="0.2">
      <c r="A516" t="s">
        <v>1702</v>
      </c>
      <c r="B516" s="9" t="s">
        <v>2109</v>
      </c>
      <c r="C516" s="1">
        <f t="shared" si="170"/>
        <v>268</v>
      </c>
      <c r="D516" s="7">
        <f>IF(N516&gt;0, RANK(N516,(N516:P516,Q516:AE516)),0)</f>
        <v>2</v>
      </c>
      <c r="E516" s="7">
        <f>IF(O516&gt;0,RANK(O516,(N516:P516,Q516:AE516)),0)</f>
        <v>1</v>
      </c>
      <c r="F516" s="7">
        <f t="shared" si="162"/>
        <v>3</v>
      </c>
      <c r="G516" s="1">
        <f t="shared" si="168"/>
        <v>123</v>
      </c>
      <c r="H516" s="2">
        <f t="shared" si="169"/>
        <v>0.45895522388059701</v>
      </c>
      <c r="I516" s="8"/>
      <c r="J516" s="2">
        <f t="shared" si="163"/>
        <v>0.23507462686567165</v>
      </c>
      <c r="K516" s="2">
        <f t="shared" si="164"/>
        <v>0.69402985074626866</v>
      </c>
      <c r="L516" s="2">
        <f t="shared" si="165"/>
        <v>4.1044776119402986E-2</v>
      </c>
      <c r="M516" s="2">
        <f t="shared" si="166"/>
        <v>2.9850746268656754E-2</v>
      </c>
      <c r="N516" s="56">
        <v>63</v>
      </c>
      <c r="O516" s="56">
        <v>186</v>
      </c>
      <c r="P516" s="56">
        <v>11</v>
      </c>
      <c r="Q516" s="56"/>
      <c r="R516" s="56"/>
      <c r="S516" s="56"/>
      <c r="T516" s="57"/>
      <c r="X516" s="53">
        <v>0</v>
      </c>
      <c r="Y516" s="53">
        <v>8</v>
      </c>
      <c r="Z516" s="53"/>
      <c r="AA516" s="53"/>
      <c r="AB516" s="53"/>
      <c r="AG516" t="str">
        <f t="shared" si="167"/>
        <v>Westfield</v>
      </c>
      <c r="AH516" t="s">
        <v>2472</v>
      </c>
      <c r="AI516">
        <v>2</v>
      </c>
      <c r="AK516">
        <v>2</v>
      </c>
      <c r="AL516" s="91">
        <v>23</v>
      </c>
      <c r="AM516" s="93">
        <v>3</v>
      </c>
      <c r="AN516" s="93">
        <v>325</v>
      </c>
      <c r="AO516" s="96">
        <v>82770</v>
      </c>
      <c r="AP516" s="96">
        <f t="shared" si="144"/>
        <v>23003</v>
      </c>
      <c r="AQ516" t="s">
        <v>298</v>
      </c>
      <c r="AR516">
        <f t="shared" si="171"/>
        <v>2382770</v>
      </c>
      <c r="AS516" s="1">
        <v>5</v>
      </c>
      <c r="AU516" s="1"/>
      <c r="AW516" s="53"/>
      <c r="AX516" s="117"/>
    </row>
    <row r="517" spans="1:50" ht="14" hidden="1" customHeight="1" outlineLevel="1" x14ac:dyDescent="0.2">
      <c r="A517" t="s">
        <v>1048</v>
      </c>
      <c r="B517" s="9" t="s">
        <v>2109</v>
      </c>
      <c r="C517" s="1">
        <f t="shared" si="170"/>
        <v>55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>IF(P517&gt;0,RANK(P517,(N517:AE517)),0)</f>
        <v>3</v>
      </c>
      <c r="G517" s="1">
        <f>IF(C517&gt;0,MAX(N517:P517)-LARGE(N517:P517,2),0)</f>
        <v>13</v>
      </c>
      <c r="H517" s="2">
        <f>IF(C517&gt;0,G517/C517,0)</f>
        <v>0.23636363636363636</v>
      </c>
      <c r="I517" s="8"/>
      <c r="J517" s="2">
        <f>IF(C517=0,"-",N517/C517)</f>
        <v>0.34545454545454546</v>
      </c>
      <c r="K517" s="2">
        <f>IF(C517=0,"-",O517/C517)</f>
        <v>0.58181818181818179</v>
      </c>
      <c r="L517" s="2">
        <f>IF(C517=0,"-",P517/C517)</f>
        <v>7.2727272727272724E-2</v>
      </c>
      <c r="M517" s="2">
        <f>IF(C517=0,"-",(1-J517-K517-L517))</f>
        <v>2.7755575615628914E-17</v>
      </c>
      <c r="N517" s="56">
        <v>19</v>
      </c>
      <c r="O517" s="56">
        <v>32</v>
      </c>
      <c r="P517" s="56">
        <v>4</v>
      </c>
      <c r="Q517" s="56"/>
      <c r="R517" s="56"/>
      <c r="S517" s="56"/>
      <c r="T517" s="57"/>
      <c r="X517" s="53">
        <v>0</v>
      </c>
      <c r="Y517" s="53">
        <v>0</v>
      </c>
      <c r="Z517" s="53"/>
      <c r="AA517" s="53"/>
      <c r="AB517" s="53"/>
      <c r="AG517" t="str">
        <f t="shared" si="167"/>
        <v>Westmanland</v>
      </c>
      <c r="AH517" t="s">
        <v>2472</v>
      </c>
      <c r="AI517">
        <v>2</v>
      </c>
      <c r="AK517">
        <v>2</v>
      </c>
      <c r="AL517" s="91">
        <v>23</v>
      </c>
      <c r="AM517" s="93">
        <v>3</v>
      </c>
      <c r="AN517" s="93">
        <v>330</v>
      </c>
      <c r="AO517" s="96">
        <v>83540</v>
      </c>
      <c r="AP517" s="96">
        <f t="shared" si="144"/>
        <v>23003</v>
      </c>
      <c r="AQ517" t="s">
        <v>298</v>
      </c>
      <c r="AR517">
        <f t="shared" si="171"/>
        <v>2383540</v>
      </c>
      <c r="AS517" s="1">
        <v>0</v>
      </c>
      <c r="AU517" s="1"/>
      <c r="AW517" s="53"/>
      <c r="AX517" s="117"/>
    </row>
    <row r="518" spans="1:50" ht="14" hidden="1" customHeight="1" outlineLevel="1" x14ac:dyDescent="0.2">
      <c r="A518" t="s">
        <v>1382</v>
      </c>
      <c r="B518" s="9" t="s">
        <v>2109</v>
      </c>
      <c r="C518" s="1">
        <f t="shared" si="170"/>
        <v>181</v>
      </c>
      <c r="D518" s="7">
        <f>IF(N518&gt;0, RANK(N518,(N518:P518,Q518:AE518)),0)</f>
        <v>2</v>
      </c>
      <c r="E518" s="7">
        <f>IF(O518&gt;0,RANK(O518,(N518:P518,Q518:AE518)),0)</f>
        <v>1</v>
      </c>
      <c r="F518" s="7">
        <f t="shared" si="162"/>
        <v>4</v>
      </c>
      <c r="G518" s="1">
        <f t="shared" si="168"/>
        <v>77</v>
      </c>
      <c r="H518" s="2">
        <f t="shared" si="169"/>
        <v>0.425414364640884</v>
      </c>
      <c r="I518" s="8"/>
      <c r="J518" s="2">
        <f t="shared" si="163"/>
        <v>0.27071823204419887</v>
      </c>
      <c r="K518" s="2">
        <f t="shared" si="164"/>
        <v>0.69613259668508287</v>
      </c>
      <c r="L518" s="2">
        <f t="shared" si="165"/>
        <v>5.5248618784530384E-3</v>
      </c>
      <c r="M518" s="2">
        <f t="shared" si="166"/>
        <v>2.762430939226522E-2</v>
      </c>
      <c r="N518" s="56">
        <v>49</v>
      </c>
      <c r="O518" s="56">
        <v>126</v>
      </c>
      <c r="P518" s="56">
        <v>1</v>
      </c>
      <c r="Q518" s="56"/>
      <c r="R518" s="56"/>
      <c r="S518" s="56"/>
      <c r="T518" s="57"/>
      <c r="X518" s="53">
        <v>0</v>
      </c>
      <c r="Y518" s="53">
        <v>5</v>
      </c>
      <c r="Z518" s="53"/>
      <c r="AA518" s="53"/>
      <c r="AB518" s="53"/>
      <c r="AG518" t="str">
        <f t="shared" si="167"/>
        <v>Weston</v>
      </c>
      <c r="AH518" t="s">
        <v>2472</v>
      </c>
      <c r="AI518">
        <v>2</v>
      </c>
      <c r="AK518">
        <v>2</v>
      </c>
      <c r="AL518" s="91">
        <v>23</v>
      </c>
      <c r="AM518" s="93">
        <v>3</v>
      </c>
      <c r="AN518" s="93">
        <v>335</v>
      </c>
      <c r="AO518" s="96">
        <v>83785</v>
      </c>
      <c r="AP518" s="96">
        <f t="shared" si="144"/>
        <v>23003</v>
      </c>
      <c r="AQ518" t="s">
        <v>298</v>
      </c>
      <c r="AR518">
        <f t="shared" si="171"/>
        <v>2383785</v>
      </c>
      <c r="AS518" s="1">
        <v>3</v>
      </c>
      <c r="AU518" s="1"/>
      <c r="AW518" s="53"/>
      <c r="AX518" s="117"/>
    </row>
    <row r="519" spans="1:50" ht="14" hidden="1" customHeight="1" outlineLevel="1" x14ac:dyDescent="0.2">
      <c r="A519" t="s">
        <v>2302</v>
      </c>
      <c r="B519" s="9" t="s">
        <v>2109</v>
      </c>
      <c r="C519" s="1">
        <f t="shared" si="170"/>
        <v>549</v>
      </c>
      <c r="D519" s="7">
        <f>IF(N519&gt;0, RANK(N519,(N519:P519,Q519:AE519)),0)</f>
        <v>2</v>
      </c>
      <c r="E519" s="7">
        <f>IF(O519&gt;0,RANK(O519,(N519:P519,Q519:AE519)),0)</f>
        <v>1</v>
      </c>
      <c r="F519" s="7">
        <f t="shared" si="162"/>
        <v>3</v>
      </c>
      <c r="G519" s="1">
        <f t="shared" si="168"/>
        <v>37</v>
      </c>
      <c r="H519" s="2">
        <f t="shared" si="169"/>
        <v>6.7395264116575593E-2</v>
      </c>
      <c r="I519" s="8"/>
      <c r="J519" s="2">
        <f t="shared" si="163"/>
        <v>0.43715846994535518</v>
      </c>
      <c r="K519" s="2">
        <f t="shared" si="164"/>
        <v>0.50455373406193083</v>
      </c>
      <c r="L519" s="2">
        <f t="shared" si="165"/>
        <v>4.9180327868852458E-2</v>
      </c>
      <c r="M519" s="2">
        <f t="shared" si="166"/>
        <v>9.1074681238614841E-3</v>
      </c>
      <c r="N519" s="56">
        <v>240</v>
      </c>
      <c r="O519" s="56">
        <v>277</v>
      </c>
      <c r="P519" s="56">
        <v>27</v>
      </c>
      <c r="Q519" s="56"/>
      <c r="R519" s="56"/>
      <c r="S519" s="56"/>
      <c r="T519" s="57"/>
      <c r="X519" s="53">
        <v>0</v>
      </c>
      <c r="Y519" s="53">
        <v>5</v>
      </c>
      <c r="Z519" s="53"/>
      <c r="AA519" s="53"/>
      <c r="AB519" s="53"/>
      <c r="AG519" t="str">
        <f t="shared" si="167"/>
        <v>Westport Island</v>
      </c>
      <c r="AH519" t="s">
        <v>181</v>
      </c>
      <c r="AI519">
        <v>1</v>
      </c>
      <c r="AK519">
        <v>2</v>
      </c>
      <c r="AL519" s="91">
        <v>23</v>
      </c>
      <c r="AM519" s="93">
        <v>15</v>
      </c>
      <c r="AN519" s="93">
        <v>92</v>
      </c>
      <c r="AO519" s="96">
        <v>84135</v>
      </c>
      <c r="AP519" s="96">
        <f t="shared" si="144"/>
        <v>23015</v>
      </c>
      <c r="AQ519" t="s">
        <v>298</v>
      </c>
      <c r="AR519">
        <f t="shared" si="171"/>
        <v>2384135</v>
      </c>
      <c r="AS519" s="1">
        <v>8</v>
      </c>
      <c r="AU519" s="1"/>
      <c r="AW519" s="53"/>
      <c r="AX519" s="117"/>
    </row>
    <row r="520" spans="1:50" ht="14" hidden="1" customHeight="1" outlineLevel="1" x14ac:dyDescent="0.2">
      <c r="A520" t="s">
        <v>680</v>
      </c>
      <c r="B520" s="9" t="s">
        <v>2109</v>
      </c>
      <c r="C520" s="1">
        <f t="shared" si="170"/>
        <v>1481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 t="shared" si="162"/>
        <v>3</v>
      </c>
      <c r="G520" s="1">
        <f t="shared" si="168"/>
        <v>325</v>
      </c>
      <c r="H520" s="2">
        <f t="shared" si="169"/>
        <v>0.21944632005401757</v>
      </c>
      <c r="I520" s="8"/>
      <c r="J520" s="2">
        <f t="shared" si="163"/>
        <v>0.34706279540850776</v>
      </c>
      <c r="K520" s="2">
        <f t="shared" si="164"/>
        <v>0.56650911546252536</v>
      </c>
      <c r="L520" s="2">
        <f t="shared" si="165"/>
        <v>6.4821066846725187E-2</v>
      </c>
      <c r="M520" s="2">
        <f t="shared" si="166"/>
        <v>2.1607022282241747E-2</v>
      </c>
      <c r="N520" s="56">
        <v>514</v>
      </c>
      <c r="O520" s="56">
        <v>839</v>
      </c>
      <c r="P520" s="56">
        <v>96</v>
      </c>
      <c r="Q520" s="56"/>
      <c r="R520" s="56"/>
      <c r="S520" s="56"/>
      <c r="T520" s="57"/>
      <c r="X520" s="53">
        <v>0</v>
      </c>
      <c r="Y520" s="53">
        <v>32</v>
      </c>
      <c r="Z520" s="53"/>
      <c r="AA520" s="53"/>
      <c r="AB520" s="53"/>
      <c r="AG520" t="str">
        <f t="shared" si="167"/>
        <v>Whitefield</v>
      </c>
      <c r="AH520" t="s">
        <v>181</v>
      </c>
      <c r="AI520">
        <v>1</v>
      </c>
      <c r="AK520">
        <v>2</v>
      </c>
      <c r="AL520" s="91">
        <v>23</v>
      </c>
      <c r="AM520" s="93">
        <v>15</v>
      </c>
      <c r="AN520" s="93">
        <v>95</v>
      </c>
      <c r="AO520" s="96">
        <v>85010</v>
      </c>
      <c r="AP520" s="96">
        <f t="shared" si="144"/>
        <v>23015</v>
      </c>
      <c r="AQ520" t="s">
        <v>298</v>
      </c>
      <c r="AR520">
        <f t="shared" si="171"/>
        <v>2385010</v>
      </c>
      <c r="AS520" s="1">
        <v>10</v>
      </c>
      <c r="AU520" s="1"/>
      <c r="AW520" s="53"/>
      <c r="AX520" s="117"/>
    </row>
    <row r="521" spans="1:50" ht="14" hidden="1" customHeight="1" outlineLevel="1" x14ac:dyDescent="0.2">
      <c r="A521" t="s">
        <v>1571</v>
      </c>
      <c r="B521" s="9" t="s">
        <v>2109</v>
      </c>
      <c r="C521" s="1">
        <f t="shared" si="170"/>
        <v>365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 t="shared" si="162"/>
        <v>3</v>
      </c>
      <c r="G521" s="1">
        <f t="shared" si="168"/>
        <v>99</v>
      </c>
      <c r="H521" s="2">
        <f t="shared" si="169"/>
        <v>0.27123287671232876</v>
      </c>
      <c r="I521" s="8"/>
      <c r="J521" s="2">
        <f t="shared" si="163"/>
        <v>0.33424657534246577</v>
      </c>
      <c r="K521" s="2">
        <f t="shared" si="164"/>
        <v>0.60547945205479448</v>
      </c>
      <c r="L521" s="2">
        <f t="shared" si="165"/>
        <v>3.287671232876712E-2</v>
      </c>
      <c r="M521" s="2">
        <f t="shared" si="166"/>
        <v>2.7397260273972691E-2</v>
      </c>
      <c r="N521" s="56">
        <v>122</v>
      </c>
      <c r="O521" s="56">
        <v>221</v>
      </c>
      <c r="P521" s="56">
        <v>12</v>
      </c>
      <c r="Q521" s="56"/>
      <c r="R521" s="56"/>
      <c r="S521" s="56"/>
      <c r="T521" s="57"/>
      <c r="X521" s="53">
        <v>0</v>
      </c>
      <c r="Y521" s="53">
        <v>10</v>
      </c>
      <c r="Z521" s="53"/>
      <c r="AA521" s="53"/>
      <c r="AB521" s="53"/>
      <c r="AG521" t="str">
        <f t="shared" si="167"/>
        <v>Whiting</v>
      </c>
      <c r="AH521" t="s">
        <v>1845</v>
      </c>
      <c r="AI521">
        <v>2</v>
      </c>
      <c r="AK521">
        <v>2</v>
      </c>
      <c r="AL521" s="91">
        <v>23</v>
      </c>
      <c r="AM521" s="93">
        <v>29</v>
      </c>
      <c r="AN521" s="93">
        <v>220</v>
      </c>
      <c r="AO521" s="96">
        <v>85185</v>
      </c>
      <c r="AP521" s="96">
        <f t="shared" si="144"/>
        <v>23029</v>
      </c>
      <c r="AQ521" t="s">
        <v>298</v>
      </c>
      <c r="AR521">
        <f t="shared" si="171"/>
        <v>2385185</v>
      </c>
      <c r="AS521" s="1">
        <v>2</v>
      </c>
      <c r="AU521" s="1"/>
      <c r="AW521" s="53"/>
      <c r="AX521" s="117"/>
    </row>
    <row r="522" spans="1:50" ht="14" hidden="1" customHeight="1" outlineLevel="1" x14ac:dyDescent="0.2">
      <c r="A522" t="s">
        <v>1331</v>
      </c>
      <c r="B522" s="9" t="s">
        <v>2109</v>
      </c>
      <c r="C522" s="1">
        <f t="shared" si="170"/>
        <v>129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 t="shared" si="162"/>
        <v>3</v>
      </c>
      <c r="G522" s="1">
        <f t="shared" si="168"/>
        <v>39</v>
      </c>
      <c r="H522" s="2">
        <f t="shared" si="169"/>
        <v>0.30232558139534882</v>
      </c>
      <c r="I522" s="8"/>
      <c r="J522" s="2">
        <f t="shared" si="163"/>
        <v>0.31782945736434109</v>
      </c>
      <c r="K522" s="2">
        <f t="shared" si="164"/>
        <v>0.62015503875968991</v>
      </c>
      <c r="L522" s="2">
        <f t="shared" si="165"/>
        <v>4.6511627906976744E-2</v>
      </c>
      <c r="M522" s="2">
        <f t="shared" si="166"/>
        <v>1.5503875968992248E-2</v>
      </c>
      <c r="N522" s="56">
        <v>41</v>
      </c>
      <c r="O522" s="56">
        <v>80</v>
      </c>
      <c r="P522" s="56">
        <v>6</v>
      </c>
      <c r="Q522" s="56"/>
      <c r="R522" s="56"/>
      <c r="S522" s="56"/>
      <c r="T522" s="57"/>
      <c r="X522" s="53">
        <v>0</v>
      </c>
      <c r="Y522" s="53">
        <v>2</v>
      </c>
      <c r="Z522" s="53"/>
      <c r="AA522" s="53"/>
      <c r="AB522" s="53"/>
      <c r="AG522" t="str">
        <f t="shared" si="167"/>
        <v>Whitneyville</v>
      </c>
      <c r="AH522" t="s">
        <v>1845</v>
      </c>
      <c r="AI522">
        <v>2</v>
      </c>
      <c r="AK522">
        <v>2</v>
      </c>
      <c r="AL522" s="91">
        <v>23</v>
      </c>
      <c r="AM522" s="93">
        <v>29</v>
      </c>
      <c r="AN522" s="93">
        <v>225</v>
      </c>
      <c r="AO522" s="96">
        <v>85290</v>
      </c>
      <c r="AP522" s="96">
        <f t="shared" si="144"/>
        <v>23029</v>
      </c>
      <c r="AQ522" t="s">
        <v>298</v>
      </c>
      <c r="AR522">
        <f t="shared" si="171"/>
        <v>2385290</v>
      </c>
      <c r="AS522" s="1">
        <v>1</v>
      </c>
      <c r="AU522" s="1"/>
      <c r="AW522" s="53"/>
      <c r="AX522" s="117"/>
    </row>
    <row r="523" spans="1:50" ht="14" hidden="1" customHeight="1" outlineLevel="1" x14ac:dyDescent="0.2">
      <c r="A523" t="s">
        <v>1359</v>
      </c>
      <c r="B523" s="9" t="s">
        <v>2109</v>
      </c>
      <c r="C523" s="1">
        <f t="shared" si="170"/>
        <v>90</v>
      </c>
      <c r="D523" s="7">
        <f>IF(N523&gt;0, RANK(N523,(N523:P523,Q523:AE523)),0)</f>
        <v>2</v>
      </c>
      <c r="E523" s="7">
        <f>IF(O523&gt;0,RANK(O523,(N523:P523,Q523:AE523)),0)</f>
        <v>1</v>
      </c>
      <c r="F523" s="7">
        <f t="shared" si="162"/>
        <v>3</v>
      </c>
      <c r="G523" s="1">
        <f t="shared" si="168"/>
        <v>58</v>
      </c>
      <c r="H523" s="2">
        <f t="shared" si="169"/>
        <v>0.64444444444444449</v>
      </c>
      <c r="I523" s="8"/>
      <c r="J523" s="2">
        <f t="shared" si="163"/>
        <v>0.16666666666666666</v>
      </c>
      <c r="K523" s="2">
        <f t="shared" si="164"/>
        <v>0.81111111111111112</v>
      </c>
      <c r="L523" s="2">
        <f t="shared" si="165"/>
        <v>1.1111111111111112E-2</v>
      </c>
      <c r="M523" s="2">
        <f t="shared" si="166"/>
        <v>1.1111111111111143E-2</v>
      </c>
      <c r="N523" s="56">
        <v>15</v>
      </c>
      <c r="O523" s="56">
        <v>73</v>
      </c>
      <c r="P523" s="56">
        <v>1</v>
      </c>
      <c r="Q523" s="56"/>
      <c r="R523" s="56"/>
      <c r="S523" s="56"/>
      <c r="T523" s="57"/>
      <c r="X523" s="53">
        <v>0</v>
      </c>
      <c r="Y523" s="53">
        <v>1</v>
      </c>
      <c r="Z523" s="53"/>
      <c r="AA523" s="53"/>
      <c r="AB523" s="53"/>
      <c r="AG523" t="str">
        <f t="shared" si="167"/>
        <v>Willimantic</v>
      </c>
      <c r="AH523" t="s">
        <v>655</v>
      </c>
      <c r="AI523">
        <v>2</v>
      </c>
      <c r="AK523">
        <v>2</v>
      </c>
      <c r="AL523" s="91">
        <v>23</v>
      </c>
      <c r="AM523" s="93">
        <v>21</v>
      </c>
      <c r="AN523" s="93">
        <v>100</v>
      </c>
      <c r="AO523" s="96">
        <v>85710</v>
      </c>
      <c r="AP523" s="96">
        <f t="shared" si="144"/>
        <v>23021</v>
      </c>
      <c r="AQ523" t="s">
        <v>298</v>
      </c>
      <c r="AR523">
        <f t="shared" si="171"/>
        <v>2385710</v>
      </c>
      <c r="AS523" s="1">
        <v>3</v>
      </c>
      <c r="AU523" s="1"/>
      <c r="AW523" s="53"/>
      <c r="AX523" s="117"/>
    </row>
    <row r="524" spans="1:50" ht="14" hidden="1" customHeight="1" outlineLevel="1" x14ac:dyDescent="0.2">
      <c r="A524" t="s">
        <v>557</v>
      </c>
      <c r="B524" s="9" t="s">
        <v>2109</v>
      </c>
      <c r="C524" s="1">
        <f t="shared" si="170"/>
        <v>2168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 t="shared" si="162"/>
        <v>3</v>
      </c>
      <c r="G524" s="1">
        <f t="shared" si="168"/>
        <v>491</v>
      </c>
      <c r="H524" s="2">
        <f t="shared" si="169"/>
        <v>0.22647601476014761</v>
      </c>
      <c r="I524" s="8"/>
      <c r="J524" s="2">
        <f t="shared" si="163"/>
        <v>0.35654981549815495</v>
      </c>
      <c r="K524" s="2">
        <f t="shared" si="164"/>
        <v>0.58302583025830257</v>
      </c>
      <c r="L524" s="2">
        <f t="shared" si="165"/>
        <v>4.2435424354243544E-2</v>
      </c>
      <c r="M524" s="2">
        <f t="shared" si="166"/>
        <v>1.7988929889298878E-2</v>
      </c>
      <c r="N524" s="56">
        <v>773</v>
      </c>
      <c r="O524" s="56">
        <v>1264</v>
      </c>
      <c r="P524" s="56">
        <v>92</v>
      </c>
      <c r="Q524" s="56"/>
      <c r="R524" s="56"/>
      <c r="S524" s="56"/>
      <c r="T524" s="57"/>
      <c r="X524" s="53">
        <v>0</v>
      </c>
      <c r="Y524" s="53">
        <v>39</v>
      </c>
      <c r="Z524" s="53"/>
      <c r="AA524" s="53"/>
      <c r="AB524" s="53"/>
      <c r="AG524" t="str">
        <f t="shared" si="167"/>
        <v>Wilton</v>
      </c>
      <c r="AH524" t="s">
        <v>2356</v>
      </c>
      <c r="AI524">
        <v>2</v>
      </c>
      <c r="AK524">
        <v>2</v>
      </c>
      <c r="AL524" s="91">
        <v>23</v>
      </c>
      <c r="AM524" s="93">
        <v>7</v>
      </c>
      <c r="AN524" s="93">
        <v>105</v>
      </c>
      <c r="AO524" s="96">
        <v>85850</v>
      </c>
      <c r="AP524" s="96">
        <f t="shared" si="144"/>
        <v>23007</v>
      </c>
      <c r="AQ524" t="s">
        <v>298</v>
      </c>
      <c r="AR524">
        <f t="shared" si="171"/>
        <v>2385850</v>
      </c>
      <c r="AS524" s="1">
        <v>33</v>
      </c>
      <c r="AU524" s="1"/>
      <c r="AW524" s="53"/>
      <c r="AX524" s="117"/>
    </row>
    <row r="525" spans="1:50" ht="14" hidden="1" customHeight="1" outlineLevel="1" x14ac:dyDescent="0.2">
      <c r="A525" t="s">
        <v>2238</v>
      </c>
      <c r="B525" s="9" t="s">
        <v>2109</v>
      </c>
      <c r="C525" s="1">
        <f t="shared" si="170"/>
        <v>11446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 t="shared" si="162"/>
        <v>3</v>
      </c>
      <c r="G525" s="1">
        <f t="shared" si="168"/>
        <v>1505</v>
      </c>
      <c r="H525" s="2">
        <f t="shared" si="169"/>
        <v>0.13148698235191333</v>
      </c>
      <c r="I525" s="8"/>
      <c r="J525" s="2">
        <f t="shared" si="163"/>
        <v>0.40337235715533809</v>
      </c>
      <c r="K525" s="2">
        <f t="shared" si="164"/>
        <v>0.5348593395072514</v>
      </c>
      <c r="L525" s="2">
        <f t="shared" si="165"/>
        <v>4.5605451686178577E-2</v>
      </c>
      <c r="M525" s="2">
        <f t="shared" si="166"/>
        <v>1.6162851651231991E-2</v>
      </c>
      <c r="N525" s="56">
        <v>4617</v>
      </c>
      <c r="O525" s="56">
        <v>6122</v>
      </c>
      <c r="P525" s="56">
        <v>522</v>
      </c>
      <c r="Q525" s="56"/>
      <c r="R525" s="56"/>
      <c r="S525" s="56"/>
      <c r="T525" s="57"/>
      <c r="X525" s="53">
        <v>1</v>
      </c>
      <c r="Y525" s="53">
        <v>184</v>
      </c>
      <c r="Z525" s="53"/>
      <c r="AA525" s="53"/>
      <c r="AB525" s="53"/>
      <c r="AG525" t="str">
        <f t="shared" si="167"/>
        <v>Windham</v>
      </c>
      <c r="AH525" t="s">
        <v>162</v>
      </c>
      <c r="AI525">
        <v>1</v>
      </c>
      <c r="AK525">
        <v>2</v>
      </c>
      <c r="AL525" s="91">
        <v>23</v>
      </c>
      <c r="AM525" s="93">
        <v>5</v>
      </c>
      <c r="AN525" s="93">
        <v>125</v>
      </c>
      <c r="AO525" s="96">
        <v>86025</v>
      </c>
      <c r="AP525" s="96">
        <f t="shared" si="144"/>
        <v>23005</v>
      </c>
      <c r="AQ525" t="s">
        <v>298</v>
      </c>
      <c r="AR525">
        <f t="shared" si="171"/>
        <v>2386025</v>
      </c>
      <c r="AS525" s="1">
        <v>110</v>
      </c>
      <c r="AU525" s="1"/>
      <c r="AW525" s="53"/>
      <c r="AX525" s="117"/>
    </row>
    <row r="526" spans="1:50" ht="14" hidden="1" customHeight="1" outlineLevel="1" x14ac:dyDescent="0.2">
      <c r="A526" t="s">
        <v>1485</v>
      </c>
      <c r="B526" s="9" t="s">
        <v>2109</v>
      </c>
      <c r="C526" s="1">
        <f t="shared" si="170"/>
        <v>1436</v>
      </c>
      <c r="D526" s="7">
        <f>IF(N526&gt;0, RANK(N526,(N526:P526,Q526:AE526)),0)</f>
        <v>2</v>
      </c>
      <c r="E526" s="7">
        <f>IF(O526&gt;0,RANK(O526,(N526:P526,Q526:AE526)),0)</f>
        <v>1</v>
      </c>
      <c r="F526" s="7">
        <f t="shared" si="162"/>
        <v>3</v>
      </c>
      <c r="G526" s="1">
        <f t="shared" si="168"/>
        <v>611</v>
      </c>
      <c r="H526" s="2">
        <f t="shared" si="169"/>
        <v>0.42548746518105851</v>
      </c>
      <c r="I526" s="8"/>
      <c r="J526" s="2">
        <f t="shared" si="163"/>
        <v>0.25069637883008355</v>
      </c>
      <c r="K526" s="2">
        <f t="shared" si="164"/>
        <v>0.67618384401114207</v>
      </c>
      <c r="L526" s="2">
        <f t="shared" si="165"/>
        <v>4.8746518105849582E-2</v>
      </c>
      <c r="M526" s="2">
        <f t="shared" si="166"/>
        <v>2.4373259052924798E-2</v>
      </c>
      <c r="N526" s="56">
        <v>360</v>
      </c>
      <c r="O526" s="56">
        <v>971</v>
      </c>
      <c r="P526" s="56">
        <v>70</v>
      </c>
      <c r="Q526" s="56"/>
      <c r="R526" s="56"/>
      <c r="S526" s="56"/>
      <c r="T526" s="57"/>
      <c r="X526" s="53">
        <v>0</v>
      </c>
      <c r="Y526" s="53">
        <v>35</v>
      </c>
      <c r="Z526" s="53"/>
      <c r="AA526" s="53"/>
      <c r="AB526" s="53"/>
      <c r="AG526" t="str">
        <f t="shared" si="167"/>
        <v>Windsor</v>
      </c>
      <c r="AH526" t="s">
        <v>270</v>
      </c>
      <c r="AI526">
        <v>1</v>
      </c>
      <c r="AK526">
        <v>2</v>
      </c>
      <c r="AL526" s="91">
        <v>23</v>
      </c>
      <c r="AM526" s="93">
        <v>11</v>
      </c>
      <c r="AN526" s="93">
        <v>135</v>
      </c>
      <c r="AO526" s="96">
        <v>86165</v>
      </c>
      <c r="AP526" s="96">
        <f t="shared" ref="AP526:AP541" si="172">AL526*1000+AM526</f>
        <v>23011</v>
      </c>
      <c r="AQ526" t="s">
        <v>298</v>
      </c>
      <c r="AR526">
        <f t="shared" si="171"/>
        <v>2386165</v>
      </c>
      <c r="AS526" s="1">
        <v>13</v>
      </c>
      <c r="AU526" s="1"/>
      <c r="AW526" s="53"/>
      <c r="AX526" s="117"/>
    </row>
    <row r="527" spans="1:50" ht="14" hidden="1" customHeight="1" outlineLevel="1" x14ac:dyDescent="0.2">
      <c r="A527" t="s">
        <v>1797</v>
      </c>
      <c r="B527" s="9" t="s">
        <v>2109</v>
      </c>
      <c r="C527" s="1">
        <f t="shared" si="170"/>
        <v>203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 t="shared" si="162"/>
        <v>4</v>
      </c>
      <c r="G527" s="1">
        <f t="shared" si="168"/>
        <v>114</v>
      </c>
      <c r="H527" s="2">
        <f t="shared" si="169"/>
        <v>0.56157635467980294</v>
      </c>
      <c r="I527" s="8"/>
      <c r="J527" s="2">
        <f t="shared" si="163"/>
        <v>0.19211822660098521</v>
      </c>
      <c r="K527" s="2">
        <f t="shared" si="164"/>
        <v>0.75369458128078815</v>
      </c>
      <c r="L527" s="2">
        <f t="shared" si="165"/>
        <v>2.4630541871921183E-2</v>
      </c>
      <c r="M527" s="2">
        <f t="shared" si="166"/>
        <v>2.9556650246305462E-2</v>
      </c>
      <c r="N527" s="56">
        <v>39</v>
      </c>
      <c r="O527" s="56">
        <v>153</v>
      </c>
      <c r="P527" s="56">
        <v>5</v>
      </c>
      <c r="Q527" s="56"/>
      <c r="R527" s="56"/>
      <c r="S527" s="56"/>
      <c r="T527" s="57"/>
      <c r="X527" s="53">
        <v>0</v>
      </c>
      <c r="Y527" s="53">
        <v>6</v>
      </c>
      <c r="Z527" s="53"/>
      <c r="AA527" s="53"/>
      <c r="AB527" s="53"/>
      <c r="AG527" t="str">
        <f t="shared" si="167"/>
        <v>Winn</v>
      </c>
      <c r="AH527" t="s">
        <v>1369</v>
      </c>
      <c r="AI527">
        <v>2</v>
      </c>
      <c r="AK527">
        <v>2</v>
      </c>
      <c r="AL527" s="91">
        <v>23</v>
      </c>
      <c r="AM527" s="93">
        <v>19</v>
      </c>
      <c r="AN527" s="93">
        <v>305</v>
      </c>
      <c r="AO527" s="96">
        <v>86305</v>
      </c>
      <c r="AP527" s="96">
        <f t="shared" si="172"/>
        <v>23019</v>
      </c>
      <c r="AQ527" t="s">
        <v>298</v>
      </c>
      <c r="AR527">
        <f t="shared" si="171"/>
        <v>2386305</v>
      </c>
      <c r="AS527" s="1">
        <v>4</v>
      </c>
      <c r="AU527" s="1"/>
      <c r="AW527" s="53"/>
      <c r="AX527" s="117"/>
    </row>
    <row r="528" spans="1:50" ht="14" hidden="1" customHeight="1" outlineLevel="1" x14ac:dyDescent="0.2">
      <c r="A528" t="s">
        <v>1490</v>
      </c>
      <c r="B528" s="9" t="s">
        <v>2109</v>
      </c>
      <c r="C528" s="1">
        <f t="shared" si="170"/>
        <v>4681</v>
      </c>
      <c r="D528" s="7">
        <f>IF(N528&gt;0, RANK(N528,(N528:P528,Q528:AE528)),0)</f>
        <v>2</v>
      </c>
      <c r="E528" s="7">
        <f>IF(O528&gt;0,RANK(O528,(N528:P528,Q528:AE528)),0)</f>
        <v>1</v>
      </c>
      <c r="F528" s="7">
        <f t="shared" si="162"/>
        <v>3</v>
      </c>
      <c r="G528" s="1">
        <f t="shared" si="168"/>
        <v>1051</v>
      </c>
      <c r="H528" s="2">
        <f t="shared" si="169"/>
        <v>0.22452467421491135</v>
      </c>
      <c r="I528" s="8"/>
      <c r="J528" s="2">
        <f t="shared" si="163"/>
        <v>0.35633411664174319</v>
      </c>
      <c r="K528" s="2">
        <f t="shared" si="164"/>
        <v>0.58085879085665459</v>
      </c>
      <c r="L528" s="2">
        <f t="shared" si="165"/>
        <v>4.3794061098055968E-2</v>
      </c>
      <c r="M528" s="2">
        <f t="shared" si="166"/>
        <v>1.9013031403546245E-2</v>
      </c>
      <c r="N528" s="56">
        <v>1668</v>
      </c>
      <c r="O528" s="56">
        <v>2719</v>
      </c>
      <c r="P528" s="56">
        <v>205</v>
      </c>
      <c r="Q528" s="56"/>
      <c r="R528" s="56"/>
      <c r="S528" s="56"/>
      <c r="T528" s="57"/>
      <c r="X528" s="53">
        <v>0</v>
      </c>
      <c r="Y528" s="53">
        <v>89</v>
      </c>
      <c r="Z528" s="53"/>
      <c r="AA528" s="53"/>
      <c r="AB528" s="53"/>
      <c r="AG528" t="str">
        <f t="shared" si="167"/>
        <v>Winslow</v>
      </c>
      <c r="AH528" t="s">
        <v>270</v>
      </c>
      <c r="AI528">
        <v>1</v>
      </c>
      <c r="AK528">
        <v>2</v>
      </c>
      <c r="AL528" s="91">
        <v>23</v>
      </c>
      <c r="AM528" s="93">
        <v>11</v>
      </c>
      <c r="AN528" s="93">
        <v>140</v>
      </c>
      <c r="AO528" s="96">
        <v>86515</v>
      </c>
      <c r="AP528" s="96">
        <f t="shared" si="172"/>
        <v>23011</v>
      </c>
      <c r="AQ528" t="s">
        <v>298</v>
      </c>
      <c r="AR528">
        <f t="shared" si="171"/>
        <v>2386515</v>
      </c>
      <c r="AS528" s="1">
        <v>44</v>
      </c>
      <c r="AU528" s="1"/>
      <c r="AW528" s="53"/>
      <c r="AX528" s="117"/>
    </row>
    <row r="529" spans="1:51" ht="14" hidden="1" customHeight="1" outlineLevel="1" x14ac:dyDescent="0.2">
      <c r="A529" t="s">
        <v>989</v>
      </c>
      <c r="B529" s="9" t="s">
        <v>2109</v>
      </c>
      <c r="C529" s="1">
        <f t="shared" si="170"/>
        <v>326</v>
      </c>
      <c r="D529" s="7">
        <f>IF(N529&gt;0, RANK(N529,(N529:P529,Q529:AE529)),0)</f>
        <v>2</v>
      </c>
      <c r="E529" s="7">
        <f>IF(O529&gt;0,RANK(O529,(N529:P529,Q529:AE529)),0)</f>
        <v>1</v>
      </c>
      <c r="F529" s="7">
        <f t="shared" si="162"/>
        <v>3</v>
      </c>
      <c r="G529" s="1">
        <f t="shared" si="168"/>
        <v>76</v>
      </c>
      <c r="H529" s="2">
        <f t="shared" si="169"/>
        <v>0.23312883435582821</v>
      </c>
      <c r="I529" s="8"/>
      <c r="J529" s="2">
        <f t="shared" si="163"/>
        <v>0.35582822085889571</v>
      </c>
      <c r="K529" s="2">
        <f t="shared" si="164"/>
        <v>0.58895705521472397</v>
      </c>
      <c r="L529" s="2">
        <f t="shared" si="165"/>
        <v>3.3742331288343558E-2</v>
      </c>
      <c r="M529" s="2">
        <f t="shared" si="166"/>
        <v>2.1472392638036825E-2</v>
      </c>
      <c r="N529" s="56">
        <v>116</v>
      </c>
      <c r="O529" s="56">
        <v>192</v>
      </c>
      <c r="P529" s="56">
        <v>11</v>
      </c>
      <c r="Q529" s="56"/>
      <c r="R529" s="56"/>
      <c r="S529" s="56"/>
      <c r="T529" s="57"/>
      <c r="X529" s="53">
        <v>0</v>
      </c>
      <c r="Y529" s="53">
        <v>7</v>
      </c>
      <c r="Z529" s="53"/>
      <c r="AA529" s="53"/>
      <c r="AB529" s="53"/>
      <c r="AG529" t="str">
        <f t="shared" si="167"/>
        <v>Winter Harbor</v>
      </c>
      <c r="AH529" t="s">
        <v>12</v>
      </c>
      <c r="AI529">
        <v>2</v>
      </c>
      <c r="AK529">
        <v>2</v>
      </c>
      <c r="AL529" s="91">
        <v>23</v>
      </c>
      <c r="AM529" s="93">
        <v>9</v>
      </c>
      <c r="AN529" s="93">
        <v>185</v>
      </c>
      <c r="AO529" s="96">
        <v>86655</v>
      </c>
      <c r="AP529" s="96">
        <f t="shared" si="172"/>
        <v>23009</v>
      </c>
      <c r="AQ529" t="s">
        <v>298</v>
      </c>
      <c r="AR529">
        <f t="shared" si="171"/>
        <v>2386655</v>
      </c>
      <c r="AS529" s="1">
        <v>7</v>
      </c>
      <c r="AU529" s="1"/>
      <c r="AW529" s="53"/>
      <c r="AX529" s="117"/>
    </row>
    <row r="530" spans="1:51" ht="14" hidden="1" customHeight="1" outlineLevel="1" x14ac:dyDescent="0.2">
      <c r="A530" t="s">
        <v>1861</v>
      </c>
      <c r="B530" s="9" t="s">
        <v>2109</v>
      </c>
      <c r="C530" s="1">
        <f t="shared" si="170"/>
        <v>2333</v>
      </c>
      <c r="D530" s="7">
        <f>IF(N530&gt;0, RANK(N530,(N530:P530,Q530:AE530)),0)</f>
        <v>2</v>
      </c>
      <c r="E530" s="7">
        <f>IF(O530&gt;0,RANK(O530,(N530:P530,Q530:AE530)),0)</f>
        <v>1</v>
      </c>
      <c r="F530" s="7">
        <f t="shared" si="162"/>
        <v>3</v>
      </c>
      <c r="G530" s="1">
        <f t="shared" si="168"/>
        <v>625</v>
      </c>
      <c r="H530" s="2">
        <f t="shared" si="169"/>
        <v>0.26789541363051866</v>
      </c>
      <c r="I530" s="8"/>
      <c r="J530" s="2">
        <f t="shared" si="163"/>
        <v>0.3364766395199314</v>
      </c>
      <c r="K530" s="2">
        <f t="shared" si="164"/>
        <v>0.60437205315045006</v>
      </c>
      <c r="L530" s="2">
        <f t="shared" si="165"/>
        <v>4.4149164166309471E-2</v>
      </c>
      <c r="M530" s="2">
        <f t="shared" si="166"/>
        <v>1.5002143163309015E-2</v>
      </c>
      <c r="N530" s="56">
        <v>785</v>
      </c>
      <c r="O530" s="56">
        <v>1410</v>
      </c>
      <c r="P530" s="56">
        <v>103</v>
      </c>
      <c r="Q530" s="56"/>
      <c r="R530" s="56"/>
      <c r="S530" s="56"/>
      <c r="T530" s="57"/>
      <c r="X530" s="53">
        <v>0</v>
      </c>
      <c r="Y530" s="53">
        <v>35</v>
      </c>
      <c r="Z530" s="53"/>
      <c r="AA530" s="53"/>
      <c r="AB530" s="53"/>
      <c r="AG530" t="str">
        <f t="shared" si="167"/>
        <v>Winterport</v>
      </c>
      <c r="AH530" t="s">
        <v>120</v>
      </c>
      <c r="AI530">
        <v>2</v>
      </c>
      <c r="AK530">
        <v>2</v>
      </c>
      <c r="AL530" s="91">
        <v>23</v>
      </c>
      <c r="AM530" s="93">
        <v>27</v>
      </c>
      <c r="AN530" s="93">
        <v>130</v>
      </c>
      <c r="AO530" s="96">
        <v>86760</v>
      </c>
      <c r="AP530" s="96">
        <f t="shared" si="172"/>
        <v>23027</v>
      </c>
      <c r="AQ530" t="s">
        <v>298</v>
      </c>
      <c r="AR530">
        <f t="shared" si="171"/>
        <v>2386760</v>
      </c>
      <c r="AS530" s="1">
        <v>17</v>
      </c>
      <c r="AU530" s="1"/>
      <c r="AW530" s="53"/>
      <c r="AX530" s="117"/>
    </row>
    <row r="531" spans="1:51" ht="14" hidden="1" customHeight="1" outlineLevel="1" x14ac:dyDescent="0.2">
      <c r="A531" t="s">
        <v>2061</v>
      </c>
      <c r="B531" s="9" t="s">
        <v>2109</v>
      </c>
      <c r="C531" s="1">
        <f t="shared" si="170"/>
        <v>125</v>
      </c>
      <c r="D531" s="7">
        <f>IF(N531&gt;0, RANK(N531,(N531:P531,Q531:AE531)),0)</f>
        <v>2</v>
      </c>
      <c r="E531" s="7">
        <f>IF(O531&gt;0,RANK(O531,(N531:P531,Q531:AE531)),0)</f>
        <v>1</v>
      </c>
      <c r="F531" s="7">
        <f t="shared" si="162"/>
        <v>3</v>
      </c>
      <c r="G531" s="1">
        <f t="shared" si="168"/>
        <v>34</v>
      </c>
      <c r="H531" s="2">
        <f t="shared" si="169"/>
        <v>0.27200000000000002</v>
      </c>
      <c r="I531" s="8"/>
      <c r="J531" s="2">
        <f t="shared" si="163"/>
        <v>0.33600000000000002</v>
      </c>
      <c r="K531" s="2">
        <f t="shared" si="164"/>
        <v>0.60799999999999998</v>
      </c>
      <c r="L531" s="2">
        <f t="shared" si="165"/>
        <v>3.2000000000000001E-2</v>
      </c>
      <c r="M531" s="2">
        <f t="shared" si="166"/>
        <v>2.3999999999999938E-2</v>
      </c>
      <c r="N531" s="56">
        <v>42</v>
      </c>
      <c r="O531" s="56">
        <v>76</v>
      </c>
      <c r="P531" s="56">
        <v>4</v>
      </c>
      <c r="Q531" s="56"/>
      <c r="R531" s="56"/>
      <c r="S531" s="56"/>
      <c r="T531" s="57"/>
      <c r="X531" s="53">
        <v>0</v>
      </c>
      <c r="Y531" s="53">
        <v>3</v>
      </c>
      <c r="Z531" s="53"/>
      <c r="AA531" s="53"/>
      <c r="AB531" s="53"/>
      <c r="AG531" t="str">
        <f t="shared" si="167"/>
        <v>Winterville</v>
      </c>
      <c r="AH531" t="s">
        <v>2472</v>
      </c>
      <c r="AI531">
        <v>2</v>
      </c>
      <c r="AK531">
        <v>2</v>
      </c>
      <c r="AL531" s="91">
        <v>23</v>
      </c>
      <c r="AM531" s="93">
        <v>3</v>
      </c>
      <c r="AN531" s="93">
        <v>340</v>
      </c>
      <c r="AO531" s="96">
        <v>86865</v>
      </c>
      <c r="AP531" s="96">
        <f t="shared" si="172"/>
        <v>23003</v>
      </c>
      <c r="AQ531" t="s">
        <v>15</v>
      </c>
      <c r="AR531">
        <f t="shared" si="171"/>
        <v>2386865</v>
      </c>
      <c r="AS531" s="1">
        <v>0</v>
      </c>
      <c r="AU531" s="1"/>
      <c r="AW531" s="53"/>
      <c r="AX531" s="117"/>
    </row>
    <row r="532" spans="1:51" ht="14" hidden="1" customHeight="1" outlineLevel="1" x14ac:dyDescent="0.2">
      <c r="A532" t="s">
        <v>985</v>
      </c>
      <c r="B532" s="9" t="s">
        <v>2109</v>
      </c>
      <c r="C532" s="1">
        <f t="shared" si="170"/>
        <v>3753</v>
      </c>
      <c r="D532" s="7">
        <f>IF(N532&gt;0, RANK(N532,(N532:P532,Q532:AE532)),0)</f>
        <v>2</v>
      </c>
      <c r="E532" s="7">
        <f>IF(O532&gt;0,RANK(O532,(N532:P532,Q532:AE532)),0)</f>
        <v>1</v>
      </c>
      <c r="F532" s="7">
        <f t="shared" si="162"/>
        <v>3</v>
      </c>
      <c r="G532" s="1">
        <f t="shared" si="168"/>
        <v>396</v>
      </c>
      <c r="H532" s="2">
        <f t="shared" si="169"/>
        <v>0.10551558752997602</v>
      </c>
      <c r="I532" s="8"/>
      <c r="J532" s="2">
        <f t="shared" si="163"/>
        <v>0.41620037303490542</v>
      </c>
      <c r="K532" s="2">
        <f t="shared" si="164"/>
        <v>0.52171596056488145</v>
      </c>
      <c r="L532" s="2">
        <f t="shared" si="165"/>
        <v>4.4497735145217161E-2</v>
      </c>
      <c r="M532" s="2">
        <f t="shared" si="166"/>
        <v>1.7585931254995961E-2</v>
      </c>
      <c r="N532" s="56">
        <v>1562</v>
      </c>
      <c r="O532" s="56">
        <v>1958</v>
      </c>
      <c r="P532" s="56">
        <v>167</v>
      </c>
      <c r="Q532" s="56"/>
      <c r="R532" s="56"/>
      <c r="S532" s="56"/>
      <c r="T532" s="57"/>
      <c r="X532" s="53">
        <v>0</v>
      </c>
      <c r="Y532" s="53">
        <v>66</v>
      </c>
      <c r="Z532" s="53"/>
      <c r="AA532" s="53"/>
      <c r="AB532" s="53"/>
      <c r="AG532" t="str">
        <f t="shared" si="167"/>
        <v>Winthrop</v>
      </c>
      <c r="AH532" t="s">
        <v>270</v>
      </c>
      <c r="AI532">
        <v>1</v>
      </c>
      <c r="AK532">
        <v>2</v>
      </c>
      <c r="AL532" s="91">
        <v>23</v>
      </c>
      <c r="AM532" s="93">
        <v>11</v>
      </c>
      <c r="AN532" s="93">
        <v>145</v>
      </c>
      <c r="AO532" s="96">
        <v>86970</v>
      </c>
      <c r="AP532" s="96">
        <f t="shared" si="172"/>
        <v>23011</v>
      </c>
      <c r="AQ532" t="s">
        <v>298</v>
      </c>
      <c r="AR532">
        <f t="shared" si="171"/>
        <v>2386970</v>
      </c>
      <c r="AS532" s="1">
        <v>28</v>
      </c>
      <c r="AU532" s="1"/>
      <c r="AW532" s="53"/>
      <c r="AX532" s="117"/>
    </row>
    <row r="533" spans="1:51" ht="14" hidden="1" customHeight="1" outlineLevel="1" x14ac:dyDescent="0.2">
      <c r="A533" t="s">
        <v>1802</v>
      </c>
      <c r="B533" s="9" t="s">
        <v>2109</v>
      </c>
      <c r="C533" s="1">
        <f t="shared" si="170"/>
        <v>2322</v>
      </c>
      <c r="D533" s="7">
        <f>IF(N533&gt;0, RANK(N533,(N533:P533,Q533:AE533)),0)</f>
        <v>2</v>
      </c>
      <c r="E533" s="7">
        <f>IF(O533&gt;0,RANK(O533,(N533:P533,Q533:AE533)),0)</f>
        <v>1</v>
      </c>
      <c r="F533" s="7">
        <f t="shared" ref="F533:F539" si="173">IF(P533&gt;0,RANK(P533,(N533:AE533)),0)</f>
        <v>3</v>
      </c>
      <c r="G533" s="1">
        <f t="shared" si="168"/>
        <v>435</v>
      </c>
      <c r="H533" s="2">
        <f t="shared" si="169"/>
        <v>0.18733850129198967</v>
      </c>
      <c r="I533" s="8"/>
      <c r="J533" s="2">
        <f t="shared" ref="J533:J539" si="174">IF(C533=0,"-",N533/C533)</f>
        <v>0.37166236003445308</v>
      </c>
      <c r="K533" s="2">
        <f t="shared" ref="K533:K539" si="175">IF(C533=0,"-",O533/C533)</f>
        <v>0.55900086132644278</v>
      </c>
      <c r="L533" s="2">
        <f t="shared" ref="L533:L539" si="176">IF(C533=0,"-",P533/C533)</f>
        <v>5.7278208440999137E-2</v>
      </c>
      <c r="M533" s="2">
        <f t="shared" ref="M533:M539" si="177">IF(C533=0,"-",(1-J533-K533-L533))</f>
        <v>1.2058570198105009E-2</v>
      </c>
      <c r="N533" s="56">
        <v>863</v>
      </c>
      <c r="O533" s="56">
        <v>1298</v>
      </c>
      <c r="P533" s="56">
        <v>133</v>
      </c>
      <c r="Q533" s="56"/>
      <c r="R533" s="56"/>
      <c r="S533" s="56"/>
      <c r="T533" s="57"/>
      <c r="X533" s="53">
        <v>0</v>
      </c>
      <c r="Y533" s="53">
        <v>28</v>
      </c>
      <c r="Z533" s="53"/>
      <c r="AA533" s="53"/>
      <c r="AB533" s="53"/>
      <c r="AG533" t="str">
        <f t="shared" si="167"/>
        <v>Wiscasset</v>
      </c>
      <c r="AH533" t="s">
        <v>181</v>
      </c>
      <c r="AI533">
        <v>1</v>
      </c>
      <c r="AK533">
        <v>2</v>
      </c>
      <c r="AL533" s="91">
        <v>23</v>
      </c>
      <c r="AM533" s="93">
        <v>15</v>
      </c>
      <c r="AN533" s="93">
        <v>100</v>
      </c>
      <c r="AO533" s="96">
        <v>87075</v>
      </c>
      <c r="AP533" s="96">
        <f t="shared" si="172"/>
        <v>23015</v>
      </c>
      <c r="AQ533" t="s">
        <v>298</v>
      </c>
      <c r="AR533">
        <f t="shared" si="171"/>
        <v>2387075</v>
      </c>
      <c r="AS533" s="1">
        <v>23</v>
      </c>
      <c r="AU533" s="1"/>
      <c r="AW533" s="53"/>
      <c r="AX533" s="117"/>
    </row>
    <row r="534" spans="1:51" ht="14" hidden="1" customHeight="1" outlineLevel="1" x14ac:dyDescent="0.2">
      <c r="A534" t="s">
        <v>1196</v>
      </c>
      <c r="B534" s="9" t="s">
        <v>2109</v>
      </c>
      <c r="C534" s="1">
        <f t="shared" si="170"/>
        <v>664</v>
      </c>
      <c r="D534" s="7">
        <f>IF(N534&gt;0, RANK(N534,(N534:P534,Q534:AE534)),0)</f>
        <v>2</v>
      </c>
      <c r="E534" s="7">
        <f>IF(O534&gt;0,RANK(O534,(N534:P534,Q534:AE534)),0)</f>
        <v>1</v>
      </c>
      <c r="F534" s="7">
        <f t="shared" si="173"/>
        <v>3</v>
      </c>
      <c r="G534" s="1">
        <f t="shared" si="168"/>
        <v>317</v>
      </c>
      <c r="H534" s="2">
        <f t="shared" si="169"/>
        <v>0.47740963855421686</v>
      </c>
      <c r="I534" s="8"/>
      <c r="J534" s="2">
        <f t="shared" si="174"/>
        <v>0.24246987951807228</v>
      </c>
      <c r="K534" s="2">
        <f t="shared" si="175"/>
        <v>0.71987951807228912</v>
      </c>
      <c r="L534" s="2">
        <f t="shared" si="176"/>
        <v>2.2590361445783132E-2</v>
      </c>
      <c r="M534" s="2">
        <f t="shared" si="177"/>
        <v>1.5060240963855446E-2</v>
      </c>
      <c r="N534" s="56">
        <v>161</v>
      </c>
      <c r="O534" s="56">
        <v>478</v>
      </c>
      <c r="P534" s="56">
        <v>15</v>
      </c>
      <c r="Q534" s="56"/>
      <c r="R534" s="56"/>
      <c r="S534" s="56"/>
      <c r="T534" s="57"/>
      <c r="X534" s="53">
        <v>0</v>
      </c>
      <c r="Y534" s="53">
        <v>10</v>
      </c>
      <c r="Z534" s="53"/>
      <c r="AA534" s="53"/>
      <c r="AB534" s="53"/>
      <c r="AG534" t="str">
        <f t="shared" si="167"/>
        <v>Woodland</v>
      </c>
      <c r="AH534" t="s">
        <v>2472</v>
      </c>
      <c r="AI534">
        <v>2</v>
      </c>
      <c r="AK534">
        <v>2</v>
      </c>
      <c r="AL534" s="91">
        <v>23</v>
      </c>
      <c r="AM534" s="93">
        <v>3</v>
      </c>
      <c r="AN534" s="93">
        <v>345</v>
      </c>
      <c r="AO534" s="96">
        <v>87215</v>
      </c>
      <c r="AP534" s="96">
        <f t="shared" si="172"/>
        <v>23003</v>
      </c>
      <c r="AQ534" t="s">
        <v>298</v>
      </c>
      <c r="AR534">
        <f t="shared" si="171"/>
        <v>2387215</v>
      </c>
      <c r="AS534" s="1">
        <v>9</v>
      </c>
      <c r="AU534" s="1"/>
      <c r="AW534" s="53"/>
      <c r="AX534" s="117"/>
    </row>
    <row r="535" spans="1:51" ht="14" hidden="1" customHeight="1" outlineLevel="1" x14ac:dyDescent="0.2">
      <c r="A535" t="s">
        <v>169</v>
      </c>
      <c r="B535" s="9" t="s">
        <v>2109</v>
      </c>
      <c r="C535" s="1">
        <f t="shared" si="170"/>
        <v>945</v>
      </c>
      <c r="D535" s="7">
        <f>IF(N535&gt;0, RANK(N535,(N535:P535,Q535:AE535)),0)</f>
        <v>2</v>
      </c>
      <c r="E535" s="7">
        <f>IF(O535&gt;0,RANK(O535,(N535:P535,Q535:AE535)),0)</f>
        <v>1</v>
      </c>
      <c r="F535" s="7">
        <f t="shared" si="173"/>
        <v>3</v>
      </c>
      <c r="G535" s="1">
        <f t="shared" si="168"/>
        <v>290</v>
      </c>
      <c r="H535" s="2">
        <f t="shared" si="169"/>
        <v>0.30687830687830686</v>
      </c>
      <c r="I535" s="8"/>
      <c r="J535" s="2">
        <f t="shared" si="174"/>
        <v>0.32275132275132273</v>
      </c>
      <c r="K535" s="2">
        <f t="shared" si="175"/>
        <v>0.62962962962962965</v>
      </c>
      <c r="L535" s="2">
        <f t="shared" si="176"/>
        <v>3.4920634920634921E-2</v>
      </c>
      <c r="M535" s="2">
        <f t="shared" si="177"/>
        <v>1.2698412698412639E-2</v>
      </c>
      <c r="N535" s="56">
        <v>305</v>
      </c>
      <c r="O535" s="56">
        <v>595</v>
      </c>
      <c r="P535" s="56">
        <v>33</v>
      </c>
      <c r="Q535" s="56"/>
      <c r="R535" s="56"/>
      <c r="S535" s="56"/>
      <c r="T535" s="57"/>
      <c r="X535" s="53">
        <v>0</v>
      </c>
      <c r="Y535" s="53">
        <v>12</v>
      </c>
      <c r="Z535" s="53"/>
      <c r="AA535" s="53"/>
      <c r="AB535" s="53"/>
      <c r="AG535" t="str">
        <f t="shared" si="167"/>
        <v>Woodstock</v>
      </c>
      <c r="AH535" t="s">
        <v>150</v>
      </c>
      <c r="AI535">
        <v>2</v>
      </c>
      <c r="AK535">
        <v>2</v>
      </c>
      <c r="AL535" s="91">
        <v>23</v>
      </c>
      <c r="AM535" s="93">
        <v>17</v>
      </c>
      <c r="AN535" s="93">
        <v>175</v>
      </c>
      <c r="AO535" s="96">
        <v>87355</v>
      </c>
      <c r="AP535" s="96">
        <f t="shared" si="172"/>
        <v>23017</v>
      </c>
      <c r="AQ535" t="s">
        <v>298</v>
      </c>
      <c r="AR535">
        <f t="shared" si="171"/>
        <v>2387355</v>
      </c>
      <c r="AS535" s="1">
        <v>10</v>
      </c>
      <c r="AU535" s="1"/>
      <c r="AW535" s="53"/>
      <c r="AX535" s="117"/>
    </row>
    <row r="536" spans="1:51" ht="14" hidden="1" customHeight="1" outlineLevel="1" x14ac:dyDescent="0.2">
      <c r="A536" t="s">
        <v>1826</v>
      </c>
      <c r="B536" s="9" t="s">
        <v>2109</v>
      </c>
      <c r="C536" s="1">
        <f t="shared" si="170"/>
        <v>136</v>
      </c>
      <c r="D536" s="7">
        <f>IF(N536&gt;0, RANK(N536,(N536:P536,Q536:AE536)),0)</f>
        <v>2</v>
      </c>
      <c r="E536" s="7">
        <f>IF(O536&gt;0,RANK(O536,(N536:P536,Q536:AE536)),0)</f>
        <v>1</v>
      </c>
      <c r="F536" s="7">
        <f t="shared" si="173"/>
        <v>4</v>
      </c>
      <c r="G536" s="1">
        <f t="shared" si="168"/>
        <v>97</v>
      </c>
      <c r="H536" s="2">
        <f t="shared" si="169"/>
        <v>0.71323529411764708</v>
      </c>
      <c r="I536" s="8"/>
      <c r="J536" s="2">
        <f t="shared" si="174"/>
        <v>0.125</v>
      </c>
      <c r="K536" s="2">
        <f t="shared" si="175"/>
        <v>0.83823529411764708</v>
      </c>
      <c r="L536" s="2">
        <f t="shared" si="176"/>
        <v>7.3529411764705881E-3</v>
      </c>
      <c r="M536" s="2">
        <f t="shared" si="177"/>
        <v>2.9411764705882332E-2</v>
      </c>
      <c r="N536" s="56">
        <v>17</v>
      </c>
      <c r="O536" s="56">
        <v>114</v>
      </c>
      <c r="P536" s="56">
        <v>1</v>
      </c>
      <c r="Q536" s="56"/>
      <c r="R536" s="56"/>
      <c r="S536" s="56"/>
      <c r="T536" s="57"/>
      <c r="X536" s="53">
        <v>0</v>
      </c>
      <c r="Y536" s="53">
        <v>4</v>
      </c>
      <c r="Z536" s="53"/>
      <c r="AA536" s="53"/>
      <c r="AB536" s="53"/>
      <c r="AG536" t="str">
        <f t="shared" si="167"/>
        <v>Woodville</v>
      </c>
      <c r="AH536" t="s">
        <v>1369</v>
      </c>
      <c r="AI536">
        <v>2</v>
      </c>
      <c r="AK536">
        <v>2</v>
      </c>
      <c r="AL536" s="91">
        <v>23</v>
      </c>
      <c r="AM536" s="93">
        <v>19</v>
      </c>
      <c r="AN536" s="93">
        <v>310</v>
      </c>
      <c r="AO536" s="96">
        <v>87390</v>
      </c>
      <c r="AP536" s="96">
        <f t="shared" si="172"/>
        <v>23019</v>
      </c>
      <c r="AQ536" t="s">
        <v>298</v>
      </c>
      <c r="AR536">
        <f t="shared" si="171"/>
        <v>2387390</v>
      </c>
      <c r="AS536" s="1">
        <v>2</v>
      </c>
      <c r="AU536" s="1"/>
      <c r="AW536" s="53"/>
      <c r="AX536" s="117"/>
    </row>
    <row r="537" spans="1:51" ht="14" hidden="1" customHeight="1" outlineLevel="1" x14ac:dyDescent="0.2">
      <c r="A537" t="s">
        <v>2499</v>
      </c>
      <c r="B537" s="9" t="s">
        <v>2109</v>
      </c>
      <c r="C537" s="1">
        <f t="shared" si="170"/>
        <v>2153</v>
      </c>
      <c r="D537" s="7">
        <f>IF(N537&gt;0, RANK(N537,(N537:P537,Q537:AE537)),0)</f>
        <v>2</v>
      </c>
      <c r="E537" s="7">
        <f>IF(O537&gt;0,RANK(O537,(N537:P537,Q537:AE537)),0)</f>
        <v>1</v>
      </c>
      <c r="F537" s="7">
        <f t="shared" si="173"/>
        <v>3</v>
      </c>
      <c r="G537" s="1">
        <f t="shared" si="168"/>
        <v>404</v>
      </c>
      <c r="H537" s="2">
        <f t="shared" si="169"/>
        <v>0.18764514630747794</v>
      </c>
      <c r="I537" s="8"/>
      <c r="J537" s="2">
        <f t="shared" si="174"/>
        <v>0.37111007895959125</v>
      </c>
      <c r="K537" s="2">
        <f t="shared" si="175"/>
        <v>0.55875522526706922</v>
      </c>
      <c r="L537" s="2">
        <f t="shared" si="176"/>
        <v>5.0162563864375287E-2</v>
      </c>
      <c r="M537" s="2">
        <f t="shared" si="177"/>
        <v>1.9972131908964241E-2</v>
      </c>
      <c r="N537" s="56">
        <v>799</v>
      </c>
      <c r="O537" s="56">
        <v>1203</v>
      </c>
      <c r="P537" s="56">
        <v>108</v>
      </c>
      <c r="Q537" s="56"/>
      <c r="R537" s="56"/>
      <c r="S537" s="56"/>
      <c r="T537" s="57"/>
      <c r="X537" s="53">
        <v>0</v>
      </c>
      <c r="Y537" s="53">
        <v>43</v>
      </c>
      <c r="Z537" s="53"/>
      <c r="AA537" s="53"/>
      <c r="AB537" s="53"/>
      <c r="AG537" t="str">
        <f t="shared" si="167"/>
        <v>Woolwich</v>
      </c>
      <c r="AH537" t="s">
        <v>109</v>
      </c>
      <c r="AI537">
        <v>1</v>
      </c>
      <c r="AK537">
        <v>2</v>
      </c>
      <c r="AL537" s="91">
        <v>23</v>
      </c>
      <c r="AM537" s="93">
        <v>23</v>
      </c>
      <c r="AN537" s="93">
        <v>50</v>
      </c>
      <c r="AO537" s="96">
        <v>87460</v>
      </c>
      <c r="AP537" s="96">
        <f t="shared" si="172"/>
        <v>23023</v>
      </c>
      <c r="AQ537" t="s">
        <v>298</v>
      </c>
      <c r="AR537">
        <f t="shared" si="171"/>
        <v>2387460</v>
      </c>
      <c r="AS537" s="1">
        <v>20</v>
      </c>
      <c r="AU537" s="1"/>
      <c r="AW537" s="53"/>
      <c r="AX537" s="117"/>
    </row>
    <row r="538" spans="1:51" ht="14" hidden="1" customHeight="1" outlineLevel="1" x14ac:dyDescent="0.2">
      <c r="A538" t="s">
        <v>494</v>
      </c>
      <c r="B538" s="9" t="s">
        <v>2109</v>
      </c>
      <c r="C538" s="1">
        <f t="shared" si="170"/>
        <v>39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 t="shared" si="173"/>
        <v>3</v>
      </c>
      <c r="G538" s="1">
        <f>IF(C538&gt;0,MAX(N538:P538)-LARGE(N538:P538,2),0)</f>
        <v>1</v>
      </c>
      <c r="H538" s="2">
        <f>IF(C538&gt;0,G538/C538,0)</f>
        <v>2.564102564102564E-2</v>
      </c>
      <c r="I538" s="8"/>
      <c r="J538" s="2">
        <f t="shared" si="174"/>
        <v>0.48717948717948717</v>
      </c>
      <c r="K538" s="2">
        <f t="shared" si="175"/>
        <v>0.46153846153846156</v>
      </c>
      <c r="L538" s="2">
        <f t="shared" si="176"/>
        <v>5.128205128205128E-2</v>
      </c>
      <c r="M538" s="2">
        <f t="shared" si="177"/>
        <v>-6.9388939039072284E-17</v>
      </c>
      <c r="N538" s="56">
        <v>19</v>
      </c>
      <c r="O538" s="56">
        <v>18</v>
      </c>
      <c r="P538" s="56">
        <v>2</v>
      </c>
      <c r="Q538" s="56"/>
      <c r="R538" s="56"/>
      <c r="S538" s="56"/>
      <c r="T538" s="57"/>
      <c r="X538" s="53">
        <v>0</v>
      </c>
      <c r="Y538" s="53">
        <v>0</v>
      </c>
      <c r="Z538" s="53"/>
      <c r="AA538" s="53"/>
      <c r="AB538" s="53"/>
      <c r="AG538" t="str">
        <f t="shared" si="167"/>
        <v>Wyman</v>
      </c>
      <c r="AH538" t="s">
        <v>2356</v>
      </c>
      <c r="AI538">
        <v>2</v>
      </c>
      <c r="AK538">
        <v>2</v>
      </c>
      <c r="AL538" s="91">
        <v>23</v>
      </c>
      <c r="AM538" s="93">
        <v>7</v>
      </c>
      <c r="AO538" s="166">
        <v>87680</v>
      </c>
      <c r="AP538" s="96">
        <f>AL538*1000+AM538</f>
        <v>23007</v>
      </c>
      <c r="AQ538" t="s">
        <v>2328</v>
      </c>
      <c r="AR538">
        <f>AL538*100000+AO538</f>
        <v>2387680</v>
      </c>
      <c r="AS538" s="1">
        <v>0</v>
      </c>
      <c r="AU538" s="1"/>
      <c r="AW538" s="53"/>
      <c r="AX538" s="117"/>
    </row>
    <row r="539" spans="1:51" ht="14" hidden="1" customHeight="1" outlineLevel="1" x14ac:dyDescent="0.2">
      <c r="A539" t="s">
        <v>819</v>
      </c>
      <c r="B539" s="9" t="s">
        <v>2109</v>
      </c>
      <c r="C539" s="1">
        <f t="shared" si="170"/>
        <v>6384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 t="shared" si="173"/>
        <v>3</v>
      </c>
      <c r="G539" s="1">
        <f t="shared" si="168"/>
        <v>1807</v>
      </c>
      <c r="H539" s="2">
        <f t="shared" si="169"/>
        <v>0.28305137844611528</v>
      </c>
      <c r="I539" s="8"/>
      <c r="J539" s="2">
        <f t="shared" si="174"/>
        <v>0.61763784461152882</v>
      </c>
      <c r="K539" s="2">
        <f t="shared" si="175"/>
        <v>0.33458646616541354</v>
      </c>
      <c r="L539" s="2">
        <f t="shared" si="176"/>
        <v>4.1510025062656643E-2</v>
      </c>
      <c r="M539" s="2">
        <f t="shared" si="177"/>
        <v>6.2656641604009952E-3</v>
      </c>
      <c r="N539" s="56">
        <v>3943</v>
      </c>
      <c r="O539" s="56">
        <v>2136</v>
      </c>
      <c r="P539" s="56">
        <v>265</v>
      </c>
      <c r="Q539" s="56"/>
      <c r="R539" s="56"/>
      <c r="S539" s="56"/>
      <c r="T539" s="57"/>
      <c r="X539" s="53">
        <v>4</v>
      </c>
      <c r="Y539" s="53">
        <v>36</v>
      </c>
      <c r="Z539" s="53"/>
      <c r="AA539" s="53"/>
      <c r="AB539" s="53"/>
      <c r="AG539" t="str">
        <f t="shared" si="167"/>
        <v>Yarmouth</v>
      </c>
      <c r="AH539" t="s">
        <v>162</v>
      </c>
      <c r="AI539">
        <v>1</v>
      </c>
      <c r="AK539">
        <v>2</v>
      </c>
      <c r="AL539" s="91">
        <v>23</v>
      </c>
      <c r="AM539" s="93">
        <v>5</v>
      </c>
      <c r="AN539" s="93">
        <v>130</v>
      </c>
      <c r="AO539" s="96">
        <v>87845</v>
      </c>
      <c r="AP539" s="96">
        <f t="shared" si="172"/>
        <v>23005</v>
      </c>
      <c r="AQ539" t="s">
        <v>298</v>
      </c>
      <c r="AR539">
        <f t="shared" si="171"/>
        <v>2387845</v>
      </c>
      <c r="AS539" s="1">
        <v>50</v>
      </c>
      <c r="AU539" s="1"/>
      <c r="AW539" s="53"/>
      <c r="AX539" s="117"/>
    </row>
    <row r="540" spans="1:51" ht="14" hidden="1" customHeight="1" outlineLevel="1" x14ac:dyDescent="0.2">
      <c r="A540" t="s">
        <v>733</v>
      </c>
      <c r="B540" s="9" t="s">
        <v>2109</v>
      </c>
      <c r="C540" s="1">
        <f t="shared" si="170"/>
        <v>9680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 t="shared" ref="F540" si="178">IF(P540&gt;0,RANK(P540,(N540:AE540)),0)</f>
        <v>3</v>
      </c>
      <c r="G540" s="1">
        <f t="shared" ref="G540" si="179">IF(C540&gt;0,MAX(N540:P540)-LARGE(N540:P540,2),0)</f>
        <v>1087</v>
      </c>
      <c r="H540" s="2">
        <f t="shared" ref="H540" si="180">IF(C540&gt;0,G540/C540,0)</f>
        <v>0.11229338842975206</v>
      </c>
      <c r="I540" s="8"/>
      <c r="J540" s="2">
        <f t="shared" ref="J540" si="181">IF(C540=0,"-",N540/C540)</f>
        <v>0.53626033057851241</v>
      </c>
      <c r="K540" s="2">
        <f t="shared" ref="K540" si="182">IF(C540=0,"-",O540/C540)</f>
        <v>0.42396694214876035</v>
      </c>
      <c r="L540" s="2">
        <f t="shared" ref="L540" si="183">IF(C540=0,"-",P540/C540)</f>
        <v>2.6342975206611569E-2</v>
      </c>
      <c r="M540" s="2">
        <f t="shared" ref="M540" si="184">IF(C540=0,"-",(1-J540-K540-L540))</f>
        <v>1.3429752066115668E-2</v>
      </c>
      <c r="N540" s="56">
        <v>5191</v>
      </c>
      <c r="O540" s="56">
        <v>4104</v>
      </c>
      <c r="P540" s="56">
        <v>255</v>
      </c>
      <c r="Q540" s="56"/>
      <c r="R540" s="56"/>
      <c r="S540" s="56"/>
      <c r="T540" s="57"/>
      <c r="X540" s="53">
        <v>3</v>
      </c>
      <c r="Y540" s="53">
        <v>127</v>
      </c>
      <c r="Z540" s="53"/>
      <c r="AA540" s="53"/>
      <c r="AB540" s="53"/>
      <c r="AG540" t="str">
        <f t="shared" ref="AG540" si="185">A540</f>
        <v>York</v>
      </c>
      <c r="AH540" t="s">
        <v>733</v>
      </c>
      <c r="AI540">
        <v>1</v>
      </c>
      <c r="AK540">
        <v>2</v>
      </c>
      <c r="AL540" s="91">
        <v>23</v>
      </c>
      <c r="AM540" s="93">
        <v>31</v>
      </c>
      <c r="AN540" s="93">
        <v>140</v>
      </c>
      <c r="AO540" s="96">
        <v>87985</v>
      </c>
      <c r="AP540" s="96">
        <f t="shared" si="172"/>
        <v>23031</v>
      </c>
      <c r="AQ540" t="s">
        <v>298</v>
      </c>
      <c r="AR540">
        <f>AL540*100000+AO540</f>
        <v>2387985</v>
      </c>
      <c r="AS540" s="1">
        <v>84</v>
      </c>
      <c r="AU540" s="1"/>
      <c r="AW540" s="53"/>
      <c r="AX540" s="117"/>
    </row>
    <row r="541" spans="1:51" ht="14" hidden="1" customHeight="1" outlineLevel="1" x14ac:dyDescent="0.2">
      <c r="A541" s="9" t="s">
        <v>3060</v>
      </c>
      <c r="B541" s="9" t="s">
        <v>2109</v>
      </c>
      <c r="C541" s="1">
        <f t="shared" si="170"/>
        <v>10</v>
      </c>
      <c r="D541" s="7">
        <f>IF(N541&gt;0, RANK(N541,(N541:P541,Q541:AE541)),0)</f>
        <v>2</v>
      </c>
      <c r="E541" s="7">
        <f>IF(O541&gt;0,RANK(O541,(N541:P541,Q541:AE541)),0)</f>
        <v>1</v>
      </c>
      <c r="F541" s="7">
        <f t="shared" ref="F541:F543" si="186">IF(P541&gt;0,RANK(P541,(N541:AE541)),0)</f>
        <v>0</v>
      </c>
      <c r="G541" s="1">
        <f>IF(C541&gt;0,MAX(N541:P541)-LARGE(N541:P541,2),0)</f>
        <v>2</v>
      </c>
      <c r="H541" s="2">
        <f>IF(C541&gt;0,G541/C541,0)</f>
        <v>0.2</v>
      </c>
      <c r="I541" s="8"/>
      <c r="J541" s="2">
        <f t="shared" ref="J541:J543" si="187">IF(C541=0,"-",N541/C541)</f>
        <v>0.4</v>
      </c>
      <c r="K541" s="2">
        <f t="shared" ref="K541:K543" si="188">IF(C541=0,"-",O541/C541)</f>
        <v>0.6</v>
      </c>
      <c r="L541" s="2">
        <f t="shared" ref="L541:L543" si="189">IF(C541=0,"-",P541/C541)</f>
        <v>0</v>
      </c>
      <c r="M541" s="2">
        <f t="shared" ref="M541:M543" si="190">IF(C541=0,"-",(1-J541-K541-L541))</f>
        <v>0</v>
      </c>
      <c r="N541" s="56">
        <v>4</v>
      </c>
      <c r="O541" s="56">
        <v>6</v>
      </c>
      <c r="P541" s="56">
        <v>0</v>
      </c>
      <c r="Q541" s="56"/>
      <c r="R541" s="56"/>
      <c r="S541" s="56"/>
      <c r="T541" s="57"/>
      <c r="X541" s="53">
        <v>0</v>
      </c>
      <c r="Y541" s="53">
        <v>0</v>
      </c>
      <c r="Z541" s="53"/>
      <c r="AA541" s="53"/>
      <c r="AB541" s="53"/>
      <c r="AG541" t="str">
        <f t="shared" ref="AG541:AG543" si="191">A541</f>
        <v>T5 R7/T5 R8/T6 R8</v>
      </c>
      <c r="AH541" t="s">
        <v>1369</v>
      </c>
      <c r="AI541">
        <v>2</v>
      </c>
      <c r="AK541">
        <v>2</v>
      </c>
      <c r="AL541" s="91">
        <v>23</v>
      </c>
      <c r="AM541" s="93">
        <v>19</v>
      </c>
      <c r="AO541" s="96">
        <v>99908</v>
      </c>
      <c r="AP541" s="96">
        <f t="shared" si="172"/>
        <v>23019</v>
      </c>
      <c r="AQ541" t="s">
        <v>2328</v>
      </c>
      <c r="AR541">
        <f t="shared" ref="AR541" si="192">AL541*100000+AO541</f>
        <v>2399908</v>
      </c>
      <c r="AS541" s="1">
        <v>0</v>
      </c>
      <c r="AU541" s="1"/>
      <c r="AW541" s="53"/>
      <c r="AX541" s="117"/>
    </row>
    <row r="542" spans="1:51" ht="14" hidden="1" customHeight="1" outlineLevel="1" x14ac:dyDescent="0.2">
      <c r="A542" s="9" t="s">
        <v>151</v>
      </c>
      <c r="B542" s="9" t="s">
        <v>2109</v>
      </c>
      <c r="C542" s="1">
        <f t="shared" si="170"/>
        <v>5648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 t="shared" si="186"/>
        <v>3</v>
      </c>
      <c r="G542" s="1">
        <f>IF(C542&gt;0,MAX(N542:P542)-LARGE(N542:P542,2),0)</f>
        <v>2979</v>
      </c>
      <c r="H542" s="2">
        <f>IF(C542&gt;0,G542/C542,0)</f>
        <v>0.52744334277620397</v>
      </c>
      <c r="I542" s="8"/>
      <c r="J542" s="2">
        <f t="shared" si="187"/>
        <v>0.72025495750708213</v>
      </c>
      <c r="K542" s="2">
        <f t="shared" si="188"/>
        <v>0.19281161473087818</v>
      </c>
      <c r="L542" s="2">
        <f t="shared" si="189"/>
        <v>6.4270538243626066E-2</v>
      </c>
      <c r="M542" s="2">
        <f t="shared" si="190"/>
        <v>2.2662889518413623E-2</v>
      </c>
      <c r="N542" s="56">
        <v>4068</v>
      </c>
      <c r="O542" s="56">
        <v>1089</v>
      </c>
      <c r="P542" s="56">
        <v>363</v>
      </c>
      <c r="Q542" s="56"/>
      <c r="R542" s="56"/>
      <c r="S542" s="56"/>
      <c r="T542" s="57"/>
      <c r="X542" s="53">
        <v>15</v>
      </c>
      <c r="Y542" s="53">
        <v>113</v>
      </c>
      <c r="Z542" s="53"/>
      <c r="AA542" s="53"/>
      <c r="AB542" s="53"/>
      <c r="AG542" t="str">
        <f t="shared" si="191"/>
        <v>Overseas</v>
      </c>
      <c r="AH542" t="s">
        <v>2592</v>
      </c>
      <c r="AI542">
        <v>0</v>
      </c>
      <c r="AK542">
        <v>2</v>
      </c>
      <c r="AL542" s="91">
        <v>23</v>
      </c>
      <c r="AM542" s="93">
        <v>99</v>
      </c>
      <c r="AO542" s="96">
        <v>99000</v>
      </c>
      <c r="AP542" s="96">
        <f t="shared" ref="AP542" si="193">AL542*1000+AM542</f>
        <v>23099</v>
      </c>
      <c r="AQ542" t="s">
        <v>2593</v>
      </c>
      <c r="AR542">
        <f>AL542*100000+AO542</f>
        <v>2399000</v>
      </c>
      <c r="AS542" s="1">
        <v>123</v>
      </c>
      <c r="AU542" s="1"/>
      <c r="AW542" s="53"/>
      <c r="AX542" s="117"/>
    </row>
    <row r="543" spans="1:51" ht="14" customHeight="1" collapsed="1" x14ac:dyDescent="0.2">
      <c r="A543" s="9" t="s">
        <v>2475</v>
      </c>
      <c r="B543" s="9" t="s">
        <v>2397</v>
      </c>
      <c r="C543" s="53">
        <f>SUM(C3:C542)</f>
        <v>819183</v>
      </c>
      <c r="D543" s="7">
        <f>IF(N543&gt;0, RANK(N543,(N543:P543,Q543:AE543)),0)</f>
        <v>2</v>
      </c>
      <c r="E543" s="7">
        <f>IF(O543&gt;0,RANK(O543,(N543:P543,Q543:AE543)),0)</f>
        <v>1</v>
      </c>
      <c r="F543" s="7">
        <f t="shared" si="186"/>
        <v>3</v>
      </c>
      <c r="G543" s="1">
        <f t="shared" si="168"/>
        <v>70422</v>
      </c>
      <c r="H543" s="2">
        <f t="shared" si="169"/>
        <v>8.5966139434045866E-2</v>
      </c>
      <c r="I543" s="8"/>
      <c r="J543" s="2">
        <f t="shared" si="187"/>
        <v>0.42386499719842818</v>
      </c>
      <c r="K543" s="2">
        <f t="shared" si="188"/>
        <v>0.50983113663247404</v>
      </c>
      <c r="L543" s="2">
        <f t="shared" si="189"/>
        <v>4.9535940076881481E-2</v>
      </c>
      <c r="M543" s="2">
        <f t="shared" si="190"/>
        <v>1.67679260922163E-2</v>
      </c>
      <c r="N543" s="53">
        <f>SUM(N3:N542)</f>
        <v>347223</v>
      </c>
      <c r="O543" s="53">
        <f>SUM(O3:O542)</f>
        <v>417645</v>
      </c>
      <c r="P543" s="53">
        <f>SUM(P3:P542)</f>
        <v>40579</v>
      </c>
      <c r="X543" s="53">
        <f>SUM(X3:X542)</f>
        <v>228</v>
      </c>
      <c r="Y543" s="53">
        <f>SUM(Y3:Y542)</f>
        <v>13508</v>
      </c>
      <c r="Z543" s="53"/>
      <c r="AA543" s="53"/>
      <c r="AB543" s="53"/>
      <c r="AG543" t="str">
        <f t="shared" si="191"/>
        <v>Maine</v>
      </c>
      <c r="AK543">
        <v>2</v>
      </c>
      <c r="AL543" s="91">
        <v>23</v>
      </c>
      <c r="AP543" s="91">
        <v>23</v>
      </c>
      <c r="AQ543" t="s">
        <v>2154</v>
      </c>
      <c r="AR543" s="91">
        <v>23</v>
      </c>
      <c r="AS543" s="53">
        <f>SUM(AS3:AS542)</f>
        <v>9122</v>
      </c>
      <c r="AU543" s="1"/>
      <c r="AW543" s="53">
        <f>SUM(AW3:AW542)</f>
        <v>0</v>
      </c>
      <c r="AX543" s="117"/>
    </row>
    <row r="544" spans="1:51" s="55" customFormat="1" ht="14" customHeight="1" x14ac:dyDescent="0.2">
      <c r="A544" s="9"/>
      <c r="B544" s="9"/>
      <c r="C544" s="1"/>
      <c r="D544" s="7"/>
      <c r="E544" s="7"/>
      <c r="F544" s="7"/>
      <c r="G544" s="1"/>
      <c r="H544" s="2"/>
      <c r="I544" s="15"/>
      <c r="J544" s="2"/>
      <c r="K544" s="2"/>
      <c r="L544" s="2"/>
      <c r="M544" s="2"/>
      <c r="N544" s="53"/>
      <c r="O544" s="53"/>
      <c r="P544" s="53"/>
      <c r="Q544" s="53"/>
      <c r="R544" s="53"/>
      <c r="S544" s="53"/>
      <c r="T544" s="53"/>
      <c r="U544" s="53"/>
      <c r="V544" s="53"/>
      <c r="W544" s="53"/>
      <c r="X544" s="53"/>
      <c r="Y544" s="53"/>
      <c r="Z544" s="53"/>
      <c r="AA544" s="53"/>
      <c r="AB544" s="53"/>
      <c r="AC544" s="9"/>
      <c r="AD544" s="9"/>
      <c r="AE544" s="9"/>
      <c r="AG544"/>
      <c r="AI544" s="9"/>
      <c r="AK544"/>
      <c r="AL544" s="91"/>
      <c r="AM544" s="93"/>
      <c r="AN544" s="93"/>
      <c r="AO544" s="96"/>
      <c r="AP544" s="96"/>
      <c r="AR544"/>
      <c r="AS544" s="1"/>
      <c r="AT544" s="1"/>
      <c r="AU544" s="1"/>
      <c r="AW544" s="117"/>
      <c r="AX544" s="117"/>
      <c r="AY544"/>
    </row>
    <row r="545" spans="1:50" ht="14" hidden="1" customHeight="1" outlineLevel="1" x14ac:dyDescent="0.2">
      <c r="A545" s="54" t="s">
        <v>242</v>
      </c>
      <c r="B545" s="9" t="s">
        <v>558</v>
      </c>
      <c r="C545" s="1">
        <f t="shared" ref="C545:C608" si="194">SUM(N545:AE545)</f>
        <v>9494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 t="shared" ref="F545:F608" si="195">IF(P545&gt;0,RANK(P545,(N545:AE545)),0)</f>
        <v>0</v>
      </c>
      <c r="G545" s="1">
        <f t="shared" ref="G545:G608" si="196">IF(C545&gt;0,MAX(N545:Z545)-LARGE(N545:Z545,2),0)</f>
        <v>1186</v>
      </c>
      <c r="H545" s="2">
        <f t="shared" si="169"/>
        <v>0.12492100273857173</v>
      </c>
      <c r="I545" s="8"/>
      <c r="J545" s="2">
        <f t="shared" ref="J545:J608" si="197">IF(C545=0,"-",N545/C545)</f>
        <v>0.55866863282072887</v>
      </c>
      <c r="K545" s="2">
        <f t="shared" ref="K545:K608" si="198">IF(C545=0,"-",O545/C545)</f>
        <v>0.43374763008215717</v>
      </c>
      <c r="L545" s="2">
        <f t="shared" ref="L545:L608" si="199">IF(C545=0,"-",P545/C545)</f>
        <v>0</v>
      </c>
      <c r="M545" s="2">
        <f t="shared" ref="M545:M608" si="200">IF(C545=0,"-",(1-J545-K545-L545))</f>
        <v>7.5837370971139628E-3</v>
      </c>
      <c r="N545" s="53">
        <v>5304</v>
      </c>
      <c r="O545" s="53">
        <v>4118</v>
      </c>
      <c r="X545" s="53">
        <v>6</v>
      </c>
      <c r="Y545" s="53">
        <v>66</v>
      </c>
      <c r="Z545" s="53"/>
      <c r="AA545" s="53"/>
      <c r="AB545" s="53"/>
      <c r="AG545" t="str">
        <f t="shared" ref="AG545:AG557" si="201">A545</f>
        <v>Abington</v>
      </c>
      <c r="AH545" t="s">
        <v>529</v>
      </c>
      <c r="AI545">
        <v>8</v>
      </c>
      <c r="AK545">
        <v>2</v>
      </c>
      <c r="AL545" s="91">
        <v>25</v>
      </c>
      <c r="AM545" s="93">
        <v>23</v>
      </c>
      <c r="AN545" s="93">
        <v>5</v>
      </c>
      <c r="AO545" s="96">
        <v>170</v>
      </c>
      <c r="AP545" s="96">
        <f t="shared" ref="AP545:AP559" si="202">AL545*1000+AM545</f>
        <v>25023</v>
      </c>
      <c r="AQ545" t="s">
        <v>298</v>
      </c>
      <c r="AR545">
        <f t="shared" ref="AR545:AR608" si="203">AL545*100000+AO545</f>
        <v>2500170</v>
      </c>
      <c r="AS545" s="1">
        <v>241</v>
      </c>
      <c r="AU545" s="1"/>
      <c r="AX545" s="117"/>
    </row>
    <row r="546" spans="1:50" ht="14" hidden="1" customHeight="1" outlineLevel="1" x14ac:dyDescent="0.2">
      <c r="A546" s="54" t="s">
        <v>523</v>
      </c>
      <c r="B546" s="9" t="s">
        <v>558</v>
      </c>
      <c r="C546" s="1">
        <f t="shared" si="194"/>
        <v>13772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 t="shared" si="195"/>
        <v>0</v>
      </c>
      <c r="G546" s="1">
        <f t="shared" si="196"/>
        <v>7790</v>
      </c>
      <c r="H546" s="2">
        <f t="shared" si="169"/>
        <v>0.56564042985768226</v>
      </c>
      <c r="I546" s="8"/>
      <c r="J546" s="2">
        <f t="shared" si="197"/>
        <v>0.77918966018007552</v>
      </c>
      <c r="K546" s="2">
        <f t="shared" si="198"/>
        <v>0.21354923032239326</v>
      </c>
      <c r="L546" s="2">
        <f t="shared" si="199"/>
        <v>0</v>
      </c>
      <c r="M546" s="2">
        <f t="shared" si="200"/>
        <v>7.2611094975312263E-3</v>
      </c>
      <c r="N546" s="53">
        <v>10731</v>
      </c>
      <c r="O546" s="53">
        <v>2941</v>
      </c>
      <c r="X546" s="53">
        <v>16</v>
      </c>
      <c r="Y546" s="53">
        <v>84</v>
      </c>
      <c r="Z546" s="53"/>
      <c r="AA546" s="53"/>
      <c r="AB546" s="53"/>
      <c r="AG546" t="str">
        <f t="shared" si="201"/>
        <v>Acton</v>
      </c>
      <c r="AH546" t="s">
        <v>1547</v>
      </c>
      <c r="AI546">
        <v>3</v>
      </c>
      <c r="AK546">
        <v>2</v>
      </c>
      <c r="AL546" s="91">
        <v>25</v>
      </c>
      <c r="AM546" s="93">
        <v>17</v>
      </c>
      <c r="AN546" s="93">
        <v>5</v>
      </c>
      <c r="AO546" s="96">
        <v>380</v>
      </c>
      <c r="AP546" s="96">
        <f t="shared" si="202"/>
        <v>25017</v>
      </c>
      <c r="AQ546" t="s">
        <v>298</v>
      </c>
      <c r="AR546">
        <f t="shared" si="203"/>
        <v>2500380</v>
      </c>
      <c r="AS546" s="1">
        <v>246</v>
      </c>
      <c r="AU546" s="1"/>
      <c r="AX546" s="117"/>
    </row>
    <row r="547" spans="1:50" ht="14" hidden="1" customHeight="1" outlineLevel="1" x14ac:dyDescent="0.2">
      <c r="A547" s="54" t="s">
        <v>613</v>
      </c>
      <c r="B547" s="9" t="s">
        <v>558</v>
      </c>
      <c r="C547" s="1">
        <f t="shared" si="194"/>
        <v>5900</v>
      </c>
      <c r="D547" s="7">
        <f>IF(N547&gt;0, RANK(N547,(N547:P547,Q547:AE547)),0)</f>
        <v>2</v>
      </c>
      <c r="E547" s="7">
        <f>IF(O547&gt;0,RANK(O547,(N547:P547,Q547:AE547)),0)</f>
        <v>1</v>
      </c>
      <c r="F547" s="7">
        <f t="shared" si="195"/>
        <v>0</v>
      </c>
      <c r="G547" s="1">
        <f t="shared" si="196"/>
        <v>95</v>
      </c>
      <c r="H547" s="2">
        <f t="shared" si="169"/>
        <v>1.6101694915254237E-2</v>
      </c>
      <c r="I547" s="8"/>
      <c r="J547" s="2">
        <f t="shared" si="197"/>
        <v>0.48644067796610169</v>
      </c>
      <c r="K547" s="2">
        <f t="shared" si="198"/>
        <v>0.50254237288135595</v>
      </c>
      <c r="L547" s="2">
        <f t="shared" si="199"/>
        <v>0</v>
      </c>
      <c r="M547" s="2">
        <f t="shared" si="200"/>
        <v>1.1016949152542366E-2</v>
      </c>
      <c r="N547" s="53">
        <v>2870</v>
      </c>
      <c r="O547" s="53">
        <v>2965</v>
      </c>
      <c r="X547" s="53">
        <v>3</v>
      </c>
      <c r="Y547" s="53">
        <v>62</v>
      </c>
      <c r="Z547" s="53"/>
      <c r="AA547" s="53"/>
      <c r="AB547" s="53"/>
      <c r="AG547" t="str">
        <f t="shared" si="201"/>
        <v>Acushnet</v>
      </c>
      <c r="AH547" t="s">
        <v>1961</v>
      </c>
      <c r="AI547">
        <v>9</v>
      </c>
      <c r="AK547">
        <v>2</v>
      </c>
      <c r="AL547" s="91">
        <v>25</v>
      </c>
      <c r="AM547" s="93">
        <v>5</v>
      </c>
      <c r="AN547" s="93">
        <v>5</v>
      </c>
      <c r="AO547" s="96">
        <v>520</v>
      </c>
      <c r="AP547" s="96">
        <f t="shared" si="202"/>
        <v>25005</v>
      </c>
      <c r="AQ547" t="s">
        <v>298</v>
      </c>
      <c r="AR547">
        <f t="shared" si="203"/>
        <v>2500520</v>
      </c>
      <c r="AS547" s="1">
        <v>226</v>
      </c>
      <c r="AU547" s="1"/>
      <c r="AX547" s="117"/>
    </row>
    <row r="548" spans="1:50" ht="14" hidden="1" customHeight="1" outlineLevel="1" x14ac:dyDescent="0.2">
      <c r="A548" s="54" t="s">
        <v>1140</v>
      </c>
      <c r="B548" s="9" t="s">
        <v>558</v>
      </c>
      <c r="C548" s="1">
        <f t="shared" si="194"/>
        <v>4363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 t="shared" si="195"/>
        <v>0</v>
      </c>
      <c r="G548" s="1">
        <f t="shared" si="196"/>
        <v>1590</v>
      </c>
      <c r="H548" s="2">
        <f t="shared" si="169"/>
        <v>0.36442814577125832</v>
      </c>
      <c r="I548" s="8"/>
      <c r="J548" s="2">
        <f t="shared" si="197"/>
        <v>0.67568187027274806</v>
      </c>
      <c r="K548" s="2">
        <f t="shared" si="198"/>
        <v>0.3112537245014898</v>
      </c>
      <c r="L548" s="2">
        <f t="shared" si="199"/>
        <v>0</v>
      </c>
      <c r="M548" s="2">
        <f t="shared" si="200"/>
        <v>1.3064405225762132E-2</v>
      </c>
      <c r="N548" s="53">
        <v>2948</v>
      </c>
      <c r="O548" s="53">
        <v>1358</v>
      </c>
      <c r="X548" s="53">
        <v>0</v>
      </c>
      <c r="Y548" s="53">
        <v>57</v>
      </c>
      <c r="Z548" s="53"/>
      <c r="AA548" s="53"/>
      <c r="AB548" s="53"/>
      <c r="AG548" t="str">
        <f t="shared" si="201"/>
        <v>Adams</v>
      </c>
      <c r="AH548" t="s">
        <v>1310</v>
      </c>
      <c r="AI548">
        <v>1</v>
      </c>
      <c r="AK548">
        <v>2</v>
      </c>
      <c r="AL548" s="91">
        <v>25</v>
      </c>
      <c r="AM548" s="93">
        <v>3</v>
      </c>
      <c r="AN548" s="93">
        <v>5</v>
      </c>
      <c r="AO548" s="96">
        <v>555</v>
      </c>
      <c r="AP548" s="96">
        <f t="shared" si="202"/>
        <v>25003</v>
      </c>
      <c r="AQ548" t="s">
        <v>298</v>
      </c>
      <c r="AR548">
        <f t="shared" si="203"/>
        <v>2500555</v>
      </c>
      <c r="AS548" s="1">
        <v>105</v>
      </c>
      <c r="AU548" s="1"/>
      <c r="AX548" s="117"/>
    </row>
    <row r="549" spans="1:50" ht="14" hidden="1" customHeight="1" outlineLevel="1" x14ac:dyDescent="0.2">
      <c r="A549" s="54" t="s">
        <v>1572</v>
      </c>
      <c r="B549" s="9" t="s">
        <v>558</v>
      </c>
      <c r="C549" s="1">
        <f t="shared" si="194"/>
        <v>15647</v>
      </c>
      <c r="D549" s="7">
        <f>IF(N549&gt;0, RANK(N549,(N549:P549,Q549:AE549)),0)</f>
        <v>2</v>
      </c>
      <c r="E549" s="7">
        <f>IF(O549&gt;0,RANK(O549,(N549:P549,Q549:AE549)),0)</f>
        <v>1</v>
      </c>
      <c r="F549" s="7">
        <f t="shared" si="195"/>
        <v>0</v>
      </c>
      <c r="G549" s="1">
        <f t="shared" si="196"/>
        <v>469</v>
      </c>
      <c r="H549" s="2">
        <f t="shared" si="169"/>
        <v>2.9973796893973285E-2</v>
      </c>
      <c r="I549" s="8"/>
      <c r="J549" s="2">
        <f t="shared" si="197"/>
        <v>0.47644915958330669</v>
      </c>
      <c r="K549" s="2">
        <f t="shared" si="198"/>
        <v>0.50642295647727997</v>
      </c>
      <c r="L549" s="2">
        <f t="shared" si="199"/>
        <v>0</v>
      </c>
      <c r="M549" s="2">
        <f t="shared" si="200"/>
        <v>1.7127883939413335E-2</v>
      </c>
      <c r="N549" s="53">
        <v>7455</v>
      </c>
      <c r="O549" s="53">
        <v>7924</v>
      </c>
      <c r="X549" s="53">
        <v>32</v>
      </c>
      <c r="Y549" s="53">
        <v>236</v>
      </c>
      <c r="Z549" s="53"/>
      <c r="AA549" s="53"/>
      <c r="AB549" s="53"/>
      <c r="AG549" t="str">
        <f t="shared" si="201"/>
        <v>Agawam</v>
      </c>
      <c r="AH549" t="s">
        <v>130</v>
      </c>
      <c r="AI549">
        <v>1</v>
      </c>
      <c r="AK549">
        <v>2</v>
      </c>
      <c r="AL549" s="91">
        <v>25</v>
      </c>
      <c r="AM549" s="93">
        <v>13</v>
      </c>
      <c r="AN549" s="93">
        <v>5</v>
      </c>
      <c r="AO549" s="96">
        <v>765</v>
      </c>
      <c r="AP549" s="96">
        <f t="shared" si="202"/>
        <v>25013</v>
      </c>
      <c r="AQ549" t="s">
        <v>1921</v>
      </c>
      <c r="AR549">
        <f t="shared" si="203"/>
        <v>2500765</v>
      </c>
      <c r="AS549" s="1">
        <v>615</v>
      </c>
      <c r="AU549" s="1"/>
      <c r="AX549" s="117"/>
    </row>
    <row r="550" spans="1:50" ht="14" hidden="1" customHeight="1" outlineLevel="1" x14ac:dyDescent="0.2">
      <c r="A550" s="54" t="s">
        <v>2204</v>
      </c>
      <c r="B550" s="9" t="s">
        <v>558</v>
      </c>
      <c r="C550" s="1">
        <f t="shared" si="194"/>
        <v>330</v>
      </c>
      <c r="D550" s="7">
        <f>IF(N550&gt;0, RANK(N550,(N550:P550,Q550:AE550)),0)</f>
        <v>1</v>
      </c>
      <c r="E550" s="7">
        <f>IF(O550&gt;0,RANK(O550,(N550:P550,Q550:AE550)),0)</f>
        <v>2</v>
      </c>
      <c r="F550" s="7">
        <f t="shared" si="195"/>
        <v>0</v>
      </c>
      <c r="G550" s="1">
        <f t="shared" si="196"/>
        <v>209</v>
      </c>
      <c r="H550" s="2">
        <f t="shared" si="169"/>
        <v>0.6333333333333333</v>
      </c>
      <c r="I550" s="8"/>
      <c r="J550" s="2">
        <f t="shared" si="197"/>
        <v>0.80303030303030298</v>
      </c>
      <c r="K550" s="2">
        <f t="shared" si="198"/>
        <v>0.16969696969696971</v>
      </c>
      <c r="L550" s="2">
        <f t="shared" si="199"/>
        <v>0</v>
      </c>
      <c r="M550" s="2">
        <f t="shared" si="200"/>
        <v>2.727272727272731E-2</v>
      </c>
      <c r="N550" s="53">
        <v>265</v>
      </c>
      <c r="O550" s="53">
        <v>56</v>
      </c>
      <c r="X550" s="53">
        <v>7</v>
      </c>
      <c r="Y550" s="53">
        <v>2</v>
      </c>
      <c r="Z550" s="53"/>
      <c r="AA550" s="53"/>
      <c r="AB550" s="53"/>
      <c r="AG550" t="str">
        <f t="shared" si="201"/>
        <v>Alford</v>
      </c>
      <c r="AH550" t="s">
        <v>1310</v>
      </c>
      <c r="AI550">
        <v>1</v>
      </c>
      <c r="AK550">
        <v>2</v>
      </c>
      <c r="AL550" s="91">
        <v>25</v>
      </c>
      <c r="AM550" s="93">
        <v>3</v>
      </c>
      <c r="AN550" s="93">
        <v>10</v>
      </c>
      <c r="AO550" s="96">
        <v>975</v>
      </c>
      <c r="AP550" s="96">
        <f t="shared" si="202"/>
        <v>25003</v>
      </c>
      <c r="AQ550" t="s">
        <v>298</v>
      </c>
      <c r="AR550">
        <f t="shared" si="203"/>
        <v>2500975</v>
      </c>
      <c r="AS550" s="1">
        <v>0</v>
      </c>
      <c r="AU550" s="1"/>
      <c r="AX550" s="117"/>
    </row>
    <row r="551" spans="1:50" ht="14" hidden="1" customHeight="1" outlineLevel="1" x14ac:dyDescent="0.2">
      <c r="A551" s="54" t="s">
        <v>196</v>
      </c>
      <c r="B551" s="9" t="s">
        <v>558</v>
      </c>
      <c r="C551" s="1">
        <f t="shared" si="194"/>
        <v>10240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 t="shared" si="195"/>
        <v>0</v>
      </c>
      <c r="G551" s="1">
        <f t="shared" si="196"/>
        <v>3357</v>
      </c>
      <c r="H551" s="2">
        <f t="shared" si="169"/>
        <v>0.32783203124999999</v>
      </c>
      <c r="I551" s="8"/>
      <c r="J551" s="2">
        <f t="shared" si="197"/>
        <v>0.66103515624999998</v>
      </c>
      <c r="K551" s="2">
        <f t="shared" si="198"/>
        <v>0.33320312499999999</v>
      </c>
      <c r="L551" s="2">
        <f t="shared" si="199"/>
        <v>0</v>
      </c>
      <c r="M551" s="2">
        <f t="shared" si="200"/>
        <v>5.7617187500000333E-3</v>
      </c>
      <c r="N551" s="53">
        <v>6769</v>
      </c>
      <c r="O551" s="53">
        <v>3412</v>
      </c>
      <c r="X551" s="53">
        <v>10</v>
      </c>
      <c r="Y551" s="53">
        <v>49</v>
      </c>
      <c r="Z551" s="53"/>
      <c r="AA551" s="53"/>
      <c r="AB551" s="53"/>
      <c r="AG551" t="str">
        <f t="shared" si="201"/>
        <v>Amesbury</v>
      </c>
      <c r="AH551" t="s">
        <v>2455</v>
      </c>
      <c r="AI551">
        <v>6</v>
      </c>
      <c r="AK551">
        <v>2</v>
      </c>
      <c r="AL551" s="91">
        <v>25</v>
      </c>
      <c r="AM551" s="93">
        <v>9</v>
      </c>
      <c r="AN551" s="93">
        <v>5</v>
      </c>
      <c r="AO551" s="96">
        <v>1185</v>
      </c>
      <c r="AP551" s="96">
        <f t="shared" si="202"/>
        <v>25009</v>
      </c>
      <c r="AQ551" t="s">
        <v>1921</v>
      </c>
      <c r="AR551">
        <f t="shared" si="203"/>
        <v>2501185</v>
      </c>
      <c r="AS551" s="1">
        <v>222</v>
      </c>
      <c r="AU551" s="1"/>
      <c r="AX551" s="117"/>
    </row>
    <row r="552" spans="1:50" ht="14" hidden="1" customHeight="1" outlineLevel="1" x14ac:dyDescent="0.2">
      <c r="A552" s="54" t="s">
        <v>178</v>
      </c>
      <c r="B552" s="9" t="s">
        <v>558</v>
      </c>
      <c r="C552" s="1">
        <f t="shared" si="194"/>
        <v>11785</v>
      </c>
      <c r="D552" s="7">
        <f>IF(N552&gt;0, RANK(N552,(N552:P552,Q552:AE552)),0)</f>
        <v>1</v>
      </c>
      <c r="E552" s="7">
        <f>IF(O552&gt;0,RANK(O552,(N552:P552,Q552:AE552)),0)</f>
        <v>2</v>
      </c>
      <c r="F552" s="7">
        <f t="shared" si="195"/>
        <v>0</v>
      </c>
      <c r="G552" s="1">
        <f t="shared" si="196"/>
        <v>9858</v>
      </c>
      <c r="H552" s="2">
        <f t="shared" si="169"/>
        <v>0.83648705982180738</v>
      </c>
      <c r="I552" s="8"/>
      <c r="J552" s="2">
        <f t="shared" si="197"/>
        <v>0.91531607976240981</v>
      </c>
      <c r="K552" s="2">
        <f t="shared" si="198"/>
        <v>7.8829019940602457E-2</v>
      </c>
      <c r="L552" s="2">
        <f t="shared" si="199"/>
        <v>0</v>
      </c>
      <c r="M552" s="2">
        <f t="shared" si="200"/>
        <v>5.8549002969877362E-3</v>
      </c>
      <c r="N552" s="53">
        <v>10787</v>
      </c>
      <c r="O552" s="53">
        <v>929</v>
      </c>
      <c r="X552" s="53">
        <v>14</v>
      </c>
      <c r="Y552" s="53">
        <v>55</v>
      </c>
      <c r="Z552" s="53"/>
      <c r="AA552" s="53"/>
      <c r="AB552" s="53"/>
      <c r="AG552" t="str">
        <f t="shared" si="201"/>
        <v>Amherst</v>
      </c>
      <c r="AH552" t="s">
        <v>1975</v>
      </c>
      <c r="AI552">
        <v>2</v>
      </c>
      <c r="AK552">
        <v>2</v>
      </c>
      <c r="AL552" s="91">
        <v>25</v>
      </c>
      <c r="AM552" s="93">
        <v>15</v>
      </c>
      <c r="AN552" s="93">
        <v>5</v>
      </c>
      <c r="AO552" s="96">
        <v>1325</v>
      </c>
      <c r="AP552" s="96">
        <f t="shared" si="202"/>
        <v>25015</v>
      </c>
      <c r="AQ552" t="s">
        <v>298</v>
      </c>
      <c r="AR552">
        <f t="shared" si="203"/>
        <v>2501325</v>
      </c>
      <c r="AS552" s="1">
        <v>128</v>
      </c>
      <c r="AU552" s="1"/>
      <c r="AX552" s="117"/>
    </row>
    <row r="553" spans="1:50" ht="14" hidden="1" customHeight="1" outlineLevel="1" x14ac:dyDescent="0.2">
      <c r="A553" s="54" t="s">
        <v>319</v>
      </c>
      <c r="B553" s="9" t="s">
        <v>558</v>
      </c>
      <c r="C553" s="1">
        <f t="shared" si="194"/>
        <v>21527</v>
      </c>
      <c r="D553" s="7">
        <f>IF(N553&gt;0, RANK(N553,(N553:P553,Q553:AE553)),0)</f>
        <v>1</v>
      </c>
      <c r="E553" s="7">
        <f>IF(O553&gt;0,RANK(O553,(N553:P553,Q553:AE553)),0)</f>
        <v>2</v>
      </c>
      <c r="F553" s="7">
        <f t="shared" si="195"/>
        <v>0</v>
      </c>
      <c r="G553" s="1">
        <f t="shared" si="196"/>
        <v>6384</v>
      </c>
      <c r="H553" s="2">
        <f t="shared" si="169"/>
        <v>0.29655781112091789</v>
      </c>
      <c r="I553" s="8"/>
      <c r="J553" s="2">
        <f t="shared" si="197"/>
        <v>0.64356389650206713</v>
      </c>
      <c r="K553" s="2">
        <f t="shared" si="198"/>
        <v>0.34700608538114924</v>
      </c>
      <c r="L553" s="2">
        <f t="shared" si="199"/>
        <v>0</v>
      </c>
      <c r="M553" s="2">
        <f t="shared" si="200"/>
        <v>9.4300181167836228E-3</v>
      </c>
      <c r="N553" s="53">
        <v>13854</v>
      </c>
      <c r="O553" s="53">
        <v>7470</v>
      </c>
      <c r="X553" s="53">
        <v>66</v>
      </c>
      <c r="Y553" s="53">
        <v>137</v>
      </c>
      <c r="Z553" s="53"/>
      <c r="AA553" s="53"/>
      <c r="AB553" s="53"/>
      <c r="AG553" t="str">
        <f t="shared" si="201"/>
        <v>Andover</v>
      </c>
      <c r="AH553" t="s">
        <v>2455</v>
      </c>
      <c r="AK553">
        <v>2</v>
      </c>
      <c r="AL553" s="91">
        <v>25</v>
      </c>
      <c r="AM553" s="93">
        <v>9</v>
      </c>
      <c r="AN553" s="93">
        <v>10</v>
      </c>
      <c r="AO553" s="96">
        <v>1465</v>
      </c>
      <c r="AP553" s="96">
        <f t="shared" si="202"/>
        <v>25009</v>
      </c>
      <c r="AQ553" t="s">
        <v>298</v>
      </c>
      <c r="AR553">
        <f t="shared" si="203"/>
        <v>2501465</v>
      </c>
      <c r="AS553" s="1">
        <v>374</v>
      </c>
      <c r="AU553" s="1"/>
      <c r="AX553" s="117"/>
    </row>
    <row r="554" spans="1:50" ht="14" hidden="1" customHeight="1" outlineLevel="1" x14ac:dyDescent="0.2">
      <c r="A554" s="54" t="s">
        <v>2282</v>
      </c>
      <c r="B554" s="9" t="s">
        <v>558</v>
      </c>
      <c r="C554" s="1">
        <f t="shared" si="194"/>
        <v>355</v>
      </c>
      <c r="D554" s="7">
        <f>IF(N554&gt;0, RANK(N554,(N554:P554,Q554:AE554)),0)</f>
        <v>1</v>
      </c>
      <c r="E554" s="7">
        <f>IF(O554&gt;0,RANK(O554,(N554:P554,Q554:AE554)),0)</f>
        <v>2</v>
      </c>
      <c r="F554" s="7">
        <f t="shared" si="195"/>
        <v>0</v>
      </c>
      <c r="G554" s="1">
        <f t="shared" si="196"/>
        <v>267</v>
      </c>
      <c r="H554" s="2">
        <f t="shared" si="169"/>
        <v>0.75211267605633803</v>
      </c>
      <c r="I554" s="8"/>
      <c r="J554" s="2">
        <f t="shared" si="197"/>
        <v>0.87605633802816907</v>
      </c>
      <c r="K554" s="2">
        <f t="shared" si="198"/>
        <v>0.12394366197183099</v>
      </c>
      <c r="L554" s="2">
        <f t="shared" si="199"/>
        <v>0</v>
      </c>
      <c r="M554" s="2">
        <f t="shared" si="200"/>
        <v>-5.5511151231257827E-17</v>
      </c>
      <c r="N554" s="53">
        <v>311</v>
      </c>
      <c r="O554" s="53">
        <v>44</v>
      </c>
      <c r="X554" s="53">
        <v>0</v>
      </c>
      <c r="Y554" s="53">
        <v>0</v>
      </c>
      <c r="Z554" s="53"/>
      <c r="AA554" s="53"/>
      <c r="AB554" s="53"/>
      <c r="AG554" t="str">
        <f t="shared" si="201"/>
        <v>Aquinnah</v>
      </c>
      <c r="AH554" t="s">
        <v>565</v>
      </c>
      <c r="AI554">
        <v>9</v>
      </c>
      <c r="AK554">
        <v>2</v>
      </c>
      <c r="AL554" s="91">
        <v>25</v>
      </c>
      <c r="AM554" s="93">
        <v>7</v>
      </c>
      <c r="AN554" s="93">
        <v>3</v>
      </c>
      <c r="AO554" s="96">
        <v>1585</v>
      </c>
      <c r="AP554" s="96">
        <f t="shared" si="202"/>
        <v>25007</v>
      </c>
      <c r="AQ554" t="s">
        <v>298</v>
      </c>
      <c r="AR554">
        <f t="shared" si="203"/>
        <v>2501585</v>
      </c>
      <c r="AS554" s="1">
        <v>0</v>
      </c>
      <c r="AU554" s="1"/>
      <c r="AX554" s="117"/>
    </row>
    <row r="555" spans="1:50" ht="14" hidden="1" customHeight="1" outlineLevel="1" x14ac:dyDescent="0.2">
      <c r="A555" s="54" t="s">
        <v>486</v>
      </c>
      <c r="B555" s="9" t="s">
        <v>558</v>
      </c>
      <c r="C555" s="1">
        <f t="shared" si="194"/>
        <v>28286</v>
      </c>
      <c r="D555" s="7">
        <f>IF(N555&gt;0, RANK(N555,(N555:P555,Q555:AE555)),0)</f>
        <v>1</v>
      </c>
      <c r="E555" s="7">
        <f>IF(O555&gt;0,RANK(O555,(N555:P555,Q555:AE555)),0)</f>
        <v>2</v>
      </c>
      <c r="F555" s="7">
        <f t="shared" si="195"/>
        <v>0</v>
      </c>
      <c r="G555" s="1">
        <f t="shared" si="196"/>
        <v>18758</v>
      </c>
      <c r="H555" s="2">
        <f t="shared" si="169"/>
        <v>0.66315491762709466</v>
      </c>
      <c r="I555" s="8"/>
      <c r="J555" s="2">
        <f t="shared" si="197"/>
        <v>0.82927950222725022</v>
      </c>
      <c r="K555" s="2">
        <f t="shared" si="198"/>
        <v>0.16612458460015556</v>
      </c>
      <c r="L555" s="2">
        <f t="shared" si="199"/>
        <v>0</v>
      </c>
      <c r="M555" s="2">
        <f t="shared" si="200"/>
        <v>4.5959131725942237E-3</v>
      </c>
      <c r="N555" s="53">
        <v>23457</v>
      </c>
      <c r="O555" s="53">
        <v>4699</v>
      </c>
      <c r="X555" s="53">
        <v>16</v>
      </c>
      <c r="Y555" s="53">
        <v>114</v>
      </c>
      <c r="Z555" s="53"/>
      <c r="AA555" s="53"/>
      <c r="AB555" s="53"/>
      <c r="AG555" t="str">
        <f t="shared" si="201"/>
        <v>Arlington</v>
      </c>
      <c r="AH555" t="s">
        <v>1547</v>
      </c>
      <c r="AI555">
        <v>5</v>
      </c>
      <c r="AK555">
        <v>2</v>
      </c>
      <c r="AL555" s="91">
        <v>25</v>
      </c>
      <c r="AM555" s="93">
        <v>17</v>
      </c>
      <c r="AN555" s="93">
        <v>10</v>
      </c>
      <c r="AO555" s="96">
        <v>1605</v>
      </c>
      <c r="AP555" s="96">
        <f t="shared" si="202"/>
        <v>25017</v>
      </c>
      <c r="AQ555" t="s">
        <v>298</v>
      </c>
      <c r="AR555">
        <f t="shared" si="203"/>
        <v>2501605</v>
      </c>
      <c r="AS555" s="1">
        <v>473</v>
      </c>
      <c r="AU555" s="1"/>
      <c r="AX555" s="117"/>
    </row>
    <row r="556" spans="1:50" ht="14" hidden="1" customHeight="1" outlineLevel="1" x14ac:dyDescent="0.2">
      <c r="A556" s="54" t="s">
        <v>197</v>
      </c>
      <c r="B556" s="9" t="s">
        <v>558</v>
      </c>
      <c r="C556" s="1">
        <f t="shared" si="194"/>
        <v>3771</v>
      </c>
      <c r="D556" s="7">
        <f>IF(N556&gt;0, RANK(N556,(N556:P556,Q556:AE556)),0)</f>
        <v>1</v>
      </c>
      <c r="E556" s="7">
        <f>IF(O556&gt;0,RANK(O556,(N556:P556,Q556:AE556)),0)</f>
        <v>2</v>
      </c>
      <c r="F556" s="7">
        <f t="shared" si="195"/>
        <v>0</v>
      </c>
      <c r="G556" s="1">
        <f t="shared" si="196"/>
        <v>431</v>
      </c>
      <c r="H556" s="2">
        <f t="shared" si="169"/>
        <v>0.11429329090426943</v>
      </c>
      <c r="I556" s="8"/>
      <c r="J556" s="2">
        <f t="shared" si="197"/>
        <v>0.54017501988862371</v>
      </c>
      <c r="K556" s="2">
        <f t="shared" si="198"/>
        <v>0.42588172898435428</v>
      </c>
      <c r="L556" s="2">
        <f t="shared" si="199"/>
        <v>0</v>
      </c>
      <c r="M556" s="2">
        <f t="shared" si="200"/>
        <v>3.3943251127022012E-2</v>
      </c>
      <c r="N556" s="53">
        <v>2037</v>
      </c>
      <c r="O556" s="53">
        <v>1606</v>
      </c>
      <c r="X556" s="53">
        <v>12</v>
      </c>
      <c r="Y556" s="53">
        <v>116</v>
      </c>
      <c r="Z556" s="53"/>
      <c r="AA556" s="53"/>
      <c r="AB556" s="53"/>
      <c r="AG556" t="str">
        <f t="shared" si="201"/>
        <v>Ashburnham</v>
      </c>
      <c r="AH556" s="9" t="s">
        <v>955</v>
      </c>
      <c r="AI556">
        <v>3</v>
      </c>
      <c r="AK556">
        <v>2</v>
      </c>
      <c r="AL556" s="91">
        <v>25</v>
      </c>
      <c r="AM556" s="93">
        <v>27</v>
      </c>
      <c r="AN556" s="93">
        <v>5</v>
      </c>
      <c r="AO556" s="96">
        <v>1885</v>
      </c>
      <c r="AP556" s="96">
        <f t="shared" si="202"/>
        <v>25027</v>
      </c>
      <c r="AQ556" t="s">
        <v>298</v>
      </c>
      <c r="AR556">
        <f t="shared" si="203"/>
        <v>2501885</v>
      </c>
      <c r="AS556" s="1">
        <v>66</v>
      </c>
      <c r="AU556" s="1"/>
      <c r="AX556" s="117"/>
    </row>
    <row r="557" spans="1:50" ht="14" hidden="1" customHeight="1" outlineLevel="1" x14ac:dyDescent="0.2">
      <c r="A557" s="54" t="s">
        <v>1164</v>
      </c>
      <c r="B557" s="9" t="s">
        <v>558</v>
      </c>
      <c r="C557" s="1">
        <f t="shared" si="194"/>
        <v>1997</v>
      </c>
      <c r="D557" s="7">
        <f>IF(N557&gt;0, RANK(N557,(N557:P557,Q557:AE557)),0)</f>
        <v>1</v>
      </c>
      <c r="E557" s="7">
        <f>IF(O557&gt;0,RANK(O557,(N557:P557,Q557:AE557)),0)</f>
        <v>2</v>
      </c>
      <c r="F557" s="7">
        <f t="shared" si="195"/>
        <v>0</v>
      </c>
      <c r="G557" s="1">
        <f t="shared" si="196"/>
        <v>2</v>
      </c>
      <c r="H557" s="2">
        <f t="shared" ref="H557:H620" si="204">IF(C557&gt;0,G557/C557,0)</f>
        <v>1.00150225338007E-3</v>
      </c>
      <c r="I557" s="8"/>
      <c r="J557" s="2">
        <f t="shared" si="197"/>
        <v>0.48322483725588383</v>
      </c>
      <c r="K557" s="2">
        <f t="shared" si="198"/>
        <v>0.48222333500250375</v>
      </c>
      <c r="L557" s="2">
        <f t="shared" si="199"/>
        <v>0</v>
      </c>
      <c r="M557" s="2">
        <f t="shared" si="200"/>
        <v>3.4551827741612418E-2</v>
      </c>
      <c r="N557" s="53">
        <v>965</v>
      </c>
      <c r="O557" s="53">
        <v>963</v>
      </c>
      <c r="X557" s="53">
        <v>3</v>
      </c>
      <c r="Y557" s="53">
        <v>66</v>
      </c>
      <c r="Z557" s="53"/>
      <c r="AA557" s="53"/>
      <c r="AB557" s="53"/>
      <c r="AG557" t="str">
        <f t="shared" si="201"/>
        <v>Ashby</v>
      </c>
      <c r="AH557" t="s">
        <v>1547</v>
      </c>
      <c r="AI557">
        <v>3</v>
      </c>
      <c r="AK557">
        <v>2</v>
      </c>
      <c r="AL557" s="91">
        <v>25</v>
      </c>
      <c r="AM557" s="93">
        <v>17</v>
      </c>
      <c r="AN557" s="93">
        <v>15</v>
      </c>
      <c r="AO557" s="96">
        <v>1955</v>
      </c>
      <c r="AP557" s="96">
        <f t="shared" si="202"/>
        <v>25017</v>
      </c>
      <c r="AQ557" t="s">
        <v>298</v>
      </c>
      <c r="AR557">
        <f t="shared" si="203"/>
        <v>2501955</v>
      </c>
      <c r="AS557" s="1">
        <v>35</v>
      </c>
      <c r="AU557" s="1"/>
      <c r="AX557" s="117"/>
    </row>
    <row r="558" spans="1:50" ht="14" hidden="1" customHeight="1" outlineLevel="1" x14ac:dyDescent="0.2">
      <c r="A558" s="54" t="s">
        <v>1020</v>
      </c>
      <c r="B558" s="9" t="s">
        <v>558</v>
      </c>
      <c r="C558" s="1">
        <f t="shared" si="194"/>
        <v>1210</v>
      </c>
      <c r="D558" s="7">
        <f>IF(N558&gt;0, RANK(N558,(N558:P558,Q558:AE558)),0)</f>
        <v>1</v>
      </c>
      <c r="E558" s="7">
        <f>IF(O558&gt;0,RANK(O558,(N558:P558,Q558:AE558)),0)</f>
        <v>2</v>
      </c>
      <c r="F558" s="7">
        <f t="shared" si="195"/>
        <v>0</v>
      </c>
      <c r="G558" s="1">
        <f t="shared" si="196"/>
        <v>762</v>
      </c>
      <c r="H558" s="2">
        <f t="shared" si="204"/>
        <v>0.62975206611570245</v>
      </c>
      <c r="I558" s="8"/>
      <c r="J558" s="2">
        <f t="shared" si="197"/>
        <v>0.81074380165289262</v>
      </c>
      <c r="K558" s="2">
        <f t="shared" si="198"/>
        <v>0.18099173553719008</v>
      </c>
      <c r="L558" s="2">
        <f t="shared" si="199"/>
        <v>0</v>
      </c>
      <c r="M558" s="2">
        <f t="shared" si="200"/>
        <v>8.2644628099173001E-3</v>
      </c>
      <c r="N558" s="53">
        <v>981</v>
      </c>
      <c r="O558" s="53">
        <v>219</v>
      </c>
      <c r="X558" s="53">
        <v>0</v>
      </c>
      <c r="Y558" s="53">
        <v>10</v>
      </c>
      <c r="Z558" s="53"/>
      <c r="AA558" s="53"/>
      <c r="AB558" s="53"/>
      <c r="AG558" t="str">
        <f t="shared" ref="AG558:AG621" si="205">A558</f>
        <v>Ashfield</v>
      </c>
      <c r="AH558" t="s">
        <v>2356</v>
      </c>
      <c r="AI558">
        <v>1</v>
      </c>
      <c r="AK558">
        <v>2</v>
      </c>
      <c r="AL558" s="91">
        <v>25</v>
      </c>
      <c r="AM558" s="93">
        <v>11</v>
      </c>
      <c r="AN558" s="93">
        <v>5</v>
      </c>
      <c r="AO558" s="96">
        <v>2095</v>
      </c>
      <c r="AP558" s="96">
        <f t="shared" si="202"/>
        <v>25011</v>
      </c>
      <c r="AQ558" t="s">
        <v>298</v>
      </c>
      <c r="AR558">
        <f t="shared" si="203"/>
        <v>2502095</v>
      </c>
      <c r="AS558" s="1">
        <v>20</v>
      </c>
      <c r="AU558" s="1"/>
      <c r="AX558" s="117"/>
    </row>
    <row r="559" spans="1:50" ht="14" hidden="1" customHeight="1" outlineLevel="1" x14ac:dyDescent="0.2">
      <c r="A559" s="54" t="s">
        <v>2523</v>
      </c>
      <c r="B559" s="9" t="s">
        <v>558</v>
      </c>
      <c r="C559" s="1">
        <f t="shared" si="194"/>
        <v>10315</v>
      </c>
      <c r="D559" s="7">
        <f>IF(N559&gt;0, RANK(N559,(N559:P559,Q559:AE559)),0)</f>
        <v>1</v>
      </c>
      <c r="E559" s="7">
        <f>IF(O559&gt;0,RANK(O559,(N559:P559,Q559:AE559)),0)</f>
        <v>2</v>
      </c>
      <c r="F559" s="7">
        <f t="shared" si="195"/>
        <v>0</v>
      </c>
      <c r="G559" s="1">
        <f t="shared" si="196"/>
        <v>3860</v>
      </c>
      <c r="H559" s="2">
        <f t="shared" si="204"/>
        <v>0.37421231216674744</v>
      </c>
      <c r="I559" s="8"/>
      <c r="J559" s="2">
        <f t="shared" si="197"/>
        <v>0.68434318952981099</v>
      </c>
      <c r="K559" s="2">
        <f t="shared" si="198"/>
        <v>0.3101308773630635</v>
      </c>
      <c r="L559" s="2">
        <f t="shared" si="199"/>
        <v>0</v>
      </c>
      <c r="M559" s="2">
        <f t="shared" si="200"/>
        <v>5.5259331071255136E-3</v>
      </c>
      <c r="N559" s="53">
        <v>7059</v>
      </c>
      <c r="O559" s="53">
        <v>3199</v>
      </c>
      <c r="X559" s="53">
        <v>0</v>
      </c>
      <c r="Y559" s="53">
        <v>57</v>
      </c>
      <c r="Z559" s="53"/>
      <c r="AA559" s="53"/>
      <c r="AB559" s="53"/>
      <c r="AG559" t="str">
        <f t="shared" si="205"/>
        <v>Ashland</v>
      </c>
      <c r="AH559" t="s">
        <v>1547</v>
      </c>
      <c r="AI559">
        <v>5</v>
      </c>
      <c r="AK559">
        <v>2</v>
      </c>
      <c r="AL559" s="91">
        <v>25</v>
      </c>
      <c r="AM559" s="93">
        <v>17</v>
      </c>
      <c r="AN559" s="93">
        <v>20</v>
      </c>
      <c r="AO559" s="96">
        <v>2130</v>
      </c>
      <c r="AP559" s="96">
        <f t="shared" si="202"/>
        <v>25017</v>
      </c>
      <c r="AQ559" t="s">
        <v>298</v>
      </c>
      <c r="AR559">
        <f t="shared" si="203"/>
        <v>2502130</v>
      </c>
      <c r="AS559" s="1">
        <v>249</v>
      </c>
      <c r="AU559" s="1"/>
      <c r="AX559" s="117"/>
    </row>
    <row r="560" spans="1:50" ht="14" hidden="1" customHeight="1" outlineLevel="1" x14ac:dyDescent="0.2">
      <c r="A560" s="54" t="s">
        <v>1021</v>
      </c>
      <c r="B560" s="9" t="s">
        <v>558</v>
      </c>
      <c r="C560" s="1">
        <f t="shared" si="194"/>
        <v>5441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 t="shared" si="195"/>
        <v>0</v>
      </c>
      <c r="G560" s="1">
        <f t="shared" si="196"/>
        <v>307</v>
      </c>
      <c r="H560" s="2">
        <f t="shared" si="204"/>
        <v>5.6423451571402314E-2</v>
      </c>
      <c r="I560" s="8"/>
      <c r="J560" s="2">
        <f t="shared" si="197"/>
        <v>0.51442749494578199</v>
      </c>
      <c r="K560" s="2">
        <f t="shared" si="198"/>
        <v>0.45800404337437972</v>
      </c>
      <c r="L560" s="2">
        <f t="shared" si="199"/>
        <v>0</v>
      </c>
      <c r="M560" s="2">
        <f t="shared" si="200"/>
        <v>2.7568461679838285E-2</v>
      </c>
      <c r="N560" s="53">
        <v>2799</v>
      </c>
      <c r="O560" s="53">
        <v>2492</v>
      </c>
      <c r="X560" s="53">
        <v>7</v>
      </c>
      <c r="Y560" s="53">
        <v>143</v>
      </c>
      <c r="Z560" s="53"/>
      <c r="AA560" s="53"/>
      <c r="AB560" s="53"/>
      <c r="AG560" t="str">
        <f t="shared" si="205"/>
        <v>Athol</v>
      </c>
      <c r="AH560" s="9" t="s">
        <v>955</v>
      </c>
      <c r="AI560">
        <v>2</v>
      </c>
      <c r="AK560">
        <v>2</v>
      </c>
      <c r="AL560" s="91">
        <v>25</v>
      </c>
      <c r="AM560" s="93">
        <v>27</v>
      </c>
      <c r="AN560" s="93">
        <v>10</v>
      </c>
      <c r="AO560" s="96">
        <v>2480</v>
      </c>
      <c r="AP560" s="96">
        <f t="shared" ref="AP560:AP623" si="206">AL560*1000+AM560</f>
        <v>25027</v>
      </c>
      <c r="AQ560" t="s">
        <v>298</v>
      </c>
      <c r="AR560">
        <f t="shared" si="203"/>
        <v>2502480</v>
      </c>
      <c r="AS560" s="1">
        <v>90</v>
      </c>
      <c r="AU560" s="1"/>
      <c r="AX560" s="117"/>
    </row>
    <row r="561" spans="1:50" ht="14" hidden="1" customHeight="1" outlineLevel="1" x14ac:dyDescent="0.2">
      <c r="A561" s="54" t="s">
        <v>1017</v>
      </c>
      <c r="B561" s="9" t="s">
        <v>558</v>
      </c>
      <c r="C561" s="1">
        <f t="shared" si="194"/>
        <v>23176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 t="shared" si="195"/>
        <v>0</v>
      </c>
      <c r="G561" s="1">
        <f t="shared" si="196"/>
        <v>4495</v>
      </c>
      <c r="H561" s="2">
        <f t="shared" si="204"/>
        <v>0.19395063859164652</v>
      </c>
      <c r="I561" s="8"/>
      <c r="J561" s="2">
        <f t="shared" si="197"/>
        <v>0.59276838108387986</v>
      </c>
      <c r="K561" s="2">
        <f t="shared" si="198"/>
        <v>0.39881774249223334</v>
      </c>
      <c r="L561" s="2">
        <f t="shared" si="199"/>
        <v>0</v>
      </c>
      <c r="M561" s="2">
        <f t="shared" si="200"/>
        <v>8.4138764238868013E-3</v>
      </c>
      <c r="N561" s="53">
        <v>13738</v>
      </c>
      <c r="O561" s="53">
        <v>9243</v>
      </c>
      <c r="X561" s="53">
        <v>54</v>
      </c>
      <c r="Y561" s="53">
        <v>141</v>
      </c>
      <c r="Z561" s="53"/>
      <c r="AA561" s="53"/>
      <c r="AB561" s="53"/>
      <c r="AG561" t="str">
        <f t="shared" si="205"/>
        <v>Attleboro</v>
      </c>
      <c r="AH561" t="s">
        <v>1961</v>
      </c>
      <c r="AI561">
        <v>4</v>
      </c>
      <c r="AK561">
        <v>2</v>
      </c>
      <c r="AL561" s="91">
        <v>25</v>
      </c>
      <c r="AM561" s="93">
        <v>5</v>
      </c>
      <c r="AN561" s="93">
        <v>10</v>
      </c>
      <c r="AO561" s="96">
        <v>2690</v>
      </c>
      <c r="AP561" s="96">
        <f t="shared" si="206"/>
        <v>25005</v>
      </c>
      <c r="AQ561" t="s">
        <v>1921</v>
      </c>
      <c r="AR561">
        <f t="shared" si="203"/>
        <v>2502690</v>
      </c>
      <c r="AS561" s="1">
        <v>515</v>
      </c>
      <c r="AU561" s="1"/>
      <c r="AX561" s="117"/>
    </row>
    <row r="562" spans="1:50" ht="14" hidden="1" customHeight="1" outlineLevel="1" x14ac:dyDescent="0.2">
      <c r="A562" s="54" t="s">
        <v>2011</v>
      </c>
      <c r="B562" s="9" t="s">
        <v>558</v>
      </c>
      <c r="C562" s="1">
        <f t="shared" si="194"/>
        <v>10015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 t="shared" si="195"/>
        <v>0</v>
      </c>
      <c r="G562" s="1">
        <f t="shared" si="196"/>
        <v>1447</v>
      </c>
      <c r="H562" s="2">
        <f t="shared" si="204"/>
        <v>0.14448327508736894</v>
      </c>
      <c r="I562" s="8"/>
      <c r="J562" s="2">
        <f t="shared" si="197"/>
        <v>0.56595107338991513</v>
      </c>
      <c r="K562" s="2">
        <f t="shared" si="198"/>
        <v>0.42146779830254616</v>
      </c>
      <c r="L562" s="2">
        <f t="shared" si="199"/>
        <v>0</v>
      </c>
      <c r="M562" s="2">
        <f t="shared" si="200"/>
        <v>1.2581128307538714E-2</v>
      </c>
      <c r="N562" s="53">
        <v>5668</v>
      </c>
      <c r="O562" s="53">
        <v>4221</v>
      </c>
      <c r="X562" s="53">
        <v>11</v>
      </c>
      <c r="Y562" s="53">
        <v>115</v>
      </c>
      <c r="Z562" s="53"/>
      <c r="AA562" s="53"/>
      <c r="AB562" s="53"/>
      <c r="AG562" t="str">
        <f t="shared" si="205"/>
        <v>Auburn</v>
      </c>
      <c r="AH562" s="9" t="s">
        <v>955</v>
      </c>
      <c r="AI562">
        <v>2</v>
      </c>
      <c r="AK562">
        <v>2</v>
      </c>
      <c r="AL562" s="91">
        <v>25</v>
      </c>
      <c r="AM562" s="93">
        <v>27</v>
      </c>
      <c r="AN562" s="93">
        <v>15</v>
      </c>
      <c r="AO562" s="96">
        <v>2760</v>
      </c>
      <c r="AP562" s="96">
        <f t="shared" si="206"/>
        <v>25027</v>
      </c>
      <c r="AQ562" t="s">
        <v>298</v>
      </c>
      <c r="AR562">
        <f t="shared" si="203"/>
        <v>2502760</v>
      </c>
      <c r="AS562" s="1">
        <v>246</v>
      </c>
      <c r="AU562" s="1"/>
      <c r="AX562" s="117"/>
    </row>
    <row r="563" spans="1:50" ht="14" hidden="1" customHeight="1" outlineLevel="1" x14ac:dyDescent="0.2">
      <c r="A563" s="54" t="s">
        <v>2012</v>
      </c>
      <c r="B563" s="9" t="s">
        <v>558</v>
      </c>
      <c r="C563" s="1">
        <f t="shared" si="194"/>
        <v>2653</v>
      </c>
      <c r="D563" s="7">
        <f>IF(N563&gt;0, RANK(N563,(N563:P563,Q563:AE563)),0)</f>
        <v>1</v>
      </c>
      <c r="E563" s="7">
        <f>IF(O563&gt;0,RANK(O563,(N563:P563,Q563:AE563)),0)</f>
        <v>2</v>
      </c>
      <c r="F563" s="7">
        <f t="shared" si="195"/>
        <v>0</v>
      </c>
      <c r="G563" s="1">
        <f t="shared" si="196"/>
        <v>703</v>
      </c>
      <c r="H563" s="2">
        <f t="shared" si="204"/>
        <v>0.26498303807010931</v>
      </c>
      <c r="I563" s="8"/>
      <c r="J563" s="2">
        <f t="shared" si="197"/>
        <v>0.63022992838296266</v>
      </c>
      <c r="K563" s="2">
        <f t="shared" si="198"/>
        <v>0.3652468903128534</v>
      </c>
      <c r="L563" s="2">
        <f t="shared" si="199"/>
        <v>0</v>
      </c>
      <c r="M563" s="2">
        <f t="shared" si="200"/>
        <v>4.523181304183943E-3</v>
      </c>
      <c r="N563" s="53">
        <v>1672</v>
      </c>
      <c r="O563" s="53">
        <v>969</v>
      </c>
      <c r="X563" s="53">
        <v>2</v>
      </c>
      <c r="Y563" s="53">
        <v>10</v>
      </c>
      <c r="Z563" s="53"/>
      <c r="AA563" s="53"/>
      <c r="AB563" s="53"/>
      <c r="AG563" t="str">
        <f t="shared" si="205"/>
        <v>Avon</v>
      </c>
      <c r="AH563" t="s">
        <v>2285</v>
      </c>
      <c r="AI563">
        <v>8</v>
      </c>
      <c r="AK563">
        <v>2</v>
      </c>
      <c r="AL563" s="91">
        <v>25</v>
      </c>
      <c r="AM563" s="93">
        <v>21</v>
      </c>
      <c r="AN563" s="93">
        <v>5</v>
      </c>
      <c r="AO563" s="96">
        <v>2935</v>
      </c>
      <c r="AP563" s="96">
        <f t="shared" si="206"/>
        <v>25021</v>
      </c>
      <c r="AQ563" t="s">
        <v>298</v>
      </c>
      <c r="AR563">
        <f t="shared" si="203"/>
        <v>2502935</v>
      </c>
      <c r="AS563" s="1">
        <v>70</v>
      </c>
      <c r="AU563" s="1"/>
      <c r="AX563" s="117"/>
    </row>
    <row r="564" spans="1:50" ht="14" hidden="1" customHeight="1" outlineLevel="1" x14ac:dyDescent="0.2">
      <c r="A564" s="54" t="s">
        <v>2372</v>
      </c>
      <c r="B564" s="9" t="s">
        <v>558</v>
      </c>
      <c r="C564" s="1">
        <f t="shared" si="194"/>
        <v>4566</v>
      </c>
      <c r="D564" s="7">
        <f>IF(N564&gt;0, RANK(N564,(N564:P564,Q564:AE564)),0)</f>
        <v>1</v>
      </c>
      <c r="E564" s="7">
        <f>IF(O564&gt;0,RANK(O564,(N564:P564,Q564:AE564)),0)</f>
        <v>2</v>
      </c>
      <c r="F564" s="7">
        <f t="shared" si="195"/>
        <v>0</v>
      </c>
      <c r="G564" s="1">
        <f t="shared" si="196"/>
        <v>1369</v>
      </c>
      <c r="H564" s="2">
        <f t="shared" si="204"/>
        <v>0.29982479194042927</v>
      </c>
      <c r="I564" s="8"/>
      <c r="J564" s="2">
        <f t="shared" si="197"/>
        <v>0.64476565922032414</v>
      </c>
      <c r="K564" s="2">
        <f t="shared" si="198"/>
        <v>0.34494086727989487</v>
      </c>
      <c r="L564" s="2">
        <f t="shared" si="199"/>
        <v>0</v>
      </c>
      <c r="M564" s="2">
        <f t="shared" si="200"/>
        <v>1.0293473499780992E-2</v>
      </c>
      <c r="N564" s="53">
        <v>2944</v>
      </c>
      <c r="O564" s="53">
        <v>1575</v>
      </c>
      <c r="X564" s="53">
        <v>25</v>
      </c>
      <c r="Y564" s="53">
        <v>22</v>
      </c>
      <c r="Z564" s="53"/>
      <c r="AA564" s="53"/>
      <c r="AB564" s="53"/>
      <c r="AG564" t="str">
        <f t="shared" si="205"/>
        <v>Ayer</v>
      </c>
      <c r="AH564" t="s">
        <v>1547</v>
      </c>
      <c r="AI564">
        <v>3</v>
      </c>
      <c r="AK564">
        <v>2</v>
      </c>
      <c r="AL564" s="91">
        <v>25</v>
      </c>
      <c r="AM564" s="93">
        <v>17</v>
      </c>
      <c r="AN564" s="93">
        <v>25</v>
      </c>
      <c r="AO564" s="96">
        <v>3005</v>
      </c>
      <c r="AP564" s="96">
        <f t="shared" si="206"/>
        <v>25017</v>
      </c>
      <c r="AQ564" t="s">
        <v>298</v>
      </c>
      <c r="AR564">
        <f t="shared" si="203"/>
        <v>2503005</v>
      </c>
      <c r="AS564" s="1">
        <v>87</v>
      </c>
      <c r="AU564" s="1"/>
      <c r="AX564" s="117"/>
    </row>
    <row r="565" spans="1:50" ht="14" hidden="1" customHeight="1" outlineLevel="1" x14ac:dyDescent="0.2">
      <c r="A565" s="54" t="s">
        <v>43</v>
      </c>
      <c r="B565" s="9" t="s">
        <v>558</v>
      </c>
      <c r="C565" s="1">
        <f t="shared" si="194"/>
        <v>28131</v>
      </c>
      <c r="D565" s="7">
        <f>IF(N565&gt;0, RANK(N565,(N565:P565,Q565:AE565)),0)</f>
        <v>1</v>
      </c>
      <c r="E565" s="7">
        <f>IF(O565&gt;0,RANK(O565,(N565:P565,Q565:AE565)),0)</f>
        <v>2</v>
      </c>
      <c r="F565" s="7">
        <f t="shared" si="195"/>
        <v>0</v>
      </c>
      <c r="G565" s="1">
        <f t="shared" si="196"/>
        <v>4291</v>
      </c>
      <c r="H565" s="2">
        <f t="shared" si="204"/>
        <v>0.15253634780135794</v>
      </c>
      <c r="I565" s="8"/>
      <c r="J565" s="2">
        <f t="shared" si="197"/>
        <v>0.5734954320855995</v>
      </c>
      <c r="K565" s="2">
        <f t="shared" si="198"/>
        <v>0.42095908428424156</v>
      </c>
      <c r="L565" s="2">
        <f t="shared" si="199"/>
        <v>0</v>
      </c>
      <c r="M565" s="2">
        <f t="shared" si="200"/>
        <v>5.5454836301589427E-3</v>
      </c>
      <c r="N565" s="53">
        <v>16133</v>
      </c>
      <c r="O565" s="53">
        <v>11842</v>
      </c>
      <c r="X565" s="53">
        <v>20</v>
      </c>
      <c r="Y565" s="53">
        <v>136</v>
      </c>
      <c r="Z565" s="53"/>
      <c r="AA565" s="53"/>
      <c r="AB565" s="53"/>
      <c r="AG565" t="str">
        <f t="shared" si="205"/>
        <v>Barnstable</v>
      </c>
      <c r="AH565" t="s">
        <v>43</v>
      </c>
      <c r="AI565">
        <v>9</v>
      </c>
      <c r="AK565">
        <v>2</v>
      </c>
      <c r="AL565" s="91">
        <v>25</v>
      </c>
      <c r="AM565" s="93">
        <v>1</v>
      </c>
      <c r="AN565" s="93">
        <v>5</v>
      </c>
      <c r="AO565" s="96">
        <v>3600</v>
      </c>
      <c r="AP565" s="96">
        <f t="shared" si="206"/>
        <v>25001</v>
      </c>
      <c r="AQ565" t="s">
        <v>1921</v>
      </c>
      <c r="AR565">
        <f t="shared" si="203"/>
        <v>2503600</v>
      </c>
      <c r="AS565" s="1">
        <v>553</v>
      </c>
      <c r="AU565" s="1"/>
      <c r="AX565" s="117"/>
    </row>
    <row r="566" spans="1:50" ht="14" hidden="1" customHeight="1" outlineLevel="1" x14ac:dyDescent="0.2">
      <c r="A566" s="54" t="s">
        <v>2373</v>
      </c>
      <c r="B566" s="9" t="s">
        <v>558</v>
      </c>
      <c r="C566" s="1">
        <f t="shared" si="194"/>
        <v>3114</v>
      </c>
      <c r="D566" s="7">
        <f>IF(N566&gt;0, RANK(N566,(N566:P566,Q566:AE566)),0)</f>
        <v>1</v>
      </c>
      <c r="E566" s="7">
        <f>IF(O566&gt;0,RANK(O566,(N566:P566,Q566:AE566)),0)</f>
        <v>2</v>
      </c>
      <c r="F566" s="7">
        <f t="shared" si="195"/>
        <v>0</v>
      </c>
      <c r="G566" s="1">
        <f t="shared" si="196"/>
        <v>92</v>
      </c>
      <c r="H566" s="2">
        <f t="shared" si="204"/>
        <v>2.9543994861913937E-2</v>
      </c>
      <c r="I566" s="8"/>
      <c r="J566" s="2">
        <f t="shared" si="197"/>
        <v>0.49903660886319845</v>
      </c>
      <c r="K566" s="2">
        <f t="shared" si="198"/>
        <v>0.4694926140012845</v>
      </c>
      <c r="L566" s="2">
        <f t="shared" si="199"/>
        <v>0</v>
      </c>
      <c r="M566" s="2">
        <f t="shared" si="200"/>
        <v>3.1470777135517047E-2</v>
      </c>
      <c r="N566" s="53">
        <v>1554</v>
      </c>
      <c r="O566" s="53">
        <v>1462</v>
      </c>
      <c r="X566" s="53">
        <v>1</v>
      </c>
      <c r="Y566" s="53">
        <v>97</v>
      </c>
      <c r="Z566" s="53"/>
      <c r="AA566" s="53"/>
      <c r="AB566" s="53"/>
      <c r="AG566" t="str">
        <f t="shared" si="205"/>
        <v>Barre</v>
      </c>
      <c r="AH566" s="9" t="s">
        <v>955</v>
      </c>
      <c r="AI566">
        <v>2</v>
      </c>
      <c r="AK566">
        <v>2</v>
      </c>
      <c r="AL566" s="91">
        <v>25</v>
      </c>
      <c r="AM566" s="93">
        <v>27</v>
      </c>
      <c r="AN566" s="93">
        <v>20</v>
      </c>
      <c r="AO566" s="96">
        <v>3740</v>
      </c>
      <c r="AP566" s="96">
        <f t="shared" si="206"/>
        <v>25027</v>
      </c>
      <c r="AQ566" t="s">
        <v>298</v>
      </c>
      <c r="AR566">
        <f t="shared" si="203"/>
        <v>2503740</v>
      </c>
      <c r="AS566" s="1">
        <v>53</v>
      </c>
      <c r="AU566" s="1"/>
      <c r="AX566" s="117"/>
    </row>
    <row r="567" spans="1:50" ht="14" hidden="1" customHeight="1" outlineLevel="1" x14ac:dyDescent="0.2">
      <c r="A567" s="54" t="s">
        <v>588</v>
      </c>
      <c r="B567" s="9" t="s">
        <v>558</v>
      </c>
      <c r="C567" s="1">
        <f t="shared" si="194"/>
        <v>1157</v>
      </c>
      <c r="D567" s="7">
        <f>IF(N567&gt;0, RANK(N567,(N567:P567,Q567:AE567)),0)</f>
        <v>1</v>
      </c>
      <c r="E567" s="7">
        <f>IF(O567&gt;0,RANK(O567,(N567:P567,Q567:AE567)),0)</f>
        <v>2</v>
      </c>
      <c r="F567" s="7">
        <f t="shared" si="195"/>
        <v>0</v>
      </c>
      <c r="G567" s="1">
        <f t="shared" si="196"/>
        <v>343</v>
      </c>
      <c r="H567" s="2">
        <f t="shared" si="204"/>
        <v>0.29645635263612791</v>
      </c>
      <c r="I567" s="8"/>
      <c r="J567" s="2">
        <f t="shared" si="197"/>
        <v>0.63958513396715644</v>
      </c>
      <c r="K567" s="2">
        <f t="shared" si="198"/>
        <v>0.34312878133102853</v>
      </c>
      <c r="L567" s="2">
        <f t="shared" si="199"/>
        <v>0</v>
      </c>
      <c r="M567" s="2">
        <f t="shared" si="200"/>
        <v>1.728608470181503E-2</v>
      </c>
      <c r="N567" s="53">
        <v>740</v>
      </c>
      <c r="O567" s="53">
        <v>397</v>
      </c>
      <c r="X567" s="53">
        <v>1</v>
      </c>
      <c r="Y567" s="53">
        <v>19</v>
      </c>
      <c r="Z567" s="53"/>
      <c r="AA567" s="53"/>
      <c r="AB567" s="53"/>
      <c r="AG567" t="str">
        <f t="shared" si="205"/>
        <v>Becket</v>
      </c>
      <c r="AH567" t="s">
        <v>1310</v>
      </c>
      <c r="AI567">
        <v>1</v>
      </c>
      <c r="AK567">
        <v>2</v>
      </c>
      <c r="AL567" s="91">
        <v>25</v>
      </c>
      <c r="AM567" s="93">
        <v>3</v>
      </c>
      <c r="AN567" s="93">
        <v>15</v>
      </c>
      <c r="AO567" s="96">
        <v>4545</v>
      </c>
      <c r="AP567" s="96">
        <f t="shared" si="206"/>
        <v>25003</v>
      </c>
      <c r="AQ567" t="s">
        <v>298</v>
      </c>
      <c r="AR567">
        <f t="shared" si="203"/>
        <v>2504545</v>
      </c>
      <c r="AS567" s="1">
        <v>41</v>
      </c>
      <c r="AU567" s="1"/>
      <c r="AX567" s="117"/>
    </row>
    <row r="568" spans="1:50" ht="14" hidden="1" customHeight="1" outlineLevel="1" x14ac:dyDescent="0.2">
      <c r="A568" s="54" t="s">
        <v>1819</v>
      </c>
      <c r="B568" s="9" t="s">
        <v>558</v>
      </c>
      <c r="C568" s="1">
        <f t="shared" si="194"/>
        <v>8752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 t="shared" si="195"/>
        <v>0</v>
      </c>
      <c r="G568" s="1">
        <f t="shared" si="196"/>
        <v>3799</v>
      </c>
      <c r="H568" s="2">
        <f t="shared" si="204"/>
        <v>0.43407221206581353</v>
      </c>
      <c r="I568" s="8"/>
      <c r="J568" s="2">
        <f t="shared" si="197"/>
        <v>0.71457952468007313</v>
      </c>
      <c r="K568" s="2">
        <f t="shared" si="198"/>
        <v>0.2805073126142596</v>
      </c>
      <c r="L568" s="2">
        <f t="shared" si="199"/>
        <v>0</v>
      </c>
      <c r="M568" s="2">
        <f t="shared" si="200"/>
        <v>4.9131627056672733E-3</v>
      </c>
      <c r="N568" s="53">
        <v>6254</v>
      </c>
      <c r="O568" s="53">
        <v>2455</v>
      </c>
      <c r="X568" s="53">
        <v>12</v>
      </c>
      <c r="Y568" s="53">
        <v>31</v>
      </c>
      <c r="Z568" s="53"/>
      <c r="AA568" s="53"/>
      <c r="AB568" s="53"/>
      <c r="AG568" t="str">
        <f t="shared" si="205"/>
        <v>Bedford</v>
      </c>
      <c r="AH568" t="s">
        <v>1547</v>
      </c>
      <c r="AI568">
        <v>6</v>
      </c>
      <c r="AK568">
        <v>2</v>
      </c>
      <c r="AL568" s="91">
        <v>25</v>
      </c>
      <c r="AM568" s="93">
        <v>17</v>
      </c>
      <c r="AN568" s="93">
        <v>30</v>
      </c>
      <c r="AO568" s="96">
        <v>4615</v>
      </c>
      <c r="AP568" s="96">
        <f t="shared" si="206"/>
        <v>25017</v>
      </c>
      <c r="AQ568" t="s">
        <v>298</v>
      </c>
      <c r="AR568">
        <f t="shared" si="203"/>
        <v>2504615</v>
      </c>
      <c r="AS568" s="1">
        <v>150</v>
      </c>
      <c r="AU568" s="1"/>
      <c r="AX568" s="117"/>
    </row>
    <row r="569" spans="1:50" ht="14" hidden="1" customHeight="1" outlineLevel="1" x14ac:dyDescent="0.2">
      <c r="A569" s="54" t="s">
        <v>506</v>
      </c>
      <c r="B569" s="9" t="s">
        <v>558</v>
      </c>
      <c r="C569" s="1">
        <f t="shared" si="194"/>
        <v>9424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 t="shared" si="195"/>
        <v>0</v>
      </c>
      <c r="G569" s="1">
        <f t="shared" si="196"/>
        <v>2302</v>
      </c>
      <c r="H569" s="2">
        <f t="shared" si="204"/>
        <v>0.24426994906621391</v>
      </c>
      <c r="I569" s="8"/>
      <c r="J569" s="2">
        <f t="shared" si="197"/>
        <v>0.61746604414261463</v>
      </c>
      <c r="K569" s="2">
        <f t="shared" si="198"/>
        <v>0.37319609507640067</v>
      </c>
      <c r="L569" s="2">
        <f t="shared" si="199"/>
        <v>0</v>
      </c>
      <c r="M569" s="2">
        <f t="shared" si="200"/>
        <v>9.337860780984697E-3</v>
      </c>
      <c r="N569" s="53">
        <v>5819</v>
      </c>
      <c r="O569" s="53">
        <v>3517</v>
      </c>
      <c r="X569" s="53">
        <v>8</v>
      </c>
      <c r="Y569" s="53">
        <v>80</v>
      </c>
      <c r="Z569" s="53"/>
      <c r="AA569" s="53"/>
      <c r="AB569" s="53"/>
      <c r="AG569" t="str">
        <f t="shared" si="205"/>
        <v>Belchertown</v>
      </c>
      <c r="AH569" t="s">
        <v>1975</v>
      </c>
      <c r="AI569">
        <v>2</v>
      </c>
      <c r="AK569">
        <v>2</v>
      </c>
      <c r="AL569" s="91">
        <v>25</v>
      </c>
      <c r="AM569" s="93">
        <v>15</v>
      </c>
      <c r="AN569" s="93">
        <v>10</v>
      </c>
      <c r="AO569" s="96">
        <v>4825</v>
      </c>
      <c r="AP569" s="96">
        <f t="shared" si="206"/>
        <v>25015</v>
      </c>
      <c r="AQ569" t="s">
        <v>298</v>
      </c>
      <c r="AR569">
        <f t="shared" si="203"/>
        <v>2504825</v>
      </c>
      <c r="AS569" s="1">
        <v>267</v>
      </c>
      <c r="AU569" s="1"/>
      <c r="AX569" s="117"/>
    </row>
    <row r="570" spans="1:50" ht="14" hidden="1" customHeight="1" outlineLevel="1" x14ac:dyDescent="0.2">
      <c r="A570" s="54" t="s">
        <v>1261</v>
      </c>
      <c r="B570" s="9" t="s">
        <v>558</v>
      </c>
      <c r="C570" s="1">
        <f t="shared" si="194"/>
        <v>9751</v>
      </c>
      <c r="D570" s="7">
        <f>IF(N570&gt;0, RANK(N570,(N570:P570,Q570:AE570)),0)</f>
        <v>1</v>
      </c>
      <c r="E570" s="7">
        <f>IF(O570&gt;0,RANK(O570,(N570:P570,Q570:AE570)),0)</f>
        <v>2</v>
      </c>
      <c r="F570" s="7">
        <f t="shared" si="195"/>
        <v>0</v>
      </c>
      <c r="G570" s="1">
        <f t="shared" si="196"/>
        <v>868</v>
      </c>
      <c r="H570" s="2">
        <f t="shared" si="204"/>
        <v>8.9016511127063894E-2</v>
      </c>
      <c r="I570" s="8"/>
      <c r="J570" s="2">
        <f t="shared" si="197"/>
        <v>0.53676545995282532</v>
      </c>
      <c r="K570" s="2">
        <f t="shared" si="198"/>
        <v>0.44774894882576144</v>
      </c>
      <c r="L570" s="2">
        <f t="shared" si="199"/>
        <v>0</v>
      </c>
      <c r="M570" s="2">
        <f t="shared" si="200"/>
        <v>1.5485591221413242E-2</v>
      </c>
      <c r="N570" s="53">
        <v>5234</v>
      </c>
      <c r="O570" s="53">
        <v>4366</v>
      </c>
      <c r="X570" s="53">
        <v>69</v>
      </c>
      <c r="Y570" s="53">
        <v>82</v>
      </c>
      <c r="Z570" s="53"/>
      <c r="AA570" s="53"/>
      <c r="AB570" s="53"/>
      <c r="AG570" t="str">
        <f t="shared" si="205"/>
        <v>Bellingham</v>
      </c>
      <c r="AH570" t="s">
        <v>2285</v>
      </c>
      <c r="AK570">
        <v>2</v>
      </c>
      <c r="AL570" s="91">
        <v>25</v>
      </c>
      <c r="AM570" s="93">
        <v>21</v>
      </c>
      <c r="AN570" s="93">
        <v>10</v>
      </c>
      <c r="AO570" s="96">
        <v>4930</v>
      </c>
      <c r="AP570" s="96">
        <f t="shared" si="206"/>
        <v>25021</v>
      </c>
      <c r="AQ570" t="s">
        <v>298</v>
      </c>
      <c r="AR570">
        <f t="shared" si="203"/>
        <v>2504930</v>
      </c>
      <c r="AS570" s="1">
        <v>182</v>
      </c>
      <c r="AU570" s="1"/>
      <c r="AX570" s="117"/>
    </row>
    <row r="571" spans="1:50" ht="14" hidden="1" customHeight="1" outlineLevel="1" x14ac:dyDescent="0.2">
      <c r="A571" s="54" t="s">
        <v>2127</v>
      </c>
      <c r="B571" s="9" t="s">
        <v>558</v>
      </c>
      <c r="C571" s="1">
        <f t="shared" si="194"/>
        <v>15170</v>
      </c>
      <c r="D571" s="7">
        <f>IF(N571&gt;0, RANK(N571,(N571:P571,Q571:AE571)),0)</f>
        <v>1</v>
      </c>
      <c r="E571" s="7">
        <f>IF(O571&gt;0,RANK(O571,(N571:P571,Q571:AE571)),0)</f>
        <v>2</v>
      </c>
      <c r="F571" s="7">
        <f t="shared" si="195"/>
        <v>0</v>
      </c>
      <c r="G571" s="1">
        <f t="shared" si="196"/>
        <v>8502</v>
      </c>
      <c r="H571" s="2">
        <f t="shared" si="204"/>
        <v>0.56044825313117996</v>
      </c>
      <c r="I571" s="8"/>
      <c r="J571" s="2">
        <f t="shared" si="197"/>
        <v>0.7771259063941991</v>
      </c>
      <c r="K571" s="2">
        <f t="shared" si="198"/>
        <v>0.2166776532630191</v>
      </c>
      <c r="L571" s="2">
        <f t="shared" si="199"/>
        <v>0</v>
      </c>
      <c r="M571" s="2">
        <f t="shared" si="200"/>
        <v>6.1964403427818004E-3</v>
      </c>
      <c r="N571" s="53">
        <v>11789</v>
      </c>
      <c r="O571" s="53">
        <v>3287</v>
      </c>
      <c r="X571" s="53">
        <v>16</v>
      </c>
      <c r="Y571" s="53">
        <v>78</v>
      </c>
      <c r="Z571" s="53"/>
      <c r="AA571" s="53"/>
      <c r="AB571" s="53"/>
      <c r="AG571" t="str">
        <f t="shared" si="205"/>
        <v>Belmont</v>
      </c>
      <c r="AH571" t="s">
        <v>1547</v>
      </c>
      <c r="AI571">
        <v>5</v>
      </c>
      <c r="AK571">
        <v>2</v>
      </c>
      <c r="AL571" s="91">
        <v>25</v>
      </c>
      <c r="AM571" s="93">
        <v>17</v>
      </c>
      <c r="AN571" s="93">
        <v>35</v>
      </c>
      <c r="AO571" s="96">
        <v>5070</v>
      </c>
      <c r="AP571" s="96">
        <f t="shared" si="206"/>
        <v>25017</v>
      </c>
      <c r="AQ571" t="s">
        <v>298</v>
      </c>
      <c r="AR571">
        <f t="shared" si="203"/>
        <v>2505070</v>
      </c>
      <c r="AS571" s="1">
        <v>322</v>
      </c>
      <c r="AU571" s="1"/>
      <c r="AX571" s="117"/>
    </row>
    <row r="572" spans="1:50" ht="14" hidden="1" customHeight="1" outlineLevel="1" x14ac:dyDescent="0.2">
      <c r="A572" s="54" t="s">
        <v>1464</v>
      </c>
      <c r="B572" s="9" t="s">
        <v>558</v>
      </c>
      <c r="C572" s="1">
        <f t="shared" si="194"/>
        <v>4039</v>
      </c>
      <c r="D572" s="7">
        <f>IF(N572&gt;0, RANK(N572,(N572:P572,Q572:AE572)),0)</f>
        <v>2</v>
      </c>
      <c r="E572" s="7">
        <f>IF(O572&gt;0,RANK(O572,(N572:P572,Q572:AE572)),0)</f>
        <v>1</v>
      </c>
      <c r="F572" s="7">
        <f t="shared" si="195"/>
        <v>0</v>
      </c>
      <c r="G572" s="1">
        <f t="shared" si="196"/>
        <v>276</v>
      </c>
      <c r="H572" s="2">
        <f t="shared" si="204"/>
        <v>6.8333745976726909E-2</v>
      </c>
      <c r="I572" s="8"/>
      <c r="J572" s="2">
        <f t="shared" si="197"/>
        <v>0.45927209705372618</v>
      </c>
      <c r="K572" s="2">
        <f t="shared" si="198"/>
        <v>0.5276058430304531</v>
      </c>
      <c r="L572" s="2">
        <f t="shared" si="199"/>
        <v>0</v>
      </c>
      <c r="M572" s="2">
        <f t="shared" si="200"/>
        <v>1.3122059915820716E-2</v>
      </c>
      <c r="N572" s="53">
        <v>1855</v>
      </c>
      <c r="O572" s="53">
        <v>2131</v>
      </c>
      <c r="X572" s="53">
        <v>8</v>
      </c>
      <c r="Y572" s="53">
        <v>45</v>
      </c>
      <c r="Z572" s="53"/>
      <c r="AA572" s="53"/>
      <c r="AB572" s="53"/>
      <c r="AG572" t="str">
        <f t="shared" si="205"/>
        <v>Berkley</v>
      </c>
      <c r="AH572" t="s">
        <v>1961</v>
      </c>
      <c r="AI572">
        <v>4</v>
      </c>
      <c r="AK572">
        <v>2</v>
      </c>
      <c r="AL572" s="91">
        <v>25</v>
      </c>
      <c r="AM572" s="93">
        <v>5</v>
      </c>
      <c r="AN572" s="93">
        <v>15</v>
      </c>
      <c r="AO572" s="96">
        <v>5280</v>
      </c>
      <c r="AP572" s="96">
        <f t="shared" si="206"/>
        <v>25005</v>
      </c>
      <c r="AQ572" t="s">
        <v>298</v>
      </c>
      <c r="AR572">
        <f t="shared" si="203"/>
        <v>2505280</v>
      </c>
      <c r="AS572" s="1">
        <v>104</v>
      </c>
      <c r="AU572" s="1"/>
      <c r="AX572" s="117"/>
    </row>
    <row r="573" spans="1:50" ht="14" hidden="1" customHeight="1" outlineLevel="1" x14ac:dyDescent="0.2">
      <c r="A573" s="54" t="s">
        <v>1343</v>
      </c>
      <c r="B573" s="9" t="s">
        <v>558</v>
      </c>
      <c r="C573" s="1">
        <f t="shared" si="194"/>
        <v>2244</v>
      </c>
      <c r="D573" s="7">
        <f>IF(N573&gt;0, RANK(N573,(N573:P573,Q573:AE573)),0)</f>
        <v>1</v>
      </c>
      <c r="E573" s="7">
        <f>IF(O573&gt;0,RANK(O573,(N573:P573,Q573:AE573)),0)</f>
        <v>2</v>
      </c>
      <c r="F573" s="7">
        <f t="shared" si="195"/>
        <v>0</v>
      </c>
      <c r="G573" s="1">
        <f t="shared" si="196"/>
        <v>492</v>
      </c>
      <c r="H573" s="2">
        <f t="shared" si="204"/>
        <v>0.21925133689839571</v>
      </c>
      <c r="I573" s="8"/>
      <c r="J573" s="2">
        <f t="shared" si="197"/>
        <v>0.60204991087344029</v>
      </c>
      <c r="K573" s="2">
        <f t="shared" si="198"/>
        <v>0.38279857397504458</v>
      </c>
      <c r="L573" s="2">
        <f t="shared" si="199"/>
        <v>0</v>
      </c>
      <c r="M573" s="2">
        <f t="shared" si="200"/>
        <v>1.5151515151515138E-2</v>
      </c>
      <c r="N573" s="53">
        <v>1351</v>
      </c>
      <c r="O573" s="53">
        <v>859</v>
      </c>
      <c r="X573" s="53">
        <v>5</v>
      </c>
      <c r="Y573" s="53">
        <v>29</v>
      </c>
      <c r="Z573" s="53"/>
      <c r="AA573" s="53"/>
      <c r="AB573" s="53"/>
      <c r="AG573" t="str">
        <f t="shared" si="205"/>
        <v>Berlin</v>
      </c>
      <c r="AH573" s="9" t="s">
        <v>955</v>
      </c>
      <c r="AI573">
        <v>3</v>
      </c>
      <c r="AK573">
        <v>2</v>
      </c>
      <c r="AL573" s="91">
        <v>25</v>
      </c>
      <c r="AM573" s="93">
        <v>27</v>
      </c>
      <c r="AN573" s="93">
        <v>25</v>
      </c>
      <c r="AO573" s="96">
        <v>5490</v>
      </c>
      <c r="AP573" s="96">
        <f t="shared" si="206"/>
        <v>25027</v>
      </c>
      <c r="AQ573" t="s">
        <v>298</v>
      </c>
      <c r="AR573">
        <f t="shared" si="203"/>
        <v>2505490</v>
      </c>
      <c r="AS573" s="1">
        <v>31</v>
      </c>
      <c r="AU573" s="1"/>
      <c r="AX573" s="117"/>
    </row>
    <row r="574" spans="1:50" ht="14" hidden="1" customHeight="1" outlineLevel="1" x14ac:dyDescent="0.2">
      <c r="A574" s="54" t="s">
        <v>505</v>
      </c>
      <c r="B574" s="9" t="s">
        <v>558</v>
      </c>
      <c r="C574" s="1">
        <f t="shared" si="194"/>
        <v>1344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 t="shared" si="195"/>
        <v>0</v>
      </c>
      <c r="G574" s="1">
        <f t="shared" si="196"/>
        <v>427</v>
      </c>
      <c r="H574" s="2">
        <f t="shared" si="204"/>
        <v>0.31770833333333331</v>
      </c>
      <c r="I574" s="8"/>
      <c r="J574" s="2">
        <f t="shared" si="197"/>
        <v>0.65104166666666663</v>
      </c>
      <c r="K574" s="2">
        <f t="shared" si="198"/>
        <v>0.33333333333333331</v>
      </c>
      <c r="L574" s="2">
        <f t="shared" si="199"/>
        <v>0</v>
      </c>
      <c r="M574" s="2">
        <f t="shared" si="200"/>
        <v>1.5625000000000056E-2</v>
      </c>
      <c r="N574" s="53">
        <v>875</v>
      </c>
      <c r="O574" s="53">
        <v>448</v>
      </c>
      <c r="X574" s="53">
        <v>0</v>
      </c>
      <c r="Y574" s="53">
        <v>21</v>
      </c>
      <c r="Z574" s="53"/>
      <c r="AA574" s="53"/>
      <c r="AB574" s="53"/>
      <c r="AG574" t="str">
        <f t="shared" si="205"/>
        <v>Bernardston</v>
      </c>
      <c r="AH574" t="s">
        <v>2356</v>
      </c>
      <c r="AI574">
        <v>1</v>
      </c>
      <c r="AK574">
        <v>2</v>
      </c>
      <c r="AL574" s="91">
        <v>25</v>
      </c>
      <c r="AM574" s="93">
        <v>11</v>
      </c>
      <c r="AN574" s="93">
        <v>10</v>
      </c>
      <c r="AO574" s="96">
        <v>5560</v>
      </c>
      <c r="AP574" s="96">
        <f t="shared" si="206"/>
        <v>25011</v>
      </c>
      <c r="AQ574" t="s">
        <v>298</v>
      </c>
      <c r="AR574">
        <f t="shared" si="203"/>
        <v>2505560</v>
      </c>
      <c r="AS574" s="1">
        <v>41</v>
      </c>
      <c r="AU574" s="1"/>
      <c r="AX574" s="117"/>
    </row>
    <row r="575" spans="1:50" ht="14" hidden="1" customHeight="1" outlineLevel="1" x14ac:dyDescent="0.2">
      <c r="A575" s="54" t="s">
        <v>907</v>
      </c>
      <c r="B575" s="9" t="s">
        <v>558</v>
      </c>
      <c r="C575" s="1">
        <f t="shared" si="194"/>
        <v>24146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 t="shared" si="195"/>
        <v>0</v>
      </c>
      <c r="G575" s="1">
        <f t="shared" si="196"/>
        <v>9084</v>
      </c>
      <c r="H575" s="2">
        <f t="shared" si="204"/>
        <v>0.37621138076700072</v>
      </c>
      <c r="I575" s="8"/>
      <c r="J575" s="2">
        <f t="shared" si="197"/>
        <v>0.68541373312349874</v>
      </c>
      <c r="K575" s="2">
        <f t="shared" si="198"/>
        <v>0.30920235235649796</v>
      </c>
      <c r="L575" s="2">
        <f t="shared" si="199"/>
        <v>0</v>
      </c>
      <c r="M575" s="2">
        <f t="shared" si="200"/>
        <v>5.3839145200033078E-3</v>
      </c>
      <c r="N575" s="53">
        <v>16550</v>
      </c>
      <c r="O575" s="53">
        <v>7466</v>
      </c>
      <c r="X575" s="53">
        <v>3</v>
      </c>
      <c r="Y575" s="53">
        <v>127</v>
      </c>
      <c r="Z575" s="53"/>
      <c r="AA575" s="53"/>
      <c r="AB575" s="53"/>
      <c r="AG575" t="str">
        <f t="shared" si="205"/>
        <v>Beverly</v>
      </c>
      <c r="AH575" t="s">
        <v>2455</v>
      </c>
      <c r="AI575">
        <v>6</v>
      </c>
      <c r="AK575">
        <v>2</v>
      </c>
      <c r="AL575" s="91">
        <v>25</v>
      </c>
      <c r="AM575" s="93">
        <v>9</v>
      </c>
      <c r="AN575" s="93">
        <v>15</v>
      </c>
      <c r="AO575" s="96">
        <v>5595</v>
      </c>
      <c r="AP575" s="96">
        <f t="shared" si="206"/>
        <v>25009</v>
      </c>
      <c r="AQ575" t="s">
        <v>1921</v>
      </c>
      <c r="AR575">
        <f t="shared" si="203"/>
        <v>2505595</v>
      </c>
      <c r="AS575" s="1">
        <v>558</v>
      </c>
      <c r="AU575" s="1"/>
      <c r="AX575" s="117"/>
    </row>
    <row r="576" spans="1:50" ht="14" hidden="1" customHeight="1" outlineLevel="1" x14ac:dyDescent="0.2">
      <c r="A576" s="54" t="s">
        <v>514</v>
      </c>
      <c r="B576" s="9" t="s">
        <v>558</v>
      </c>
      <c r="C576" s="1">
        <f t="shared" si="194"/>
        <v>24245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 t="shared" si="195"/>
        <v>0</v>
      </c>
      <c r="G576" s="1">
        <f t="shared" si="196"/>
        <v>3212</v>
      </c>
      <c r="H576" s="2">
        <f t="shared" si="204"/>
        <v>0.13248092390183544</v>
      </c>
      <c r="I576" s="8"/>
      <c r="J576" s="2">
        <f t="shared" si="197"/>
        <v>0.5613941018766756</v>
      </c>
      <c r="K576" s="2">
        <f t="shared" si="198"/>
        <v>0.42891317797484019</v>
      </c>
      <c r="L576" s="2">
        <f t="shared" si="199"/>
        <v>0</v>
      </c>
      <c r="M576" s="2">
        <f t="shared" si="200"/>
        <v>9.6927201484842129E-3</v>
      </c>
      <c r="N576" s="53">
        <v>13611</v>
      </c>
      <c r="O576" s="53">
        <v>10399</v>
      </c>
      <c r="X576" s="53">
        <v>41</v>
      </c>
      <c r="Y576" s="53">
        <v>194</v>
      </c>
      <c r="Z576" s="53"/>
      <c r="AA576" s="53"/>
      <c r="AB576" s="53"/>
      <c r="AG576" t="str">
        <f t="shared" si="205"/>
        <v>Billerica</v>
      </c>
      <c r="AH576" t="s">
        <v>1547</v>
      </c>
      <c r="AI576">
        <v>6</v>
      </c>
      <c r="AK576">
        <v>2</v>
      </c>
      <c r="AL576" s="91">
        <v>25</v>
      </c>
      <c r="AM576" s="93">
        <v>17</v>
      </c>
      <c r="AN576" s="93">
        <v>40</v>
      </c>
      <c r="AO576" s="96">
        <v>5805</v>
      </c>
      <c r="AP576" s="96">
        <f t="shared" si="206"/>
        <v>25017</v>
      </c>
      <c r="AQ576" t="s">
        <v>298</v>
      </c>
      <c r="AR576">
        <f t="shared" si="203"/>
        <v>2505805</v>
      </c>
      <c r="AS576" s="1">
        <v>533</v>
      </c>
      <c r="AU576" s="1"/>
      <c r="AX576" s="117"/>
    </row>
    <row r="577" spans="1:50" ht="14" hidden="1" customHeight="1" outlineLevel="1" x14ac:dyDescent="0.2">
      <c r="A577" s="54" t="s">
        <v>2466</v>
      </c>
      <c r="B577" s="9" t="s">
        <v>558</v>
      </c>
      <c r="C577" s="1">
        <f t="shared" si="194"/>
        <v>5039</v>
      </c>
      <c r="D577" s="7">
        <f>IF(N577&gt;0, RANK(N577,(N577:P577,Q577:AE577)),0)</f>
        <v>2</v>
      </c>
      <c r="E577" s="7">
        <f>IF(O577&gt;0,RANK(O577,(N577:P577,Q577:AE577)),0)</f>
        <v>1</v>
      </c>
      <c r="F577" s="7">
        <f t="shared" si="195"/>
        <v>0</v>
      </c>
      <c r="G577" s="1">
        <f t="shared" si="196"/>
        <v>15</v>
      </c>
      <c r="H577" s="2">
        <f t="shared" si="204"/>
        <v>2.9767811073625719E-3</v>
      </c>
      <c r="I577" s="8"/>
      <c r="J577" s="2">
        <f t="shared" si="197"/>
        <v>0.49275649930541776</v>
      </c>
      <c r="K577" s="2">
        <f t="shared" si="198"/>
        <v>0.49573328041278031</v>
      </c>
      <c r="L577" s="2">
        <f t="shared" si="199"/>
        <v>0</v>
      </c>
      <c r="M577" s="2">
        <f t="shared" si="200"/>
        <v>1.1510220281801931E-2</v>
      </c>
      <c r="N577" s="53">
        <v>2483</v>
      </c>
      <c r="O577" s="53">
        <v>2498</v>
      </c>
      <c r="X577" s="53">
        <v>3</v>
      </c>
      <c r="Y577" s="53">
        <v>55</v>
      </c>
      <c r="Z577" s="53"/>
      <c r="AA577" s="53"/>
      <c r="AB577" s="53"/>
      <c r="AG577" t="str">
        <f t="shared" si="205"/>
        <v>Blackstone</v>
      </c>
      <c r="AH577" s="9" t="s">
        <v>955</v>
      </c>
      <c r="AI577">
        <v>2</v>
      </c>
      <c r="AK577">
        <v>2</v>
      </c>
      <c r="AL577" s="91">
        <v>25</v>
      </c>
      <c r="AM577" s="93">
        <v>27</v>
      </c>
      <c r="AN577" s="93">
        <v>30</v>
      </c>
      <c r="AO577" s="96">
        <v>6015</v>
      </c>
      <c r="AP577" s="96">
        <f t="shared" si="206"/>
        <v>25027</v>
      </c>
      <c r="AQ577" t="s">
        <v>298</v>
      </c>
      <c r="AR577">
        <f t="shared" si="203"/>
        <v>2506015</v>
      </c>
      <c r="AS577" s="1">
        <v>114</v>
      </c>
      <c r="AU577" s="1"/>
      <c r="AX577" s="117"/>
    </row>
    <row r="578" spans="1:50" ht="14" hidden="1" customHeight="1" outlineLevel="1" x14ac:dyDescent="0.2">
      <c r="A578" s="54" t="s">
        <v>876</v>
      </c>
      <c r="B578" s="9" t="s">
        <v>558</v>
      </c>
      <c r="C578" s="1">
        <f t="shared" si="194"/>
        <v>764</v>
      </c>
      <c r="D578" s="7">
        <f>IF(N578&gt;0, RANK(N578,(N578:P578,Q578:AE578)),0)</f>
        <v>2</v>
      </c>
      <c r="E578" s="7">
        <f>IF(O578&gt;0,RANK(O578,(N578:P578,Q578:AE578)),0)</f>
        <v>1</v>
      </c>
      <c r="F578" s="7">
        <f t="shared" si="195"/>
        <v>0</v>
      </c>
      <c r="G578" s="1">
        <f t="shared" si="196"/>
        <v>179</v>
      </c>
      <c r="H578" s="2">
        <f t="shared" si="204"/>
        <v>0.2342931937172775</v>
      </c>
      <c r="I578" s="8"/>
      <c r="J578" s="2">
        <f t="shared" si="197"/>
        <v>0.37041884816753928</v>
      </c>
      <c r="K578" s="2">
        <f t="shared" si="198"/>
        <v>0.60471204188481675</v>
      </c>
      <c r="L578" s="2">
        <f t="shared" si="199"/>
        <v>0</v>
      </c>
      <c r="M578" s="2">
        <f t="shared" si="200"/>
        <v>2.4869109947644019E-2</v>
      </c>
      <c r="N578" s="53">
        <v>283</v>
      </c>
      <c r="O578" s="53">
        <v>462</v>
      </c>
      <c r="X578" s="53">
        <v>0</v>
      </c>
      <c r="Y578" s="53">
        <v>19</v>
      </c>
      <c r="Z578" s="53"/>
      <c r="AA578" s="53"/>
      <c r="AB578" s="53"/>
      <c r="AG578" t="str">
        <f t="shared" si="205"/>
        <v>Blandford</v>
      </c>
      <c r="AH578" t="s">
        <v>130</v>
      </c>
      <c r="AI578">
        <v>1</v>
      </c>
      <c r="AK578">
        <v>2</v>
      </c>
      <c r="AL578" s="91">
        <v>25</v>
      </c>
      <c r="AM578" s="93">
        <v>13</v>
      </c>
      <c r="AN578" s="93">
        <v>10</v>
      </c>
      <c r="AO578" s="96">
        <v>6085</v>
      </c>
      <c r="AP578" s="96">
        <f t="shared" si="206"/>
        <v>25013</v>
      </c>
      <c r="AQ578" t="s">
        <v>298</v>
      </c>
      <c r="AR578">
        <f t="shared" si="203"/>
        <v>2506085</v>
      </c>
      <c r="AS578" s="1">
        <v>17</v>
      </c>
      <c r="AU578" s="1"/>
      <c r="AX578" s="117"/>
    </row>
    <row r="579" spans="1:50" ht="14" hidden="1" customHeight="1" outlineLevel="1" x14ac:dyDescent="0.2">
      <c r="A579" s="54" t="s">
        <v>1731</v>
      </c>
      <c r="B579" s="9" t="s">
        <v>558</v>
      </c>
      <c r="C579" s="1">
        <f t="shared" si="194"/>
        <v>3735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 t="shared" si="195"/>
        <v>0</v>
      </c>
      <c r="G579" s="1">
        <f t="shared" si="196"/>
        <v>1101</v>
      </c>
      <c r="H579" s="2">
        <f t="shared" si="204"/>
        <v>0.29477911646586347</v>
      </c>
      <c r="I579" s="8"/>
      <c r="J579" s="2">
        <f t="shared" si="197"/>
        <v>0.6433734939759036</v>
      </c>
      <c r="K579" s="2">
        <f t="shared" si="198"/>
        <v>0.34859437751004019</v>
      </c>
      <c r="L579" s="2">
        <f t="shared" si="199"/>
        <v>0</v>
      </c>
      <c r="M579" s="2">
        <f t="shared" si="200"/>
        <v>8.0321285140562138E-3</v>
      </c>
      <c r="N579" s="53">
        <v>2403</v>
      </c>
      <c r="O579" s="53">
        <v>1302</v>
      </c>
      <c r="X579" s="53">
        <v>0</v>
      </c>
      <c r="Y579" s="53">
        <v>30</v>
      </c>
      <c r="Z579" s="53"/>
      <c r="AA579" s="53"/>
      <c r="AB579" s="53"/>
      <c r="AG579" t="str">
        <f t="shared" si="205"/>
        <v>Bolton</v>
      </c>
      <c r="AH579" s="9" t="s">
        <v>955</v>
      </c>
      <c r="AI579">
        <v>3</v>
      </c>
      <c r="AK579">
        <v>2</v>
      </c>
      <c r="AL579" s="91">
        <v>25</v>
      </c>
      <c r="AM579" s="93">
        <v>27</v>
      </c>
      <c r="AN579" s="93">
        <v>35</v>
      </c>
      <c r="AO579" s="96">
        <v>6365</v>
      </c>
      <c r="AP579" s="96">
        <f t="shared" si="206"/>
        <v>25027</v>
      </c>
      <c r="AQ579" t="s">
        <v>298</v>
      </c>
      <c r="AR579">
        <f t="shared" si="203"/>
        <v>2506365</v>
      </c>
      <c r="AS579" s="1">
        <v>78</v>
      </c>
      <c r="AU579" s="1"/>
      <c r="AX579" s="117"/>
    </row>
    <row r="580" spans="1:50" ht="14" hidden="1" customHeight="1" outlineLevel="1" x14ac:dyDescent="0.2">
      <c r="A580" s="54" t="s">
        <v>1274</v>
      </c>
      <c r="B580" s="9" t="s">
        <v>558</v>
      </c>
      <c r="C580" s="1">
        <f t="shared" si="194"/>
        <v>286842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 t="shared" si="195"/>
        <v>0</v>
      </c>
      <c r="G580" s="1">
        <f t="shared" si="196"/>
        <v>189457</v>
      </c>
      <c r="H580" s="2">
        <f t="shared" si="204"/>
        <v>0.66049253596056368</v>
      </c>
      <c r="I580" s="8"/>
      <c r="J580" s="2">
        <f t="shared" si="197"/>
        <v>0.82799241394217027</v>
      </c>
      <c r="K580" s="2">
        <f t="shared" si="198"/>
        <v>0.16749987798160659</v>
      </c>
      <c r="L580" s="2">
        <f t="shared" si="199"/>
        <v>0</v>
      </c>
      <c r="M580" s="2">
        <f t="shared" si="200"/>
        <v>4.5077080762231381E-3</v>
      </c>
      <c r="N580" s="53">
        <v>237503</v>
      </c>
      <c r="O580" s="53">
        <v>48046</v>
      </c>
      <c r="X580" s="53">
        <v>867</v>
      </c>
      <c r="Y580" s="53">
        <v>426</v>
      </c>
      <c r="Z580" s="53"/>
      <c r="AA580" s="53"/>
      <c r="AB580" s="53"/>
      <c r="AG580" t="str">
        <f t="shared" si="205"/>
        <v>Boston</v>
      </c>
      <c r="AH580" t="s">
        <v>58</v>
      </c>
      <c r="AK580">
        <v>2</v>
      </c>
      <c r="AL580" s="91">
        <v>25</v>
      </c>
      <c r="AM580" s="93">
        <v>25</v>
      </c>
      <c r="AN580" s="93">
        <v>5</v>
      </c>
      <c r="AO580" s="96">
        <v>7000</v>
      </c>
      <c r="AP580" s="96">
        <f t="shared" si="206"/>
        <v>25025</v>
      </c>
      <c r="AQ580" t="s">
        <v>1921</v>
      </c>
      <c r="AR580">
        <f t="shared" si="203"/>
        <v>2507000</v>
      </c>
      <c r="AS580" s="1">
        <v>8455</v>
      </c>
      <c r="AU580" s="1"/>
      <c r="AX580" s="117"/>
    </row>
    <row r="581" spans="1:50" ht="14" hidden="1" customHeight="1" outlineLevel="1" x14ac:dyDescent="0.2">
      <c r="A581" s="54" t="s">
        <v>1052</v>
      </c>
      <c r="B581" s="9" t="s">
        <v>558</v>
      </c>
      <c r="C581" s="1">
        <f t="shared" si="194"/>
        <v>11987</v>
      </c>
      <c r="D581" s="7">
        <f>IF(N581&gt;0, RANK(N581,(N581:P581,Q581:AE581)),0)</f>
        <v>1</v>
      </c>
      <c r="E581" s="7">
        <f>IF(O581&gt;0,RANK(O581,(N581:P581,Q581:AE581)),0)</f>
        <v>2</v>
      </c>
      <c r="F581" s="7">
        <f t="shared" si="195"/>
        <v>0</v>
      </c>
      <c r="G581" s="1">
        <f t="shared" si="196"/>
        <v>979</v>
      </c>
      <c r="H581" s="2">
        <f t="shared" si="204"/>
        <v>8.1671811128722779E-2</v>
      </c>
      <c r="I581" s="8"/>
      <c r="J581" s="2">
        <f t="shared" si="197"/>
        <v>0.53749895720363727</v>
      </c>
      <c r="K581" s="2">
        <f t="shared" si="198"/>
        <v>0.45582714607491448</v>
      </c>
      <c r="L581" s="2">
        <f t="shared" si="199"/>
        <v>0</v>
      </c>
      <c r="M581" s="2">
        <f t="shared" si="200"/>
        <v>6.673896721448247E-3</v>
      </c>
      <c r="N581" s="53">
        <v>6443</v>
      </c>
      <c r="O581" s="53">
        <v>5464</v>
      </c>
      <c r="X581" s="53">
        <v>21</v>
      </c>
      <c r="Y581" s="53">
        <v>59</v>
      </c>
      <c r="Z581" s="53"/>
      <c r="AA581" s="53"/>
      <c r="AB581" s="53"/>
      <c r="AG581" t="str">
        <f t="shared" si="205"/>
        <v>Bourne</v>
      </c>
      <c r="AH581" t="s">
        <v>43</v>
      </c>
      <c r="AI581">
        <v>9</v>
      </c>
      <c r="AK581">
        <v>2</v>
      </c>
      <c r="AL581" s="91">
        <v>25</v>
      </c>
      <c r="AM581" s="93">
        <v>1</v>
      </c>
      <c r="AN581" s="93">
        <v>10</v>
      </c>
      <c r="AO581" s="96">
        <v>7175</v>
      </c>
      <c r="AP581" s="96">
        <f t="shared" si="206"/>
        <v>25001</v>
      </c>
      <c r="AQ581" t="s">
        <v>298</v>
      </c>
      <c r="AR581">
        <f t="shared" si="203"/>
        <v>2507175</v>
      </c>
      <c r="AS581" s="1">
        <v>259</v>
      </c>
      <c r="AU581" s="1"/>
      <c r="AX581" s="117"/>
    </row>
    <row r="582" spans="1:50" ht="14" hidden="1" customHeight="1" outlineLevel="1" x14ac:dyDescent="0.2">
      <c r="A582" s="54" t="s">
        <v>1053</v>
      </c>
      <c r="B582" s="9" t="s">
        <v>558</v>
      </c>
      <c r="C582" s="1">
        <f t="shared" si="194"/>
        <v>3391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 t="shared" si="195"/>
        <v>0</v>
      </c>
      <c r="G582" s="1">
        <f t="shared" si="196"/>
        <v>1540</v>
      </c>
      <c r="H582" s="2">
        <f t="shared" si="204"/>
        <v>0.4541433205544087</v>
      </c>
      <c r="I582" s="8"/>
      <c r="J582" s="2">
        <f t="shared" si="197"/>
        <v>0.72220583898555002</v>
      </c>
      <c r="K582" s="2">
        <f t="shared" si="198"/>
        <v>0.26806251843114126</v>
      </c>
      <c r="L582" s="2">
        <f t="shared" si="199"/>
        <v>0</v>
      </c>
      <c r="M582" s="2">
        <f t="shared" si="200"/>
        <v>9.7316425833087195E-3</v>
      </c>
      <c r="N582" s="53">
        <v>2449</v>
      </c>
      <c r="O582" s="53">
        <v>909</v>
      </c>
      <c r="X582" s="53">
        <v>7</v>
      </c>
      <c r="Y582" s="53">
        <v>26</v>
      </c>
      <c r="Z582" s="53"/>
      <c r="AA582" s="53"/>
      <c r="AB582" s="53"/>
      <c r="AG582" t="str">
        <f t="shared" si="205"/>
        <v>Boxborough</v>
      </c>
      <c r="AH582" t="s">
        <v>1547</v>
      </c>
      <c r="AI582">
        <v>3</v>
      </c>
      <c r="AK582">
        <v>2</v>
      </c>
      <c r="AL582" s="91">
        <v>25</v>
      </c>
      <c r="AM582" s="93">
        <v>17</v>
      </c>
      <c r="AN582" s="93">
        <v>45</v>
      </c>
      <c r="AO582" s="96">
        <v>7350</v>
      </c>
      <c r="AP582" s="96">
        <f t="shared" si="206"/>
        <v>25017</v>
      </c>
      <c r="AQ582" t="s">
        <v>298</v>
      </c>
      <c r="AR582">
        <f t="shared" si="203"/>
        <v>2507350</v>
      </c>
      <c r="AS582" s="1">
        <v>49</v>
      </c>
      <c r="AU582" s="1"/>
      <c r="AX582" s="117"/>
    </row>
    <row r="583" spans="1:50" ht="14" hidden="1" customHeight="1" outlineLevel="1" x14ac:dyDescent="0.2">
      <c r="A583" s="54" t="s">
        <v>840</v>
      </c>
      <c r="B583" s="9" t="s">
        <v>558</v>
      </c>
      <c r="C583" s="1">
        <f t="shared" si="194"/>
        <v>5496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 t="shared" si="195"/>
        <v>0</v>
      </c>
      <c r="G583" s="1">
        <f t="shared" si="196"/>
        <v>412</v>
      </c>
      <c r="H583" s="2">
        <f t="shared" si="204"/>
        <v>7.4963609898107714E-2</v>
      </c>
      <c r="I583" s="8"/>
      <c r="J583" s="2">
        <f t="shared" si="197"/>
        <v>0.53347889374090252</v>
      </c>
      <c r="K583" s="2">
        <f t="shared" si="198"/>
        <v>0.45851528384279477</v>
      </c>
      <c r="L583" s="2">
        <f t="shared" si="199"/>
        <v>0</v>
      </c>
      <c r="M583" s="2">
        <f t="shared" si="200"/>
        <v>8.0058224163027103E-3</v>
      </c>
      <c r="N583" s="53">
        <v>2932</v>
      </c>
      <c r="O583" s="53">
        <v>2520</v>
      </c>
      <c r="X583" s="53">
        <v>5</v>
      </c>
      <c r="Y583" s="53">
        <v>39</v>
      </c>
      <c r="Z583" s="53"/>
      <c r="AA583" s="53"/>
      <c r="AB583" s="53"/>
      <c r="AG583" t="str">
        <f t="shared" si="205"/>
        <v>Boxford</v>
      </c>
      <c r="AH583" t="s">
        <v>2455</v>
      </c>
      <c r="AI583">
        <v>6</v>
      </c>
      <c r="AK583">
        <v>2</v>
      </c>
      <c r="AL583" s="91">
        <v>25</v>
      </c>
      <c r="AM583" s="93">
        <v>9</v>
      </c>
      <c r="AN583" s="93">
        <v>20</v>
      </c>
      <c r="AO583" s="96">
        <v>7420</v>
      </c>
      <c r="AP583" s="96">
        <f t="shared" si="206"/>
        <v>25009</v>
      </c>
      <c r="AQ583" t="s">
        <v>298</v>
      </c>
      <c r="AR583">
        <f t="shared" si="203"/>
        <v>2507420</v>
      </c>
      <c r="AS583" s="1">
        <v>86</v>
      </c>
      <c r="AU583" s="1"/>
      <c r="AX583" s="117"/>
    </row>
    <row r="584" spans="1:50" ht="14" hidden="1" customHeight="1" outlineLevel="1" x14ac:dyDescent="0.2">
      <c r="A584" s="54" t="s">
        <v>2076</v>
      </c>
      <c r="B584" s="9" t="s">
        <v>558</v>
      </c>
      <c r="C584" s="1">
        <f t="shared" si="194"/>
        <v>3269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 t="shared" si="195"/>
        <v>0</v>
      </c>
      <c r="G584" s="1">
        <f t="shared" si="196"/>
        <v>421</v>
      </c>
      <c r="H584" s="2">
        <f t="shared" si="204"/>
        <v>0.12878556133374119</v>
      </c>
      <c r="I584" s="8"/>
      <c r="J584" s="2">
        <f t="shared" si="197"/>
        <v>0.56102783725910066</v>
      </c>
      <c r="K584" s="2">
        <f t="shared" si="198"/>
        <v>0.43224227592535946</v>
      </c>
      <c r="L584" s="2">
        <f t="shared" si="199"/>
        <v>0</v>
      </c>
      <c r="M584" s="2">
        <f t="shared" si="200"/>
        <v>6.7298868155398761E-3</v>
      </c>
      <c r="N584" s="53">
        <v>1834</v>
      </c>
      <c r="O584" s="53">
        <v>1413</v>
      </c>
      <c r="X584" s="53">
        <v>5</v>
      </c>
      <c r="Y584" s="53">
        <v>17</v>
      </c>
      <c r="Z584" s="53"/>
      <c r="AA584" s="53"/>
      <c r="AB584" s="53"/>
      <c r="AG584" t="str">
        <f t="shared" si="205"/>
        <v>Boylston</v>
      </c>
      <c r="AH584" s="9" t="s">
        <v>955</v>
      </c>
      <c r="AI584">
        <v>2</v>
      </c>
      <c r="AK584">
        <v>2</v>
      </c>
      <c r="AL584" s="91">
        <v>25</v>
      </c>
      <c r="AM584" s="93">
        <v>27</v>
      </c>
      <c r="AN584" s="93">
        <v>40</v>
      </c>
      <c r="AO584" s="96">
        <v>7525</v>
      </c>
      <c r="AP584" s="96">
        <f t="shared" si="206"/>
        <v>25027</v>
      </c>
      <c r="AQ584" t="s">
        <v>298</v>
      </c>
      <c r="AR584">
        <f t="shared" si="203"/>
        <v>2507525</v>
      </c>
      <c r="AS584" s="1">
        <v>52</v>
      </c>
      <c r="AU584" s="1"/>
      <c r="AX584" s="117"/>
    </row>
    <row r="585" spans="1:50" ht="14" hidden="1" customHeight="1" outlineLevel="1" x14ac:dyDescent="0.2">
      <c r="A585" s="54" t="s">
        <v>2130</v>
      </c>
      <c r="B585" s="9" t="s">
        <v>558</v>
      </c>
      <c r="C585" s="1">
        <f t="shared" si="194"/>
        <v>21286</v>
      </c>
      <c r="D585" s="7">
        <f>IF(N585&gt;0, RANK(N585,(N585:P585,Q585:AE585)),0)</f>
        <v>1</v>
      </c>
      <c r="E585" s="7">
        <f>IF(O585&gt;0,RANK(O585,(N585:P585,Q585:AE585)),0)</f>
        <v>2</v>
      </c>
      <c r="F585" s="7">
        <f t="shared" si="195"/>
        <v>0</v>
      </c>
      <c r="G585" s="1">
        <f t="shared" si="196"/>
        <v>4113</v>
      </c>
      <c r="H585" s="2">
        <f t="shared" si="204"/>
        <v>0.193225594287325</v>
      </c>
      <c r="I585" s="8"/>
      <c r="J585" s="2">
        <f t="shared" si="197"/>
        <v>0.59315982335807571</v>
      </c>
      <c r="K585" s="2">
        <f t="shared" si="198"/>
        <v>0.39993422907075071</v>
      </c>
      <c r="L585" s="2">
        <f t="shared" si="199"/>
        <v>0</v>
      </c>
      <c r="M585" s="2">
        <f t="shared" si="200"/>
        <v>6.9059475711735763E-3</v>
      </c>
      <c r="N585" s="53">
        <v>12626</v>
      </c>
      <c r="O585" s="53">
        <v>8513</v>
      </c>
      <c r="X585" s="53">
        <v>60</v>
      </c>
      <c r="Y585" s="53">
        <v>87</v>
      </c>
      <c r="Z585" s="53"/>
      <c r="AA585" s="53"/>
      <c r="AB585" s="53"/>
      <c r="AG585" t="str">
        <f t="shared" si="205"/>
        <v>Braintree</v>
      </c>
      <c r="AH585" t="s">
        <v>2285</v>
      </c>
      <c r="AI585">
        <v>8</v>
      </c>
      <c r="AK585">
        <v>2</v>
      </c>
      <c r="AL585" s="91">
        <v>25</v>
      </c>
      <c r="AM585" s="93">
        <v>21</v>
      </c>
      <c r="AN585" s="93">
        <v>15</v>
      </c>
      <c r="AO585" s="96">
        <v>7665</v>
      </c>
      <c r="AP585" s="96">
        <f t="shared" si="206"/>
        <v>25021</v>
      </c>
      <c r="AQ585" t="s">
        <v>298</v>
      </c>
      <c r="AR585">
        <f t="shared" si="203"/>
        <v>2507665</v>
      </c>
      <c r="AS585" s="1">
        <v>667</v>
      </c>
      <c r="AU585" s="1"/>
      <c r="AX585" s="117"/>
    </row>
    <row r="586" spans="1:50" ht="14" hidden="1" customHeight="1" outlineLevel="1" x14ac:dyDescent="0.2">
      <c r="A586" s="54" t="s">
        <v>1948</v>
      </c>
      <c r="B586" s="9" t="s">
        <v>558</v>
      </c>
      <c r="C586" s="1">
        <f t="shared" si="194"/>
        <v>7368</v>
      </c>
      <c r="D586" s="7">
        <f>IF(N586&gt;0, RANK(N586,(N586:P586,Q586:AE586)),0)</f>
        <v>1</v>
      </c>
      <c r="E586" s="7">
        <f>IF(O586&gt;0,RANK(O586,(N586:P586,Q586:AE586)),0)</f>
        <v>2</v>
      </c>
      <c r="F586" s="7">
        <f t="shared" si="195"/>
        <v>0</v>
      </c>
      <c r="G586" s="1">
        <f t="shared" si="196"/>
        <v>2345</v>
      </c>
      <c r="H586" s="2">
        <f t="shared" si="204"/>
        <v>0.31826818675352875</v>
      </c>
      <c r="I586" s="8"/>
      <c r="J586" s="2">
        <f t="shared" si="197"/>
        <v>0.65716612377850159</v>
      </c>
      <c r="K586" s="2">
        <f t="shared" si="198"/>
        <v>0.33889793702497284</v>
      </c>
      <c r="L586" s="2">
        <f t="shared" si="199"/>
        <v>0</v>
      </c>
      <c r="M586" s="2">
        <f t="shared" si="200"/>
        <v>3.935939196525573E-3</v>
      </c>
      <c r="N586" s="53">
        <v>4842</v>
      </c>
      <c r="O586" s="53">
        <v>2497</v>
      </c>
      <c r="X586" s="53">
        <v>5</v>
      </c>
      <c r="Y586" s="53">
        <v>24</v>
      </c>
      <c r="Z586" s="53"/>
      <c r="AA586" s="53"/>
      <c r="AB586" s="53"/>
      <c r="AG586" t="str">
        <f t="shared" si="205"/>
        <v>Brewster</v>
      </c>
      <c r="AH586" t="s">
        <v>43</v>
      </c>
      <c r="AI586">
        <v>9</v>
      </c>
      <c r="AK586">
        <v>2</v>
      </c>
      <c r="AL586" s="91">
        <v>25</v>
      </c>
      <c r="AM586" s="93">
        <v>1</v>
      </c>
      <c r="AN586" s="93">
        <v>15</v>
      </c>
      <c r="AO586" s="96">
        <v>7980</v>
      </c>
      <c r="AP586" s="96">
        <f t="shared" si="206"/>
        <v>25001</v>
      </c>
      <c r="AQ586" t="s">
        <v>298</v>
      </c>
      <c r="AR586">
        <f t="shared" si="203"/>
        <v>2507980</v>
      </c>
      <c r="AS586" s="1">
        <v>126</v>
      </c>
      <c r="AU586" s="1"/>
      <c r="AX586" s="117"/>
    </row>
    <row r="587" spans="1:50" ht="14" hidden="1" customHeight="1" outlineLevel="1" x14ac:dyDescent="0.2">
      <c r="A587" s="54" t="s">
        <v>2086</v>
      </c>
      <c r="B587" s="9" t="s">
        <v>558</v>
      </c>
      <c r="C587" s="1">
        <f t="shared" si="194"/>
        <v>14244</v>
      </c>
      <c r="D587" s="7">
        <f>IF(N587&gt;0, RANK(N587,(N587:P587,Q587:AE587)),0)</f>
        <v>1</v>
      </c>
      <c r="E587" s="7">
        <f>IF(O587&gt;0,RANK(O587,(N587:P587,Q587:AE587)),0)</f>
        <v>2</v>
      </c>
      <c r="F587" s="7">
        <f t="shared" si="195"/>
        <v>0</v>
      </c>
      <c r="G587" s="1">
        <f t="shared" si="196"/>
        <v>1414</v>
      </c>
      <c r="H587" s="2">
        <f t="shared" si="204"/>
        <v>9.9269868014602636E-2</v>
      </c>
      <c r="I587" s="8"/>
      <c r="J587" s="2">
        <f t="shared" si="197"/>
        <v>0.54563324908733501</v>
      </c>
      <c r="K587" s="2">
        <f t="shared" si="198"/>
        <v>0.44636338107273238</v>
      </c>
      <c r="L587" s="2">
        <f t="shared" si="199"/>
        <v>0</v>
      </c>
      <c r="M587" s="2">
        <f t="shared" si="200"/>
        <v>8.0033698399326059E-3</v>
      </c>
      <c r="N587" s="53">
        <v>7772</v>
      </c>
      <c r="O587" s="53">
        <v>6358</v>
      </c>
      <c r="X587" s="53">
        <v>4</v>
      </c>
      <c r="Y587" s="53">
        <v>110</v>
      </c>
      <c r="Z587" s="53"/>
      <c r="AA587" s="53"/>
      <c r="AB587" s="53"/>
      <c r="AG587" t="str">
        <f t="shared" si="205"/>
        <v>Bridgewater</v>
      </c>
      <c r="AH587" t="s">
        <v>529</v>
      </c>
      <c r="AI587">
        <v>8</v>
      </c>
      <c r="AK587">
        <v>2</v>
      </c>
      <c r="AL587" s="91">
        <v>25</v>
      </c>
      <c r="AM587" s="93">
        <v>23</v>
      </c>
      <c r="AN587" s="93">
        <v>10</v>
      </c>
      <c r="AO587" s="96">
        <v>8085</v>
      </c>
      <c r="AP587" s="96">
        <f t="shared" si="206"/>
        <v>25023</v>
      </c>
      <c r="AQ587" t="s">
        <v>298</v>
      </c>
      <c r="AR587">
        <f t="shared" si="203"/>
        <v>2508085</v>
      </c>
      <c r="AS587" s="1">
        <v>459</v>
      </c>
      <c r="AU587" s="1"/>
      <c r="AX587" s="117"/>
    </row>
    <row r="588" spans="1:50" ht="14" hidden="1" customHeight="1" outlineLevel="1" x14ac:dyDescent="0.2">
      <c r="A588" s="54" t="s">
        <v>745</v>
      </c>
      <c r="B588" s="9" t="s">
        <v>558</v>
      </c>
      <c r="C588" s="1">
        <f t="shared" si="194"/>
        <v>2283</v>
      </c>
      <c r="D588" s="7">
        <f>IF(N588&gt;0, RANK(N588,(N588:P588,Q588:AE588)),0)</f>
        <v>2</v>
      </c>
      <c r="E588" s="7">
        <f>IF(O588&gt;0,RANK(O588,(N588:P588,Q588:AE588)),0)</f>
        <v>1</v>
      </c>
      <c r="F588" s="7">
        <f t="shared" si="195"/>
        <v>0</v>
      </c>
      <c r="G588" s="1">
        <f t="shared" si="196"/>
        <v>130</v>
      </c>
      <c r="H588" s="2">
        <f t="shared" si="204"/>
        <v>5.6942619360490582E-2</v>
      </c>
      <c r="I588" s="8"/>
      <c r="J588" s="2">
        <f t="shared" si="197"/>
        <v>0.46473937801138854</v>
      </c>
      <c r="K588" s="2">
        <f t="shared" si="198"/>
        <v>0.52168199737187915</v>
      </c>
      <c r="L588" s="2">
        <f t="shared" si="199"/>
        <v>0</v>
      </c>
      <c r="M588" s="2">
        <f t="shared" si="200"/>
        <v>1.3578624616732315E-2</v>
      </c>
      <c r="N588" s="53">
        <v>1061</v>
      </c>
      <c r="O588" s="53">
        <v>1191</v>
      </c>
      <c r="X588" s="53">
        <v>2</v>
      </c>
      <c r="Y588" s="53">
        <v>29</v>
      </c>
      <c r="Z588" s="53"/>
      <c r="AA588" s="53"/>
      <c r="AB588" s="53"/>
      <c r="AG588" t="str">
        <f t="shared" si="205"/>
        <v>Brimfield</v>
      </c>
      <c r="AH588" t="s">
        <v>130</v>
      </c>
      <c r="AI588">
        <v>1</v>
      </c>
      <c r="AK588">
        <v>2</v>
      </c>
      <c r="AL588" s="91">
        <v>25</v>
      </c>
      <c r="AM588" s="93">
        <v>13</v>
      </c>
      <c r="AN588" s="93">
        <v>15</v>
      </c>
      <c r="AO588" s="96">
        <v>8470</v>
      </c>
      <c r="AP588" s="96">
        <f t="shared" si="206"/>
        <v>25013</v>
      </c>
      <c r="AQ588" t="s">
        <v>298</v>
      </c>
      <c r="AR588">
        <f t="shared" si="203"/>
        <v>2508470</v>
      </c>
      <c r="AS588" s="1">
        <v>66</v>
      </c>
      <c r="AU588" s="1"/>
      <c r="AX588" s="117"/>
    </row>
    <row r="589" spans="1:50" ht="14" hidden="1" customHeight="1" outlineLevel="1" x14ac:dyDescent="0.2">
      <c r="A589" s="54" t="s">
        <v>199</v>
      </c>
      <c r="B589" s="9" t="s">
        <v>558</v>
      </c>
      <c r="C589" s="1">
        <f t="shared" si="194"/>
        <v>37651</v>
      </c>
      <c r="D589" s="7">
        <f>IF(N589&gt;0, RANK(N589,(N589:P589,Q589:AE589)),0)</f>
        <v>1</v>
      </c>
      <c r="E589" s="7">
        <f>IF(O589&gt;0,RANK(O589,(N589:P589,Q589:AE589)),0)</f>
        <v>2</v>
      </c>
      <c r="F589" s="7">
        <f t="shared" si="195"/>
        <v>0</v>
      </c>
      <c r="G589" s="1">
        <f t="shared" si="196"/>
        <v>21628</v>
      </c>
      <c r="H589" s="2">
        <f t="shared" si="204"/>
        <v>0.57443361398103632</v>
      </c>
      <c r="I589" s="8"/>
      <c r="J589" s="2">
        <f t="shared" si="197"/>
        <v>0.78518498844652196</v>
      </c>
      <c r="K589" s="2">
        <f t="shared" si="198"/>
        <v>0.21075137446548564</v>
      </c>
      <c r="L589" s="2">
        <f t="shared" si="199"/>
        <v>0</v>
      </c>
      <c r="M589" s="2">
        <f t="shared" si="200"/>
        <v>4.0636370879924E-3</v>
      </c>
      <c r="N589" s="53">
        <v>29563</v>
      </c>
      <c r="O589" s="53">
        <v>7935</v>
      </c>
      <c r="X589" s="53">
        <v>18</v>
      </c>
      <c r="Y589" s="53">
        <v>135</v>
      </c>
      <c r="Z589" s="53"/>
      <c r="AA589" s="53"/>
      <c r="AB589" s="53"/>
      <c r="AG589" t="str">
        <f t="shared" si="205"/>
        <v>Brockton</v>
      </c>
      <c r="AH589" t="s">
        <v>529</v>
      </c>
      <c r="AI589">
        <v>8</v>
      </c>
      <c r="AK589">
        <v>2</v>
      </c>
      <c r="AL589" s="91">
        <v>25</v>
      </c>
      <c r="AM589" s="93">
        <v>23</v>
      </c>
      <c r="AN589" s="93">
        <v>15</v>
      </c>
      <c r="AO589" s="96">
        <v>9000</v>
      </c>
      <c r="AP589" s="96">
        <f t="shared" si="206"/>
        <v>25023</v>
      </c>
      <c r="AQ589" t="s">
        <v>1921</v>
      </c>
      <c r="AR589">
        <f t="shared" si="203"/>
        <v>2509000</v>
      </c>
      <c r="AS589" s="1">
        <v>1303</v>
      </c>
      <c r="AU589" s="1"/>
      <c r="AX589" s="117"/>
    </row>
    <row r="590" spans="1:50" ht="14" hidden="1" customHeight="1" outlineLevel="1" x14ac:dyDescent="0.2">
      <c r="A590" s="54" t="s">
        <v>414</v>
      </c>
      <c r="B590" s="9" t="s">
        <v>558</v>
      </c>
      <c r="C590" s="1">
        <f t="shared" si="194"/>
        <v>2012</v>
      </c>
      <c r="D590" s="7">
        <f>IF(N590&gt;0, RANK(N590,(N590:P590,Q590:AE590)),0)</f>
        <v>2</v>
      </c>
      <c r="E590" s="7">
        <f>IF(O590&gt;0,RANK(O590,(N590:P590,Q590:AE590)),0)</f>
        <v>1</v>
      </c>
      <c r="F590" s="7">
        <f t="shared" si="195"/>
        <v>0</v>
      </c>
      <c r="G590" s="1">
        <f t="shared" si="196"/>
        <v>66</v>
      </c>
      <c r="H590" s="2">
        <f t="shared" si="204"/>
        <v>3.2803180914512925E-2</v>
      </c>
      <c r="I590" s="8"/>
      <c r="J590" s="2">
        <f t="shared" si="197"/>
        <v>0.47763419483101394</v>
      </c>
      <c r="K590" s="2">
        <f t="shared" si="198"/>
        <v>0.51043737574552683</v>
      </c>
      <c r="L590" s="2">
        <f t="shared" si="199"/>
        <v>0</v>
      </c>
      <c r="M590" s="2">
        <f t="shared" si="200"/>
        <v>1.1928429423459286E-2</v>
      </c>
      <c r="N590" s="53">
        <v>961</v>
      </c>
      <c r="O590" s="53">
        <v>1027</v>
      </c>
      <c r="X590" s="53">
        <v>3</v>
      </c>
      <c r="Y590" s="53">
        <v>21</v>
      </c>
      <c r="Z590" s="53"/>
      <c r="AA590" s="53"/>
      <c r="AB590" s="53"/>
      <c r="AG590" t="str">
        <f t="shared" si="205"/>
        <v>Brookfield</v>
      </c>
      <c r="AH590" s="9" t="s">
        <v>955</v>
      </c>
      <c r="AI590">
        <v>1</v>
      </c>
      <c r="AK590">
        <v>2</v>
      </c>
      <c r="AL590" s="91">
        <v>25</v>
      </c>
      <c r="AM590" s="93">
        <v>27</v>
      </c>
      <c r="AN590" s="93">
        <v>45</v>
      </c>
      <c r="AO590" s="96">
        <v>9105</v>
      </c>
      <c r="AP590" s="96">
        <f t="shared" si="206"/>
        <v>25027</v>
      </c>
      <c r="AQ590" t="s">
        <v>298</v>
      </c>
      <c r="AR590">
        <f t="shared" si="203"/>
        <v>2509105</v>
      </c>
      <c r="AS590" s="1">
        <v>50</v>
      </c>
      <c r="AU590" s="1"/>
      <c r="AX590" s="117"/>
    </row>
    <row r="591" spans="1:50" ht="14" hidden="1" customHeight="1" outlineLevel="1" x14ac:dyDescent="0.2">
      <c r="A591" s="54" t="s">
        <v>1371</v>
      </c>
      <c r="B591" s="9" t="s">
        <v>558</v>
      </c>
      <c r="C591" s="1">
        <f t="shared" si="194"/>
        <v>30780</v>
      </c>
      <c r="D591" s="7">
        <f>IF(N591&gt;0, RANK(N591,(N591:P591,Q591:AE591)),0)</f>
        <v>1</v>
      </c>
      <c r="E591" s="7">
        <f>IF(O591&gt;0,RANK(O591,(N591:P591,Q591:AE591)),0)</f>
        <v>2</v>
      </c>
      <c r="F591" s="7">
        <f t="shared" si="195"/>
        <v>0</v>
      </c>
      <c r="G591" s="1">
        <f t="shared" si="196"/>
        <v>22453</v>
      </c>
      <c r="H591" s="2">
        <f t="shared" si="204"/>
        <v>0.7294671864847303</v>
      </c>
      <c r="I591" s="8"/>
      <c r="J591" s="2">
        <f t="shared" si="197"/>
        <v>0.86325536062378172</v>
      </c>
      <c r="K591" s="2">
        <f t="shared" si="198"/>
        <v>0.13378817413905134</v>
      </c>
      <c r="L591" s="2">
        <f t="shared" si="199"/>
        <v>0</v>
      </c>
      <c r="M591" s="2">
        <f t="shared" si="200"/>
        <v>2.9564652371669442E-3</v>
      </c>
      <c r="N591" s="53">
        <v>26571</v>
      </c>
      <c r="O591" s="53">
        <v>4118</v>
      </c>
      <c r="X591" s="53">
        <v>89</v>
      </c>
      <c r="Y591" s="53">
        <v>2</v>
      </c>
      <c r="Z591" s="53"/>
      <c r="AA591" s="53"/>
      <c r="AB591" s="53"/>
      <c r="AG591" t="str">
        <f t="shared" si="205"/>
        <v>Brookline</v>
      </c>
      <c r="AH591" t="s">
        <v>2285</v>
      </c>
      <c r="AI591">
        <v>4</v>
      </c>
      <c r="AK591">
        <v>2</v>
      </c>
      <c r="AL591" s="91">
        <v>25</v>
      </c>
      <c r="AM591" s="93">
        <v>21</v>
      </c>
      <c r="AN591" s="93">
        <v>20</v>
      </c>
      <c r="AO591" s="96">
        <v>9175</v>
      </c>
      <c r="AP591" s="96">
        <f t="shared" si="206"/>
        <v>25021</v>
      </c>
      <c r="AQ591" t="s">
        <v>298</v>
      </c>
      <c r="AR591">
        <f t="shared" si="203"/>
        <v>2509175</v>
      </c>
      <c r="AS591" s="1">
        <v>525</v>
      </c>
      <c r="AU591" s="1"/>
      <c r="AX591" s="117"/>
    </row>
    <row r="592" spans="1:50" ht="14" hidden="1" customHeight="1" outlineLevel="1" x14ac:dyDescent="0.2">
      <c r="A592" s="54" t="s">
        <v>835</v>
      </c>
      <c r="B592" s="9" t="s">
        <v>558</v>
      </c>
      <c r="C592" s="1">
        <f t="shared" si="194"/>
        <v>1177</v>
      </c>
      <c r="D592" s="7">
        <f>IF(N592&gt;0, RANK(N592,(N592:P592,Q592:AE592)),0)</f>
        <v>1</v>
      </c>
      <c r="E592" s="7">
        <f>IF(O592&gt;0,RANK(O592,(N592:P592,Q592:AE592)),0)</f>
        <v>2</v>
      </c>
      <c r="F592" s="7">
        <f t="shared" si="195"/>
        <v>0</v>
      </c>
      <c r="G592" s="1">
        <f t="shared" si="196"/>
        <v>637</v>
      </c>
      <c r="H592" s="2">
        <f t="shared" si="204"/>
        <v>0.54120645709430759</v>
      </c>
      <c r="I592" s="8"/>
      <c r="J592" s="2">
        <f t="shared" si="197"/>
        <v>0.75785896346644011</v>
      </c>
      <c r="K592" s="2">
        <f t="shared" si="198"/>
        <v>0.21665250637213254</v>
      </c>
      <c r="L592" s="2">
        <f t="shared" si="199"/>
        <v>0</v>
      </c>
      <c r="M592" s="2">
        <f t="shared" si="200"/>
        <v>2.5488530161427353E-2</v>
      </c>
      <c r="N592" s="53">
        <v>892</v>
      </c>
      <c r="O592" s="53">
        <v>255</v>
      </c>
      <c r="X592" s="53">
        <v>22</v>
      </c>
      <c r="Y592" s="53">
        <v>8</v>
      </c>
      <c r="Z592" s="53"/>
      <c r="AA592" s="53"/>
      <c r="AB592" s="53"/>
      <c r="AG592" t="str">
        <f t="shared" si="205"/>
        <v>Buckland</v>
      </c>
      <c r="AH592" t="s">
        <v>2356</v>
      </c>
      <c r="AI592">
        <v>1</v>
      </c>
      <c r="AK592">
        <v>2</v>
      </c>
      <c r="AL592" s="91">
        <v>25</v>
      </c>
      <c r="AM592" s="93">
        <v>11</v>
      </c>
      <c r="AN592" s="93">
        <v>15</v>
      </c>
      <c r="AO592" s="96">
        <v>9595</v>
      </c>
      <c r="AP592" s="96">
        <f t="shared" si="206"/>
        <v>25011</v>
      </c>
      <c r="AQ592" t="s">
        <v>298</v>
      </c>
      <c r="AR592">
        <f t="shared" si="203"/>
        <v>2509595</v>
      </c>
      <c r="AS592" s="1">
        <v>26</v>
      </c>
      <c r="AU592" s="1"/>
      <c r="AX592" s="117"/>
    </row>
    <row r="593" spans="1:50" ht="14" hidden="1" customHeight="1" outlineLevel="1" x14ac:dyDescent="0.2">
      <c r="A593" s="54" t="s">
        <v>1137</v>
      </c>
      <c r="B593" s="9" t="s">
        <v>558</v>
      </c>
      <c r="C593" s="1">
        <f t="shared" si="194"/>
        <v>15090</v>
      </c>
      <c r="D593" s="7">
        <f>IF(N593&gt;0, RANK(N593,(N593:P593,Q593:AE593)),0)</f>
        <v>1</v>
      </c>
      <c r="E593" s="7">
        <f>IF(O593&gt;0,RANK(O593,(N593:P593,Q593:AE593)),0)</f>
        <v>2</v>
      </c>
      <c r="F593" s="7">
        <f t="shared" si="195"/>
        <v>0</v>
      </c>
      <c r="G593" s="1">
        <f t="shared" si="196"/>
        <v>3867</v>
      </c>
      <c r="H593" s="2">
        <f t="shared" si="204"/>
        <v>0.25626242544731609</v>
      </c>
      <c r="I593" s="8"/>
      <c r="J593" s="2">
        <f t="shared" si="197"/>
        <v>0.62438701126573892</v>
      </c>
      <c r="K593" s="2">
        <f t="shared" si="198"/>
        <v>0.36812458581842278</v>
      </c>
      <c r="L593" s="2">
        <f t="shared" si="199"/>
        <v>0</v>
      </c>
      <c r="M593" s="2">
        <f t="shared" si="200"/>
        <v>7.4884029158382992E-3</v>
      </c>
      <c r="N593" s="53">
        <v>9422</v>
      </c>
      <c r="O593" s="53">
        <v>5555</v>
      </c>
      <c r="X593" s="53">
        <v>20</v>
      </c>
      <c r="Y593" s="53">
        <v>93</v>
      </c>
      <c r="Z593" s="53"/>
      <c r="AA593" s="53"/>
      <c r="AB593" s="53"/>
      <c r="AG593" t="str">
        <f t="shared" si="205"/>
        <v>Burlington</v>
      </c>
      <c r="AH593" t="s">
        <v>1547</v>
      </c>
      <c r="AI593">
        <v>6</v>
      </c>
      <c r="AK593">
        <v>2</v>
      </c>
      <c r="AL593" s="91">
        <v>25</v>
      </c>
      <c r="AM593" s="93">
        <v>17</v>
      </c>
      <c r="AN593" s="93">
        <v>50</v>
      </c>
      <c r="AO593" s="96">
        <v>9840</v>
      </c>
      <c r="AP593" s="96">
        <f t="shared" si="206"/>
        <v>25017</v>
      </c>
      <c r="AQ593" t="s">
        <v>298</v>
      </c>
      <c r="AR593">
        <f t="shared" si="203"/>
        <v>2509840</v>
      </c>
      <c r="AS593" s="1">
        <v>341</v>
      </c>
      <c r="AU593" s="1"/>
      <c r="AX593" s="117"/>
    </row>
    <row r="594" spans="1:50" ht="14" hidden="1" customHeight="1" outlineLevel="1" x14ac:dyDescent="0.2">
      <c r="A594" s="54" t="s">
        <v>1426</v>
      </c>
      <c r="B594" s="9" t="s">
        <v>558</v>
      </c>
      <c r="C594" s="1">
        <f t="shared" si="194"/>
        <v>54139</v>
      </c>
      <c r="D594" s="7">
        <f>IF(N594&gt;0, RANK(N594,(N594:P594,Q594:AE594)),0)</f>
        <v>1</v>
      </c>
      <c r="E594" s="7">
        <f>IF(O594&gt;0,RANK(O594,(N594:P594,Q594:AE594)),0)</f>
        <v>2</v>
      </c>
      <c r="F594" s="7">
        <f t="shared" si="195"/>
        <v>0</v>
      </c>
      <c r="G594" s="1">
        <f t="shared" si="196"/>
        <v>45708</v>
      </c>
      <c r="H594" s="2">
        <f t="shared" si="204"/>
        <v>0.8442712277655664</v>
      </c>
      <c r="I594" s="8"/>
      <c r="J594" s="2">
        <f t="shared" si="197"/>
        <v>0.92063022959419272</v>
      </c>
      <c r="K594" s="2">
        <f t="shared" si="198"/>
        <v>7.6359001828626316E-2</v>
      </c>
      <c r="L594" s="2">
        <f t="shared" si="199"/>
        <v>0</v>
      </c>
      <c r="M594" s="2">
        <f t="shared" si="200"/>
        <v>3.0107685771809667E-3</v>
      </c>
      <c r="N594" s="53">
        <v>49842</v>
      </c>
      <c r="O594" s="53">
        <v>4134</v>
      </c>
      <c r="X594" s="53">
        <v>47</v>
      </c>
      <c r="Y594" s="53">
        <v>116</v>
      </c>
      <c r="Z594" s="53"/>
      <c r="AA594" s="53"/>
      <c r="AB594" s="53"/>
      <c r="AG594" t="str">
        <f t="shared" si="205"/>
        <v>Cambridge</v>
      </c>
      <c r="AH594" t="s">
        <v>1547</v>
      </c>
      <c r="AK594">
        <v>2</v>
      </c>
      <c r="AL594" s="91">
        <v>25</v>
      </c>
      <c r="AM594" s="93">
        <v>17</v>
      </c>
      <c r="AN594" s="93">
        <v>55</v>
      </c>
      <c r="AO594" s="96">
        <v>11000</v>
      </c>
      <c r="AP594" s="96">
        <f t="shared" si="206"/>
        <v>25017</v>
      </c>
      <c r="AQ594" t="s">
        <v>1921</v>
      </c>
      <c r="AR594">
        <f t="shared" si="203"/>
        <v>2511000</v>
      </c>
      <c r="AS594" s="1">
        <v>900</v>
      </c>
      <c r="AU594" s="1"/>
      <c r="AX594" s="117"/>
    </row>
    <row r="595" spans="1:50" ht="14" hidden="1" customHeight="1" outlineLevel="1" x14ac:dyDescent="0.2">
      <c r="A595" s="54" t="s">
        <v>836</v>
      </c>
      <c r="B595" s="9" t="s">
        <v>558</v>
      </c>
      <c r="C595" s="1">
        <f t="shared" si="194"/>
        <v>14152</v>
      </c>
      <c r="D595" s="7">
        <f>IF(N595&gt;0, RANK(N595,(N595:P595,Q595:AE595)),0)</f>
        <v>1</v>
      </c>
      <c r="E595" s="7">
        <f>IF(O595&gt;0,RANK(O595,(N595:P595,Q595:AE595)),0)</f>
        <v>2</v>
      </c>
      <c r="F595" s="7">
        <f t="shared" si="195"/>
        <v>0</v>
      </c>
      <c r="G595" s="1">
        <f t="shared" si="196"/>
        <v>4044</v>
      </c>
      <c r="H595" s="2">
        <f t="shared" si="204"/>
        <v>0.28575466365178065</v>
      </c>
      <c r="I595" s="8"/>
      <c r="J595" s="2">
        <f t="shared" si="197"/>
        <v>0.64040418315432446</v>
      </c>
      <c r="K595" s="2">
        <f t="shared" si="198"/>
        <v>0.35464951950254381</v>
      </c>
      <c r="L595" s="2">
        <f t="shared" si="199"/>
        <v>0</v>
      </c>
      <c r="M595" s="2">
        <f t="shared" si="200"/>
        <v>4.9462973431317336E-3</v>
      </c>
      <c r="N595" s="53">
        <v>9063</v>
      </c>
      <c r="O595" s="53">
        <v>5019</v>
      </c>
      <c r="X595" s="53">
        <v>12</v>
      </c>
      <c r="Y595" s="53">
        <v>58</v>
      </c>
      <c r="Z595" s="53"/>
      <c r="AA595" s="53"/>
      <c r="AB595" s="53"/>
      <c r="AG595" t="str">
        <f t="shared" si="205"/>
        <v>Canton</v>
      </c>
      <c r="AH595" t="s">
        <v>2285</v>
      </c>
      <c r="AI595">
        <v>8</v>
      </c>
      <c r="AK595">
        <v>2</v>
      </c>
      <c r="AL595" s="91">
        <v>25</v>
      </c>
      <c r="AM595" s="93">
        <v>21</v>
      </c>
      <c r="AN595" s="93">
        <v>25</v>
      </c>
      <c r="AO595" s="96">
        <v>11315</v>
      </c>
      <c r="AP595" s="96">
        <f t="shared" si="206"/>
        <v>25021</v>
      </c>
      <c r="AQ595" t="s">
        <v>298</v>
      </c>
      <c r="AR595">
        <f t="shared" si="203"/>
        <v>2511315</v>
      </c>
      <c r="AS595" s="1">
        <v>419</v>
      </c>
      <c r="AU595" s="1"/>
      <c r="AX595" s="117"/>
    </row>
    <row r="596" spans="1:50" ht="14" hidden="1" customHeight="1" outlineLevel="1" x14ac:dyDescent="0.2">
      <c r="A596" s="54" t="s">
        <v>1949</v>
      </c>
      <c r="B596" s="9" t="s">
        <v>558</v>
      </c>
      <c r="C596" s="1">
        <f t="shared" si="194"/>
        <v>3608</v>
      </c>
      <c r="D596" s="7">
        <f>IF(N596&gt;0, RANK(N596,(N596:P596,Q596:AE596)),0)</f>
        <v>1</v>
      </c>
      <c r="E596" s="7">
        <f>IF(O596&gt;0,RANK(O596,(N596:P596,Q596:AE596)),0)</f>
        <v>2</v>
      </c>
      <c r="F596" s="7">
        <f t="shared" si="195"/>
        <v>0</v>
      </c>
      <c r="G596" s="1">
        <f t="shared" si="196"/>
        <v>1717</v>
      </c>
      <c r="H596" s="2">
        <f t="shared" si="204"/>
        <v>0.4758869179600887</v>
      </c>
      <c r="I596" s="8"/>
      <c r="J596" s="2">
        <f t="shared" si="197"/>
        <v>0.73364745011086474</v>
      </c>
      <c r="K596" s="2">
        <f t="shared" si="198"/>
        <v>0.25776053215077604</v>
      </c>
      <c r="L596" s="2">
        <f t="shared" si="199"/>
        <v>0</v>
      </c>
      <c r="M596" s="2">
        <f t="shared" si="200"/>
        <v>8.5920177383592145E-3</v>
      </c>
      <c r="N596" s="53">
        <v>2647</v>
      </c>
      <c r="O596" s="53">
        <v>930</v>
      </c>
      <c r="X596" s="53">
        <v>0</v>
      </c>
      <c r="Y596" s="53">
        <v>31</v>
      </c>
      <c r="Z596" s="53"/>
      <c r="AA596" s="53"/>
      <c r="AB596" s="53"/>
      <c r="AG596" t="str">
        <f t="shared" si="205"/>
        <v>Carlisle</v>
      </c>
      <c r="AH596" t="s">
        <v>1547</v>
      </c>
      <c r="AI596">
        <v>3</v>
      </c>
      <c r="AK596">
        <v>2</v>
      </c>
      <c r="AL596" s="91">
        <v>25</v>
      </c>
      <c r="AM596" s="93">
        <v>17</v>
      </c>
      <c r="AN596" s="93">
        <v>60</v>
      </c>
      <c r="AO596" s="96">
        <v>11525</v>
      </c>
      <c r="AP596" s="96">
        <f t="shared" si="206"/>
        <v>25017</v>
      </c>
      <c r="AQ596" t="s">
        <v>298</v>
      </c>
      <c r="AR596">
        <f t="shared" si="203"/>
        <v>2511525</v>
      </c>
      <c r="AS596" s="1">
        <v>62</v>
      </c>
      <c r="AU596" s="1"/>
      <c r="AX596" s="117"/>
    </row>
    <row r="597" spans="1:50" ht="14" hidden="1" customHeight="1" outlineLevel="1" x14ac:dyDescent="0.2">
      <c r="A597" s="54" t="s">
        <v>2101</v>
      </c>
      <c r="B597" s="9" t="s">
        <v>558</v>
      </c>
      <c r="C597" s="1">
        <f t="shared" si="194"/>
        <v>6831</v>
      </c>
      <c r="D597" s="7">
        <f>IF(N597&gt;0, RANK(N597,(N597:P597,Q597:AE597)),0)</f>
        <v>2</v>
      </c>
      <c r="E597" s="7">
        <f>IF(O597&gt;0,RANK(O597,(N597:P597,Q597:AE597)),0)</f>
        <v>1</v>
      </c>
      <c r="F597" s="7">
        <f t="shared" si="195"/>
        <v>0</v>
      </c>
      <c r="G597" s="1">
        <f t="shared" si="196"/>
        <v>68</v>
      </c>
      <c r="H597" s="2">
        <f t="shared" si="204"/>
        <v>9.9546186502708234E-3</v>
      </c>
      <c r="I597" s="8"/>
      <c r="J597" s="2">
        <f t="shared" si="197"/>
        <v>0.48924022837066317</v>
      </c>
      <c r="K597" s="2">
        <f t="shared" si="198"/>
        <v>0.49919484702093397</v>
      </c>
      <c r="L597" s="2">
        <f t="shared" si="199"/>
        <v>0</v>
      </c>
      <c r="M597" s="2">
        <f t="shared" si="200"/>
        <v>1.156492460840286E-2</v>
      </c>
      <c r="N597" s="53">
        <v>3342</v>
      </c>
      <c r="O597" s="53">
        <v>3410</v>
      </c>
      <c r="X597" s="53">
        <v>9</v>
      </c>
      <c r="Y597" s="53">
        <v>70</v>
      </c>
      <c r="Z597" s="53"/>
      <c r="AA597" s="53"/>
      <c r="AB597" s="53"/>
      <c r="AG597" t="str">
        <f t="shared" si="205"/>
        <v>Carver</v>
      </c>
      <c r="AH597" t="s">
        <v>529</v>
      </c>
      <c r="AI597">
        <v>9</v>
      </c>
      <c r="AK597">
        <v>2</v>
      </c>
      <c r="AL597" s="91">
        <v>25</v>
      </c>
      <c r="AM597" s="93">
        <v>23</v>
      </c>
      <c r="AN597" s="93">
        <v>20</v>
      </c>
      <c r="AO597" s="96">
        <v>11665</v>
      </c>
      <c r="AP597" s="96">
        <f t="shared" si="206"/>
        <v>25023</v>
      </c>
      <c r="AQ597" t="s">
        <v>298</v>
      </c>
      <c r="AR597">
        <f t="shared" si="203"/>
        <v>2511665</v>
      </c>
      <c r="AS597" s="1">
        <v>170</v>
      </c>
      <c r="AU597" s="1"/>
      <c r="AX597" s="117"/>
    </row>
    <row r="598" spans="1:50" ht="14" hidden="1" customHeight="1" outlineLevel="1" x14ac:dyDescent="0.2">
      <c r="A598" s="54" t="s">
        <v>575</v>
      </c>
      <c r="B598" s="9" t="s">
        <v>558</v>
      </c>
      <c r="C598" s="1">
        <f t="shared" si="194"/>
        <v>733</v>
      </c>
      <c r="D598" s="7">
        <f>IF(N598&gt;0, RANK(N598,(N598:P598,Q598:AE598)),0)</f>
        <v>1</v>
      </c>
      <c r="E598" s="7">
        <f>IF(O598&gt;0,RANK(O598,(N598:P598,Q598:AE598)),0)</f>
        <v>2</v>
      </c>
      <c r="F598" s="7">
        <f t="shared" si="195"/>
        <v>0</v>
      </c>
      <c r="G598" s="1">
        <f t="shared" si="196"/>
        <v>262</v>
      </c>
      <c r="H598" s="2">
        <f t="shared" si="204"/>
        <v>0.35743519781718963</v>
      </c>
      <c r="I598" s="8"/>
      <c r="J598" s="2">
        <f t="shared" si="197"/>
        <v>0.67121418826739432</v>
      </c>
      <c r="K598" s="2">
        <f t="shared" si="198"/>
        <v>0.31377899045020463</v>
      </c>
      <c r="L598" s="2">
        <f t="shared" si="199"/>
        <v>0</v>
      </c>
      <c r="M598" s="2">
        <f t="shared" si="200"/>
        <v>1.5006821282401051E-2</v>
      </c>
      <c r="N598" s="53">
        <v>492</v>
      </c>
      <c r="O598" s="53">
        <v>230</v>
      </c>
      <c r="X598" s="53">
        <v>0</v>
      </c>
      <c r="Y598" s="53">
        <v>11</v>
      </c>
      <c r="Z598" s="53"/>
      <c r="AA598" s="53"/>
      <c r="AB598" s="53"/>
      <c r="AG598" t="str">
        <f t="shared" si="205"/>
        <v>Charlemont</v>
      </c>
      <c r="AH598" t="s">
        <v>2356</v>
      </c>
      <c r="AI598">
        <v>1</v>
      </c>
      <c r="AK598">
        <v>2</v>
      </c>
      <c r="AL598" s="91">
        <v>25</v>
      </c>
      <c r="AM598" s="93">
        <v>11</v>
      </c>
      <c r="AN598" s="93">
        <v>20</v>
      </c>
      <c r="AO598" s="96">
        <v>12505</v>
      </c>
      <c r="AP598" s="96">
        <f t="shared" si="206"/>
        <v>25011</v>
      </c>
      <c r="AQ598" t="s">
        <v>298</v>
      </c>
      <c r="AR598">
        <f t="shared" si="203"/>
        <v>2512505</v>
      </c>
      <c r="AS598" s="1">
        <v>16</v>
      </c>
      <c r="AU598" s="1"/>
      <c r="AX598" s="117"/>
    </row>
    <row r="599" spans="1:50" ht="14" hidden="1" customHeight="1" outlineLevel="1" x14ac:dyDescent="0.2">
      <c r="A599" s="54" t="s">
        <v>1736</v>
      </c>
      <c r="B599" s="9" t="s">
        <v>558</v>
      </c>
      <c r="C599" s="1">
        <f t="shared" si="194"/>
        <v>7972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 t="shared" si="195"/>
        <v>0</v>
      </c>
      <c r="G599" s="1">
        <f t="shared" si="196"/>
        <v>576</v>
      </c>
      <c r="H599" s="2">
        <f t="shared" si="204"/>
        <v>7.2252885097842445E-2</v>
      </c>
      <c r="I599" s="8"/>
      <c r="J599" s="2">
        <f t="shared" si="197"/>
        <v>0.45797792272955345</v>
      </c>
      <c r="K599" s="2">
        <f t="shared" si="198"/>
        <v>0.53023080782739584</v>
      </c>
      <c r="L599" s="2">
        <f t="shared" si="199"/>
        <v>0</v>
      </c>
      <c r="M599" s="2">
        <f t="shared" si="200"/>
        <v>1.1791269443050645E-2</v>
      </c>
      <c r="N599" s="53">
        <v>3651</v>
      </c>
      <c r="O599" s="53">
        <v>4227</v>
      </c>
      <c r="X599" s="53">
        <v>8</v>
      </c>
      <c r="Y599" s="53">
        <v>86</v>
      </c>
      <c r="Z599" s="53"/>
      <c r="AA599" s="53"/>
      <c r="AB599" s="53"/>
      <c r="AG599" t="str">
        <f t="shared" si="205"/>
        <v>Charlton</v>
      </c>
      <c r="AH599" s="9" t="s">
        <v>955</v>
      </c>
      <c r="AI599">
        <v>1</v>
      </c>
      <c r="AK599">
        <v>2</v>
      </c>
      <c r="AL599" s="91">
        <v>25</v>
      </c>
      <c r="AM599" s="93">
        <v>27</v>
      </c>
      <c r="AN599" s="93">
        <v>50</v>
      </c>
      <c r="AO599" s="96">
        <v>12715</v>
      </c>
      <c r="AP599" s="96">
        <f t="shared" si="206"/>
        <v>25027</v>
      </c>
      <c r="AQ599" t="s">
        <v>298</v>
      </c>
      <c r="AR599">
        <f t="shared" si="203"/>
        <v>2512715</v>
      </c>
      <c r="AS599" s="1">
        <v>197</v>
      </c>
      <c r="AU599" s="1"/>
      <c r="AX599" s="117"/>
    </row>
    <row r="600" spans="1:50" ht="14" hidden="1" customHeight="1" outlineLevel="1" x14ac:dyDescent="0.2">
      <c r="A600" s="54" t="s">
        <v>1434</v>
      </c>
      <c r="B600" s="9" t="s">
        <v>558</v>
      </c>
      <c r="C600" s="1">
        <f t="shared" si="194"/>
        <v>5041</v>
      </c>
      <c r="D600" s="7">
        <f>IF(N600&gt;0, RANK(N600,(N600:P600,Q600:AE600)),0)</f>
        <v>1</v>
      </c>
      <c r="E600" s="7">
        <f>IF(O600&gt;0,RANK(O600,(N600:P600,Q600:AE600)),0)</f>
        <v>2</v>
      </c>
      <c r="F600" s="7">
        <f t="shared" si="195"/>
        <v>0</v>
      </c>
      <c r="G600" s="1">
        <f t="shared" si="196"/>
        <v>994</v>
      </c>
      <c r="H600" s="2">
        <f t="shared" si="204"/>
        <v>0.19718309859154928</v>
      </c>
      <c r="I600" s="8"/>
      <c r="J600" s="2">
        <f t="shared" si="197"/>
        <v>0.59690537591747672</v>
      </c>
      <c r="K600" s="2">
        <f t="shared" si="198"/>
        <v>0.39972227732592741</v>
      </c>
      <c r="L600" s="2">
        <f t="shared" si="199"/>
        <v>0</v>
      </c>
      <c r="M600" s="2">
        <f t="shared" si="200"/>
        <v>3.3723467565958676E-3</v>
      </c>
      <c r="N600" s="53">
        <v>3009</v>
      </c>
      <c r="O600" s="53">
        <v>2015</v>
      </c>
      <c r="X600" s="53">
        <v>9</v>
      </c>
      <c r="Y600" s="53">
        <v>8</v>
      </c>
      <c r="Z600" s="53"/>
      <c r="AA600" s="53"/>
      <c r="AB600" s="53"/>
      <c r="AG600" t="str">
        <f t="shared" si="205"/>
        <v>Chatham</v>
      </c>
      <c r="AH600" t="s">
        <v>43</v>
      </c>
      <c r="AI600">
        <v>9</v>
      </c>
      <c r="AK600">
        <v>2</v>
      </c>
      <c r="AL600" s="91">
        <v>25</v>
      </c>
      <c r="AM600" s="93">
        <v>1</v>
      </c>
      <c r="AN600" s="93">
        <v>20</v>
      </c>
      <c r="AO600" s="96">
        <v>12995</v>
      </c>
      <c r="AP600" s="96">
        <f t="shared" si="206"/>
        <v>25001</v>
      </c>
      <c r="AQ600" t="s">
        <v>298</v>
      </c>
      <c r="AR600">
        <f t="shared" si="203"/>
        <v>2512995</v>
      </c>
      <c r="AS600" s="1">
        <v>81</v>
      </c>
      <c r="AU600" s="1"/>
      <c r="AX600" s="117"/>
    </row>
    <row r="601" spans="1:50" ht="14" hidden="1" customHeight="1" outlineLevel="1" x14ac:dyDescent="0.2">
      <c r="A601" s="54" t="s">
        <v>791</v>
      </c>
      <c r="B601" s="9" t="s">
        <v>558</v>
      </c>
      <c r="C601" s="1">
        <f t="shared" si="194"/>
        <v>21889</v>
      </c>
      <c r="D601" s="7">
        <f>IF(N601&gt;0, RANK(N601,(N601:P601,Q601:AE601)),0)</f>
        <v>1</v>
      </c>
      <c r="E601" s="7">
        <f>IF(O601&gt;0,RANK(O601,(N601:P601,Q601:AE601)),0)</f>
        <v>2</v>
      </c>
      <c r="F601" s="7">
        <f t="shared" si="195"/>
        <v>0</v>
      </c>
      <c r="G601" s="1">
        <f t="shared" si="196"/>
        <v>5659</v>
      </c>
      <c r="H601" s="2">
        <f t="shared" si="204"/>
        <v>0.25853168258029147</v>
      </c>
      <c r="I601" s="8"/>
      <c r="J601" s="2">
        <f t="shared" si="197"/>
        <v>0.62588514779112792</v>
      </c>
      <c r="K601" s="2">
        <f t="shared" si="198"/>
        <v>0.36735346521083651</v>
      </c>
      <c r="L601" s="2">
        <f t="shared" si="199"/>
        <v>0</v>
      </c>
      <c r="M601" s="2">
        <f t="shared" si="200"/>
        <v>6.761386998035579E-3</v>
      </c>
      <c r="N601" s="53">
        <v>13700</v>
      </c>
      <c r="O601" s="53">
        <v>8041</v>
      </c>
      <c r="X601" s="53">
        <v>12</v>
      </c>
      <c r="Y601" s="53">
        <v>136</v>
      </c>
      <c r="Z601" s="53"/>
      <c r="AA601" s="53"/>
      <c r="AB601" s="53"/>
      <c r="AG601" t="str">
        <f t="shared" si="205"/>
        <v>Chelmsford</v>
      </c>
      <c r="AH601" t="s">
        <v>1547</v>
      </c>
      <c r="AI601">
        <v>3</v>
      </c>
      <c r="AK601">
        <v>2</v>
      </c>
      <c r="AL601" s="91">
        <v>25</v>
      </c>
      <c r="AM601" s="93">
        <v>17</v>
      </c>
      <c r="AN601" s="93">
        <v>65</v>
      </c>
      <c r="AO601" s="96">
        <v>13135</v>
      </c>
      <c r="AP601" s="96">
        <f t="shared" si="206"/>
        <v>25017</v>
      </c>
      <c r="AQ601" t="s">
        <v>298</v>
      </c>
      <c r="AR601">
        <f t="shared" si="203"/>
        <v>2513135</v>
      </c>
      <c r="AS601" s="1">
        <v>597</v>
      </c>
      <c r="AU601" s="1"/>
      <c r="AX601" s="117"/>
    </row>
    <row r="602" spans="1:50" ht="14" hidden="1" customHeight="1" outlineLevel="1" x14ac:dyDescent="0.2">
      <c r="A602" s="54" t="s">
        <v>133</v>
      </c>
      <c r="B602" s="9" t="s">
        <v>558</v>
      </c>
      <c r="C602" s="1">
        <f t="shared" si="194"/>
        <v>9991</v>
      </c>
      <c r="D602" s="7">
        <f>IF(N602&gt;0, RANK(N602,(N602:P602,Q602:AE602)),0)</f>
        <v>1</v>
      </c>
      <c r="E602" s="7">
        <f>IF(O602&gt;0,RANK(O602,(N602:P602,Q602:AE602)),0)</f>
        <v>2</v>
      </c>
      <c r="F602" s="7">
        <f t="shared" si="195"/>
        <v>0</v>
      </c>
      <c r="G602" s="1">
        <f t="shared" si="196"/>
        <v>6354</v>
      </c>
      <c r="H602" s="2">
        <f t="shared" si="204"/>
        <v>0.63597237513762384</v>
      </c>
      <c r="I602" s="8"/>
      <c r="J602" s="2">
        <f t="shared" si="197"/>
        <v>0.816434791312181</v>
      </c>
      <c r="K602" s="2">
        <f t="shared" si="198"/>
        <v>0.18046241617455711</v>
      </c>
      <c r="L602" s="2">
        <f t="shared" si="199"/>
        <v>0</v>
      </c>
      <c r="M602" s="2">
        <f t="shared" si="200"/>
        <v>3.1027925132618983E-3</v>
      </c>
      <c r="N602" s="53">
        <v>8157</v>
      </c>
      <c r="O602" s="53">
        <v>1803</v>
      </c>
      <c r="X602" s="53">
        <v>0</v>
      </c>
      <c r="Y602" s="53">
        <v>31</v>
      </c>
      <c r="Z602" s="53"/>
      <c r="AA602" s="53"/>
      <c r="AB602" s="53"/>
      <c r="AG602" t="str">
        <f t="shared" si="205"/>
        <v>Chelsea</v>
      </c>
      <c r="AH602" t="s">
        <v>58</v>
      </c>
      <c r="AI602">
        <v>7</v>
      </c>
      <c r="AK602">
        <v>2</v>
      </c>
      <c r="AL602" s="91">
        <v>25</v>
      </c>
      <c r="AM602" s="93">
        <v>25</v>
      </c>
      <c r="AN602" s="93">
        <v>10</v>
      </c>
      <c r="AO602" s="96">
        <v>13205</v>
      </c>
      <c r="AP602" s="96">
        <f t="shared" si="206"/>
        <v>25025</v>
      </c>
      <c r="AQ602" t="s">
        <v>1921</v>
      </c>
      <c r="AR602">
        <f t="shared" si="203"/>
        <v>2513205</v>
      </c>
      <c r="AS602" s="1">
        <v>656</v>
      </c>
      <c r="AU602" s="1"/>
      <c r="AX602" s="117"/>
    </row>
    <row r="603" spans="1:50" ht="14" hidden="1" customHeight="1" outlineLevel="1" x14ac:dyDescent="0.2">
      <c r="A603" s="54" t="s">
        <v>1703</v>
      </c>
      <c r="B603" s="9" t="s">
        <v>558</v>
      </c>
      <c r="C603" s="1">
        <f t="shared" si="194"/>
        <v>1916</v>
      </c>
      <c r="D603" s="7">
        <f>IF(N603&gt;0, RANK(N603,(N603:P603,Q603:AE603)),0)</f>
        <v>1</v>
      </c>
      <c r="E603" s="7">
        <f>IF(O603&gt;0,RANK(O603,(N603:P603,Q603:AE603)),0)</f>
        <v>2</v>
      </c>
      <c r="F603" s="7">
        <f t="shared" si="195"/>
        <v>0</v>
      </c>
      <c r="G603" s="1">
        <f t="shared" si="196"/>
        <v>331</v>
      </c>
      <c r="H603" s="2">
        <f t="shared" si="204"/>
        <v>0.17275574112734865</v>
      </c>
      <c r="I603" s="8"/>
      <c r="J603" s="2">
        <f t="shared" si="197"/>
        <v>0.58141962421711901</v>
      </c>
      <c r="K603" s="2">
        <f t="shared" si="198"/>
        <v>0.40866388308977036</v>
      </c>
      <c r="L603" s="2">
        <f t="shared" si="199"/>
        <v>0</v>
      </c>
      <c r="M603" s="2">
        <f t="shared" si="200"/>
        <v>9.9164926931106234E-3</v>
      </c>
      <c r="N603" s="53">
        <v>1114</v>
      </c>
      <c r="O603" s="53">
        <v>783</v>
      </c>
      <c r="X603" s="53">
        <v>5</v>
      </c>
      <c r="Y603" s="53">
        <v>14</v>
      </c>
      <c r="Z603" s="53"/>
      <c r="AA603" s="53"/>
      <c r="AB603" s="53"/>
      <c r="AG603" t="str">
        <f t="shared" si="205"/>
        <v>Cheshire</v>
      </c>
      <c r="AH603" t="s">
        <v>1310</v>
      </c>
      <c r="AI603">
        <v>1</v>
      </c>
      <c r="AK603">
        <v>2</v>
      </c>
      <c r="AL603" s="91">
        <v>25</v>
      </c>
      <c r="AM603" s="93">
        <v>3</v>
      </c>
      <c r="AN603" s="93">
        <v>20</v>
      </c>
      <c r="AO603" s="96">
        <v>13345</v>
      </c>
      <c r="AP603" s="96">
        <f t="shared" si="206"/>
        <v>25003</v>
      </c>
      <c r="AQ603" t="s">
        <v>298</v>
      </c>
      <c r="AR603">
        <f t="shared" si="203"/>
        <v>2513345</v>
      </c>
      <c r="AS603" s="1">
        <v>50</v>
      </c>
      <c r="AU603" s="1"/>
      <c r="AX603" s="117"/>
    </row>
    <row r="604" spans="1:50" ht="14" hidden="1" customHeight="1" outlineLevel="1" x14ac:dyDescent="0.2">
      <c r="A604" s="54" t="s">
        <v>1982</v>
      </c>
      <c r="B604" s="9" t="s">
        <v>558</v>
      </c>
      <c r="C604" s="1">
        <f t="shared" si="194"/>
        <v>727</v>
      </c>
      <c r="D604" s="7">
        <f>IF(N604&gt;0, RANK(N604,(N604:P604,Q604:AE604)),0)</f>
        <v>2</v>
      </c>
      <c r="E604" s="7">
        <f>IF(O604&gt;0,RANK(O604,(N604:P604,Q604:AE604)),0)</f>
        <v>1</v>
      </c>
      <c r="F604" s="7">
        <f t="shared" si="195"/>
        <v>0</v>
      </c>
      <c r="G604" s="1">
        <f t="shared" si="196"/>
        <v>99</v>
      </c>
      <c r="H604" s="2">
        <f t="shared" si="204"/>
        <v>0.13617606602475929</v>
      </c>
      <c r="I604" s="8"/>
      <c r="J604" s="2">
        <f t="shared" si="197"/>
        <v>0.4236588720770289</v>
      </c>
      <c r="K604" s="2">
        <f t="shared" si="198"/>
        <v>0.55983493810178819</v>
      </c>
      <c r="L604" s="2">
        <f t="shared" si="199"/>
        <v>0</v>
      </c>
      <c r="M604" s="2">
        <f t="shared" si="200"/>
        <v>1.6506189821182904E-2</v>
      </c>
      <c r="N604" s="53">
        <v>308</v>
      </c>
      <c r="O604" s="53">
        <v>407</v>
      </c>
      <c r="X604" s="53">
        <v>4</v>
      </c>
      <c r="Y604" s="53">
        <v>8</v>
      </c>
      <c r="Z604" s="53"/>
      <c r="AA604" s="53"/>
      <c r="AB604" s="53"/>
      <c r="AG604" t="str">
        <f t="shared" si="205"/>
        <v>Chester</v>
      </c>
      <c r="AH604" t="s">
        <v>130</v>
      </c>
      <c r="AI604">
        <v>1</v>
      </c>
      <c r="AK604">
        <v>2</v>
      </c>
      <c r="AL604" s="91">
        <v>25</v>
      </c>
      <c r="AM604" s="93">
        <v>13</v>
      </c>
      <c r="AN604" s="93">
        <v>20</v>
      </c>
      <c r="AO604" s="96">
        <v>13485</v>
      </c>
      <c r="AP604" s="96">
        <f t="shared" si="206"/>
        <v>25013</v>
      </c>
      <c r="AQ604" t="s">
        <v>298</v>
      </c>
      <c r="AR604">
        <f t="shared" si="203"/>
        <v>2513485</v>
      </c>
      <c r="AS604" s="1">
        <v>22</v>
      </c>
      <c r="AU604" s="1"/>
      <c r="AX604" s="117"/>
    </row>
    <row r="605" spans="1:50" ht="14" hidden="1" customHeight="1" outlineLevel="1" x14ac:dyDescent="0.2">
      <c r="A605" s="54" t="s">
        <v>2034</v>
      </c>
      <c r="B605" s="9" t="s">
        <v>558</v>
      </c>
      <c r="C605" s="1">
        <f t="shared" si="194"/>
        <v>806</v>
      </c>
      <c r="D605" s="7">
        <f>IF(N605&gt;0, RANK(N605,(N605:P605,Q605:AE605)),0)</f>
        <v>1</v>
      </c>
      <c r="E605" s="7">
        <f>IF(O605&gt;0,RANK(O605,(N605:P605,Q605:AE605)),0)</f>
        <v>2</v>
      </c>
      <c r="F605" s="7">
        <f t="shared" si="195"/>
        <v>0</v>
      </c>
      <c r="G605" s="1">
        <f t="shared" si="196"/>
        <v>185</v>
      </c>
      <c r="H605" s="2">
        <f t="shared" si="204"/>
        <v>0.22952853598014888</v>
      </c>
      <c r="I605" s="8"/>
      <c r="J605" s="2">
        <f t="shared" si="197"/>
        <v>0.60794044665012403</v>
      </c>
      <c r="K605" s="2">
        <f t="shared" si="198"/>
        <v>0.3784119106699752</v>
      </c>
      <c r="L605" s="2">
        <f t="shared" si="199"/>
        <v>0</v>
      </c>
      <c r="M605" s="2">
        <f t="shared" si="200"/>
        <v>1.3647642679900762E-2</v>
      </c>
      <c r="N605" s="53">
        <v>490</v>
      </c>
      <c r="O605" s="53">
        <v>305</v>
      </c>
      <c r="X605" s="53">
        <v>0</v>
      </c>
      <c r="Y605" s="53">
        <v>11</v>
      </c>
      <c r="Z605" s="53"/>
      <c r="AA605" s="53"/>
      <c r="AB605" s="53"/>
      <c r="AG605" t="str">
        <f t="shared" si="205"/>
        <v>Chesterfield</v>
      </c>
      <c r="AH605" t="s">
        <v>1975</v>
      </c>
      <c r="AI605">
        <v>1</v>
      </c>
      <c r="AK605">
        <v>2</v>
      </c>
      <c r="AL605" s="91">
        <v>25</v>
      </c>
      <c r="AM605" s="93">
        <v>15</v>
      </c>
      <c r="AN605" s="93">
        <v>15</v>
      </c>
      <c r="AO605" s="96">
        <v>13590</v>
      </c>
      <c r="AP605" s="96">
        <f t="shared" si="206"/>
        <v>25015</v>
      </c>
      <c r="AQ605" t="s">
        <v>298</v>
      </c>
      <c r="AR605">
        <f t="shared" si="203"/>
        <v>2513590</v>
      </c>
      <c r="AS605" s="1">
        <v>27</v>
      </c>
      <c r="AU605" s="1"/>
      <c r="AX605" s="117"/>
    </row>
    <row r="606" spans="1:50" ht="14" hidden="1" customHeight="1" outlineLevel="1" x14ac:dyDescent="0.2">
      <c r="A606" s="54" t="s">
        <v>1668</v>
      </c>
      <c r="B606" s="9" t="s">
        <v>558</v>
      </c>
      <c r="C606" s="1">
        <f t="shared" si="194"/>
        <v>25231</v>
      </c>
      <c r="D606" s="7">
        <f>IF(N606&gt;0, RANK(N606,(N606:P606,Q606:AE606)),0)</f>
        <v>1</v>
      </c>
      <c r="E606" s="7">
        <f>IF(O606&gt;0,RANK(O606,(N606:P606,Q606:AE606)),0)</f>
        <v>2</v>
      </c>
      <c r="F606" s="7">
        <f t="shared" si="195"/>
        <v>0</v>
      </c>
      <c r="G606" s="1">
        <f t="shared" si="196"/>
        <v>4279</v>
      </c>
      <c r="H606" s="2">
        <f t="shared" si="204"/>
        <v>0.1695929610399905</v>
      </c>
      <c r="I606" s="8"/>
      <c r="J606" s="2">
        <f t="shared" si="197"/>
        <v>0.57631485077880384</v>
      </c>
      <c r="K606" s="2">
        <f t="shared" si="198"/>
        <v>0.40672188973881335</v>
      </c>
      <c r="L606" s="2">
        <f t="shared" si="199"/>
        <v>0</v>
      </c>
      <c r="M606" s="2">
        <f t="shared" si="200"/>
        <v>1.6963259482382809E-2</v>
      </c>
      <c r="N606" s="53">
        <v>14541</v>
      </c>
      <c r="O606" s="53">
        <v>10262</v>
      </c>
      <c r="X606" s="53">
        <v>146</v>
      </c>
      <c r="Y606" s="53">
        <v>282</v>
      </c>
      <c r="Z606" s="53"/>
      <c r="AA606" s="53"/>
      <c r="AB606" s="53"/>
      <c r="AG606" t="str">
        <f t="shared" si="205"/>
        <v>Chicopee</v>
      </c>
      <c r="AH606" t="s">
        <v>130</v>
      </c>
      <c r="AI606">
        <v>1</v>
      </c>
      <c r="AK606">
        <v>2</v>
      </c>
      <c r="AL606" s="91">
        <v>25</v>
      </c>
      <c r="AM606" s="93">
        <v>13</v>
      </c>
      <c r="AN606" s="93">
        <v>25</v>
      </c>
      <c r="AO606" s="96">
        <v>13660</v>
      </c>
      <c r="AP606" s="96">
        <f t="shared" si="206"/>
        <v>25013</v>
      </c>
      <c r="AQ606" t="s">
        <v>1921</v>
      </c>
      <c r="AR606">
        <f t="shared" si="203"/>
        <v>2513660</v>
      </c>
      <c r="AS606" s="1">
        <v>695</v>
      </c>
      <c r="AU606" s="1"/>
      <c r="AX606" s="117"/>
    </row>
    <row r="607" spans="1:50" ht="14" hidden="1" customHeight="1" outlineLevel="1" x14ac:dyDescent="0.2">
      <c r="A607" s="54" t="s">
        <v>846</v>
      </c>
      <c r="B607" s="9" t="s">
        <v>558</v>
      </c>
      <c r="C607" s="1">
        <f t="shared" si="194"/>
        <v>912</v>
      </c>
      <c r="D607" s="7">
        <f>IF(N607&gt;0, RANK(N607,(N607:P607,Q607:AE607)),0)</f>
        <v>1</v>
      </c>
      <c r="E607" s="7">
        <f>IF(O607&gt;0,RANK(O607,(N607:P607,Q607:AE607)),0)</f>
        <v>2</v>
      </c>
      <c r="F607" s="7">
        <f t="shared" si="195"/>
        <v>0</v>
      </c>
      <c r="G607" s="1">
        <f t="shared" si="196"/>
        <v>654</v>
      </c>
      <c r="H607" s="2">
        <f t="shared" si="204"/>
        <v>0.71710526315789469</v>
      </c>
      <c r="I607" s="8"/>
      <c r="J607" s="2">
        <f t="shared" si="197"/>
        <v>0.85526315789473684</v>
      </c>
      <c r="K607" s="2">
        <f t="shared" si="198"/>
        <v>0.13815789473684212</v>
      </c>
      <c r="L607" s="2">
        <f t="shared" si="199"/>
        <v>0</v>
      </c>
      <c r="M607" s="2">
        <f t="shared" si="200"/>
        <v>6.5789473684210453E-3</v>
      </c>
      <c r="N607" s="53">
        <v>780</v>
      </c>
      <c r="O607" s="53">
        <v>126</v>
      </c>
      <c r="X607" s="53">
        <v>0</v>
      </c>
      <c r="Y607" s="53">
        <v>6</v>
      </c>
      <c r="Z607" s="53"/>
      <c r="AA607" s="53"/>
      <c r="AB607" s="53"/>
      <c r="AG607" t="str">
        <f t="shared" si="205"/>
        <v>Chilmark</v>
      </c>
      <c r="AH607" t="s">
        <v>565</v>
      </c>
      <c r="AI607">
        <v>9</v>
      </c>
      <c r="AK607">
        <v>2</v>
      </c>
      <c r="AL607" s="91">
        <v>25</v>
      </c>
      <c r="AM607" s="93">
        <v>7</v>
      </c>
      <c r="AN607" s="93">
        <v>5</v>
      </c>
      <c r="AO607" s="96">
        <v>13800</v>
      </c>
      <c r="AP607" s="96">
        <f t="shared" si="206"/>
        <v>25007</v>
      </c>
      <c r="AQ607" t="s">
        <v>298</v>
      </c>
      <c r="AR607">
        <f t="shared" si="203"/>
        <v>2513800</v>
      </c>
      <c r="AS607" s="1">
        <v>12</v>
      </c>
      <c r="AU607" s="1"/>
      <c r="AX607" s="117"/>
    </row>
    <row r="608" spans="1:50" ht="14" hidden="1" customHeight="1" outlineLevel="1" x14ac:dyDescent="0.2">
      <c r="A608" s="54" t="s">
        <v>290</v>
      </c>
      <c r="B608" s="9" t="s">
        <v>558</v>
      </c>
      <c r="C608" s="1">
        <f t="shared" si="194"/>
        <v>977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 t="shared" si="195"/>
        <v>0</v>
      </c>
      <c r="G608" s="1">
        <f t="shared" si="196"/>
        <v>223</v>
      </c>
      <c r="H608" s="2">
        <f t="shared" si="204"/>
        <v>0.22824974411463664</v>
      </c>
      <c r="I608" s="8"/>
      <c r="J608" s="2">
        <f t="shared" si="197"/>
        <v>0.60798362333674516</v>
      </c>
      <c r="K608" s="2">
        <f t="shared" si="198"/>
        <v>0.37973387922210849</v>
      </c>
      <c r="L608" s="2">
        <f t="shared" si="199"/>
        <v>0</v>
      </c>
      <c r="M608" s="2">
        <f t="shared" si="200"/>
        <v>1.2282497441146345E-2</v>
      </c>
      <c r="N608" s="53">
        <v>594</v>
      </c>
      <c r="O608" s="53">
        <v>371</v>
      </c>
      <c r="X608" s="53">
        <v>1</v>
      </c>
      <c r="Y608" s="53">
        <v>11</v>
      </c>
      <c r="Z608" s="53"/>
      <c r="AA608" s="53"/>
      <c r="AB608" s="53"/>
      <c r="AG608" t="str">
        <f t="shared" si="205"/>
        <v>Clarksburg</v>
      </c>
      <c r="AH608" t="s">
        <v>1310</v>
      </c>
      <c r="AI608">
        <v>1</v>
      </c>
      <c r="AK608">
        <v>2</v>
      </c>
      <c r="AL608" s="91">
        <v>25</v>
      </c>
      <c r="AM608" s="93">
        <v>3</v>
      </c>
      <c r="AN608" s="93">
        <v>25</v>
      </c>
      <c r="AO608" s="96">
        <v>14010</v>
      </c>
      <c r="AP608" s="96">
        <f t="shared" si="206"/>
        <v>25003</v>
      </c>
      <c r="AQ608" t="s">
        <v>298</v>
      </c>
      <c r="AR608">
        <f t="shared" si="203"/>
        <v>2514010</v>
      </c>
      <c r="AS608" s="1">
        <v>25</v>
      </c>
      <c r="AU608" s="1"/>
      <c r="AX608" s="117"/>
    </row>
    <row r="609" spans="1:50" ht="14" hidden="1" customHeight="1" outlineLevel="1" x14ac:dyDescent="0.2">
      <c r="A609" s="54" t="s">
        <v>111</v>
      </c>
      <c r="B609" s="9" t="s">
        <v>558</v>
      </c>
      <c r="C609" s="1">
        <f t="shared" ref="C609:C672" si="207">SUM(N609:AE609)</f>
        <v>7697</v>
      </c>
      <c r="D609" s="7">
        <f>IF(N609&gt;0, RANK(N609,(N609:P609,Q609:AE609)),0)</f>
        <v>1</v>
      </c>
      <c r="E609" s="7">
        <f>IF(O609&gt;0,RANK(O609,(N609:P609,Q609:AE609)),0)</f>
        <v>2</v>
      </c>
      <c r="F609" s="7">
        <f t="shared" ref="F609:F672" si="208">IF(P609&gt;0,RANK(P609,(N609:AE609)),0)</f>
        <v>0</v>
      </c>
      <c r="G609" s="1">
        <f t="shared" ref="G609:G672" si="209">IF(C609&gt;0,MAX(N609:Z609)-LARGE(N609:Z609,2),0)</f>
        <v>1837</v>
      </c>
      <c r="H609" s="2">
        <f t="shared" si="204"/>
        <v>0.2386644147070287</v>
      </c>
      <c r="I609" s="8"/>
      <c r="J609" s="2">
        <f t="shared" ref="J609:J672" si="210">IF(C609=0,"-",N609/C609)</f>
        <v>0.61348577367805635</v>
      </c>
      <c r="K609" s="2">
        <f t="shared" ref="K609:K672" si="211">IF(C609=0,"-",O609/C609)</f>
        <v>0.3748213589710277</v>
      </c>
      <c r="L609" s="2">
        <f t="shared" ref="L609:L672" si="212">IF(C609=0,"-",P609/C609)</f>
        <v>0</v>
      </c>
      <c r="M609" s="2">
        <f t="shared" ref="M609:M672" si="213">IF(C609=0,"-",(1-J609-K609-L609))</f>
        <v>1.1692867350915959E-2</v>
      </c>
      <c r="N609" s="53">
        <v>4722</v>
      </c>
      <c r="O609" s="53">
        <v>2885</v>
      </c>
      <c r="X609" s="53">
        <v>8</v>
      </c>
      <c r="Y609" s="53">
        <v>82</v>
      </c>
      <c r="Z609" s="53"/>
      <c r="AA609" s="53"/>
      <c r="AB609" s="53"/>
      <c r="AG609" t="str">
        <f t="shared" si="205"/>
        <v>Clinton</v>
      </c>
      <c r="AH609" s="9" t="s">
        <v>955</v>
      </c>
      <c r="AI609">
        <v>3</v>
      </c>
      <c r="AK609">
        <v>2</v>
      </c>
      <c r="AL609" s="91">
        <v>25</v>
      </c>
      <c r="AM609" s="93">
        <v>27</v>
      </c>
      <c r="AN609" s="93">
        <v>55</v>
      </c>
      <c r="AO609" s="96">
        <v>14395</v>
      </c>
      <c r="AP609" s="96">
        <f t="shared" si="206"/>
        <v>25027</v>
      </c>
      <c r="AQ609" t="s">
        <v>298</v>
      </c>
      <c r="AR609">
        <f t="shared" ref="AR609:AR672" si="214">AL609*100000+AO609</f>
        <v>2514395</v>
      </c>
      <c r="AS609" s="1">
        <v>163</v>
      </c>
      <c r="AU609" s="1"/>
      <c r="AX609" s="117"/>
    </row>
    <row r="610" spans="1:50" ht="14" hidden="1" customHeight="1" outlineLevel="1" x14ac:dyDescent="0.2">
      <c r="A610" s="54" t="s">
        <v>1521</v>
      </c>
      <c r="B610" s="9" t="s">
        <v>558</v>
      </c>
      <c r="C610" s="1">
        <f t="shared" si="207"/>
        <v>5616</v>
      </c>
      <c r="D610" s="7">
        <f>IF(N610&gt;0, RANK(N610,(N610:P610,Q610:AE610)),0)</f>
        <v>1</v>
      </c>
      <c r="E610" s="7">
        <f>IF(O610&gt;0,RANK(O610,(N610:P610,Q610:AE610)),0)</f>
        <v>2</v>
      </c>
      <c r="F610" s="7">
        <f t="shared" si="208"/>
        <v>0</v>
      </c>
      <c r="G610" s="1">
        <f t="shared" si="209"/>
        <v>1213</v>
      </c>
      <c r="H610" s="2">
        <f t="shared" si="204"/>
        <v>0.21599002849002849</v>
      </c>
      <c r="I610" s="8"/>
      <c r="J610" s="2">
        <f t="shared" si="210"/>
        <v>0.60541310541310545</v>
      </c>
      <c r="K610" s="2">
        <f t="shared" si="211"/>
        <v>0.38942307692307693</v>
      </c>
      <c r="L610" s="2">
        <f t="shared" si="212"/>
        <v>0</v>
      </c>
      <c r="M610" s="2">
        <f t="shared" si="213"/>
        <v>5.163817663817627E-3</v>
      </c>
      <c r="N610" s="53">
        <v>3400</v>
      </c>
      <c r="O610" s="53">
        <v>2187</v>
      </c>
      <c r="X610" s="53">
        <v>2</v>
      </c>
      <c r="Y610" s="53">
        <v>27</v>
      </c>
      <c r="Z610" s="53"/>
      <c r="AA610" s="53"/>
      <c r="AB610" s="53"/>
      <c r="AG610" t="str">
        <f t="shared" si="205"/>
        <v>Cohasset</v>
      </c>
      <c r="AH610" t="s">
        <v>2285</v>
      </c>
      <c r="AI610">
        <v>8</v>
      </c>
      <c r="AK610">
        <v>2</v>
      </c>
      <c r="AL610" s="91">
        <v>25</v>
      </c>
      <c r="AM610" s="93">
        <v>21</v>
      </c>
      <c r="AN610" s="93">
        <v>30</v>
      </c>
      <c r="AO610" s="96">
        <v>14640</v>
      </c>
      <c r="AP610" s="96">
        <f t="shared" si="206"/>
        <v>25021</v>
      </c>
      <c r="AQ610" t="s">
        <v>298</v>
      </c>
      <c r="AR610">
        <f t="shared" si="214"/>
        <v>2514640</v>
      </c>
      <c r="AS610" s="1">
        <v>111</v>
      </c>
      <c r="AU610" s="1"/>
      <c r="AX610" s="117"/>
    </row>
    <row r="611" spans="1:50" ht="14" hidden="1" customHeight="1" outlineLevel="1" x14ac:dyDescent="0.2">
      <c r="A611" s="54" t="s">
        <v>975</v>
      </c>
      <c r="B611" s="9" t="s">
        <v>558</v>
      </c>
      <c r="C611" s="1">
        <f t="shared" si="207"/>
        <v>992</v>
      </c>
      <c r="D611" s="7">
        <f>IF(N611&gt;0, RANK(N611,(N611:P611,Q611:AE611)),0)</f>
        <v>1</v>
      </c>
      <c r="E611" s="7">
        <f>IF(O611&gt;0,RANK(O611,(N611:P611,Q611:AE611)),0)</f>
        <v>2</v>
      </c>
      <c r="F611" s="7">
        <f t="shared" si="208"/>
        <v>0</v>
      </c>
      <c r="G611" s="1">
        <f t="shared" si="209"/>
        <v>339</v>
      </c>
      <c r="H611" s="2">
        <f t="shared" si="204"/>
        <v>0.34173387096774194</v>
      </c>
      <c r="I611" s="8"/>
      <c r="J611" s="2">
        <f t="shared" si="210"/>
        <v>0.66431451612903225</v>
      </c>
      <c r="K611" s="2">
        <f t="shared" si="211"/>
        <v>0.32258064516129031</v>
      </c>
      <c r="L611" s="2">
        <f t="shared" si="212"/>
        <v>0</v>
      </c>
      <c r="M611" s="2">
        <f t="shared" si="213"/>
        <v>1.3104838709677435E-2</v>
      </c>
      <c r="N611" s="53">
        <v>659</v>
      </c>
      <c r="O611" s="53">
        <v>320</v>
      </c>
      <c r="X611" s="53">
        <v>0</v>
      </c>
      <c r="Y611" s="53">
        <v>13</v>
      </c>
      <c r="Z611" s="53"/>
      <c r="AA611" s="53"/>
      <c r="AB611" s="53"/>
      <c r="AG611" t="str">
        <f t="shared" si="205"/>
        <v>Colrain</v>
      </c>
      <c r="AH611" t="s">
        <v>2356</v>
      </c>
      <c r="AI611">
        <v>1</v>
      </c>
      <c r="AK611">
        <v>2</v>
      </c>
      <c r="AL611" s="91">
        <v>25</v>
      </c>
      <c r="AM611" s="93">
        <v>11</v>
      </c>
      <c r="AN611" s="93">
        <v>25</v>
      </c>
      <c r="AO611" s="96">
        <v>14885</v>
      </c>
      <c r="AP611" s="96">
        <f t="shared" si="206"/>
        <v>25011</v>
      </c>
      <c r="AQ611" t="s">
        <v>298</v>
      </c>
      <c r="AR611">
        <f t="shared" si="214"/>
        <v>2514885</v>
      </c>
      <c r="AS611" s="1">
        <v>20</v>
      </c>
      <c r="AU611" s="1"/>
      <c r="AX611" s="117"/>
    </row>
    <row r="612" spans="1:50" ht="14" hidden="1" customHeight="1" outlineLevel="1" x14ac:dyDescent="0.2">
      <c r="A612" s="54" t="s">
        <v>2045</v>
      </c>
      <c r="B612" s="9" t="s">
        <v>558</v>
      </c>
      <c r="C612" s="1">
        <f t="shared" si="207"/>
        <v>12203</v>
      </c>
      <c r="D612" s="7">
        <f>IF(N612&gt;0, RANK(N612,(N612:P612,Q612:AE612)),0)</f>
        <v>1</v>
      </c>
      <c r="E612" s="7">
        <f>IF(O612&gt;0,RANK(O612,(N612:P612,Q612:AE612)),0)</f>
        <v>2</v>
      </c>
      <c r="F612" s="7">
        <f t="shared" si="208"/>
        <v>0</v>
      </c>
      <c r="G612" s="1">
        <f t="shared" si="209"/>
        <v>6932</v>
      </c>
      <c r="H612" s="2">
        <f t="shared" si="204"/>
        <v>0.56805703515528971</v>
      </c>
      <c r="I612" s="8"/>
      <c r="J612" s="2">
        <f t="shared" si="210"/>
        <v>0.78054576743423754</v>
      </c>
      <c r="K612" s="2">
        <f t="shared" si="211"/>
        <v>0.2124887322789478</v>
      </c>
      <c r="L612" s="2">
        <f t="shared" si="212"/>
        <v>0</v>
      </c>
      <c r="M612" s="2">
        <f t="shared" si="213"/>
        <v>6.9655002868146687E-3</v>
      </c>
      <c r="N612" s="53">
        <v>9525</v>
      </c>
      <c r="O612" s="53">
        <v>2593</v>
      </c>
      <c r="X612" s="53">
        <v>20</v>
      </c>
      <c r="Y612" s="53">
        <v>65</v>
      </c>
      <c r="Z612" s="53"/>
      <c r="AA612" s="53"/>
      <c r="AB612" s="53"/>
      <c r="AG612" t="str">
        <f t="shared" si="205"/>
        <v>Concord</v>
      </c>
      <c r="AH612" t="s">
        <v>1547</v>
      </c>
      <c r="AI612">
        <v>3</v>
      </c>
      <c r="AK612">
        <v>2</v>
      </c>
      <c r="AL612" s="91">
        <v>25</v>
      </c>
      <c r="AM612" s="93">
        <v>17</v>
      </c>
      <c r="AN612" s="93">
        <v>70</v>
      </c>
      <c r="AO612" s="96">
        <v>15060</v>
      </c>
      <c r="AP612" s="96">
        <f t="shared" si="206"/>
        <v>25017</v>
      </c>
      <c r="AQ612" t="s">
        <v>298</v>
      </c>
      <c r="AR612">
        <f t="shared" si="214"/>
        <v>2515060</v>
      </c>
      <c r="AS612" s="1">
        <v>188</v>
      </c>
      <c r="AU612" s="1"/>
      <c r="AX612" s="117"/>
    </row>
    <row r="613" spans="1:50" ht="14" hidden="1" customHeight="1" outlineLevel="1" x14ac:dyDescent="0.2">
      <c r="A613" s="54" t="s">
        <v>901</v>
      </c>
      <c r="B613" s="9" t="s">
        <v>558</v>
      </c>
      <c r="C613" s="1">
        <f t="shared" si="207"/>
        <v>1308</v>
      </c>
      <c r="D613" s="7">
        <f>IF(N613&gt;0, RANK(N613,(N613:P613,Q613:AE613)),0)</f>
        <v>1</v>
      </c>
      <c r="E613" s="7">
        <f>IF(O613&gt;0,RANK(O613,(N613:P613,Q613:AE613)),0)</f>
        <v>2</v>
      </c>
      <c r="F613" s="7">
        <f t="shared" si="208"/>
        <v>0</v>
      </c>
      <c r="G613" s="1">
        <f t="shared" si="209"/>
        <v>702</v>
      </c>
      <c r="H613" s="2">
        <f t="shared" si="204"/>
        <v>0.53669724770642202</v>
      </c>
      <c r="I613" s="8"/>
      <c r="J613" s="2">
        <f t="shared" si="210"/>
        <v>0.75458715596330272</v>
      </c>
      <c r="K613" s="2">
        <f t="shared" si="211"/>
        <v>0.21788990825688073</v>
      </c>
      <c r="L613" s="2">
        <f t="shared" si="212"/>
        <v>0</v>
      </c>
      <c r="M613" s="2">
        <f t="shared" si="213"/>
        <v>2.7522935779816543E-2</v>
      </c>
      <c r="N613" s="53">
        <v>987</v>
      </c>
      <c r="O613" s="53">
        <v>285</v>
      </c>
      <c r="X613" s="53">
        <v>24</v>
      </c>
      <c r="Y613" s="53">
        <v>12</v>
      </c>
      <c r="Z613" s="53"/>
      <c r="AA613" s="53"/>
      <c r="AB613" s="53"/>
      <c r="AG613" t="str">
        <f t="shared" si="205"/>
        <v>Conway</v>
      </c>
      <c r="AH613" t="s">
        <v>2356</v>
      </c>
      <c r="AI613">
        <v>1</v>
      </c>
      <c r="AK613">
        <v>2</v>
      </c>
      <c r="AL613" s="91">
        <v>25</v>
      </c>
      <c r="AM613" s="93">
        <v>11</v>
      </c>
      <c r="AN613" s="93">
        <v>30</v>
      </c>
      <c r="AO613" s="96">
        <v>15200</v>
      </c>
      <c r="AP613" s="96">
        <f t="shared" si="206"/>
        <v>25011</v>
      </c>
      <c r="AQ613" t="s">
        <v>298</v>
      </c>
      <c r="AR613">
        <f t="shared" si="214"/>
        <v>2515200</v>
      </c>
      <c r="AS613" s="1">
        <v>0</v>
      </c>
      <c r="AU613" s="1"/>
      <c r="AX613" s="117"/>
    </row>
    <row r="614" spans="1:50" ht="14" hidden="1" customHeight="1" outlineLevel="1" x14ac:dyDescent="0.2">
      <c r="A614" s="54" t="s">
        <v>1131</v>
      </c>
      <c r="B614" s="9" t="s">
        <v>558</v>
      </c>
      <c r="C614" s="1">
        <f t="shared" si="207"/>
        <v>583</v>
      </c>
      <c r="D614" s="7">
        <f>IF(N614&gt;0, RANK(N614,(N614:P614,Q614:AE614)),0)</f>
        <v>1</v>
      </c>
      <c r="E614" s="7">
        <f>IF(O614&gt;0,RANK(O614,(N614:P614,Q614:AE614)),0)</f>
        <v>2</v>
      </c>
      <c r="F614" s="7">
        <f t="shared" si="208"/>
        <v>0</v>
      </c>
      <c r="G614" s="1">
        <f t="shared" si="209"/>
        <v>243</v>
      </c>
      <c r="H614" s="2">
        <f t="shared" si="204"/>
        <v>0.41680960548885077</v>
      </c>
      <c r="I614" s="8"/>
      <c r="J614" s="2">
        <f t="shared" si="210"/>
        <v>0.69982847341337906</v>
      </c>
      <c r="K614" s="2">
        <f t="shared" si="211"/>
        <v>0.28301886792452829</v>
      </c>
      <c r="L614" s="2">
        <f t="shared" si="212"/>
        <v>0</v>
      </c>
      <c r="M614" s="2">
        <f t="shared" si="213"/>
        <v>1.7152658662092646E-2</v>
      </c>
      <c r="N614" s="53">
        <v>408</v>
      </c>
      <c r="O614" s="53">
        <v>165</v>
      </c>
      <c r="X614" s="53">
        <v>1</v>
      </c>
      <c r="Y614" s="53">
        <v>9</v>
      </c>
      <c r="Z614" s="53"/>
      <c r="AA614" s="53"/>
      <c r="AB614" s="53"/>
      <c r="AG614" t="str">
        <f t="shared" si="205"/>
        <v>Cummington</v>
      </c>
      <c r="AH614" t="s">
        <v>1975</v>
      </c>
      <c r="AI614">
        <v>1</v>
      </c>
      <c r="AK614">
        <v>2</v>
      </c>
      <c r="AL614" s="91">
        <v>25</v>
      </c>
      <c r="AM614" s="93">
        <v>15</v>
      </c>
      <c r="AN614" s="93">
        <v>20</v>
      </c>
      <c r="AO614" s="96">
        <v>16040</v>
      </c>
      <c r="AP614" s="96">
        <f t="shared" si="206"/>
        <v>25015</v>
      </c>
      <c r="AQ614" t="s">
        <v>298</v>
      </c>
      <c r="AR614">
        <f t="shared" si="214"/>
        <v>2516040</v>
      </c>
      <c r="AS614" s="1">
        <v>13</v>
      </c>
      <c r="AU614" s="1"/>
      <c r="AX614" s="117"/>
    </row>
    <row r="615" spans="1:50" ht="14" hidden="1" customHeight="1" outlineLevel="1" x14ac:dyDescent="0.2">
      <c r="A615" s="54" t="s">
        <v>1478</v>
      </c>
      <c r="B615" s="9" t="s">
        <v>558</v>
      </c>
      <c r="C615" s="1">
        <f t="shared" si="207"/>
        <v>3708</v>
      </c>
      <c r="D615" s="7">
        <f>IF(N615&gt;0, RANK(N615,(N615:P615,Q615:AE615)),0)</f>
        <v>1</v>
      </c>
      <c r="E615" s="7">
        <f>IF(O615&gt;0,RANK(O615,(N615:P615,Q615:AE615)),0)</f>
        <v>2</v>
      </c>
      <c r="F615" s="7">
        <f t="shared" si="208"/>
        <v>0</v>
      </c>
      <c r="G615" s="1">
        <f t="shared" si="209"/>
        <v>1600</v>
      </c>
      <c r="H615" s="2">
        <f t="shared" si="204"/>
        <v>0.43149946062567424</v>
      </c>
      <c r="I615" s="8"/>
      <c r="J615" s="2">
        <f t="shared" si="210"/>
        <v>0.71170442286947144</v>
      </c>
      <c r="K615" s="2">
        <f t="shared" si="211"/>
        <v>0.28020496224379721</v>
      </c>
      <c r="L615" s="2">
        <f t="shared" si="212"/>
        <v>0</v>
      </c>
      <c r="M615" s="2">
        <f t="shared" si="213"/>
        <v>8.090614886731351E-3</v>
      </c>
      <c r="N615" s="53">
        <v>2639</v>
      </c>
      <c r="O615" s="53">
        <v>1039</v>
      </c>
      <c r="X615" s="53">
        <v>2</v>
      </c>
      <c r="Y615" s="53">
        <v>28</v>
      </c>
      <c r="Z615" s="53"/>
      <c r="AA615" s="53"/>
      <c r="AB615" s="53"/>
      <c r="AG615" t="str">
        <f t="shared" si="205"/>
        <v>Dalton</v>
      </c>
      <c r="AH615" t="s">
        <v>1310</v>
      </c>
      <c r="AI615">
        <v>1</v>
      </c>
      <c r="AK615">
        <v>2</v>
      </c>
      <c r="AL615" s="91">
        <v>25</v>
      </c>
      <c r="AM615" s="93">
        <v>3</v>
      </c>
      <c r="AN615" s="93">
        <v>30</v>
      </c>
      <c r="AO615" s="96">
        <v>16180</v>
      </c>
      <c r="AP615" s="96">
        <f t="shared" si="206"/>
        <v>25003</v>
      </c>
      <c r="AQ615" t="s">
        <v>298</v>
      </c>
      <c r="AR615">
        <f t="shared" si="214"/>
        <v>2516180</v>
      </c>
      <c r="AS615" s="1">
        <v>124</v>
      </c>
      <c r="AU615" s="1"/>
      <c r="AX615" s="117"/>
    </row>
    <row r="616" spans="1:50" ht="14" hidden="1" customHeight="1" outlineLevel="1" x14ac:dyDescent="0.2">
      <c r="A616" s="54" t="s">
        <v>556</v>
      </c>
      <c r="B616" s="9" t="s">
        <v>558</v>
      </c>
      <c r="C616" s="1">
        <f t="shared" si="207"/>
        <v>16667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 t="shared" si="208"/>
        <v>0</v>
      </c>
      <c r="G616" s="1">
        <f t="shared" si="209"/>
        <v>3078</v>
      </c>
      <c r="H616" s="2">
        <f t="shared" si="204"/>
        <v>0.18467630647387051</v>
      </c>
      <c r="I616" s="8"/>
      <c r="J616" s="2">
        <f t="shared" si="210"/>
        <v>0.58930821383572329</v>
      </c>
      <c r="K616" s="2">
        <f t="shared" si="211"/>
        <v>0.40463190736185278</v>
      </c>
      <c r="L616" s="2">
        <f t="shared" si="212"/>
        <v>0</v>
      </c>
      <c r="M616" s="2">
        <f t="shared" si="213"/>
        <v>6.0598788024239236E-3</v>
      </c>
      <c r="N616" s="53">
        <v>9822</v>
      </c>
      <c r="O616" s="53">
        <v>6744</v>
      </c>
      <c r="X616" s="53">
        <v>6</v>
      </c>
      <c r="Y616" s="53">
        <v>95</v>
      </c>
      <c r="Z616" s="53"/>
      <c r="AA616" s="53"/>
      <c r="AB616" s="53"/>
      <c r="AG616" t="str">
        <f t="shared" si="205"/>
        <v>Danvers</v>
      </c>
      <c r="AH616" t="s">
        <v>2455</v>
      </c>
      <c r="AI616">
        <v>6</v>
      </c>
      <c r="AK616">
        <v>2</v>
      </c>
      <c r="AL616" s="91">
        <v>25</v>
      </c>
      <c r="AM616" s="93">
        <v>9</v>
      </c>
      <c r="AN616" s="93">
        <v>25</v>
      </c>
      <c r="AO616" s="96">
        <v>16250</v>
      </c>
      <c r="AP616" s="96">
        <f t="shared" si="206"/>
        <v>25009</v>
      </c>
      <c r="AQ616" t="s">
        <v>298</v>
      </c>
      <c r="AR616">
        <f t="shared" si="214"/>
        <v>2516250</v>
      </c>
      <c r="AS616" s="1">
        <v>395</v>
      </c>
      <c r="AU616" s="1"/>
      <c r="AX616" s="117"/>
    </row>
    <row r="617" spans="1:50" ht="14" hidden="1" customHeight="1" outlineLevel="1" x14ac:dyDescent="0.2">
      <c r="A617" s="54" t="s">
        <v>2357</v>
      </c>
      <c r="B617" s="9" t="s">
        <v>558</v>
      </c>
      <c r="C617" s="1">
        <f t="shared" si="207"/>
        <v>17444</v>
      </c>
      <c r="D617" s="7">
        <f>IF(N617&gt;0, RANK(N617,(N617:P617,Q617:AE617)),0)</f>
        <v>1</v>
      </c>
      <c r="E617" s="7">
        <f>IF(O617&gt;0,RANK(O617,(N617:P617,Q617:AE617)),0)</f>
        <v>2</v>
      </c>
      <c r="F617" s="7">
        <f t="shared" si="208"/>
        <v>0</v>
      </c>
      <c r="G617" s="1">
        <f t="shared" si="209"/>
        <v>2792</v>
      </c>
      <c r="H617" s="2">
        <f t="shared" si="204"/>
        <v>0.16005503324925477</v>
      </c>
      <c r="I617" s="8"/>
      <c r="J617" s="2">
        <f t="shared" si="210"/>
        <v>0.57739050676450354</v>
      </c>
      <c r="K617" s="2">
        <f t="shared" si="211"/>
        <v>0.4173354735152488</v>
      </c>
      <c r="L617" s="2">
        <f t="shared" si="212"/>
        <v>0</v>
      </c>
      <c r="M617" s="2">
        <f t="shared" si="213"/>
        <v>5.274019720247658E-3</v>
      </c>
      <c r="N617" s="53">
        <v>10072</v>
      </c>
      <c r="O617" s="53">
        <v>7280</v>
      </c>
      <c r="X617" s="53">
        <v>9</v>
      </c>
      <c r="Y617" s="53">
        <v>83</v>
      </c>
      <c r="Z617" s="53"/>
      <c r="AA617" s="53"/>
      <c r="AB617" s="53"/>
      <c r="AG617" t="str">
        <f t="shared" si="205"/>
        <v>Dartmouth</v>
      </c>
      <c r="AH617" t="s">
        <v>1961</v>
      </c>
      <c r="AI617">
        <v>9</v>
      </c>
      <c r="AK617">
        <v>2</v>
      </c>
      <c r="AL617" s="91">
        <v>25</v>
      </c>
      <c r="AM617" s="93">
        <v>5</v>
      </c>
      <c r="AN617" s="93">
        <v>20</v>
      </c>
      <c r="AO617" s="96">
        <v>16425</v>
      </c>
      <c r="AP617" s="96">
        <f t="shared" si="206"/>
        <v>25005</v>
      </c>
      <c r="AQ617" t="s">
        <v>298</v>
      </c>
      <c r="AR617">
        <f t="shared" si="214"/>
        <v>2516425</v>
      </c>
      <c r="AS617" s="1">
        <v>535</v>
      </c>
      <c r="AU617" s="1"/>
      <c r="AX617" s="117"/>
    </row>
    <row r="618" spans="1:50" ht="14" hidden="1" customHeight="1" outlineLevel="1" x14ac:dyDescent="0.2">
      <c r="A618" s="54" t="s">
        <v>2408</v>
      </c>
      <c r="B618" s="9" t="s">
        <v>558</v>
      </c>
      <c r="C618" s="1">
        <f t="shared" si="207"/>
        <v>15491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 t="shared" si="208"/>
        <v>0</v>
      </c>
      <c r="G618" s="1">
        <f t="shared" si="209"/>
        <v>5602</v>
      </c>
      <c r="H618" s="2">
        <f t="shared" si="204"/>
        <v>0.36162933316119039</v>
      </c>
      <c r="I618" s="8"/>
      <c r="J618" s="2">
        <f t="shared" si="210"/>
        <v>0.67807113808017561</v>
      </c>
      <c r="K618" s="2">
        <f t="shared" si="211"/>
        <v>0.31644180491898521</v>
      </c>
      <c r="L618" s="2">
        <f t="shared" si="212"/>
        <v>0</v>
      </c>
      <c r="M618" s="2">
        <f t="shared" si="213"/>
        <v>5.4870570008391795E-3</v>
      </c>
      <c r="N618" s="53">
        <v>10504</v>
      </c>
      <c r="O618" s="53">
        <v>4902</v>
      </c>
      <c r="X618" s="53">
        <v>30</v>
      </c>
      <c r="Y618" s="53">
        <v>55</v>
      </c>
      <c r="Z618" s="53"/>
      <c r="AA618" s="53"/>
      <c r="AB618" s="53"/>
      <c r="AG618" t="str">
        <f t="shared" si="205"/>
        <v>Dedham</v>
      </c>
      <c r="AH618" t="s">
        <v>2285</v>
      </c>
      <c r="AI618">
        <v>8</v>
      </c>
      <c r="AK618">
        <v>2</v>
      </c>
      <c r="AL618" s="91">
        <v>25</v>
      </c>
      <c r="AM618" s="93">
        <v>21</v>
      </c>
      <c r="AN618" s="93">
        <v>35</v>
      </c>
      <c r="AO618" s="96">
        <v>16495</v>
      </c>
      <c r="AP618" s="96">
        <f t="shared" si="206"/>
        <v>25021</v>
      </c>
      <c r="AQ618" t="s">
        <v>298</v>
      </c>
      <c r="AR618">
        <f t="shared" si="214"/>
        <v>2516495</v>
      </c>
      <c r="AS618" s="1">
        <v>490</v>
      </c>
      <c r="AU618" s="1"/>
      <c r="AX618" s="117"/>
    </row>
    <row r="619" spans="1:50" ht="14" hidden="1" customHeight="1" outlineLevel="1" x14ac:dyDescent="0.2">
      <c r="A619" s="54" t="s">
        <v>1045</v>
      </c>
      <c r="B619" s="9" t="s">
        <v>558</v>
      </c>
      <c r="C619" s="1">
        <f t="shared" si="207"/>
        <v>3319</v>
      </c>
      <c r="D619" s="7">
        <f>IF(N619&gt;0, RANK(N619,(N619:P619,Q619:AE619)),0)</f>
        <v>1</v>
      </c>
      <c r="E619" s="7">
        <f>IF(O619&gt;0,RANK(O619,(N619:P619,Q619:AE619)),0)</f>
        <v>2</v>
      </c>
      <c r="F619" s="7">
        <f t="shared" si="208"/>
        <v>0</v>
      </c>
      <c r="G619" s="1">
        <f t="shared" si="209"/>
        <v>1537</v>
      </c>
      <c r="H619" s="2">
        <f t="shared" si="204"/>
        <v>0.46309129255799941</v>
      </c>
      <c r="I619" s="8"/>
      <c r="J619" s="2">
        <f t="shared" si="210"/>
        <v>0.72672491714371801</v>
      </c>
      <c r="K619" s="2">
        <f t="shared" si="211"/>
        <v>0.2636336245857186</v>
      </c>
      <c r="L619" s="2">
        <f t="shared" si="212"/>
        <v>0</v>
      </c>
      <c r="M619" s="2">
        <f t="shared" si="213"/>
        <v>9.6414582705633967E-3</v>
      </c>
      <c r="N619" s="53">
        <v>2412</v>
      </c>
      <c r="O619" s="53">
        <v>875</v>
      </c>
      <c r="X619" s="53">
        <v>3</v>
      </c>
      <c r="Y619" s="53">
        <v>29</v>
      </c>
      <c r="Z619" s="53"/>
      <c r="AA619" s="53"/>
      <c r="AB619" s="53"/>
      <c r="AG619" t="str">
        <f t="shared" si="205"/>
        <v>Deerfield</v>
      </c>
      <c r="AH619" t="s">
        <v>2356</v>
      </c>
      <c r="AI619">
        <v>2</v>
      </c>
      <c r="AK619">
        <v>2</v>
      </c>
      <c r="AL619" s="91">
        <v>25</v>
      </c>
      <c r="AM619" s="93">
        <v>11</v>
      </c>
      <c r="AN619" s="93">
        <v>35</v>
      </c>
      <c r="AO619" s="96">
        <v>16670</v>
      </c>
      <c r="AP619" s="96">
        <f t="shared" si="206"/>
        <v>25011</v>
      </c>
      <c r="AQ619" t="s">
        <v>298</v>
      </c>
      <c r="AR619">
        <f t="shared" si="214"/>
        <v>2516670</v>
      </c>
      <c r="AS619" s="1">
        <v>51</v>
      </c>
      <c r="AU619" s="1"/>
      <c r="AX619" s="117"/>
    </row>
    <row r="620" spans="1:50" ht="14" hidden="1" customHeight="1" outlineLevel="1" x14ac:dyDescent="0.2">
      <c r="A620" s="54" t="s">
        <v>661</v>
      </c>
      <c r="B620" s="9" t="s">
        <v>558</v>
      </c>
      <c r="C620" s="1">
        <f t="shared" si="207"/>
        <v>10202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 t="shared" si="208"/>
        <v>0</v>
      </c>
      <c r="G620" s="1">
        <f t="shared" si="209"/>
        <v>1870</v>
      </c>
      <c r="H620" s="2">
        <f t="shared" si="204"/>
        <v>0.1832973926681043</v>
      </c>
      <c r="I620" s="8"/>
      <c r="J620" s="2">
        <f t="shared" si="210"/>
        <v>0.58792393648304253</v>
      </c>
      <c r="K620" s="2">
        <f t="shared" si="211"/>
        <v>0.40462654381493823</v>
      </c>
      <c r="L620" s="2">
        <f t="shared" si="212"/>
        <v>0</v>
      </c>
      <c r="M620" s="2">
        <f t="shared" si="213"/>
        <v>7.4495197020192361E-3</v>
      </c>
      <c r="N620" s="53">
        <v>5998</v>
      </c>
      <c r="O620" s="53">
        <v>4128</v>
      </c>
      <c r="X620" s="53">
        <v>20</v>
      </c>
      <c r="Y620" s="53">
        <v>56</v>
      </c>
      <c r="Z620" s="53"/>
      <c r="AA620" s="53"/>
      <c r="AB620" s="53"/>
      <c r="AG620" t="str">
        <f t="shared" si="205"/>
        <v>Dennis</v>
      </c>
      <c r="AH620" t="s">
        <v>43</v>
      </c>
      <c r="AI620">
        <v>9</v>
      </c>
      <c r="AK620">
        <v>2</v>
      </c>
      <c r="AL620" s="91">
        <v>25</v>
      </c>
      <c r="AM620" s="93">
        <v>1</v>
      </c>
      <c r="AN620" s="93">
        <v>25</v>
      </c>
      <c r="AO620" s="96">
        <v>16775</v>
      </c>
      <c r="AP620" s="96">
        <f t="shared" si="206"/>
        <v>25001</v>
      </c>
      <c r="AQ620" t="s">
        <v>298</v>
      </c>
      <c r="AR620">
        <f t="shared" si="214"/>
        <v>2516775</v>
      </c>
      <c r="AS620" s="1">
        <v>172</v>
      </c>
      <c r="AU620" s="1"/>
      <c r="AX620" s="117"/>
    </row>
    <row r="621" spans="1:50" ht="14" hidden="1" customHeight="1" outlineLevel="1" x14ac:dyDescent="0.2">
      <c r="A621" s="54" t="s">
        <v>662</v>
      </c>
      <c r="B621" s="9" t="s">
        <v>558</v>
      </c>
      <c r="C621" s="1">
        <f t="shared" si="207"/>
        <v>4594</v>
      </c>
      <c r="D621" s="7">
        <f>IF(N621&gt;0, RANK(N621,(N621:P621,Q621:AE621)),0)</f>
        <v>2</v>
      </c>
      <c r="E621" s="7">
        <f>IF(O621&gt;0,RANK(O621,(N621:P621,Q621:AE621)),0)</f>
        <v>1</v>
      </c>
      <c r="F621" s="7">
        <f t="shared" si="208"/>
        <v>0</v>
      </c>
      <c r="G621" s="1">
        <f t="shared" si="209"/>
        <v>136</v>
      </c>
      <c r="H621" s="2">
        <f t="shared" ref="H621:H684" si="215">IF(C621&gt;0,G621/C621,0)</f>
        <v>2.9603831084022637E-2</v>
      </c>
      <c r="I621" s="8"/>
      <c r="J621" s="2">
        <f t="shared" si="210"/>
        <v>0.47496734871571616</v>
      </c>
      <c r="K621" s="2">
        <f t="shared" si="211"/>
        <v>0.50457117979973876</v>
      </c>
      <c r="L621" s="2">
        <f t="shared" si="212"/>
        <v>0</v>
      </c>
      <c r="M621" s="2">
        <f t="shared" si="213"/>
        <v>2.0461471484545024E-2</v>
      </c>
      <c r="N621" s="53">
        <v>2182</v>
      </c>
      <c r="O621" s="53">
        <v>2318</v>
      </c>
      <c r="X621" s="53">
        <v>13</v>
      </c>
      <c r="Y621" s="53">
        <v>81</v>
      </c>
      <c r="Z621" s="53"/>
      <c r="AA621" s="53"/>
      <c r="AB621" s="53"/>
      <c r="AG621" t="str">
        <f t="shared" si="205"/>
        <v>Dighton</v>
      </c>
      <c r="AH621" t="s">
        <v>1961</v>
      </c>
      <c r="AI621">
        <v>4</v>
      </c>
      <c r="AK621">
        <v>2</v>
      </c>
      <c r="AL621" s="91">
        <v>25</v>
      </c>
      <c r="AM621" s="93">
        <v>5</v>
      </c>
      <c r="AN621" s="93">
        <v>25</v>
      </c>
      <c r="AO621" s="96">
        <v>16950</v>
      </c>
      <c r="AP621" s="96">
        <f t="shared" si="206"/>
        <v>25005</v>
      </c>
      <c r="AQ621" t="s">
        <v>298</v>
      </c>
      <c r="AR621">
        <f t="shared" si="214"/>
        <v>2516950</v>
      </c>
      <c r="AS621" s="1">
        <v>149</v>
      </c>
      <c r="AU621" s="1"/>
      <c r="AX621" s="117"/>
    </row>
    <row r="622" spans="1:50" ht="14" hidden="1" customHeight="1" outlineLevel="1" x14ac:dyDescent="0.2">
      <c r="A622" s="54" t="s">
        <v>1822</v>
      </c>
      <c r="B622" s="9" t="s">
        <v>558</v>
      </c>
      <c r="C622" s="1">
        <f t="shared" si="207"/>
        <v>5475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 t="shared" si="208"/>
        <v>0</v>
      </c>
      <c r="G622" s="1">
        <f t="shared" si="209"/>
        <v>484</v>
      </c>
      <c r="H622" s="2">
        <f t="shared" si="215"/>
        <v>8.8401826484018259E-2</v>
      </c>
      <c r="I622" s="8"/>
      <c r="J622" s="2">
        <f t="shared" si="210"/>
        <v>0.4494977168949772</v>
      </c>
      <c r="K622" s="2">
        <f t="shared" si="211"/>
        <v>0.53789954337899548</v>
      </c>
      <c r="L622" s="2">
        <f t="shared" si="212"/>
        <v>0</v>
      </c>
      <c r="M622" s="2">
        <f t="shared" si="213"/>
        <v>1.2602739726027323E-2</v>
      </c>
      <c r="N622" s="53">
        <v>2461</v>
      </c>
      <c r="O622" s="53">
        <v>2945</v>
      </c>
      <c r="X622" s="53">
        <v>0</v>
      </c>
      <c r="Y622" s="53">
        <v>69</v>
      </c>
      <c r="Z622" s="53"/>
      <c r="AA622" s="53"/>
      <c r="AB622" s="53"/>
      <c r="AG622" t="str">
        <f t="shared" ref="AG622:AG684" si="216">A622</f>
        <v>Douglas</v>
      </c>
      <c r="AH622" s="9" t="s">
        <v>955</v>
      </c>
      <c r="AI622">
        <v>2</v>
      </c>
      <c r="AK622">
        <v>2</v>
      </c>
      <c r="AL622" s="91">
        <v>25</v>
      </c>
      <c r="AM622" s="93">
        <v>27</v>
      </c>
      <c r="AN622" s="93">
        <v>60</v>
      </c>
      <c r="AO622" s="96">
        <v>17300</v>
      </c>
      <c r="AP622" s="96">
        <f t="shared" si="206"/>
        <v>25027</v>
      </c>
      <c r="AQ622" t="s">
        <v>298</v>
      </c>
      <c r="AR622">
        <f t="shared" si="214"/>
        <v>2517300</v>
      </c>
      <c r="AS622" s="1">
        <v>112</v>
      </c>
      <c r="AU622" s="1"/>
      <c r="AX622" s="117"/>
    </row>
    <row r="623" spans="1:50" ht="14" hidden="1" customHeight="1" outlineLevel="1" x14ac:dyDescent="0.2">
      <c r="A623" s="54" t="s">
        <v>1163</v>
      </c>
      <c r="B623" s="9" t="s">
        <v>558</v>
      </c>
      <c r="C623" s="1">
        <f t="shared" si="207"/>
        <v>3996</v>
      </c>
      <c r="D623" s="7">
        <f>IF(N623&gt;0, RANK(N623,(N623:P623,Q623:AE623)),0)</f>
        <v>1</v>
      </c>
      <c r="E623" s="7">
        <f>IF(O623&gt;0,RANK(O623,(N623:P623,Q623:AE623)),0)</f>
        <v>2</v>
      </c>
      <c r="F623" s="7">
        <f t="shared" si="208"/>
        <v>0</v>
      </c>
      <c r="G623" s="1">
        <f t="shared" si="209"/>
        <v>611</v>
      </c>
      <c r="H623" s="2">
        <f t="shared" si="215"/>
        <v>0.1529029029029029</v>
      </c>
      <c r="I623" s="8"/>
      <c r="J623" s="2">
        <f t="shared" si="210"/>
        <v>0.57557557557557559</v>
      </c>
      <c r="K623" s="2">
        <f t="shared" si="211"/>
        <v>0.42267267267267267</v>
      </c>
      <c r="L623" s="2">
        <f t="shared" si="212"/>
        <v>0</v>
      </c>
      <c r="M623" s="2">
        <f t="shared" si="213"/>
        <v>1.75175175175174E-3</v>
      </c>
      <c r="N623" s="53">
        <v>2300</v>
      </c>
      <c r="O623" s="53">
        <v>1689</v>
      </c>
      <c r="X623" s="53">
        <v>3</v>
      </c>
      <c r="Y623" s="53">
        <v>4</v>
      </c>
      <c r="Z623" s="53"/>
      <c r="AA623" s="53"/>
      <c r="AB623" s="53"/>
      <c r="AG623" t="str">
        <f t="shared" si="216"/>
        <v>Dover</v>
      </c>
      <c r="AH623" t="s">
        <v>2285</v>
      </c>
      <c r="AI623">
        <v>4</v>
      </c>
      <c r="AK623">
        <v>2</v>
      </c>
      <c r="AL623" s="91">
        <v>25</v>
      </c>
      <c r="AM623" s="93">
        <v>21</v>
      </c>
      <c r="AN623" s="93">
        <v>40</v>
      </c>
      <c r="AO623" s="96">
        <v>17405</v>
      </c>
      <c r="AP623" s="96">
        <f t="shared" si="206"/>
        <v>25021</v>
      </c>
      <c r="AQ623" t="s">
        <v>298</v>
      </c>
      <c r="AR623">
        <f t="shared" si="214"/>
        <v>2517405</v>
      </c>
      <c r="AS623" s="1">
        <v>68</v>
      </c>
      <c r="AU623" s="1"/>
      <c r="AX623" s="117"/>
    </row>
    <row r="624" spans="1:50" ht="14" hidden="1" customHeight="1" outlineLevel="1" x14ac:dyDescent="0.2">
      <c r="A624" s="54" t="s">
        <v>614</v>
      </c>
      <c r="B624" s="9" t="s">
        <v>558</v>
      </c>
      <c r="C624" s="1">
        <f t="shared" si="207"/>
        <v>17504</v>
      </c>
      <c r="D624" s="7">
        <f>IF(N624&gt;0, RANK(N624,(N624:P624,Q624:AE624)),0)</f>
        <v>1</v>
      </c>
      <c r="E624" s="7">
        <f>IF(O624&gt;0,RANK(O624,(N624:P624,Q624:AE624)),0)</f>
        <v>2</v>
      </c>
      <c r="F624" s="7">
        <f t="shared" si="208"/>
        <v>0</v>
      </c>
      <c r="G624" s="1">
        <f t="shared" si="209"/>
        <v>651</v>
      </c>
      <c r="H624" s="2">
        <f t="shared" si="215"/>
        <v>3.7191499085923216E-2</v>
      </c>
      <c r="I624" s="8"/>
      <c r="J624" s="2">
        <f t="shared" si="210"/>
        <v>0.51696755027422303</v>
      </c>
      <c r="K624" s="2">
        <f t="shared" si="211"/>
        <v>0.4797760511882998</v>
      </c>
      <c r="L624" s="2">
        <f t="shared" si="212"/>
        <v>0</v>
      </c>
      <c r="M624" s="2">
        <f t="shared" si="213"/>
        <v>3.2563985374771676E-3</v>
      </c>
      <c r="N624" s="53">
        <v>9049</v>
      </c>
      <c r="O624" s="53">
        <v>8398</v>
      </c>
      <c r="X624" s="53">
        <v>0</v>
      </c>
      <c r="Y624" s="53">
        <v>57</v>
      </c>
      <c r="Z624" s="53"/>
      <c r="AA624" s="53"/>
      <c r="AB624" s="53"/>
      <c r="AG624" t="str">
        <f t="shared" si="216"/>
        <v>Dracut</v>
      </c>
      <c r="AH624" t="s">
        <v>1547</v>
      </c>
      <c r="AI624">
        <v>3</v>
      </c>
      <c r="AK624">
        <v>2</v>
      </c>
      <c r="AL624" s="91">
        <v>25</v>
      </c>
      <c r="AM624" s="93">
        <v>17</v>
      </c>
      <c r="AN624" s="93">
        <v>75</v>
      </c>
      <c r="AO624" s="96">
        <v>17475</v>
      </c>
      <c r="AP624" s="96">
        <f t="shared" ref="AP624:AP687" si="217">AL624*1000+AM624</f>
        <v>25017</v>
      </c>
      <c r="AQ624" t="s">
        <v>298</v>
      </c>
      <c r="AR624">
        <f t="shared" si="214"/>
        <v>2517475</v>
      </c>
      <c r="AS624" s="1">
        <v>523</v>
      </c>
      <c r="AU624" s="1"/>
      <c r="AX624" s="117"/>
    </row>
    <row r="625" spans="1:50" ht="14" hidden="1" customHeight="1" outlineLevel="1" x14ac:dyDescent="0.2">
      <c r="A625" s="54" t="s">
        <v>426</v>
      </c>
      <c r="B625" s="9" t="s">
        <v>558</v>
      </c>
      <c r="C625" s="1">
        <f t="shared" si="207"/>
        <v>6007</v>
      </c>
      <c r="D625" s="7">
        <f>IF(N625&gt;0, RANK(N625,(N625:P625,Q625:AE625)),0)</f>
        <v>2</v>
      </c>
      <c r="E625" s="7">
        <f>IF(O625&gt;0,RANK(O625,(N625:P625,Q625:AE625)),0)</f>
        <v>1</v>
      </c>
      <c r="F625" s="7">
        <f t="shared" si="208"/>
        <v>0</v>
      </c>
      <c r="G625" s="1">
        <f t="shared" si="209"/>
        <v>338</v>
      </c>
      <c r="H625" s="2">
        <f t="shared" si="215"/>
        <v>5.6267687697686031E-2</v>
      </c>
      <c r="I625" s="8"/>
      <c r="J625" s="2">
        <f t="shared" si="210"/>
        <v>0.46529049442317294</v>
      </c>
      <c r="K625" s="2">
        <f t="shared" si="211"/>
        <v>0.52155818212085903</v>
      </c>
      <c r="L625" s="2">
        <f t="shared" si="212"/>
        <v>0</v>
      </c>
      <c r="M625" s="2">
        <f t="shared" si="213"/>
        <v>1.3151323455968034E-2</v>
      </c>
      <c r="N625" s="53">
        <v>2795</v>
      </c>
      <c r="O625" s="53">
        <v>3133</v>
      </c>
      <c r="X625" s="53">
        <v>21</v>
      </c>
      <c r="Y625" s="53">
        <v>58</v>
      </c>
      <c r="Z625" s="53"/>
      <c r="AA625" s="53"/>
      <c r="AB625" s="53"/>
      <c r="AG625" t="str">
        <f t="shared" si="216"/>
        <v>Dudley</v>
      </c>
      <c r="AH625" s="9" t="s">
        <v>955</v>
      </c>
      <c r="AI625">
        <v>1</v>
      </c>
      <c r="AK625">
        <v>2</v>
      </c>
      <c r="AL625" s="91">
        <v>25</v>
      </c>
      <c r="AM625" s="93">
        <v>27</v>
      </c>
      <c r="AN625" s="93">
        <v>65</v>
      </c>
      <c r="AO625" s="96">
        <v>17685</v>
      </c>
      <c r="AP625" s="96">
        <f t="shared" si="217"/>
        <v>25027</v>
      </c>
      <c r="AQ625" t="s">
        <v>298</v>
      </c>
      <c r="AR625">
        <f t="shared" si="214"/>
        <v>2517685</v>
      </c>
      <c r="AS625" s="1">
        <v>108</v>
      </c>
      <c r="AU625" s="1"/>
      <c r="AX625" s="117"/>
    </row>
    <row r="626" spans="1:50" ht="14" hidden="1" customHeight="1" outlineLevel="1" x14ac:dyDescent="0.2">
      <c r="A626" s="54" t="s">
        <v>9</v>
      </c>
      <c r="B626" s="9" t="s">
        <v>558</v>
      </c>
      <c r="C626" s="1">
        <f t="shared" si="207"/>
        <v>2156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 t="shared" si="208"/>
        <v>0</v>
      </c>
      <c r="G626" s="1">
        <f t="shared" si="209"/>
        <v>270</v>
      </c>
      <c r="H626" s="2">
        <f t="shared" si="215"/>
        <v>0.12523191094619665</v>
      </c>
      <c r="I626" s="8"/>
      <c r="J626" s="2">
        <f t="shared" si="210"/>
        <v>0.55565862708719849</v>
      </c>
      <c r="K626" s="2">
        <f t="shared" si="211"/>
        <v>0.43042671614100186</v>
      </c>
      <c r="L626" s="2">
        <f t="shared" si="212"/>
        <v>0</v>
      </c>
      <c r="M626" s="2">
        <f t="shared" si="213"/>
        <v>1.3914656771799649E-2</v>
      </c>
      <c r="N626" s="53">
        <v>1198</v>
      </c>
      <c r="O626" s="53">
        <v>928</v>
      </c>
      <c r="X626" s="53">
        <v>0</v>
      </c>
      <c r="Y626" s="53">
        <v>30</v>
      </c>
      <c r="Z626" s="53"/>
      <c r="AA626" s="53"/>
      <c r="AB626" s="53"/>
      <c r="AG626" t="str">
        <f t="shared" si="216"/>
        <v>Dunstable</v>
      </c>
      <c r="AH626" t="s">
        <v>1547</v>
      </c>
      <c r="AI626">
        <v>3</v>
      </c>
      <c r="AK626">
        <v>2</v>
      </c>
      <c r="AL626" s="91">
        <v>25</v>
      </c>
      <c r="AM626" s="93">
        <v>17</v>
      </c>
      <c r="AN626" s="93">
        <v>80</v>
      </c>
      <c r="AO626" s="96">
        <v>17825</v>
      </c>
      <c r="AP626" s="96">
        <f t="shared" si="217"/>
        <v>25017</v>
      </c>
      <c r="AQ626" t="s">
        <v>298</v>
      </c>
      <c r="AR626">
        <f t="shared" si="214"/>
        <v>2517825</v>
      </c>
      <c r="AS626" s="1">
        <v>47</v>
      </c>
      <c r="AU626" s="1"/>
      <c r="AX626" s="117"/>
    </row>
    <row r="627" spans="1:50" ht="14" hidden="1" customHeight="1" outlineLevel="1" x14ac:dyDescent="0.2">
      <c r="A627" s="54" t="s">
        <v>262</v>
      </c>
      <c r="B627" s="9" t="s">
        <v>558</v>
      </c>
      <c r="C627" s="1">
        <f t="shared" si="207"/>
        <v>11088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 t="shared" si="208"/>
        <v>0</v>
      </c>
      <c r="G627" s="1">
        <f t="shared" si="209"/>
        <v>1546</v>
      </c>
      <c r="H627" s="2">
        <f t="shared" si="215"/>
        <v>0.13943001443001443</v>
      </c>
      <c r="I627" s="8"/>
      <c r="J627" s="2">
        <f t="shared" si="210"/>
        <v>0.56809163059163059</v>
      </c>
      <c r="K627" s="2">
        <f t="shared" si="211"/>
        <v>0.42866161616161619</v>
      </c>
      <c r="L627" s="2">
        <f t="shared" si="212"/>
        <v>0</v>
      </c>
      <c r="M627" s="2">
        <f t="shared" si="213"/>
        <v>3.2467532467532201E-3</v>
      </c>
      <c r="N627" s="53">
        <v>6299</v>
      </c>
      <c r="O627" s="53">
        <v>4753</v>
      </c>
      <c r="X627" s="53">
        <v>5</v>
      </c>
      <c r="Y627" s="53">
        <v>31</v>
      </c>
      <c r="Z627" s="53"/>
      <c r="AA627" s="53"/>
      <c r="AB627" s="53"/>
      <c r="AG627" t="str">
        <f t="shared" si="216"/>
        <v>Duxbury</v>
      </c>
      <c r="AH627" t="s">
        <v>529</v>
      </c>
      <c r="AI627">
        <v>9</v>
      </c>
      <c r="AK627">
        <v>2</v>
      </c>
      <c r="AL627" s="91">
        <v>25</v>
      </c>
      <c r="AM627" s="93">
        <v>23</v>
      </c>
      <c r="AN627" s="93">
        <v>25</v>
      </c>
      <c r="AO627" s="96">
        <v>17895</v>
      </c>
      <c r="AP627" s="96">
        <f t="shared" si="217"/>
        <v>25023</v>
      </c>
      <c r="AQ627" t="s">
        <v>298</v>
      </c>
      <c r="AR627">
        <f t="shared" si="214"/>
        <v>2517895</v>
      </c>
      <c r="AS627" s="1">
        <v>211</v>
      </c>
      <c r="AU627" s="1"/>
      <c r="AX627" s="117"/>
    </row>
    <row r="628" spans="1:50" ht="14" hidden="1" customHeight="1" outlineLevel="1" x14ac:dyDescent="0.2">
      <c r="A628" s="54" t="s">
        <v>619</v>
      </c>
      <c r="B628" s="9" t="s">
        <v>558</v>
      </c>
      <c r="C628" s="1">
        <f t="shared" si="207"/>
        <v>8595</v>
      </c>
      <c r="D628" s="7">
        <f>IF(N628&gt;0, RANK(N628,(N628:P628,Q628:AE628)),0)</f>
        <v>2</v>
      </c>
      <c r="E628" s="7">
        <f>IF(O628&gt;0,RANK(O628,(N628:P628,Q628:AE628)),0)</f>
        <v>1</v>
      </c>
      <c r="F628" s="7">
        <f t="shared" si="208"/>
        <v>0</v>
      </c>
      <c r="G628" s="1">
        <f t="shared" si="209"/>
        <v>7</v>
      </c>
      <c r="H628" s="2">
        <f t="shared" si="215"/>
        <v>8.1442699243746363E-4</v>
      </c>
      <c r="I628" s="8"/>
      <c r="J628" s="2">
        <f t="shared" si="210"/>
        <v>0.49505526468877253</v>
      </c>
      <c r="K628" s="2">
        <f t="shared" si="211"/>
        <v>0.49586969168120998</v>
      </c>
      <c r="L628" s="2">
        <f t="shared" si="212"/>
        <v>0</v>
      </c>
      <c r="M628" s="2">
        <f t="shared" si="213"/>
        <v>9.075043630017543E-3</v>
      </c>
      <c r="N628" s="53">
        <v>4255</v>
      </c>
      <c r="O628" s="53">
        <v>4262</v>
      </c>
      <c r="X628" s="53">
        <v>3</v>
      </c>
      <c r="Y628" s="53">
        <v>75</v>
      </c>
      <c r="Z628" s="53"/>
      <c r="AA628" s="53"/>
      <c r="AB628" s="53"/>
      <c r="AG628" t="str">
        <f t="shared" si="216"/>
        <v>East Bridgewater</v>
      </c>
      <c r="AH628" t="s">
        <v>529</v>
      </c>
      <c r="AI628">
        <v>8</v>
      </c>
      <c r="AK628">
        <v>2</v>
      </c>
      <c r="AL628" s="91">
        <v>25</v>
      </c>
      <c r="AM628" s="93">
        <v>23</v>
      </c>
      <c r="AN628" s="93">
        <v>30</v>
      </c>
      <c r="AO628" s="96">
        <v>18455</v>
      </c>
      <c r="AP628" s="96">
        <f t="shared" si="217"/>
        <v>25023</v>
      </c>
      <c r="AQ628" t="s">
        <v>298</v>
      </c>
      <c r="AR628">
        <f t="shared" si="214"/>
        <v>2518455</v>
      </c>
      <c r="AS628" s="1">
        <v>226</v>
      </c>
      <c r="AU628" s="1"/>
      <c r="AX628" s="117"/>
    </row>
    <row r="629" spans="1:50" ht="14" hidden="1" customHeight="1" outlineLevel="1" x14ac:dyDescent="0.2">
      <c r="A629" s="54" t="s">
        <v>1611</v>
      </c>
      <c r="B629" s="9" t="s">
        <v>558</v>
      </c>
      <c r="C629" s="1">
        <f t="shared" si="207"/>
        <v>1346</v>
      </c>
      <c r="D629" s="7">
        <f>IF(N629&gt;0, RANK(N629,(N629:P629,Q629:AE629)),0)</f>
        <v>2</v>
      </c>
      <c r="E629" s="7">
        <f>IF(O629&gt;0,RANK(O629,(N629:P629,Q629:AE629)),0)</f>
        <v>1</v>
      </c>
      <c r="F629" s="7">
        <f t="shared" si="208"/>
        <v>0</v>
      </c>
      <c r="G629" s="1">
        <f t="shared" si="209"/>
        <v>79</v>
      </c>
      <c r="H629" s="2">
        <f t="shared" si="215"/>
        <v>5.8692421991084695E-2</v>
      </c>
      <c r="I629" s="8"/>
      <c r="J629" s="2">
        <f t="shared" si="210"/>
        <v>0.46433878157503716</v>
      </c>
      <c r="K629" s="2">
        <f t="shared" si="211"/>
        <v>0.52303120356612187</v>
      </c>
      <c r="L629" s="2">
        <f t="shared" si="212"/>
        <v>0</v>
      </c>
      <c r="M629" s="2">
        <f t="shared" si="213"/>
        <v>1.2630014858840966E-2</v>
      </c>
      <c r="N629" s="53">
        <v>625</v>
      </c>
      <c r="O629" s="53">
        <v>704</v>
      </c>
      <c r="X629" s="53">
        <v>0</v>
      </c>
      <c r="Y629" s="53">
        <v>17</v>
      </c>
      <c r="Z629" s="53"/>
      <c r="AA629" s="53"/>
      <c r="AB629" s="53"/>
      <c r="AG629" t="str">
        <f t="shared" si="216"/>
        <v>East Brookfield</v>
      </c>
      <c r="AH629" s="9" t="s">
        <v>955</v>
      </c>
      <c r="AI629">
        <v>1</v>
      </c>
      <c r="AK629">
        <v>2</v>
      </c>
      <c r="AL629" s="91">
        <v>25</v>
      </c>
      <c r="AM629" s="93">
        <v>27</v>
      </c>
      <c r="AN629" s="93">
        <v>70</v>
      </c>
      <c r="AO629" s="96">
        <v>18560</v>
      </c>
      <c r="AP629" s="96">
        <f t="shared" si="217"/>
        <v>25027</v>
      </c>
      <c r="AQ629" t="s">
        <v>298</v>
      </c>
      <c r="AR629">
        <f t="shared" si="214"/>
        <v>2518560</v>
      </c>
      <c r="AS629" s="1">
        <v>24</v>
      </c>
      <c r="AU629" s="1"/>
      <c r="AX629" s="117"/>
    </row>
    <row r="630" spans="1:50" ht="14" hidden="1" customHeight="1" outlineLevel="1" x14ac:dyDescent="0.2">
      <c r="A630" s="54" t="s">
        <v>314</v>
      </c>
      <c r="B630" s="9" t="s">
        <v>558</v>
      </c>
      <c r="C630" s="1">
        <f t="shared" si="207"/>
        <v>9834</v>
      </c>
      <c r="D630" s="7">
        <f>IF(N630&gt;0, RANK(N630,(N630:P630,Q630:AE630)),0)</f>
        <v>1</v>
      </c>
      <c r="E630" s="7">
        <f>IF(O630&gt;0,RANK(O630,(N630:P630,Q630:AE630)),0)</f>
        <v>2</v>
      </c>
      <c r="F630" s="7">
        <f t="shared" si="208"/>
        <v>0</v>
      </c>
      <c r="G630" s="1">
        <f t="shared" si="209"/>
        <v>485</v>
      </c>
      <c r="H630" s="2">
        <f t="shared" si="215"/>
        <v>4.9318690258287577E-2</v>
      </c>
      <c r="I630" s="8"/>
      <c r="J630" s="2">
        <f t="shared" si="210"/>
        <v>0.51891397193410616</v>
      </c>
      <c r="K630" s="2">
        <f t="shared" si="211"/>
        <v>0.4695952816758186</v>
      </c>
      <c r="L630" s="2">
        <f t="shared" si="212"/>
        <v>0</v>
      </c>
      <c r="M630" s="2">
        <f t="shared" si="213"/>
        <v>1.1490746390075246E-2</v>
      </c>
      <c r="N630" s="53">
        <v>5103</v>
      </c>
      <c r="O630" s="53">
        <v>4618</v>
      </c>
      <c r="X630" s="53">
        <v>2</v>
      </c>
      <c r="Y630" s="53">
        <v>111</v>
      </c>
      <c r="Z630" s="53"/>
      <c r="AA630" s="53"/>
      <c r="AB630" s="53"/>
      <c r="AG630" t="str">
        <f t="shared" si="216"/>
        <v>East Longmeadow</v>
      </c>
      <c r="AH630" t="s">
        <v>130</v>
      </c>
      <c r="AI630">
        <v>1</v>
      </c>
      <c r="AK630">
        <v>2</v>
      </c>
      <c r="AL630" s="91">
        <v>25</v>
      </c>
      <c r="AM630" s="93">
        <v>13</v>
      </c>
      <c r="AN630" s="93">
        <v>30</v>
      </c>
      <c r="AO630" s="96">
        <v>19645</v>
      </c>
      <c r="AP630" s="96">
        <f t="shared" si="217"/>
        <v>25013</v>
      </c>
      <c r="AQ630" t="s">
        <v>298</v>
      </c>
      <c r="AR630">
        <f t="shared" si="214"/>
        <v>2519645</v>
      </c>
      <c r="AS630" s="1">
        <v>337</v>
      </c>
      <c r="AU630" s="1"/>
      <c r="AX630" s="117"/>
    </row>
    <row r="631" spans="1:50" ht="14" hidden="1" customHeight="1" outlineLevel="1" x14ac:dyDescent="0.2">
      <c r="A631" s="54" t="s">
        <v>137</v>
      </c>
      <c r="B631" s="9" t="s">
        <v>558</v>
      </c>
      <c r="C631" s="1">
        <f t="shared" si="207"/>
        <v>4057</v>
      </c>
      <c r="D631" s="7">
        <f>IF(N631&gt;0, RANK(N631,(N631:P631,Q631:AE631)),0)</f>
        <v>1</v>
      </c>
      <c r="E631" s="7">
        <f>IF(O631&gt;0,RANK(O631,(N631:P631,Q631:AE631)),0)</f>
        <v>2</v>
      </c>
      <c r="F631" s="7">
        <f t="shared" si="208"/>
        <v>0</v>
      </c>
      <c r="G631" s="1">
        <f t="shared" si="209"/>
        <v>1591</v>
      </c>
      <c r="H631" s="2">
        <f t="shared" si="215"/>
        <v>0.39216169583436039</v>
      </c>
      <c r="I631" s="8"/>
      <c r="J631" s="2">
        <f t="shared" si="210"/>
        <v>0.69361597239339412</v>
      </c>
      <c r="K631" s="2">
        <f t="shared" si="211"/>
        <v>0.30145427655903378</v>
      </c>
      <c r="L631" s="2">
        <f t="shared" si="212"/>
        <v>0</v>
      </c>
      <c r="M631" s="2">
        <f t="shared" si="213"/>
        <v>4.9297510475720951E-3</v>
      </c>
      <c r="N631" s="53">
        <v>2814</v>
      </c>
      <c r="O631" s="53">
        <v>1223</v>
      </c>
      <c r="X631" s="53">
        <v>3</v>
      </c>
      <c r="Y631" s="53">
        <v>17</v>
      </c>
      <c r="Z631" s="53"/>
      <c r="AA631" s="53"/>
      <c r="AB631" s="53"/>
      <c r="AG631" t="str">
        <f t="shared" si="216"/>
        <v>Eastham</v>
      </c>
      <c r="AH631" t="s">
        <v>43</v>
      </c>
      <c r="AI631">
        <v>9</v>
      </c>
      <c r="AK631">
        <v>2</v>
      </c>
      <c r="AL631" s="91">
        <v>25</v>
      </c>
      <c r="AM631" s="93">
        <v>1</v>
      </c>
      <c r="AN631" s="93">
        <v>30</v>
      </c>
      <c r="AO631" s="96">
        <v>19295</v>
      </c>
      <c r="AP631" s="96">
        <f t="shared" si="217"/>
        <v>25001</v>
      </c>
      <c r="AQ631" t="s">
        <v>298</v>
      </c>
      <c r="AR631">
        <f t="shared" si="214"/>
        <v>2519295</v>
      </c>
      <c r="AS631" s="1">
        <v>60</v>
      </c>
      <c r="AU631" s="1"/>
      <c r="AX631" s="117"/>
    </row>
    <row r="632" spans="1:50" ht="14" hidden="1" customHeight="1" outlineLevel="1" x14ac:dyDescent="0.2">
      <c r="A632" s="54" t="s">
        <v>1340</v>
      </c>
      <c r="B632" s="9" t="s">
        <v>558</v>
      </c>
      <c r="C632" s="1">
        <f t="shared" si="207"/>
        <v>10446</v>
      </c>
      <c r="D632" s="7">
        <f>IF(N632&gt;0, RANK(N632,(N632:P632,Q632:AE632)),0)</f>
        <v>1</v>
      </c>
      <c r="E632" s="7">
        <f>IF(O632&gt;0,RANK(O632,(N632:P632,Q632:AE632)),0)</f>
        <v>2</v>
      </c>
      <c r="F632" s="7">
        <f t="shared" si="208"/>
        <v>0</v>
      </c>
      <c r="G632" s="1">
        <f t="shared" si="209"/>
        <v>5181</v>
      </c>
      <c r="H632" s="2">
        <f t="shared" si="215"/>
        <v>0.49597932222860425</v>
      </c>
      <c r="I632" s="8"/>
      <c r="J632" s="2">
        <f t="shared" si="210"/>
        <v>0.74372965728508522</v>
      </c>
      <c r="K632" s="2">
        <f t="shared" si="211"/>
        <v>0.24775033505648095</v>
      </c>
      <c r="L632" s="2">
        <f t="shared" si="212"/>
        <v>0</v>
      </c>
      <c r="M632" s="2">
        <f t="shared" si="213"/>
        <v>8.5200076584338313E-3</v>
      </c>
      <c r="N632" s="53">
        <v>7769</v>
      </c>
      <c r="O632" s="53">
        <v>2588</v>
      </c>
      <c r="X632" s="53">
        <v>9</v>
      </c>
      <c r="Y632" s="53">
        <v>80</v>
      </c>
      <c r="Z632" s="53"/>
      <c r="AA632" s="53"/>
      <c r="AB632" s="53"/>
      <c r="AG632" t="str">
        <f t="shared" si="216"/>
        <v>Easthampton</v>
      </c>
      <c r="AH632" t="s">
        <v>1975</v>
      </c>
      <c r="AI632">
        <v>1</v>
      </c>
      <c r="AK632">
        <v>2</v>
      </c>
      <c r="AL632" s="91">
        <v>25</v>
      </c>
      <c r="AM632" s="93">
        <v>15</v>
      </c>
      <c r="AN632" s="93">
        <v>25</v>
      </c>
      <c r="AO632" s="96">
        <v>19330</v>
      </c>
      <c r="AP632" s="96">
        <f t="shared" si="217"/>
        <v>25015</v>
      </c>
      <c r="AQ632" t="s">
        <v>1921</v>
      </c>
      <c r="AR632">
        <f t="shared" si="214"/>
        <v>2519330</v>
      </c>
      <c r="AS632" s="1">
        <v>202</v>
      </c>
      <c r="AU632" s="1"/>
      <c r="AX632" s="117"/>
    </row>
    <row r="633" spans="1:50" ht="14" hidden="1" customHeight="1" outlineLevel="1" x14ac:dyDescent="0.2">
      <c r="A633" s="54" t="s">
        <v>636</v>
      </c>
      <c r="B633" s="9" t="s">
        <v>558</v>
      </c>
      <c r="C633" s="1">
        <f t="shared" si="207"/>
        <v>14186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 t="shared" si="208"/>
        <v>0</v>
      </c>
      <c r="G633" s="1">
        <f t="shared" si="209"/>
        <v>2668</v>
      </c>
      <c r="H633" s="2">
        <f t="shared" si="215"/>
        <v>0.18807274777950092</v>
      </c>
      <c r="I633" s="8"/>
      <c r="J633" s="2">
        <f t="shared" si="210"/>
        <v>0.59001832792894404</v>
      </c>
      <c r="K633" s="2">
        <f t="shared" si="211"/>
        <v>0.40194558014944309</v>
      </c>
      <c r="L633" s="2">
        <f t="shared" si="212"/>
        <v>0</v>
      </c>
      <c r="M633" s="2">
        <f t="shared" si="213"/>
        <v>8.0360919216128646E-3</v>
      </c>
      <c r="N633" s="53">
        <v>8370</v>
      </c>
      <c r="O633" s="53">
        <v>5702</v>
      </c>
      <c r="X633" s="53">
        <v>19</v>
      </c>
      <c r="Y633" s="53">
        <v>95</v>
      </c>
      <c r="Z633" s="53"/>
      <c r="AA633" s="53"/>
      <c r="AB633" s="53"/>
      <c r="AG633" t="str">
        <f t="shared" si="216"/>
        <v>Easton</v>
      </c>
      <c r="AH633" t="s">
        <v>1961</v>
      </c>
      <c r="AI633">
        <v>4</v>
      </c>
      <c r="AK633">
        <v>2</v>
      </c>
      <c r="AL633" s="91">
        <v>25</v>
      </c>
      <c r="AM633" s="93">
        <v>5</v>
      </c>
      <c r="AN633" s="93">
        <v>30</v>
      </c>
      <c r="AO633" s="96">
        <v>20100</v>
      </c>
      <c r="AP633" s="96">
        <f t="shared" si="217"/>
        <v>25005</v>
      </c>
      <c r="AQ633" t="s">
        <v>298</v>
      </c>
      <c r="AR633">
        <f t="shared" si="214"/>
        <v>2520100</v>
      </c>
      <c r="AS633" s="1">
        <v>419</v>
      </c>
      <c r="AU633" s="1"/>
      <c r="AX633" s="117"/>
    </row>
    <row r="634" spans="1:50" ht="14" hidden="1" customHeight="1" outlineLevel="1" x14ac:dyDescent="0.2">
      <c r="A634" s="54" t="s">
        <v>699</v>
      </c>
      <c r="B634" s="9" t="s">
        <v>558</v>
      </c>
      <c r="C634" s="1">
        <f t="shared" si="207"/>
        <v>3057</v>
      </c>
      <c r="D634" s="7">
        <f>IF(N634&gt;0, RANK(N634,(N634:P634,Q634:AE634)),0)</f>
        <v>1</v>
      </c>
      <c r="E634" s="7">
        <f>IF(O634&gt;0,RANK(O634,(N634:P634,Q634:AE634)),0)</f>
        <v>2</v>
      </c>
      <c r="F634" s="7">
        <f t="shared" si="208"/>
        <v>0</v>
      </c>
      <c r="G634" s="1">
        <f t="shared" si="209"/>
        <v>1183</v>
      </c>
      <c r="H634" s="2">
        <f t="shared" si="215"/>
        <v>0.38698070003271179</v>
      </c>
      <c r="I634" s="8"/>
      <c r="J634" s="2">
        <f t="shared" si="210"/>
        <v>0.69218187765783445</v>
      </c>
      <c r="K634" s="2">
        <f t="shared" si="211"/>
        <v>0.30520117762512267</v>
      </c>
      <c r="L634" s="2">
        <f t="shared" si="212"/>
        <v>0</v>
      </c>
      <c r="M634" s="2">
        <f t="shared" si="213"/>
        <v>2.6169447170428795E-3</v>
      </c>
      <c r="N634" s="53">
        <v>2116</v>
      </c>
      <c r="O634" s="53">
        <v>933</v>
      </c>
      <c r="X634" s="53">
        <v>0</v>
      </c>
      <c r="Y634" s="53">
        <v>8</v>
      </c>
      <c r="Z634" s="53"/>
      <c r="AA634" s="53"/>
      <c r="AB634" s="53"/>
      <c r="AG634" t="str">
        <f t="shared" si="216"/>
        <v>Edgartown</v>
      </c>
      <c r="AH634" t="s">
        <v>565</v>
      </c>
      <c r="AI634">
        <v>9</v>
      </c>
      <c r="AK634">
        <v>2</v>
      </c>
      <c r="AL634" s="91">
        <v>25</v>
      </c>
      <c r="AM634" s="93">
        <v>7</v>
      </c>
      <c r="AN634" s="93">
        <v>10</v>
      </c>
      <c r="AO634" s="96">
        <v>21150</v>
      </c>
      <c r="AP634" s="96">
        <f t="shared" si="217"/>
        <v>25007</v>
      </c>
      <c r="AQ634" t="s">
        <v>298</v>
      </c>
      <c r="AR634">
        <f t="shared" si="214"/>
        <v>2521150</v>
      </c>
      <c r="AS634" s="1">
        <v>69</v>
      </c>
      <c r="AU634" s="1"/>
      <c r="AX634" s="117"/>
    </row>
    <row r="635" spans="1:50" ht="14" hidden="1" customHeight="1" outlineLevel="1" x14ac:dyDescent="0.2">
      <c r="A635" s="54" t="s">
        <v>1695</v>
      </c>
      <c r="B635" s="9" t="s">
        <v>558</v>
      </c>
      <c r="C635" s="1">
        <f t="shared" si="207"/>
        <v>949</v>
      </c>
      <c r="D635" s="7">
        <f>IF(N635&gt;0, RANK(N635,(N635:P635,Q635:AE635)),0)</f>
        <v>1</v>
      </c>
      <c r="E635" s="7">
        <f>IF(O635&gt;0,RANK(O635,(N635:P635,Q635:AE635)),0)</f>
        <v>2</v>
      </c>
      <c r="F635" s="7">
        <f t="shared" si="208"/>
        <v>0</v>
      </c>
      <c r="G635" s="1">
        <f t="shared" si="209"/>
        <v>609</v>
      </c>
      <c r="H635" s="2">
        <f t="shared" si="215"/>
        <v>0.64172813487881986</v>
      </c>
      <c r="I635" s="8"/>
      <c r="J635" s="2">
        <f t="shared" si="210"/>
        <v>0.81770284510010538</v>
      </c>
      <c r="K635" s="2">
        <f t="shared" si="211"/>
        <v>0.17597471022128555</v>
      </c>
      <c r="L635" s="2">
        <f t="shared" si="212"/>
        <v>0</v>
      </c>
      <c r="M635" s="2">
        <f t="shared" si="213"/>
        <v>6.3224446786090682E-3</v>
      </c>
      <c r="N635" s="53">
        <v>776</v>
      </c>
      <c r="O635" s="53">
        <v>167</v>
      </c>
      <c r="X635" s="53">
        <v>2</v>
      </c>
      <c r="Y635" s="53">
        <v>4</v>
      </c>
      <c r="Z635" s="53"/>
      <c r="AA635" s="53"/>
      <c r="AB635" s="53"/>
      <c r="AG635" t="str">
        <f t="shared" si="216"/>
        <v>Egremont</v>
      </c>
      <c r="AH635" t="s">
        <v>1310</v>
      </c>
      <c r="AI635">
        <v>1</v>
      </c>
      <c r="AK635">
        <v>2</v>
      </c>
      <c r="AL635" s="91">
        <v>25</v>
      </c>
      <c r="AM635" s="93">
        <v>3</v>
      </c>
      <c r="AN635" s="93">
        <v>35</v>
      </c>
      <c r="AO635" s="96">
        <v>21360</v>
      </c>
      <c r="AP635" s="96">
        <f t="shared" si="217"/>
        <v>25003</v>
      </c>
      <c r="AQ635" t="s">
        <v>298</v>
      </c>
      <c r="AR635">
        <f t="shared" si="214"/>
        <v>2521360</v>
      </c>
      <c r="AS635" s="1">
        <v>27</v>
      </c>
      <c r="AU635" s="1"/>
      <c r="AX635" s="117"/>
    </row>
    <row r="636" spans="1:50" ht="14" hidden="1" customHeight="1" outlineLevel="1" x14ac:dyDescent="0.2">
      <c r="A636" s="54" t="s">
        <v>257</v>
      </c>
      <c r="B636" s="9" t="s">
        <v>558</v>
      </c>
      <c r="C636" s="1">
        <f t="shared" si="207"/>
        <v>904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 t="shared" si="208"/>
        <v>0</v>
      </c>
      <c r="G636" s="1">
        <f t="shared" si="209"/>
        <v>253</v>
      </c>
      <c r="H636" s="2">
        <f t="shared" si="215"/>
        <v>0.27986725663716816</v>
      </c>
      <c r="I636" s="8"/>
      <c r="J636" s="2">
        <f t="shared" si="210"/>
        <v>0.61725663716814161</v>
      </c>
      <c r="K636" s="2">
        <f t="shared" si="211"/>
        <v>0.33738938053097345</v>
      </c>
      <c r="L636" s="2">
        <f t="shared" si="212"/>
        <v>0</v>
      </c>
      <c r="M636" s="2">
        <f t="shared" si="213"/>
        <v>4.5353982300884943E-2</v>
      </c>
      <c r="N636" s="53">
        <v>558</v>
      </c>
      <c r="O636" s="53">
        <v>305</v>
      </c>
      <c r="X636" s="53">
        <v>0</v>
      </c>
      <c r="Y636" s="53">
        <v>41</v>
      </c>
      <c r="Z636" s="53"/>
      <c r="AA636" s="53"/>
      <c r="AB636" s="53"/>
      <c r="AG636" t="str">
        <f t="shared" si="216"/>
        <v>Erving</v>
      </c>
      <c r="AH636" t="s">
        <v>2356</v>
      </c>
      <c r="AI636">
        <v>2</v>
      </c>
      <c r="AK636">
        <v>2</v>
      </c>
      <c r="AL636" s="91">
        <v>25</v>
      </c>
      <c r="AM636" s="93">
        <v>11</v>
      </c>
      <c r="AN636" s="93">
        <v>40</v>
      </c>
      <c r="AO636" s="96">
        <v>21780</v>
      </c>
      <c r="AP636" s="96">
        <f t="shared" si="217"/>
        <v>25011</v>
      </c>
      <c r="AQ636" t="s">
        <v>298</v>
      </c>
      <c r="AR636">
        <f t="shared" si="214"/>
        <v>2521780</v>
      </c>
      <c r="AS636" s="1">
        <v>32</v>
      </c>
      <c r="AU636" s="1"/>
      <c r="AX636" s="117"/>
    </row>
    <row r="637" spans="1:50" ht="14" hidden="1" customHeight="1" outlineLevel="1" x14ac:dyDescent="0.2">
      <c r="A637" s="54" t="s">
        <v>2455</v>
      </c>
      <c r="B637" s="9" t="s">
        <v>558</v>
      </c>
      <c r="C637" s="1">
        <f t="shared" si="207"/>
        <v>2486</v>
      </c>
      <c r="D637" s="7">
        <f>IF(N637&gt;0, RANK(N637,(N637:P637,Q637:AE637)),0)</f>
        <v>1</v>
      </c>
      <c r="E637" s="7">
        <f>IF(O637&gt;0,RANK(O637,(N637:P637,Q637:AE637)),0)</f>
        <v>2</v>
      </c>
      <c r="F637" s="7">
        <f t="shared" si="208"/>
        <v>0</v>
      </c>
      <c r="G637" s="1">
        <f t="shared" si="209"/>
        <v>753</v>
      </c>
      <c r="H637" s="2">
        <f t="shared" si="215"/>
        <v>0.30289621882542239</v>
      </c>
      <c r="I637" s="8"/>
      <c r="J637" s="2">
        <f t="shared" si="210"/>
        <v>0.64923572003218022</v>
      </c>
      <c r="K637" s="2">
        <f t="shared" si="211"/>
        <v>0.34633950120675783</v>
      </c>
      <c r="L637" s="2">
        <f t="shared" si="212"/>
        <v>0</v>
      </c>
      <c r="M637" s="2">
        <f t="shared" si="213"/>
        <v>4.4247787610619538E-3</v>
      </c>
      <c r="N637" s="53">
        <v>1614</v>
      </c>
      <c r="O637" s="53">
        <v>861</v>
      </c>
      <c r="X637" s="53">
        <v>2</v>
      </c>
      <c r="Y637" s="53">
        <v>9</v>
      </c>
      <c r="Z637" s="53"/>
      <c r="AA637" s="53"/>
      <c r="AB637" s="53"/>
      <c r="AG637" t="str">
        <f t="shared" si="216"/>
        <v>Essex</v>
      </c>
      <c r="AH637" t="s">
        <v>2455</v>
      </c>
      <c r="AI637">
        <v>6</v>
      </c>
      <c r="AK637">
        <v>2</v>
      </c>
      <c r="AL637" s="91">
        <v>25</v>
      </c>
      <c r="AM637" s="93">
        <v>9</v>
      </c>
      <c r="AN637" s="93">
        <v>30</v>
      </c>
      <c r="AO637" s="96">
        <v>21850</v>
      </c>
      <c r="AP637" s="96">
        <f t="shared" si="217"/>
        <v>25009</v>
      </c>
      <c r="AQ637" t="s">
        <v>298</v>
      </c>
      <c r="AR637">
        <f t="shared" si="214"/>
        <v>2521850</v>
      </c>
      <c r="AS637" s="1">
        <v>42</v>
      </c>
      <c r="AU637" s="1"/>
      <c r="AX637" s="117"/>
    </row>
    <row r="638" spans="1:50" ht="14" hidden="1" customHeight="1" outlineLevel="1" x14ac:dyDescent="0.2">
      <c r="A638" s="54" t="s">
        <v>660</v>
      </c>
      <c r="B638" s="9" t="s">
        <v>558</v>
      </c>
      <c r="C638" s="1">
        <f t="shared" si="207"/>
        <v>14469</v>
      </c>
      <c r="D638" s="7">
        <f>IF(N638&gt;0, RANK(N638,(N638:P638,Q638:AE638)),0)</f>
        <v>1</v>
      </c>
      <c r="E638" s="7">
        <f>IF(O638&gt;0,RANK(O638,(N638:P638,Q638:AE638)),0)</f>
        <v>2</v>
      </c>
      <c r="F638" s="7">
        <f t="shared" si="208"/>
        <v>0</v>
      </c>
      <c r="G638" s="1">
        <f t="shared" si="209"/>
        <v>7830</v>
      </c>
      <c r="H638" s="2">
        <f t="shared" si="215"/>
        <v>0.5411569562512959</v>
      </c>
      <c r="I638" s="8"/>
      <c r="J638" s="2">
        <f t="shared" si="210"/>
        <v>0.76764116386757897</v>
      </c>
      <c r="K638" s="2">
        <f t="shared" si="211"/>
        <v>0.2264842076162831</v>
      </c>
      <c r="L638" s="2">
        <f t="shared" si="212"/>
        <v>0</v>
      </c>
      <c r="M638" s="2">
        <f t="shared" si="213"/>
        <v>5.8746285161379308E-3</v>
      </c>
      <c r="N638" s="53">
        <v>11107</v>
      </c>
      <c r="O638" s="53">
        <v>3277</v>
      </c>
      <c r="X638" s="53">
        <v>20</v>
      </c>
      <c r="Y638" s="53">
        <v>65</v>
      </c>
      <c r="Z638" s="53"/>
      <c r="AA638" s="53"/>
      <c r="AB638" s="53"/>
      <c r="AG638" t="str">
        <f t="shared" si="216"/>
        <v>Everett</v>
      </c>
      <c r="AH638" t="s">
        <v>1547</v>
      </c>
      <c r="AI638">
        <v>7</v>
      </c>
      <c r="AK638">
        <v>2</v>
      </c>
      <c r="AL638" s="91">
        <v>25</v>
      </c>
      <c r="AM638" s="93">
        <v>17</v>
      </c>
      <c r="AN638" s="93">
        <v>85</v>
      </c>
      <c r="AO638" s="96">
        <v>21990</v>
      </c>
      <c r="AP638" s="96">
        <f t="shared" si="217"/>
        <v>25017</v>
      </c>
      <c r="AQ638" t="s">
        <v>1921</v>
      </c>
      <c r="AR638">
        <f t="shared" si="214"/>
        <v>2521990</v>
      </c>
      <c r="AS638" s="1">
        <v>424</v>
      </c>
      <c r="AU638" s="1"/>
      <c r="AX638" s="117"/>
    </row>
    <row r="639" spans="1:50" ht="14" hidden="1" customHeight="1" outlineLevel="1" x14ac:dyDescent="0.2">
      <c r="A639" s="54" t="s">
        <v>1468</v>
      </c>
      <c r="B639" s="9" t="s">
        <v>558</v>
      </c>
      <c r="C639" s="1">
        <f t="shared" si="207"/>
        <v>9359</v>
      </c>
      <c r="D639" s="7">
        <f>IF(N639&gt;0, RANK(N639,(N639:P639,Q639:AE639)),0)</f>
        <v>1</v>
      </c>
      <c r="E639" s="7">
        <f>IF(O639&gt;0,RANK(O639,(N639:P639,Q639:AE639)),0)</f>
        <v>2</v>
      </c>
      <c r="F639" s="7">
        <f t="shared" si="208"/>
        <v>0</v>
      </c>
      <c r="G639" s="1">
        <f t="shared" si="209"/>
        <v>1141</v>
      </c>
      <c r="H639" s="2">
        <f t="shared" si="215"/>
        <v>0.1219147344801795</v>
      </c>
      <c r="I639" s="8"/>
      <c r="J639" s="2">
        <f t="shared" si="210"/>
        <v>0.55732450048082061</v>
      </c>
      <c r="K639" s="2">
        <f t="shared" si="211"/>
        <v>0.43540976600064107</v>
      </c>
      <c r="L639" s="2">
        <f t="shared" si="212"/>
        <v>0</v>
      </c>
      <c r="M639" s="2">
        <f t="shared" si="213"/>
        <v>7.2657335185383198E-3</v>
      </c>
      <c r="N639" s="53">
        <v>5216</v>
      </c>
      <c r="O639" s="53">
        <v>4075</v>
      </c>
      <c r="X639" s="53">
        <v>10</v>
      </c>
      <c r="Y639" s="53">
        <v>58</v>
      </c>
      <c r="Z639" s="53"/>
      <c r="AA639" s="53"/>
      <c r="AB639" s="53"/>
      <c r="AG639" t="str">
        <f t="shared" si="216"/>
        <v>Fairhaven</v>
      </c>
      <c r="AH639" t="s">
        <v>1961</v>
      </c>
      <c r="AI639">
        <v>9</v>
      </c>
      <c r="AK639">
        <v>2</v>
      </c>
      <c r="AL639" s="91">
        <v>25</v>
      </c>
      <c r="AM639" s="93">
        <v>5</v>
      </c>
      <c r="AN639" s="93">
        <v>35</v>
      </c>
      <c r="AO639" s="96">
        <v>22130</v>
      </c>
      <c r="AP639" s="96">
        <f t="shared" si="217"/>
        <v>25005</v>
      </c>
      <c r="AQ639" t="s">
        <v>298</v>
      </c>
      <c r="AR639">
        <f t="shared" si="214"/>
        <v>2522130</v>
      </c>
      <c r="AS639" s="1">
        <v>270</v>
      </c>
      <c r="AU639" s="1"/>
      <c r="AX639" s="117"/>
    </row>
    <row r="640" spans="1:50" ht="14" hidden="1" customHeight="1" outlineLevel="1" x14ac:dyDescent="0.2">
      <c r="A640" s="54" t="s">
        <v>2414</v>
      </c>
      <c r="B640" s="9" t="s">
        <v>558</v>
      </c>
      <c r="C640" s="1">
        <f t="shared" si="207"/>
        <v>30185</v>
      </c>
      <c r="D640" s="7">
        <f>IF(N640&gt;0, RANK(N640,(N640:P640,Q640:AE640)),0)</f>
        <v>1</v>
      </c>
      <c r="E640" s="7">
        <f>IF(O640&gt;0,RANK(O640,(N640:P640,Q640:AE640)),0)</f>
        <v>2</v>
      </c>
      <c r="F640" s="7">
        <f t="shared" si="208"/>
        <v>0</v>
      </c>
      <c r="G640" s="1">
        <f t="shared" si="209"/>
        <v>7103</v>
      </c>
      <c r="H640" s="2">
        <f t="shared" si="215"/>
        <v>0.23531555408315388</v>
      </c>
      <c r="I640" s="8"/>
      <c r="J640" s="2">
        <f t="shared" si="210"/>
        <v>0.61520622825906912</v>
      </c>
      <c r="K640" s="2">
        <f t="shared" si="211"/>
        <v>0.37989067417591521</v>
      </c>
      <c r="L640" s="2">
        <f t="shared" si="212"/>
        <v>0</v>
      </c>
      <c r="M640" s="2">
        <f t="shared" si="213"/>
        <v>4.9030975650156683E-3</v>
      </c>
      <c r="N640" s="53">
        <v>18570</v>
      </c>
      <c r="O640" s="53">
        <v>11467</v>
      </c>
      <c r="X640" s="53">
        <v>19</v>
      </c>
      <c r="Y640" s="53">
        <v>129</v>
      </c>
      <c r="Z640" s="53"/>
      <c r="AA640" s="53"/>
      <c r="AB640" s="53"/>
      <c r="AG640" t="str">
        <f t="shared" si="216"/>
        <v>Fall River</v>
      </c>
      <c r="AH640" t="s">
        <v>1961</v>
      </c>
      <c r="AK640">
        <v>2</v>
      </c>
      <c r="AL640" s="91">
        <v>25</v>
      </c>
      <c r="AM640" s="93">
        <v>5</v>
      </c>
      <c r="AN640" s="93">
        <v>40</v>
      </c>
      <c r="AO640" s="96">
        <v>23000</v>
      </c>
      <c r="AP640" s="96">
        <f t="shared" si="217"/>
        <v>25005</v>
      </c>
      <c r="AQ640" t="s">
        <v>1921</v>
      </c>
      <c r="AR640">
        <f t="shared" si="214"/>
        <v>2523000</v>
      </c>
      <c r="AS640" s="1">
        <v>2015</v>
      </c>
      <c r="AU640" s="1"/>
      <c r="AX640" s="117"/>
    </row>
    <row r="641" spans="1:50" ht="14" hidden="1" customHeight="1" outlineLevel="1" x14ac:dyDescent="0.2">
      <c r="A641" s="54" t="s">
        <v>1469</v>
      </c>
      <c r="B641" s="9" t="s">
        <v>558</v>
      </c>
      <c r="C641" s="1">
        <f t="shared" si="207"/>
        <v>21562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 t="shared" si="208"/>
        <v>0</v>
      </c>
      <c r="G641" s="1">
        <f t="shared" si="209"/>
        <v>5873</v>
      </c>
      <c r="H641" s="2">
        <f t="shared" si="215"/>
        <v>0.27237733048882296</v>
      </c>
      <c r="I641" s="8"/>
      <c r="J641" s="2">
        <f t="shared" si="210"/>
        <v>0.63403209349782019</v>
      </c>
      <c r="K641" s="2">
        <f t="shared" si="211"/>
        <v>0.36165476300899729</v>
      </c>
      <c r="L641" s="2">
        <f t="shared" si="212"/>
        <v>0</v>
      </c>
      <c r="M641" s="2">
        <f t="shared" si="213"/>
        <v>4.3131434931825141E-3</v>
      </c>
      <c r="N641" s="53">
        <v>13671</v>
      </c>
      <c r="O641" s="53">
        <v>7798</v>
      </c>
      <c r="X641" s="53">
        <v>8</v>
      </c>
      <c r="Y641" s="53">
        <v>85</v>
      </c>
      <c r="Z641" s="53"/>
      <c r="AA641" s="53"/>
      <c r="AB641" s="53"/>
      <c r="AG641" t="str">
        <f t="shared" si="216"/>
        <v>Falmouth</v>
      </c>
      <c r="AH641" t="s">
        <v>43</v>
      </c>
      <c r="AI641">
        <v>9</v>
      </c>
      <c r="AK641">
        <v>2</v>
      </c>
      <c r="AL641" s="91">
        <v>25</v>
      </c>
      <c r="AM641" s="93">
        <v>1</v>
      </c>
      <c r="AN641" s="93">
        <v>35</v>
      </c>
      <c r="AO641" s="96">
        <v>23105</v>
      </c>
      <c r="AP641" s="96">
        <f t="shared" si="217"/>
        <v>25001</v>
      </c>
      <c r="AQ641" t="s">
        <v>298</v>
      </c>
      <c r="AR641">
        <f t="shared" si="214"/>
        <v>2523105</v>
      </c>
      <c r="AS641" s="1">
        <v>492</v>
      </c>
      <c r="AU641" s="1"/>
      <c r="AX641" s="117"/>
    </row>
    <row r="642" spans="1:50" ht="14" hidden="1" customHeight="1" outlineLevel="1" x14ac:dyDescent="0.2">
      <c r="A642" s="54" t="s">
        <v>21</v>
      </c>
      <c r="B642" s="9" t="s">
        <v>558</v>
      </c>
      <c r="C642" s="1">
        <f t="shared" si="207"/>
        <v>16261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 t="shared" si="208"/>
        <v>0</v>
      </c>
      <c r="G642" s="1">
        <f t="shared" si="209"/>
        <v>4009</v>
      </c>
      <c r="H642" s="2">
        <f t="shared" si="215"/>
        <v>0.24654080314863785</v>
      </c>
      <c r="I642" s="8"/>
      <c r="J642" s="2">
        <f t="shared" si="210"/>
        <v>0.61595227845765943</v>
      </c>
      <c r="K642" s="2">
        <f t="shared" si="211"/>
        <v>0.36941147530902158</v>
      </c>
      <c r="L642" s="2">
        <f t="shared" si="212"/>
        <v>0</v>
      </c>
      <c r="M642" s="2">
        <f t="shared" si="213"/>
        <v>1.4636246233318995E-2</v>
      </c>
      <c r="N642" s="53">
        <v>10016</v>
      </c>
      <c r="O642" s="53">
        <v>6007</v>
      </c>
      <c r="X642" s="53">
        <v>43</v>
      </c>
      <c r="Y642" s="53">
        <v>195</v>
      </c>
      <c r="Z642" s="53"/>
      <c r="AA642" s="53"/>
      <c r="AB642" s="53"/>
      <c r="AG642" t="str">
        <f t="shared" si="216"/>
        <v>Fitchburg</v>
      </c>
      <c r="AH642" s="9" t="s">
        <v>955</v>
      </c>
      <c r="AI642">
        <v>3</v>
      </c>
      <c r="AK642">
        <v>2</v>
      </c>
      <c r="AL642" s="91">
        <v>25</v>
      </c>
      <c r="AM642" s="93">
        <v>27</v>
      </c>
      <c r="AN642" s="93">
        <v>75</v>
      </c>
      <c r="AO642" s="96">
        <v>23875</v>
      </c>
      <c r="AP642" s="96">
        <f t="shared" si="217"/>
        <v>25027</v>
      </c>
      <c r="AQ642" t="s">
        <v>1921</v>
      </c>
      <c r="AR642">
        <f t="shared" si="214"/>
        <v>2523875</v>
      </c>
      <c r="AS642" s="1">
        <v>353</v>
      </c>
      <c r="AU642" s="1"/>
      <c r="AX642" s="117"/>
    </row>
    <row r="643" spans="1:50" ht="14" hidden="1" customHeight="1" outlineLevel="1" x14ac:dyDescent="0.2">
      <c r="A643" s="54" t="s">
        <v>168</v>
      </c>
      <c r="B643" s="9" t="s">
        <v>558</v>
      </c>
      <c r="C643" s="1">
        <f t="shared" si="207"/>
        <v>405</v>
      </c>
      <c r="D643" s="7">
        <f>IF(N643&gt;0, RANK(N643,(N643:P643,Q643:AE643)),0)</f>
        <v>1</v>
      </c>
      <c r="E643" s="7">
        <f>IF(O643&gt;0,RANK(O643,(N643:P643,Q643:AE643)),0)</f>
        <v>2</v>
      </c>
      <c r="F643" s="7">
        <f t="shared" si="208"/>
        <v>0</v>
      </c>
      <c r="G643" s="1">
        <f t="shared" si="209"/>
        <v>30</v>
      </c>
      <c r="H643" s="2">
        <f t="shared" si="215"/>
        <v>7.407407407407407E-2</v>
      </c>
      <c r="I643" s="8"/>
      <c r="J643" s="2">
        <f t="shared" si="210"/>
        <v>0.53580246913580243</v>
      </c>
      <c r="K643" s="2">
        <f t="shared" si="211"/>
        <v>0.46172839506172841</v>
      </c>
      <c r="L643" s="2">
        <f t="shared" si="212"/>
        <v>0</v>
      </c>
      <c r="M643" s="2">
        <f t="shared" si="213"/>
        <v>2.4691358024691579E-3</v>
      </c>
      <c r="N643" s="53">
        <v>217</v>
      </c>
      <c r="O643" s="53">
        <v>187</v>
      </c>
      <c r="X643" s="53">
        <v>0</v>
      </c>
      <c r="Y643" s="53">
        <v>1</v>
      </c>
      <c r="Z643" s="53"/>
      <c r="AA643" s="53"/>
      <c r="AB643" s="53"/>
      <c r="AG643" t="str">
        <f t="shared" si="216"/>
        <v>Florida</v>
      </c>
      <c r="AH643" t="s">
        <v>1310</v>
      </c>
      <c r="AI643">
        <v>1</v>
      </c>
      <c r="AK643">
        <v>2</v>
      </c>
      <c r="AL643" s="91">
        <v>25</v>
      </c>
      <c r="AM643" s="93">
        <v>3</v>
      </c>
      <c r="AN643" s="93">
        <v>40</v>
      </c>
      <c r="AO643" s="96">
        <v>24120</v>
      </c>
      <c r="AP643" s="96">
        <f t="shared" si="217"/>
        <v>25003</v>
      </c>
      <c r="AQ643" t="s">
        <v>298</v>
      </c>
      <c r="AR643">
        <f t="shared" si="214"/>
        <v>2524120</v>
      </c>
      <c r="AS643" s="1">
        <v>15</v>
      </c>
      <c r="AU643" s="1"/>
      <c r="AX643" s="117"/>
    </row>
    <row r="644" spans="1:50" ht="14" hidden="1" customHeight="1" outlineLevel="1" x14ac:dyDescent="0.2">
      <c r="A644" s="54" t="s">
        <v>1455</v>
      </c>
      <c r="B644" s="9" t="s">
        <v>558</v>
      </c>
      <c r="C644" s="1">
        <f t="shared" si="207"/>
        <v>11104</v>
      </c>
      <c r="D644" s="7">
        <f>IF(N644&gt;0, RANK(N644,(N644:P644,Q644:AE644)),0)</f>
        <v>1</v>
      </c>
      <c r="E644" s="7">
        <f>IF(O644&gt;0,RANK(O644,(N644:P644,Q644:AE644)),0)</f>
        <v>2</v>
      </c>
      <c r="F644" s="7">
        <f t="shared" si="208"/>
        <v>0</v>
      </c>
      <c r="G644" s="1">
        <f t="shared" si="209"/>
        <v>1752</v>
      </c>
      <c r="H644" s="2">
        <f t="shared" si="215"/>
        <v>0.15778097982708933</v>
      </c>
      <c r="I644" s="8"/>
      <c r="J644" s="2">
        <f t="shared" si="210"/>
        <v>0.57708933717579247</v>
      </c>
      <c r="K644" s="2">
        <f t="shared" si="211"/>
        <v>0.41930835734870314</v>
      </c>
      <c r="L644" s="2">
        <f t="shared" si="212"/>
        <v>0</v>
      </c>
      <c r="M644" s="2">
        <f t="shared" si="213"/>
        <v>3.602305475504386E-3</v>
      </c>
      <c r="N644" s="53">
        <v>6408</v>
      </c>
      <c r="O644" s="53">
        <v>4656</v>
      </c>
      <c r="X644" s="53">
        <v>9</v>
      </c>
      <c r="Y644" s="53">
        <v>31</v>
      </c>
      <c r="Z644" s="53"/>
      <c r="AA644" s="53"/>
      <c r="AB644" s="53"/>
      <c r="AG644" t="str">
        <f t="shared" si="216"/>
        <v>Foxborough</v>
      </c>
      <c r="AH644" t="s">
        <v>2285</v>
      </c>
      <c r="AI644">
        <v>4</v>
      </c>
      <c r="AK644">
        <v>2</v>
      </c>
      <c r="AL644" s="91">
        <v>25</v>
      </c>
      <c r="AM644" s="93">
        <v>21</v>
      </c>
      <c r="AN644" s="93">
        <v>45</v>
      </c>
      <c r="AO644" s="96">
        <v>24820</v>
      </c>
      <c r="AP644" s="96">
        <f t="shared" si="217"/>
        <v>25021</v>
      </c>
      <c r="AQ644" t="s">
        <v>298</v>
      </c>
      <c r="AR644">
        <f t="shared" si="214"/>
        <v>2524820</v>
      </c>
      <c r="AS644" s="1">
        <v>321</v>
      </c>
      <c r="AU644" s="1"/>
      <c r="AX644" s="117"/>
    </row>
    <row r="645" spans="1:50" ht="14" hidden="1" customHeight="1" outlineLevel="1" x14ac:dyDescent="0.2">
      <c r="A645" s="54" t="s">
        <v>723</v>
      </c>
      <c r="B645" s="9" t="s">
        <v>558</v>
      </c>
      <c r="C645" s="1">
        <f t="shared" si="207"/>
        <v>31637</v>
      </c>
      <c r="D645" s="7">
        <f>IF(N645&gt;0, RANK(N645,(N645:P645,Q645:AE645)),0)</f>
        <v>1</v>
      </c>
      <c r="E645" s="7">
        <f>IF(O645&gt;0,RANK(O645,(N645:P645,Q645:AE645)),0)</f>
        <v>2</v>
      </c>
      <c r="F645" s="7">
        <f t="shared" si="208"/>
        <v>0</v>
      </c>
      <c r="G645" s="1">
        <f t="shared" si="209"/>
        <v>15734</v>
      </c>
      <c r="H645" s="2">
        <f t="shared" si="215"/>
        <v>0.49732907671397414</v>
      </c>
      <c r="I645" s="8"/>
      <c r="J645" s="2">
        <f t="shared" si="210"/>
        <v>0.74491892404463134</v>
      </c>
      <c r="K645" s="2">
        <f t="shared" si="211"/>
        <v>0.24758984733065714</v>
      </c>
      <c r="L645" s="2">
        <f t="shared" si="212"/>
        <v>0</v>
      </c>
      <c r="M645" s="2">
        <f t="shared" si="213"/>
        <v>7.4912286247115212E-3</v>
      </c>
      <c r="N645" s="53">
        <v>23567</v>
      </c>
      <c r="O645" s="53">
        <v>7833</v>
      </c>
      <c r="X645" s="53">
        <v>60</v>
      </c>
      <c r="Y645" s="53">
        <v>177</v>
      </c>
      <c r="Z645" s="53"/>
      <c r="AA645" s="53"/>
      <c r="AB645" s="53"/>
      <c r="AG645" t="str">
        <f t="shared" si="216"/>
        <v>Framingham</v>
      </c>
      <c r="AH645" t="s">
        <v>1547</v>
      </c>
      <c r="AI645">
        <v>5</v>
      </c>
      <c r="AK645">
        <v>2</v>
      </c>
      <c r="AL645" s="91">
        <v>25</v>
      </c>
      <c r="AM645" s="93">
        <v>17</v>
      </c>
      <c r="AN645" s="93">
        <v>90</v>
      </c>
      <c r="AO645" s="96">
        <v>24925</v>
      </c>
      <c r="AP645" s="96">
        <f t="shared" si="217"/>
        <v>25017</v>
      </c>
      <c r="AQ645" t="s">
        <v>298</v>
      </c>
      <c r="AR645">
        <f t="shared" si="214"/>
        <v>2524925</v>
      </c>
      <c r="AS645" s="1">
        <v>598</v>
      </c>
      <c r="AU645" s="1"/>
      <c r="AX645" s="117"/>
    </row>
    <row r="646" spans="1:50" ht="14" hidden="1" customHeight="1" outlineLevel="1" x14ac:dyDescent="0.2">
      <c r="A646" s="54" t="s">
        <v>2356</v>
      </c>
      <c r="B646" s="9" t="s">
        <v>558</v>
      </c>
      <c r="C646" s="1">
        <f t="shared" si="207"/>
        <v>20059</v>
      </c>
      <c r="D646" s="7">
        <f>IF(N646&gt;0, RANK(N646,(N646:P646,Q646:AE646)),0)</f>
        <v>1</v>
      </c>
      <c r="E646" s="7">
        <f>IF(O646&gt;0,RANK(O646,(N646:P646,Q646:AE646)),0)</f>
        <v>2</v>
      </c>
      <c r="F646" s="7">
        <f t="shared" si="208"/>
        <v>0</v>
      </c>
      <c r="G646" s="1">
        <f t="shared" si="209"/>
        <v>4045</v>
      </c>
      <c r="H646" s="2">
        <f t="shared" si="215"/>
        <v>0.20165511740365921</v>
      </c>
      <c r="I646" s="8"/>
      <c r="J646" s="2">
        <f t="shared" si="210"/>
        <v>0.59659005932499132</v>
      </c>
      <c r="K646" s="2">
        <f t="shared" si="211"/>
        <v>0.39493494192133205</v>
      </c>
      <c r="L646" s="2">
        <f t="shared" si="212"/>
        <v>0</v>
      </c>
      <c r="M646" s="2">
        <f t="shared" si="213"/>
        <v>8.4749987536766325E-3</v>
      </c>
      <c r="N646" s="53">
        <v>11967</v>
      </c>
      <c r="O646" s="53">
        <v>7922</v>
      </c>
      <c r="X646" s="53">
        <v>23</v>
      </c>
      <c r="Y646" s="53">
        <v>147</v>
      </c>
      <c r="Z646" s="53"/>
      <c r="AA646" s="53"/>
      <c r="AB646" s="53"/>
      <c r="AG646" t="str">
        <f t="shared" si="216"/>
        <v>Franklin</v>
      </c>
      <c r="AH646" t="s">
        <v>2285</v>
      </c>
      <c r="AI646">
        <v>4</v>
      </c>
      <c r="AK646">
        <v>2</v>
      </c>
      <c r="AL646" s="91">
        <v>25</v>
      </c>
      <c r="AM646" s="93">
        <v>21</v>
      </c>
      <c r="AN646" s="93">
        <v>50</v>
      </c>
      <c r="AO646" s="96">
        <v>25100</v>
      </c>
      <c r="AP646" s="96">
        <f t="shared" si="217"/>
        <v>25021</v>
      </c>
      <c r="AQ646" t="s">
        <v>1921</v>
      </c>
      <c r="AR646">
        <f t="shared" si="214"/>
        <v>2525100</v>
      </c>
      <c r="AS646" s="1">
        <v>493</v>
      </c>
      <c r="AU646" s="1"/>
      <c r="AX646" s="117"/>
    </row>
    <row r="647" spans="1:50" ht="14" hidden="1" customHeight="1" outlineLevel="1" x14ac:dyDescent="0.2">
      <c r="A647" s="54" t="s">
        <v>2513</v>
      </c>
      <c r="B647" s="9" t="s">
        <v>558</v>
      </c>
      <c r="C647" s="1">
        <f t="shared" si="207"/>
        <v>5383</v>
      </c>
      <c r="D647" s="7">
        <f>IF(N647&gt;0, RANK(N647,(N647:P647,Q647:AE647)),0)</f>
        <v>2</v>
      </c>
      <c r="E647" s="7">
        <f>IF(O647&gt;0,RANK(O647,(N647:P647,Q647:AE647)),0)</f>
        <v>1</v>
      </c>
      <c r="F647" s="7">
        <f t="shared" si="208"/>
        <v>0</v>
      </c>
      <c r="G647" s="1">
        <f t="shared" si="209"/>
        <v>240</v>
      </c>
      <c r="H647" s="2">
        <f t="shared" si="215"/>
        <v>4.4584804012632359E-2</v>
      </c>
      <c r="I647" s="8"/>
      <c r="J647" s="2">
        <f t="shared" si="210"/>
        <v>0.47278469255062233</v>
      </c>
      <c r="K647" s="2">
        <f t="shared" si="211"/>
        <v>0.5173694965632547</v>
      </c>
      <c r="L647" s="2">
        <f t="shared" si="212"/>
        <v>0</v>
      </c>
      <c r="M647" s="2">
        <f t="shared" si="213"/>
        <v>9.8458108861230187E-3</v>
      </c>
      <c r="N647" s="53">
        <v>2545</v>
      </c>
      <c r="O647" s="53">
        <v>2785</v>
      </c>
      <c r="X647" s="53">
        <v>21</v>
      </c>
      <c r="Y647" s="53">
        <v>32</v>
      </c>
      <c r="Z647" s="53"/>
      <c r="AA647" s="53"/>
      <c r="AB647" s="53"/>
      <c r="AG647" t="str">
        <f t="shared" si="216"/>
        <v>Freetown</v>
      </c>
      <c r="AH647" t="s">
        <v>1961</v>
      </c>
      <c r="AI647">
        <v>4</v>
      </c>
      <c r="AK647">
        <v>2</v>
      </c>
      <c r="AL647" s="91">
        <v>25</v>
      </c>
      <c r="AM647" s="93">
        <v>5</v>
      </c>
      <c r="AN647" s="93">
        <v>45</v>
      </c>
      <c r="AO647" s="96">
        <v>25240</v>
      </c>
      <c r="AP647" s="96">
        <f t="shared" si="217"/>
        <v>25005</v>
      </c>
      <c r="AQ647" t="s">
        <v>298</v>
      </c>
      <c r="AR647">
        <f t="shared" si="214"/>
        <v>2525240</v>
      </c>
      <c r="AS647" s="1">
        <v>150</v>
      </c>
      <c r="AU647" s="1"/>
      <c r="AX647" s="117"/>
    </row>
    <row r="648" spans="1:50" ht="14" hidden="1" customHeight="1" outlineLevel="1" x14ac:dyDescent="0.2">
      <c r="A648" s="54" t="s">
        <v>2015</v>
      </c>
      <c r="B648" s="9" t="s">
        <v>558</v>
      </c>
      <c r="C648" s="1">
        <f t="shared" si="207"/>
        <v>9279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 t="shared" si="208"/>
        <v>0</v>
      </c>
      <c r="G648" s="1">
        <f t="shared" si="209"/>
        <v>1558</v>
      </c>
      <c r="H648" s="2">
        <f t="shared" si="215"/>
        <v>0.16790602435607285</v>
      </c>
      <c r="I648" s="8"/>
      <c r="J648" s="2">
        <f t="shared" si="210"/>
        <v>0.57473865718288608</v>
      </c>
      <c r="K648" s="2">
        <f t="shared" si="211"/>
        <v>0.40683263282681326</v>
      </c>
      <c r="L648" s="2">
        <f t="shared" si="212"/>
        <v>0</v>
      </c>
      <c r="M648" s="2">
        <f t="shared" si="213"/>
        <v>1.8428709990300662E-2</v>
      </c>
      <c r="N648" s="53">
        <v>5333</v>
      </c>
      <c r="O648" s="53">
        <v>3775</v>
      </c>
      <c r="X648" s="53">
        <v>4</v>
      </c>
      <c r="Y648" s="53">
        <v>167</v>
      </c>
      <c r="Z648" s="53"/>
      <c r="AA648" s="53"/>
      <c r="AB648" s="53"/>
      <c r="AG648" t="str">
        <f t="shared" si="216"/>
        <v>Gardner</v>
      </c>
      <c r="AH648" s="9" t="s">
        <v>955</v>
      </c>
      <c r="AI648">
        <v>3</v>
      </c>
      <c r="AK648">
        <v>2</v>
      </c>
      <c r="AL648" s="91">
        <v>25</v>
      </c>
      <c r="AM648" s="93">
        <v>27</v>
      </c>
      <c r="AN648" s="93">
        <v>80</v>
      </c>
      <c r="AO648" s="96">
        <v>25485</v>
      </c>
      <c r="AP648" s="96">
        <f t="shared" si="217"/>
        <v>25027</v>
      </c>
      <c r="AQ648" t="s">
        <v>1921</v>
      </c>
      <c r="AR648">
        <f t="shared" si="214"/>
        <v>2525485</v>
      </c>
      <c r="AS648" s="1">
        <v>238</v>
      </c>
      <c r="AU648" s="1"/>
      <c r="AX648" s="117"/>
    </row>
    <row r="649" spans="1:50" ht="14" hidden="1" customHeight="1" outlineLevel="1" x14ac:dyDescent="0.2">
      <c r="A649" s="54" t="s">
        <v>2019</v>
      </c>
      <c r="B649" s="9" t="s">
        <v>558</v>
      </c>
      <c r="C649" s="1">
        <f t="shared" si="207"/>
        <v>5536</v>
      </c>
      <c r="D649" s="7">
        <f>IF(N649&gt;0, RANK(N649,(N649:P649,Q649:AE649)),0)</f>
        <v>1</v>
      </c>
      <c r="E649" s="7">
        <f>IF(O649&gt;0,RANK(O649,(N649:P649,Q649:AE649)),0)</f>
        <v>2</v>
      </c>
      <c r="F649" s="7">
        <f t="shared" si="208"/>
        <v>0</v>
      </c>
      <c r="G649" s="1">
        <f t="shared" si="209"/>
        <v>569</v>
      </c>
      <c r="H649" s="2">
        <f t="shared" si="215"/>
        <v>0.10278179190751445</v>
      </c>
      <c r="I649" s="8"/>
      <c r="J649" s="2">
        <f t="shared" si="210"/>
        <v>0.54533959537572252</v>
      </c>
      <c r="K649" s="2">
        <f t="shared" si="211"/>
        <v>0.44255780346820811</v>
      </c>
      <c r="L649" s="2">
        <f t="shared" si="212"/>
        <v>0</v>
      </c>
      <c r="M649" s="2">
        <f t="shared" si="213"/>
        <v>1.210260115606937E-2</v>
      </c>
      <c r="N649" s="53">
        <v>3019</v>
      </c>
      <c r="O649" s="53">
        <v>2450</v>
      </c>
      <c r="X649" s="53">
        <v>40</v>
      </c>
      <c r="Y649" s="53">
        <v>27</v>
      </c>
      <c r="Z649" s="53"/>
      <c r="AA649" s="53"/>
      <c r="AB649" s="53"/>
      <c r="AG649" t="str">
        <f t="shared" si="216"/>
        <v>Georgetown</v>
      </c>
      <c r="AH649" t="s">
        <v>2455</v>
      </c>
      <c r="AI649">
        <v>6</v>
      </c>
      <c r="AK649">
        <v>2</v>
      </c>
      <c r="AL649" s="91">
        <v>25</v>
      </c>
      <c r="AM649" s="93">
        <v>9</v>
      </c>
      <c r="AN649" s="93">
        <v>35</v>
      </c>
      <c r="AO649" s="96">
        <v>25625</v>
      </c>
      <c r="AP649" s="96">
        <f t="shared" si="217"/>
        <v>25009</v>
      </c>
      <c r="AQ649" t="s">
        <v>298</v>
      </c>
      <c r="AR649">
        <f t="shared" si="214"/>
        <v>2525625</v>
      </c>
      <c r="AS649" s="1">
        <v>79</v>
      </c>
      <c r="AU649" s="1"/>
      <c r="AX649" s="117"/>
    </row>
    <row r="650" spans="1:50" ht="14" hidden="1" customHeight="1" outlineLevel="1" x14ac:dyDescent="0.2">
      <c r="A650" s="54" t="s">
        <v>1958</v>
      </c>
      <c r="B650" s="9" t="s">
        <v>558</v>
      </c>
      <c r="C650" s="1">
        <f t="shared" si="207"/>
        <v>967</v>
      </c>
      <c r="D650" s="7">
        <f>IF(N650&gt;0, RANK(N650,(N650:P650,Q650:AE650)),0)</f>
        <v>1</v>
      </c>
      <c r="E650" s="7">
        <f>IF(O650&gt;0,RANK(O650,(N650:P650,Q650:AE650)),0)</f>
        <v>2</v>
      </c>
      <c r="F650" s="7">
        <f t="shared" si="208"/>
        <v>0</v>
      </c>
      <c r="G650" s="1">
        <f t="shared" si="209"/>
        <v>381</v>
      </c>
      <c r="H650" s="2">
        <f t="shared" si="215"/>
        <v>0.39400206825232681</v>
      </c>
      <c r="I650" s="8"/>
      <c r="J650" s="2">
        <f t="shared" si="210"/>
        <v>0.68459152016546021</v>
      </c>
      <c r="K650" s="2">
        <f t="shared" si="211"/>
        <v>0.2905894519131334</v>
      </c>
      <c r="L650" s="2">
        <f t="shared" si="212"/>
        <v>0</v>
      </c>
      <c r="M650" s="2">
        <f t="shared" si="213"/>
        <v>2.4819027921406389E-2</v>
      </c>
      <c r="N650" s="53">
        <v>662</v>
      </c>
      <c r="O650" s="53">
        <v>281</v>
      </c>
      <c r="X650" s="53">
        <v>0</v>
      </c>
      <c r="Y650" s="53">
        <v>24</v>
      </c>
      <c r="Z650" s="53"/>
      <c r="AA650" s="53"/>
      <c r="AB650" s="53"/>
      <c r="AG650" t="str">
        <f t="shared" si="216"/>
        <v>Gill</v>
      </c>
      <c r="AH650" t="s">
        <v>2356</v>
      </c>
      <c r="AI650">
        <v>2</v>
      </c>
      <c r="AK650">
        <v>2</v>
      </c>
      <c r="AL650" s="91">
        <v>25</v>
      </c>
      <c r="AM650" s="93">
        <v>11</v>
      </c>
      <c r="AN650" s="93">
        <v>45</v>
      </c>
      <c r="AO650" s="96">
        <v>25730</v>
      </c>
      <c r="AP650" s="96">
        <f t="shared" si="217"/>
        <v>25011</v>
      </c>
      <c r="AQ650" t="s">
        <v>298</v>
      </c>
      <c r="AR650">
        <f t="shared" si="214"/>
        <v>2525730</v>
      </c>
      <c r="AS650" s="1">
        <v>22</v>
      </c>
      <c r="AU650" s="1"/>
      <c r="AX650" s="117"/>
    </row>
    <row r="651" spans="1:50" ht="14" hidden="1" customHeight="1" outlineLevel="1" x14ac:dyDescent="0.2">
      <c r="A651" s="54" t="s">
        <v>457</v>
      </c>
      <c r="B651" s="9" t="s">
        <v>558</v>
      </c>
      <c r="C651" s="1">
        <f t="shared" si="207"/>
        <v>17881</v>
      </c>
      <c r="D651" s="7">
        <f>IF(N651&gt;0, RANK(N651,(N651:P651,Q651:AE651)),0)</f>
        <v>1</v>
      </c>
      <c r="E651" s="7">
        <f>IF(O651&gt;0,RANK(O651,(N651:P651,Q651:AE651)),0)</f>
        <v>2</v>
      </c>
      <c r="F651" s="7">
        <f t="shared" si="208"/>
        <v>0</v>
      </c>
      <c r="G651" s="1">
        <f t="shared" si="209"/>
        <v>6502</v>
      </c>
      <c r="H651" s="2">
        <f t="shared" si="215"/>
        <v>0.36362619540294167</v>
      </c>
      <c r="I651" s="8"/>
      <c r="J651" s="2">
        <f t="shared" si="210"/>
        <v>0.67820591689502829</v>
      </c>
      <c r="K651" s="2">
        <f t="shared" si="211"/>
        <v>0.31457972149208657</v>
      </c>
      <c r="L651" s="2">
        <f t="shared" si="212"/>
        <v>0</v>
      </c>
      <c r="M651" s="2">
        <f t="shared" si="213"/>
        <v>7.214361612885134E-3</v>
      </c>
      <c r="N651" s="53">
        <v>12127</v>
      </c>
      <c r="O651" s="53">
        <v>5625</v>
      </c>
      <c r="X651" s="53">
        <v>41</v>
      </c>
      <c r="Y651" s="53">
        <v>88</v>
      </c>
      <c r="Z651" s="53"/>
      <c r="AA651" s="53"/>
      <c r="AB651" s="53"/>
      <c r="AG651" t="str">
        <f t="shared" si="216"/>
        <v>Gloucester</v>
      </c>
      <c r="AH651" t="s">
        <v>2455</v>
      </c>
      <c r="AI651">
        <v>6</v>
      </c>
      <c r="AK651">
        <v>2</v>
      </c>
      <c r="AL651" s="91">
        <v>25</v>
      </c>
      <c r="AM651" s="93">
        <v>9</v>
      </c>
      <c r="AN651" s="93">
        <v>40</v>
      </c>
      <c r="AO651" s="96">
        <v>26150</v>
      </c>
      <c r="AP651" s="96">
        <f t="shared" si="217"/>
        <v>25009</v>
      </c>
      <c r="AQ651" t="s">
        <v>1921</v>
      </c>
      <c r="AR651">
        <f t="shared" si="214"/>
        <v>2526150</v>
      </c>
      <c r="AS651" s="1">
        <v>432</v>
      </c>
      <c r="AU651" s="1"/>
      <c r="AX651" s="117"/>
    </row>
    <row r="652" spans="1:50" ht="14" hidden="1" customHeight="1" outlineLevel="1" x14ac:dyDescent="0.2">
      <c r="A652" s="54" t="s">
        <v>1979</v>
      </c>
      <c r="B652" s="9" t="s">
        <v>558</v>
      </c>
      <c r="C652" s="1">
        <f t="shared" si="207"/>
        <v>653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 t="shared" si="208"/>
        <v>0</v>
      </c>
      <c r="G652" s="1">
        <f t="shared" si="209"/>
        <v>198</v>
      </c>
      <c r="H652" s="2">
        <f t="shared" si="215"/>
        <v>0.30321592649310875</v>
      </c>
      <c r="I652" s="8"/>
      <c r="J652" s="2">
        <f t="shared" si="210"/>
        <v>0.64624808575803983</v>
      </c>
      <c r="K652" s="2">
        <f t="shared" si="211"/>
        <v>0.34303215926493108</v>
      </c>
      <c r="L652" s="2">
        <f t="shared" si="212"/>
        <v>0</v>
      </c>
      <c r="M652" s="2">
        <f t="shared" si="213"/>
        <v>1.0719754977029095E-2</v>
      </c>
      <c r="N652" s="53">
        <v>422</v>
      </c>
      <c r="O652" s="53">
        <v>224</v>
      </c>
      <c r="X652" s="53">
        <v>0</v>
      </c>
      <c r="Y652" s="53">
        <v>7</v>
      </c>
      <c r="Z652" s="53"/>
      <c r="AA652" s="53"/>
      <c r="AB652" s="53"/>
      <c r="AG652" t="str">
        <f t="shared" si="216"/>
        <v>Goshen</v>
      </c>
      <c r="AH652" t="s">
        <v>1975</v>
      </c>
      <c r="AI652">
        <v>1</v>
      </c>
      <c r="AK652">
        <v>2</v>
      </c>
      <c r="AL652" s="91">
        <v>25</v>
      </c>
      <c r="AM652" s="93">
        <v>15</v>
      </c>
      <c r="AN652" s="93">
        <v>30</v>
      </c>
      <c r="AO652" s="96">
        <v>26290</v>
      </c>
      <c r="AP652" s="96">
        <f t="shared" si="217"/>
        <v>25015</v>
      </c>
      <c r="AQ652" t="s">
        <v>298</v>
      </c>
      <c r="AR652">
        <f t="shared" si="214"/>
        <v>2526290</v>
      </c>
      <c r="AS652" s="1">
        <v>20</v>
      </c>
      <c r="AU652" s="1"/>
      <c r="AX652" s="117"/>
    </row>
    <row r="653" spans="1:50" ht="14" hidden="1" customHeight="1" outlineLevel="1" x14ac:dyDescent="0.2">
      <c r="A653" s="54" t="s">
        <v>609</v>
      </c>
      <c r="B653" s="9" t="s">
        <v>558</v>
      </c>
      <c r="C653" s="1">
        <f t="shared" si="207"/>
        <v>81</v>
      </c>
      <c r="D653" s="7">
        <f>IF(N653&gt;0, RANK(N653,(N653:P653,Q653:AE653)),0)</f>
        <v>1</v>
      </c>
      <c r="E653" s="7">
        <f>IF(O653&gt;0,RANK(O653,(N653:P653,Q653:AE653)),0)</f>
        <v>2</v>
      </c>
      <c r="F653" s="7">
        <f t="shared" si="208"/>
        <v>0</v>
      </c>
      <c r="G653" s="1">
        <f t="shared" si="209"/>
        <v>33</v>
      </c>
      <c r="H653" s="2">
        <f t="shared" si="215"/>
        <v>0.40740740740740738</v>
      </c>
      <c r="I653" s="8"/>
      <c r="J653" s="2">
        <f t="shared" si="210"/>
        <v>0.69135802469135799</v>
      </c>
      <c r="K653" s="2">
        <f t="shared" si="211"/>
        <v>0.2839506172839506</v>
      </c>
      <c r="L653" s="2">
        <f t="shared" si="212"/>
        <v>0</v>
      </c>
      <c r="M653" s="2">
        <f t="shared" si="213"/>
        <v>2.4691358024691412E-2</v>
      </c>
      <c r="N653" s="53">
        <v>56</v>
      </c>
      <c r="O653" s="53">
        <v>23</v>
      </c>
      <c r="X653" s="53">
        <v>2</v>
      </c>
      <c r="Y653" s="53">
        <v>0</v>
      </c>
      <c r="Z653" s="53"/>
      <c r="AA653" s="53"/>
      <c r="AB653" s="53"/>
      <c r="AG653" t="str">
        <f t="shared" si="216"/>
        <v>Gosnold</v>
      </c>
      <c r="AH653" t="s">
        <v>565</v>
      </c>
      <c r="AI653">
        <v>9</v>
      </c>
      <c r="AK653">
        <v>2</v>
      </c>
      <c r="AL653" s="91">
        <v>25</v>
      </c>
      <c r="AM653" s="93">
        <v>7</v>
      </c>
      <c r="AN653" s="93">
        <v>20</v>
      </c>
      <c r="AO653" s="96">
        <v>26325</v>
      </c>
      <c r="AP653" s="96">
        <f t="shared" si="217"/>
        <v>25007</v>
      </c>
      <c r="AQ653" t="s">
        <v>298</v>
      </c>
      <c r="AR653">
        <f t="shared" si="214"/>
        <v>2526325</v>
      </c>
      <c r="AS653" s="1">
        <v>1</v>
      </c>
      <c r="AU653" s="1"/>
      <c r="AX653" s="117"/>
    </row>
    <row r="654" spans="1:50" ht="14" hidden="1" customHeight="1" outlineLevel="1" x14ac:dyDescent="0.2">
      <c r="A654" s="54" t="s">
        <v>2510</v>
      </c>
      <c r="B654" s="9" t="s">
        <v>558</v>
      </c>
      <c r="C654" s="1">
        <f t="shared" si="207"/>
        <v>11322</v>
      </c>
      <c r="D654" s="7">
        <f>IF(N654&gt;0, RANK(N654,(N654:P654,Q654:AE654)),0)</f>
        <v>1</v>
      </c>
      <c r="E654" s="7">
        <f>IF(O654&gt;0,RANK(O654,(N654:P654,Q654:AE654)),0)</f>
        <v>2</v>
      </c>
      <c r="F654" s="7">
        <f t="shared" si="208"/>
        <v>0</v>
      </c>
      <c r="G654" s="1">
        <f t="shared" si="209"/>
        <v>2824</v>
      </c>
      <c r="H654" s="2">
        <f t="shared" si="215"/>
        <v>0.24942589648472002</v>
      </c>
      <c r="I654" s="8"/>
      <c r="J654" s="2">
        <f t="shared" si="210"/>
        <v>0.62056173820879701</v>
      </c>
      <c r="K654" s="2">
        <f t="shared" si="211"/>
        <v>0.37113584172407704</v>
      </c>
      <c r="L654" s="2">
        <f t="shared" si="212"/>
        <v>0</v>
      </c>
      <c r="M654" s="2">
        <f t="shared" si="213"/>
        <v>8.3024200671259485E-3</v>
      </c>
      <c r="N654" s="53">
        <v>7026</v>
      </c>
      <c r="O654" s="53">
        <v>4202</v>
      </c>
      <c r="X654" s="53">
        <v>5</v>
      </c>
      <c r="Y654" s="53">
        <v>89</v>
      </c>
      <c r="Z654" s="53"/>
      <c r="AA654" s="53"/>
      <c r="AB654" s="53"/>
      <c r="AG654" t="str">
        <f t="shared" si="216"/>
        <v>Grafton</v>
      </c>
      <c r="AH654" s="9" t="s">
        <v>955</v>
      </c>
      <c r="AI654">
        <v>2</v>
      </c>
      <c r="AK654">
        <v>2</v>
      </c>
      <c r="AL654" s="91">
        <v>25</v>
      </c>
      <c r="AM654" s="93">
        <v>27</v>
      </c>
      <c r="AN654" s="93">
        <v>85</v>
      </c>
      <c r="AO654" s="96">
        <v>26430</v>
      </c>
      <c r="AP654" s="96">
        <f t="shared" si="217"/>
        <v>25027</v>
      </c>
      <c r="AQ654" t="s">
        <v>298</v>
      </c>
      <c r="AR654">
        <f t="shared" si="214"/>
        <v>2526430</v>
      </c>
      <c r="AS654" s="1">
        <v>209</v>
      </c>
      <c r="AU654" s="1"/>
      <c r="AX654" s="117"/>
    </row>
    <row r="655" spans="1:50" ht="14" hidden="1" customHeight="1" outlineLevel="1" x14ac:dyDescent="0.2">
      <c r="A655" s="54" t="s">
        <v>20</v>
      </c>
      <c r="B655" s="9" t="s">
        <v>558</v>
      </c>
      <c r="C655" s="1">
        <f t="shared" si="207"/>
        <v>3831</v>
      </c>
      <c r="D655" s="7">
        <f>IF(N655&gt;0, RANK(N655,(N655:P655,Q655:AE655)),0)</f>
        <v>1</v>
      </c>
      <c r="E655" s="7">
        <f>IF(O655&gt;0,RANK(O655,(N655:P655,Q655:AE655)),0)</f>
        <v>2</v>
      </c>
      <c r="F655" s="7">
        <f t="shared" si="208"/>
        <v>0</v>
      </c>
      <c r="G655" s="1">
        <f t="shared" si="209"/>
        <v>317</v>
      </c>
      <c r="H655" s="2">
        <f t="shared" si="215"/>
        <v>8.2746019316105451E-2</v>
      </c>
      <c r="I655" s="8"/>
      <c r="J655" s="2">
        <f t="shared" si="210"/>
        <v>0.53014878621769768</v>
      </c>
      <c r="K655" s="2">
        <f t="shared" si="211"/>
        <v>0.44740276690159225</v>
      </c>
      <c r="L655" s="2">
        <f t="shared" si="212"/>
        <v>0</v>
      </c>
      <c r="M655" s="2">
        <f t="shared" si="213"/>
        <v>2.2448446880710071E-2</v>
      </c>
      <c r="N655" s="53">
        <v>2031</v>
      </c>
      <c r="O655" s="53">
        <v>1714</v>
      </c>
      <c r="X655" s="53">
        <v>0</v>
      </c>
      <c r="Y655" s="53">
        <v>86</v>
      </c>
      <c r="Z655" s="53"/>
      <c r="AA655" s="53"/>
      <c r="AB655" s="53"/>
      <c r="AG655" t="str">
        <f t="shared" si="216"/>
        <v>Granby</v>
      </c>
      <c r="AH655" t="s">
        <v>1975</v>
      </c>
      <c r="AI655">
        <v>1</v>
      </c>
      <c r="AK655">
        <v>2</v>
      </c>
      <c r="AL655" s="91">
        <v>25</v>
      </c>
      <c r="AM655" s="93">
        <v>15</v>
      </c>
      <c r="AN655" s="93">
        <v>35</v>
      </c>
      <c r="AO655" s="96">
        <v>26535</v>
      </c>
      <c r="AP655" s="96">
        <f t="shared" si="217"/>
        <v>25015</v>
      </c>
      <c r="AQ655" t="s">
        <v>298</v>
      </c>
      <c r="AR655">
        <f t="shared" si="214"/>
        <v>2526535</v>
      </c>
      <c r="AS655" s="1">
        <v>146</v>
      </c>
      <c r="AU655" s="1"/>
      <c r="AX655" s="117"/>
    </row>
    <row r="656" spans="1:50" ht="14" hidden="1" customHeight="1" outlineLevel="1" x14ac:dyDescent="0.2">
      <c r="A656" s="54" t="s">
        <v>1211</v>
      </c>
      <c r="B656" s="9" t="s">
        <v>558</v>
      </c>
      <c r="C656" s="1">
        <f t="shared" si="207"/>
        <v>967</v>
      </c>
      <c r="D656" s="7">
        <f>IF(N656&gt;0, RANK(N656,(N656:P656,Q656:AE656)),0)</f>
        <v>2</v>
      </c>
      <c r="E656" s="7">
        <f>IF(O656&gt;0,RANK(O656,(N656:P656,Q656:AE656)),0)</f>
        <v>1</v>
      </c>
      <c r="F656" s="7">
        <f t="shared" si="208"/>
        <v>0</v>
      </c>
      <c r="G656" s="1">
        <f t="shared" si="209"/>
        <v>159</v>
      </c>
      <c r="H656" s="2">
        <f t="shared" si="215"/>
        <v>0.16442605997931747</v>
      </c>
      <c r="I656" s="8"/>
      <c r="J656" s="2">
        <f t="shared" si="210"/>
        <v>0.41158221302998965</v>
      </c>
      <c r="K656" s="2">
        <f t="shared" si="211"/>
        <v>0.57600827300930713</v>
      </c>
      <c r="L656" s="2">
        <f t="shared" si="212"/>
        <v>0</v>
      </c>
      <c r="M656" s="2">
        <f t="shared" si="213"/>
        <v>1.2409513960703222E-2</v>
      </c>
      <c r="N656" s="53">
        <v>398</v>
      </c>
      <c r="O656" s="53">
        <v>557</v>
      </c>
      <c r="X656" s="53">
        <v>0</v>
      </c>
      <c r="Y656" s="53">
        <v>12</v>
      </c>
      <c r="Z656" s="53"/>
      <c r="AA656" s="53"/>
      <c r="AB656" s="53"/>
      <c r="AG656" t="str">
        <f t="shared" si="216"/>
        <v>Granville</v>
      </c>
      <c r="AH656" t="s">
        <v>130</v>
      </c>
      <c r="AI656">
        <v>1</v>
      </c>
      <c r="AK656">
        <v>2</v>
      </c>
      <c r="AL656" s="91">
        <v>25</v>
      </c>
      <c r="AM656" s="93">
        <v>13</v>
      </c>
      <c r="AN656" s="93">
        <v>35</v>
      </c>
      <c r="AO656" s="96">
        <v>26675</v>
      </c>
      <c r="AP656" s="96">
        <f t="shared" si="217"/>
        <v>25013</v>
      </c>
      <c r="AQ656" t="s">
        <v>298</v>
      </c>
      <c r="AR656">
        <f t="shared" si="214"/>
        <v>2526675</v>
      </c>
      <c r="AS656" s="1">
        <v>35</v>
      </c>
      <c r="AU656" s="1"/>
      <c r="AX656" s="117"/>
    </row>
    <row r="657" spans="1:50" ht="14" hidden="1" customHeight="1" outlineLevel="1" x14ac:dyDescent="0.2">
      <c r="A657" s="54" t="s">
        <v>1378</v>
      </c>
      <c r="B657" s="9" t="s">
        <v>558</v>
      </c>
      <c r="C657" s="1">
        <f t="shared" si="207"/>
        <v>4038</v>
      </c>
      <c r="D657" s="7">
        <f>IF(N657&gt;0, RANK(N657,(N657:P657,Q657:AE657)),0)</f>
        <v>1</v>
      </c>
      <c r="E657" s="7">
        <f>IF(O657&gt;0,RANK(O657,(N657:P657,Q657:AE657)),0)</f>
        <v>2</v>
      </c>
      <c r="F657" s="7">
        <f t="shared" si="208"/>
        <v>0</v>
      </c>
      <c r="G657" s="1">
        <f t="shared" si="209"/>
        <v>2678</v>
      </c>
      <c r="H657" s="2">
        <f t="shared" si="215"/>
        <v>0.6631996037642397</v>
      </c>
      <c r="I657" s="8"/>
      <c r="J657" s="2">
        <f t="shared" si="210"/>
        <v>0.82887568103021303</v>
      </c>
      <c r="K657" s="2">
        <f t="shared" si="211"/>
        <v>0.16567607726597325</v>
      </c>
      <c r="L657" s="2">
        <f t="shared" si="212"/>
        <v>0</v>
      </c>
      <c r="M657" s="2">
        <f t="shared" si="213"/>
        <v>5.4482417038137221E-3</v>
      </c>
      <c r="N657" s="53">
        <v>3347</v>
      </c>
      <c r="O657" s="53">
        <v>669</v>
      </c>
      <c r="X657" s="53">
        <v>0</v>
      </c>
      <c r="Y657" s="53">
        <v>22</v>
      </c>
      <c r="Z657" s="53"/>
      <c r="AA657" s="53"/>
      <c r="AB657" s="53"/>
      <c r="AG657" t="str">
        <f t="shared" si="216"/>
        <v>Great Barrington</v>
      </c>
      <c r="AH657" t="s">
        <v>1310</v>
      </c>
      <c r="AI657">
        <v>1</v>
      </c>
      <c r="AK657">
        <v>2</v>
      </c>
      <c r="AL657" s="91">
        <v>25</v>
      </c>
      <c r="AM657" s="93">
        <v>3</v>
      </c>
      <c r="AN657" s="93">
        <v>45</v>
      </c>
      <c r="AO657" s="96">
        <v>26815</v>
      </c>
      <c r="AP657" s="96">
        <f t="shared" si="217"/>
        <v>25003</v>
      </c>
      <c r="AQ657" t="s">
        <v>298</v>
      </c>
      <c r="AR657">
        <f t="shared" si="214"/>
        <v>2526815</v>
      </c>
      <c r="AS657" s="1">
        <v>89</v>
      </c>
      <c r="AU657" s="1"/>
      <c r="AX657" s="117"/>
    </row>
    <row r="658" spans="1:50" ht="14" hidden="1" customHeight="1" outlineLevel="1" x14ac:dyDescent="0.2">
      <c r="A658" s="54" t="s">
        <v>1379</v>
      </c>
      <c r="B658" s="9" t="s">
        <v>558</v>
      </c>
      <c r="C658" s="1">
        <f t="shared" si="207"/>
        <v>9232</v>
      </c>
      <c r="D658" s="7">
        <f>IF(N658&gt;0, RANK(N658,(N658:P658,Q658:AE658)),0)</f>
        <v>1</v>
      </c>
      <c r="E658" s="7">
        <f>IF(O658&gt;0,RANK(O658,(N658:P658,Q658:AE658)),0)</f>
        <v>2</v>
      </c>
      <c r="F658" s="7">
        <f t="shared" si="208"/>
        <v>0</v>
      </c>
      <c r="G658" s="1">
        <f t="shared" si="209"/>
        <v>4533</v>
      </c>
      <c r="H658" s="2">
        <f t="shared" si="215"/>
        <v>0.49100953206239167</v>
      </c>
      <c r="I658" s="8"/>
      <c r="J658" s="2">
        <f t="shared" si="210"/>
        <v>0.7402512998266898</v>
      </c>
      <c r="K658" s="2">
        <f t="shared" si="211"/>
        <v>0.2492417677642981</v>
      </c>
      <c r="L658" s="2">
        <f t="shared" si="212"/>
        <v>0</v>
      </c>
      <c r="M658" s="2">
        <f t="shared" si="213"/>
        <v>1.0506932409012099E-2</v>
      </c>
      <c r="N658" s="53">
        <v>6834</v>
      </c>
      <c r="O658" s="53">
        <v>2301</v>
      </c>
      <c r="X658" s="53">
        <v>14</v>
      </c>
      <c r="Y658" s="53">
        <v>83</v>
      </c>
      <c r="Z658" s="53"/>
      <c r="AA658" s="53"/>
      <c r="AB658" s="53"/>
      <c r="AG658" t="str">
        <f t="shared" si="216"/>
        <v>Greenfield</v>
      </c>
      <c r="AH658" t="s">
        <v>2356</v>
      </c>
      <c r="AI658">
        <v>2</v>
      </c>
      <c r="AK658">
        <v>2</v>
      </c>
      <c r="AL658" s="91">
        <v>25</v>
      </c>
      <c r="AM658" s="93">
        <v>11</v>
      </c>
      <c r="AN658" s="93">
        <v>50</v>
      </c>
      <c r="AO658" s="96">
        <v>27025</v>
      </c>
      <c r="AP658" s="96">
        <f t="shared" si="217"/>
        <v>25011</v>
      </c>
      <c r="AQ658" t="s">
        <v>1921</v>
      </c>
      <c r="AR658">
        <f t="shared" si="214"/>
        <v>2527025</v>
      </c>
      <c r="AS658" s="1">
        <v>475</v>
      </c>
      <c r="AU658" s="1"/>
      <c r="AX658" s="117"/>
    </row>
    <row r="659" spans="1:50" ht="14" hidden="1" customHeight="1" outlineLevel="1" x14ac:dyDescent="0.2">
      <c r="A659" s="54" t="s">
        <v>245</v>
      </c>
      <c r="B659" s="9" t="s">
        <v>558</v>
      </c>
      <c r="C659" s="1">
        <f t="shared" si="207"/>
        <v>7202</v>
      </c>
      <c r="D659" s="7">
        <f>IF(N659&gt;0, RANK(N659,(N659:P659,Q659:AE659)),0)</f>
        <v>1</v>
      </c>
      <c r="E659" s="7">
        <f>IF(O659&gt;0,RANK(O659,(N659:P659,Q659:AE659)),0)</f>
        <v>2</v>
      </c>
      <c r="F659" s="7">
        <f t="shared" si="208"/>
        <v>0</v>
      </c>
      <c r="G659" s="1">
        <f t="shared" si="209"/>
        <v>2270</v>
      </c>
      <c r="H659" s="2">
        <f t="shared" si="215"/>
        <v>0.31519022493751736</v>
      </c>
      <c r="I659" s="8"/>
      <c r="J659" s="2">
        <f t="shared" si="210"/>
        <v>0.65259650097195221</v>
      </c>
      <c r="K659" s="2">
        <f t="shared" si="211"/>
        <v>0.3374062760344349</v>
      </c>
      <c r="L659" s="2">
        <f t="shared" si="212"/>
        <v>0</v>
      </c>
      <c r="M659" s="2">
        <f t="shared" si="213"/>
        <v>9.9972229936128865E-3</v>
      </c>
      <c r="N659" s="53">
        <v>4700</v>
      </c>
      <c r="O659" s="53">
        <v>2430</v>
      </c>
      <c r="X659" s="53">
        <v>3</v>
      </c>
      <c r="Y659" s="53">
        <v>69</v>
      </c>
      <c r="Z659" s="53"/>
      <c r="AA659" s="53"/>
      <c r="AB659" s="53"/>
      <c r="AG659" t="str">
        <f t="shared" si="216"/>
        <v>Groton</v>
      </c>
      <c r="AH659" t="s">
        <v>1547</v>
      </c>
      <c r="AI659">
        <v>3</v>
      </c>
      <c r="AK659">
        <v>2</v>
      </c>
      <c r="AL659" s="91">
        <v>25</v>
      </c>
      <c r="AM659" s="93">
        <v>17</v>
      </c>
      <c r="AN659" s="93">
        <v>95</v>
      </c>
      <c r="AO659" s="96">
        <v>27480</v>
      </c>
      <c r="AP659" s="96">
        <f t="shared" si="217"/>
        <v>25017</v>
      </c>
      <c r="AQ659" t="s">
        <v>298</v>
      </c>
      <c r="AR659">
        <f t="shared" si="214"/>
        <v>2527480</v>
      </c>
      <c r="AS659" s="1">
        <v>154</v>
      </c>
      <c r="AU659" s="1"/>
      <c r="AX659" s="117"/>
    </row>
    <row r="660" spans="1:50" ht="14" hidden="1" customHeight="1" outlineLevel="1" x14ac:dyDescent="0.2">
      <c r="A660" s="54" t="s">
        <v>1380</v>
      </c>
      <c r="B660" s="9" t="s">
        <v>558</v>
      </c>
      <c r="C660" s="1">
        <f t="shared" si="207"/>
        <v>4509</v>
      </c>
      <c r="D660" s="7">
        <f>IF(N660&gt;0, RANK(N660,(N660:P660,Q660:AE660)),0)</f>
        <v>1</v>
      </c>
      <c r="E660" s="7">
        <f>IF(O660&gt;0,RANK(O660,(N660:P660,Q660:AE660)),0)</f>
        <v>2</v>
      </c>
      <c r="F660" s="7">
        <f t="shared" si="208"/>
        <v>0</v>
      </c>
      <c r="G660" s="1">
        <f t="shared" si="209"/>
        <v>381</v>
      </c>
      <c r="H660" s="2">
        <f t="shared" si="215"/>
        <v>8.4497671324018628E-2</v>
      </c>
      <c r="I660" s="8"/>
      <c r="J660" s="2">
        <f t="shared" si="210"/>
        <v>0.53892215568862278</v>
      </c>
      <c r="K660" s="2">
        <f t="shared" si="211"/>
        <v>0.45442448436460414</v>
      </c>
      <c r="L660" s="2">
        <f t="shared" si="212"/>
        <v>0</v>
      </c>
      <c r="M660" s="2">
        <f t="shared" si="213"/>
        <v>6.6533599467730742E-3</v>
      </c>
      <c r="N660" s="53">
        <v>2430</v>
      </c>
      <c r="O660" s="53">
        <v>2049</v>
      </c>
      <c r="X660" s="53">
        <v>0</v>
      </c>
      <c r="Y660" s="53">
        <v>30</v>
      </c>
      <c r="Z660" s="53"/>
      <c r="AA660" s="53"/>
      <c r="AB660" s="53"/>
      <c r="AG660" t="str">
        <f t="shared" si="216"/>
        <v>Groveland</v>
      </c>
      <c r="AH660" t="s">
        <v>2455</v>
      </c>
      <c r="AI660">
        <v>6</v>
      </c>
      <c r="AK660">
        <v>2</v>
      </c>
      <c r="AL660" s="91">
        <v>25</v>
      </c>
      <c r="AM660" s="93">
        <v>9</v>
      </c>
      <c r="AN660" s="93">
        <v>45</v>
      </c>
      <c r="AO660" s="96">
        <v>27620</v>
      </c>
      <c r="AP660" s="96">
        <f t="shared" si="217"/>
        <v>25009</v>
      </c>
      <c r="AQ660" t="s">
        <v>298</v>
      </c>
      <c r="AR660">
        <f t="shared" si="214"/>
        <v>2527620</v>
      </c>
      <c r="AS660" s="1">
        <v>57</v>
      </c>
      <c r="AU660" s="1"/>
      <c r="AX660" s="117"/>
    </row>
    <row r="661" spans="1:50" ht="14" hidden="1" customHeight="1" outlineLevel="1" x14ac:dyDescent="0.2">
      <c r="A661" s="54" t="s">
        <v>1801</v>
      </c>
      <c r="B661" s="9" t="s">
        <v>558</v>
      </c>
      <c r="C661" s="1">
        <f t="shared" si="207"/>
        <v>3449</v>
      </c>
      <c r="D661" s="7">
        <f>IF(N661&gt;0, RANK(N661,(N661:P661,Q661:AE661)),0)</f>
        <v>1</v>
      </c>
      <c r="E661" s="7">
        <f>IF(O661&gt;0,RANK(O661,(N661:P661,Q661:AE661)),0)</f>
        <v>2</v>
      </c>
      <c r="F661" s="7">
        <f t="shared" si="208"/>
        <v>0</v>
      </c>
      <c r="G661" s="1">
        <f t="shared" si="209"/>
        <v>1535</v>
      </c>
      <c r="H661" s="2">
        <f t="shared" si="215"/>
        <v>0.44505653812699331</v>
      </c>
      <c r="I661" s="8"/>
      <c r="J661" s="2">
        <f t="shared" si="210"/>
        <v>0.71933893882284716</v>
      </c>
      <c r="K661" s="2">
        <f t="shared" si="211"/>
        <v>0.27428240069585386</v>
      </c>
      <c r="L661" s="2">
        <f t="shared" si="212"/>
        <v>0</v>
      </c>
      <c r="M661" s="2">
        <f t="shared" si="213"/>
        <v>6.3786604812989811E-3</v>
      </c>
      <c r="N661" s="53">
        <v>2481</v>
      </c>
      <c r="O661" s="53">
        <v>946</v>
      </c>
      <c r="X661" s="53">
        <v>1</v>
      </c>
      <c r="Y661" s="53">
        <v>21</v>
      </c>
      <c r="Z661" s="53"/>
      <c r="AA661" s="53"/>
      <c r="AB661" s="53"/>
      <c r="AG661" t="str">
        <f t="shared" si="216"/>
        <v>Hadley</v>
      </c>
      <c r="AH661" t="s">
        <v>1975</v>
      </c>
      <c r="AI661">
        <v>2</v>
      </c>
      <c r="AK661">
        <v>2</v>
      </c>
      <c r="AL661" s="91">
        <v>25</v>
      </c>
      <c r="AM661" s="93">
        <v>15</v>
      </c>
      <c r="AN661" s="93">
        <v>40</v>
      </c>
      <c r="AO661" s="96">
        <v>27690</v>
      </c>
      <c r="AP661" s="96">
        <f t="shared" si="217"/>
        <v>25015</v>
      </c>
      <c r="AQ661" t="s">
        <v>298</v>
      </c>
      <c r="AR661">
        <f t="shared" si="214"/>
        <v>2527690</v>
      </c>
      <c r="AS661" s="1">
        <v>66</v>
      </c>
      <c r="AU661" s="1"/>
      <c r="AX661" s="117"/>
    </row>
    <row r="662" spans="1:50" ht="14" hidden="1" customHeight="1" outlineLevel="1" x14ac:dyDescent="0.2">
      <c r="A662" s="54" t="s">
        <v>1225</v>
      </c>
      <c r="B662" s="9" t="s">
        <v>558</v>
      </c>
      <c r="C662" s="1">
        <f t="shared" si="207"/>
        <v>4797</v>
      </c>
      <c r="D662" s="7">
        <f>IF(N662&gt;0, RANK(N662,(N662:P662,Q662:AE662)),0)</f>
        <v>2</v>
      </c>
      <c r="E662" s="7">
        <f>IF(O662&gt;0,RANK(O662,(N662:P662,Q662:AE662)),0)</f>
        <v>1</v>
      </c>
      <c r="F662" s="7">
        <f t="shared" si="208"/>
        <v>0</v>
      </c>
      <c r="G662" s="1">
        <f t="shared" si="209"/>
        <v>18</v>
      </c>
      <c r="H662" s="2">
        <f t="shared" si="215"/>
        <v>3.7523452157598499E-3</v>
      </c>
      <c r="I662" s="8"/>
      <c r="J662" s="2">
        <f t="shared" si="210"/>
        <v>0.49176568688763811</v>
      </c>
      <c r="K662" s="2">
        <f t="shared" si="211"/>
        <v>0.49551803210339795</v>
      </c>
      <c r="L662" s="2">
        <f t="shared" si="212"/>
        <v>0</v>
      </c>
      <c r="M662" s="2">
        <f t="shared" si="213"/>
        <v>1.2716281008963937E-2</v>
      </c>
      <c r="N662" s="53">
        <v>2359</v>
      </c>
      <c r="O662" s="53">
        <v>2377</v>
      </c>
      <c r="X662" s="53">
        <v>20</v>
      </c>
      <c r="Y662" s="53">
        <v>41</v>
      </c>
      <c r="Z662" s="53"/>
      <c r="AA662" s="53"/>
      <c r="AB662" s="53"/>
      <c r="AG662" t="str">
        <f t="shared" si="216"/>
        <v>Halifax</v>
      </c>
      <c r="AH662" t="s">
        <v>529</v>
      </c>
      <c r="AI662">
        <v>9</v>
      </c>
      <c r="AK662">
        <v>2</v>
      </c>
      <c r="AL662" s="91">
        <v>25</v>
      </c>
      <c r="AM662" s="93">
        <v>23</v>
      </c>
      <c r="AN662" s="93">
        <v>35</v>
      </c>
      <c r="AO662" s="96">
        <v>27795</v>
      </c>
      <c r="AP662" s="96">
        <f t="shared" si="217"/>
        <v>25023</v>
      </c>
      <c r="AQ662" t="s">
        <v>298</v>
      </c>
      <c r="AR662">
        <f t="shared" si="214"/>
        <v>2527795</v>
      </c>
      <c r="AS662" s="1">
        <v>96</v>
      </c>
      <c r="AU662" s="1"/>
      <c r="AX662" s="117"/>
    </row>
    <row r="663" spans="1:50" ht="14" hidden="1" customHeight="1" outlineLevel="1" x14ac:dyDescent="0.2">
      <c r="A663" s="54" t="s">
        <v>2255</v>
      </c>
      <c r="B663" s="9" t="s">
        <v>558</v>
      </c>
      <c r="C663" s="1">
        <f t="shared" si="207"/>
        <v>4936</v>
      </c>
      <c r="D663" s="7">
        <f>IF(N663&gt;0, RANK(N663,(N663:P663,Q663:AE663)),0)</f>
        <v>1</v>
      </c>
      <c r="E663" s="7">
        <f>IF(O663&gt;0,RANK(O663,(N663:P663,Q663:AE663)),0)</f>
        <v>2</v>
      </c>
      <c r="F663" s="7">
        <f t="shared" si="208"/>
        <v>0</v>
      </c>
      <c r="G663" s="1">
        <f t="shared" si="209"/>
        <v>1400</v>
      </c>
      <c r="H663" s="2">
        <f t="shared" si="215"/>
        <v>0.28363047001620745</v>
      </c>
      <c r="I663" s="8"/>
      <c r="J663" s="2">
        <f t="shared" si="210"/>
        <v>0.63897893030794162</v>
      </c>
      <c r="K663" s="2">
        <f t="shared" si="211"/>
        <v>0.35534846029173422</v>
      </c>
      <c r="L663" s="2">
        <f t="shared" si="212"/>
        <v>0</v>
      </c>
      <c r="M663" s="2">
        <f t="shared" si="213"/>
        <v>5.6726094003241578E-3</v>
      </c>
      <c r="N663" s="53">
        <v>3154</v>
      </c>
      <c r="O663" s="53">
        <v>1754</v>
      </c>
      <c r="X663" s="53">
        <v>1</v>
      </c>
      <c r="Y663" s="53">
        <v>27</v>
      </c>
      <c r="Z663" s="53"/>
      <c r="AA663" s="53"/>
      <c r="AB663" s="53"/>
      <c r="AG663" t="str">
        <f t="shared" si="216"/>
        <v>Hamilton</v>
      </c>
      <c r="AH663" t="s">
        <v>2455</v>
      </c>
      <c r="AI663">
        <v>6</v>
      </c>
      <c r="AK663">
        <v>2</v>
      </c>
      <c r="AL663" s="91">
        <v>25</v>
      </c>
      <c r="AM663" s="93">
        <v>9</v>
      </c>
      <c r="AN663" s="93">
        <v>50</v>
      </c>
      <c r="AO663" s="96">
        <v>27900</v>
      </c>
      <c r="AP663" s="96">
        <f t="shared" si="217"/>
        <v>25009</v>
      </c>
      <c r="AQ663" t="s">
        <v>298</v>
      </c>
      <c r="AR663">
        <f t="shared" si="214"/>
        <v>2527900</v>
      </c>
      <c r="AS663" s="1">
        <v>92</v>
      </c>
      <c r="AU663" s="1"/>
      <c r="AX663" s="117"/>
    </row>
    <row r="664" spans="1:50" ht="14" hidden="1" customHeight="1" outlineLevel="1" x14ac:dyDescent="0.2">
      <c r="A664" s="54" t="s">
        <v>130</v>
      </c>
      <c r="B664" s="9" t="s">
        <v>558</v>
      </c>
      <c r="C664" s="1">
        <f t="shared" si="207"/>
        <v>3287</v>
      </c>
      <c r="D664" s="7">
        <f>IF(N664&gt;0, RANK(N664,(N664:P664,Q664:AE664)),0)</f>
        <v>2</v>
      </c>
      <c r="E664" s="7">
        <f>IF(O664&gt;0,RANK(O664,(N664:P664,Q664:AE664)),0)</f>
        <v>1</v>
      </c>
      <c r="F664" s="7">
        <f t="shared" si="208"/>
        <v>0</v>
      </c>
      <c r="G664" s="1">
        <f t="shared" si="209"/>
        <v>175</v>
      </c>
      <c r="H664" s="2">
        <f t="shared" si="215"/>
        <v>5.3240036507453604E-2</v>
      </c>
      <c r="I664" s="8"/>
      <c r="J664" s="2">
        <f t="shared" si="210"/>
        <v>0.46790386370550652</v>
      </c>
      <c r="K664" s="2">
        <f t="shared" si="211"/>
        <v>0.5211439002129602</v>
      </c>
      <c r="L664" s="2">
        <f t="shared" si="212"/>
        <v>0</v>
      </c>
      <c r="M664" s="2">
        <f t="shared" si="213"/>
        <v>1.0952236081533284E-2</v>
      </c>
      <c r="N664" s="53">
        <v>1538</v>
      </c>
      <c r="O664" s="53">
        <v>1713</v>
      </c>
      <c r="X664" s="53">
        <v>0</v>
      </c>
      <c r="Y664" s="53">
        <v>36</v>
      </c>
      <c r="Z664" s="53"/>
      <c r="AA664" s="53"/>
      <c r="AB664" s="53"/>
      <c r="AG664" t="str">
        <f t="shared" si="216"/>
        <v>Hampden</v>
      </c>
      <c r="AH664" t="s">
        <v>130</v>
      </c>
      <c r="AI664">
        <v>1</v>
      </c>
      <c r="AK664">
        <v>2</v>
      </c>
      <c r="AL664" s="91">
        <v>25</v>
      </c>
      <c r="AM664" s="93">
        <v>13</v>
      </c>
      <c r="AN664" s="93">
        <v>40</v>
      </c>
      <c r="AO664" s="96">
        <v>28075</v>
      </c>
      <c r="AP664" s="96">
        <f t="shared" si="217"/>
        <v>25013</v>
      </c>
      <c r="AQ664" t="s">
        <v>298</v>
      </c>
      <c r="AR664">
        <f t="shared" si="214"/>
        <v>2528075</v>
      </c>
      <c r="AS664" s="1">
        <v>88</v>
      </c>
      <c r="AU664" s="1"/>
      <c r="AX664" s="117"/>
    </row>
    <row r="665" spans="1:50" ht="14" hidden="1" customHeight="1" outlineLevel="1" x14ac:dyDescent="0.2">
      <c r="A665" s="54" t="s">
        <v>12</v>
      </c>
      <c r="B665" s="9" t="s">
        <v>558</v>
      </c>
      <c r="C665" s="1">
        <f t="shared" si="207"/>
        <v>472</v>
      </c>
      <c r="D665" s="7">
        <f>IF(N665&gt;0, RANK(N665,(N665:P665,Q665:AE665)),0)</f>
        <v>1</v>
      </c>
      <c r="E665" s="7">
        <f>IF(O665&gt;0,RANK(O665,(N665:P665,Q665:AE665)),0)</f>
        <v>2</v>
      </c>
      <c r="F665" s="7">
        <f t="shared" si="208"/>
        <v>0</v>
      </c>
      <c r="G665" s="1">
        <f t="shared" si="209"/>
        <v>96</v>
      </c>
      <c r="H665" s="2">
        <f t="shared" si="215"/>
        <v>0.20338983050847459</v>
      </c>
      <c r="I665" s="8"/>
      <c r="J665" s="2">
        <f t="shared" si="210"/>
        <v>0.59745762711864403</v>
      </c>
      <c r="K665" s="2">
        <f t="shared" si="211"/>
        <v>0.3940677966101695</v>
      </c>
      <c r="L665" s="2">
        <f t="shared" si="212"/>
        <v>0</v>
      </c>
      <c r="M665" s="2">
        <f t="shared" si="213"/>
        <v>8.4745762711864736E-3</v>
      </c>
      <c r="N665" s="53">
        <v>282</v>
      </c>
      <c r="O665" s="53">
        <v>186</v>
      </c>
      <c r="X665" s="53">
        <v>1</v>
      </c>
      <c r="Y665" s="53">
        <v>3</v>
      </c>
      <c r="Z665" s="53"/>
      <c r="AA665" s="53"/>
      <c r="AB665" s="53"/>
      <c r="AG665" t="str">
        <f t="shared" si="216"/>
        <v>Hancock</v>
      </c>
      <c r="AH665" t="s">
        <v>1310</v>
      </c>
      <c r="AI665">
        <v>1</v>
      </c>
      <c r="AK665">
        <v>2</v>
      </c>
      <c r="AL665" s="91">
        <v>25</v>
      </c>
      <c r="AM665" s="93">
        <v>3</v>
      </c>
      <c r="AN665" s="93">
        <v>50</v>
      </c>
      <c r="AO665" s="96">
        <v>28180</v>
      </c>
      <c r="AP665" s="96">
        <f t="shared" si="217"/>
        <v>25003</v>
      </c>
      <c r="AQ665" t="s">
        <v>298</v>
      </c>
      <c r="AR665">
        <f t="shared" si="214"/>
        <v>2528180</v>
      </c>
      <c r="AS665" s="1">
        <v>10</v>
      </c>
      <c r="AU665" s="1"/>
      <c r="AX665" s="117"/>
    </row>
    <row r="666" spans="1:50" ht="14" hidden="1" customHeight="1" outlineLevel="1" x14ac:dyDescent="0.2">
      <c r="A666" s="54" t="s">
        <v>1655</v>
      </c>
      <c r="B666" s="9" t="s">
        <v>558</v>
      </c>
      <c r="C666" s="1">
        <f t="shared" si="207"/>
        <v>9506</v>
      </c>
      <c r="D666" s="7">
        <f>IF(N666&gt;0, RANK(N666,(N666:P666,Q666:AE666)),0)</f>
        <v>2</v>
      </c>
      <c r="E666" s="7">
        <f>IF(O666&gt;0,RANK(O666,(N666:P666,Q666:AE666)),0)</f>
        <v>1</v>
      </c>
      <c r="F666" s="7">
        <f t="shared" si="208"/>
        <v>0</v>
      </c>
      <c r="G666" s="1">
        <f t="shared" si="209"/>
        <v>21</v>
      </c>
      <c r="H666" s="2">
        <f t="shared" si="215"/>
        <v>2.2091310751104565E-3</v>
      </c>
      <c r="I666" s="8"/>
      <c r="J666" s="2">
        <f t="shared" si="210"/>
        <v>0.49537134441405428</v>
      </c>
      <c r="K666" s="2">
        <f t="shared" si="211"/>
        <v>0.49758047548916473</v>
      </c>
      <c r="L666" s="2">
        <f t="shared" si="212"/>
        <v>0</v>
      </c>
      <c r="M666" s="2">
        <f t="shared" si="213"/>
        <v>7.0481800967809871E-3</v>
      </c>
      <c r="N666" s="53">
        <v>4709</v>
      </c>
      <c r="O666" s="53">
        <v>4730</v>
      </c>
      <c r="X666" s="53">
        <v>7</v>
      </c>
      <c r="Y666" s="53">
        <v>60</v>
      </c>
      <c r="Z666" s="53"/>
      <c r="AA666" s="53"/>
      <c r="AB666" s="53"/>
      <c r="AG666" t="str">
        <f t="shared" si="216"/>
        <v>Hanover</v>
      </c>
      <c r="AH666" t="s">
        <v>529</v>
      </c>
      <c r="AI666">
        <v>9</v>
      </c>
      <c r="AK666">
        <v>2</v>
      </c>
      <c r="AL666" s="91">
        <v>25</v>
      </c>
      <c r="AM666" s="93">
        <v>23</v>
      </c>
      <c r="AN666" s="93">
        <v>40</v>
      </c>
      <c r="AO666" s="96">
        <v>28285</v>
      </c>
      <c r="AP666" s="96">
        <f t="shared" si="217"/>
        <v>25023</v>
      </c>
      <c r="AQ666" t="s">
        <v>298</v>
      </c>
      <c r="AR666">
        <f t="shared" si="214"/>
        <v>2528285</v>
      </c>
      <c r="AS666" s="1">
        <v>213</v>
      </c>
      <c r="AU666" s="1"/>
      <c r="AX666" s="117"/>
    </row>
    <row r="667" spans="1:50" ht="14" hidden="1" customHeight="1" outlineLevel="1" x14ac:dyDescent="0.2">
      <c r="A667" s="54" t="s">
        <v>346</v>
      </c>
      <c r="B667" s="9" t="s">
        <v>558</v>
      </c>
      <c r="C667" s="1">
        <f t="shared" si="207"/>
        <v>6642</v>
      </c>
      <c r="D667" s="7">
        <f>IF(N667&gt;0, RANK(N667,(N667:P667,Q667:AE667)),0)</f>
        <v>2</v>
      </c>
      <c r="E667" s="7">
        <f>IF(O667&gt;0,RANK(O667,(N667:P667,Q667:AE667)),0)</f>
        <v>1</v>
      </c>
      <c r="F667" s="7">
        <f t="shared" si="208"/>
        <v>0</v>
      </c>
      <c r="G667" s="1">
        <f t="shared" si="209"/>
        <v>103</v>
      </c>
      <c r="H667" s="2">
        <f t="shared" si="215"/>
        <v>1.5507377295995182E-2</v>
      </c>
      <c r="I667" s="8"/>
      <c r="J667" s="2">
        <f t="shared" si="210"/>
        <v>0.48915989159891599</v>
      </c>
      <c r="K667" s="2">
        <f t="shared" si="211"/>
        <v>0.5046672688949112</v>
      </c>
      <c r="L667" s="2">
        <f t="shared" si="212"/>
        <v>0</v>
      </c>
      <c r="M667" s="2">
        <f t="shared" si="213"/>
        <v>6.1728395061728669E-3</v>
      </c>
      <c r="N667" s="53">
        <v>3249</v>
      </c>
      <c r="O667" s="53">
        <v>3352</v>
      </c>
      <c r="X667" s="53">
        <v>6</v>
      </c>
      <c r="Y667" s="53">
        <v>35</v>
      </c>
      <c r="Z667" s="53"/>
      <c r="AA667" s="53"/>
      <c r="AB667" s="53"/>
      <c r="AG667" t="str">
        <f t="shared" si="216"/>
        <v>Hanson</v>
      </c>
      <c r="AH667" t="s">
        <v>529</v>
      </c>
      <c r="AI667">
        <v>9</v>
      </c>
      <c r="AK667">
        <v>2</v>
      </c>
      <c r="AL667" s="91">
        <v>25</v>
      </c>
      <c r="AM667" s="93">
        <v>23</v>
      </c>
      <c r="AN667" s="93">
        <v>45</v>
      </c>
      <c r="AO667" s="96">
        <v>28495</v>
      </c>
      <c r="AP667" s="96">
        <f t="shared" si="217"/>
        <v>25023</v>
      </c>
      <c r="AQ667" t="s">
        <v>298</v>
      </c>
      <c r="AR667">
        <f t="shared" si="214"/>
        <v>2528495</v>
      </c>
      <c r="AS667" s="1">
        <v>157</v>
      </c>
      <c r="AU667" s="1"/>
      <c r="AX667" s="117"/>
    </row>
    <row r="668" spans="1:50" ht="14" hidden="1" customHeight="1" outlineLevel="1" x14ac:dyDescent="0.2">
      <c r="A668" s="54" t="s">
        <v>352</v>
      </c>
      <c r="B668" s="9" t="s">
        <v>558</v>
      </c>
      <c r="C668" s="1">
        <f t="shared" si="207"/>
        <v>1507</v>
      </c>
      <c r="D668" s="7">
        <f>IF(N668&gt;0, RANK(N668,(N668:P668,Q668:AE668)),0)</f>
        <v>1</v>
      </c>
      <c r="E668" s="7">
        <f>IF(O668&gt;0,RANK(O668,(N668:P668,Q668:AE668)),0)</f>
        <v>2</v>
      </c>
      <c r="F668" s="7">
        <f t="shared" si="208"/>
        <v>0</v>
      </c>
      <c r="G668" s="1">
        <f t="shared" si="209"/>
        <v>54</v>
      </c>
      <c r="H668" s="2">
        <f t="shared" si="215"/>
        <v>3.5832780358327807E-2</v>
      </c>
      <c r="I668" s="8"/>
      <c r="J668" s="2">
        <f t="shared" si="210"/>
        <v>0.50696748506967482</v>
      </c>
      <c r="K668" s="2">
        <f t="shared" si="211"/>
        <v>0.47113470471134705</v>
      </c>
      <c r="L668" s="2">
        <f t="shared" si="212"/>
        <v>0</v>
      </c>
      <c r="M668" s="2">
        <f t="shared" si="213"/>
        <v>2.1897810218978131E-2</v>
      </c>
      <c r="N668" s="53">
        <v>764</v>
      </c>
      <c r="O668" s="53">
        <v>710</v>
      </c>
      <c r="X668" s="53">
        <v>2</v>
      </c>
      <c r="Y668" s="53">
        <v>31</v>
      </c>
      <c r="Z668" s="53"/>
      <c r="AA668" s="53"/>
      <c r="AB668" s="53"/>
      <c r="AG668" t="str">
        <f t="shared" si="216"/>
        <v>Hardwick</v>
      </c>
      <c r="AH668" s="9" t="s">
        <v>955</v>
      </c>
      <c r="AI668">
        <v>2</v>
      </c>
      <c r="AK668">
        <v>2</v>
      </c>
      <c r="AL668" s="91">
        <v>25</v>
      </c>
      <c r="AM668" s="93">
        <v>27</v>
      </c>
      <c r="AN668" s="93">
        <v>90</v>
      </c>
      <c r="AO668" s="96">
        <v>28740</v>
      </c>
      <c r="AP668" s="96">
        <f t="shared" si="217"/>
        <v>25027</v>
      </c>
      <c r="AQ668" t="s">
        <v>298</v>
      </c>
      <c r="AR668">
        <f t="shared" si="214"/>
        <v>2528740</v>
      </c>
      <c r="AS668" s="1">
        <v>27</v>
      </c>
      <c r="AU668" s="1"/>
      <c r="AX668" s="117"/>
    </row>
    <row r="669" spans="1:50" ht="14" hidden="1" customHeight="1" outlineLevel="1" x14ac:dyDescent="0.2">
      <c r="A669" s="54" t="s">
        <v>238</v>
      </c>
      <c r="B669" s="9" t="s">
        <v>558</v>
      </c>
      <c r="C669" s="1">
        <f t="shared" si="207"/>
        <v>4083</v>
      </c>
      <c r="D669" s="7">
        <f>IF(N669&gt;0, RANK(N669,(N669:P669,Q669:AE669)),0)</f>
        <v>1</v>
      </c>
      <c r="E669" s="7">
        <f>IF(O669&gt;0,RANK(O669,(N669:P669,Q669:AE669)),0)</f>
        <v>2</v>
      </c>
      <c r="F669" s="7">
        <f t="shared" si="208"/>
        <v>0</v>
      </c>
      <c r="G669" s="1">
        <f t="shared" si="209"/>
        <v>1908</v>
      </c>
      <c r="H669" s="2">
        <f t="shared" si="215"/>
        <v>0.46730345334313006</v>
      </c>
      <c r="I669" s="8"/>
      <c r="J669" s="2">
        <f t="shared" si="210"/>
        <v>0.72912074455057552</v>
      </c>
      <c r="K669" s="2">
        <f t="shared" si="211"/>
        <v>0.26181729120744551</v>
      </c>
      <c r="L669" s="2">
        <f t="shared" si="212"/>
        <v>0</v>
      </c>
      <c r="M669" s="2">
        <f t="shared" si="213"/>
        <v>9.0619642419789703E-3</v>
      </c>
      <c r="N669" s="53">
        <v>2977</v>
      </c>
      <c r="O669" s="53">
        <v>1069</v>
      </c>
      <c r="X669" s="53">
        <v>3</v>
      </c>
      <c r="Y669" s="53">
        <v>34</v>
      </c>
      <c r="Z669" s="53"/>
      <c r="AA669" s="53"/>
      <c r="AB669" s="53"/>
      <c r="AG669" t="str">
        <f t="shared" si="216"/>
        <v>Harvard</v>
      </c>
      <c r="AH669" s="9" t="s">
        <v>955</v>
      </c>
      <c r="AI669">
        <v>3</v>
      </c>
      <c r="AK669">
        <v>2</v>
      </c>
      <c r="AL669" s="91">
        <v>25</v>
      </c>
      <c r="AM669" s="93">
        <v>27</v>
      </c>
      <c r="AN669" s="93">
        <v>95</v>
      </c>
      <c r="AO669" s="96">
        <v>28950</v>
      </c>
      <c r="AP669" s="96">
        <f t="shared" si="217"/>
        <v>25027</v>
      </c>
      <c r="AQ669" t="s">
        <v>298</v>
      </c>
      <c r="AR669">
        <f t="shared" si="214"/>
        <v>2528950</v>
      </c>
      <c r="AS669" s="1">
        <v>74</v>
      </c>
      <c r="AU669" s="1"/>
      <c r="AX669" s="117"/>
    </row>
    <row r="670" spans="1:50" ht="14" hidden="1" customHeight="1" outlineLevel="1" x14ac:dyDescent="0.2">
      <c r="A670" s="54" t="s">
        <v>435</v>
      </c>
      <c r="B670" s="9" t="s">
        <v>558</v>
      </c>
      <c r="C670" s="1">
        <f t="shared" si="207"/>
        <v>9367</v>
      </c>
      <c r="D670" s="7">
        <f>IF(N670&gt;0, RANK(N670,(N670:P670,Q670:AE670)),0)</f>
        <v>1</v>
      </c>
      <c r="E670" s="7">
        <f>IF(O670&gt;0,RANK(O670,(N670:P670,Q670:AE670)),0)</f>
        <v>2</v>
      </c>
      <c r="F670" s="7">
        <f t="shared" si="208"/>
        <v>0</v>
      </c>
      <c r="G670" s="1">
        <f t="shared" si="209"/>
        <v>2112</v>
      </c>
      <c r="H670" s="2">
        <f t="shared" si="215"/>
        <v>0.22547240311732678</v>
      </c>
      <c r="I670" s="8"/>
      <c r="J670" s="2">
        <f t="shared" si="210"/>
        <v>0.6099071207430341</v>
      </c>
      <c r="K670" s="2">
        <f t="shared" si="211"/>
        <v>0.38443471762570725</v>
      </c>
      <c r="L670" s="2">
        <f t="shared" si="212"/>
        <v>0</v>
      </c>
      <c r="M670" s="2">
        <f t="shared" si="213"/>
        <v>5.6581616312586513E-3</v>
      </c>
      <c r="N670" s="53">
        <v>5713</v>
      </c>
      <c r="O670" s="53">
        <v>3601</v>
      </c>
      <c r="X670" s="53">
        <v>11</v>
      </c>
      <c r="Y670" s="53">
        <v>42</v>
      </c>
      <c r="Z670" s="53"/>
      <c r="AA670" s="53"/>
      <c r="AB670" s="53"/>
      <c r="AG670" t="str">
        <f t="shared" si="216"/>
        <v>Harwich</v>
      </c>
      <c r="AH670" t="s">
        <v>43</v>
      </c>
      <c r="AI670">
        <v>9</v>
      </c>
      <c r="AK670">
        <v>2</v>
      </c>
      <c r="AL670" s="91">
        <v>25</v>
      </c>
      <c r="AM670" s="93">
        <v>1</v>
      </c>
      <c r="AN670" s="93">
        <v>40</v>
      </c>
      <c r="AO670" s="96">
        <v>29020</v>
      </c>
      <c r="AP670" s="96">
        <f t="shared" si="217"/>
        <v>25001</v>
      </c>
      <c r="AQ670" t="s">
        <v>298</v>
      </c>
      <c r="AR670">
        <f t="shared" si="214"/>
        <v>2529020</v>
      </c>
      <c r="AS670" s="1">
        <v>150</v>
      </c>
      <c r="AU670" s="1"/>
      <c r="AX670" s="117"/>
    </row>
    <row r="671" spans="1:50" ht="14" hidden="1" customHeight="1" outlineLevel="1" x14ac:dyDescent="0.2">
      <c r="A671" s="54" t="s">
        <v>1585</v>
      </c>
      <c r="B671" s="9" t="s">
        <v>558</v>
      </c>
      <c r="C671" s="1">
        <f t="shared" si="207"/>
        <v>2276</v>
      </c>
      <c r="D671" s="7">
        <f>IF(N671&gt;0, RANK(N671,(N671:P671,Q671:AE671)),0)</f>
        <v>1</v>
      </c>
      <c r="E671" s="7">
        <f>IF(O671&gt;0,RANK(O671,(N671:P671,Q671:AE671)),0)</f>
        <v>2</v>
      </c>
      <c r="F671" s="7">
        <f t="shared" si="208"/>
        <v>0</v>
      </c>
      <c r="G671" s="1">
        <f t="shared" si="209"/>
        <v>897</v>
      </c>
      <c r="H671" s="2">
        <f t="shared" si="215"/>
        <v>0.39411247803163446</v>
      </c>
      <c r="I671" s="8"/>
      <c r="J671" s="2">
        <f t="shared" si="210"/>
        <v>0.69200351493848855</v>
      </c>
      <c r="K671" s="2">
        <f t="shared" si="211"/>
        <v>0.29789103690685415</v>
      </c>
      <c r="L671" s="2">
        <f t="shared" si="212"/>
        <v>0</v>
      </c>
      <c r="M671" s="2">
        <f t="shared" si="213"/>
        <v>1.0105448154657304E-2</v>
      </c>
      <c r="N671" s="53">
        <v>1575</v>
      </c>
      <c r="O671" s="53">
        <v>678</v>
      </c>
      <c r="X671" s="53">
        <v>0</v>
      </c>
      <c r="Y671" s="53">
        <v>23</v>
      </c>
      <c r="Z671" s="53"/>
      <c r="AA671" s="53"/>
      <c r="AB671" s="53"/>
      <c r="AG671" t="str">
        <f t="shared" si="216"/>
        <v>Hatfield</v>
      </c>
      <c r="AH671" t="s">
        <v>1975</v>
      </c>
      <c r="AI671">
        <v>2</v>
      </c>
      <c r="AK671">
        <v>2</v>
      </c>
      <c r="AL671" s="91">
        <v>25</v>
      </c>
      <c r="AM671" s="93">
        <v>15</v>
      </c>
      <c r="AN671" s="93">
        <v>45</v>
      </c>
      <c r="AO671" s="96">
        <v>29265</v>
      </c>
      <c r="AP671" s="96">
        <f t="shared" si="217"/>
        <v>25015</v>
      </c>
      <c r="AQ671" t="s">
        <v>298</v>
      </c>
      <c r="AR671">
        <f t="shared" si="214"/>
        <v>2529265</v>
      </c>
      <c r="AS671" s="1">
        <v>47</v>
      </c>
      <c r="AU671" s="1"/>
      <c r="AX671" s="117"/>
    </row>
    <row r="672" spans="1:50" ht="14" hidden="1" customHeight="1" outlineLevel="1" x14ac:dyDescent="0.2">
      <c r="A672" s="54" t="s">
        <v>2028</v>
      </c>
      <c r="B672" s="9" t="s">
        <v>558</v>
      </c>
      <c r="C672" s="1">
        <f t="shared" si="207"/>
        <v>31768</v>
      </c>
      <c r="D672" s="7">
        <f>IF(N672&gt;0, RANK(N672,(N672:P672,Q672:AE672)),0)</f>
        <v>1</v>
      </c>
      <c r="E672" s="7">
        <f>IF(O672&gt;0,RANK(O672,(N672:P672,Q672:AE672)),0)</f>
        <v>2</v>
      </c>
      <c r="F672" s="7">
        <f t="shared" si="208"/>
        <v>0</v>
      </c>
      <c r="G672" s="1">
        <f t="shared" si="209"/>
        <v>7421</v>
      </c>
      <c r="H672" s="2">
        <f t="shared" si="215"/>
        <v>0.23359984890455804</v>
      </c>
      <c r="I672" s="8"/>
      <c r="J672" s="2">
        <f t="shared" si="210"/>
        <v>0.61007932510702589</v>
      </c>
      <c r="K672" s="2">
        <f t="shared" si="211"/>
        <v>0.37647947620246791</v>
      </c>
      <c r="L672" s="2">
        <f t="shared" si="212"/>
        <v>0</v>
      </c>
      <c r="M672" s="2">
        <f t="shared" si="213"/>
        <v>1.3441198690506195E-2</v>
      </c>
      <c r="N672" s="53">
        <v>19381</v>
      </c>
      <c r="O672" s="53">
        <v>11960</v>
      </c>
      <c r="X672" s="53">
        <v>81</v>
      </c>
      <c r="Y672" s="53">
        <v>346</v>
      </c>
      <c r="Z672" s="53"/>
      <c r="AA672" s="53"/>
      <c r="AB672" s="53"/>
      <c r="AG672" t="str">
        <f t="shared" si="216"/>
        <v>Haverhill</v>
      </c>
      <c r="AH672" t="s">
        <v>2455</v>
      </c>
      <c r="AI672">
        <v>3</v>
      </c>
      <c r="AK672">
        <v>2</v>
      </c>
      <c r="AL672" s="91">
        <v>25</v>
      </c>
      <c r="AM672" s="93">
        <v>9</v>
      </c>
      <c r="AN672" s="93">
        <v>55</v>
      </c>
      <c r="AO672" s="96">
        <v>29405</v>
      </c>
      <c r="AP672" s="96">
        <f t="shared" si="217"/>
        <v>25009</v>
      </c>
      <c r="AQ672" t="s">
        <v>1921</v>
      </c>
      <c r="AR672">
        <f t="shared" si="214"/>
        <v>2529405</v>
      </c>
      <c r="AS672" s="1">
        <v>804</v>
      </c>
      <c r="AU672" s="1"/>
      <c r="AX672" s="117"/>
    </row>
    <row r="673" spans="1:50" ht="14" hidden="1" customHeight="1" outlineLevel="1" x14ac:dyDescent="0.2">
      <c r="A673" s="54" t="s">
        <v>2528</v>
      </c>
      <c r="B673" s="9" t="s">
        <v>558</v>
      </c>
      <c r="C673" s="1">
        <f t="shared" ref="C673:C736" si="218">SUM(N673:AE673)</f>
        <v>226</v>
      </c>
      <c r="D673" s="7">
        <f>IF(N673&gt;0, RANK(N673,(N673:P673,Q673:AE673)),0)</f>
        <v>1</v>
      </c>
      <c r="E673" s="7">
        <f>IF(O673&gt;0,RANK(O673,(N673:P673,Q673:AE673)),0)</f>
        <v>2</v>
      </c>
      <c r="F673" s="7">
        <f t="shared" ref="F673:F736" si="219">IF(P673&gt;0,RANK(P673,(N673:AE673)),0)</f>
        <v>0</v>
      </c>
      <c r="G673" s="1">
        <f t="shared" ref="G673:G736" si="220">IF(C673&gt;0,MAX(N673:Z673)-LARGE(N673:Z673,2),0)</f>
        <v>78</v>
      </c>
      <c r="H673" s="2">
        <f t="shared" si="215"/>
        <v>0.34513274336283184</v>
      </c>
      <c r="I673" s="8"/>
      <c r="J673" s="2">
        <f t="shared" ref="J673:J736" si="221">IF(C673=0,"-",N673/C673)</f>
        <v>0.66814159292035402</v>
      </c>
      <c r="K673" s="2">
        <f t="shared" ref="K673:K736" si="222">IF(C673=0,"-",O673/C673)</f>
        <v>0.32300884955752213</v>
      </c>
      <c r="L673" s="2">
        <f t="shared" ref="L673:L736" si="223">IF(C673=0,"-",P673/C673)</f>
        <v>0</v>
      </c>
      <c r="M673" s="2">
        <f t="shared" ref="M673:M736" si="224">IF(C673=0,"-",(1-J673-K673-L673))</f>
        <v>8.849557522123852E-3</v>
      </c>
      <c r="N673" s="53">
        <v>151</v>
      </c>
      <c r="O673" s="53">
        <v>73</v>
      </c>
      <c r="X673" s="53">
        <v>2</v>
      </c>
      <c r="Y673" s="53">
        <v>0</v>
      </c>
      <c r="Z673" s="53"/>
      <c r="AA673" s="53"/>
      <c r="AB673" s="53"/>
      <c r="AG673" t="str">
        <f t="shared" si="216"/>
        <v>Hawley</v>
      </c>
      <c r="AH673" t="s">
        <v>2356</v>
      </c>
      <c r="AI673">
        <v>1</v>
      </c>
      <c r="AK673">
        <v>2</v>
      </c>
      <c r="AL673" s="91">
        <v>25</v>
      </c>
      <c r="AM673" s="93">
        <v>11</v>
      </c>
      <c r="AN673" s="93">
        <v>55</v>
      </c>
      <c r="AO673" s="96">
        <v>29475</v>
      </c>
      <c r="AP673" s="96">
        <f t="shared" si="217"/>
        <v>25011</v>
      </c>
      <c r="AQ673" t="s">
        <v>298</v>
      </c>
      <c r="AR673">
        <f t="shared" ref="AR673:AR736" si="225">AL673*100000+AO673</f>
        <v>2529475</v>
      </c>
      <c r="AS673" s="1">
        <v>5</v>
      </c>
      <c r="AU673" s="1"/>
      <c r="AX673" s="117"/>
    </row>
    <row r="674" spans="1:50" ht="14" hidden="1" customHeight="1" outlineLevel="1" x14ac:dyDescent="0.2">
      <c r="A674" s="54" t="s">
        <v>1033</v>
      </c>
      <c r="B674" s="9" t="s">
        <v>558</v>
      </c>
      <c r="C674" s="1">
        <f t="shared" si="218"/>
        <v>459</v>
      </c>
      <c r="D674" s="7">
        <f>IF(N674&gt;0, RANK(N674,(N674:P674,Q674:AE674)),0)</f>
        <v>1</v>
      </c>
      <c r="E674" s="7">
        <f>IF(O674&gt;0,RANK(O674,(N674:P674,Q674:AE674)),0)</f>
        <v>2</v>
      </c>
      <c r="F674" s="7">
        <f t="shared" si="219"/>
        <v>0</v>
      </c>
      <c r="G674" s="1">
        <f t="shared" si="220"/>
        <v>133</v>
      </c>
      <c r="H674" s="2">
        <f t="shared" si="215"/>
        <v>0.289760348583878</v>
      </c>
      <c r="I674" s="8"/>
      <c r="J674" s="2">
        <f t="shared" si="221"/>
        <v>0.63398692810457513</v>
      </c>
      <c r="K674" s="2">
        <f t="shared" si="222"/>
        <v>0.34422657952069718</v>
      </c>
      <c r="L674" s="2">
        <f t="shared" si="223"/>
        <v>0</v>
      </c>
      <c r="M674" s="2">
        <f t="shared" si="224"/>
        <v>2.1786492374727684E-2</v>
      </c>
      <c r="N674" s="53">
        <v>291</v>
      </c>
      <c r="O674" s="53">
        <v>158</v>
      </c>
      <c r="X674" s="53">
        <v>0</v>
      </c>
      <c r="Y674" s="53">
        <v>10</v>
      </c>
      <c r="Z674" s="53"/>
      <c r="AA674" s="53"/>
      <c r="AB674" s="53"/>
      <c r="AG674" t="str">
        <f t="shared" si="216"/>
        <v>Heath</v>
      </c>
      <c r="AH674" t="s">
        <v>2356</v>
      </c>
      <c r="AI674">
        <v>1</v>
      </c>
      <c r="AK674">
        <v>2</v>
      </c>
      <c r="AL674" s="91">
        <v>25</v>
      </c>
      <c r="AM674" s="93">
        <v>11</v>
      </c>
      <c r="AN674" s="93">
        <v>60</v>
      </c>
      <c r="AO674" s="96">
        <v>29650</v>
      </c>
      <c r="AP674" s="96">
        <f t="shared" si="217"/>
        <v>25011</v>
      </c>
      <c r="AQ674" t="s">
        <v>298</v>
      </c>
      <c r="AR674">
        <f t="shared" si="225"/>
        <v>2529650</v>
      </c>
      <c r="AS674" s="1">
        <v>11</v>
      </c>
      <c r="AU674" s="1"/>
      <c r="AX674" s="117"/>
    </row>
    <row r="675" spans="1:50" ht="14" hidden="1" customHeight="1" outlineLevel="1" x14ac:dyDescent="0.2">
      <c r="A675" s="54" t="s">
        <v>1557</v>
      </c>
      <c r="B675" s="9" t="s">
        <v>558</v>
      </c>
      <c r="C675" s="1">
        <f t="shared" si="218"/>
        <v>16088</v>
      </c>
      <c r="D675" s="7">
        <f>IF(N675&gt;0, RANK(N675,(N675:P675,Q675:AE675)),0)</f>
        <v>1</v>
      </c>
      <c r="E675" s="7">
        <f>IF(O675&gt;0,RANK(O675,(N675:P675,Q675:AE675)),0)</f>
        <v>2</v>
      </c>
      <c r="F675" s="7">
        <f t="shared" si="219"/>
        <v>0</v>
      </c>
      <c r="G675" s="1">
        <f t="shared" si="220"/>
        <v>3556</v>
      </c>
      <c r="H675" s="2">
        <f t="shared" si="215"/>
        <v>0.22103431128791645</v>
      </c>
      <c r="I675" s="8"/>
      <c r="J675" s="2">
        <f t="shared" si="221"/>
        <v>0.60840377921432121</v>
      </c>
      <c r="K675" s="2">
        <f t="shared" si="222"/>
        <v>0.38736946792640475</v>
      </c>
      <c r="L675" s="2">
        <f t="shared" si="223"/>
        <v>0</v>
      </c>
      <c r="M675" s="2">
        <f t="shared" si="224"/>
        <v>4.2267528592740411E-3</v>
      </c>
      <c r="N675" s="53">
        <v>9788</v>
      </c>
      <c r="O675" s="53">
        <v>6232</v>
      </c>
      <c r="X675" s="53">
        <v>23</v>
      </c>
      <c r="Y675" s="53">
        <v>45</v>
      </c>
      <c r="Z675" s="53"/>
      <c r="AA675" s="53"/>
      <c r="AB675" s="53"/>
      <c r="AG675" t="str">
        <f t="shared" si="216"/>
        <v>Hingham</v>
      </c>
      <c r="AH675" t="s">
        <v>529</v>
      </c>
      <c r="AI675">
        <v>8</v>
      </c>
      <c r="AK675">
        <v>2</v>
      </c>
      <c r="AL675" s="91">
        <v>25</v>
      </c>
      <c r="AM675" s="93">
        <v>23</v>
      </c>
      <c r="AN675" s="93">
        <v>50</v>
      </c>
      <c r="AO675" s="96">
        <v>30210</v>
      </c>
      <c r="AP675" s="96">
        <f t="shared" si="217"/>
        <v>25023</v>
      </c>
      <c r="AQ675" t="s">
        <v>298</v>
      </c>
      <c r="AR675">
        <f t="shared" si="225"/>
        <v>2530210</v>
      </c>
      <c r="AS675" s="1">
        <v>298</v>
      </c>
      <c r="AU675" s="1"/>
      <c r="AX675" s="117"/>
    </row>
    <row r="676" spans="1:50" ht="14" hidden="1" customHeight="1" outlineLevel="1" x14ac:dyDescent="0.2">
      <c r="A676" s="54" t="s">
        <v>1390</v>
      </c>
      <c r="B676" s="9" t="s">
        <v>558</v>
      </c>
      <c r="C676" s="1">
        <f t="shared" si="218"/>
        <v>1168</v>
      </c>
      <c r="D676" s="7">
        <f>IF(N676&gt;0, RANK(N676,(N676:P676,Q676:AE676)),0)</f>
        <v>1</v>
      </c>
      <c r="E676" s="7">
        <f>IF(O676&gt;0,RANK(O676,(N676:P676,Q676:AE676)),0)</f>
        <v>2</v>
      </c>
      <c r="F676" s="7">
        <f t="shared" si="219"/>
        <v>0</v>
      </c>
      <c r="G676" s="1">
        <f t="shared" si="220"/>
        <v>384</v>
      </c>
      <c r="H676" s="2">
        <f t="shared" si="215"/>
        <v>0.32876712328767121</v>
      </c>
      <c r="I676" s="8"/>
      <c r="J676" s="2">
        <f t="shared" si="221"/>
        <v>0.6601027397260274</v>
      </c>
      <c r="K676" s="2">
        <f t="shared" si="222"/>
        <v>0.33133561643835618</v>
      </c>
      <c r="L676" s="2">
        <f t="shared" si="223"/>
        <v>0</v>
      </c>
      <c r="M676" s="2">
        <f t="shared" si="224"/>
        <v>8.5616438356164171E-3</v>
      </c>
      <c r="N676" s="53">
        <v>771</v>
      </c>
      <c r="O676" s="53">
        <v>387</v>
      </c>
      <c r="X676" s="53">
        <v>0</v>
      </c>
      <c r="Y676" s="53">
        <v>10</v>
      </c>
      <c r="Z676" s="53"/>
      <c r="AA676" s="53"/>
      <c r="AB676" s="53"/>
      <c r="AG676" t="str">
        <f t="shared" si="216"/>
        <v>Hinsdale</v>
      </c>
      <c r="AH676" t="s">
        <v>1310</v>
      </c>
      <c r="AI676">
        <v>1</v>
      </c>
      <c r="AK676">
        <v>2</v>
      </c>
      <c r="AL676" s="91">
        <v>25</v>
      </c>
      <c r="AM676" s="93">
        <v>3</v>
      </c>
      <c r="AN676" s="93">
        <v>55</v>
      </c>
      <c r="AO676" s="96">
        <v>30315</v>
      </c>
      <c r="AP676" s="96">
        <f t="shared" si="217"/>
        <v>25003</v>
      </c>
      <c r="AQ676" t="s">
        <v>298</v>
      </c>
      <c r="AR676">
        <f t="shared" si="225"/>
        <v>2530315</v>
      </c>
      <c r="AS676" s="1">
        <v>48</v>
      </c>
      <c r="AU676" s="1"/>
      <c r="AX676" s="117"/>
    </row>
    <row r="677" spans="1:50" ht="14" hidden="1" customHeight="1" outlineLevel="1" x14ac:dyDescent="0.2">
      <c r="A677" s="54" t="s">
        <v>1332</v>
      </c>
      <c r="B677" s="9" t="s">
        <v>558</v>
      </c>
      <c r="C677" s="1">
        <f t="shared" si="218"/>
        <v>6064</v>
      </c>
      <c r="D677" s="7">
        <f>IF(N677&gt;0, RANK(N677,(N677:P677,Q677:AE677)),0)</f>
        <v>1</v>
      </c>
      <c r="E677" s="7">
        <f>IF(O677&gt;0,RANK(O677,(N677:P677,Q677:AE677)),0)</f>
        <v>2</v>
      </c>
      <c r="F677" s="7">
        <f t="shared" si="219"/>
        <v>0</v>
      </c>
      <c r="G677" s="1">
        <f t="shared" si="220"/>
        <v>1600</v>
      </c>
      <c r="H677" s="2">
        <f t="shared" si="215"/>
        <v>0.26385224274406333</v>
      </c>
      <c r="I677" s="8"/>
      <c r="J677" s="2">
        <f t="shared" si="221"/>
        <v>0.62763852242744067</v>
      </c>
      <c r="K677" s="2">
        <f t="shared" si="222"/>
        <v>0.36378627968337729</v>
      </c>
      <c r="L677" s="2">
        <f t="shared" si="223"/>
        <v>0</v>
      </c>
      <c r="M677" s="2">
        <f t="shared" si="224"/>
        <v>8.5751978891820402E-3</v>
      </c>
      <c r="N677" s="53">
        <v>3806</v>
      </c>
      <c r="O677" s="53">
        <v>2206</v>
      </c>
      <c r="X677" s="53">
        <v>12</v>
      </c>
      <c r="Y677" s="53">
        <v>40</v>
      </c>
      <c r="Z677" s="53"/>
      <c r="AA677" s="53"/>
      <c r="AB677" s="53"/>
      <c r="AG677" t="str">
        <f t="shared" si="216"/>
        <v>Holbrook</v>
      </c>
      <c r="AH677" t="s">
        <v>2285</v>
      </c>
      <c r="AI677">
        <v>8</v>
      </c>
      <c r="AK677">
        <v>2</v>
      </c>
      <c r="AL677" s="91">
        <v>25</v>
      </c>
      <c r="AM677" s="93">
        <v>21</v>
      </c>
      <c r="AN677" s="93">
        <v>55</v>
      </c>
      <c r="AO677" s="96">
        <v>30455</v>
      </c>
      <c r="AP677" s="96">
        <f t="shared" si="217"/>
        <v>25021</v>
      </c>
      <c r="AQ677" t="s">
        <v>298</v>
      </c>
      <c r="AR677">
        <f t="shared" si="225"/>
        <v>2530455</v>
      </c>
      <c r="AS677" s="1">
        <v>194</v>
      </c>
      <c r="AU677" s="1"/>
      <c r="AX677" s="117"/>
    </row>
    <row r="678" spans="1:50" ht="14" hidden="1" customHeight="1" outlineLevel="1" x14ac:dyDescent="0.2">
      <c r="A678" s="54" t="s">
        <v>1474</v>
      </c>
      <c r="B678" s="9" t="s">
        <v>558</v>
      </c>
      <c r="C678" s="1">
        <f t="shared" si="218"/>
        <v>12500</v>
      </c>
      <c r="D678" s="7">
        <f>IF(N678&gt;0, RANK(N678,(N678:P678,Q678:AE678)),0)</f>
        <v>1</v>
      </c>
      <c r="E678" s="7">
        <f>IF(O678&gt;0,RANK(O678,(N678:P678,Q678:AE678)),0)</f>
        <v>2</v>
      </c>
      <c r="F678" s="7">
        <f t="shared" si="219"/>
        <v>0</v>
      </c>
      <c r="G678" s="1">
        <f t="shared" si="220"/>
        <v>1861</v>
      </c>
      <c r="H678" s="2">
        <f t="shared" si="215"/>
        <v>0.14888000000000001</v>
      </c>
      <c r="I678" s="8"/>
      <c r="J678" s="2">
        <f t="shared" si="221"/>
        <v>0.56776000000000004</v>
      </c>
      <c r="K678" s="2">
        <f t="shared" si="222"/>
        <v>0.41887999999999997</v>
      </c>
      <c r="L678" s="2">
        <f t="shared" si="223"/>
        <v>0</v>
      </c>
      <c r="M678" s="2">
        <f t="shared" si="224"/>
        <v>1.3359999999999983E-2</v>
      </c>
      <c r="N678" s="53">
        <v>7097</v>
      </c>
      <c r="O678" s="53">
        <v>5236</v>
      </c>
      <c r="X678" s="53">
        <v>3</v>
      </c>
      <c r="Y678" s="53">
        <v>164</v>
      </c>
      <c r="Z678" s="53"/>
      <c r="AA678" s="53"/>
      <c r="AB678" s="53"/>
      <c r="AG678" t="str">
        <f t="shared" si="216"/>
        <v>Holden</v>
      </c>
      <c r="AH678" s="9" t="s">
        <v>955</v>
      </c>
      <c r="AI678">
        <v>2</v>
      </c>
      <c r="AK678">
        <v>2</v>
      </c>
      <c r="AL678" s="91">
        <v>25</v>
      </c>
      <c r="AM678" s="93">
        <v>27</v>
      </c>
      <c r="AN678" s="93">
        <v>100</v>
      </c>
      <c r="AO678" s="96">
        <v>30560</v>
      </c>
      <c r="AP678" s="96">
        <f t="shared" si="217"/>
        <v>25027</v>
      </c>
      <c r="AQ678" t="s">
        <v>298</v>
      </c>
      <c r="AR678">
        <f t="shared" si="225"/>
        <v>2530560</v>
      </c>
      <c r="AS678" s="1">
        <v>236</v>
      </c>
      <c r="AU678" s="1"/>
      <c r="AX678" s="117"/>
    </row>
    <row r="679" spans="1:50" ht="14" hidden="1" customHeight="1" outlineLevel="1" x14ac:dyDescent="0.2">
      <c r="A679" s="54" t="s">
        <v>1315</v>
      </c>
      <c r="B679" s="9" t="s">
        <v>558</v>
      </c>
      <c r="C679" s="1">
        <f t="shared" si="218"/>
        <v>1518</v>
      </c>
      <c r="D679" s="7">
        <f>IF(N679&gt;0, RANK(N679,(N679:P679,Q679:AE679)),0)</f>
        <v>2</v>
      </c>
      <c r="E679" s="7">
        <f>IF(O679&gt;0,RANK(O679,(N679:P679,Q679:AE679)),0)</f>
        <v>1</v>
      </c>
      <c r="F679" s="7">
        <f t="shared" si="219"/>
        <v>0</v>
      </c>
      <c r="G679" s="1">
        <f t="shared" si="220"/>
        <v>129</v>
      </c>
      <c r="H679" s="2">
        <f t="shared" si="215"/>
        <v>8.4980237154150193E-2</v>
      </c>
      <c r="I679" s="8"/>
      <c r="J679" s="2">
        <f t="shared" si="221"/>
        <v>0.45059288537549408</v>
      </c>
      <c r="K679" s="2">
        <f t="shared" si="222"/>
        <v>0.53557312252964429</v>
      </c>
      <c r="L679" s="2">
        <f t="shared" si="223"/>
        <v>0</v>
      </c>
      <c r="M679" s="2">
        <f t="shared" si="224"/>
        <v>1.383399209486158E-2</v>
      </c>
      <c r="N679" s="53">
        <v>684</v>
      </c>
      <c r="O679" s="53">
        <v>813</v>
      </c>
      <c r="X679" s="53">
        <v>1</v>
      </c>
      <c r="Y679" s="53">
        <v>20</v>
      </c>
      <c r="Z679" s="53"/>
      <c r="AA679" s="53"/>
      <c r="AB679" s="53"/>
      <c r="AG679" t="str">
        <f t="shared" si="216"/>
        <v>Holland</v>
      </c>
      <c r="AH679" t="s">
        <v>130</v>
      </c>
      <c r="AI679">
        <v>1</v>
      </c>
      <c r="AK679">
        <v>2</v>
      </c>
      <c r="AL679" s="91">
        <v>25</v>
      </c>
      <c r="AM679" s="93">
        <v>13</v>
      </c>
      <c r="AN679" s="93">
        <v>45</v>
      </c>
      <c r="AO679" s="96">
        <v>30665</v>
      </c>
      <c r="AP679" s="96">
        <f t="shared" si="217"/>
        <v>25013</v>
      </c>
      <c r="AQ679" t="s">
        <v>298</v>
      </c>
      <c r="AR679">
        <f t="shared" si="225"/>
        <v>2530665</v>
      </c>
      <c r="AS679" s="1">
        <v>40</v>
      </c>
      <c r="AU679" s="1"/>
      <c r="AX679" s="117"/>
    </row>
    <row r="680" spans="1:50" ht="14" hidden="1" customHeight="1" outlineLevel="1" x14ac:dyDescent="0.2">
      <c r="A680" s="54" t="s">
        <v>271</v>
      </c>
      <c r="B680" s="9" t="s">
        <v>558</v>
      </c>
      <c r="C680" s="1">
        <f t="shared" si="218"/>
        <v>9504</v>
      </c>
      <c r="D680" s="7">
        <f>IF(N680&gt;0, RANK(N680,(N680:P680,Q680:AE680)),0)</f>
        <v>1</v>
      </c>
      <c r="E680" s="7">
        <f>IF(O680&gt;0,RANK(O680,(N680:P680,Q680:AE680)),0)</f>
        <v>2</v>
      </c>
      <c r="F680" s="7">
        <f t="shared" si="219"/>
        <v>0</v>
      </c>
      <c r="G680" s="1">
        <f t="shared" si="220"/>
        <v>3451</v>
      </c>
      <c r="H680" s="2">
        <f t="shared" si="215"/>
        <v>0.36311026936026936</v>
      </c>
      <c r="I680" s="8"/>
      <c r="J680" s="2">
        <f t="shared" si="221"/>
        <v>0.6782407407407407</v>
      </c>
      <c r="K680" s="2">
        <f t="shared" si="222"/>
        <v>0.3151304713804714</v>
      </c>
      <c r="L680" s="2">
        <f t="shared" si="223"/>
        <v>0</v>
      </c>
      <c r="M680" s="2">
        <f t="shared" si="224"/>
        <v>6.6287878787879007E-3</v>
      </c>
      <c r="N680" s="53">
        <v>6446</v>
      </c>
      <c r="O680" s="53">
        <v>2995</v>
      </c>
      <c r="X680" s="53">
        <v>8</v>
      </c>
      <c r="Y680" s="53">
        <v>55</v>
      </c>
      <c r="Z680" s="53"/>
      <c r="AA680" s="53"/>
      <c r="AB680" s="53"/>
      <c r="AG680" t="str">
        <f t="shared" si="216"/>
        <v>Holliston</v>
      </c>
      <c r="AH680" t="s">
        <v>1547</v>
      </c>
      <c r="AI680">
        <v>5</v>
      </c>
      <c r="AK680">
        <v>2</v>
      </c>
      <c r="AL680" s="91">
        <v>25</v>
      </c>
      <c r="AM680" s="93">
        <v>17</v>
      </c>
      <c r="AN680" s="93">
        <v>100</v>
      </c>
      <c r="AO680" s="96">
        <v>30700</v>
      </c>
      <c r="AP680" s="96">
        <f t="shared" si="217"/>
        <v>25017</v>
      </c>
      <c r="AQ680" t="s">
        <v>298</v>
      </c>
      <c r="AR680">
        <f t="shared" si="225"/>
        <v>2530700</v>
      </c>
      <c r="AS680" s="1">
        <v>163</v>
      </c>
      <c r="AU680" s="1"/>
      <c r="AX680" s="117"/>
    </row>
    <row r="681" spans="1:50" ht="14" hidden="1" customHeight="1" outlineLevel="1" x14ac:dyDescent="0.2">
      <c r="A681" s="54" t="s">
        <v>272</v>
      </c>
      <c r="B681" s="9" t="s">
        <v>558</v>
      </c>
      <c r="C681" s="1">
        <f t="shared" si="218"/>
        <v>15910</v>
      </c>
      <c r="D681" s="7">
        <f>IF(N681&gt;0, RANK(N681,(N681:P681,Q681:AE681)),0)</f>
        <v>1</v>
      </c>
      <c r="E681" s="7">
        <f>IF(O681&gt;0,RANK(O681,(N681:P681,Q681:AE681)),0)</f>
        <v>2</v>
      </c>
      <c r="F681" s="7">
        <f t="shared" si="219"/>
        <v>0</v>
      </c>
      <c r="G681" s="1">
        <f t="shared" si="220"/>
        <v>6173</v>
      </c>
      <c r="H681" s="2">
        <f t="shared" si="215"/>
        <v>0.38799497171590197</v>
      </c>
      <c r="I681" s="8"/>
      <c r="J681" s="2">
        <f t="shared" si="221"/>
        <v>0.69057196731615333</v>
      </c>
      <c r="K681" s="2">
        <f t="shared" si="222"/>
        <v>0.30257699560025142</v>
      </c>
      <c r="L681" s="2">
        <f t="shared" si="223"/>
        <v>0</v>
      </c>
      <c r="M681" s="2">
        <f t="shared" si="224"/>
        <v>6.8510370835952461E-3</v>
      </c>
      <c r="N681" s="53">
        <v>10987</v>
      </c>
      <c r="O681" s="53">
        <v>4814</v>
      </c>
      <c r="X681" s="53">
        <v>10</v>
      </c>
      <c r="Y681" s="53">
        <v>99</v>
      </c>
      <c r="Z681" s="53"/>
      <c r="AA681" s="53"/>
      <c r="AB681" s="53"/>
      <c r="AG681" t="str">
        <f t="shared" si="216"/>
        <v>Holyoke</v>
      </c>
      <c r="AH681" t="s">
        <v>130</v>
      </c>
      <c r="AI681">
        <v>1</v>
      </c>
      <c r="AK681">
        <v>2</v>
      </c>
      <c r="AL681" s="91">
        <v>25</v>
      </c>
      <c r="AM681" s="93">
        <v>13</v>
      </c>
      <c r="AN681" s="93">
        <v>50</v>
      </c>
      <c r="AO681" s="96">
        <v>30840</v>
      </c>
      <c r="AP681" s="96">
        <f t="shared" si="217"/>
        <v>25013</v>
      </c>
      <c r="AQ681" t="s">
        <v>1921</v>
      </c>
      <c r="AR681">
        <f t="shared" si="225"/>
        <v>2530840</v>
      </c>
      <c r="AS681" s="1">
        <v>573</v>
      </c>
      <c r="AU681" s="1"/>
      <c r="AX681" s="117"/>
    </row>
    <row r="682" spans="1:50" ht="14" hidden="1" customHeight="1" outlineLevel="1" x14ac:dyDescent="0.2">
      <c r="A682" s="54" t="s">
        <v>704</v>
      </c>
      <c r="B682" s="9" t="s">
        <v>558</v>
      </c>
      <c r="C682" s="1">
        <f t="shared" si="218"/>
        <v>3727</v>
      </c>
      <c r="D682" s="7">
        <f>IF(N682&gt;0, RANK(N682,(N682:P682,Q682:AE682)),0)</f>
        <v>1</v>
      </c>
      <c r="E682" s="7">
        <f>IF(O682&gt;0,RANK(O682,(N682:P682,Q682:AE682)),0)</f>
        <v>2</v>
      </c>
      <c r="F682" s="7">
        <f t="shared" si="219"/>
        <v>0</v>
      </c>
      <c r="G682" s="1">
        <f t="shared" si="220"/>
        <v>784</v>
      </c>
      <c r="H682" s="2">
        <f t="shared" si="215"/>
        <v>0.21035685537966192</v>
      </c>
      <c r="I682" s="8"/>
      <c r="J682" s="2">
        <f t="shared" si="221"/>
        <v>0.60048296216796349</v>
      </c>
      <c r="K682" s="2">
        <f t="shared" si="222"/>
        <v>0.39012610678830156</v>
      </c>
      <c r="L682" s="2">
        <f t="shared" si="223"/>
        <v>0</v>
      </c>
      <c r="M682" s="2">
        <f t="shared" si="224"/>
        <v>9.3909310437349514E-3</v>
      </c>
      <c r="N682" s="53">
        <v>2238</v>
      </c>
      <c r="O682" s="53">
        <v>1454</v>
      </c>
      <c r="X682" s="53">
        <v>4</v>
      </c>
      <c r="Y682" s="53">
        <v>31</v>
      </c>
      <c r="Z682" s="53"/>
      <c r="AA682" s="53"/>
      <c r="AB682" s="53"/>
      <c r="AG682" t="str">
        <f t="shared" si="216"/>
        <v>Hopedale</v>
      </c>
      <c r="AH682" s="9" t="s">
        <v>955</v>
      </c>
      <c r="AI682">
        <v>4</v>
      </c>
      <c r="AK682">
        <v>2</v>
      </c>
      <c r="AL682" s="91">
        <v>25</v>
      </c>
      <c r="AM682" s="93">
        <v>27</v>
      </c>
      <c r="AN682" s="93">
        <v>105</v>
      </c>
      <c r="AO682" s="96">
        <v>30945</v>
      </c>
      <c r="AP682" s="96">
        <f t="shared" si="217"/>
        <v>25027</v>
      </c>
      <c r="AQ682" t="s">
        <v>298</v>
      </c>
      <c r="AR682">
        <f t="shared" si="225"/>
        <v>2530945</v>
      </c>
      <c r="AS682" s="1">
        <v>74</v>
      </c>
      <c r="AU682" s="1"/>
      <c r="AX682" s="117"/>
    </row>
    <row r="683" spans="1:50" ht="14" hidden="1" customHeight="1" outlineLevel="1" x14ac:dyDescent="0.2">
      <c r="A683" s="54" t="s">
        <v>225</v>
      </c>
      <c r="B683" s="9" t="s">
        <v>558</v>
      </c>
      <c r="C683" s="1">
        <f t="shared" si="218"/>
        <v>10170</v>
      </c>
      <c r="D683" s="7">
        <f>IF(N683&gt;0, RANK(N683,(N683:P683,Q683:AE683)),0)</f>
        <v>1</v>
      </c>
      <c r="E683" s="7">
        <f>IF(O683&gt;0,RANK(O683,(N683:P683,Q683:AE683)),0)</f>
        <v>2</v>
      </c>
      <c r="F683" s="7">
        <f t="shared" si="219"/>
        <v>0</v>
      </c>
      <c r="G683" s="1">
        <f t="shared" si="220"/>
        <v>3147</v>
      </c>
      <c r="H683" s="2">
        <f t="shared" si="215"/>
        <v>0.30943952802359881</v>
      </c>
      <c r="I683" s="8"/>
      <c r="J683" s="2">
        <f t="shared" si="221"/>
        <v>0.65162241887905603</v>
      </c>
      <c r="K683" s="2">
        <f t="shared" si="222"/>
        <v>0.34218289085545722</v>
      </c>
      <c r="L683" s="2">
        <f t="shared" si="223"/>
        <v>0</v>
      </c>
      <c r="M683" s="2">
        <f t="shared" si="224"/>
        <v>6.1946902654867464E-3</v>
      </c>
      <c r="N683" s="53">
        <v>6627</v>
      </c>
      <c r="O683" s="53">
        <v>3480</v>
      </c>
      <c r="X683" s="53">
        <v>16</v>
      </c>
      <c r="Y683" s="53">
        <v>47</v>
      </c>
      <c r="Z683" s="53"/>
      <c r="AA683" s="53"/>
      <c r="AB683" s="53"/>
      <c r="AG683" t="str">
        <f t="shared" si="216"/>
        <v>Hopkinton</v>
      </c>
      <c r="AH683" t="s">
        <v>1547</v>
      </c>
      <c r="AI683">
        <v>4</v>
      </c>
      <c r="AK683">
        <v>2</v>
      </c>
      <c r="AL683" s="91">
        <v>25</v>
      </c>
      <c r="AM683" s="93">
        <v>17</v>
      </c>
      <c r="AN683" s="93">
        <v>105</v>
      </c>
      <c r="AO683" s="96">
        <v>31085</v>
      </c>
      <c r="AP683" s="96">
        <f t="shared" si="217"/>
        <v>25017</v>
      </c>
      <c r="AQ683" t="s">
        <v>298</v>
      </c>
      <c r="AR683">
        <f t="shared" si="225"/>
        <v>2531085</v>
      </c>
      <c r="AS683" s="1">
        <v>184</v>
      </c>
      <c r="AU683" s="1"/>
      <c r="AX683" s="117"/>
    </row>
    <row r="684" spans="1:50" ht="14" hidden="1" customHeight="1" outlineLevel="1" x14ac:dyDescent="0.2">
      <c r="A684" s="54" t="s">
        <v>2256</v>
      </c>
      <c r="B684" s="9" t="s">
        <v>558</v>
      </c>
      <c r="C684" s="1">
        <f t="shared" si="218"/>
        <v>2852</v>
      </c>
      <c r="D684" s="7">
        <f>IF(N684&gt;0, RANK(N684,(N684:P684,Q684:AE684)),0)</f>
        <v>1</v>
      </c>
      <c r="E684" s="7">
        <f>IF(O684&gt;0,RANK(O684,(N684:P684,Q684:AE684)),0)</f>
        <v>2</v>
      </c>
      <c r="F684" s="7">
        <f t="shared" si="219"/>
        <v>0</v>
      </c>
      <c r="G684" s="1">
        <f t="shared" si="220"/>
        <v>34</v>
      </c>
      <c r="H684" s="2">
        <f t="shared" si="215"/>
        <v>1.1921458625525946E-2</v>
      </c>
      <c r="I684" s="8"/>
      <c r="J684" s="2">
        <f t="shared" si="221"/>
        <v>0.48176718092566617</v>
      </c>
      <c r="K684" s="2">
        <f t="shared" si="222"/>
        <v>0.46984572230014027</v>
      </c>
      <c r="L684" s="2">
        <f t="shared" si="223"/>
        <v>0</v>
      </c>
      <c r="M684" s="2">
        <f t="shared" si="224"/>
        <v>4.8387096774193561E-2</v>
      </c>
      <c r="N684" s="53">
        <v>1374</v>
      </c>
      <c r="O684" s="53">
        <v>1340</v>
      </c>
      <c r="X684" s="53">
        <v>9</v>
      </c>
      <c r="Y684" s="53">
        <v>129</v>
      </c>
      <c r="Z684" s="53"/>
      <c r="AA684" s="53"/>
      <c r="AB684" s="53"/>
      <c r="AG684" t="str">
        <f t="shared" si="216"/>
        <v>Hubbardston</v>
      </c>
      <c r="AH684" s="9" t="s">
        <v>955</v>
      </c>
      <c r="AI684">
        <v>2</v>
      </c>
      <c r="AK684">
        <v>2</v>
      </c>
      <c r="AL684" s="91">
        <v>25</v>
      </c>
      <c r="AM684" s="93">
        <v>27</v>
      </c>
      <c r="AN684" s="93">
        <v>110</v>
      </c>
      <c r="AO684" s="96">
        <v>31435</v>
      </c>
      <c r="AP684" s="96">
        <f t="shared" si="217"/>
        <v>25027</v>
      </c>
      <c r="AQ684" t="s">
        <v>298</v>
      </c>
      <c r="AR684">
        <f t="shared" si="225"/>
        <v>2531435</v>
      </c>
      <c r="AS684" s="1">
        <v>91</v>
      </c>
      <c r="AU684" s="1"/>
      <c r="AX684" s="117"/>
    </row>
    <row r="685" spans="1:50" ht="14" hidden="1" customHeight="1" outlineLevel="1" x14ac:dyDescent="0.2">
      <c r="A685" s="54" t="s">
        <v>783</v>
      </c>
      <c r="B685" s="9" t="s">
        <v>558</v>
      </c>
      <c r="C685" s="1">
        <f t="shared" si="218"/>
        <v>11395</v>
      </c>
      <c r="D685" s="7">
        <f>IF(N685&gt;0, RANK(N685,(N685:P685,Q685:AE685)),0)</f>
        <v>1</v>
      </c>
      <c r="E685" s="7">
        <f>IF(O685&gt;0,RANK(O685,(N685:P685,Q685:AE685)),0)</f>
        <v>2</v>
      </c>
      <c r="F685" s="7">
        <f t="shared" si="219"/>
        <v>0</v>
      </c>
      <c r="G685" s="1">
        <f t="shared" si="220"/>
        <v>3390</v>
      </c>
      <c r="H685" s="2">
        <f t="shared" ref="H685:H748" si="226">IF(C685&gt;0,G685/C685,0)</f>
        <v>0.2974989030276437</v>
      </c>
      <c r="I685" s="8"/>
      <c r="J685" s="2">
        <f t="shared" si="221"/>
        <v>0.64344010530934626</v>
      </c>
      <c r="K685" s="2">
        <f t="shared" si="222"/>
        <v>0.3459412022817025</v>
      </c>
      <c r="L685" s="2">
        <f t="shared" si="223"/>
        <v>0</v>
      </c>
      <c r="M685" s="2">
        <f t="shared" si="224"/>
        <v>1.0618692408951247E-2</v>
      </c>
      <c r="N685" s="53">
        <v>7332</v>
      </c>
      <c r="O685" s="53">
        <v>3942</v>
      </c>
      <c r="X685" s="53">
        <v>14</v>
      </c>
      <c r="Y685" s="53">
        <v>107</v>
      </c>
      <c r="Z685" s="53"/>
      <c r="AA685" s="53"/>
      <c r="AB685" s="53"/>
      <c r="AG685" t="str">
        <f t="shared" ref="AG685:AG748" si="227">A685</f>
        <v>Hudson</v>
      </c>
      <c r="AH685" t="s">
        <v>1547</v>
      </c>
      <c r="AI685">
        <v>3</v>
      </c>
      <c r="AK685">
        <v>2</v>
      </c>
      <c r="AL685" s="91">
        <v>25</v>
      </c>
      <c r="AM685" s="93">
        <v>17</v>
      </c>
      <c r="AN685" s="93">
        <v>110</v>
      </c>
      <c r="AO685" s="96">
        <v>31540</v>
      </c>
      <c r="AP685" s="96">
        <f t="shared" si="217"/>
        <v>25017</v>
      </c>
      <c r="AQ685" t="s">
        <v>298</v>
      </c>
      <c r="AR685">
        <f t="shared" si="225"/>
        <v>2531540</v>
      </c>
      <c r="AS685" s="1">
        <v>258</v>
      </c>
      <c r="AU685" s="1"/>
      <c r="AX685" s="117"/>
    </row>
    <row r="686" spans="1:50" ht="14" hidden="1" customHeight="1" outlineLevel="1" x14ac:dyDescent="0.2">
      <c r="A686" s="54" t="s">
        <v>2257</v>
      </c>
      <c r="B686" s="9" t="s">
        <v>558</v>
      </c>
      <c r="C686" s="1">
        <f t="shared" si="218"/>
        <v>6981</v>
      </c>
      <c r="D686" s="7">
        <f>IF(N686&gt;0, RANK(N686,(N686:P686,Q686:AE686)),0)</f>
        <v>1</v>
      </c>
      <c r="E686" s="7">
        <f>IF(O686&gt;0,RANK(O686,(N686:P686,Q686:AE686)),0)</f>
        <v>2</v>
      </c>
      <c r="F686" s="7">
        <f t="shared" si="219"/>
        <v>0</v>
      </c>
      <c r="G686" s="1">
        <f t="shared" si="220"/>
        <v>1825</v>
      </c>
      <c r="H686" s="2">
        <f t="shared" si="226"/>
        <v>0.26142386477582008</v>
      </c>
      <c r="I686" s="8"/>
      <c r="J686" s="2">
        <f t="shared" si="221"/>
        <v>0.62799025927517549</v>
      </c>
      <c r="K686" s="2">
        <f t="shared" si="222"/>
        <v>0.36656639449935541</v>
      </c>
      <c r="L686" s="2">
        <f t="shared" si="223"/>
        <v>0</v>
      </c>
      <c r="M686" s="2">
        <f t="shared" si="224"/>
        <v>5.4433462254691034E-3</v>
      </c>
      <c r="N686" s="53">
        <v>4384</v>
      </c>
      <c r="O686" s="53">
        <v>2559</v>
      </c>
      <c r="X686" s="53">
        <v>5</v>
      </c>
      <c r="Y686" s="53">
        <v>33</v>
      </c>
      <c r="Z686" s="53"/>
      <c r="AA686" s="53"/>
      <c r="AB686" s="53"/>
      <c r="AG686" t="str">
        <f t="shared" si="227"/>
        <v>Hull</v>
      </c>
      <c r="AH686" t="s">
        <v>529</v>
      </c>
      <c r="AI686">
        <v>8</v>
      </c>
      <c r="AK686">
        <v>2</v>
      </c>
      <c r="AL686" s="91">
        <v>25</v>
      </c>
      <c r="AM686" s="93">
        <v>23</v>
      </c>
      <c r="AN686" s="93">
        <v>55</v>
      </c>
      <c r="AO686" s="96">
        <v>31645</v>
      </c>
      <c r="AP686" s="96">
        <f t="shared" si="217"/>
        <v>25023</v>
      </c>
      <c r="AQ686" t="s">
        <v>298</v>
      </c>
      <c r="AR686">
        <f t="shared" si="225"/>
        <v>2531645</v>
      </c>
      <c r="AS686" s="1">
        <v>154</v>
      </c>
      <c r="AU686" s="1"/>
      <c r="AX686" s="117"/>
    </row>
    <row r="687" spans="1:50" ht="14" hidden="1" customHeight="1" outlineLevel="1" x14ac:dyDescent="0.2">
      <c r="A687" s="54" t="s">
        <v>877</v>
      </c>
      <c r="B687" s="9" t="s">
        <v>558</v>
      </c>
      <c r="C687" s="1">
        <f t="shared" si="218"/>
        <v>1201</v>
      </c>
      <c r="D687" s="7">
        <f>IF(N687&gt;0, RANK(N687,(N687:P687,Q687:AE687)),0)</f>
        <v>2</v>
      </c>
      <c r="E687" s="7">
        <f>IF(O687&gt;0,RANK(O687,(N687:P687,Q687:AE687)),0)</f>
        <v>1</v>
      </c>
      <c r="F687" s="7">
        <f t="shared" si="219"/>
        <v>0</v>
      </c>
      <c r="G687" s="1">
        <f t="shared" si="220"/>
        <v>9</v>
      </c>
      <c r="H687" s="2">
        <f t="shared" si="226"/>
        <v>7.4937552039966698E-3</v>
      </c>
      <c r="I687" s="8"/>
      <c r="J687" s="2">
        <f t="shared" si="221"/>
        <v>0.48709408825978351</v>
      </c>
      <c r="K687" s="2">
        <f t="shared" si="222"/>
        <v>0.49458784346378021</v>
      </c>
      <c r="L687" s="2">
        <f t="shared" si="223"/>
        <v>0</v>
      </c>
      <c r="M687" s="2">
        <f t="shared" si="224"/>
        <v>1.8318068276436283E-2</v>
      </c>
      <c r="N687" s="53">
        <v>585</v>
      </c>
      <c r="O687" s="53">
        <v>594</v>
      </c>
      <c r="X687" s="53">
        <v>1</v>
      </c>
      <c r="Y687" s="53">
        <v>21</v>
      </c>
      <c r="Z687" s="53"/>
      <c r="AA687" s="53"/>
      <c r="AB687" s="53"/>
      <c r="AG687" t="str">
        <f t="shared" si="227"/>
        <v>Huntington</v>
      </c>
      <c r="AH687" t="s">
        <v>1975</v>
      </c>
      <c r="AI687">
        <v>1</v>
      </c>
      <c r="AK687">
        <v>2</v>
      </c>
      <c r="AL687" s="91">
        <v>25</v>
      </c>
      <c r="AM687" s="93">
        <v>15</v>
      </c>
      <c r="AN687" s="93">
        <v>50</v>
      </c>
      <c r="AO687" s="96">
        <v>31785</v>
      </c>
      <c r="AP687" s="96">
        <f t="shared" si="217"/>
        <v>25015</v>
      </c>
      <c r="AQ687" t="s">
        <v>298</v>
      </c>
      <c r="AR687">
        <f t="shared" si="225"/>
        <v>2531785</v>
      </c>
      <c r="AS687" s="1">
        <v>22</v>
      </c>
      <c r="AU687" s="1"/>
      <c r="AX687" s="117"/>
    </row>
    <row r="688" spans="1:50" ht="14" hidden="1" customHeight="1" outlineLevel="1" x14ac:dyDescent="0.2">
      <c r="A688" s="54" t="s">
        <v>1043</v>
      </c>
      <c r="B688" s="9" t="s">
        <v>558</v>
      </c>
      <c r="C688" s="1">
        <f t="shared" si="218"/>
        <v>9538</v>
      </c>
      <c r="D688" s="7">
        <f>IF(N688&gt;0, RANK(N688,(N688:P688,Q688:AE688)),0)</f>
        <v>1</v>
      </c>
      <c r="E688" s="7">
        <f>IF(O688&gt;0,RANK(O688,(N688:P688,Q688:AE688)),0)</f>
        <v>2</v>
      </c>
      <c r="F688" s="7">
        <f t="shared" si="219"/>
        <v>0</v>
      </c>
      <c r="G688" s="1">
        <f t="shared" si="220"/>
        <v>2939</v>
      </c>
      <c r="H688" s="2">
        <f t="shared" si="226"/>
        <v>0.30813587754246174</v>
      </c>
      <c r="I688" s="8"/>
      <c r="J688" s="2">
        <f t="shared" si="221"/>
        <v>0.6514992660935206</v>
      </c>
      <c r="K688" s="2">
        <f t="shared" si="222"/>
        <v>0.34336338855105891</v>
      </c>
      <c r="L688" s="2">
        <f t="shared" si="223"/>
        <v>0</v>
      </c>
      <c r="M688" s="2">
        <f t="shared" si="224"/>
        <v>5.1373453554204862E-3</v>
      </c>
      <c r="N688" s="53">
        <v>6214</v>
      </c>
      <c r="O688" s="53">
        <v>3275</v>
      </c>
      <c r="X688" s="53">
        <v>17</v>
      </c>
      <c r="Y688" s="53">
        <v>32</v>
      </c>
      <c r="Z688" s="53"/>
      <c r="AA688" s="53"/>
      <c r="AB688" s="53"/>
      <c r="AG688" t="str">
        <f t="shared" si="227"/>
        <v>Ipswich</v>
      </c>
      <c r="AH688" t="s">
        <v>2455</v>
      </c>
      <c r="AI688">
        <v>6</v>
      </c>
      <c r="AK688">
        <v>2</v>
      </c>
      <c r="AL688" s="91">
        <v>25</v>
      </c>
      <c r="AM688" s="93">
        <v>9</v>
      </c>
      <c r="AN688" s="93">
        <v>60</v>
      </c>
      <c r="AO688" s="96">
        <v>32310</v>
      </c>
      <c r="AP688" s="96">
        <f t="shared" ref="AP688:AP751" si="228">AL688*1000+AM688</f>
        <v>25009</v>
      </c>
      <c r="AQ688" t="s">
        <v>298</v>
      </c>
      <c r="AR688">
        <f t="shared" si="225"/>
        <v>2532310</v>
      </c>
      <c r="AS688" s="1">
        <v>190</v>
      </c>
      <c r="AU688" s="1"/>
      <c r="AX688" s="117"/>
    </row>
    <row r="689" spans="1:50" ht="14" hidden="1" customHeight="1" outlineLevel="1" x14ac:dyDescent="0.2">
      <c r="A689" s="54" t="s">
        <v>476</v>
      </c>
      <c r="B689" s="9" t="s">
        <v>558</v>
      </c>
      <c r="C689" s="1">
        <f t="shared" si="218"/>
        <v>8380</v>
      </c>
      <c r="D689" s="7">
        <f>IF(N689&gt;0, RANK(N689,(N689:P689,Q689:AE689)),0)</f>
        <v>1</v>
      </c>
      <c r="E689" s="7">
        <f>IF(O689&gt;0,RANK(O689,(N689:P689,Q689:AE689)),0)</f>
        <v>2</v>
      </c>
      <c r="F689" s="7">
        <f t="shared" si="219"/>
        <v>0</v>
      </c>
      <c r="G689" s="1">
        <f t="shared" si="220"/>
        <v>595</v>
      </c>
      <c r="H689" s="2">
        <f t="shared" si="226"/>
        <v>7.1002386634844872E-2</v>
      </c>
      <c r="I689" s="8"/>
      <c r="J689" s="2">
        <f t="shared" si="221"/>
        <v>0.53233890214797142</v>
      </c>
      <c r="K689" s="2">
        <f t="shared" si="222"/>
        <v>0.46133651551312649</v>
      </c>
      <c r="L689" s="2">
        <f t="shared" si="223"/>
        <v>0</v>
      </c>
      <c r="M689" s="2">
        <f t="shared" si="224"/>
        <v>6.3245823389020961E-3</v>
      </c>
      <c r="N689" s="53">
        <v>4461</v>
      </c>
      <c r="O689" s="53">
        <v>3866</v>
      </c>
      <c r="X689" s="53">
        <v>8</v>
      </c>
      <c r="Y689" s="53">
        <v>45</v>
      </c>
      <c r="Z689" s="53"/>
      <c r="AA689" s="53"/>
      <c r="AB689" s="53"/>
      <c r="AG689" t="str">
        <f t="shared" si="227"/>
        <v>Kingston</v>
      </c>
      <c r="AH689" t="s">
        <v>529</v>
      </c>
      <c r="AI689">
        <v>9</v>
      </c>
      <c r="AK689">
        <v>2</v>
      </c>
      <c r="AL689" s="91">
        <v>25</v>
      </c>
      <c r="AM689" s="93">
        <v>23</v>
      </c>
      <c r="AN689" s="93">
        <v>60</v>
      </c>
      <c r="AO689" s="96">
        <v>33220</v>
      </c>
      <c r="AP689" s="96">
        <f t="shared" si="228"/>
        <v>25023</v>
      </c>
      <c r="AQ689" t="s">
        <v>298</v>
      </c>
      <c r="AR689">
        <f t="shared" si="225"/>
        <v>2533220</v>
      </c>
      <c r="AS689" s="1">
        <v>189</v>
      </c>
      <c r="AU689" s="1"/>
      <c r="AX689" s="117"/>
    </row>
    <row r="690" spans="1:50" ht="14" hidden="1" customHeight="1" outlineLevel="1" x14ac:dyDescent="0.2">
      <c r="A690" s="54" t="s">
        <v>434</v>
      </c>
      <c r="B690" s="9" t="s">
        <v>558</v>
      </c>
      <c r="C690" s="1">
        <f t="shared" si="218"/>
        <v>7198</v>
      </c>
      <c r="D690" s="7">
        <f>IF(N690&gt;0, RANK(N690,(N690:P690,Q690:AE690)),0)</f>
        <v>2</v>
      </c>
      <c r="E690" s="7">
        <f>IF(O690&gt;0,RANK(O690,(N690:P690,Q690:AE690)),0)</f>
        <v>1</v>
      </c>
      <c r="F690" s="7">
        <f t="shared" si="219"/>
        <v>0</v>
      </c>
      <c r="G690" s="1">
        <f t="shared" si="220"/>
        <v>496</v>
      </c>
      <c r="H690" s="2">
        <f t="shared" si="226"/>
        <v>6.8908030008335647E-2</v>
      </c>
      <c r="I690" s="8"/>
      <c r="J690" s="2">
        <f t="shared" si="221"/>
        <v>0.45943317588218952</v>
      </c>
      <c r="K690" s="2">
        <f t="shared" si="222"/>
        <v>0.52834120589052513</v>
      </c>
      <c r="L690" s="2">
        <f t="shared" si="223"/>
        <v>0</v>
      </c>
      <c r="M690" s="2">
        <f t="shared" si="224"/>
        <v>1.2225618227285406E-2</v>
      </c>
      <c r="N690" s="53">
        <v>3307</v>
      </c>
      <c r="O690" s="53">
        <v>3803</v>
      </c>
      <c r="X690" s="53">
        <v>0</v>
      </c>
      <c r="Y690" s="53">
        <v>88</v>
      </c>
      <c r="Z690" s="53"/>
      <c r="AA690" s="53"/>
      <c r="AB690" s="53"/>
      <c r="AG690" t="str">
        <f t="shared" si="227"/>
        <v>Lakeville</v>
      </c>
      <c r="AH690" t="s">
        <v>529</v>
      </c>
      <c r="AI690">
        <v>4</v>
      </c>
      <c r="AK690">
        <v>2</v>
      </c>
      <c r="AL690" s="91">
        <v>25</v>
      </c>
      <c r="AM690" s="93">
        <v>23</v>
      </c>
      <c r="AN690" s="93">
        <v>65</v>
      </c>
      <c r="AO690" s="96">
        <v>33920</v>
      </c>
      <c r="AP690" s="96">
        <f t="shared" si="228"/>
        <v>25023</v>
      </c>
      <c r="AQ690" t="s">
        <v>298</v>
      </c>
      <c r="AR690">
        <f t="shared" si="225"/>
        <v>2533920</v>
      </c>
      <c r="AS690" s="1">
        <v>179</v>
      </c>
      <c r="AU690" s="1"/>
      <c r="AX690" s="117"/>
    </row>
    <row r="691" spans="1:50" ht="14" hidden="1" customHeight="1" outlineLevel="1" x14ac:dyDescent="0.2">
      <c r="A691" s="54" t="s">
        <v>2097</v>
      </c>
      <c r="B691" s="9" t="s">
        <v>558</v>
      </c>
      <c r="C691" s="1">
        <f t="shared" si="218"/>
        <v>4293</v>
      </c>
      <c r="D691" s="7">
        <f>IF(N691&gt;0, RANK(N691,(N691:P691,Q691:AE691)),0)</f>
        <v>1</v>
      </c>
      <c r="E691" s="7">
        <f>IF(O691&gt;0,RANK(O691,(N691:P691,Q691:AE691)),0)</f>
        <v>2</v>
      </c>
      <c r="F691" s="7">
        <f t="shared" si="219"/>
        <v>0</v>
      </c>
      <c r="G691" s="1">
        <f t="shared" si="220"/>
        <v>437</v>
      </c>
      <c r="H691" s="2">
        <f t="shared" si="226"/>
        <v>0.10179361751688795</v>
      </c>
      <c r="I691" s="8"/>
      <c r="J691" s="2">
        <f t="shared" si="221"/>
        <v>0.543675751222921</v>
      </c>
      <c r="K691" s="2">
        <f t="shared" si="222"/>
        <v>0.44188213370603308</v>
      </c>
      <c r="L691" s="2">
        <f t="shared" si="223"/>
        <v>0</v>
      </c>
      <c r="M691" s="2">
        <f t="shared" si="224"/>
        <v>1.4442115071045925E-2</v>
      </c>
      <c r="N691" s="53">
        <v>2334</v>
      </c>
      <c r="O691" s="53">
        <v>1897</v>
      </c>
      <c r="X691" s="53">
        <v>2</v>
      </c>
      <c r="Y691" s="53">
        <v>60</v>
      </c>
      <c r="Z691" s="53"/>
      <c r="AA691" s="53"/>
      <c r="AB691" s="53"/>
      <c r="AG691" t="str">
        <f t="shared" si="227"/>
        <v>Lancaster</v>
      </c>
      <c r="AH691" s="9" t="s">
        <v>955</v>
      </c>
      <c r="AI691">
        <v>3</v>
      </c>
      <c r="AK691">
        <v>2</v>
      </c>
      <c r="AL691" s="91">
        <v>25</v>
      </c>
      <c r="AM691" s="93">
        <v>27</v>
      </c>
      <c r="AN691" s="93">
        <v>115</v>
      </c>
      <c r="AO691" s="96">
        <v>34165</v>
      </c>
      <c r="AP691" s="96">
        <f t="shared" si="228"/>
        <v>25027</v>
      </c>
      <c r="AQ691" t="s">
        <v>298</v>
      </c>
      <c r="AR691">
        <f t="shared" si="225"/>
        <v>2534165</v>
      </c>
      <c r="AS691" s="1">
        <v>91</v>
      </c>
      <c r="AU691" s="1"/>
      <c r="AX691" s="117"/>
    </row>
    <row r="692" spans="1:50" ht="14" hidden="1" customHeight="1" outlineLevel="1" x14ac:dyDescent="0.2">
      <c r="A692" s="54" t="s">
        <v>1195</v>
      </c>
      <c r="B692" s="9" t="s">
        <v>558</v>
      </c>
      <c r="C692" s="1">
        <f t="shared" si="218"/>
        <v>1827</v>
      </c>
      <c r="D692" s="7">
        <f>IF(N692&gt;0, RANK(N692,(N692:P692,Q692:AE692)),0)</f>
        <v>1</v>
      </c>
      <c r="E692" s="7">
        <f>IF(O692&gt;0,RANK(O692,(N692:P692,Q692:AE692)),0)</f>
        <v>2</v>
      </c>
      <c r="F692" s="7">
        <f t="shared" si="219"/>
        <v>0</v>
      </c>
      <c r="G692" s="1">
        <f t="shared" si="220"/>
        <v>602</v>
      </c>
      <c r="H692" s="2">
        <f t="shared" si="226"/>
        <v>0.32950191570881227</v>
      </c>
      <c r="I692" s="8"/>
      <c r="J692" s="2">
        <f t="shared" si="221"/>
        <v>0.6617405582922824</v>
      </c>
      <c r="K692" s="2">
        <f t="shared" si="222"/>
        <v>0.33223864258347019</v>
      </c>
      <c r="L692" s="2">
        <f t="shared" si="223"/>
        <v>0</v>
      </c>
      <c r="M692" s="2">
        <f t="shared" si="224"/>
        <v>6.0207991242474113E-3</v>
      </c>
      <c r="N692" s="53">
        <v>1209</v>
      </c>
      <c r="O692" s="53">
        <v>607</v>
      </c>
      <c r="X692" s="53">
        <v>8</v>
      </c>
      <c r="Y692" s="53">
        <v>3</v>
      </c>
      <c r="Z692" s="53"/>
      <c r="AA692" s="53"/>
      <c r="AB692" s="53"/>
      <c r="AG692" t="str">
        <f t="shared" si="227"/>
        <v>Lanesborough</v>
      </c>
      <c r="AH692" t="s">
        <v>1310</v>
      </c>
      <c r="AI692">
        <v>1</v>
      </c>
      <c r="AK692">
        <v>2</v>
      </c>
      <c r="AL692" s="91">
        <v>25</v>
      </c>
      <c r="AM692" s="93">
        <v>3</v>
      </c>
      <c r="AN692" s="93">
        <v>60</v>
      </c>
      <c r="AO692" s="96">
        <v>34340</v>
      </c>
      <c r="AP692" s="96">
        <f t="shared" si="228"/>
        <v>25003</v>
      </c>
      <c r="AQ692" t="s">
        <v>298</v>
      </c>
      <c r="AR692">
        <f t="shared" si="225"/>
        <v>2534340</v>
      </c>
      <c r="AS692" s="1">
        <v>69</v>
      </c>
      <c r="AU692" s="1"/>
      <c r="AX692" s="117"/>
    </row>
    <row r="693" spans="1:50" ht="14" hidden="1" customHeight="1" outlineLevel="1" x14ac:dyDescent="0.2">
      <c r="A693" s="54" t="s">
        <v>512</v>
      </c>
      <c r="B693" s="9" t="s">
        <v>558</v>
      </c>
      <c r="C693" s="1">
        <f t="shared" si="218"/>
        <v>22413</v>
      </c>
      <c r="D693" s="7">
        <f>IF(N693&gt;0, RANK(N693,(N693:P693,Q693:AE693)),0)</f>
        <v>1</v>
      </c>
      <c r="E693" s="7">
        <f>IF(O693&gt;0,RANK(O693,(N693:P693,Q693:AE693)),0)</f>
        <v>2</v>
      </c>
      <c r="F693" s="7">
        <f t="shared" si="219"/>
        <v>0</v>
      </c>
      <c r="G693" s="1">
        <f t="shared" si="220"/>
        <v>12692</v>
      </c>
      <c r="H693" s="2">
        <f t="shared" si="226"/>
        <v>0.56627849908535222</v>
      </c>
      <c r="I693" s="8"/>
      <c r="J693" s="2">
        <f t="shared" si="221"/>
        <v>0.7785213938339357</v>
      </c>
      <c r="K693" s="2">
        <f t="shared" si="222"/>
        <v>0.2122428947485834</v>
      </c>
      <c r="L693" s="2">
        <f t="shared" si="223"/>
        <v>0</v>
      </c>
      <c r="M693" s="2">
        <f t="shared" si="224"/>
        <v>9.2357114174808908E-3</v>
      </c>
      <c r="N693" s="53">
        <v>17449</v>
      </c>
      <c r="O693" s="53">
        <v>4757</v>
      </c>
      <c r="X693" s="53">
        <v>144</v>
      </c>
      <c r="Y693" s="53">
        <v>63</v>
      </c>
      <c r="Z693" s="53"/>
      <c r="AA693" s="53"/>
      <c r="AB693" s="53"/>
      <c r="AG693" t="str">
        <f t="shared" si="227"/>
        <v>Lawrence</v>
      </c>
      <c r="AH693" t="s">
        <v>2455</v>
      </c>
      <c r="AI693">
        <v>3</v>
      </c>
      <c r="AK693">
        <v>2</v>
      </c>
      <c r="AL693" s="91">
        <v>25</v>
      </c>
      <c r="AM693" s="93">
        <v>9</v>
      </c>
      <c r="AN693" s="93">
        <v>65</v>
      </c>
      <c r="AO693" s="96">
        <v>34550</v>
      </c>
      <c r="AP693" s="96">
        <f t="shared" si="228"/>
        <v>25009</v>
      </c>
      <c r="AQ693" t="s">
        <v>1921</v>
      </c>
      <c r="AR693">
        <f t="shared" si="225"/>
        <v>2534550</v>
      </c>
      <c r="AS693" s="1">
        <v>954</v>
      </c>
      <c r="AU693" s="1"/>
      <c r="AX693" s="117"/>
    </row>
    <row r="694" spans="1:50" ht="14" hidden="1" customHeight="1" outlineLevel="1" x14ac:dyDescent="0.2">
      <c r="A694" s="54" t="s">
        <v>1563</v>
      </c>
      <c r="B694" s="9" t="s">
        <v>558</v>
      </c>
      <c r="C694" s="1">
        <f t="shared" si="218"/>
        <v>3384</v>
      </c>
      <c r="D694" s="7">
        <f>IF(N694&gt;0, RANK(N694,(N694:P694,Q694:AE694)),0)</f>
        <v>1</v>
      </c>
      <c r="E694" s="7">
        <f>IF(O694&gt;0,RANK(O694,(N694:P694,Q694:AE694)),0)</f>
        <v>2</v>
      </c>
      <c r="F694" s="7">
        <f t="shared" si="219"/>
        <v>0</v>
      </c>
      <c r="G694" s="1">
        <f t="shared" si="220"/>
        <v>1400</v>
      </c>
      <c r="H694" s="2">
        <f t="shared" si="226"/>
        <v>0.41371158392434987</v>
      </c>
      <c r="I694" s="8"/>
      <c r="J694" s="2">
        <f t="shared" si="221"/>
        <v>0.70242316784869974</v>
      </c>
      <c r="K694" s="2">
        <f t="shared" si="222"/>
        <v>0.28871158392434987</v>
      </c>
      <c r="L694" s="2">
        <f t="shared" si="223"/>
        <v>0</v>
      </c>
      <c r="M694" s="2">
        <f t="shared" si="224"/>
        <v>8.8652482269503952E-3</v>
      </c>
      <c r="N694" s="53">
        <v>2377</v>
      </c>
      <c r="O694" s="53">
        <v>977</v>
      </c>
      <c r="X694" s="53">
        <v>3</v>
      </c>
      <c r="Y694" s="53">
        <v>27</v>
      </c>
      <c r="Z694" s="53"/>
      <c r="AA694" s="53"/>
      <c r="AB694" s="53"/>
      <c r="AG694" t="str">
        <f t="shared" si="227"/>
        <v>Lee</v>
      </c>
      <c r="AH694" t="s">
        <v>1310</v>
      </c>
      <c r="AI694">
        <v>1</v>
      </c>
      <c r="AK694">
        <v>2</v>
      </c>
      <c r="AL694" s="91">
        <v>25</v>
      </c>
      <c r="AM694" s="93">
        <v>3</v>
      </c>
      <c r="AN694" s="93">
        <v>65</v>
      </c>
      <c r="AO694" s="96">
        <v>34655</v>
      </c>
      <c r="AP694" s="96">
        <f t="shared" si="228"/>
        <v>25003</v>
      </c>
      <c r="AQ694" t="s">
        <v>298</v>
      </c>
      <c r="AR694">
        <f t="shared" si="225"/>
        <v>2534655</v>
      </c>
      <c r="AS694" s="1">
        <v>122</v>
      </c>
      <c r="AU694" s="1"/>
      <c r="AX694" s="117"/>
    </row>
    <row r="695" spans="1:50" ht="14" hidden="1" customHeight="1" outlineLevel="1" x14ac:dyDescent="0.2">
      <c r="A695" s="54" t="s">
        <v>1201</v>
      </c>
      <c r="B695" s="9" t="s">
        <v>558</v>
      </c>
      <c r="C695" s="1">
        <f t="shared" si="218"/>
        <v>6312</v>
      </c>
      <c r="D695" s="7">
        <f>IF(N695&gt;0, RANK(N695,(N695:P695,Q695:AE695)),0)</f>
        <v>1</v>
      </c>
      <c r="E695" s="7">
        <f>IF(O695&gt;0,RANK(O695,(N695:P695,Q695:AE695)),0)</f>
        <v>2</v>
      </c>
      <c r="F695" s="7">
        <f t="shared" si="219"/>
        <v>0</v>
      </c>
      <c r="G695" s="1">
        <f t="shared" si="220"/>
        <v>164</v>
      </c>
      <c r="H695" s="2">
        <f t="shared" si="226"/>
        <v>2.5982256020278833E-2</v>
      </c>
      <c r="I695" s="8"/>
      <c r="J695" s="2">
        <f t="shared" si="221"/>
        <v>0.50744613434727504</v>
      </c>
      <c r="K695" s="2">
        <f t="shared" si="222"/>
        <v>0.48146387832699622</v>
      </c>
      <c r="L695" s="2">
        <f t="shared" si="223"/>
        <v>0</v>
      </c>
      <c r="M695" s="2">
        <f t="shared" si="224"/>
        <v>1.1089987325728745E-2</v>
      </c>
      <c r="N695" s="53">
        <v>3203</v>
      </c>
      <c r="O695" s="53">
        <v>3039</v>
      </c>
      <c r="X695" s="53">
        <v>4</v>
      </c>
      <c r="Y695" s="53">
        <v>66</v>
      </c>
      <c r="Z695" s="53"/>
      <c r="AA695" s="53"/>
      <c r="AB695" s="53"/>
      <c r="AG695" t="str">
        <f t="shared" si="227"/>
        <v>Leicester</v>
      </c>
      <c r="AH695" s="9" t="s">
        <v>955</v>
      </c>
      <c r="AI695">
        <v>2</v>
      </c>
      <c r="AK695">
        <v>2</v>
      </c>
      <c r="AL695" s="91">
        <v>25</v>
      </c>
      <c r="AM695" s="93">
        <v>27</v>
      </c>
      <c r="AN695" s="93">
        <v>120</v>
      </c>
      <c r="AO695" s="96">
        <v>34795</v>
      </c>
      <c r="AP695" s="96">
        <f t="shared" si="228"/>
        <v>25027</v>
      </c>
      <c r="AQ695" t="s">
        <v>298</v>
      </c>
      <c r="AR695">
        <f t="shared" si="225"/>
        <v>2534795</v>
      </c>
      <c r="AS695" s="1">
        <v>141</v>
      </c>
      <c r="AU695" s="1"/>
      <c r="AX695" s="117"/>
    </row>
    <row r="696" spans="1:50" ht="14" hidden="1" customHeight="1" outlineLevel="1" x14ac:dyDescent="0.2">
      <c r="A696" s="54" t="s">
        <v>2304</v>
      </c>
      <c r="B696" s="9" t="s">
        <v>558</v>
      </c>
      <c r="C696" s="1">
        <f t="shared" si="218"/>
        <v>3286</v>
      </c>
      <c r="D696" s="7">
        <f>IF(N696&gt;0, RANK(N696,(N696:P696,Q696:AE696)),0)</f>
        <v>1</v>
      </c>
      <c r="E696" s="7">
        <f>IF(O696&gt;0,RANK(O696,(N696:P696,Q696:AE696)),0)</f>
        <v>2</v>
      </c>
      <c r="F696" s="7">
        <f t="shared" si="219"/>
        <v>0</v>
      </c>
      <c r="G696" s="1">
        <f t="shared" si="220"/>
        <v>1971</v>
      </c>
      <c r="H696" s="2">
        <f t="shared" si="226"/>
        <v>0.59981740718198417</v>
      </c>
      <c r="I696" s="8"/>
      <c r="J696" s="2">
        <f t="shared" si="221"/>
        <v>0.79762629336579427</v>
      </c>
      <c r="K696" s="2">
        <f t="shared" si="222"/>
        <v>0.1978088861838101</v>
      </c>
      <c r="L696" s="2">
        <f t="shared" si="223"/>
        <v>0</v>
      </c>
      <c r="M696" s="2">
        <f t="shared" si="224"/>
        <v>4.5648204503956347E-3</v>
      </c>
      <c r="N696" s="53">
        <v>2621</v>
      </c>
      <c r="O696" s="53">
        <v>650</v>
      </c>
      <c r="X696" s="53">
        <v>2</v>
      </c>
      <c r="Y696" s="53">
        <v>13</v>
      </c>
      <c r="Z696" s="53"/>
      <c r="AA696" s="53"/>
      <c r="AB696" s="53"/>
      <c r="AG696" t="str">
        <f t="shared" si="227"/>
        <v>Lenox</v>
      </c>
      <c r="AH696" t="s">
        <v>1310</v>
      </c>
      <c r="AI696">
        <v>1</v>
      </c>
      <c r="AK696">
        <v>2</v>
      </c>
      <c r="AL696" s="91">
        <v>25</v>
      </c>
      <c r="AM696" s="93">
        <v>3</v>
      </c>
      <c r="AN696" s="93">
        <v>70</v>
      </c>
      <c r="AO696" s="96">
        <v>34970</v>
      </c>
      <c r="AP696" s="96">
        <f t="shared" si="228"/>
        <v>25003</v>
      </c>
      <c r="AQ696" t="s">
        <v>298</v>
      </c>
      <c r="AR696">
        <f t="shared" si="225"/>
        <v>2534970</v>
      </c>
      <c r="AS696" s="1">
        <v>96</v>
      </c>
      <c r="AU696" s="1"/>
      <c r="AX696" s="117"/>
    </row>
    <row r="697" spans="1:50" ht="14" hidden="1" customHeight="1" outlineLevel="1" x14ac:dyDescent="0.2">
      <c r="A697" s="54" t="s">
        <v>2258</v>
      </c>
      <c r="B697" s="9" t="s">
        <v>558</v>
      </c>
      <c r="C697" s="1">
        <f t="shared" si="218"/>
        <v>21150</v>
      </c>
      <c r="D697" s="7">
        <f>IF(N697&gt;0, RANK(N697,(N697:P697,Q697:AE697)),0)</f>
        <v>1</v>
      </c>
      <c r="E697" s="7">
        <f>IF(O697&gt;0,RANK(O697,(N697:P697,Q697:AE697)),0)</f>
        <v>2</v>
      </c>
      <c r="F697" s="7">
        <f t="shared" si="219"/>
        <v>0</v>
      </c>
      <c r="G697" s="1">
        <f t="shared" si="220"/>
        <v>3879</v>
      </c>
      <c r="H697" s="2">
        <f t="shared" si="226"/>
        <v>0.18340425531914895</v>
      </c>
      <c r="I697" s="8"/>
      <c r="J697" s="2">
        <f t="shared" si="221"/>
        <v>0.58297872340425527</v>
      </c>
      <c r="K697" s="2">
        <f t="shared" si="222"/>
        <v>0.39957446808510638</v>
      </c>
      <c r="L697" s="2">
        <f t="shared" si="223"/>
        <v>0</v>
      </c>
      <c r="M697" s="2">
        <f t="shared" si="224"/>
        <v>1.7446808510638345E-2</v>
      </c>
      <c r="N697" s="53">
        <v>12330</v>
      </c>
      <c r="O697" s="53">
        <v>8451</v>
      </c>
      <c r="X697" s="53">
        <v>16</v>
      </c>
      <c r="Y697" s="53">
        <v>353</v>
      </c>
      <c r="Z697" s="53"/>
      <c r="AA697" s="53"/>
      <c r="AB697" s="53"/>
      <c r="AG697" t="str">
        <f t="shared" si="227"/>
        <v>Leominster</v>
      </c>
      <c r="AH697" s="9" t="s">
        <v>955</v>
      </c>
      <c r="AI697">
        <v>2</v>
      </c>
      <c r="AK697">
        <v>2</v>
      </c>
      <c r="AL697" s="91">
        <v>25</v>
      </c>
      <c r="AM697" s="93">
        <v>27</v>
      </c>
      <c r="AN697" s="93">
        <v>125</v>
      </c>
      <c r="AO697" s="96">
        <v>35075</v>
      </c>
      <c r="AP697" s="96">
        <f t="shared" si="228"/>
        <v>25027</v>
      </c>
      <c r="AQ697" t="s">
        <v>1921</v>
      </c>
      <c r="AR697">
        <f t="shared" si="225"/>
        <v>2535075</v>
      </c>
      <c r="AS697" s="1">
        <v>524</v>
      </c>
      <c r="AU697" s="1"/>
      <c r="AX697" s="117"/>
    </row>
    <row r="698" spans="1:50" ht="14" hidden="1" customHeight="1" outlineLevel="1" x14ac:dyDescent="0.2">
      <c r="A698" s="54" t="s">
        <v>2448</v>
      </c>
      <c r="B698" s="9" t="s">
        <v>558</v>
      </c>
      <c r="C698" s="1">
        <f t="shared" si="218"/>
        <v>1364</v>
      </c>
      <c r="D698" s="7">
        <f>IF(N698&gt;0, RANK(N698,(N698:P698,Q698:AE698)),0)</f>
        <v>1</v>
      </c>
      <c r="E698" s="7">
        <f>IF(O698&gt;0,RANK(O698,(N698:P698,Q698:AE698)),0)</f>
        <v>2</v>
      </c>
      <c r="F698" s="7">
        <f t="shared" si="219"/>
        <v>0</v>
      </c>
      <c r="G698" s="1">
        <f t="shared" si="220"/>
        <v>1042</v>
      </c>
      <c r="H698" s="2">
        <f t="shared" si="226"/>
        <v>0.76392961876832843</v>
      </c>
      <c r="I698" s="8"/>
      <c r="J698" s="2">
        <f t="shared" si="221"/>
        <v>0.87683284457478006</v>
      </c>
      <c r="K698" s="2">
        <f t="shared" si="222"/>
        <v>0.11290322580645161</v>
      </c>
      <c r="L698" s="2">
        <f t="shared" si="223"/>
        <v>0</v>
      </c>
      <c r="M698" s="2">
        <f t="shared" si="224"/>
        <v>1.0263929618768333E-2</v>
      </c>
      <c r="N698" s="53">
        <v>1196</v>
      </c>
      <c r="O698" s="53">
        <v>154</v>
      </c>
      <c r="X698" s="53">
        <v>0</v>
      </c>
      <c r="Y698" s="53">
        <v>14</v>
      </c>
      <c r="Z698" s="53"/>
      <c r="AA698" s="53"/>
      <c r="AB698" s="53"/>
      <c r="AG698" t="str">
        <f t="shared" si="227"/>
        <v>Leverett</v>
      </c>
      <c r="AH698" t="s">
        <v>2356</v>
      </c>
      <c r="AI698">
        <v>2</v>
      </c>
      <c r="AK698">
        <v>2</v>
      </c>
      <c r="AL698" s="91">
        <v>25</v>
      </c>
      <c r="AM698" s="93">
        <v>11</v>
      </c>
      <c r="AN698" s="93">
        <v>65</v>
      </c>
      <c r="AO698" s="96">
        <v>35180</v>
      </c>
      <c r="AP698" s="96">
        <f t="shared" si="228"/>
        <v>25011</v>
      </c>
      <c r="AQ698" t="s">
        <v>298</v>
      </c>
      <c r="AR698">
        <f t="shared" si="225"/>
        <v>2535180</v>
      </c>
      <c r="AS698" s="1">
        <v>26</v>
      </c>
      <c r="AU698" s="1"/>
      <c r="AX698" s="117"/>
    </row>
    <row r="699" spans="1:50" ht="14" hidden="1" customHeight="1" outlineLevel="1" x14ac:dyDescent="0.2">
      <c r="A699" s="54" t="s">
        <v>847</v>
      </c>
      <c r="B699" s="9" t="s">
        <v>558</v>
      </c>
      <c r="C699" s="1">
        <f t="shared" si="218"/>
        <v>19845</v>
      </c>
      <c r="D699" s="7">
        <f>IF(N699&gt;0, RANK(N699,(N699:P699,Q699:AE699)),0)</f>
        <v>1</v>
      </c>
      <c r="E699" s="7">
        <f>IF(O699&gt;0,RANK(O699,(N699:P699,Q699:AE699)),0)</f>
        <v>2</v>
      </c>
      <c r="F699" s="7">
        <f t="shared" si="219"/>
        <v>0</v>
      </c>
      <c r="G699" s="1">
        <f t="shared" si="220"/>
        <v>12016</v>
      </c>
      <c r="H699" s="2">
        <f t="shared" si="226"/>
        <v>0.60549256739732926</v>
      </c>
      <c r="I699" s="8"/>
      <c r="J699" s="2">
        <f t="shared" si="221"/>
        <v>0.80055429579239101</v>
      </c>
      <c r="K699" s="2">
        <f t="shared" si="222"/>
        <v>0.19506172839506172</v>
      </c>
      <c r="L699" s="2">
        <f t="shared" si="223"/>
        <v>0</v>
      </c>
      <c r="M699" s="2">
        <f t="shared" si="224"/>
        <v>4.3839758125472639E-3</v>
      </c>
      <c r="N699" s="53">
        <v>15887</v>
      </c>
      <c r="O699" s="53">
        <v>3871</v>
      </c>
      <c r="X699" s="53">
        <v>14</v>
      </c>
      <c r="Y699" s="53">
        <v>73</v>
      </c>
      <c r="Z699" s="53"/>
      <c r="AA699" s="53"/>
      <c r="AB699" s="53"/>
      <c r="AG699" t="str">
        <f t="shared" si="227"/>
        <v>Lexington</v>
      </c>
      <c r="AH699" t="s">
        <v>1547</v>
      </c>
      <c r="AI699">
        <v>5</v>
      </c>
      <c r="AK699">
        <v>2</v>
      </c>
      <c r="AL699" s="91">
        <v>25</v>
      </c>
      <c r="AM699" s="93">
        <v>17</v>
      </c>
      <c r="AN699" s="93">
        <v>115</v>
      </c>
      <c r="AO699" s="96">
        <v>35215</v>
      </c>
      <c r="AP699" s="96">
        <f t="shared" si="228"/>
        <v>25017</v>
      </c>
      <c r="AQ699" t="s">
        <v>298</v>
      </c>
      <c r="AR699">
        <f t="shared" si="225"/>
        <v>2535215</v>
      </c>
      <c r="AS699" s="1">
        <v>323</v>
      </c>
      <c r="AU699" s="1"/>
      <c r="AX699" s="117"/>
    </row>
    <row r="700" spans="1:50" ht="14" hidden="1" customHeight="1" outlineLevel="1" x14ac:dyDescent="0.2">
      <c r="A700" s="54" t="s">
        <v>2030</v>
      </c>
      <c r="B700" s="9" t="s">
        <v>558</v>
      </c>
      <c r="C700" s="1">
        <f t="shared" si="218"/>
        <v>496</v>
      </c>
      <c r="D700" s="7">
        <f>IF(N700&gt;0, RANK(N700,(N700:P700,Q700:AE700)),0)</f>
        <v>1</v>
      </c>
      <c r="E700" s="7">
        <f>IF(O700&gt;0,RANK(O700,(N700:P700,Q700:AE700)),0)</f>
        <v>2</v>
      </c>
      <c r="F700" s="7">
        <f t="shared" si="219"/>
        <v>0</v>
      </c>
      <c r="G700" s="1">
        <f t="shared" si="220"/>
        <v>171</v>
      </c>
      <c r="H700" s="2">
        <f t="shared" si="226"/>
        <v>0.34475806451612906</v>
      </c>
      <c r="I700" s="8"/>
      <c r="J700" s="2">
        <f t="shared" si="221"/>
        <v>0.66935483870967738</v>
      </c>
      <c r="K700" s="2">
        <f t="shared" si="222"/>
        <v>0.32459677419354838</v>
      </c>
      <c r="L700" s="2">
        <f t="shared" si="223"/>
        <v>0</v>
      </c>
      <c r="M700" s="2">
        <f t="shared" si="224"/>
        <v>6.0483870967742437E-3</v>
      </c>
      <c r="N700" s="53">
        <v>332</v>
      </c>
      <c r="O700" s="53">
        <v>161</v>
      </c>
      <c r="X700" s="53">
        <v>0</v>
      </c>
      <c r="Y700" s="53">
        <v>3</v>
      </c>
      <c r="Z700" s="53"/>
      <c r="AA700" s="53"/>
      <c r="AB700" s="53"/>
      <c r="AG700" t="str">
        <f t="shared" si="227"/>
        <v>Leyden</v>
      </c>
      <c r="AH700" t="s">
        <v>2356</v>
      </c>
      <c r="AI700">
        <v>1</v>
      </c>
      <c r="AK700">
        <v>2</v>
      </c>
      <c r="AL700" s="91">
        <v>25</v>
      </c>
      <c r="AM700" s="93">
        <v>11</v>
      </c>
      <c r="AN700" s="93">
        <v>70</v>
      </c>
      <c r="AO700" s="96">
        <v>35285</v>
      </c>
      <c r="AP700" s="96">
        <f t="shared" si="228"/>
        <v>25011</v>
      </c>
      <c r="AQ700" t="s">
        <v>298</v>
      </c>
      <c r="AR700">
        <f t="shared" si="225"/>
        <v>2535285</v>
      </c>
      <c r="AS700" s="1">
        <v>7</v>
      </c>
      <c r="AU700" s="1"/>
      <c r="AX700" s="117"/>
    </row>
    <row r="701" spans="1:50" ht="14" hidden="1" customHeight="1" outlineLevel="1" x14ac:dyDescent="0.2">
      <c r="A701" s="54" t="s">
        <v>181</v>
      </c>
      <c r="B701" s="9" t="s">
        <v>558</v>
      </c>
      <c r="C701" s="1">
        <f t="shared" si="218"/>
        <v>4227</v>
      </c>
      <c r="D701" s="7">
        <f>IF(N701&gt;0, RANK(N701,(N701:P701,Q701:AE701)),0)</f>
        <v>1</v>
      </c>
      <c r="E701" s="7">
        <f>IF(O701&gt;0,RANK(O701,(N701:P701,Q701:AE701)),0)</f>
        <v>2</v>
      </c>
      <c r="F701" s="7">
        <f t="shared" si="219"/>
        <v>0</v>
      </c>
      <c r="G701" s="1">
        <f t="shared" si="220"/>
        <v>2609</v>
      </c>
      <c r="H701" s="2">
        <f t="shared" si="226"/>
        <v>0.61722261651289334</v>
      </c>
      <c r="I701" s="8"/>
      <c r="J701" s="2">
        <f t="shared" si="221"/>
        <v>0.80742843624319849</v>
      </c>
      <c r="K701" s="2">
        <f t="shared" si="222"/>
        <v>0.19020581973030518</v>
      </c>
      <c r="L701" s="2">
        <f t="shared" si="223"/>
        <v>0</v>
      </c>
      <c r="M701" s="2">
        <f t="shared" si="224"/>
        <v>2.3657440264963359E-3</v>
      </c>
      <c r="N701" s="53">
        <v>3413</v>
      </c>
      <c r="O701" s="53">
        <v>804</v>
      </c>
      <c r="X701" s="53">
        <v>5</v>
      </c>
      <c r="Y701" s="53">
        <v>5</v>
      </c>
      <c r="Z701" s="53"/>
      <c r="AA701" s="53"/>
      <c r="AB701" s="53"/>
      <c r="AG701" t="str">
        <f t="shared" si="227"/>
        <v>Lincoln</v>
      </c>
      <c r="AH701" t="s">
        <v>1547</v>
      </c>
      <c r="AI701">
        <v>5</v>
      </c>
      <c r="AK701">
        <v>2</v>
      </c>
      <c r="AL701" s="91">
        <v>25</v>
      </c>
      <c r="AM701" s="93">
        <v>17</v>
      </c>
      <c r="AN701" s="93">
        <v>120</v>
      </c>
      <c r="AO701" s="96">
        <v>35425</v>
      </c>
      <c r="AP701" s="96">
        <f t="shared" si="228"/>
        <v>25017</v>
      </c>
      <c r="AQ701" t="s">
        <v>298</v>
      </c>
      <c r="AR701">
        <f t="shared" si="225"/>
        <v>2535425</v>
      </c>
      <c r="AS701" s="1">
        <v>73</v>
      </c>
      <c r="AU701" s="1"/>
      <c r="AX701" s="117"/>
    </row>
    <row r="702" spans="1:50" ht="14" hidden="1" customHeight="1" outlineLevel="1" x14ac:dyDescent="0.2">
      <c r="A702" s="54" t="s">
        <v>2031</v>
      </c>
      <c r="B702" s="9" t="s">
        <v>558</v>
      </c>
      <c r="C702" s="1">
        <f t="shared" si="218"/>
        <v>6573</v>
      </c>
      <c r="D702" s="7">
        <f>IF(N702&gt;0, RANK(N702,(N702:P702,Q702:AE702)),0)</f>
        <v>1</v>
      </c>
      <c r="E702" s="7">
        <f>IF(O702&gt;0,RANK(O702,(N702:P702,Q702:AE702)),0)</f>
        <v>2</v>
      </c>
      <c r="F702" s="7">
        <f t="shared" si="219"/>
        <v>0</v>
      </c>
      <c r="G702" s="1">
        <f t="shared" si="220"/>
        <v>2153</v>
      </c>
      <c r="H702" s="2">
        <f t="shared" si="226"/>
        <v>0.32755210710482274</v>
      </c>
      <c r="I702" s="8"/>
      <c r="J702" s="2">
        <f t="shared" si="221"/>
        <v>0.66012475277650995</v>
      </c>
      <c r="K702" s="2">
        <f t="shared" si="222"/>
        <v>0.33257264567168721</v>
      </c>
      <c r="L702" s="2">
        <f t="shared" si="223"/>
        <v>0</v>
      </c>
      <c r="M702" s="2">
        <f t="shared" si="224"/>
        <v>7.3026015518028453E-3</v>
      </c>
      <c r="N702" s="53">
        <v>4339</v>
      </c>
      <c r="O702" s="53">
        <v>2186</v>
      </c>
      <c r="X702" s="53">
        <v>0</v>
      </c>
      <c r="Y702" s="53">
        <v>48</v>
      </c>
      <c r="Z702" s="53"/>
      <c r="AA702" s="53"/>
      <c r="AB702" s="53"/>
      <c r="AG702" t="str">
        <f t="shared" si="227"/>
        <v>Littleton</v>
      </c>
      <c r="AH702" t="s">
        <v>1547</v>
      </c>
      <c r="AI702">
        <v>3</v>
      </c>
      <c r="AK702">
        <v>2</v>
      </c>
      <c r="AL702" s="91">
        <v>25</v>
      </c>
      <c r="AM702" s="93">
        <v>17</v>
      </c>
      <c r="AN702" s="93">
        <v>125</v>
      </c>
      <c r="AO702" s="96">
        <v>35950</v>
      </c>
      <c r="AP702" s="96">
        <f t="shared" si="228"/>
        <v>25017</v>
      </c>
      <c r="AQ702" t="s">
        <v>298</v>
      </c>
      <c r="AR702">
        <f t="shared" si="225"/>
        <v>2535950</v>
      </c>
      <c r="AS702" s="1">
        <v>149</v>
      </c>
      <c r="AU702" s="1"/>
      <c r="AX702" s="117"/>
    </row>
    <row r="703" spans="1:50" ht="14" hidden="1" customHeight="1" outlineLevel="1" x14ac:dyDescent="0.2">
      <c r="A703" s="54" t="s">
        <v>1251</v>
      </c>
      <c r="B703" s="9" t="s">
        <v>558</v>
      </c>
      <c r="C703" s="1">
        <f t="shared" si="218"/>
        <v>10198</v>
      </c>
      <c r="D703" s="7">
        <f>IF(N703&gt;0, RANK(N703,(N703:P703,Q703:AE703)),0)</f>
        <v>1</v>
      </c>
      <c r="E703" s="7">
        <f>IF(O703&gt;0,RANK(O703,(N703:P703,Q703:AE703)),0)</f>
        <v>2</v>
      </c>
      <c r="F703" s="7">
        <f t="shared" si="219"/>
        <v>0</v>
      </c>
      <c r="G703" s="1">
        <f t="shared" si="220"/>
        <v>2653</v>
      </c>
      <c r="H703" s="2">
        <f t="shared" si="226"/>
        <v>0.26014904883310452</v>
      </c>
      <c r="I703" s="8"/>
      <c r="J703" s="2">
        <f t="shared" si="221"/>
        <v>0.62649539125318687</v>
      </c>
      <c r="K703" s="2">
        <f t="shared" si="222"/>
        <v>0.36634634242008235</v>
      </c>
      <c r="L703" s="2">
        <f t="shared" si="223"/>
        <v>0</v>
      </c>
      <c r="M703" s="2">
        <f t="shared" si="224"/>
        <v>7.1582663267307778E-3</v>
      </c>
      <c r="N703" s="53">
        <v>6389</v>
      </c>
      <c r="O703" s="53">
        <v>3736</v>
      </c>
      <c r="X703" s="53">
        <v>16</v>
      </c>
      <c r="Y703" s="53">
        <v>57</v>
      </c>
      <c r="Z703" s="53"/>
      <c r="AA703" s="53"/>
      <c r="AB703" s="53"/>
      <c r="AG703" t="str">
        <f t="shared" si="227"/>
        <v>Longmeadow</v>
      </c>
      <c r="AH703" t="s">
        <v>130</v>
      </c>
      <c r="AI703">
        <v>1</v>
      </c>
      <c r="AK703">
        <v>2</v>
      </c>
      <c r="AL703" s="91">
        <v>25</v>
      </c>
      <c r="AM703" s="93">
        <v>13</v>
      </c>
      <c r="AN703" s="93">
        <v>55</v>
      </c>
      <c r="AO703" s="96">
        <v>36300</v>
      </c>
      <c r="AP703" s="96">
        <f t="shared" si="228"/>
        <v>25013</v>
      </c>
      <c r="AQ703" t="s">
        <v>298</v>
      </c>
      <c r="AR703">
        <f t="shared" si="225"/>
        <v>2536300</v>
      </c>
      <c r="AS703" s="1">
        <v>258</v>
      </c>
      <c r="AU703" s="1"/>
      <c r="AX703" s="117"/>
    </row>
    <row r="704" spans="1:50" ht="14" hidden="1" customHeight="1" outlineLevel="1" x14ac:dyDescent="0.2">
      <c r="A704" s="54" t="s">
        <v>131</v>
      </c>
      <c r="B704" s="9" t="s">
        <v>558</v>
      </c>
      <c r="C704" s="1">
        <f t="shared" si="218"/>
        <v>36821</v>
      </c>
      <c r="D704" s="7">
        <f>IF(N704&gt;0, RANK(N704,(N704:P704,Q704:AE704)),0)</f>
        <v>1</v>
      </c>
      <c r="E704" s="7">
        <f>IF(O704&gt;0,RANK(O704,(N704:P704,Q704:AE704)),0)</f>
        <v>2</v>
      </c>
      <c r="F704" s="7">
        <f t="shared" si="219"/>
        <v>0</v>
      </c>
      <c r="G704" s="1">
        <f t="shared" si="220"/>
        <v>15009</v>
      </c>
      <c r="H704" s="2">
        <f t="shared" si="226"/>
        <v>0.40762065125879254</v>
      </c>
      <c r="I704" s="8"/>
      <c r="J704" s="2">
        <f t="shared" si="221"/>
        <v>0.70090437522066207</v>
      </c>
      <c r="K704" s="2">
        <f t="shared" si="222"/>
        <v>0.29328372396186958</v>
      </c>
      <c r="L704" s="2">
        <f t="shared" si="223"/>
        <v>0</v>
      </c>
      <c r="M704" s="2">
        <f t="shared" si="224"/>
        <v>5.8119008174683517E-3</v>
      </c>
      <c r="N704" s="53">
        <v>25808</v>
      </c>
      <c r="O704" s="53">
        <v>10799</v>
      </c>
      <c r="X704" s="53">
        <v>47</v>
      </c>
      <c r="Y704" s="53">
        <v>167</v>
      </c>
      <c r="Z704" s="53"/>
      <c r="AA704" s="53"/>
      <c r="AB704" s="53"/>
      <c r="AG704" t="str">
        <f t="shared" si="227"/>
        <v>Lowell</v>
      </c>
      <c r="AH704" t="s">
        <v>1547</v>
      </c>
      <c r="AI704">
        <v>3</v>
      </c>
      <c r="AK704">
        <v>2</v>
      </c>
      <c r="AL704" s="91">
        <v>25</v>
      </c>
      <c r="AM704" s="93">
        <v>17</v>
      </c>
      <c r="AN704" s="93">
        <v>130</v>
      </c>
      <c r="AO704" s="96">
        <v>37000</v>
      </c>
      <c r="AP704" s="96">
        <f t="shared" si="228"/>
        <v>25017</v>
      </c>
      <c r="AQ704" t="s">
        <v>1921</v>
      </c>
      <c r="AR704">
        <f t="shared" si="225"/>
        <v>2537000</v>
      </c>
      <c r="AS704" s="1">
        <v>2161</v>
      </c>
      <c r="AU704" s="1"/>
      <c r="AX704" s="117"/>
    </row>
    <row r="705" spans="1:50" ht="14" hidden="1" customHeight="1" outlineLevel="1" x14ac:dyDescent="0.2">
      <c r="A705" s="54" t="s">
        <v>132</v>
      </c>
      <c r="B705" s="9" t="s">
        <v>558</v>
      </c>
      <c r="C705" s="1">
        <f t="shared" si="218"/>
        <v>11030</v>
      </c>
      <c r="D705" s="7">
        <f>IF(N705&gt;0, RANK(N705,(N705:P705,Q705:AE705)),0)</f>
        <v>1</v>
      </c>
      <c r="E705" s="7">
        <f>IF(O705&gt;0,RANK(O705,(N705:P705,Q705:AE705)),0)</f>
        <v>2</v>
      </c>
      <c r="F705" s="7">
        <f t="shared" si="219"/>
        <v>0</v>
      </c>
      <c r="G705" s="1">
        <f t="shared" si="220"/>
        <v>270</v>
      </c>
      <c r="H705" s="2">
        <f t="shared" si="226"/>
        <v>2.4478694469628286E-2</v>
      </c>
      <c r="I705" s="8"/>
      <c r="J705" s="2">
        <f t="shared" si="221"/>
        <v>0.50652765185856752</v>
      </c>
      <c r="K705" s="2">
        <f t="shared" si="222"/>
        <v>0.48204895738893927</v>
      </c>
      <c r="L705" s="2">
        <f t="shared" si="223"/>
        <v>0</v>
      </c>
      <c r="M705" s="2">
        <f t="shared" si="224"/>
        <v>1.1423390752493212E-2</v>
      </c>
      <c r="N705" s="53">
        <v>5587</v>
      </c>
      <c r="O705" s="53">
        <v>5317</v>
      </c>
      <c r="X705" s="53">
        <v>21</v>
      </c>
      <c r="Y705" s="53">
        <v>105</v>
      </c>
      <c r="Z705" s="53"/>
      <c r="AA705" s="53"/>
      <c r="AB705" s="53"/>
      <c r="AG705" t="str">
        <f t="shared" si="227"/>
        <v>Ludlow</v>
      </c>
      <c r="AH705" t="s">
        <v>130</v>
      </c>
      <c r="AI705">
        <v>1</v>
      </c>
      <c r="AK705">
        <v>2</v>
      </c>
      <c r="AL705" s="91">
        <v>25</v>
      </c>
      <c r="AM705" s="93">
        <v>13</v>
      </c>
      <c r="AN705" s="93">
        <v>60</v>
      </c>
      <c r="AO705" s="96">
        <v>37175</v>
      </c>
      <c r="AP705" s="96">
        <f t="shared" si="228"/>
        <v>25013</v>
      </c>
      <c r="AQ705" t="s">
        <v>298</v>
      </c>
      <c r="AR705">
        <f t="shared" si="225"/>
        <v>2537175</v>
      </c>
      <c r="AS705" s="1">
        <v>423</v>
      </c>
      <c r="AU705" s="1"/>
      <c r="AX705" s="117"/>
    </row>
    <row r="706" spans="1:50" ht="14" hidden="1" customHeight="1" outlineLevel="1" x14ac:dyDescent="0.2">
      <c r="A706" s="54" t="s">
        <v>2197</v>
      </c>
      <c r="B706" s="9" t="s">
        <v>558</v>
      </c>
      <c r="C706" s="1">
        <f t="shared" si="218"/>
        <v>7093</v>
      </c>
      <c r="D706" s="7">
        <f>IF(N706&gt;0, RANK(N706,(N706:P706,Q706:AE706)),0)</f>
        <v>1</v>
      </c>
      <c r="E706" s="7">
        <f>IF(O706&gt;0,RANK(O706,(N706:P706,Q706:AE706)),0)</f>
        <v>2</v>
      </c>
      <c r="F706" s="7">
        <f t="shared" si="219"/>
        <v>0</v>
      </c>
      <c r="G706" s="1">
        <f t="shared" si="220"/>
        <v>922</v>
      </c>
      <c r="H706" s="2">
        <f t="shared" si="226"/>
        <v>0.12998731143380798</v>
      </c>
      <c r="I706" s="8"/>
      <c r="J706" s="2">
        <f t="shared" si="221"/>
        <v>0.55547723107288871</v>
      </c>
      <c r="K706" s="2">
        <f t="shared" si="222"/>
        <v>0.42548991963908078</v>
      </c>
      <c r="L706" s="2">
        <f t="shared" si="223"/>
        <v>0</v>
      </c>
      <c r="M706" s="2">
        <f t="shared" si="224"/>
        <v>1.9032849288030507E-2</v>
      </c>
      <c r="N706" s="53">
        <v>3940</v>
      </c>
      <c r="O706" s="53">
        <v>3018</v>
      </c>
      <c r="X706" s="53">
        <v>28</v>
      </c>
      <c r="Y706" s="53">
        <v>107</v>
      </c>
      <c r="Z706" s="53"/>
      <c r="AA706" s="53"/>
      <c r="AB706" s="53"/>
      <c r="AG706" t="str">
        <f t="shared" si="227"/>
        <v>Lunenburg</v>
      </c>
      <c r="AH706" s="9" t="s">
        <v>955</v>
      </c>
      <c r="AI706">
        <v>3</v>
      </c>
      <c r="AK706">
        <v>2</v>
      </c>
      <c r="AL706" s="91">
        <v>25</v>
      </c>
      <c r="AM706" s="93">
        <v>27</v>
      </c>
      <c r="AN706" s="93">
        <v>130</v>
      </c>
      <c r="AO706" s="96">
        <v>37420</v>
      </c>
      <c r="AP706" s="96">
        <f t="shared" si="228"/>
        <v>25027</v>
      </c>
      <c r="AQ706" t="s">
        <v>298</v>
      </c>
      <c r="AR706">
        <f t="shared" si="225"/>
        <v>2537420</v>
      </c>
      <c r="AS706" s="1">
        <v>131</v>
      </c>
      <c r="AU706" s="1"/>
      <c r="AX706" s="117"/>
    </row>
    <row r="707" spans="1:50" ht="14" hidden="1" customHeight="1" outlineLevel="1" x14ac:dyDescent="0.2">
      <c r="A707" s="54" t="s">
        <v>1291</v>
      </c>
      <c r="B707" s="9" t="s">
        <v>558</v>
      </c>
      <c r="C707" s="1">
        <f t="shared" si="218"/>
        <v>34991</v>
      </c>
      <c r="D707" s="7">
        <f>IF(N707&gt;0, RANK(N707,(N707:P707,Q707:AE707)),0)</f>
        <v>1</v>
      </c>
      <c r="E707" s="7">
        <f>IF(O707&gt;0,RANK(O707,(N707:P707,Q707:AE707)),0)</f>
        <v>2</v>
      </c>
      <c r="F707" s="7">
        <f t="shared" si="219"/>
        <v>0</v>
      </c>
      <c r="G707" s="1">
        <f t="shared" si="220"/>
        <v>16740</v>
      </c>
      <c r="H707" s="2">
        <f t="shared" si="226"/>
        <v>0.47840873367437342</v>
      </c>
      <c r="I707" s="8"/>
      <c r="J707" s="2">
        <f t="shared" si="221"/>
        <v>0.73507473350290076</v>
      </c>
      <c r="K707" s="2">
        <f t="shared" si="222"/>
        <v>0.25666599982852734</v>
      </c>
      <c r="L707" s="2">
        <f t="shared" si="223"/>
        <v>0</v>
      </c>
      <c r="M707" s="2">
        <f t="shared" si="224"/>
        <v>8.2592666685719074E-3</v>
      </c>
      <c r="N707" s="53">
        <v>25721</v>
      </c>
      <c r="O707" s="53">
        <v>8981</v>
      </c>
      <c r="X707" s="53">
        <v>80</v>
      </c>
      <c r="Y707" s="53">
        <v>209</v>
      </c>
      <c r="Z707" s="53"/>
      <c r="AA707" s="53"/>
      <c r="AB707" s="53"/>
      <c r="AG707" t="str">
        <f t="shared" si="227"/>
        <v>Lynn</v>
      </c>
      <c r="AH707" t="s">
        <v>2455</v>
      </c>
      <c r="AI707">
        <v>6</v>
      </c>
      <c r="AK707">
        <v>2</v>
      </c>
      <c r="AL707" s="91">
        <v>25</v>
      </c>
      <c r="AM707" s="93">
        <v>9</v>
      </c>
      <c r="AN707" s="93">
        <v>70</v>
      </c>
      <c r="AO707" s="96">
        <v>37490</v>
      </c>
      <c r="AP707" s="96">
        <f t="shared" si="228"/>
        <v>25009</v>
      </c>
      <c r="AQ707" t="s">
        <v>1921</v>
      </c>
      <c r="AR707">
        <f t="shared" si="225"/>
        <v>2537490</v>
      </c>
      <c r="AS707" s="1">
        <v>1035</v>
      </c>
      <c r="AU707" s="1"/>
      <c r="AX707" s="117"/>
    </row>
    <row r="708" spans="1:50" ht="14" hidden="1" customHeight="1" outlineLevel="1" x14ac:dyDescent="0.2">
      <c r="A708" s="54" t="s">
        <v>2062</v>
      </c>
      <c r="B708" s="9" t="s">
        <v>558</v>
      </c>
      <c r="C708" s="1">
        <f t="shared" si="218"/>
        <v>8214</v>
      </c>
      <c r="D708" s="7">
        <f>IF(N708&gt;0, RANK(N708,(N708:P708,Q708:AE708)),0)</f>
        <v>1</v>
      </c>
      <c r="E708" s="7">
        <f>IF(O708&gt;0,RANK(O708,(N708:P708,Q708:AE708)),0)</f>
        <v>2</v>
      </c>
      <c r="F708" s="7">
        <f t="shared" si="219"/>
        <v>0</v>
      </c>
      <c r="G708" s="1">
        <f t="shared" si="220"/>
        <v>305</v>
      </c>
      <c r="H708" s="2">
        <f t="shared" si="226"/>
        <v>3.7131726320915513E-2</v>
      </c>
      <c r="I708" s="8"/>
      <c r="J708" s="2">
        <f t="shared" si="221"/>
        <v>0.51460920379839303</v>
      </c>
      <c r="K708" s="2">
        <f t="shared" si="222"/>
        <v>0.47747747747747749</v>
      </c>
      <c r="L708" s="2">
        <f t="shared" si="223"/>
        <v>0</v>
      </c>
      <c r="M708" s="2">
        <f t="shared" si="224"/>
        <v>7.9133187241294811E-3</v>
      </c>
      <c r="N708" s="53">
        <v>4227</v>
      </c>
      <c r="O708" s="53">
        <v>3922</v>
      </c>
      <c r="X708" s="53">
        <v>9</v>
      </c>
      <c r="Y708" s="53">
        <v>56</v>
      </c>
      <c r="Z708" s="53"/>
      <c r="AA708" s="53"/>
      <c r="AB708" s="53"/>
      <c r="AG708" t="str">
        <f t="shared" si="227"/>
        <v>Lynnfield</v>
      </c>
      <c r="AH708" t="s">
        <v>2455</v>
      </c>
      <c r="AI708">
        <v>6</v>
      </c>
      <c r="AK708">
        <v>2</v>
      </c>
      <c r="AL708" s="91">
        <v>25</v>
      </c>
      <c r="AM708" s="93">
        <v>9</v>
      </c>
      <c r="AN708" s="93">
        <v>75</v>
      </c>
      <c r="AO708" s="96">
        <v>37560</v>
      </c>
      <c r="AP708" s="96">
        <f t="shared" si="228"/>
        <v>25009</v>
      </c>
      <c r="AQ708" t="s">
        <v>298</v>
      </c>
      <c r="AR708">
        <f t="shared" si="225"/>
        <v>2537560</v>
      </c>
      <c r="AS708" s="1">
        <v>186</v>
      </c>
      <c r="AU708" s="1"/>
      <c r="AX708" s="117"/>
    </row>
    <row r="709" spans="1:50" ht="14" hidden="1" customHeight="1" outlineLevel="1" x14ac:dyDescent="0.2">
      <c r="A709" s="54" t="s">
        <v>2063</v>
      </c>
      <c r="B709" s="9" t="s">
        <v>558</v>
      </c>
      <c r="C709" s="1">
        <f t="shared" si="218"/>
        <v>25033</v>
      </c>
      <c r="D709" s="7">
        <f>IF(N709&gt;0, RANK(N709,(N709:P709,Q709:AE709)),0)</f>
        <v>1</v>
      </c>
      <c r="E709" s="7">
        <f>IF(O709&gt;0,RANK(O709,(N709:P709,Q709:AE709)),0)</f>
        <v>2</v>
      </c>
      <c r="F709" s="7">
        <f t="shared" si="219"/>
        <v>0</v>
      </c>
      <c r="G709" s="1">
        <f t="shared" si="220"/>
        <v>14453</v>
      </c>
      <c r="H709" s="2">
        <f t="shared" si="226"/>
        <v>0.57735788758838336</v>
      </c>
      <c r="I709" s="8"/>
      <c r="J709" s="2">
        <f t="shared" si="221"/>
        <v>0.78592258219150724</v>
      </c>
      <c r="K709" s="2">
        <f t="shared" si="222"/>
        <v>0.20856469460312388</v>
      </c>
      <c r="L709" s="2">
        <f t="shared" si="223"/>
        <v>0</v>
      </c>
      <c r="M709" s="2">
        <f t="shared" si="224"/>
        <v>5.5127232053688857E-3</v>
      </c>
      <c r="N709" s="53">
        <v>19674</v>
      </c>
      <c r="O709" s="53">
        <v>5221</v>
      </c>
      <c r="X709" s="53">
        <v>98</v>
      </c>
      <c r="Y709" s="53">
        <v>40</v>
      </c>
      <c r="Z709" s="53"/>
      <c r="AA709" s="53"/>
      <c r="AB709" s="53"/>
      <c r="AG709" t="str">
        <f t="shared" si="227"/>
        <v>Malden</v>
      </c>
      <c r="AH709" t="s">
        <v>1547</v>
      </c>
      <c r="AI709">
        <v>5</v>
      </c>
      <c r="AK709">
        <v>2</v>
      </c>
      <c r="AL709" s="91">
        <v>25</v>
      </c>
      <c r="AM709" s="93">
        <v>17</v>
      </c>
      <c r="AN709" s="93">
        <v>135</v>
      </c>
      <c r="AO709" s="96">
        <v>37875</v>
      </c>
      <c r="AP709" s="96">
        <f t="shared" si="228"/>
        <v>25017</v>
      </c>
      <c r="AQ709" t="s">
        <v>1921</v>
      </c>
      <c r="AR709">
        <f t="shared" si="225"/>
        <v>2537875</v>
      </c>
      <c r="AS709" s="1">
        <v>724</v>
      </c>
      <c r="AU709" s="1"/>
      <c r="AX709" s="117"/>
    </row>
    <row r="710" spans="1:50" ht="14" hidden="1" customHeight="1" outlineLevel="1" x14ac:dyDescent="0.2">
      <c r="A710" s="54" t="s">
        <v>1596</v>
      </c>
      <c r="B710" s="9" t="s">
        <v>558</v>
      </c>
      <c r="C710" s="1">
        <f t="shared" si="218"/>
        <v>3787</v>
      </c>
      <c r="D710" s="7">
        <f>IF(N710&gt;0, RANK(N710,(N710:P710,Q710:AE710)),0)</f>
        <v>1</v>
      </c>
      <c r="E710" s="7">
        <f>IF(O710&gt;0,RANK(O710,(N710:P710,Q710:AE710)),0)</f>
        <v>2</v>
      </c>
      <c r="F710" s="7">
        <f t="shared" si="219"/>
        <v>0</v>
      </c>
      <c r="G710" s="1">
        <f t="shared" si="220"/>
        <v>1337</v>
      </c>
      <c r="H710" s="2">
        <f t="shared" si="226"/>
        <v>0.35304990757855825</v>
      </c>
      <c r="I710" s="8"/>
      <c r="J710" s="2">
        <f t="shared" si="221"/>
        <v>0.6733562186427251</v>
      </c>
      <c r="K710" s="2">
        <f t="shared" si="222"/>
        <v>0.3203063110641669</v>
      </c>
      <c r="L710" s="2">
        <f t="shared" si="223"/>
        <v>0</v>
      </c>
      <c r="M710" s="2">
        <f t="shared" si="224"/>
        <v>6.337470293107994E-3</v>
      </c>
      <c r="N710" s="53">
        <v>2550</v>
      </c>
      <c r="O710" s="53">
        <v>1213</v>
      </c>
      <c r="X710" s="53">
        <v>5</v>
      </c>
      <c r="Y710" s="53">
        <v>19</v>
      </c>
      <c r="Z710" s="53"/>
      <c r="AA710" s="53"/>
      <c r="AB710" s="53"/>
      <c r="AG710" t="str">
        <f t="shared" si="227"/>
        <v>Manchester-by-the-Sea</v>
      </c>
      <c r="AH710" t="s">
        <v>2455</v>
      </c>
      <c r="AI710">
        <v>6</v>
      </c>
      <c r="AK710">
        <v>2</v>
      </c>
      <c r="AL710" s="91">
        <v>25</v>
      </c>
      <c r="AM710" s="93">
        <v>9</v>
      </c>
      <c r="AN710" s="93">
        <v>83</v>
      </c>
      <c r="AO710" s="96">
        <v>37995</v>
      </c>
      <c r="AP710" s="96">
        <f t="shared" si="228"/>
        <v>25009</v>
      </c>
      <c r="AQ710" t="s">
        <v>298</v>
      </c>
      <c r="AR710">
        <f t="shared" si="225"/>
        <v>2537995</v>
      </c>
      <c r="AS710" s="1">
        <v>54</v>
      </c>
      <c r="AU710" s="1"/>
      <c r="AX710" s="117"/>
    </row>
    <row r="711" spans="1:50" ht="14" hidden="1" customHeight="1" outlineLevel="1" x14ac:dyDescent="0.2">
      <c r="A711" s="54" t="s">
        <v>1254</v>
      </c>
      <c r="B711" s="9" t="s">
        <v>558</v>
      </c>
      <c r="C711" s="1">
        <f t="shared" si="218"/>
        <v>14283</v>
      </c>
      <c r="D711" s="7">
        <f>IF(N711&gt;0, RANK(N711,(N711:P711,Q711:AE711)),0)</f>
        <v>1</v>
      </c>
      <c r="E711" s="7">
        <f>IF(O711&gt;0,RANK(O711,(N711:P711,Q711:AE711)),0)</f>
        <v>2</v>
      </c>
      <c r="F711" s="7">
        <f t="shared" si="219"/>
        <v>0</v>
      </c>
      <c r="G711" s="1">
        <f t="shared" si="220"/>
        <v>3107</v>
      </c>
      <c r="H711" s="2">
        <f t="shared" si="226"/>
        <v>0.21753133095288105</v>
      </c>
      <c r="I711" s="8"/>
      <c r="J711" s="2">
        <f t="shared" si="221"/>
        <v>0.60449485402226422</v>
      </c>
      <c r="K711" s="2">
        <f t="shared" si="222"/>
        <v>0.3869635230693832</v>
      </c>
      <c r="L711" s="2">
        <f t="shared" si="223"/>
        <v>0</v>
      </c>
      <c r="M711" s="2">
        <f t="shared" si="224"/>
        <v>8.5416229083525863E-3</v>
      </c>
      <c r="N711" s="53">
        <v>8634</v>
      </c>
      <c r="O711" s="53">
        <v>5527</v>
      </c>
      <c r="X711" s="53">
        <v>57</v>
      </c>
      <c r="Y711" s="53">
        <v>65</v>
      </c>
      <c r="Z711" s="53"/>
      <c r="AA711" s="53"/>
      <c r="AB711" s="53"/>
      <c r="AG711" t="str">
        <f t="shared" si="227"/>
        <v>Mansfield</v>
      </c>
      <c r="AH711" t="s">
        <v>1961</v>
      </c>
      <c r="AI711">
        <v>4</v>
      </c>
      <c r="AK711">
        <v>2</v>
      </c>
      <c r="AL711" s="91">
        <v>25</v>
      </c>
      <c r="AM711" s="93">
        <v>5</v>
      </c>
      <c r="AN711" s="93">
        <v>50</v>
      </c>
      <c r="AO711" s="96">
        <v>38225</v>
      </c>
      <c r="AP711" s="96">
        <f t="shared" si="228"/>
        <v>25005</v>
      </c>
      <c r="AQ711" t="s">
        <v>298</v>
      </c>
      <c r="AR711">
        <f t="shared" si="225"/>
        <v>2538225</v>
      </c>
      <c r="AS711" s="1">
        <v>354</v>
      </c>
      <c r="AU711" s="1"/>
      <c r="AX711" s="117"/>
    </row>
    <row r="712" spans="1:50" ht="14" hidden="1" customHeight="1" outlineLevel="1" x14ac:dyDescent="0.2">
      <c r="A712" s="54" t="s">
        <v>1698</v>
      </c>
      <c r="B712" s="9" t="s">
        <v>558</v>
      </c>
      <c r="C712" s="1">
        <f t="shared" si="218"/>
        <v>14063</v>
      </c>
      <c r="D712" s="7">
        <f>IF(N712&gt;0, RANK(N712,(N712:P712,Q712:AE712)),0)</f>
        <v>1</v>
      </c>
      <c r="E712" s="7">
        <f>IF(O712&gt;0,RANK(O712,(N712:P712,Q712:AE712)),0)</f>
        <v>2</v>
      </c>
      <c r="F712" s="7">
        <f t="shared" si="219"/>
        <v>0</v>
      </c>
      <c r="G712" s="1">
        <f t="shared" si="220"/>
        <v>5291</v>
      </c>
      <c r="H712" s="2">
        <f t="shared" si="226"/>
        <v>0.37623551162625329</v>
      </c>
      <c r="I712" s="8"/>
      <c r="J712" s="2">
        <f t="shared" si="221"/>
        <v>0.68477565242124727</v>
      </c>
      <c r="K712" s="2">
        <f t="shared" si="222"/>
        <v>0.30854014079499398</v>
      </c>
      <c r="L712" s="2">
        <f t="shared" si="223"/>
        <v>0</v>
      </c>
      <c r="M712" s="2">
        <f t="shared" si="224"/>
        <v>6.6842067837587504E-3</v>
      </c>
      <c r="N712" s="53">
        <v>9630</v>
      </c>
      <c r="O712" s="53">
        <v>4339</v>
      </c>
      <c r="X712" s="53">
        <v>11</v>
      </c>
      <c r="Y712" s="53">
        <v>83</v>
      </c>
      <c r="Z712" s="53"/>
      <c r="AA712" s="53"/>
      <c r="AB712" s="53"/>
      <c r="AG712" t="str">
        <f t="shared" si="227"/>
        <v>Marblehead</v>
      </c>
      <c r="AH712" t="s">
        <v>2455</v>
      </c>
      <c r="AI712">
        <v>6</v>
      </c>
      <c r="AK712">
        <v>2</v>
      </c>
      <c r="AL712" s="91">
        <v>25</v>
      </c>
      <c r="AM712" s="93">
        <v>9</v>
      </c>
      <c r="AN712" s="93">
        <v>85</v>
      </c>
      <c r="AO712" s="96">
        <v>38400</v>
      </c>
      <c r="AP712" s="96">
        <f t="shared" si="228"/>
        <v>25009</v>
      </c>
      <c r="AQ712" t="s">
        <v>298</v>
      </c>
      <c r="AR712">
        <f t="shared" si="225"/>
        <v>2538400</v>
      </c>
      <c r="AS712" s="1">
        <v>280</v>
      </c>
      <c r="AU712" s="1"/>
      <c r="AX712" s="117"/>
    </row>
    <row r="713" spans="1:50" ht="14" hidden="1" customHeight="1" outlineLevel="1" x14ac:dyDescent="0.2">
      <c r="A713" s="54" t="s">
        <v>2269</v>
      </c>
      <c r="B713" s="9" t="s">
        <v>558</v>
      </c>
      <c r="C713" s="1">
        <f t="shared" si="218"/>
        <v>3625</v>
      </c>
      <c r="D713" s="7">
        <f>IF(N713&gt;0, RANK(N713,(N713:P713,Q713:AE713)),0)</f>
        <v>1</v>
      </c>
      <c r="E713" s="7">
        <f>IF(O713&gt;0,RANK(O713,(N713:P713,Q713:AE713)),0)</f>
        <v>2</v>
      </c>
      <c r="F713" s="7">
        <f t="shared" si="219"/>
        <v>0</v>
      </c>
      <c r="G713" s="1">
        <f t="shared" si="220"/>
        <v>881</v>
      </c>
      <c r="H713" s="2">
        <f t="shared" si="226"/>
        <v>0.24303448275862069</v>
      </c>
      <c r="I713" s="8"/>
      <c r="J713" s="2">
        <f t="shared" si="221"/>
        <v>0.61875862068965515</v>
      </c>
      <c r="K713" s="2">
        <f t="shared" si="222"/>
        <v>0.37572413793103449</v>
      </c>
      <c r="L713" s="2">
        <f t="shared" si="223"/>
        <v>0</v>
      </c>
      <c r="M713" s="2">
        <f t="shared" si="224"/>
        <v>5.517241379310367E-3</v>
      </c>
      <c r="N713" s="53">
        <v>2243</v>
      </c>
      <c r="O713" s="53">
        <v>1362</v>
      </c>
      <c r="X713" s="53">
        <v>0</v>
      </c>
      <c r="Y713" s="53">
        <v>20</v>
      </c>
      <c r="Z713" s="53"/>
      <c r="AA713" s="53"/>
      <c r="AB713" s="53"/>
      <c r="AG713" t="str">
        <f t="shared" si="227"/>
        <v>Marion</v>
      </c>
      <c r="AH713" t="s">
        <v>529</v>
      </c>
      <c r="AI713">
        <v>9</v>
      </c>
      <c r="AK713">
        <v>2</v>
      </c>
      <c r="AL713" s="91">
        <v>25</v>
      </c>
      <c r="AM713" s="93">
        <v>23</v>
      </c>
      <c r="AN713" s="93">
        <v>70</v>
      </c>
      <c r="AO713" s="96">
        <v>38540</v>
      </c>
      <c r="AP713" s="96">
        <f t="shared" si="228"/>
        <v>25023</v>
      </c>
      <c r="AQ713" t="s">
        <v>298</v>
      </c>
      <c r="AR713">
        <f t="shared" si="225"/>
        <v>2538540</v>
      </c>
      <c r="AS713" s="1">
        <v>92</v>
      </c>
      <c r="AU713" s="1"/>
      <c r="AX713" s="117"/>
    </row>
    <row r="714" spans="1:50" ht="14" hidden="1" customHeight="1" outlineLevel="1" x14ac:dyDescent="0.2">
      <c r="A714" s="54" t="s">
        <v>377</v>
      </c>
      <c r="B714" s="9" t="s">
        <v>558</v>
      </c>
      <c r="C714" s="1">
        <f t="shared" si="218"/>
        <v>18861</v>
      </c>
      <c r="D714" s="7">
        <f>IF(N714&gt;0, RANK(N714,(N714:P714,Q714:AE714)),0)</f>
        <v>1</v>
      </c>
      <c r="E714" s="7">
        <f>IF(O714&gt;0,RANK(O714,(N714:P714,Q714:AE714)),0)</f>
        <v>2</v>
      </c>
      <c r="F714" s="7">
        <f t="shared" si="219"/>
        <v>0</v>
      </c>
      <c r="G714" s="1">
        <f t="shared" si="220"/>
        <v>6229</v>
      </c>
      <c r="H714" s="2">
        <f t="shared" si="226"/>
        <v>0.33025820476114737</v>
      </c>
      <c r="I714" s="8"/>
      <c r="J714" s="2">
        <f t="shared" si="221"/>
        <v>0.66104660410370608</v>
      </c>
      <c r="K714" s="2">
        <f t="shared" si="222"/>
        <v>0.33078839934255871</v>
      </c>
      <c r="L714" s="2">
        <f t="shared" si="223"/>
        <v>0</v>
      </c>
      <c r="M714" s="2">
        <f t="shared" si="224"/>
        <v>8.1649965537352043E-3</v>
      </c>
      <c r="N714" s="53">
        <v>12468</v>
      </c>
      <c r="O714" s="53">
        <v>6239</v>
      </c>
      <c r="X714" s="53">
        <v>20</v>
      </c>
      <c r="Y714" s="53">
        <v>134</v>
      </c>
      <c r="Z714" s="53"/>
      <c r="AA714" s="53"/>
      <c r="AB714" s="53"/>
      <c r="AG714" t="str">
        <f t="shared" si="227"/>
        <v>Marlborough</v>
      </c>
      <c r="AH714" t="s">
        <v>1547</v>
      </c>
      <c r="AI714">
        <v>3</v>
      </c>
      <c r="AK714">
        <v>2</v>
      </c>
      <c r="AL714" s="91">
        <v>25</v>
      </c>
      <c r="AM714" s="93">
        <v>17</v>
      </c>
      <c r="AN714" s="93">
        <v>140</v>
      </c>
      <c r="AO714" s="96">
        <v>38715</v>
      </c>
      <c r="AP714" s="96">
        <f t="shared" si="228"/>
        <v>25017</v>
      </c>
      <c r="AQ714" t="s">
        <v>1921</v>
      </c>
      <c r="AR714">
        <f t="shared" si="225"/>
        <v>2538715</v>
      </c>
      <c r="AS714" s="1">
        <v>432</v>
      </c>
      <c r="AU714" s="1"/>
      <c r="AX714" s="117"/>
    </row>
    <row r="715" spans="1:50" ht="14" hidden="1" customHeight="1" outlineLevel="1" x14ac:dyDescent="0.2">
      <c r="A715" s="54" t="s">
        <v>1693</v>
      </c>
      <c r="B715" s="9" t="s">
        <v>558</v>
      </c>
      <c r="C715" s="1">
        <f t="shared" si="218"/>
        <v>17318</v>
      </c>
      <c r="D715" s="7">
        <f>IF(N715&gt;0, RANK(N715,(N715:P715,Q715:AE715)),0)</f>
        <v>1</v>
      </c>
      <c r="E715" s="7">
        <f>IF(O715&gt;0,RANK(O715,(N715:P715,Q715:AE715)),0)</f>
        <v>2</v>
      </c>
      <c r="F715" s="7">
        <f t="shared" si="219"/>
        <v>0</v>
      </c>
      <c r="G715" s="1">
        <f t="shared" si="220"/>
        <v>1470</v>
      </c>
      <c r="H715" s="2">
        <f t="shared" si="226"/>
        <v>8.488278092158448E-2</v>
      </c>
      <c r="I715" s="8"/>
      <c r="J715" s="2">
        <f t="shared" si="221"/>
        <v>0.54145975285829773</v>
      </c>
      <c r="K715" s="2">
        <f t="shared" si="222"/>
        <v>0.45657697193671326</v>
      </c>
      <c r="L715" s="2">
        <f t="shared" si="223"/>
        <v>0</v>
      </c>
      <c r="M715" s="2">
        <f t="shared" si="224"/>
        <v>1.9632752049890123E-3</v>
      </c>
      <c r="N715" s="53">
        <v>9377</v>
      </c>
      <c r="O715" s="53">
        <v>7907</v>
      </c>
      <c r="X715" s="53">
        <v>2</v>
      </c>
      <c r="Y715" s="53">
        <v>32</v>
      </c>
      <c r="Z715" s="53"/>
      <c r="AA715" s="53"/>
      <c r="AB715" s="53"/>
      <c r="AG715" t="str">
        <f t="shared" si="227"/>
        <v>Marshfield</v>
      </c>
      <c r="AH715" t="s">
        <v>529</v>
      </c>
      <c r="AI715">
        <v>9</v>
      </c>
      <c r="AK715">
        <v>2</v>
      </c>
      <c r="AL715" s="91">
        <v>25</v>
      </c>
      <c r="AM715" s="93">
        <v>23</v>
      </c>
      <c r="AN715" s="93">
        <v>75</v>
      </c>
      <c r="AO715" s="96">
        <v>38855</v>
      </c>
      <c r="AP715" s="96">
        <f t="shared" si="228"/>
        <v>25023</v>
      </c>
      <c r="AQ715" t="s">
        <v>298</v>
      </c>
      <c r="AR715">
        <f t="shared" si="225"/>
        <v>2538855</v>
      </c>
      <c r="AS715" s="1">
        <v>342</v>
      </c>
      <c r="AU715" s="1"/>
      <c r="AX715" s="117"/>
    </row>
    <row r="716" spans="1:50" ht="14" hidden="1" customHeight="1" outlineLevel="1" x14ac:dyDescent="0.2">
      <c r="A716" s="54" t="s">
        <v>1350</v>
      </c>
      <c r="B716" s="9" t="s">
        <v>558</v>
      </c>
      <c r="C716" s="1">
        <f t="shared" si="218"/>
        <v>10174</v>
      </c>
      <c r="D716" s="7">
        <f>IF(N716&gt;0, RANK(N716,(N716:P716,Q716:AE716)),0)</f>
        <v>1</v>
      </c>
      <c r="E716" s="7">
        <f>IF(O716&gt;0,RANK(O716,(N716:P716,Q716:AE716)),0)</f>
        <v>2</v>
      </c>
      <c r="F716" s="7">
        <f t="shared" si="219"/>
        <v>0</v>
      </c>
      <c r="G716" s="1">
        <f t="shared" si="220"/>
        <v>1641</v>
      </c>
      <c r="H716" s="2">
        <f t="shared" si="226"/>
        <v>0.16129349321800668</v>
      </c>
      <c r="I716" s="8"/>
      <c r="J716" s="2">
        <f t="shared" si="221"/>
        <v>0.57823864753292709</v>
      </c>
      <c r="K716" s="2">
        <f t="shared" si="222"/>
        <v>0.41694515431492041</v>
      </c>
      <c r="L716" s="2">
        <f t="shared" si="223"/>
        <v>0</v>
      </c>
      <c r="M716" s="2">
        <f t="shared" si="224"/>
        <v>4.8161981521525066E-3</v>
      </c>
      <c r="N716" s="53">
        <v>5883</v>
      </c>
      <c r="O716" s="53">
        <v>4242</v>
      </c>
      <c r="X716" s="53">
        <v>10</v>
      </c>
      <c r="Y716" s="53">
        <v>39</v>
      </c>
      <c r="Z716" s="53"/>
      <c r="AA716" s="53"/>
      <c r="AB716" s="53"/>
      <c r="AG716" t="str">
        <f t="shared" si="227"/>
        <v>Mashpee</v>
      </c>
      <c r="AH716" t="s">
        <v>43</v>
      </c>
      <c r="AI716">
        <v>9</v>
      </c>
      <c r="AK716">
        <v>2</v>
      </c>
      <c r="AL716" s="91">
        <v>25</v>
      </c>
      <c r="AM716" s="93">
        <v>1</v>
      </c>
      <c r="AN716" s="93">
        <v>45</v>
      </c>
      <c r="AO716" s="96">
        <v>39100</v>
      </c>
      <c r="AP716" s="96">
        <f t="shared" si="228"/>
        <v>25001</v>
      </c>
      <c r="AQ716" t="s">
        <v>298</v>
      </c>
      <c r="AR716">
        <f t="shared" si="225"/>
        <v>2539100</v>
      </c>
      <c r="AS716" s="1">
        <v>183</v>
      </c>
      <c r="AU716" s="1"/>
      <c r="AX716" s="117"/>
    </row>
    <row r="717" spans="1:50" ht="14" hidden="1" customHeight="1" outlineLevel="1" x14ac:dyDescent="0.2">
      <c r="A717" s="54" t="s">
        <v>2148</v>
      </c>
      <c r="B717" s="9" t="s">
        <v>558</v>
      </c>
      <c r="C717" s="1">
        <f t="shared" si="218"/>
        <v>4623</v>
      </c>
      <c r="D717" s="7">
        <f>IF(N717&gt;0, RANK(N717,(N717:P717,Q717:AE717)),0)</f>
        <v>1</v>
      </c>
      <c r="E717" s="7">
        <f>IF(O717&gt;0,RANK(O717,(N717:P717,Q717:AE717)),0)</f>
        <v>2</v>
      </c>
      <c r="F717" s="7">
        <f t="shared" si="219"/>
        <v>0</v>
      </c>
      <c r="G717" s="1">
        <f t="shared" si="220"/>
        <v>729</v>
      </c>
      <c r="H717" s="2">
        <f t="shared" si="226"/>
        <v>0.15768981181051264</v>
      </c>
      <c r="I717" s="8"/>
      <c r="J717" s="2">
        <f t="shared" si="221"/>
        <v>0.57754704737183649</v>
      </c>
      <c r="K717" s="2">
        <f t="shared" si="222"/>
        <v>0.41985723556132382</v>
      </c>
      <c r="L717" s="2">
        <f t="shared" si="223"/>
        <v>0</v>
      </c>
      <c r="M717" s="2">
        <f t="shared" si="224"/>
        <v>2.5957170668396978E-3</v>
      </c>
      <c r="N717" s="53">
        <v>2670</v>
      </c>
      <c r="O717" s="53">
        <v>1941</v>
      </c>
      <c r="X717" s="53">
        <v>4</v>
      </c>
      <c r="Y717" s="53">
        <v>8</v>
      </c>
      <c r="Z717" s="53"/>
      <c r="AA717" s="53"/>
      <c r="AB717" s="53"/>
      <c r="AG717" t="str">
        <f t="shared" si="227"/>
        <v>Mattapoisett</v>
      </c>
      <c r="AH717" t="s">
        <v>529</v>
      </c>
      <c r="AI717">
        <v>9</v>
      </c>
      <c r="AK717">
        <v>2</v>
      </c>
      <c r="AL717" s="91">
        <v>25</v>
      </c>
      <c r="AM717" s="93">
        <v>23</v>
      </c>
      <c r="AN717" s="93">
        <v>80</v>
      </c>
      <c r="AO717" s="96">
        <v>39450</v>
      </c>
      <c r="AP717" s="96">
        <f t="shared" si="228"/>
        <v>25023</v>
      </c>
      <c r="AQ717" t="s">
        <v>298</v>
      </c>
      <c r="AR717">
        <f t="shared" si="225"/>
        <v>2539450</v>
      </c>
      <c r="AS717" s="1">
        <v>118</v>
      </c>
      <c r="AU717" s="1"/>
      <c r="AX717" s="117"/>
    </row>
    <row r="718" spans="1:50" ht="14" hidden="1" customHeight="1" outlineLevel="1" x14ac:dyDescent="0.2">
      <c r="A718" s="54" t="s">
        <v>822</v>
      </c>
      <c r="B718" s="9" t="s">
        <v>558</v>
      </c>
      <c r="C718" s="1">
        <f t="shared" si="218"/>
        <v>6698</v>
      </c>
      <c r="D718" s="7">
        <f>IF(N718&gt;0, RANK(N718,(N718:P718,Q718:AE718)),0)</f>
        <v>1</v>
      </c>
      <c r="E718" s="7">
        <f>IF(O718&gt;0,RANK(O718,(N718:P718,Q718:AE718)),0)</f>
        <v>2</v>
      </c>
      <c r="F718" s="7">
        <f t="shared" si="219"/>
        <v>0</v>
      </c>
      <c r="G718" s="1">
        <f t="shared" si="220"/>
        <v>3109</v>
      </c>
      <c r="H718" s="2">
        <f t="shared" si="226"/>
        <v>0.46416840848014335</v>
      </c>
      <c r="I718" s="8"/>
      <c r="J718" s="2">
        <f t="shared" si="221"/>
        <v>0.72633621976709462</v>
      </c>
      <c r="K718" s="2">
        <f t="shared" si="222"/>
        <v>0.26216781128695132</v>
      </c>
      <c r="L718" s="2">
        <f t="shared" si="223"/>
        <v>0</v>
      </c>
      <c r="M718" s="2">
        <f t="shared" si="224"/>
        <v>1.149596894595406E-2</v>
      </c>
      <c r="N718" s="53">
        <v>4865</v>
      </c>
      <c r="O718" s="53">
        <v>1756</v>
      </c>
      <c r="X718" s="53">
        <v>19</v>
      </c>
      <c r="Y718" s="53">
        <v>58</v>
      </c>
      <c r="Z718" s="53"/>
      <c r="AA718" s="53"/>
      <c r="AB718" s="53"/>
      <c r="AG718" t="str">
        <f t="shared" si="227"/>
        <v>Maynard</v>
      </c>
      <c r="AH718" t="s">
        <v>1547</v>
      </c>
      <c r="AI718">
        <v>3</v>
      </c>
      <c r="AK718">
        <v>2</v>
      </c>
      <c r="AL718" s="91">
        <v>25</v>
      </c>
      <c r="AM718" s="93">
        <v>17</v>
      </c>
      <c r="AN718" s="93">
        <v>145</v>
      </c>
      <c r="AO718" s="96">
        <v>39625</v>
      </c>
      <c r="AP718" s="96">
        <f t="shared" si="228"/>
        <v>25017</v>
      </c>
      <c r="AQ718" t="s">
        <v>298</v>
      </c>
      <c r="AR718">
        <f t="shared" si="225"/>
        <v>2539625</v>
      </c>
      <c r="AS718" s="1">
        <v>105</v>
      </c>
      <c r="AU718" s="1"/>
      <c r="AX718" s="117"/>
    </row>
    <row r="719" spans="1:50" ht="14" hidden="1" customHeight="1" outlineLevel="1" x14ac:dyDescent="0.2">
      <c r="A719" s="54" t="s">
        <v>927</v>
      </c>
      <c r="B719" s="9" t="s">
        <v>558</v>
      </c>
      <c r="C719" s="1">
        <f t="shared" si="218"/>
        <v>8199</v>
      </c>
      <c r="D719" s="7">
        <f>IF(N719&gt;0, RANK(N719,(N719:P719,Q719:AE719)),0)</f>
        <v>1</v>
      </c>
      <c r="E719" s="7">
        <f>IF(O719&gt;0,RANK(O719,(N719:P719,Q719:AE719)),0)</f>
        <v>2</v>
      </c>
      <c r="F719" s="7">
        <f t="shared" si="219"/>
        <v>0</v>
      </c>
      <c r="G719" s="1">
        <f t="shared" si="220"/>
        <v>2093</v>
      </c>
      <c r="H719" s="2">
        <f t="shared" si="226"/>
        <v>0.25527503354067571</v>
      </c>
      <c r="I719" s="8"/>
      <c r="J719" s="2">
        <f t="shared" si="221"/>
        <v>0.62580802536894742</v>
      </c>
      <c r="K719" s="2">
        <f t="shared" si="222"/>
        <v>0.37053299182827176</v>
      </c>
      <c r="L719" s="2">
        <f t="shared" si="223"/>
        <v>0</v>
      </c>
      <c r="M719" s="2">
        <f t="shared" si="224"/>
        <v>3.6589828027808191E-3</v>
      </c>
      <c r="N719" s="53">
        <v>5131</v>
      </c>
      <c r="O719" s="53">
        <v>3038</v>
      </c>
      <c r="X719" s="53">
        <v>0</v>
      </c>
      <c r="Y719" s="53">
        <v>30</v>
      </c>
      <c r="Z719" s="53"/>
      <c r="AA719" s="53"/>
      <c r="AB719" s="53"/>
      <c r="AG719" t="str">
        <f t="shared" si="227"/>
        <v>Medfield</v>
      </c>
      <c r="AH719" t="s">
        <v>2285</v>
      </c>
      <c r="AI719">
        <v>4</v>
      </c>
      <c r="AK719">
        <v>2</v>
      </c>
      <c r="AL719" s="91">
        <v>25</v>
      </c>
      <c r="AM719" s="93">
        <v>21</v>
      </c>
      <c r="AN719" s="93">
        <v>60</v>
      </c>
      <c r="AO719" s="96">
        <v>39765</v>
      </c>
      <c r="AP719" s="96">
        <f t="shared" si="228"/>
        <v>25021</v>
      </c>
      <c r="AQ719" t="s">
        <v>298</v>
      </c>
      <c r="AR719">
        <f t="shared" si="225"/>
        <v>2539765</v>
      </c>
      <c r="AS719" s="1">
        <v>287</v>
      </c>
      <c r="AU719" s="1"/>
      <c r="AX719" s="117"/>
    </row>
    <row r="720" spans="1:50" ht="14" hidden="1" customHeight="1" outlineLevel="1" x14ac:dyDescent="0.2">
      <c r="A720" s="54" t="s">
        <v>342</v>
      </c>
      <c r="B720" s="9" t="s">
        <v>558</v>
      </c>
      <c r="C720" s="1">
        <f t="shared" si="218"/>
        <v>31293</v>
      </c>
      <c r="D720" s="7">
        <f>IF(N720&gt;0, RANK(N720,(N720:P720,Q720:AE720)),0)</f>
        <v>1</v>
      </c>
      <c r="E720" s="7">
        <f>IF(O720&gt;0,RANK(O720,(N720:P720,Q720:AE720)),0)</f>
        <v>2</v>
      </c>
      <c r="F720" s="7">
        <f t="shared" si="219"/>
        <v>0</v>
      </c>
      <c r="G720" s="1">
        <f t="shared" si="220"/>
        <v>16963</v>
      </c>
      <c r="H720" s="2">
        <f t="shared" si="226"/>
        <v>0.5420701115265395</v>
      </c>
      <c r="I720" s="8"/>
      <c r="J720" s="2">
        <f t="shared" si="221"/>
        <v>0.76838270539737319</v>
      </c>
      <c r="K720" s="2">
        <f t="shared" si="222"/>
        <v>0.22631259387083374</v>
      </c>
      <c r="L720" s="2">
        <f t="shared" si="223"/>
        <v>0</v>
      </c>
      <c r="M720" s="2">
        <f t="shared" si="224"/>
        <v>5.3047007317930661E-3</v>
      </c>
      <c r="N720" s="53">
        <v>24045</v>
      </c>
      <c r="O720" s="53">
        <v>7082</v>
      </c>
      <c r="X720" s="53">
        <v>166</v>
      </c>
      <c r="Y720" s="53">
        <v>0</v>
      </c>
      <c r="Z720" s="53"/>
      <c r="AA720" s="53"/>
      <c r="AB720" s="53"/>
      <c r="AG720" t="str">
        <f t="shared" si="227"/>
        <v>Medford</v>
      </c>
      <c r="AH720" t="s">
        <v>1547</v>
      </c>
      <c r="AI720">
        <v>5</v>
      </c>
      <c r="AK720">
        <v>2</v>
      </c>
      <c r="AL720" s="91">
        <v>25</v>
      </c>
      <c r="AM720" s="93">
        <v>17</v>
      </c>
      <c r="AN720" s="93">
        <v>150</v>
      </c>
      <c r="AO720" s="96">
        <v>39835</v>
      </c>
      <c r="AP720" s="96">
        <f t="shared" si="228"/>
        <v>25017</v>
      </c>
      <c r="AQ720" t="s">
        <v>1921</v>
      </c>
      <c r="AR720">
        <f t="shared" si="225"/>
        <v>2539835</v>
      </c>
      <c r="AS720" s="1">
        <v>784</v>
      </c>
      <c r="AU720" s="1"/>
      <c r="AX720" s="117"/>
    </row>
    <row r="721" spans="1:50" ht="14" hidden="1" customHeight="1" outlineLevel="1" x14ac:dyDescent="0.2">
      <c r="A721" s="54" t="s">
        <v>898</v>
      </c>
      <c r="B721" s="9" t="s">
        <v>558</v>
      </c>
      <c r="C721" s="1">
        <f t="shared" si="218"/>
        <v>8319</v>
      </c>
      <c r="D721" s="7">
        <f>IF(N721&gt;0, RANK(N721,(N721:P721,Q721:AE721)),0)</f>
        <v>1</v>
      </c>
      <c r="E721" s="7">
        <f>IF(O721&gt;0,RANK(O721,(N721:P721,Q721:AE721)),0)</f>
        <v>2</v>
      </c>
      <c r="F721" s="7">
        <f t="shared" si="219"/>
        <v>0</v>
      </c>
      <c r="G721" s="1">
        <f t="shared" si="220"/>
        <v>1529</v>
      </c>
      <c r="H721" s="2">
        <f t="shared" si="226"/>
        <v>0.18379612934246906</v>
      </c>
      <c r="I721" s="8"/>
      <c r="J721" s="2">
        <f t="shared" si="221"/>
        <v>0.58636855391272991</v>
      </c>
      <c r="K721" s="2">
        <f t="shared" si="222"/>
        <v>0.40257242457026082</v>
      </c>
      <c r="L721" s="2">
        <f t="shared" si="223"/>
        <v>0</v>
      </c>
      <c r="M721" s="2">
        <f t="shared" si="224"/>
        <v>1.1059021517009271E-2</v>
      </c>
      <c r="N721" s="53">
        <v>4878</v>
      </c>
      <c r="O721" s="53">
        <v>3349</v>
      </c>
      <c r="X721" s="53">
        <v>41</v>
      </c>
      <c r="Y721" s="53">
        <v>51</v>
      </c>
      <c r="Z721" s="53"/>
      <c r="AA721" s="53"/>
      <c r="AB721" s="53"/>
      <c r="AG721" t="str">
        <f t="shared" si="227"/>
        <v>Medway</v>
      </c>
      <c r="AH721" t="s">
        <v>2285</v>
      </c>
      <c r="AI721">
        <v>4</v>
      </c>
      <c r="AK721">
        <v>2</v>
      </c>
      <c r="AL721" s="91">
        <v>25</v>
      </c>
      <c r="AM721" s="93">
        <v>21</v>
      </c>
      <c r="AN721" s="93">
        <v>65</v>
      </c>
      <c r="AO721" s="96">
        <v>39975</v>
      </c>
      <c r="AP721" s="96">
        <f t="shared" si="228"/>
        <v>25021</v>
      </c>
      <c r="AQ721" t="s">
        <v>298</v>
      </c>
      <c r="AR721">
        <f t="shared" si="225"/>
        <v>2539975</v>
      </c>
      <c r="AS721" s="1">
        <v>156</v>
      </c>
      <c r="AU721" s="1"/>
      <c r="AX721" s="117"/>
    </row>
    <row r="722" spans="1:50" ht="14" hidden="1" customHeight="1" outlineLevel="1" x14ac:dyDescent="0.2">
      <c r="A722" s="54" t="s">
        <v>274</v>
      </c>
      <c r="B722" s="9" t="s">
        <v>558</v>
      </c>
      <c r="C722" s="1">
        <f t="shared" si="218"/>
        <v>17945</v>
      </c>
      <c r="D722" s="7">
        <f>IF(N722&gt;0, RANK(N722,(N722:P722,Q722:AE722)),0)</f>
        <v>1</v>
      </c>
      <c r="E722" s="7">
        <f>IF(O722&gt;0,RANK(O722,(N722:P722,Q722:AE722)),0)</f>
        <v>2</v>
      </c>
      <c r="F722" s="7">
        <f t="shared" si="219"/>
        <v>0</v>
      </c>
      <c r="G722" s="1">
        <f t="shared" si="220"/>
        <v>8203</v>
      </c>
      <c r="H722" s="2">
        <f t="shared" si="226"/>
        <v>0.45711897464474782</v>
      </c>
      <c r="I722" s="8"/>
      <c r="J722" s="2">
        <f t="shared" si="221"/>
        <v>0.72616327667874059</v>
      </c>
      <c r="K722" s="2">
        <f t="shared" si="222"/>
        <v>0.26904430203399277</v>
      </c>
      <c r="L722" s="2">
        <f t="shared" si="223"/>
        <v>0</v>
      </c>
      <c r="M722" s="2">
        <f t="shared" si="224"/>
        <v>4.7924212872666461E-3</v>
      </c>
      <c r="N722" s="53">
        <v>13031</v>
      </c>
      <c r="O722" s="53">
        <v>4828</v>
      </c>
      <c r="X722" s="53">
        <v>52</v>
      </c>
      <c r="Y722" s="53">
        <v>34</v>
      </c>
      <c r="Z722" s="53"/>
      <c r="AA722" s="53"/>
      <c r="AB722" s="53"/>
      <c r="AG722" t="str">
        <f t="shared" si="227"/>
        <v>Melrose</v>
      </c>
      <c r="AH722" t="s">
        <v>1547</v>
      </c>
      <c r="AI722">
        <v>5</v>
      </c>
      <c r="AK722">
        <v>2</v>
      </c>
      <c r="AL722" s="91">
        <v>25</v>
      </c>
      <c r="AM722" s="93">
        <v>17</v>
      </c>
      <c r="AN722" s="93">
        <v>155</v>
      </c>
      <c r="AO722" s="96">
        <v>40115</v>
      </c>
      <c r="AP722" s="96">
        <f t="shared" si="228"/>
        <v>25017</v>
      </c>
      <c r="AQ722" t="s">
        <v>1921</v>
      </c>
      <c r="AR722">
        <f t="shared" si="225"/>
        <v>2540115</v>
      </c>
      <c r="AS722" s="1">
        <v>393</v>
      </c>
      <c r="AU722" s="1"/>
      <c r="AX722" s="117"/>
    </row>
    <row r="723" spans="1:50" ht="14" hidden="1" customHeight="1" outlineLevel="1" x14ac:dyDescent="0.2">
      <c r="A723" s="54" t="s">
        <v>2419</v>
      </c>
      <c r="B723" s="9" t="s">
        <v>558</v>
      </c>
      <c r="C723" s="1">
        <f t="shared" si="218"/>
        <v>3908</v>
      </c>
      <c r="D723" s="7">
        <f>IF(N723&gt;0, RANK(N723,(N723:P723,Q723:AE723)),0)</f>
        <v>1</v>
      </c>
      <c r="E723" s="7">
        <f>IF(O723&gt;0,RANK(O723,(N723:P723,Q723:AE723)),0)</f>
        <v>2</v>
      </c>
      <c r="F723" s="7">
        <f t="shared" si="219"/>
        <v>0</v>
      </c>
      <c r="G723" s="1">
        <f t="shared" si="220"/>
        <v>212</v>
      </c>
      <c r="H723" s="2">
        <f t="shared" si="226"/>
        <v>5.4247697031729783E-2</v>
      </c>
      <c r="I723" s="8"/>
      <c r="J723" s="2">
        <f t="shared" si="221"/>
        <v>0.52098259979529171</v>
      </c>
      <c r="K723" s="2">
        <f t="shared" si="222"/>
        <v>0.46673490276356194</v>
      </c>
      <c r="L723" s="2">
        <f t="shared" si="223"/>
        <v>0</v>
      </c>
      <c r="M723" s="2">
        <f t="shared" si="224"/>
        <v>1.2282497441146345E-2</v>
      </c>
      <c r="N723" s="53">
        <v>2036</v>
      </c>
      <c r="O723" s="53">
        <v>1824</v>
      </c>
      <c r="X723" s="53">
        <v>6</v>
      </c>
      <c r="Y723" s="53">
        <v>42</v>
      </c>
      <c r="Z723" s="53"/>
      <c r="AA723" s="53"/>
      <c r="AB723" s="53"/>
      <c r="AG723" t="str">
        <f t="shared" si="227"/>
        <v>Mendon</v>
      </c>
      <c r="AH723" s="9" t="s">
        <v>955</v>
      </c>
      <c r="AI723">
        <v>2</v>
      </c>
      <c r="AK723">
        <v>2</v>
      </c>
      <c r="AL723" s="91">
        <v>25</v>
      </c>
      <c r="AM723" s="93">
        <v>27</v>
      </c>
      <c r="AN723" s="93">
        <v>135</v>
      </c>
      <c r="AO723" s="96">
        <v>40255</v>
      </c>
      <c r="AP723" s="96">
        <f t="shared" si="228"/>
        <v>25027</v>
      </c>
      <c r="AQ723" t="s">
        <v>298</v>
      </c>
      <c r="AR723">
        <f t="shared" si="225"/>
        <v>2540255</v>
      </c>
      <c r="AS723" s="1">
        <v>86</v>
      </c>
      <c r="AU723" s="1"/>
      <c r="AX723" s="117"/>
    </row>
    <row r="724" spans="1:50" ht="14" hidden="1" customHeight="1" outlineLevel="1" x14ac:dyDescent="0.2">
      <c r="A724" s="54" t="s">
        <v>1333</v>
      </c>
      <c r="B724" s="9" t="s">
        <v>558</v>
      </c>
      <c r="C724" s="1">
        <f t="shared" si="218"/>
        <v>4337</v>
      </c>
      <c r="D724" s="7">
        <f>IF(N724&gt;0, RANK(N724,(N724:P724,Q724:AE724)),0)</f>
        <v>1</v>
      </c>
      <c r="E724" s="7">
        <f>IF(O724&gt;0,RANK(O724,(N724:P724,Q724:AE724)),0)</f>
        <v>2</v>
      </c>
      <c r="F724" s="7">
        <f t="shared" si="219"/>
        <v>0</v>
      </c>
      <c r="G724" s="1">
        <f t="shared" si="220"/>
        <v>771</v>
      </c>
      <c r="H724" s="2">
        <f t="shared" si="226"/>
        <v>0.17777265390823149</v>
      </c>
      <c r="I724" s="8"/>
      <c r="J724" s="2">
        <f t="shared" si="221"/>
        <v>0.58335254784413193</v>
      </c>
      <c r="K724" s="2">
        <f t="shared" si="222"/>
        <v>0.40557989393590038</v>
      </c>
      <c r="L724" s="2">
        <f t="shared" si="223"/>
        <v>0</v>
      </c>
      <c r="M724" s="2">
        <f t="shared" si="224"/>
        <v>1.1067558219967688E-2</v>
      </c>
      <c r="N724" s="53">
        <v>2530</v>
      </c>
      <c r="O724" s="53">
        <v>1759</v>
      </c>
      <c r="X724" s="53">
        <v>18</v>
      </c>
      <c r="Y724" s="53">
        <v>30</v>
      </c>
      <c r="Z724" s="53"/>
      <c r="AA724" s="53"/>
      <c r="AB724" s="53"/>
      <c r="AG724" t="str">
        <f t="shared" si="227"/>
        <v>Merrimac</v>
      </c>
      <c r="AH724" t="s">
        <v>2455</v>
      </c>
      <c r="AI724">
        <v>6</v>
      </c>
      <c r="AK724">
        <v>2</v>
      </c>
      <c r="AL724" s="91">
        <v>25</v>
      </c>
      <c r="AM724" s="93">
        <v>9</v>
      </c>
      <c r="AN724" s="93">
        <v>90</v>
      </c>
      <c r="AO724" s="96">
        <v>40430</v>
      </c>
      <c r="AP724" s="96">
        <f t="shared" si="228"/>
        <v>25009</v>
      </c>
      <c r="AQ724" t="s">
        <v>298</v>
      </c>
      <c r="AR724">
        <f t="shared" si="225"/>
        <v>2540430</v>
      </c>
      <c r="AS724" s="1">
        <v>84</v>
      </c>
      <c r="AU724" s="1"/>
      <c r="AX724" s="117"/>
    </row>
    <row r="725" spans="1:50" ht="14" hidden="1" customHeight="1" outlineLevel="1" x14ac:dyDescent="0.2">
      <c r="A725" s="54" t="s">
        <v>999</v>
      </c>
      <c r="B725" s="9" t="s">
        <v>558</v>
      </c>
      <c r="C725" s="1">
        <f t="shared" si="218"/>
        <v>25377</v>
      </c>
      <c r="D725" s="7">
        <f>IF(N725&gt;0, RANK(N725,(N725:P725,Q725:AE725)),0)</f>
        <v>1</v>
      </c>
      <c r="E725" s="7">
        <f>IF(O725&gt;0,RANK(O725,(N725:P725,Q725:AE725)),0)</f>
        <v>2</v>
      </c>
      <c r="F725" s="7">
        <f t="shared" si="219"/>
        <v>0</v>
      </c>
      <c r="G725" s="1">
        <f t="shared" si="220"/>
        <v>4668</v>
      </c>
      <c r="H725" s="2">
        <f t="shared" si="226"/>
        <v>0.18394609291878472</v>
      </c>
      <c r="I725" s="8"/>
      <c r="J725" s="2">
        <f t="shared" si="221"/>
        <v>0.58702762343854675</v>
      </c>
      <c r="K725" s="2">
        <f t="shared" si="222"/>
        <v>0.40308153051976198</v>
      </c>
      <c r="L725" s="2">
        <f t="shared" si="223"/>
        <v>0</v>
      </c>
      <c r="M725" s="2">
        <f t="shared" si="224"/>
        <v>9.8908460416912702E-3</v>
      </c>
      <c r="N725" s="53">
        <v>14897</v>
      </c>
      <c r="O725" s="53">
        <v>10229</v>
      </c>
      <c r="X725" s="53">
        <v>140</v>
      </c>
      <c r="Y725" s="53">
        <v>111</v>
      </c>
      <c r="Z725" s="53"/>
      <c r="AA725" s="53"/>
      <c r="AB725" s="53"/>
      <c r="AG725" t="str">
        <f t="shared" si="227"/>
        <v>Methuen</v>
      </c>
      <c r="AH725" t="s">
        <v>2455</v>
      </c>
      <c r="AI725">
        <v>3</v>
      </c>
      <c r="AK725">
        <v>2</v>
      </c>
      <c r="AL725" s="91">
        <v>25</v>
      </c>
      <c r="AM725" s="93">
        <v>9</v>
      </c>
      <c r="AN725" s="93">
        <v>95</v>
      </c>
      <c r="AO725" s="96">
        <v>40710</v>
      </c>
      <c r="AP725" s="96">
        <f t="shared" si="228"/>
        <v>25009</v>
      </c>
      <c r="AQ725" t="s">
        <v>1921</v>
      </c>
      <c r="AR725">
        <f t="shared" si="225"/>
        <v>2540710</v>
      </c>
      <c r="AS725" s="1">
        <v>719</v>
      </c>
      <c r="AU725" s="1"/>
      <c r="AX725" s="117"/>
    </row>
    <row r="726" spans="1:50" ht="14" hidden="1" customHeight="1" outlineLevel="1" x14ac:dyDescent="0.2">
      <c r="A726" s="54" t="s">
        <v>947</v>
      </c>
      <c r="B726" s="9" t="s">
        <v>558</v>
      </c>
      <c r="C726" s="1">
        <f t="shared" si="218"/>
        <v>13514</v>
      </c>
      <c r="D726" s="7">
        <f>IF(N726&gt;0, RANK(N726,(N726:P726,Q726:AE726)),0)</f>
        <v>2</v>
      </c>
      <c r="E726" s="7">
        <f>IF(O726&gt;0,RANK(O726,(N726:P726,Q726:AE726)),0)</f>
        <v>1</v>
      </c>
      <c r="F726" s="7">
        <f t="shared" si="219"/>
        <v>0</v>
      </c>
      <c r="G726" s="1">
        <f t="shared" si="220"/>
        <v>525</v>
      </c>
      <c r="H726" s="2">
        <f t="shared" si="226"/>
        <v>3.884860145034779E-2</v>
      </c>
      <c r="I726" s="8"/>
      <c r="J726" s="2">
        <f t="shared" si="221"/>
        <v>0.47476690839129793</v>
      </c>
      <c r="K726" s="2">
        <f t="shared" si="222"/>
        <v>0.51361550984164572</v>
      </c>
      <c r="L726" s="2">
        <f t="shared" si="223"/>
        <v>0</v>
      </c>
      <c r="M726" s="2">
        <f t="shared" si="224"/>
        <v>1.1617581767056295E-2</v>
      </c>
      <c r="N726" s="53">
        <v>6416</v>
      </c>
      <c r="O726" s="53">
        <v>6941</v>
      </c>
      <c r="X726" s="53">
        <v>8</v>
      </c>
      <c r="Y726" s="53">
        <v>149</v>
      </c>
      <c r="Z726" s="53"/>
      <c r="AA726" s="53"/>
      <c r="AB726" s="53"/>
      <c r="AG726" t="str">
        <f t="shared" si="227"/>
        <v>Middleborough</v>
      </c>
      <c r="AH726" t="s">
        <v>529</v>
      </c>
      <c r="AI726">
        <v>9</v>
      </c>
      <c r="AK726">
        <v>2</v>
      </c>
      <c r="AL726" s="91">
        <v>25</v>
      </c>
      <c r="AM726" s="93">
        <v>23</v>
      </c>
      <c r="AN726" s="93">
        <v>85</v>
      </c>
      <c r="AO726" s="96">
        <v>40850</v>
      </c>
      <c r="AP726" s="96">
        <f t="shared" si="228"/>
        <v>25023</v>
      </c>
      <c r="AQ726" t="s">
        <v>298</v>
      </c>
      <c r="AR726">
        <f t="shared" si="225"/>
        <v>2540850</v>
      </c>
      <c r="AS726" s="1">
        <v>409</v>
      </c>
      <c r="AU726" s="1"/>
      <c r="AX726" s="117"/>
    </row>
    <row r="727" spans="1:50" ht="14" hidden="1" customHeight="1" outlineLevel="1" x14ac:dyDescent="0.2">
      <c r="A727" s="54" t="s">
        <v>1721</v>
      </c>
      <c r="B727" s="9" t="s">
        <v>558</v>
      </c>
      <c r="C727" s="1">
        <f t="shared" si="218"/>
        <v>326</v>
      </c>
      <c r="D727" s="7">
        <f>IF(N727&gt;0, RANK(N727,(N727:P727,Q727:AE727)),0)</f>
        <v>1</v>
      </c>
      <c r="E727" s="7">
        <f>IF(O727&gt;0,RANK(O727,(N727:P727,Q727:AE727)),0)</f>
        <v>2</v>
      </c>
      <c r="F727" s="7">
        <f t="shared" si="219"/>
        <v>0</v>
      </c>
      <c r="G727" s="1">
        <f t="shared" si="220"/>
        <v>74</v>
      </c>
      <c r="H727" s="2">
        <f t="shared" si="226"/>
        <v>0.22699386503067484</v>
      </c>
      <c r="I727" s="8"/>
      <c r="J727" s="2">
        <f t="shared" si="221"/>
        <v>0.61349693251533743</v>
      </c>
      <c r="K727" s="2">
        <f t="shared" si="222"/>
        <v>0.38650306748466257</v>
      </c>
      <c r="L727" s="2">
        <f t="shared" si="223"/>
        <v>0</v>
      </c>
      <c r="M727" s="2">
        <f t="shared" si="224"/>
        <v>0</v>
      </c>
      <c r="N727" s="53">
        <v>200</v>
      </c>
      <c r="O727" s="53">
        <v>126</v>
      </c>
      <c r="X727" s="53">
        <v>0</v>
      </c>
      <c r="Y727" s="53">
        <v>0</v>
      </c>
      <c r="Z727" s="53"/>
      <c r="AA727" s="53"/>
      <c r="AB727" s="53"/>
      <c r="AG727" t="str">
        <f t="shared" si="227"/>
        <v>Middlefield</v>
      </c>
      <c r="AH727" t="s">
        <v>1975</v>
      </c>
      <c r="AI727">
        <v>1</v>
      </c>
      <c r="AK727">
        <v>2</v>
      </c>
      <c r="AL727" s="91">
        <v>25</v>
      </c>
      <c r="AM727" s="93">
        <v>15</v>
      </c>
      <c r="AN727" s="93">
        <v>55</v>
      </c>
      <c r="AO727" s="96">
        <v>40990</v>
      </c>
      <c r="AP727" s="96">
        <f t="shared" si="228"/>
        <v>25015</v>
      </c>
      <c r="AQ727" t="s">
        <v>298</v>
      </c>
      <c r="AR727">
        <f t="shared" si="225"/>
        <v>2540990</v>
      </c>
      <c r="AS727" s="1">
        <v>9</v>
      </c>
      <c r="AU727" s="1"/>
      <c r="AX727" s="117"/>
    </row>
    <row r="728" spans="1:50" ht="14" hidden="1" customHeight="1" outlineLevel="1" x14ac:dyDescent="0.2">
      <c r="A728" s="54" t="s">
        <v>349</v>
      </c>
      <c r="B728" s="9" t="s">
        <v>558</v>
      </c>
      <c r="C728" s="1">
        <f t="shared" si="218"/>
        <v>5779</v>
      </c>
      <c r="D728" s="7">
        <f>IF(N728&gt;0, RANK(N728,(N728:P728,Q728:AE728)),0)</f>
        <v>2</v>
      </c>
      <c r="E728" s="7">
        <f>IF(O728&gt;0,RANK(O728,(N728:P728,Q728:AE728)),0)</f>
        <v>1</v>
      </c>
      <c r="F728" s="7">
        <f t="shared" si="219"/>
        <v>0</v>
      </c>
      <c r="G728" s="1">
        <f t="shared" si="220"/>
        <v>146</v>
      </c>
      <c r="H728" s="2">
        <f t="shared" si="226"/>
        <v>2.5263886485551133E-2</v>
      </c>
      <c r="I728" s="8"/>
      <c r="J728" s="2">
        <f t="shared" si="221"/>
        <v>0.48087904481744248</v>
      </c>
      <c r="K728" s="2">
        <f t="shared" si="222"/>
        <v>0.50614293130299359</v>
      </c>
      <c r="L728" s="2">
        <f t="shared" si="223"/>
        <v>0</v>
      </c>
      <c r="M728" s="2">
        <f t="shared" si="224"/>
        <v>1.2978023879563927E-2</v>
      </c>
      <c r="N728" s="53">
        <v>2779</v>
      </c>
      <c r="O728" s="53">
        <v>2925</v>
      </c>
      <c r="X728" s="53">
        <v>1</v>
      </c>
      <c r="Y728" s="53">
        <v>74</v>
      </c>
      <c r="Z728" s="53"/>
      <c r="AA728" s="53"/>
      <c r="AB728" s="53"/>
      <c r="AG728" t="str">
        <f t="shared" si="227"/>
        <v>Middleton</v>
      </c>
      <c r="AH728" t="s">
        <v>2455</v>
      </c>
      <c r="AI728">
        <v>6</v>
      </c>
      <c r="AK728">
        <v>2</v>
      </c>
      <c r="AL728" s="91">
        <v>25</v>
      </c>
      <c r="AM728" s="93">
        <v>9</v>
      </c>
      <c r="AN728" s="93">
        <v>100</v>
      </c>
      <c r="AO728" s="96">
        <v>41095</v>
      </c>
      <c r="AP728" s="96">
        <f t="shared" si="228"/>
        <v>25009</v>
      </c>
      <c r="AQ728" t="s">
        <v>298</v>
      </c>
      <c r="AR728">
        <f t="shared" si="225"/>
        <v>2541095</v>
      </c>
      <c r="AS728" s="1">
        <v>126</v>
      </c>
      <c r="AU728" s="1"/>
      <c r="AX728" s="117"/>
    </row>
    <row r="729" spans="1:50" ht="14" hidden="1" customHeight="1" outlineLevel="1" x14ac:dyDescent="0.2">
      <c r="A729" s="54" t="s">
        <v>1871</v>
      </c>
      <c r="B729" s="9" t="s">
        <v>558</v>
      </c>
      <c r="C729" s="1">
        <f t="shared" si="218"/>
        <v>14314</v>
      </c>
      <c r="D729" s="7">
        <f>IF(N729&gt;0, RANK(N729,(N729:P729,Q729:AE729)),0)</f>
        <v>1</v>
      </c>
      <c r="E729" s="7">
        <f>IF(O729&gt;0,RANK(O729,(N729:P729,Q729:AE729)),0)</f>
        <v>2</v>
      </c>
      <c r="F729" s="7">
        <f t="shared" si="219"/>
        <v>0</v>
      </c>
      <c r="G729" s="1">
        <f t="shared" si="220"/>
        <v>3252</v>
      </c>
      <c r="H729" s="2">
        <f t="shared" si="226"/>
        <v>0.2271901634763169</v>
      </c>
      <c r="I729" s="8"/>
      <c r="J729" s="2">
        <f t="shared" si="221"/>
        <v>0.60996227469610176</v>
      </c>
      <c r="K729" s="2">
        <f t="shared" si="222"/>
        <v>0.38277211121978483</v>
      </c>
      <c r="L729" s="2">
        <f t="shared" si="223"/>
        <v>0</v>
      </c>
      <c r="M729" s="2">
        <f t="shared" si="224"/>
        <v>7.2656140841134143E-3</v>
      </c>
      <c r="N729" s="53">
        <v>8731</v>
      </c>
      <c r="O729" s="53">
        <v>5479</v>
      </c>
      <c r="X729" s="53">
        <v>24</v>
      </c>
      <c r="Y729" s="53">
        <v>80</v>
      </c>
      <c r="Z729" s="53"/>
      <c r="AA729" s="53"/>
      <c r="AB729" s="53"/>
      <c r="AG729" t="str">
        <f t="shared" si="227"/>
        <v>Milford</v>
      </c>
      <c r="AH729" s="9" t="s">
        <v>955</v>
      </c>
      <c r="AI729">
        <v>4</v>
      </c>
      <c r="AK729">
        <v>2</v>
      </c>
      <c r="AL729" s="91">
        <v>25</v>
      </c>
      <c r="AM729" s="93">
        <v>27</v>
      </c>
      <c r="AN729" s="93">
        <v>140</v>
      </c>
      <c r="AO729" s="96">
        <v>41165</v>
      </c>
      <c r="AP729" s="96">
        <f t="shared" si="228"/>
        <v>25027</v>
      </c>
      <c r="AQ729" t="s">
        <v>298</v>
      </c>
      <c r="AR729">
        <f t="shared" si="225"/>
        <v>2541165</v>
      </c>
      <c r="AS729" s="1">
        <v>362</v>
      </c>
      <c r="AU729" s="1"/>
      <c r="AX729" s="117"/>
    </row>
    <row r="730" spans="1:50" ht="14" hidden="1" customHeight="1" outlineLevel="1" x14ac:dyDescent="0.2">
      <c r="A730" s="54" t="s">
        <v>1682</v>
      </c>
      <c r="B730" s="9" t="s">
        <v>558</v>
      </c>
      <c r="C730" s="1">
        <f t="shared" si="218"/>
        <v>8005</v>
      </c>
      <c r="D730" s="7">
        <f>IF(N730&gt;0, RANK(N730,(N730:P730,Q730:AE730)),0)</f>
        <v>1</v>
      </c>
      <c r="E730" s="7">
        <f>IF(O730&gt;0,RANK(O730,(N730:P730,Q730:AE730)),0)</f>
        <v>2</v>
      </c>
      <c r="F730" s="7">
        <f t="shared" si="219"/>
        <v>0</v>
      </c>
      <c r="G730" s="1">
        <f t="shared" si="220"/>
        <v>681</v>
      </c>
      <c r="H730" s="2">
        <f t="shared" si="226"/>
        <v>8.5071830106183632E-2</v>
      </c>
      <c r="I730" s="8"/>
      <c r="J730" s="2">
        <f t="shared" si="221"/>
        <v>0.53691442848219861</v>
      </c>
      <c r="K730" s="2">
        <f t="shared" si="222"/>
        <v>0.45184259837601498</v>
      </c>
      <c r="L730" s="2">
        <f t="shared" si="223"/>
        <v>0</v>
      </c>
      <c r="M730" s="2">
        <f t="shared" si="224"/>
        <v>1.1242973141786405E-2</v>
      </c>
      <c r="N730" s="53">
        <v>4298</v>
      </c>
      <c r="O730" s="53">
        <v>3617</v>
      </c>
      <c r="X730" s="53">
        <v>4</v>
      </c>
      <c r="Y730" s="53">
        <v>86</v>
      </c>
      <c r="Z730" s="53"/>
      <c r="AA730" s="53"/>
      <c r="AB730" s="53"/>
      <c r="AG730" t="str">
        <f t="shared" si="227"/>
        <v>Millbury</v>
      </c>
      <c r="AH730" s="9" t="s">
        <v>955</v>
      </c>
      <c r="AI730">
        <v>2</v>
      </c>
      <c r="AK730">
        <v>2</v>
      </c>
      <c r="AL730" s="91">
        <v>25</v>
      </c>
      <c r="AM730" s="93">
        <v>27</v>
      </c>
      <c r="AN730" s="93">
        <v>145</v>
      </c>
      <c r="AO730" s="96">
        <v>41340</v>
      </c>
      <c r="AP730" s="96">
        <f t="shared" si="228"/>
        <v>25027</v>
      </c>
      <c r="AQ730" t="s">
        <v>298</v>
      </c>
      <c r="AR730">
        <f t="shared" si="225"/>
        <v>2541340</v>
      </c>
      <c r="AS730" s="1">
        <v>208</v>
      </c>
      <c r="AU730" s="1"/>
      <c r="AX730" s="117"/>
    </row>
    <row r="731" spans="1:50" ht="14" hidden="1" customHeight="1" outlineLevel="1" x14ac:dyDescent="0.2">
      <c r="A731" s="54" t="s">
        <v>924</v>
      </c>
      <c r="B731" s="9" t="s">
        <v>558</v>
      </c>
      <c r="C731" s="1">
        <f t="shared" si="218"/>
        <v>5561</v>
      </c>
      <c r="D731" s="7">
        <f>IF(N731&gt;0, RANK(N731,(N731:P731,Q731:AE731)),0)</f>
        <v>1</v>
      </c>
      <c r="E731" s="7">
        <f>IF(O731&gt;0,RANK(O731,(N731:P731,Q731:AE731)),0)</f>
        <v>2</v>
      </c>
      <c r="F731" s="7">
        <f t="shared" si="219"/>
        <v>0</v>
      </c>
      <c r="G731" s="1">
        <f t="shared" si="220"/>
        <v>1098</v>
      </c>
      <c r="H731" s="2">
        <f t="shared" si="226"/>
        <v>0.19744650242762093</v>
      </c>
      <c r="I731" s="8"/>
      <c r="J731" s="2">
        <f t="shared" si="221"/>
        <v>0.59557633519151232</v>
      </c>
      <c r="K731" s="2">
        <f t="shared" si="222"/>
        <v>0.39812983276389141</v>
      </c>
      <c r="L731" s="2">
        <f t="shared" si="223"/>
        <v>0</v>
      </c>
      <c r="M731" s="2">
        <f t="shared" si="224"/>
        <v>6.2938320445962703E-3</v>
      </c>
      <c r="N731" s="53">
        <v>3312</v>
      </c>
      <c r="O731" s="53">
        <v>2214</v>
      </c>
      <c r="X731" s="53">
        <v>3</v>
      </c>
      <c r="Y731" s="53">
        <v>32</v>
      </c>
      <c r="Z731" s="53"/>
      <c r="AA731" s="53"/>
      <c r="AB731" s="53"/>
      <c r="AG731" t="str">
        <f t="shared" si="227"/>
        <v>Millis</v>
      </c>
      <c r="AH731" t="s">
        <v>2285</v>
      </c>
      <c r="AI731">
        <v>4</v>
      </c>
      <c r="AK731">
        <v>2</v>
      </c>
      <c r="AL731" s="91">
        <v>25</v>
      </c>
      <c r="AM731" s="93">
        <v>21</v>
      </c>
      <c r="AN731" s="93">
        <v>70</v>
      </c>
      <c r="AO731" s="96">
        <v>41515</v>
      </c>
      <c r="AP731" s="96">
        <f t="shared" si="228"/>
        <v>25021</v>
      </c>
      <c r="AQ731" t="s">
        <v>298</v>
      </c>
      <c r="AR731">
        <f t="shared" si="225"/>
        <v>2541515</v>
      </c>
      <c r="AS731" s="1">
        <v>116</v>
      </c>
      <c r="AU731" s="1"/>
      <c r="AX731" s="117"/>
    </row>
    <row r="732" spans="1:50" ht="14" hidden="1" customHeight="1" outlineLevel="1" x14ac:dyDescent="0.2">
      <c r="A732" s="54" t="s">
        <v>1879</v>
      </c>
      <c r="B732" s="9" t="s">
        <v>558</v>
      </c>
      <c r="C732" s="1">
        <f t="shared" si="218"/>
        <v>1812</v>
      </c>
      <c r="D732" s="7">
        <f>IF(N732&gt;0, RANK(N732,(N732:P732,Q732:AE732)),0)</f>
        <v>2</v>
      </c>
      <c r="E732" s="7">
        <f>IF(O732&gt;0,RANK(O732,(N732:P732,Q732:AE732)),0)</f>
        <v>1</v>
      </c>
      <c r="F732" s="7">
        <f t="shared" si="219"/>
        <v>0</v>
      </c>
      <c r="G732" s="1">
        <f t="shared" si="220"/>
        <v>128</v>
      </c>
      <c r="H732" s="2">
        <f t="shared" si="226"/>
        <v>7.0640176600441501E-2</v>
      </c>
      <c r="I732" s="8"/>
      <c r="J732" s="2">
        <f t="shared" si="221"/>
        <v>0.46081677704194263</v>
      </c>
      <c r="K732" s="2">
        <f t="shared" si="222"/>
        <v>0.5314569536423841</v>
      </c>
      <c r="L732" s="2">
        <f t="shared" si="223"/>
        <v>0</v>
      </c>
      <c r="M732" s="2">
        <f t="shared" si="224"/>
        <v>7.7262693156732176E-3</v>
      </c>
      <c r="N732" s="53">
        <v>835</v>
      </c>
      <c r="O732" s="53">
        <v>963</v>
      </c>
      <c r="X732" s="53">
        <v>1</v>
      </c>
      <c r="Y732" s="53">
        <v>13</v>
      </c>
      <c r="Z732" s="53"/>
      <c r="AA732" s="53"/>
      <c r="AB732" s="53"/>
      <c r="AG732" t="str">
        <f t="shared" si="227"/>
        <v>Millville</v>
      </c>
      <c r="AH732" s="9" t="s">
        <v>955</v>
      </c>
      <c r="AI732">
        <v>2</v>
      </c>
      <c r="AK732">
        <v>2</v>
      </c>
      <c r="AL732" s="91">
        <v>25</v>
      </c>
      <c r="AM732" s="93">
        <v>27</v>
      </c>
      <c r="AN732" s="93">
        <v>150</v>
      </c>
      <c r="AO732" s="96">
        <v>41585</v>
      </c>
      <c r="AP732" s="96">
        <f t="shared" si="228"/>
        <v>25027</v>
      </c>
      <c r="AQ732" t="s">
        <v>298</v>
      </c>
      <c r="AR732">
        <f t="shared" si="225"/>
        <v>2541585</v>
      </c>
      <c r="AS732" s="1">
        <v>44</v>
      </c>
      <c r="AU732" s="1"/>
      <c r="AX732" s="117"/>
    </row>
    <row r="733" spans="1:50" ht="14" hidden="1" customHeight="1" outlineLevel="1" x14ac:dyDescent="0.2">
      <c r="A733" s="54" t="s">
        <v>2157</v>
      </c>
      <c r="B733" s="9" t="s">
        <v>558</v>
      </c>
      <c r="C733" s="1">
        <f t="shared" si="218"/>
        <v>17309</v>
      </c>
      <c r="D733" s="7">
        <f>IF(N733&gt;0, RANK(N733,(N733:P733,Q733:AE733)),0)</f>
        <v>1</v>
      </c>
      <c r="E733" s="7">
        <f>IF(O733&gt;0,RANK(O733,(N733:P733,Q733:AE733)),0)</f>
        <v>2</v>
      </c>
      <c r="F733" s="7">
        <f t="shared" si="219"/>
        <v>0</v>
      </c>
      <c r="G733" s="1">
        <f t="shared" si="220"/>
        <v>7667</v>
      </c>
      <c r="H733" s="2">
        <f t="shared" si="226"/>
        <v>0.44294875498295683</v>
      </c>
      <c r="I733" s="8"/>
      <c r="J733" s="2">
        <f t="shared" si="221"/>
        <v>0.71881680050840602</v>
      </c>
      <c r="K733" s="2">
        <f t="shared" si="222"/>
        <v>0.27586804552544919</v>
      </c>
      <c r="L733" s="2">
        <f t="shared" si="223"/>
        <v>0</v>
      </c>
      <c r="M733" s="2">
        <f t="shared" si="224"/>
        <v>5.3151539661447922E-3</v>
      </c>
      <c r="N733" s="53">
        <v>12442</v>
      </c>
      <c r="O733" s="53">
        <v>4775</v>
      </c>
      <c r="X733" s="53">
        <v>33</v>
      </c>
      <c r="Y733" s="53">
        <v>59</v>
      </c>
      <c r="Z733" s="53"/>
      <c r="AA733" s="53"/>
      <c r="AB733" s="53"/>
      <c r="AG733" t="str">
        <f t="shared" si="227"/>
        <v>Milton</v>
      </c>
      <c r="AH733" t="s">
        <v>2285</v>
      </c>
      <c r="AK733">
        <v>2</v>
      </c>
      <c r="AL733" s="91">
        <v>25</v>
      </c>
      <c r="AM733" s="93">
        <v>21</v>
      </c>
      <c r="AN733" s="93">
        <v>75</v>
      </c>
      <c r="AO733" s="96">
        <v>41690</v>
      </c>
      <c r="AP733" s="96">
        <f t="shared" si="228"/>
        <v>25021</v>
      </c>
      <c r="AQ733" t="s">
        <v>298</v>
      </c>
      <c r="AR733">
        <f t="shared" si="225"/>
        <v>2541690</v>
      </c>
      <c r="AS733" s="1">
        <v>475</v>
      </c>
      <c r="AU733" s="1"/>
      <c r="AX733" s="117"/>
    </row>
    <row r="734" spans="1:50" ht="14" hidden="1" customHeight="1" outlineLevel="1" x14ac:dyDescent="0.2">
      <c r="A734" s="54" t="s">
        <v>2525</v>
      </c>
      <c r="B734" s="9" t="s">
        <v>558</v>
      </c>
      <c r="C734" s="1">
        <f t="shared" si="218"/>
        <v>59</v>
      </c>
      <c r="D734" s="7">
        <f>IF(N734&gt;0, RANK(N734,(N734:P734,Q734:AE734)),0)</f>
        <v>2</v>
      </c>
      <c r="E734" s="7">
        <f>IF(O734&gt;0,RANK(O734,(N734:P734,Q734:AE734)),0)</f>
        <v>1</v>
      </c>
      <c r="F734" s="7">
        <f t="shared" si="219"/>
        <v>0</v>
      </c>
      <c r="G734" s="1">
        <f t="shared" si="220"/>
        <v>12</v>
      </c>
      <c r="H734" s="2">
        <f t="shared" si="226"/>
        <v>0.20338983050847459</v>
      </c>
      <c r="I734" s="8"/>
      <c r="J734" s="2">
        <f t="shared" si="221"/>
        <v>0.38983050847457629</v>
      </c>
      <c r="K734" s="2">
        <f t="shared" si="222"/>
        <v>0.59322033898305082</v>
      </c>
      <c r="L734" s="2">
        <f t="shared" si="223"/>
        <v>0</v>
      </c>
      <c r="M734" s="2">
        <f t="shared" si="224"/>
        <v>1.6949152542372836E-2</v>
      </c>
      <c r="N734" s="53">
        <v>23</v>
      </c>
      <c r="O734" s="53">
        <v>35</v>
      </c>
      <c r="X734" s="53">
        <v>0</v>
      </c>
      <c r="Y734" s="53">
        <v>1</v>
      </c>
      <c r="Z734" s="53"/>
      <c r="AA734" s="53"/>
      <c r="AB734" s="53"/>
      <c r="AG734" t="str">
        <f t="shared" si="227"/>
        <v>Monroe</v>
      </c>
      <c r="AH734" t="s">
        <v>2356</v>
      </c>
      <c r="AI734">
        <v>1</v>
      </c>
      <c r="AK734">
        <v>2</v>
      </c>
      <c r="AL734" s="91">
        <v>25</v>
      </c>
      <c r="AM734" s="93">
        <v>11</v>
      </c>
      <c r="AN734" s="93">
        <v>75</v>
      </c>
      <c r="AO734" s="96">
        <v>42040</v>
      </c>
      <c r="AP734" s="96">
        <f t="shared" si="228"/>
        <v>25011</v>
      </c>
      <c r="AQ734" t="s">
        <v>298</v>
      </c>
      <c r="AR734">
        <f t="shared" si="225"/>
        <v>2542040</v>
      </c>
      <c r="AS734" s="1">
        <v>1</v>
      </c>
      <c r="AU734" s="1"/>
      <c r="AX734" s="117"/>
    </row>
    <row r="735" spans="1:50" ht="14" hidden="1" customHeight="1" outlineLevel="1" x14ac:dyDescent="0.2">
      <c r="A735" s="54" t="s">
        <v>2100</v>
      </c>
      <c r="B735" s="9" t="s">
        <v>558</v>
      </c>
      <c r="C735" s="1">
        <f t="shared" si="218"/>
        <v>5051</v>
      </c>
      <c r="D735" s="7">
        <f>IF(N735&gt;0, RANK(N735,(N735:P735,Q735:AE735)),0)</f>
        <v>2</v>
      </c>
      <c r="E735" s="7">
        <f>IF(O735&gt;0,RANK(O735,(N735:P735,Q735:AE735)),0)</f>
        <v>1</v>
      </c>
      <c r="F735" s="7">
        <f t="shared" si="219"/>
        <v>0</v>
      </c>
      <c r="G735" s="1">
        <f t="shared" si="220"/>
        <v>57</v>
      </c>
      <c r="H735" s="2">
        <f t="shared" si="226"/>
        <v>1.1284894080380123E-2</v>
      </c>
      <c r="I735" s="8"/>
      <c r="J735" s="2">
        <f t="shared" si="221"/>
        <v>0.48723025143535931</v>
      </c>
      <c r="K735" s="2">
        <f t="shared" si="222"/>
        <v>0.49851514551573944</v>
      </c>
      <c r="L735" s="2">
        <f t="shared" si="223"/>
        <v>0</v>
      </c>
      <c r="M735" s="2">
        <f t="shared" si="224"/>
        <v>1.4254603048901304E-2</v>
      </c>
      <c r="N735" s="53">
        <v>2461</v>
      </c>
      <c r="O735" s="53">
        <v>2518</v>
      </c>
      <c r="X735" s="53">
        <v>26</v>
      </c>
      <c r="Y735" s="53">
        <v>46</v>
      </c>
      <c r="Z735" s="53"/>
      <c r="AA735" s="53"/>
      <c r="AB735" s="53"/>
      <c r="AG735" t="str">
        <f t="shared" si="227"/>
        <v>Monson</v>
      </c>
      <c r="AH735" t="s">
        <v>130</v>
      </c>
      <c r="AI735">
        <v>1</v>
      </c>
      <c r="AK735">
        <v>2</v>
      </c>
      <c r="AL735" s="91">
        <v>25</v>
      </c>
      <c r="AM735" s="93">
        <v>13</v>
      </c>
      <c r="AN735" s="93">
        <v>65</v>
      </c>
      <c r="AO735" s="96">
        <v>42145</v>
      </c>
      <c r="AP735" s="96">
        <f t="shared" si="228"/>
        <v>25013</v>
      </c>
      <c r="AQ735" t="s">
        <v>298</v>
      </c>
      <c r="AR735">
        <f t="shared" si="225"/>
        <v>2542145</v>
      </c>
      <c r="AS735" s="1">
        <v>154</v>
      </c>
      <c r="AU735" s="1"/>
      <c r="AX735" s="117"/>
    </row>
    <row r="736" spans="1:50" ht="14" hidden="1" customHeight="1" outlineLevel="1" x14ac:dyDescent="0.2">
      <c r="A736" s="54" t="s">
        <v>122</v>
      </c>
      <c r="B736" s="9" t="s">
        <v>558</v>
      </c>
      <c r="C736" s="1">
        <f t="shared" si="218"/>
        <v>4844</v>
      </c>
      <c r="D736" s="7">
        <f>IF(N736&gt;0, RANK(N736,(N736:P736,Q736:AE736)),0)</f>
        <v>1</v>
      </c>
      <c r="E736" s="7">
        <f>IF(O736&gt;0,RANK(O736,(N736:P736,Q736:AE736)),0)</f>
        <v>2</v>
      </c>
      <c r="F736" s="7">
        <f t="shared" si="219"/>
        <v>0</v>
      </c>
      <c r="G736" s="1">
        <f t="shared" si="220"/>
        <v>2378</v>
      </c>
      <c r="H736" s="2">
        <f t="shared" si="226"/>
        <v>0.49091659785301406</v>
      </c>
      <c r="I736" s="8"/>
      <c r="J736" s="2">
        <f t="shared" si="221"/>
        <v>0.73554913294797686</v>
      </c>
      <c r="K736" s="2">
        <f t="shared" si="222"/>
        <v>0.24463253509496283</v>
      </c>
      <c r="L736" s="2">
        <f t="shared" si="223"/>
        <v>0</v>
      </c>
      <c r="M736" s="2">
        <f t="shared" si="224"/>
        <v>1.9818331957060314E-2</v>
      </c>
      <c r="N736" s="53">
        <v>3563</v>
      </c>
      <c r="O736" s="53">
        <v>1185</v>
      </c>
      <c r="X736" s="53">
        <v>17</v>
      </c>
      <c r="Y736" s="53">
        <v>79</v>
      </c>
      <c r="Z736" s="53"/>
      <c r="AA736" s="53"/>
      <c r="AB736" s="53"/>
      <c r="AG736" t="str">
        <f t="shared" si="227"/>
        <v>Montague</v>
      </c>
      <c r="AH736" t="s">
        <v>2356</v>
      </c>
      <c r="AI736">
        <v>2</v>
      </c>
      <c r="AK736">
        <v>2</v>
      </c>
      <c r="AL736" s="91">
        <v>25</v>
      </c>
      <c r="AM736" s="93">
        <v>11</v>
      </c>
      <c r="AN736" s="93">
        <v>80</v>
      </c>
      <c r="AO736" s="96">
        <v>42285</v>
      </c>
      <c r="AP736" s="96">
        <f t="shared" si="228"/>
        <v>25011</v>
      </c>
      <c r="AQ736" t="s">
        <v>298</v>
      </c>
      <c r="AR736">
        <f t="shared" si="225"/>
        <v>2542285</v>
      </c>
      <c r="AS736" s="1">
        <v>81</v>
      </c>
      <c r="AU736" s="1"/>
      <c r="AX736" s="117"/>
    </row>
    <row r="737" spans="1:50" ht="14" hidden="1" customHeight="1" outlineLevel="1" x14ac:dyDescent="0.2">
      <c r="A737" s="54" t="s">
        <v>1663</v>
      </c>
      <c r="B737" s="9" t="s">
        <v>558</v>
      </c>
      <c r="C737" s="1">
        <f t="shared" ref="C737:C800" si="229">SUM(N737:AE737)</f>
        <v>577</v>
      </c>
      <c r="D737" s="7">
        <f>IF(N737&gt;0, RANK(N737,(N737:P737,Q737:AE737)),0)</f>
        <v>1</v>
      </c>
      <c r="E737" s="7">
        <f>IF(O737&gt;0,RANK(O737,(N737:P737,Q737:AE737)),0)</f>
        <v>2</v>
      </c>
      <c r="F737" s="7">
        <f t="shared" ref="F737:F800" si="230">IF(P737&gt;0,RANK(P737,(N737:AE737)),0)</f>
        <v>0</v>
      </c>
      <c r="G737" s="1">
        <f t="shared" ref="G737:G800" si="231">IF(C737&gt;0,MAX(N737:Z737)-LARGE(N737:Z737,2),0)</f>
        <v>351</v>
      </c>
      <c r="H737" s="2">
        <f t="shared" si="226"/>
        <v>0.60831889081455803</v>
      </c>
      <c r="I737" s="8"/>
      <c r="J737" s="2">
        <f t="shared" ref="J737:J800" si="232">IF(C737=0,"-",N737/C737)</f>
        <v>0.8024263431542461</v>
      </c>
      <c r="K737" s="2">
        <f t="shared" ref="K737:K800" si="233">IF(C737=0,"-",O737/C737)</f>
        <v>0.19410745233968804</v>
      </c>
      <c r="L737" s="2">
        <f t="shared" ref="L737:L800" si="234">IF(C737=0,"-",P737/C737)</f>
        <v>0</v>
      </c>
      <c r="M737" s="2">
        <f t="shared" ref="M737:M800" si="235">IF(C737=0,"-",(1-J737-K737-L737))</f>
        <v>3.4662045060658564E-3</v>
      </c>
      <c r="N737" s="53">
        <v>463</v>
      </c>
      <c r="O737" s="53">
        <v>112</v>
      </c>
      <c r="X737" s="53">
        <v>0</v>
      </c>
      <c r="Y737" s="53">
        <v>2</v>
      </c>
      <c r="Z737" s="53"/>
      <c r="AA737" s="53"/>
      <c r="AB737" s="53"/>
      <c r="AG737" t="str">
        <f t="shared" si="227"/>
        <v>Monterey</v>
      </c>
      <c r="AH737" t="s">
        <v>1310</v>
      </c>
      <c r="AI737">
        <v>1</v>
      </c>
      <c r="AK737">
        <v>2</v>
      </c>
      <c r="AL737" s="91">
        <v>25</v>
      </c>
      <c r="AM737" s="93">
        <v>3</v>
      </c>
      <c r="AN737" s="93">
        <v>75</v>
      </c>
      <c r="AO737" s="96">
        <v>42460</v>
      </c>
      <c r="AP737" s="96">
        <f t="shared" si="228"/>
        <v>25003</v>
      </c>
      <c r="AQ737" t="s">
        <v>298</v>
      </c>
      <c r="AR737">
        <f t="shared" ref="AR737:AR800" si="236">AL737*100000+AO737</f>
        <v>2542460</v>
      </c>
      <c r="AS737" s="1">
        <v>19</v>
      </c>
      <c r="AU737" s="1"/>
      <c r="AX737" s="117"/>
    </row>
    <row r="738" spans="1:50" ht="14" hidden="1" customHeight="1" outlineLevel="1" x14ac:dyDescent="0.2">
      <c r="A738" s="54" t="s">
        <v>727</v>
      </c>
      <c r="B738" s="9" t="s">
        <v>558</v>
      </c>
      <c r="C738" s="1">
        <f t="shared" si="229"/>
        <v>548</v>
      </c>
      <c r="D738" s="7">
        <f>IF(N738&gt;0, RANK(N738,(N738:P738,Q738:AE738)),0)</f>
        <v>2</v>
      </c>
      <c r="E738" s="7">
        <f>IF(O738&gt;0,RANK(O738,(N738:P738,Q738:AE738)),0)</f>
        <v>1</v>
      </c>
      <c r="F738" s="7">
        <f t="shared" si="230"/>
        <v>0</v>
      </c>
      <c r="G738" s="1">
        <f t="shared" si="231"/>
        <v>88</v>
      </c>
      <c r="H738" s="2">
        <f t="shared" si="226"/>
        <v>0.16058394160583941</v>
      </c>
      <c r="I738" s="8"/>
      <c r="J738" s="2">
        <f t="shared" si="232"/>
        <v>0.41058394160583944</v>
      </c>
      <c r="K738" s="2">
        <f t="shared" si="233"/>
        <v>0.57116788321167888</v>
      </c>
      <c r="L738" s="2">
        <f t="shared" si="234"/>
        <v>0</v>
      </c>
      <c r="M738" s="2">
        <f t="shared" si="235"/>
        <v>1.8248175182481674E-2</v>
      </c>
      <c r="N738" s="53">
        <v>225</v>
      </c>
      <c r="O738" s="53">
        <v>313</v>
      </c>
      <c r="X738" s="53">
        <v>0</v>
      </c>
      <c r="Y738" s="53">
        <v>10</v>
      </c>
      <c r="Z738" s="53"/>
      <c r="AA738" s="53"/>
      <c r="AB738" s="53"/>
      <c r="AG738" t="str">
        <f t="shared" si="227"/>
        <v>Montgomery</v>
      </c>
      <c r="AH738" t="s">
        <v>130</v>
      </c>
      <c r="AI738">
        <v>1</v>
      </c>
      <c r="AK738">
        <v>2</v>
      </c>
      <c r="AL738" s="91">
        <v>25</v>
      </c>
      <c r="AM738" s="93">
        <v>13</v>
      </c>
      <c r="AN738" s="93">
        <v>70</v>
      </c>
      <c r="AO738" s="96">
        <v>42530</v>
      </c>
      <c r="AP738" s="96">
        <f t="shared" si="228"/>
        <v>25013</v>
      </c>
      <c r="AQ738" t="s">
        <v>298</v>
      </c>
      <c r="AR738">
        <f t="shared" si="236"/>
        <v>2542530</v>
      </c>
      <c r="AS738" s="1">
        <v>17</v>
      </c>
      <c r="AU738" s="1"/>
      <c r="AX738" s="117"/>
    </row>
    <row r="739" spans="1:50" ht="14" hidden="1" customHeight="1" outlineLevel="1" x14ac:dyDescent="0.2">
      <c r="A739" s="54" t="s">
        <v>962</v>
      </c>
      <c r="B739" s="9" t="s">
        <v>558</v>
      </c>
      <c r="C739" s="1">
        <f t="shared" si="229"/>
        <v>124</v>
      </c>
      <c r="D739" s="7">
        <f>IF(N739&gt;0, RANK(N739,(N739:P739,Q739:AE739)),0)</f>
        <v>1</v>
      </c>
      <c r="E739" s="7">
        <f>IF(O739&gt;0,RANK(O739,(N739:P739,Q739:AE739)),0)</f>
        <v>2</v>
      </c>
      <c r="F739" s="7">
        <f t="shared" si="230"/>
        <v>0</v>
      </c>
      <c r="G739" s="1">
        <f t="shared" si="231"/>
        <v>84</v>
      </c>
      <c r="H739" s="2">
        <f t="shared" si="226"/>
        <v>0.67741935483870963</v>
      </c>
      <c r="I739" s="8"/>
      <c r="J739" s="2">
        <f t="shared" si="232"/>
        <v>0.83870967741935487</v>
      </c>
      <c r="K739" s="2">
        <f t="shared" si="233"/>
        <v>0.16129032258064516</v>
      </c>
      <c r="L739" s="2">
        <f t="shared" si="234"/>
        <v>0</v>
      </c>
      <c r="M739" s="2">
        <f t="shared" si="235"/>
        <v>-2.7755575615628914E-17</v>
      </c>
      <c r="N739" s="53">
        <v>104</v>
      </c>
      <c r="O739" s="53">
        <v>20</v>
      </c>
      <c r="X739" s="53">
        <v>0</v>
      </c>
      <c r="Y739" s="53">
        <v>0</v>
      </c>
      <c r="Z739" s="53"/>
      <c r="AA739" s="53"/>
      <c r="AB739" s="53"/>
      <c r="AG739" t="str">
        <f t="shared" si="227"/>
        <v>Mt. Washington</v>
      </c>
      <c r="AH739" t="s">
        <v>1310</v>
      </c>
      <c r="AI739">
        <v>1</v>
      </c>
      <c r="AK739">
        <v>2</v>
      </c>
      <c r="AL739" s="91">
        <v>25</v>
      </c>
      <c r="AM739" s="93">
        <v>3</v>
      </c>
      <c r="AN739" s="93">
        <v>80</v>
      </c>
      <c r="AO739" s="96">
        <v>43300</v>
      </c>
      <c r="AP739" s="96">
        <f t="shared" si="228"/>
        <v>25003</v>
      </c>
      <c r="AQ739" t="s">
        <v>298</v>
      </c>
      <c r="AR739">
        <f t="shared" si="236"/>
        <v>2543300</v>
      </c>
      <c r="AS739" s="1">
        <v>4</v>
      </c>
      <c r="AU739" s="1"/>
      <c r="AX739" s="117"/>
    </row>
    <row r="740" spans="1:50" ht="14" hidden="1" customHeight="1" outlineLevel="1" x14ac:dyDescent="0.2">
      <c r="A740" s="54" t="s">
        <v>948</v>
      </c>
      <c r="B740" s="9" t="s">
        <v>558</v>
      </c>
      <c r="C740" s="1">
        <f t="shared" si="229"/>
        <v>2476</v>
      </c>
      <c r="D740" s="7">
        <f>IF(N740&gt;0, RANK(N740,(N740:P740,Q740:AE740)),0)</f>
        <v>1</v>
      </c>
      <c r="E740" s="7">
        <f>IF(O740&gt;0,RANK(O740,(N740:P740,Q740:AE740)),0)</f>
        <v>2</v>
      </c>
      <c r="F740" s="7">
        <f t="shared" si="230"/>
        <v>0</v>
      </c>
      <c r="G740" s="1">
        <f t="shared" si="231"/>
        <v>782</v>
      </c>
      <c r="H740" s="2">
        <f t="shared" si="226"/>
        <v>0.31583198707592891</v>
      </c>
      <c r="I740" s="8"/>
      <c r="J740" s="2">
        <f t="shared" si="232"/>
        <v>0.65347334410339253</v>
      </c>
      <c r="K740" s="2">
        <f t="shared" si="233"/>
        <v>0.33764135702746367</v>
      </c>
      <c r="L740" s="2">
        <f t="shared" si="234"/>
        <v>0</v>
      </c>
      <c r="M740" s="2">
        <f t="shared" si="235"/>
        <v>8.8852988691437984E-3</v>
      </c>
      <c r="N740" s="53">
        <v>1618</v>
      </c>
      <c r="O740" s="53">
        <v>836</v>
      </c>
      <c r="X740" s="53">
        <v>4</v>
      </c>
      <c r="Y740" s="53">
        <v>18</v>
      </c>
      <c r="Z740" s="53"/>
      <c r="AA740" s="53"/>
      <c r="AB740" s="53"/>
      <c r="AG740" t="str">
        <f t="shared" si="227"/>
        <v>Nahant</v>
      </c>
      <c r="AH740" t="s">
        <v>2455</v>
      </c>
      <c r="AI740">
        <v>6</v>
      </c>
      <c r="AK740">
        <v>2</v>
      </c>
      <c r="AL740" s="91">
        <v>25</v>
      </c>
      <c r="AM740" s="93">
        <v>9</v>
      </c>
      <c r="AN740" s="93">
        <v>105</v>
      </c>
      <c r="AO740" s="96">
        <v>43580</v>
      </c>
      <c r="AP740" s="96">
        <f t="shared" si="228"/>
        <v>25009</v>
      </c>
      <c r="AQ740" t="s">
        <v>298</v>
      </c>
      <c r="AR740">
        <f t="shared" si="236"/>
        <v>2543580</v>
      </c>
      <c r="AS740" s="1">
        <v>57</v>
      </c>
      <c r="AU740" s="1"/>
      <c r="AX740" s="117"/>
    </row>
    <row r="741" spans="1:50" ht="14" hidden="1" customHeight="1" outlineLevel="1" x14ac:dyDescent="0.2">
      <c r="A741" s="54" t="s">
        <v>603</v>
      </c>
      <c r="B741" s="9" t="s">
        <v>558</v>
      </c>
      <c r="C741" s="1">
        <f t="shared" si="229"/>
        <v>7194</v>
      </c>
      <c r="D741" s="7">
        <f>IF(N741&gt;0, RANK(N741,(N741:P741,Q741:AE741)),0)</f>
        <v>1</v>
      </c>
      <c r="E741" s="7">
        <f>IF(O741&gt;0,RANK(O741,(N741:P741,Q741:AE741)),0)</f>
        <v>2</v>
      </c>
      <c r="F741" s="7">
        <f t="shared" si="230"/>
        <v>0</v>
      </c>
      <c r="G741" s="1">
        <f t="shared" si="231"/>
        <v>3098</v>
      </c>
      <c r="H741" s="2">
        <f t="shared" si="226"/>
        <v>0.43063664164581594</v>
      </c>
      <c r="I741" s="8"/>
      <c r="J741" s="2">
        <f t="shared" si="232"/>
        <v>0.71337225465665832</v>
      </c>
      <c r="K741" s="2">
        <f t="shared" si="233"/>
        <v>0.28273561301084238</v>
      </c>
      <c r="L741" s="2">
        <f t="shared" si="234"/>
        <v>0</v>
      </c>
      <c r="M741" s="2">
        <f t="shared" si="235"/>
        <v>3.8921323324992985E-3</v>
      </c>
      <c r="N741" s="53">
        <v>5132</v>
      </c>
      <c r="O741" s="53">
        <v>2034</v>
      </c>
      <c r="X741" s="53">
        <v>28</v>
      </c>
      <c r="Y741" s="53">
        <v>0</v>
      </c>
      <c r="Z741" s="53"/>
      <c r="AA741" s="53"/>
      <c r="AB741" s="53"/>
      <c r="AG741" t="str">
        <f t="shared" si="227"/>
        <v>Nantucket</v>
      </c>
      <c r="AH741" t="s">
        <v>603</v>
      </c>
      <c r="AI741">
        <v>9</v>
      </c>
      <c r="AK741">
        <v>2</v>
      </c>
      <c r="AL741" s="91">
        <v>25</v>
      </c>
      <c r="AM741" s="93">
        <v>19</v>
      </c>
      <c r="AN741" s="93">
        <v>5</v>
      </c>
      <c r="AO741" s="96">
        <v>43790</v>
      </c>
      <c r="AP741" s="96">
        <f t="shared" si="228"/>
        <v>25019</v>
      </c>
      <c r="AQ741" t="s">
        <v>298</v>
      </c>
      <c r="AR741">
        <f t="shared" si="236"/>
        <v>2543790</v>
      </c>
      <c r="AS741" s="1">
        <v>144</v>
      </c>
      <c r="AU741" s="1"/>
      <c r="AX741" s="117"/>
    </row>
    <row r="742" spans="1:50" ht="14" hidden="1" customHeight="1" outlineLevel="1" x14ac:dyDescent="0.2">
      <c r="A742" s="54" t="s">
        <v>554</v>
      </c>
      <c r="B742" s="9" t="s">
        <v>558</v>
      </c>
      <c r="C742" s="1">
        <f t="shared" si="229"/>
        <v>21554</v>
      </c>
      <c r="D742" s="7">
        <f>IF(N742&gt;0, RANK(N742,(N742:P742,Q742:AE742)),0)</f>
        <v>1</v>
      </c>
      <c r="E742" s="7">
        <f>IF(O742&gt;0,RANK(O742,(N742:P742,Q742:AE742)),0)</f>
        <v>2</v>
      </c>
      <c r="F742" s="7">
        <f t="shared" si="230"/>
        <v>0</v>
      </c>
      <c r="G742" s="1">
        <f t="shared" si="231"/>
        <v>10019</v>
      </c>
      <c r="H742" s="2">
        <f t="shared" si="226"/>
        <v>0.4648325136865547</v>
      </c>
      <c r="I742" s="8"/>
      <c r="J742" s="2">
        <f t="shared" si="232"/>
        <v>0.73002690915839286</v>
      </c>
      <c r="K742" s="2">
        <f t="shared" si="233"/>
        <v>0.26519439547183815</v>
      </c>
      <c r="L742" s="2">
        <f t="shared" si="234"/>
        <v>0</v>
      </c>
      <c r="M742" s="2">
        <f t="shared" si="235"/>
        <v>4.7786953697689927E-3</v>
      </c>
      <c r="N742" s="53">
        <v>15735</v>
      </c>
      <c r="O742" s="53">
        <v>5716</v>
      </c>
      <c r="X742" s="53">
        <v>14</v>
      </c>
      <c r="Y742" s="53">
        <v>89</v>
      </c>
      <c r="Z742" s="53"/>
      <c r="AA742" s="53"/>
      <c r="AB742" s="53"/>
      <c r="AG742" t="str">
        <f t="shared" si="227"/>
        <v>Natick</v>
      </c>
      <c r="AH742" t="s">
        <v>1547</v>
      </c>
      <c r="AI742">
        <v>5</v>
      </c>
      <c r="AK742">
        <v>2</v>
      </c>
      <c r="AL742" s="91">
        <v>25</v>
      </c>
      <c r="AM742" s="93">
        <v>17</v>
      </c>
      <c r="AN742" s="93">
        <v>160</v>
      </c>
      <c r="AO742" s="96">
        <v>43895</v>
      </c>
      <c r="AP742" s="96">
        <f t="shared" si="228"/>
        <v>25017</v>
      </c>
      <c r="AQ742" t="s">
        <v>298</v>
      </c>
      <c r="AR742">
        <f t="shared" si="236"/>
        <v>2543895</v>
      </c>
      <c r="AS742" s="1">
        <v>388</v>
      </c>
      <c r="AU742" s="1"/>
      <c r="AX742" s="117"/>
    </row>
    <row r="743" spans="1:50" ht="14" hidden="1" customHeight="1" outlineLevel="1" x14ac:dyDescent="0.2">
      <c r="A743" s="54" t="s">
        <v>949</v>
      </c>
      <c r="B743" s="9" t="s">
        <v>558</v>
      </c>
      <c r="C743" s="1">
        <f t="shared" si="229"/>
        <v>19885</v>
      </c>
      <c r="D743" s="7">
        <f>IF(N743&gt;0, RANK(N743,(N743:P743,Q743:AE743)),0)</f>
        <v>1</v>
      </c>
      <c r="E743" s="7">
        <f>IF(O743&gt;0,RANK(O743,(N743:P743,Q743:AE743)),0)</f>
        <v>2</v>
      </c>
      <c r="F743" s="7">
        <f t="shared" si="230"/>
        <v>0</v>
      </c>
      <c r="G743" s="1">
        <f t="shared" si="231"/>
        <v>9138</v>
      </c>
      <c r="H743" s="2">
        <f t="shared" si="226"/>
        <v>0.45954236861956249</v>
      </c>
      <c r="I743" s="8"/>
      <c r="J743" s="2">
        <f t="shared" si="232"/>
        <v>0.72818707568518981</v>
      </c>
      <c r="K743" s="2">
        <f t="shared" si="233"/>
        <v>0.26864470706562738</v>
      </c>
      <c r="L743" s="2">
        <f t="shared" si="234"/>
        <v>0</v>
      </c>
      <c r="M743" s="2">
        <f t="shared" si="235"/>
        <v>3.1682172491828142E-3</v>
      </c>
      <c r="N743" s="53">
        <v>14480</v>
      </c>
      <c r="O743" s="53">
        <v>5342</v>
      </c>
      <c r="X743" s="53">
        <v>54</v>
      </c>
      <c r="Y743" s="53">
        <v>9</v>
      </c>
      <c r="Z743" s="53"/>
      <c r="AA743" s="53"/>
      <c r="AB743" s="53"/>
      <c r="AG743" t="str">
        <f t="shared" si="227"/>
        <v>Needham</v>
      </c>
      <c r="AH743" t="s">
        <v>2285</v>
      </c>
      <c r="AI743">
        <v>4</v>
      </c>
      <c r="AK743">
        <v>2</v>
      </c>
      <c r="AL743" s="91">
        <v>25</v>
      </c>
      <c r="AM743" s="93">
        <v>21</v>
      </c>
      <c r="AN743" s="93">
        <v>80</v>
      </c>
      <c r="AO743" s="96">
        <v>44105</v>
      </c>
      <c r="AP743" s="96">
        <f t="shared" si="228"/>
        <v>25021</v>
      </c>
      <c r="AQ743" t="s">
        <v>298</v>
      </c>
      <c r="AR743">
        <f t="shared" si="236"/>
        <v>2544105</v>
      </c>
      <c r="AS743" s="1">
        <v>378</v>
      </c>
      <c r="AU743" s="1"/>
      <c r="AX743" s="117"/>
    </row>
    <row r="744" spans="1:50" ht="14" hidden="1" customHeight="1" outlineLevel="1" x14ac:dyDescent="0.2">
      <c r="A744" s="54" t="s">
        <v>773</v>
      </c>
      <c r="B744" s="9" t="s">
        <v>558</v>
      </c>
      <c r="C744" s="1">
        <f t="shared" si="229"/>
        <v>149</v>
      </c>
      <c r="D744" s="7">
        <f>IF(N744&gt;0, RANK(N744,(N744:P744,Q744:AE744)),0)</f>
        <v>1</v>
      </c>
      <c r="E744" s="7">
        <f>IF(O744&gt;0,RANK(O744,(N744:P744,Q744:AE744)),0)</f>
        <v>2</v>
      </c>
      <c r="F744" s="7">
        <f t="shared" si="230"/>
        <v>0</v>
      </c>
      <c r="G744" s="1">
        <f t="shared" si="231"/>
        <v>39</v>
      </c>
      <c r="H744" s="2">
        <f t="shared" si="226"/>
        <v>0.26174496644295303</v>
      </c>
      <c r="I744" s="8"/>
      <c r="J744" s="2">
        <f t="shared" si="232"/>
        <v>0.63087248322147649</v>
      </c>
      <c r="K744" s="2">
        <f t="shared" si="233"/>
        <v>0.36912751677852351</v>
      </c>
      <c r="L744" s="2">
        <f t="shared" si="234"/>
        <v>0</v>
      </c>
      <c r="M744" s="2">
        <f t="shared" si="235"/>
        <v>0</v>
      </c>
      <c r="N744" s="53">
        <v>94</v>
      </c>
      <c r="O744" s="53">
        <v>55</v>
      </c>
      <c r="X744" s="53">
        <v>0</v>
      </c>
      <c r="Y744" s="53">
        <v>0</v>
      </c>
      <c r="Z744" s="53"/>
      <c r="AA744" s="53"/>
      <c r="AB744" s="53"/>
      <c r="AG744" t="str">
        <f t="shared" si="227"/>
        <v>New Ashford</v>
      </c>
      <c r="AH744" t="s">
        <v>1310</v>
      </c>
      <c r="AI744">
        <v>1</v>
      </c>
      <c r="AK744">
        <v>2</v>
      </c>
      <c r="AL744" s="91">
        <v>25</v>
      </c>
      <c r="AM744" s="93">
        <v>3</v>
      </c>
      <c r="AN744" s="93">
        <v>85</v>
      </c>
      <c r="AO744" s="96">
        <v>44385</v>
      </c>
      <c r="AP744" s="96">
        <f t="shared" si="228"/>
        <v>25003</v>
      </c>
      <c r="AQ744" t="s">
        <v>298</v>
      </c>
      <c r="AR744">
        <f t="shared" si="236"/>
        <v>2544385</v>
      </c>
      <c r="AS744" s="1">
        <v>6</v>
      </c>
      <c r="AU744" s="1"/>
      <c r="AX744" s="117"/>
    </row>
    <row r="745" spans="1:50" ht="14" hidden="1" customHeight="1" outlineLevel="1" x14ac:dyDescent="0.2">
      <c r="A745" s="54" t="s">
        <v>1968</v>
      </c>
      <c r="B745" s="9" t="s">
        <v>558</v>
      </c>
      <c r="C745" s="1">
        <f t="shared" si="229"/>
        <v>33962</v>
      </c>
      <c r="D745" s="7">
        <f>IF(N745&gt;0, RANK(N745,(N745:P745,Q745:AE745)),0)</f>
        <v>1</v>
      </c>
      <c r="E745" s="7">
        <f>IF(O745&gt;0,RANK(O745,(N745:P745,Q745:AE745)),0)</f>
        <v>2</v>
      </c>
      <c r="F745" s="7">
        <f t="shared" si="230"/>
        <v>0</v>
      </c>
      <c r="G745" s="1">
        <f t="shared" si="231"/>
        <v>11259</v>
      </c>
      <c r="H745" s="2">
        <f t="shared" si="226"/>
        <v>0.33151757847005475</v>
      </c>
      <c r="I745" s="8"/>
      <c r="J745" s="2">
        <f t="shared" si="232"/>
        <v>0.66120958718567813</v>
      </c>
      <c r="K745" s="2">
        <f t="shared" si="233"/>
        <v>0.32969200871562332</v>
      </c>
      <c r="L745" s="2">
        <f t="shared" si="234"/>
        <v>0</v>
      </c>
      <c r="M745" s="2">
        <f t="shared" si="235"/>
        <v>9.0984040986985537E-3</v>
      </c>
      <c r="N745" s="53">
        <v>22456</v>
      </c>
      <c r="O745" s="53">
        <v>11197</v>
      </c>
      <c r="X745" s="53">
        <v>309</v>
      </c>
      <c r="Y745" s="53">
        <v>0</v>
      </c>
      <c r="Z745" s="53"/>
      <c r="AA745" s="53"/>
      <c r="AB745" s="53"/>
      <c r="AG745" t="str">
        <f t="shared" si="227"/>
        <v>New Bedford</v>
      </c>
      <c r="AH745" t="s">
        <v>1961</v>
      </c>
      <c r="AI745">
        <v>9</v>
      </c>
      <c r="AK745">
        <v>2</v>
      </c>
      <c r="AL745" s="91">
        <v>25</v>
      </c>
      <c r="AM745" s="93">
        <v>5</v>
      </c>
      <c r="AN745" s="93">
        <v>55</v>
      </c>
      <c r="AO745" s="96">
        <v>45000</v>
      </c>
      <c r="AP745" s="96">
        <f t="shared" si="228"/>
        <v>25005</v>
      </c>
      <c r="AQ745" t="s">
        <v>1921</v>
      </c>
      <c r="AR745">
        <f t="shared" si="236"/>
        <v>2545000</v>
      </c>
      <c r="AS745" s="1">
        <v>1123</v>
      </c>
      <c r="AU745" s="1"/>
      <c r="AX745" s="117"/>
    </row>
    <row r="746" spans="1:50" ht="14" hidden="1" customHeight="1" outlineLevel="1" x14ac:dyDescent="0.2">
      <c r="A746" s="54" t="s">
        <v>1493</v>
      </c>
      <c r="B746" s="9" t="s">
        <v>558</v>
      </c>
      <c r="C746" s="1">
        <f t="shared" si="229"/>
        <v>658</v>
      </c>
      <c r="D746" s="7">
        <f>IF(N746&gt;0, RANK(N746,(N746:P746,Q746:AE746)),0)</f>
        <v>1</v>
      </c>
      <c r="E746" s="7">
        <f>IF(O746&gt;0,RANK(O746,(N746:P746,Q746:AE746)),0)</f>
        <v>2</v>
      </c>
      <c r="F746" s="7">
        <f t="shared" si="230"/>
        <v>0</v>
      </c>
      <c r="G746" s="1">
        <f t="shared" si="231"/>
        <v>7</v>
      </c>
      <c r="H746" s="2">
        <f t="shared" si="226"/>
        <v>1.0638297872340425E-2</v>
      </c>
      <c r="I746" s="8"/>
      <c r="J746" s="2">
        <f t="shared" si="232"/>
        <v>0.49544072948328266</v>
      </c>
      <c r="K746" s="2">
        <f t="shared" si="233"/>
        <v>0.48480243161094227</v>
      </c>
      <c r="L746" s="2">
        <f t="shared" si="234"/>
        <v>0</v>
      </c>
      <c r="M746" s="2">
        <f t="shared" si="235"/>
        <v>1.9756838905775065E-2</v>
      </c>
      <c r="N746" s="53">
        <v>326</v>
      </c>
      <c r="O746" s="53">
        <v>319</v>
      </c>
      <c r="X746" s="53">
        <v>0</v>
      </c>
      <c r="Y746" s="53">
        <v>13</v>
      </c>
      <c r="Z746" s="53"/>
      <c r="AA746" s="53"/>
      <c r="AB746" s="53"/>
      <c r="AG746" t="str">
        <f t="shared" si="227"/>
        <v>New Braintree</v>
      </c>
      <c r="AH746" s="9" t="s">
        <v>955</v>
      </c>
      <c r="AI746">
        <v>2</v>
      </c>
      <c r="AK746">
        <v>2</v>
      </c>
      <c r="AL746" s="91">
        <v>25</v>
      </c>
      <c r="AM746" s="93">
        <v>27</v>
      </c>
      <c r="AN746" s="93">
        <v>155</v>
      </c>
      <c r="AO746" s="96">
        <v>45105</v>
      </c>
      <c r="AP746" s="96">
        <f t="shared" si="228"/>
        <v>25027</v>
      </c>
      <c r="AQ746" t="s">
        <v>298</v>
      </c>
      <c r="AR746">
        <f t="shared" si="236"/>
        <v>2545105</v>
      </c>
      <c r="AS746" s="1">
        <v>18</v>
      </c>
      <c r="AU746" s="1"/>
      <c r="AX746" s="117"/>
    </row>
    <row r="747" spans="1:50" ht="14" hidden="1" customHeight="1" outlineLevel="1" x14ac:dyDescent="0.2">
      <c r="A747" s="54" t="s">
        <v>1723</v>
      </c>
      <c r="B747" s="9" t="s">
        <v>558</v>
      </c>
      <c r="C747" s="1">
        <f t="shared" si="229"/>
        <v>941</v>
      </c>
      <c r="D747" s="7">
        <f>IF(N747&gt;0, RANK(N747,(N747:P747,Q747:AE747)),0)</f>
        <v>1</v>
      </c>
      <c r="E747" s="7">
        <f>IF(O747&gt;0,RANK(O747,(N747:P747,Q747:AE747)),0)</f>
        <v>2</v>
      </c>
      <c r="F747" s="7">
        <f t="shared" si="230"/>
        <v>0</v>
      </c>
      <c r="G747" s="1">
        <f t="shared" si="231"/>
        <v>414</v>
      </c>
      <c r="H747" s="2">
        <f t="shared" si="226"/>
        <v>0.43995749202975559</v>
      </c>
      <c r="I747" s="8"/>
      <c r="J747" s="2">
        <f t="shared" si="232"/>
        <v>0.7130712008501594</v>
      </c>
      <c r="K747" s="2">
        <f t="shared" si="233"/>
        <v>0.27311370882040381</v>
      </c>
      <c r="L747" s="2">
        <f t="shared" si="234"/>
        <v>0</v>
      </c>
      <c r="M747" s="2">
        <f t="shared" si="235"/>
        <v>1.3815090329436785E-2</v>
      </c>
      <c r="N747" s="53">
        <v>671</v>
      </c>
      <c r="O747" s="53">
        <v>257</v>
      </c>
      <c r="X747" s="53">
        <v>0</v>
      </c>
      <c r="Y747" s="53">
        <v>13</v>
      </c>
      <c r="Z747" s="53"/>
      <c r="AA747" s="53"/>
      <c r="AB747" s="53"/>
      <c r="AG747" t="str">
        <f t="shared" si="227"/>
        <v>New Marlborough</v>
      </c>
      <c r="AH747" t="s">
        <v>1310</v>
      </c>
      <c r="AI747">
        <v>1</v>
      </c>
      <c r="AK747">
        <v>2</v>
      </c>
      <c r="AL747" s="91">
        <v>25</v>
      </c>
      <c r="AM747" s="93">
        <v>3</v>
      </c>
      <c r="AN747" s="93">
        <v>90</v>
      </c>
      <c r="AO747" s="96">
        <v>45420</v>
      </c>
      <c r="AP747" s="96">
        <f t="shared" si="228"/>
        <v>25003</v>
      </c>
      <c r="AQ747" t="s">
        <v>298</v>
      </c>
      <c r="AR747">
        <f t="shared" si="236"/>
        <v>2545420</v>
      </c>
      <c r="AS747" s="1">
        <v>25</v>
      </c>
      <c r="AU747" s="1"/>
      <c r="AX747" s="117"/>
    </row>
    <row r="748" spans="1:50" ht="14" hidden="1" customHeight="1" outlineLevel="1" x14ac:dyDescent="0.2">
      <c r="A748" s="54" t="s">
        <v>2113</v>
      </c>
      <c r="B748" s="9" t="s">
        <v>558</v>
      </c>
      <c r="C748" s="1">
        <f t="shared" si="229"/>
        <v>669</v>
      </c>
      <c r="D748" s="7">
        <f>IF(N748&gt;0, RANK(N748,(N748:P748,Q748:AE748)),0)</f>
        <v>1</v>
      </c>
      <c r="E748" s="7">
        <f>IF(O748&gt;0,RANK(O748,(N748:P748,Q748:AE748)),0)</f>
        <v>2</v>
      </c>
      <c r="F748" s="7">
        <f t="shared" si="230"/>
        <v>0</v>
      </c>
      <c r="G748" s="1">
        <f t="shared" si="231"/>
        <v>204</v>
      </c>
      <c r="H748" s="2">
        <f t="shared" si="226"/>
        <v>0.30493273542600896</v>
      </c>
      <c r="I748" s="8"/>
      <c r="J748" s="2">
        <f t="shared" si="232"/>
        <v>0.63826606875934233</v>
      </c>
      <c r="K748" s="2">
        <f t="shared" si="233"/>
        <v>0.33333333333333331</v>
      </c>
      <c r="L748" s="2">
        <f t="shared" si="234"/>
        <v>0</v>
      </c>
      <c r="M748" s="2">
        <f t="shared" si="235"/>
        <v>2.8400597907324354E-2</v>
      </c>
      <c r="N748" s="53">
        <v>427</v>
      </c>
      <c r="O748" s="53">
        <v>223</v>
      </c>
      <c r="X748" s="53">
        <v>0</v>
      </c>
      <c r="Y748" s="53">
        <v>19</v>
      </c>
      <c r="Z748" s="53"/>
      <c r="AA748" s="53"/>
      <c r="AB748" s="53"/>
      <c r="AG748" t="str">
        <f t="shared" si="227"/>
        <v>New Salem</v>
      </c>
      <c r="AH748" t="s">
        <v>2356</v>
      </c>
      <c r="AI748">
        <v>2</v>
      </c>
      <c r="AK748">
        <v>2</v>
      </c>
      <c r="AL748" s="91">
        <v>25</v>
      </c>
      <c r="AM748" s="93">
        <v>11</v>
      </c>
      <c r="AN748" s="93">
        <v>85</v>
      </c>
      <c r="AO748" s="96">
        <v>45490</v>
      </c>
      <c r="AP748" s="96">
        <f t="shared" si="228"/>
        <v>25011</v>
      </c>
      <c r="AQ748" t="s">
        <v>298</v>
      </c>
      <c r="AR748">
        <f t="shared" si="236"/>
        <v>2545490</v>
      </c>
      <c r="AS748" s="1">
        <v>12</v>
      </c>
      <c r="AU748" s="1"/>
      <c r="AX748" s="117"/>
    </row>
    <row r="749" spans="1:50" ht="14" hidden="1" customHeight="1" outlineLevel="1" x14ac:dyDescent="0.2">
      <c r="A749" s="54" t="s">
        <v>978</v>
      </c>
      <c r="B749" s="9" t="s">
        <v>558</v>
      </c>
      <c r="C749" s="1">
        <f t="shared" si="229"/>
        <v>4961</v>
      </c>
      <c r="D749" s="7">
        <f>IF(N749&gt;0, RANK(N749,(N749:P749,Q749:AE749)),0)</f>
        <v>1</v>
      </c>
      <c r="E749" s="7">
        <f>IF(O749&gt;0,RANK(O749,(N749:P749,Q749:AE749)),0)</f>
        <v>2</v>
      </c>
      <c r="F749" s="7">
        <f t="shared" si="230"/>
        <v>0</v>
      </c>
      <c r="G749" s="1">
        <f t="shared" si="231"/>
        <v>1147</v>
      </c>
      <c r="H749" s="2">
        <f t="shared" ref="H749:H812" si="237">IF(C749&gt;0,G749/C749,0)</f>
        <v>0.23120338641402943</v>
      </c>
      <c r="I749" s="8"/>
      <c r="J749" s="2">
        <f t="shared" si="232"/>
        <v>0.61298125377947998</v>
      </c>
      <c r="K749" s="2">
        <f t="shared" si="233"/>
        <v>0.3817778673654505</v>
      </c>
      <c r="L749" s="2">
        <f t="shared" si="234"/>
        <v>0</v>
      </c>
      <c r="M749" s="2">
        <f t="shared" si="235"/>
        <v>5.2408788550695196E-3</v>
      </c>
      <c r="N749" s="53">
        <v>3041</v>
      </c>
      <c r="O749" s="53">
        <v>1894</v>
      </c>
      <c r="X749" s="53">
        <v>1</v>
      </c>
      <c r="Y749" s="53">
        <v>25</v>
      </c>
      <c r="Z749" s="53"/>
      <c r="AA749" s="53"/>
      <c r="AB749" s="53"/>
      <c r="AG749" t="str">
        <f t="shared" ref="AG749:AG812" si="238">A749</f>
        <v>Newbury</v>
      </c>
      <c r="AH749" t="s">
        <v>2455</v>
      </c>
      <c r="AI749">
        <v>6</v>
      </c>
      <c r="AK749">
        <v>2</v>
      </c>
      <c r="AL749" s="91">
        <v>25</v>
      </c>
      <c r="AM749" s="93">
        <v>9</v>
      </c>
      <c r="AN749" s="93">
        <v>110</v>
      </c>
      <c r="AO749" s="96">
        <v>45175</v>
      </c>
      <c r="AP749" s="96">
        <f t="shared" si="228"/>
        <v>25009</v>
      </c>
      <c r="AQ749" t="s">
        <v>298</v>
      </c>
      <c r="AR749">
        <f t="shared" si="236"/>
        <v>2545175</v>
      </c>
      <c r="AS749" s="1">
        <v>80</v>
      </c>
      <c r="AU749" s="1"/>
      <c r="AX749" s="117"/>
    </row>
    <row r="750" spans="1:50" ht="14" hidden="1" customHeight="1" outlineLevel="1" x14ac:dyDescent="0.2">
      <c r="A750" s="54" t="s">
        <v>1533</v>
      </c>
      <c r="B750" s="9" t="s">
        <v>558</v>
      </c>
      <c r="C750" s="1">
        <f t="shared" si="229"/>
        <v>12661</v>
      </c>
      <c r="D750" s="7">
        <f>IF(N750&gt;0, RANK(N750,(N750:P750,Q750:AE750)),0)</f>
        <v>1</v>
      </c>
      <c r="E750" s="7">
        <f>IF(O750&gt;0,RANK(O750,(N750:P750,Q750:AE750)),0)</f>
        <v>2</v>
      </c>
      <c r="F750" s="7">
        <f t="shared" si="230"/>
        <v>0</v>
      </c>
      <c r="G750" s="1">
        <f t="shared" si="231"/>
        <v>5192</v>
      </c>
      <c r="H750" s="2">
        <f t="shared" si="237"/>
        <v>0.41007819287576019</v>
      </c>
      <c r="I750" s="8"/>
      <c r="J750" s="2">
        <f t="shared" si="232"/>
        <v>0.70357791643630041</v>
      </c>
      <c r="K750" s="2">
        <f t="shared" si="233"/>
        <v>0.29349972356054022</v>
      </c>
      <c r="L750" s="2">
        <f t="shared" si="234"/>
        <v>0</v>
      </c>
      <c r="M750" s="2">
        <f t="shared" si="235"/>
        <v>2.9223600031593744E-3</v>
      </c>
      <c r="N750" s="53">
        <v>8908</v>
      </c>
      <c r="O750" s="53">
        <v>3716</v>
      </c>
      <c r="X750" s="53">
        <v>0</v>
      </c>
      <c r="Y750" s="53">
        <v>37</v>
      </c>
      <c r="Z750" s="53"/>
      <c r="AA750" s="53"/>
      <c r="AB750" s="53"/>
      <c r="AG750" t="str">
        <f t="shared" si="238"/>
        <v>Newburyport</v>
      </c>
      <c r="AH750" t="s">
        <v>2455</v>
      </c>
      <c r="AI750">
        <v>6</v>
      </c>
      <c r="AK750">
        <v>2</v>
      </c>
      <c r="AL750" s="91">
        <v>25</v>
      </c>
      <c r="AM750" s="93">
        <v>9</v>
      </c>
      <c r="AN750" s="93">
        <v>115</v>
      </c>
      <c r="AO750" s="96">
        <v>45245</v>
      </c>
      <c r="AP750" s="96">
        <f t="shared" si="228"/>
        <v>25009</v>
      </c>
      <c r="AQ750" t="s">
        <v>1921</v>
      </c>
      <c r="AR750">
        <f t="shared" si="236"/>
        <v>2545245</v>
      </c>
      <c r="AS750" s="1">
        <v>236</v>
      </c>
      <c r="AU750" s="1"/>
      <c r="AX750" s="117"/>
    </row>
    <row r="751" spans="1:50" ht="14" hidden="1" customHeight="1" outlineLevel="1" x14ac:dyDescent="0.2">
      <c r="A751" s="54" t="s">
        <v>1716</v>
      </c>
      <c r="B751" s="9" t="s">
        <v>558</v>
      </c>
      <c r="C751" s="1">
        <f t="shared" si="229"/>
        <v>49624</v>
      </c>
      <c r="D751" s="7">
        <f>IF(N751&gt;0, RANK(N751,(N751:P751,Q751:AE751)),0)</f>
        <v>1</v>
      </c>
      <c r="E751" s="7">
        <f>IF(O751&gt;0,RANK(O751,(N751:P751,Q751:AE751)),0)</f>
        <v>2</v>
      </c>
      <c r="F751" s="7">
        <f t="shared" si="230"/>
        <v>0</v>
      </c>
      <c r="G751" s="1">
        <f t="shared" si="231"/>
        <v>30495</v>
      </c>
      <c r="H751" s="2">
        <f t="shared" si="237"/>
        <v>0.61452119941963568</v>
      </c>
      <c r="I751" s="8"/>
      <c r="J751" s="2">
        <f t="shared" si="232"/>
        <v>0.80513461228437855</v>
      </c>
      <c r="K751" s="2">
        <f t="shared" si="233"/>
        <v>0.19061341286474287</v>
      </c>
      <c r="L751" s="2">
        <f t="shared" si="234"/>
        <v>0</v>
      </c>
      <c r="M751" s="2">
        <f t="shared" si="235"/>
        <v>4.2519748508785815E-3</v>
      </c>
      <c r="N751" s="53">
        <v>39954</v>
      </c>
      <c r="O751" s="53">
        <v>9459</v>
      </c>
      <c r="X751" s="53">
        <v>89</v>
      </c>
      <c r="Y751" s="53">
        <v>122</v>
      </c>
      <c r="Z751" s="53"/>
      <c r="AA751" s="53"/>
      <c r="AB751" s="53"/>
      <c r="AG751" t="str">
        <f t="shared" si="238"/>
        <v>Newton</v>
      </c>
      <c r="AH751" t="s">
        <v>1547</v>
      </c>
      <c r="AI751">
        <v>4</v>
      </c>
      <c r="AK751">
        <v>2</v>
      </c>
      <c r="AL751" s="91">
        <v>25</v>
      </c>
      <c r="AM751" s="93">
        <v>17</v>
      </c>
      <c r="AN751" s="93">
        <v>165</v>
      </c>
      <c r="AO751" s="96">
        <v>45560</v>
      </c>
      <c r="AP751" s="96">
        <f t="shared" si="228"/>
        <v>25017</v>
      </c>
      <c r="AQ751" t="s">
        <v>1921</v>
      </c>
      <c r="AR751">
        <f t="shared" si="236"/>
        <v>2545560</v>
      </c>
      <c r="AS751" s="1">
        <v>947</v>
      </c>
      <c r="AU751" s="1"/>
      <c r="AX751" s="117"/>
    </row>
    <row r="752" spans="1:50" ht="14" hidden="1" customHeight="1" outlineLevel="1" x14ac:dyDescent="0.2">
      <c r="A752" s="54" t="s">
        <v>2285</v>
      </c>
      <c r="B752" s="9" t="s">
        <v>558</v>
      </c>
      <c r="C752" s="1">
        <f t="shared" si="229"/>
        <v>6781</v>
      </c>
      <c r="D752" s="7">
        <f>IF(N752&gt;0, RANK(N752,(N752:P752,Q752:AE752)),0)</f>
        <v>1</v>
      </c>
      <c r="E752" s="7">
        <f>IF(O752&gt;0,RANK(O752,(N752:P752,Q752:AE752)),0)</f>
        <v>2</v>
      </c>
      <c r="F752" s="7">
        <f t="shared" si="230"/>
        <v>0</v>
      </c>
      <c r="G752" s="1">
        <f t="shared" si="231"/>
        <v>800</v>
      </c>
      <c r="H752" s="2">
        <f t="shared" si="237"/>
        <v>0.11797669960182863</v>
      </c>
      <c r="I752" s="8"/>
      <c r="J752" s="2">
        <f t="shared" si="232"/>
        <v>0.55714496386963575</v>
      </c>
      <c r="K752" s="2">
        <f t="shared" si="233"/>
        <v>0.43916826426780708</v>
      </c>
      <c r="L752" s="2">
        <f t="shared" si="234"/>
        <v>0</v>
      </c>
      <c r="M752" s="2">
        <f t="shared" si="235"/>
        <v>3.6867718625571699E-3</v>
      </c>
      <c r="N752" s="53">
        <v>3778</v>
      </c>
      <c r="O752" s="53">
        <v>2978</v>
      </c>
      <c r="X752" s="53">
        <v>8</v>
      </c>
      <c r="Y752" s="53">
        <v>17</v>
      </c>
      <c r="Z752" s="53"/>
      <c r="AA752" s="53"/>
      <c r="AB752" s="53"/>
      <c r="AG752" t="str">
        <f t="shared" si="238"/>
        <v>Norfolk</v>
      </c>
      <c r="AH752" t="s">
        <v>2285</v>
      </c>
      <c r="AI752">
        <v>4</v>
      </c>
      <c r="AK752">
        <v>2</v>
      </c>
      <c r="AL752" s="91">
        <v>25</v>
      </c>
      <c r="AM752" s="93">
        <v>21</v>
      </c>
      <c r="AN752" s="93">
        <v>85</v>
      </c>
      <c r="AO752" s="96">
        <v>46050</v>
      </c>
      <c r="AP752" s="96">
        <f t="shared" ref="AP752:AP815" si="239">AL752*1000+AM752</f>
        <v>25021</v>
      </c>
      <c r="AQ752" t="s">
        <v>298</v>
      </c>
      <c r="AR752">
        <f t="shared" si="236"/>
        <v>2546050</v>
      </c>
      <c r="AS752" s="1">
        <v>123</v>
      </c>
      <c r="AU752" s="1"/>
      <c r="AX752" s="117"/>
    </row>
    <row r="753" spans="1:50" ht="14" hidden="1" customHeight="1" outlineLevel="1" x14ac:dyDescent="0.2">
      <c r="A753" s="54" t="s">
        <v>1136</v>
      </c>
      <c r="B753" s="9" t="s">
        <v>558</v>
      </c>
      <c r="C753" s="1">
        <f t="shared" si="229"/>
        <v>5763</v>
      </c>
      <c r="D753" s="7">
        <f>IF(N753&gt;0, RANK(N753,(N753:P753,Q753:AE753)),0)</f>
        <v>1</v>
      </c>
      <c r="E753" s="7">
        <f>IF(O753&gt;0,RANK(O753,(N753:P753,Q753:AE753)),0)</f>
        <v>2</v>
      </c>
      <c r="F753" s="7">
        <f t="shared" si="230"/>
        <v>0</v>
      </c>
      <c r="G753" s="1">
        <f t="shared" si="231"/>
        <v>2806</v>
      </c>
      <c r="H753" s="2">
        <f t="shared" si="237"/>
        <v>0.4868991844525421</v>
      </c>
      <c r="I753" s="8"/>
      <c r="J753" s="2">
        <f t="shared" si="232"/>
        <v>0.73971889640812072</v>
      </c>
      <c r="K753" s="2">
        <f t="shared" si="233"/>
        <v>0.25281971195557867</v>
      </c>
      <c r="L753" s="2">
        <f t="shared" si="234"/>
        <v>0</v>
      </c>
      <c r="M753" s="2">
        <f t="shared" si="235"/>
        <v>7.4613916363006072E-3</v>
      </c>
      <c r="N753" s="53">
        <v>4263</v>
      </c>
      <c r="O753" s="53">
        <v>1457</v>
      </c>
      <c r="X753" s="53">
        <v>0</v>
      </c>
      <c r="Y753" s="53">
        <v>43</v>
      </c>
      <c r="Z753" s="53"/>
      <c r="AA753" s="53"/>
      <c r="AB753" s="53"/>
      <c r="AG753" t="str">
        <f t="shared" si="238"/>
        <v>North Adams</v>
      </c>
      <c r="AH753" t="s">
        <v>1310</v>
      </c>
      <c r="AI753">
        <v>1</v>
      </c>
      <c r="AK753">
        <v>2</v>
      </c>
      <c r="AL753" s="91">
        <v>25</v>
      </c>
      <c r="AM753" s="93">
        <v>3</v>
      </c>
      <c r="AN753" s="93">
        <v>95</v>
      </c>
      <c r="AO753" s="96">
        <v>46225</v>
      </c>
      <c r="AP753" s="96">
        <f t="shared" si="239"/>
        <v>25003</v>
      </c>
      <c r="AQ753" t="s">
        <v>1921</v>
      </c>
      <c r="AR753">
        <f t="shared" si="236"/>
        <v>2546225</v>
      </c>
      <c r="AS753" s="1">
        <v>223</v>
      </c>
      <c r="AU753" s="1"/>
      <c r="AX753" s="117"/>
    </row>
    <row r="754" spans="1:50" ht="14" hidden="1" customHeight="1" outlineLevel="1" x14ac:dyDescent="0.2">
      <c r="A754" s="54" t="s">
        <v>1598</v>
      </c>
      <c r="B754" s="9" t="s">
        <v>558</v>
      </c>
      <c r="C754" s="1">
        <f t="shared" si="229"/>
        <v>17809</v>
      </c>
      <c r="D754" s="7">
        <f>IF(N754&gt;0, RANK(N754,(N754:P754,Q754:AE754)),0)</f>
        <v>1</v>
      </c>
      <c r="E754" s="7">
        <f>IF(O754&gt;0,RANK(O754,(N754:P754,Q754:AE754)),0)</f>
        <v>2</v>
      </c>
      <c r="F754" s="7">
        <f t="shared" si="230"/>
        <v>0</v>
      </c>
      <c r="G754" s="1">
        <f t="shared" si="231"/>
        <v>3772</v>
      </c>
      <c r="H754" s="2">
        <f t="shared" si="237"/>
        <v>0.21180302094446629</v>
      </c>
      <c r="I754" s="8"/>
      <c r="J754" s="2">
        <f t="shared" si="232"/>
        <v>0.60216744342748052</v>
      </c>
      <c r="K754" s="2">
        <f t="shared" si="233"/>
        <v>0.39036442248301423</v>
      </c>
      <c r="L754" s="2">
        <f t="shared" si="234"/>
        <v>0</v>
      </c>
      <c r="M754" s="2">
        <f t="shared" si="235"/>
        <v>7.4681340895052517E-3</v>
      </c>
      <c r="N754" s="53">
        <v>10724</v>
      </c>
      <c r="O754" s="53">
        <v>6952</v>
      </c>
      <c r="X754" s="53">
        <v>34</v>
      </c>
      <c r="Y754" s="53">
        <v>99</v>
      </c>
      <c r="Z754" s="53"/>
      <c r="AA754" s="53"/>
      <c r="AB754" s="53"/>
      <c r="AG754" t="str">
        <f t="shared" si="238"/>
        <v>North Andover</v>
      </c>
      <c r="AH754" t="s">
        <v>2455</v>
      </c>
      <c r="AI754">
        <v>6</v>
      </c>
      <c r="AK754">
        <v>2</v>
      </c>
      <c r="AL754" s="91">
        <v>25</v>
      </c>
      <c r="AM754" s="93">
        <v>9</v>
      </c>
      <c r="AN754" s="93">
        <v>120</v>
      </c>
      <c r="AO754" s="96">
        <v>46365</v>
      </c>
      <c r="AP754" s="96">
        <f t="shared" si="239"/>
        <v>25009</v>
      </c>
      <c r="AQ754" t="s">
        <v>298</v>
      </c>
      <c r="AR754">
        <f t="shared" si="236"/>
        <v>2546365</v>
      </c>
      <c r="AS754" s="1">
        <v>313</v>
      </c>
      <c r="AU754" s="1"/>
      <c r="AX754" s="117"/>
    </row>
    <row r="755" spans="1:50" ht="14" hidden="1" customHeight="1" outlineLevel="1" x14ac:dyDescent="0.2">
      <c r="A755" s="54" t="s">
        <v>1023</v>
      </c>
      <c r="B755" s="9" t="s">
        <v>558</v>
      </c>
      <c r="C755" s="1">
        <f t="shared" si="229"/>
        <v>16826</v>
      </c>
      <c r="D755" s="7">
        <f>IF(N755&gt;0, RANK(N755,(N755:P755,Q755:AE755)),0)</f>
        <v>1</v>
      </c>
      <c r="E755" s="7">
        <f>IF(O755&gt;0,RANK(O755,(N755:P755,Q755:AE755)),0)</f>
        <v>2</v>
      </c>
      <c r="F755" s="7">
        <f t="shared" si="230"/>
        <v>0</v>
      </c>
      <c r="G755" s="1">
        <f t="shared" si="231"/>
        <v>2001</v>
      </c>
      <c r="H755" s="2">
        <f t="shared" si="237"/>
        <v>0.11892309520979437</v>
      </c>
      <c r="I755" s="8"/>
      <c r="J755" s="2">
        <f t="shared" si="232"/>
        <v>0.55699512658980155</v>
      </c>
      <c r="K755" s="2">
        <f t="shared" si="233"/>
        <v>0.43807203138000711</v>
      </c>
      <c r="L755" s="2">
        <f t="shared" si="234"/>
        <v>0</v>
      </c>
      <c r="M755" s="2">
        <f t="shared" si="235"/>
        <v>4.9328420301913423E-3</v>
      </c>
      <c r="N755" s="53">
        <v>9372</v>
      </c>
      <c r="O755" s="53">
        <v>7371</v>
      </c>
      <c r="X755" s="53">
        <v>10</v>
      </c>
      <c r="Y755" s="53">
        <v>73</v>
      </c>
      <c r="Z755" s="53"/>
      <c r="AA755" s="53"/>
      <c r="AB755" s="53"/>
      <c r="AG755" t="str">
        <f t="shared" si="238"/>
        <v>North Attleborough</v>
      </c>
      <c r="AH755" t="s">
        <v>1961</v>
      </c>
      <c r="AI755">
        <v>4</v>
      </c>
      <c r="AK755">
        <v>2</v>
      </c>
      <c r="AL755" s="91">
        <v>25</v>
      </c>
      <c r="AM755" s="93">
        <v>5</v>
      </c>
      <c r="AN755" s="93">
        <v>60</v>
      </c>
      <c r="AO755" s="96">
        <v>46575</v>
      </c>
      <c r="AP755" s="96">
        <f t="shared" si="239"/>
        <v>25005</v>
      </c>
      <c r="AQ755" t="s">
        <v>298</v>
      </c>
      <c r="AR755">
        <f t="shared" si="236"/>
        <v>2546575</v>
      </c>
      <c r="AS755" s="1">
        <v>474</v>
      </c>
      <c r="AU755" s="1"/>
      <c r="AX755" s="117"/>
    </row>
    <row r="756" spans="1:50" ht="14" hidden="1" customHeight="1" outlineLevel="1" x14ac:dyDescent="0.2">
      <c r="A756" s="54" t="s">
        <v>411</v>
      </c>
      <c r="B756" s="9" t="s">
        <v>558</v>
      </c>
      <c r="C756" s="1">
        <f t="shared" si="229"/>
        <v>2687</v>
      </c>
      <c r="D756" s="7">
        <f>IF(N756&gt;0, RANK(N756,(N756:P756,Q756:AE756)),0)</f>
        <v>2</v>
      </c>
      <c r="E756" s="7">
        <f>IF(O756&gt;0,RANK(O756,(N756:P756,Q756:AE756)),0)</f>
        <v>1</v>
      </c>
      <c r="F756" s="7">
        <f t="shared" si="230"/>
        <v>0</v>
      </c>
      <c r="G756" s="1">
        <f t="shared" si="231"/>
        <v>213</v>
      </c>
      <c r="H756" s="2">
        <f t="shared" si="237"/>
        <v>7.927056196501675E-2</v>
      </c>
      <c r="I756" s="8"/>
      <c r="J756" s="2">
        <f t="shared" si="232"/>
        <v>0.45254931149981392</v>
      </c>
      <c r="K756" s="2">
        <f t="shared" si="233"/>
        <v>0.53181987346483062</v>
      </c>
      <c r="L756" s="2">
        <f t="shared" si="234"/>
        <v>0</v>
      </c>
      <c r="M756" s="2">
        <f t="shared" si="235"/>
        <v>1.5630815035355461E-2</v>
      </c>
      <c r="N756" s="53">
        <v>1216</v>
      </c>
      <c r="O756" s="53">
        <v>1429</v>
      </c>
      <c r="X756" s="53">
        <v>1</v>
      </c>
      <c r="Y756" s="53">
        <v>41</v>
      </c>
      <c r="Z756" s="53"/>
      <c r="AA756" s="53"/>
      <c r="AB756" s="53"/>
      <c r="AG756" t="str">
        <f t="shared" si="238"/>
        <v>North Brookfield</v>
      </c>
      <c r="AH756" s="9" t="s">
        <v>955</v>
      </c>
      <c r="AI756">
        <v>2</v>
      </c>
      <c r="AK756">
        <v>2</v>
      </c>
      <c r="AL756" s="91">
        <v>25</v>
      </c>
      <c r="AM756" s="93">
        <v>27</v>
      </c>
      <c r="AN756" s="93">
        <v>170</v>
      </c>
      <c r="AO756" s="96">
        <v>47135</v>
      </c>
      <c r="AP756" s="96">
        <f t="shared" si="239"/>
        <v>25027</v>
      </c>
      <c r="AQ756" t="s">
        <v>298</v>
      </c>
      <c r="AR756">
        <f t="shared" si="236"/>
        <v>2547135</v>
      </c>
      <c r="AS756" s="1">
        <v>44</v>
      </c>
      <c r="AU756" s="1"/>
      <c r="AX756" s="117"/>
    </row>
    <row r="757" spans="1:50" ht="14" hidden="1" customHeight="1" outlineLevel="1" x14ac:dyDescent="0.2">
      <c r="A757" s="54" t="s">
        <v>1233</v>
      </c>
      <c r="B757" s="9" t="s">
        <v>558</v>
      </c>
      <c r="C757" s="1">
        <f t="shared" si="229"/>
        <v>9689</v>
      </c>
      <c r="D757" s="7">
        <f>IF(N757&gt;0, RANK(N757,(N757:P757,Q757:AE757)),0)</f>
        <v>1</v>
      </c>
      <c r="E757" s="7">
        <f>IF(O757&gt;0,RANK(O757,(N757:P757,Q757:AE757)),0)</f>
        <v>2</v>
      </c>
      <c r="F757" s="7">
        <f t="shared" si="230"/>
        <v>0</v>
      </c>
      <c r="G757" s="1">
        <f t="shared" si="231"/>
        <v>1432</v>
      </c>
      <c r="H757" s="2">
        <f t="shared" si="237"/>
        <v>0.14779647022396533</v>
      </c>
      <c r="I757" s="8"/>
      <c r="J757" s="2">
        <f t="shared" si="232"/>
        <v>0.57085354525750853</v>
      </c>
      <c r="K757" s="2">
        <f t="shared" si="233"/>
        <v>0.42305707503354317</v>
      </c>
      <c r="L757" s="2">
        <f t="shared" si="234"/>
        <v>0</v>
      </c>
      <c r="M757" s="2">
        <f t="shared" si="235"/>
        <v>6.0893797089482948E-3</v>
      </c>
      <c r="N757" s="53">
        <v>5531</v>
      </c>
      <c r="O757" s="53">
        <v>4099</v>
      </c>
      <c r="X757" s="53">
        <v>4</v>
      </c>
      <c r="Y757" s="53">
        <v>55</v>
      </c>
      <c r="Z757" s="53"/>
      <c r="AA757" s="53"/>
      <c r="AB757" s="53"/>
      <c r="AG757" t="str">
        <f t="shared" si="238"/>
        <v>North Reading</v>
      </c>
      <c r="AH757" t="s">
        <v>1547</v>
      </c>
      <c r="AI757">
        <v>6</v>
      </c>
      <c r="AK757">
        <v>2</v>
      </c>
      <c r="AL757" s="91">
        <v>25</v>
      </c>
      <c r="AM757" s="93">
        <v>17</v>
      </c>
      <c r="AN757" s="93">
        <v>170</v>
      </c>
      <c r="AO757" s="96">
        <v>48955</v>
      </c>
      <c r="AP757" s="96">
        <f t="shared" si="239"/>
        <v>25017</v>
      </c>
      <c r="AQ757" t="s">
        <v>298</v>
      </c>
      <c r="AR757">
        <f t="shared" si="236"/>
        <v>2548955</v>
      </c>
      <c r="AS757" s="1">
        <v>318</v>
      </c>
      <c r="AU757" s="1"/>
      <c r="AX757" s="117"/>
    </row>
    <row r="758" spans="1:50" ht="14" hidden="1" customHeight="1" outlineLevel="1" x14ac:dyDescent="0.2">
      <c r="A758" s="54" t="s">
        <v>1446</v>
      </c>
      <c r="B758" s="9" t="s">
        <v>558</v>
      </c>
      <c r="C758" s="1">
        <f t="shared" si="229"/>
        <v>17737</v>
      </c>
      <c r="D758" s="7">
        <f>IF(N758&gt;0, RANK(N758,(N758:P758,Q758:AE758)),0)</f>
        <v>1</v>
      </c>
      <c r="E758" s="7">
        <f>IF(O758&gt;0,RANK(O758,(N758:P758,Q758:AE758)),0)</f>
        <v>2</v>
      </c>
      <c r="F758" s="7">
        <f t="shared" si="230"/>
        <v>0</v>
      </c>
      <c r="G758" s="1">
        <f t="shared" si="231"/>
        <v>13596</v>
      </c>
      <c r="H758" s="2">
        <f t="shared" si="237"/>
        <v>0.76653323560917852</v>
      </c>
      <c r="I758" s="8"/>
      <c r="J758" s="2">
        <f t="shared" si="232"/>
        <v>0.88103963466200597</v>
      </c>
      <c r="K758" s="2">
        <f t="shared" si="233"/>
        <v>0.11450639905282742</v>
      </c>
      <c r="L758" s="2">
        <f t="shared" si="234"/>
        <v>0</v>
      </c>
      <c r="M758" s="2">
        <f t="shared" si="235"/>
        <v>4.4539662851666162E-3</v>
      </c>
      <c r="N758" s="53">
        <v>15627</v>
      </c>
      <c r="O758" s="53">
        <v>2031</v>
      </c>
      <c r="X758" s="53">
        <v>15</v>
      </c>
      <c r="Y758" s="53">
        <v>64</v>
      </c>
      <c r="Z758" s="53"/>
      <c r="AA758" s="53"/>
      <c r="AB758" s="53"/>
      <c r="AG758" t="str">
        <f t="shared" si="238"/>
        <v>Northampton</v>
      </c>
      <c r="AH758" t="s">
        <v>1975</v>
      </c>
      <c r="AI758">
        <v>2</v>
      </c>
      <c r="AK758">
        <v>2</v>
      </c>
      <c r="AL758" s="91">
        <v>25</v>
      </c>
      <c r="AM758" s="93">
        <v>15</v>
      </c>
      <c r="AN758" s="93">
        <v>60</v>
      </c>
      <c r="AO758" s="96">
        <v>46330</v>
      </c>
      <c r="AP758" s="96">
        <f t="shared" si="239"/>
        <v>25015</v>
      </c>
      <c r="AQ758" t="s">
        <v>1921</v>
      </c>
      <c r="AR758">
        <f t="shared" si="236"/>
        <v>2546330</v>
      </c>
      <c r="AS758" s="1">
        <v>279</v>
      </c>
      <c r="AU758" s="1"/>
      <c r="AX758" s="117"/>
    </row>
    <row r="759" spans="1:50" ht="14" hidden="1" customHeight="1" outlineLevel="1" x14ac:dyDescent="0.2">
      <c r="A759" s="54" t="s">
        <v>390</v>
      </c>
      <c r="B759" s="9" t="s">
        <v>558</v>
      </c>
      <c r="C759" s="1">
        <f t="shared" si="229"/>
        <v>9565</v>
      </c>
      <c r="D759" s="7">
        <f>IF(N759&gt;0, RANK(N759,(N759:P759,Q759:AE759)),0)</f>
        <v>1</v>
      </c>
      <c r="E759" s="7">
        <f>IF(O759&gt;0,RANK(O759,(N759:P759,Q759:AE759)),0)</f>
        <v>2</v>
      </c>
      <c r="F759" s="7">
        <f t="shared" si="230"/>
        <v>0</v>
      </c>
      <c r="G759" s="1">
        <f t="shared" si="231"/>
        <v>2889</v>
      </c>
      <c r="H759" s="2">
        <f t="shared" si="237"/>
        <v>0.30203868269733403</v>
      </c>
      <c r="I759" s="8"/>
      <c r="J759" s="2">
        <f t="shared" si="232"/>
        <v>0.64777835859905908</v>
      </c>
      <c r="K759" s="2">
        <f t="shared" si="233"/>
        <v>0.34573967590172505</v>
      </c>
      <c r="L759" s="2">
        <f t="shared" si="234"/>
        <v>0</v>
      </c>
      <c r="M759" s="2">
        <f t="shared" si="235"/>
        <v>6.4819654992158693E-3</v>
      </c>
      <c r="N759" s="53">
        <v>6196</v>
      </c>
      <c r="O759" s="53">
        <v>3307</v>
      </c>
      <c r="X759" s="53">
        <v>62</v>
      </c>
      <c r="Y759" s="53">
        <v>0</v>
      </c>
      <c r="Z759" s="53"/>
      <c r="AA759" s="53"/>
      <c r="AB759" s="53"/>
      <c r="AG759" t="str">
        <f t="shared" si="238"/>
        <v>Northborough</v>
      </c>
      <c r="AH759" s="9" t="s">
        <v>955</v>
      </c>
      <c r="AI759">
        <v>2</v>
      </c>
      <c r="AK759">
        <v>2</v>
      </c>
      <c r="AL759" s="91">
        <v>25</v>
      </c>
      <c r="AM759" s="93">
        <v>27</v>
      </c>
      <c r="AN759" s="93">
        <v>160</v>
      </c>
      <c r="AO759" s="96">
        <v>46820</v>
      </c>
      <c r="AP759" s="96">
        <f t="shared" si="239"/>
        <v>25027</v>
      </c>
      <c r="AQ759" t="s">
        <v>298</v>
      </c>
      <c r="AR759">
        <f t="shared" si="236"/>
        <v>2546820</v>
      </c>
      <c r="AS759" s="1">
        <v>181</v>
      </c>
      <c r="AU759" s="1"/>
      <c r="AX759" s="117"/>
    </row>
    <row r="760" spans="1:50" ht="14" hidden="1" customHeight="1" outlineLevel="1" x14ac:dyDescent="0.2">
      <c r="A760" s="54" t="s">
        <v>1134</v>
      </c>
      <c r="B760" s="9" t="s">
        <v>558</v>
      </c>
      <c r="C760" s="1">
        <f t="shared" si="229"/>
        <v>9066</v>
      </c>
      <c r="D760" s="7">
        <f>IF(N760&gt;0, RANK(N760,(N760:P760,Q760:AE760)),0)</f>
        <v>1</v>
      </c>
      <c r="E760" s="7">
        <f>IF(O760&gt;0,RANK(O760,(N760:P760,Q760:AE760)),0)</f>
        <v>2</v>
      </c>
      <c r="F760" s="7">
        <f t="shared" si="230"/>
        <v>0</v>
      </c>
      <c r="G760" s="1">
        <f t="shared" si="231"/>
        <v>348</v>
      </c>
      <c r="H760" s="2">
        <f t="shared" si="237"/>
        <v>3.8385175380542688E-2</v>
      </c>
      <c r="I760" s="8"/>
      <c r="J760" s="2">
        <f t="shared" si="232"/>
        <v>0.51356717405691599</v>
      </c>
      <c r="K760" s="2">
        <f t="shared" si="233"/>
        <v>0.47518199867637329</v>
      </c>
      <c r="L760" s="2">
        <f t="shared" si="234"/>
        <v>0</v>
      </c>
      <c r="M760" s="2">
        <f t="shared" si="235"/>
        <v>1.1250827266710728E-2</v>
      </c>
      <c r="N760" s="53">
        <v>4656</v>
      </c>
      <c r="O760" s="53">
        <v>4308</v>
      </c>
      <c r="X760" s="53">
        <v>3</v>
      </c>
      <c r="Y760" s="53">
        <v>99</v>
      </c>
      <c r="Z760" s="53"/>
      <c r="AA760" s="53"/>
      <c r="AB760" s="53"/>
      <c r="AG760" t="str">
        <f t="shared" si="238"/>
        <v>Northbridge</v>
      </c>
      <c r="AH760" s="9" t="s">
        <v>955</v>
      </c>
      <c r="AI760">
        <v>2</v>
      </c>
      <c r="AK760">
        <v>2</v>
      </c>
      <c r="AL760" s="91">
        <v>25</v>
      </c>
      <c r="AM760" s="93">
        <v>27</v>
      </c>
      <c r="AN760" s="93">
        <v>165</v>
      </c>
      <c r="AO760" s="96">
        <v>46925</v>
      </c>
      <c r="AP760" s="96">
        <f t="shared" si="239"/>
        <v>25027</v>
      </c>
      <c r="AQ760" t="s">
        <v>298</v>
      </c>
      <c r="AR760">
        <f t="shared" si="236"/>
        <v>2546925</v>
      </c>
      <c r="AS760" s="1">
        <v>238</v>
      </c>
      <c r="AU760" s="1"/>
      <c r="AX760" s="117"/>
    </row>
    <row r="761" spans="1:50" ht="14" hidden="1" customHeight="1" outlineLevel="1" x14ac:dyDescent="0.2">
      <c r="A761" s="54" t="s">
        <v>2080</v>
      </c>
      <c r="B761" s="9" t="s">
        <v>558</v>
      </c>
      <c r="C761" s="1">
        <f t="shared" si="229"/>
        <v>1815</v>
      </c>
      <c r="D761" s="7">
        <f>IF(N761&gt;0, RANK(N761,(N761:P761,Q761:AE761)),0)</f>
        <v>1</v>
      </c>
      <c r="E761" s="7">
        <f>IF(O761&gt;0,RANK(O761,(N761:P761,Q761:AE761)),0)</f>
        <v>2</v>
      </c>
      <c r="F761" s="7">
        <f t="shared" si="230"/>
        <v>0</v>
      </c>
      <c r="G761" s="1">
        <f t="shared" si="231"/>
        <v>590</v>
      </c>
      <c r="H761" s="2">
        <f t="shared" si="237"/>
        <v>0.32506887052341599</v>
      </c>
      <c r="I761" s="8"/>
      <c r="J761" s="2">
        <f t="shared" si="232"/>
        <v>0.64683195592286502</v>
      </c>
      <c r="K761" s="2">
        <f t="shared" si="233"/>
        <v>0.32176308539944903</v>
      </c>
      <c r="L761" s="2">
        <f t="shared" si="234"/>
        <v>0</v>
      </c>
      <c r="M761" s="2">
        <f t="shared" si="235"/>
        <v>3.1404958677685946E-2</v>
      </c>
      <c r="N761" s="53">
        <v>1174</v>
      </c>
      <c r="O761" s="53">
        <v>584</v>
      </c>
      <c r="X761" s="53">
        <v>13</v>
      </c>
      <c r="Y761" s="53">
        <v>44</v>
      </c>
      <c r="Z761" s="53"/>
      <c r="AA761" s="53"/>
      <c r="AB761" s="53"/>
      <c r="AG761" t="str">
        <f t="shared" si="238"/>
        <v>Northfield</v>
      </c>
      <c r="AH761" t="s">
        <v>2356</v>
      </c>
      <c r="AI761">
        <v>2</v>
      </c>
      <c r="AK761">
        <v>2</v>
      </c>
      <c r="AL761" s="91">
        <v>25</v>
      </c>
      <c r="AM761" s="93">
        <v>11</v>
      </c>
      <c r="AN761" s="93">
        <v>90</v>
      </c>
      <c r="AO761" s="96">
        <v>47835</v>
      </c>
      <c r="AP761" s="96">
        <f t="shared" si="239"/>
        <v>25011</v>
      </c>
      <c r="AQ761" t="s">
        <v>298</v>
      </c>
      <c r="AR761">
        <f t="shared" si="236"/>
        <v>2547835</v>
      </c>
      <c r="AS761" s="1">
        <v>54</v>
      </c>
      <c r="AU761" s="1"/>
      <c r="AX761" s="117"/>
    </row>
    <row r="762" spans="1:50" ht="14" hidden="1" customHeight="1" outlineLevel="1" x14ac:dyDescent="0.2">
      <c r="A762" s="54" t="s">
        <v>179</v>
      </c>
      <c r="B762" s="9" t="s">
        <v>558</v>
      </c>
      <c r="C762" s="1">
        <f t="shared" si="229"/>
        <v>10713</v>
      </c>
      <c r="D762" s="7">
        <f>IF(N762&gt;0, RANK(N762,(N762:P762,Q762:AE762)),0)</f>
        <v>1</v>
      </c>
      <c r="E762" s="7">
        <f>IF(O762&gt;0,RANK(O762,(N762:P762,Q762:AE762)),0)</f>
        <v>2</v>
      </c>
      <c r="F762" s="7">
        <f t="shared" si="230"/>
        <v>0</v>
      </c>
      <c r="G762" s="1">
        <f t="shared" si="231"/>
        <v>1037</v>
      </c>
      <c r="H762" s="2">
        <f t="shared" si="237"/>
        <v>9.6798282460561935E-2</v>
      </c>
      <c r="I762" s="8"/>
      <c r="J762" s="2">
        <f t="shared" si="232"/>
        <v>0.5438252590310837</v>
      </c>
      <c r="K762" s="2">
        <f t="shared" si="233"/>
        <v>0.44702697657052182</v>
      </c>
      <c r="L762" s="2">
        <f t="shared" si="234"/>
        <v>0</v>
      </c>
      <c r="M762" s="2">
        <f t="shared" si="235"/>
        <v>9.1477643983944867E-3</v>
      </c>
      <c r="N762" s="53">
        <v>5826</v>
      </c>
      <c r="O762" s="53">
        <v>4789</v>
      </c>
      <c r="X762" s="53">
        <v>98</v>
      </c>
      <c r="Y762" s="53">
        <v>0</v>
      </c>
      <c r="Z762" s="53"/>
      <c r="AA762" s="53"/>
      <c r="AB762" s="53"/>
      <c r="AG762" t="str">
        <f t="shared" si="238"/>
        <v>Norton</v>
      </c>
      <c r="AH762" t="s">
        <v>1961</v>
      </c>
      <c r="AI762">
        <v>4</v>
      </c>
      <c r="AK762">
        <v>2</v>
      </c>
      <c r="AL762" s="91">
        <v>25</v>
      </c>
      <c r="AM762" s="93">
        <v>5</v>
      </c>
      <c r="AN762" s="93">
        <v>65</v>
      </c>
      <c r="AO762" s="96">
        <v>49970</v>
      </c>
      <c r="AP762" s="96">
        <f t="shared" si="239"/>
        <v>25005</v>
      </c>
      <c r="AQ762" t="s">
        <v>298</v>
      </c>
      <c r="AR762">
        <f t="shared" si="236"/>
        <v>2549970</v>
      </c>
      <c r="AS762" s="1">
        <v>314</v>
      </c>
      <c r="AU762" s="1"/>
      <c r="AX762" s="117"/>
    </row>
    <row r="763" spans="1:50" ht="14" hidden="1" customHeight="1" outlineLevel="1" x14ac:dyDescent="0.2">
      <c r="A763" s="54" t="s">
        <v>2040</v>
      </c>
      <c r="B763" s="9" t="s">
        <v>558</v>
      </c>
      <c r="C763" s="1">
        <f t="shared" si="229"/>
        <v>7298</v>
      </c>
      <c r="D763" s="7">
        <f>IF(N763&gt;0, RANK(N763,(N763:P763,Q763:AE763)),0)</f>
        <v>1</v>
      </c>
      <c r="E763" s="7">
        <f>IF(O763&gt;0,RANK(O763,(N763:P763,Q763:AE763)),0)</f>
        <v>2</v>
      </c>
      <c r="F763" s="7">
        <f t="shared" si="230"/>
        <v>0</v>
      </c>
      <c r="G763" s="1">
        <f t="shared" si="231"/>
        <v>626</v>
      </c>
      <c r="H763" s="2">
        <f t="shared" si="237"/>
        <v>8.5776925184982186E-2</v>
      </c>
      <c r="I763" s="8"/>
      <c r="J763" s="2">
        <f t="shared" si="232"/>
        <v>0.53973691422307479</v>
      </c>
      <c r="K763" s="2">
        <f t="shared" si="233"/>
        <v>0.45395998903809265</v>
      </c>
      <c r="L763" s="2">
        <f t="shared" si="234"/>
        <v>0</v>
      </c>
      <c r="M763" s="2">
        <f t="shared" si="235"/>
        <v>6.3030967388325587E-3</v>
      </c>
      <c r="N763" s="53">
        <v>3939</v>
      </c>
      <c r="O763" s="53">
        <v>3313</v>
      </c>
      <c r="X763" s="53">
        <v>14</v>
      </c>
      <c r="Y763" s="53">
        <v>32</v>
      </c>
      <c r="Z763" s="53"/>
      <c r="AA763" s="53"/>
      <c r="AB763" s="53"/>
      <c r="AG763" t="str">
        <f t="shared" si="238"/>
        <v>Norwell</v>
      </c>
      <c r="AH763" t="s">
        <v>529</v>
      </c>
      <c r="AI763">
        <v>9</v>
      </c>
      <c r="AK763">
        <v>2</v>
      </c>
      <c r="AL763" s="91">
        <v>25</v>
      </c>
      <c r="AM763" s="93">
        <v>23</v>
      </c>
      <c r="AN763" s="93">
        <v>90</v>
      </c>
      <c r="AO763" s="96">
        <v>50145</v>
      </c>
      <c r="AP763" s="96">
        <f t="shared" si="239"/>
        <v>25023</v>
      </c>
      <c r="AQ763" t="s">
        <v>298</v>
      </c>
      <c r="AR763">
        <f t="shared" si="236"/>
        <v>2550145</v>
      </c>
      <c r="AS763" s="1">
        <v>148</v>
      </c>
      <c r="AU763" s="1"/>
      <c r="AX763" s="117"/>
    </row>
    <row r="764" spans="1:50" ht="14" hidden="1" customHeight="1" outlineLevel="1" x14ac:dyDescent="0.2">
      <c r="A764" s="54" t="s">
        <v>454</v>
      </c>
      <c r="B764" s="9" t="s">
        <v>558</v>
      </c>
      <c r="C764" s="1">
        <f t="shared" si="229"/>
        <v>17071</v>
      </c>
      <c r="D764" s="7">
        <f>IF(N764&gt;0, RANK(N764,(N764:P764,Q764:AE764)),0)</f>
        <v>1</v>
      </c>
      <c r="E764" s="7">
        <f>IF(O764&gt;0,RANK(O764,(N764:P764,Q764:AE764)),0)</f>
        <v>2</v>
      </c>
      <c r="F764" s="7">
        <f t="shared" si="230"/>
        <v>0</v>
      </c>
      <c r="G764" s="1">
        <f t="shared" si="231"/>
        <v>5349</v>
      </c>
      <c r="H764" s="2">
        <f t="shared" si="237"/>
        <v>0.31333841016929298</v>
      </c>
      <c r="I764" s="8"/>
      <c r="J764" s="2">
        <f t="shared" si="232"/>
        <v>0.65374026126178897</v>
      </c>
      <c r="K764" s="2">
        <f t="shared" si="233"/>
        <v>0.34040185109249604</v>
      </c>
      <c r="L764" s="2">
        <f t="shared" si="234"/>
        <v>0</v>
      </c>
      <c r="M764" s="2">
        <f t="shared" si="235"/>
        <v>5.8578876457149875E-3</v>
      </c>
      <c r="N764" s="53">
        <v>11160</v>
      </c>
      <c r="O764" s="53">
        <v>5811</v>
      </c>
      <c r="X764" s="53">
        <v>22</v>
      </c>
      <c r="Y764" s="53">
        <v>78</v>
      </c>
      <c r="Z764" s="53"/>
      <c r="AA764" s="53"/>
      <c r="AB764" s="53"/>
      <c r="AG764" t="str">
        <f t="shared" si="238"/>
        <v>Norwood</v>
      </c>
      <c r="AH764" t="s">
        <v>2285</v>
      </c>
      <c r="AI764">
        <v>8</v>
      </c>
      <c r="AK764">
        <v>2</v>
      </c>
      <c r="AL764" s="91">
        <v>25</v>
      </c>
      <c r="AM764" s="93">
        <v>21</v>
      </c>
      <c r="AN764" s="93">
        <v>90</v>
      </c>
      <c r="AO764" s="96">
        <v>50250</v>
      </c>
      <c r="AP764" s="96">
        <f t="shared" si="239"/>
        <v>25021</v>
      </c>
      <c r="AQ764" t="s">
        <v>298</v>
      </c>
      <c r="AR764">
        <f t="shared" si="236"/>
        <v>2550250</v>
      </c>
      <c r="AS764" s="1">
        <v>471</v>
      </c>
      <c r="AU764" s="1"/>
      <c r="AX764" s="117"/>
    </row>
    <row r="765" spans="1:50" ht="14" hidden="1" customHeight="1" outlineLevel="1" x14ac:dyDescent="0.2">
      <c r="A765" s="54" t="s">
        <v>589</v>
      </c>
      <c r="B765" s="9" t="s">
        <v>558</v>
      </c>
      <c r="C765" s="1">
        <f t="shared" si="229"/>
        <v>3149</v>
      </c>
      <c r="D765" s="7">
        <f>IF(N765&gt;0, RANK(N765,(N765:P765,Q765:AE765)),0)</f>
        <v>1</v>
      </c>
      <c r="E765" s="7">
        <f>IF(O765&gt;0,RANK(O765,(N765:P765,Q765:AE765)),0)</f>
        <v>2</v>
      </c>
      <c r="F765" s="7">
        <f t="shared" si="230"/>
        <v>0</v>
      </c>
      <c r="G765" s="1">
        <f t="shared" si="231"/>
        <v>1654</v>
      </c>
      <c r="H765" s="2">
        <f t="shared" si="237"/>
        <v>0.52524610987615117</v>
      </c>
      <c r="I765" s="8"/>
      <c r="J765" s="2">
        <f t="shared" si="232"/>
        <v>0.75992378532867577</v>
      </c>
      <c r="K765" s="2">
        <f t="shared" si="233"/>
        <v>0.2346776754525246</v>
      </c>
      <c r="L765" s="2">
        <f t="shared" si="234"/>
        <v>0</v>
      </c>
      <c r="M765" s="2">
        <f t="shared" si="235"/>
        <v>5.3985392187996251E-3</v>
      </c>
      <c r="N765" s="53">
        <v>2393</v>
      </c>
      <c r="O765" s="53">
        <v>739</v>
      </c>
      <c r="X765" s="53">
        <v>1</v>
      </c>
      <c r="Y765" s="53">
        <v>16</v>
      </c>
      <c r="Z765" s="53"/>
      <c r="AA765" s="53"/>
      <c r="AB765" s="53"/>
      <c r="AG765" t="str">
        <f t="shared" si="238"/>
        <v>Oak Bluffs</v>
      </c>
      <c r="AH765" t="s">
        <v>565</v>
      </c>
      <c r="AI765">
        <v>9</v>
      </c>
      <c r="AK765">
        <v>2</v>
      </c>
      <c r="AL765" s="91">
        <v>25</v>
      </c>
      <c r="AM765" s="93">
        <v>7</v>
      </c>
      <c r="AN765" s="93">
        <v>25</v>
      </c>
      <c r="AO765" s="96">
        <v>50390</v>
      </c>
      <c r="AP765" s="96">
        <f t="shared" si="239"/>
        <v>25007</v>
      </c>
      <c r="AQ765" t="s">
        <v>298</v>
      </c>
      <c r="AR765">
        <f t="shared" si="236"/>
        <v>2550390</v>
      </c>
      <c r="AS765" s="1">
        <v>76</v>
      </c>
      <c r="AU765" s="1"/>
      <c r="AX765" s="117"/>
    </row>
    <row r="766" spans="1:50" ht="14" hidden="1" customHeight="1" outlineLevel="1" x14ac:dyDescent="0.2">
      <c r="A766" s="54" t="s">
        <v>1626</v>
      </c>
      <c r="B766" s="9" t="s">
        <v>558</v>
      </c>
      <c r="C766" s="1">
        <f t="shared" si="229"/>
        <v>1238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 t="shared" si="230"/>
        <v>0</v>
      </c>
      <c r="G766" s="1">
        <f t="shared" si="231"/>
        <v>69</v>
      </c>
      <c r="H766" s="2">
        <f t="shared" si="237"/>
        <v>5.5735056542810989E-2</v>
      </c>
      <c r="I766" s="8"/>
      <c r="J766" s="2">
        <f t="shared" si="232"/>
        <v>0.46122778675282716</v>
      </c>
      <c r="K766" s="2">
        <f t="shared" si="233"/>
        <v>0.51696284329563813</v>
      </c>
      <c r="L766" s="2">
        <f t="shared" si="234"/>
        <v>0</v>
      </c>
      <c r="M766" s="2">
        <f t="shared" si="235"/>
        <v>2.1809369951534707E-2</v>
      </c>
      <c r="N766" s="53">
        <v>571</v>
      </c>
      <c r="O766" s="53">
        <v>640</v>
      </c>
      <c r="X766" s="53">
        <v>0</v>
      </c>
      <c r="Y766" s="53">
        <v>27</v>
      </c>
      <c r="Z766" s="53"/>
      <c r="AA766" s="53"/>
      <c r="AB766" s="53"/>
      <c r="AG766" t="str">
        <f t="shared" si="238"/>
        <v>Oakham</v>
      </c>
      <c r="AH766" s="9" t="s">
        <v>955</v>
      </c>
      <c r="AI766">
        <v>2</v>
      </c>
      <c r="AK766">
        <v>2</v>
      </c>
      <c r="AL766" s="91">
        <v>25</v>
      </c>
      <c r="AM766" s="93">
        <v>27</v>
      </c>
      <c r="AN766" s="93">
        <v>175</v>
      </c>
      <c r="AO766" s="96">
        <v>50670</v>
      </c>
      <c r="AP766" s="96">
        <f t="shared" si="239"/>
        <v>25027</v>
      </c>
      <c r="AQ766" t="s">
        <v>298</v>
      </c>
      <c r="AR766">
        <f t="shared" si="236"/>
        <v>2550670</v>
      </c>
      <c r="AS766" s="1">
        <v>24</v>
      </c>
      <c r="AU766" s="1"/>
      <c r="AX766" s="117"/>
    </row>
    <row r="767" spans="1:50" ht="14" hidden="1" customHeight="1" outlineLevel="1" x14ac:dyDescent="0.2">
      <c r="A767" s="54" t="s">
        <v>2545</v>
      </c>
      <c r="B767" s="9" t="s">
        <v>558</v>
      </c>
      <c r="C767" s="1">
        <f t="shared" si="229"/>
        <v>3735</v>
      </c>
      <c r="D767" s="7">
        <f>IF(N767&gt;0, RANK(N767,(N767:P767,Q767:AE767)),0)</f>
        <v>1</v>
      </c>
      <c r="E767" s="7">
        <f>IF(O767&gt;0,RANK(O767,(N767:P767,Q767:AE767)),0)</f>
        <v>2</v>
      </c>
      <c r="F767" s="7">
        <f t="shared" si="230"/>
        <v>0</v>
      </c>
      <c r="G767" s="1">
        <f t="shared" si="231"/>
        <v>365</v>
      </c>
      <c r="H767" s="2">
        <f t="shared" si="237"/>
        <v>9.772423025435073E-2</v>
      </c>
      <c r="I767" s="8"/>
      <c r="J767" s="2">
        <f t="shared" si="232"/>
        <v>0.53574297188755016</v>
      </c>
      <c r="K767" s="2">
        <f t="shared" si="233"/>
        <v>0.43801874163319948</v>
      </c>
      <c r="L767" s="2">
        <f t="shared" si="234"/>
        <v>0</v>
      </c>
      <c r="M767" s="2">
        <f t="shared" si="235"/>
        <v>2.6238286479250361E-2</v>
      </c>
      <c r="N767" s="53">
        <v>2001</v>
      </c>
      <c r="O767" s="53">
        <v>1636</v>
      </c>
      <c r="X767" s="53">
        <v>15</v>
      </c>
      <c r="Y767" s="53">
        <v>83</v>
      </c>
      <c r="Z767" s="53"/>
      <c r="AA767" s="53"/>
      <c r="AB767" s="53"/>
      <c r="AG767" t="str">
        <f t="shared" si="238"/>
        <v>Orange</v>
      </c>
      <c r="AH767" t="s">
        <v>2356</v>
      </c>
      <c r="AI767">
        <v>2</v>
      </c>
      <c r="AK767">
        <v>2</v>
      </c>
      <c r="AL767" s="91">
        <v>25</v>
      </c>
      <c r="AM767" s="93">
        <v>11</v>
      </c>
      <c r="AN767" s="93">
        <v>95</v>
      </c>
      <c r="AO767" s="96">
        <v>51265</v>
      </c>
      <c r="AP767" s="96">
        <f t="shared" si="239"/>
        <v>25011</v>
      </c>
      <c r="AQ767" t="s">
        <v>298</v>
      </c>
      <c r="AR767">
        <f t="shared" si="236"/>
        <v>2551265</v>
      </c>
      <c r="AS767" s="1">
        <v>81</v>
      </c>
      <c r="AU767" s="1"/>
      <c r="AX767" s="117"/>
    </row>
    <row r="768" spans="1:50" ht="14" hidden="1" customHeight="1" outlineLevel="1" x14ac:dyDescent="0.2">
      <c r="A768" s="54" t="s">
        <v>2005</v>
      </c>
      <c r="B768" s="9" t="s">
        <v>558</v>
      </c>
      <c r="C768" s="1">
        <f t="shared" si="229"/>
        <v>4803</v>
      </c>
      <c r="D768" s="7">
        <f>IF(N768&gt;0, RANK(N768,(N768:P768,Q768:AE768)),0)</f>
        <v>1</v>
      </c>
      <c r="E768" s="7">
        <f>IF(O768&gt;0,RANK(O768,(N768:P768,Q768:AE768)),0)</f>
        <v>2</v>
      </c>
      <c r="F768" s="7">
        <f t="shared" si="230"/>
        <v>0</v>
      </c>
      <c r="G768" s="1">
        <f t="shared" si="231"/>
        <v>1513</v>
      </c>
      <c r="H768" s="2">
        <f t="shared" si="237"/>
        <v>0.3150114511763481</v>
      </c>
      <c r="I768" s="8"/>
      <c r="J768" s="2">
        <f t="shared" si="232"/>
        <v>0.65521549031855086</v>
      </c>
      <c r="K768" s="2">
        <f t="shared" si="233"/>
        <v>0.34020403914220276</v>
      </c>
      <c r="L768" s="2">
        <f t="shared" si="234"/>
        <v>0</v>
      </c>
      <c r="M768" s="2">
        <f t="shared" si="235"/>
        <v>4.5804705392463729E-3</v>
      </c>
      <c r="N768" s="53">
        <v>3147</v>
      </c>
      <c r="O768" s="53">
        <v>1634</v>
      </c>
      <c r="X768" s="53">
        <v>2</v>
      </c>
      <c r="Y768" s="53">
        <v>20</v>
      </c>
      <c r="Z768" s="53"/>
      <c r="AA768" s="53"/>
      <c r="AB768" s="53"/>
      <c r="AG768" t="str">
        <f t="shared" si="238"/>
        <v>Orleans</v>
      </c>
      <c r="AH768" t="s">
        <v>43</v>
      </c>
      <c r="AI768">
        <v>9</v>
      </c>
      <c r="AK768">
        <v>2</v>
      </c>
      <c r="AL768" s="91">
        <v>25</v>
      </c>
      <c r="AM768" s="93">
        <v>1</v>
      </c>
      <c r="AN768" s="93">
        <v>50</v>
      </c>
      <c r="AO768" s="96">
        <v>51440</v>
      </c>
      <c r="AP768" s="96">
        <f t="shared" si="239"/>
        <v>25001</v>
      </c>
      <c r="AQ768" t="s">
        <v>298</v>
      </c>
      <c r="AR768">
        <f t="shared" si="236"/>
        <v>2551440</v>
      </c>
      <c r="AS768" s="1">
        <v>82</v>
      </c>
      <c r="AU768" s="1"/>
      <c r="AX768" s="117"/>
    </row>
    <row r="769" spans="1:50" ht="14" hidden="1" customHeight="1" outlineLevel="1" x14ac:dyDescent="0.2">
      <c r="A769" s="54" t="s">
        <v>1501</v>
      </c>
      <c r="B769" s="9" t="s">
        <v>558</v>
      </c>
      <c r="C769" s="1">
        <f t="shared" si="229"/>
        <v>983</v>
      </c>
      <c r="D769" s="7">
        <f>IF(N769&gt;0, RANK(N769,(N769:P769,Q769:AE769)),0)</f>
        <v>1</v>
      </c>
      <c r="E769" s="7">
        <f>IF(O769&gt;0,RANK(O769,(N769:P769,Q769:AE769)),0)</f>
        <v>2</v>
      </c>
      <c r="F769" s="7">
        <f t="shared" si="230"/>
        <v>0</v>
      </c>
      <c r="G769" s="1">
        <f t="shared" si="231"/>
        <v>128</v>
      </c>
      <c r="H769" s="2">
        <f t="shared" si="237"/>
        <v>0.13021363173957273</v>
      </c>
      <c r="I769" s="8"/>
      <c r="J769" s="2">
        <f t="shared" si="232"/>
        <v>0.55137334689725326</v>
      </c>
      <c r="K769" s="2">
        <f t="shared" si="233"/>
        <v>0.42115971515768058</v>
      </c>
      <c r="L769" s="2">
        <f t="shared" si="234"/>
        <v>0</v>
      </c>
      <c r="M769" s="2">
        <f t="shared" si="235"/>
        <v>2.7466937945066161E-2</v>
      </c>
      <c r="N769" s="53">
        <v>542</v>
      </c>
      <c r="O769" s="53">
        <v>414</v>
      </c>
      <c r="X769" s="53">
        <v>2</v>
      </c>
      <c r="Y769" s="53">
        <v>25</v>
      </c>
      <c r="Z769" s="53"/>
      <c r="AA769" s="53"/>
      <c r="AB769" s="53"/>
      <c r="AG769" t="str">
        <f t="shared" si="238"/>
        <v>Otis</v>
      </c>
      <c r="AH769" t="s">
        <v>1310</v>
      </c>
      <c r="AI769">
        <v>1</v>
      </c>
      <c r="AK769">
        <v>2</v>
      </c>
      <c r="AL769" s="91">
        <v>25</v>
      </c>
      <c r="AM769" s="93">
        <v>3</v>
      </c>
      <c r="AN769" s="93">
        <v>100</v>
      </c>
      <c r="AO769" s="96">
        <v>51580</v>
      </c>
      <c r="AP769" s="96">
        <f t="shared" si="239"/>
        <v>25003</v>
      </c>
      <c r="AQ769" t="s">
        <v>298</v>
      </c>
      <c r="AR769">
        <f t="shared" si="236"/>
        <v>2551580</v>
      </c>
      <c r="AS769" s="1">
        <v>34</v>
      </c>
      <c r="AU769" s="1"/>
      <c r="AX769" s="117"/>
    </row>
    <row r="770" spans="1:50" ht="14" hidden="1" customHeight="1" outlineLevel="1" x14ac:dyDescent="0.2">
      <c r="A770" s="54" t="s">
        <v>150</v>
      </c>
      <c r="B770" s="9" t="s">
        <v>558</v>
      </c>
      <c r="C770" s="1">
        <f t="shared" si="229"/>
        <v>7465</v>
      </c>
      <c r="D770" s="7">
        <f>IF(N770&gt;0, RANK(N770,(N770:P770,Q770:AE770)),0)</f>
        <v>2</v>
      </c>
      <c r="E770" s="7">
        <f>IF(O770&gt;0,RANK(O770,(N770:P770,Q770:AE770)),0)</f>
        <v>1</v>
      </c>
      <c r="F770" s="7">
        <f t="shared" si="230"/>
        <v>0</v>
      </c>
      <c r="G770" s="1">
        <f t="shared" si="231"/>
        <v>164</v>
      </c>
      <c r="H770" s="2">
        <f t="shared" si="237"/>
        <v>2.1969189551239117E-2</v>
      </c>
      <c r="I770" s="8"/>
      <c r="J770" s="2">
        <f t="shared" si="232"/>
        <v>0.48359008707300738</v>
      </c>
      <c r="K770" s="2">
        <f t="shared" si="233"/>
        <v>0.50555927662424649</v>
      </c>
      <c r="L770" s="2">
        <f t="shared" si="234"/>
        <v>0</v>
      </c>
      <c r="M770" s="2">
        <f t="shared" si="235"/>
        <v>1.0850636302746075E-2</v>
      </c>
      <c r="N770" s="53">
        <v>3610</v>
      </c>
      <c r="O770" s="53">
        <v>3774</v>
      </c>
      <c r="X770" s="53">
        <v>17</v>
      </c>
      <c r="Y770" s="53">
        <v>64</v>
      </c>
      <c r="Z770" s="53"/>
      <c r="AA770" s="53"/>
      <c r="AB770" s="53"/>
      <c r="AG770" t="str">
        <f t="shared" si="238"/>
        <v>Oxford</v>
      </c>
      <c r="AH770" s="9" t="s">
        <v>955</v>
      </c>
      <c r="AI770">
        <v>2</v>
      </c>
      <c r="AK770">
        <v>2</v>
      </c>
      <c r="AL770" s="91">
        <v>25</v>
      </c>
      <c r="AM770" s="93">
        <v>27</v>
      </c>
      <c r="AN770" s="93">
        <v>180</v>
      </c>
      <c r="AO770" s="96">
        <v>51825</v>
      </c>
      <c r="AP770" s="96">
        <f t="shared" si="239"/>
        <v>25027</v>
      </c>
      <c r="AQ770" t="s">
        <v>298</v>
      </c>
      <c r="AR770">
        <f t="shared" si="236"/>
        <v>2551825</v>
      </c>
      <c r="AS770" s="1">
        <v>142</v>
      </c>
      <c r="AU770" s="1"/>
      <c r="AX770" s="117"/>
    </row>
    <row r="771" spans="1:50" ht="14" hidden="1" customHeight="1" outlineLevel="1" x14ac:dyDescent="0.2">
      <c r="A771" s="54" t="s">
        <v>1118</v>
      </c>
      <c r="B771" s="9" t="s">
        <v>558</v>
      </c>
      <c r="C771" s="1">
        <f t="shared" si="229"/>
        <v>6332</v>
      </c>
      <c r="D771" s="7">
        <f>IF(N771&gt;0, RANK(N771,(N771:P771,Q771:AE771)),0)</f>
        <v>1</v>
      </c>
      <c r="E771" s="7">
        <f>IF(O771&gt;0,RANK(O771,(N771:P771,Q771:AE771)),0)</f>
        <v>2</v>
      </c>
      <c r="F771" s="7">
        <f t="shared" si="230"/>
        <v>0</v>
      </c>
      <c r="G771" s="1">
        <f t="shared" si="231"/>
        <v>23</v>
      </c>
      <c r="H771" s="2">
        <f t="shared" si="237"/>
        <v>3.6323436512950094E-3</v>
      </c>
      <c r="I771" s="8"/>
      <c r="J771" s="2">
        <f t="shared" si="232"/>
        <v>0.49463044851547694</v>
      </c>
      <c r="K771" s="2">
        <f t="shared" si="233"/>
        <v>0.49099810486418194</v>
      </c>
      <c r="L771" s="2">
        <f t="shared" si="234"/>
        <v>0</v>
      </c>
      <c r="M771" s="2">
        <f t="shared" si="235"/>
        <v>1.4371446620341177E-2</v>
      </c>
      <c r="N771" s="53">
        <v>3132</v>
      </c>
      <c r="O771" s="53">
        <v>3109</v>
      </c>
      <c r="X771" s="53">
        <v>41</v>
      </c>
      <c r="Y771" s="53">
        <v>50</v>
      </c>
      <c r="Z771" s="53"/>
      <c r="AA771" s="53"/>
      <c r="AB771" s="53"/>
      <c r="AG771" t="str">
        <f t="shared" si="238"/>
        <v>Palmer</v>
      </c>
      <c r="AH771" t="s">
        <v>130</v>
      </c>
      <c r="AK771">
        <v>2</v>
      </c>
      <c r="AL771" s="91">
        <v>25</v>
      </c>
      <c r="AM771" s="93">
        <v>13</v>
      </c>
      <c r="AN771" s="93">
        <v>75</v>
      </c>
      <c r="AO771" s="96">
        <v>52105</v>
      </c>
      <c r="AP771" s="96">
        <f t="shared" si="239"/>
        <v>25013</v>
      </c>
      <c r="AQ771" t="s">
        <v>298</v>
      </c>
      <c r="AR771">
        <f t="shared" si="236"/>
        <v>2552105</v>
      </c>
      <c r="AS771" s="1">
        <v>191</v>
      </c>
      <c r="AU771" s="1"/>
      <c r="AX771" s="117"/>
    </row>
    <row r="772" spans="1:50" ht="14" hidden="1" customHeight="1" outlineLevel="1" x14ac:dyDescent="0.2">
      <c r="A772" s="54" t="s">
        <v>1327</v>
      </c>
      <c r="B772" s="9" t="s">
        <v>558</v>
      </c>
      <c r="C772" s="1">
        <f t="shared" si="229"/>
        <v>2914</v>
      </c>
      <c r="D772" s="7">
        <f>IF(N772&gt;0, RANK(N772,(N772:P772,Q772:AE772)),0)</f>
        <v>1</v>
      </c>
      <c r="E772" s="7">
        <f>IF(O772&gt;0,RANK(O772,(N772:P772,Q772:AE772)),0)</f>
        <v>2</v>
      </c>
      <c r="F772" s="7">
        <f t="shared" si="230"/>
        <v>0</v>
      </c>
      <c r="G772" s="1">
        <f t="shared" si="231"/>
        <v>312</v>
      </c>
      <c r="H772" s="2">
        <f t="shared" si="237"/>
        <v>0.10706932052161977</v>
      </c>
      <c r="I772" s="8"/>
      <c r="J772" s="2">
        <f t="shared" si="232"/>
        <v>0.54221002059025392</v>
      </c>
      <c r="K772" s="2">
        <f t="shared" si="233"/>
        <v>0.4351407000686342</v>
      </c>
      <c r="L772" s="2">
        <f t="shared" si="234"/>
        <v>0</v>
      </c>
      <c r="M772" s="2">
        <f t="shared" si="235"/>
        <v>2.2649279341111883E-2</v>
      </c>
      <c r="N772" s="53">
        <v>1580</v>
      </c>
      <c r="O772" s="53">
        <v>1268</v>
      </c>
      <c r="X772" s="53">
        <v>4</v>
      </c>
      <c r="Y772" s="53">
        <v>62</v>
      </c>
      <c r="Z772" s="53"/>
      <c r="AA772" s="53"/>
      <c r="AB772" s="53"/>
      <c r="AG772" t="str">
        <f t="shared" si="238"/>
        <v>Paxton</v>
      </c>
      <c r="AH772" s="9" t="s">
        <v>955</v>
      </c>
      <c r="AI772">
        <v>2</v>
      </c>
      <c r="AK772">
        <v>2</v>
      </c>
      <c r="AL772" s="91">
        <v>25</v>
      </c>
      <c r="AM772" s="93">
        <v>27</v>
      </c>
      <c r="AN772" s="93">
        <v>185</v>
      </c>
      <c r="AO772" s="96">
        <v>52420</v>
      </c>
      <c r="AP772" s="96">
        <f t="shared" si="239"/>
        <v>25027</v>
      </c>
      <c r="AQ772" t="s">
        <v>298</v>
      </c>
      <c r="AR772">
        <f t="shared" si="236"/>
        <v>2552420</v>
      </c>
      <c r="AS772" s="1">
        <v>61</v>
      </c>
      <c r="AU772" s="1"/>
      <c r="AX772" s="117"/>
    </row>
    <row r="773" spans="1:50" ht="14" hidden="1" customHeight="1" outlineLevel="1" x14ac:dyDescent="0.2">
      <c r="A773" s="54" t="s">
        <v>1711</v>
      </c>
      <c r="B773" s="9" t="s">
        <v>558</v>
      </c>
      <c r="C773" s="1">
        <f t="shared" si="229"/>
        <v>29580</v>
      </c>
      <c r="D773" s="7">
        <f>IF(N773&gt;0, RANK(N773,(N773:P773,Q773:AE773)),0)</f>
        <v>1</v>
      </c>
      <c r="E773" s="7">
        <f>IF(O773&gt;0,RANK(O773,(N773:P773,Q773:AE773)),0)</f>
        <v>2</v>
      </c>
      <c r="F773" s="7">
        <f t="shared" si="230"/>
        <v>0</v>
      </c>
      <c r="G773" s="1">
        <f t="shared" si="231"/>
        <v>5777</v>
      </c>
      <c r="H773" s="2">
        <f t="shared" si="237"/>
        <v>0.19530087897227857</v>
      </c>
      <c r="I773" s="8"/>
      <c r="J773" s="2">
        <f t="shared" si="232"/>
        <v>0.59361054766734278</v>
      </c>
      <c r="K773" s="2">
        <f t="shared" si="233"/>
        <v>0.39830966869506423</v>
      </c>
      <c r="L773" s="2">
        <f t="shared" si="234"/>
        <v>0</v>
      </c>
      <c r="M773" s="2">
        <f t="shared" si="235"/>
        <v>8.0797836375929855E-3</v>
      </c>
      <c r="N773" s="53">
        <v>17559</v>
      </c>
      <c r="O773" s="53">
        <v>11782</v>
      </c>
      <c r="X773" s="53">
        <v>58</v>
      </c>
      <c r="Y773" s="53">
        <v>181</v>
      </c>
      <c r="Z773" s="53"/>
      <c r="AA773" s="53"/>
      <c r="AB773" s="53"/>
      <c r="AG773" t="str">
        <f t="shared" si="238"/>
        <v>Peabody</v>
      </c>
      <c r="AH773" t="s">
        <v>2455</v>
      </c>
      <c r="AI773">
        <v>6</v>
      </c>
      <c r="AK773">
        <v>2</v>
      </c>
      <c r="AL773" s="91">
        <v>25</v>
      </c>
      <c r="AM773" s="93">
        <v>9</v>
      </c>
      <c r="AN773" s="93">
        <v>125</v>
      </c>
      <c r="AO773" s="96">
        <v>52490</v>
      </c>
      <c r="AP773" s="96">
        <f t="shared" si="239"/>
        <v>25009</v>
      </c>
      <c r="AQ773" t="s">
        <v>1921</v>
      </c>
      <c r="AR773">
        <f t="shared" si="236"/>
        <v>2552490</v>
      </c>
      <c r="AS773" s="1">
        <v>681</v>
      </c>
      <c r="AU773" s="1"/>
      <c r="AX773" s="117"/>
    </row>
    <row r="774" spans="1:50" ht="14" hidden="1" customHeight="1" outlineLevel="1" x14ac:dyDescent="0.2">
      <c r="A774" s="54" t="s">
        <v>307</v>
      </c>
      <c r="B774" s="9" t="s">
        <v>558</v>
      </c>
      <c r="C774" s="1">
        <f t="shared" si="229"/>
        <v>921</v>
      </c>
      <c r="D774" s="7">
        <f>IF(N774&gt;0, RANK(N774,(N774:P774,Q774:AE774)),0)</f>
        <v>1</v>
      </c>
      <c r="E774" s="7">
        <f>IF(O774&gt;0,RANK(O774,(N774:P774,Q774:AE774)),0)</f>
        <v>2</v>
      </c>
      <c r="F774" s="7">
        <f t="shared" si="230"/>
        <v>0</v>
      </c>
      <c r="G774" s="1">
        <f t="shared" si="231"/>
        <v>698</v>
      </c>
      <c r="H774" s="2">
        <f t="shared" si="237"/>
        <v>0.75787187839305103</v>
      </c>
      <c r="I774" s="8"/>
      <c r="J774" s="2">
        <f t="shared" si="232"/>
        <v>0.87622149837133545</v>
      </c>
      <c r="K774" s="2">
        <f t="shared" si="233"/>
        <v>0.11834961997828447</v>
      </c>
      <c r="L774" s="2">
        <f t="shared" si="234"/>
        <v>0</v>
      </c>
      <c r="M774" s="2">
        <f t="shared" si="235"/>
        <v>5.4288816503800796E-3</v>
      </c>
      <c r="N774" s="53">
        <v>807</v>
      </c>
      <c r="O774" s="53">
        <v>109</v>
      </c>
      <c r="X774" s="53">
        <v>1</v>
      </c>
      <c r="Y774" s="53">
        <v>4</v>
      </c>
      <c r="Z774" s="53"/>
      <c r="AA774" s="53"/>
      <c r="AB774" s="53"/>
      <c r="AG774" t="str">
        <f t="shared" si="238"/>
        <v>Pelham</v>
      </c>
      <c r="AH774" t="s">
        <v>1975</v>
      </c>
      <c r="AI774">
        <v>2</v>
      </c>
      <c r="AK774">
        <v>2</v>
      </c>
      <c r="AL774" s="91">
        <v>25</v>
      </c>
      <c r="AM774" s="93">
        <v>15</v>
      </c>
      <c r="AN774" s="93">
        <v>65</v>
      </c>
      <c r="AO774" s="96">
        <v>52560</v>
      </c>
      <c r="AP774" s="96">
        <f t="shared" si="239"/>
        <v>25015</v>
      </c>
      <c r="AQ774" t="s">
        <v>298</v>
      </c>
      <c r="AR774">
        <f t="shared" si="236"/>
        <v>2552560</v>
      </c>
      <c r="AS774" s="1">
        <v>9</v>
      </c>
      <c r="AU774" s="1"/>
      <c r="AX774" s="117"/>
    </row>
    <row r="775" spans="1:50" ht="14" hidden="1" customHeight="1" outlineLevel="1" x14ac:dyDescent="0.2">
      <c r="A775" s="54" t="s">
        <v>308</v>
      </c>
      <c r="B775" s="9" t="s">
        <v>558</v>
      </c>
      <c r="C775" s="1">
        <f t="shared" si="229"/>
        <v>11567</v>
      </c>
      <c r="D775" s="7">
        <f>IF(N775&gt;0, RANK(N775,(N775:P775,Q775:AE775)),0)</f>
        <v>1</v>
      </c>
      <c r="E775" s="7">
        <f>IF(O775&gt;0,RANK(O775,(N775:P775,Q775:AE775)),0)</f>
        <v>2</v>
      </c>
      <c r="F775" s="7">
        <f t="shared" si="230"/>
        <v>0</v>
      </c>
      <c r="G775" s="1">
        <f t="shared" si="231"/>
        <v>743</v>
      </c>
      <c r="H775" s="2">
        <f t="shared" si="237"/>
        <v>6.4234460102014349E-2</v>
      </c>
      <c r="I775" s="8"/>
      <c r="J775" s="2">
        <f t="shared" si="232"/>
        <v>0.52831330509207231</v>
      </c>
      <c r="K775" s="2">
        <f t="shared" si="233"/>
        <v>0.46407884499005791</v>
      </c>
      <c r="L775" s="2">
        <f t="shared" si="234"/>
        <v>0</v>
      </c>
      <c r="M775" s="2">
        <f t="shared" si="235"/>
        <v>7.60784991786978E-3</v>
      </c>
      <c r="N775" s="53">
        <v>6111</v>
      </c>
      <c r="O775" s="53">
        <v>5368</v>
      </c>
      <c r="X775" s="53">
        <v>80</v>
      </c>
      <c r="Y775" s="53">
        <v>8</v>
      </c>
      <c r="Z775" s="53"/>
      <c r="AA775" s="53"/>
      <c r="AB775" s="53"/>
      <c r="AG775" t="str">
        <f t="shared" si="238"/>
        <v>Pembroke</v>
      </c>
      <c r="AH775" t="s">
        <v>529</v>
      </c>
      <c r="AI775">
        <v>9</v>
      </c>
      <c r="AK775">
        <v>2</v>
      </c>
      <c r="AL775" s="91">
        <v>25</v>
      </c>
      <c r="AM775" s="93">
        <v>23</v>
      </c>
      <c r="AN775" s="93">
        <v>95</v>
      </c>
      <c r="AO775" s="96">
        <v>52630</v>
      </c>
      <c r="AP775" s="96">
        <f t="shared" si="239"/>
        <v>25023</v>
      </c>
      <c r="AQ775" t="s">
        <v>298</v>
      </c>
      <c r="AR775">
        <f t="shared" si="236"/>
        <v>2552630</v>
      </c>
      <c r="AS775" s="1">
        <v>251</v>
      </c>
      <c r="AU775" s="1"/>
      <c r="AX775" s="117"/>
    </row>
    <row r="776" spans="1:50" ht="14" hidden="1" customHeight="1" outlineLevel="1" x14ac:dyDescent="0.2">
      <c r="A776" s="54" t="s">
        <v>134</v>
      </c>
      <c r="B776" s="9" t="s">
        <v>558</v>
      </c>
      <c r="C776" s="1">
        <f t="shared" si="229"/>
        <v>7183</v>
      </c>
      <c r="D776" s="7">
        <f>IF(N776&gt;0, RANK(N776,(N776:P776,Q776:AE776)),0)</f>
        <v>1</v>
      </c>
      <c r="E776" s="7">
        <f>IF(O776&gt;0,RANK(O776,(N776:P776,Q776:AE776)),0)</f>
        <v>2</v>
      </c>
      <c r="F776" s="7">
        <f t="shared" si="230"/>
        <v>0</v>
      </c>
      <c r="G776" s="1">
        <f t="shared" si="231"/>
        <v>587</v>
      </c>
      <c r="H776" s="2">
        <f t="shared" si="237"/>
        <v>8.1720729500208825E-2</v>
      </c>
      <c r="I776" s="8"/>
      <c r="J776" s="2">
        <f t="shared" si="232"/>
        <v>0.53473479047751638</v>
      </c>
      <c r="K776" s="2">
        <f t="shared" si="233"/>
        <v>0.45301406097730751</v>
      </c>
      <c r="L776" s="2">
        <f t="shared" si="234"/>
        <v>0</v>
      </c>
      <c r="M776" s="2">
        <f t="shared" si="235"/>
        <v>1.2251148545176116E-2</v>
      </c>
      <c r="N776" s="53">
        <v>3841</v>
      </c>
      <c r="O776" s="53">
        <v>3254</v>
      </c>
      <c r="X776" s="53">
        <v>3</v>
      </c>
      <c r="Y776" s="53">
        <v>85</v>
      </c>
      <c r="Z776" s="53"/>
      <c r="AA776" s="53"/>
      <c r="AB776" s="53"/>
      <c r="AG776" t="str">
        <f t="shared" si="238"/>
        <v>Pepperell</v>
      </c>
      <c r="AH776" t="s">
        <v>1547</v>
      </c>
      <c r="AI776">
        <v>3</v>
      </c>
      <c r="AK776">
        <v>2</v>
      </c>
      <c r="AL776" s="91">
        <v>25</v>
      </c>
      <c r="AM776" s="93">
        <v>17</v>
      </c>
      <c r="AN776" s="93">
        <v>175</v>
      </c>
      <c r="AO776" s="96">
        <v>52805</v>
      </c>
      <c r="AP776" s="96">
        <f t="shared" si="239"/>
        <v>25017</v>
      </c>
      <c r="AQ776" t="s">
        <v>298</v>
      </c>
      <c r="AR776">
        <f t="shared" si="236"/>
        <v>2552805</v>
      </c>
      <c r="AS776" s="1">
        <v>169</v>
      </c>
      <c r="AU776" s="1"/>
      <c r="AX776" s="117"/>
    </row>
    <row r="777" spans="1:50" ht="14" hidden="1" customHeight="1" outlineLevel="1" x14ac:dyDescent="0.2">
      <c r="A777" s="54" t="s">
        <v>1438</v>
      </c>
      <c r="B777" s="9" t="s">
        <v>558</v>
      </c>
      <c r="C777" s="1">
        <f t="shared" si="229"/>
        <v>520</v>
      </c>
      <c r="D777" s="7">
        <f>IF(N777&gt;0, RANK(N777,(N777:P777,Q777:AE777)),0)</f>
        <v>1</v>
      </c>
      <c r="E777" s="7">
        <f>IF(O777&gt;0,RANK(O777,(N777:P777,Q777:AE777)),0)</f>
        <v>2</v>
      </c>
      <c r="F777" s="7">
        <f t="shared" si="230"/>
        <v>0</v>
      </c>
      <c r="G777" s="1">
        <f t="shared" si="231"/>
        <v>85</v>
      </c>
      <c r="H777" s="2">
        <f t="shared" si="237"/>
        <v>0.16346153846153846</v>
      </c>
      <c r="I777" s="8"/>
      <c r="J777" s="2">
        <f t="shared" si="232"/>
        <v>0.57692307692307687</v>
      </c>
      <c r="K777" s="2">
        <f t="shared" si="233"/>
        <v>0.41346153846153844</v>
      </c>
      <c r="L777" s="2">
        <f t="shared" si="234"/>
        <v>0</v>
      </c>
      <c r="M777" s="2">
        <f t="shared" si="235"/>
        <v>9.6153846153846922E-3</v>
      </c>
      <c r="N777" s="53">
        <v>300</v>
      </c>
      <c r="O777" s="53">
        <v>215</v>
      </c>
      <c r="X777" s="53">
        <v>0</v>
      </c>
      <c r="Y777" s="53">
        <v>5</v>
      </c>
      <c r="Z777" s="53"/>
      <c r="AA777" s="53"/>
      <c r="AB777" s="53"/>
      <c r="AG777" t="str">
        <f t="shared" si="238"/>
        <v>Peru</v>
      </c>
      <c r="AH777" t="s">
        <v>1310</v>
      </c>
      <c r="AI777">
        <v>1</v>
      </c>
      <c r="AK777">
        <v>2</v>
      </c>
      <c r="AL777" s="91">
        <v>25</v>
      </c>
      <c r="AM777" s="93">
        <v>3</v>
      </c>
      <c r="AN777" s="93">
        <v>105</v>
      </c>
      <c r="AO777" s="96">
        <v>53050</v>
      </c>
      <c r="AP777" s="96">
        <f t="shared" si="239"/>
        <v>25003</v>
      </c>
      <c r="AQ777" t="s">
        <v>298</v>
      </c>
      <c r="AR777">
        <f t="shared" si="236"/>
        <v>2553050</v>
      </c>
      <c r="AS777" s="1">
        <v>15</v>
      </c>
      <c r="AU777" s="1"/>
      <c r="AX777" s="117"/>
    </row>
    <row r="778" spans="1:50" ht="14" hidden="1" customHeight="1" outlineLevel="1" x14ac:dyDescent="0.2">
      <c r="A778" s="54" t="s">
        <v>2392</v>
      </c>
      <c r="B778" s="9" t="s">
        <v>558</v>
      </c>
      <c r="C778" s="1">
        <f t="shared" si="229"/>
        <v>859</v>
      </c>
      <c r="D778" s="7">
        <f>IF(N778&gt;0, RANK(N778,(N778:P778,Q778:AE778)),0)</f>
        <v>1</v>
      </c>
      <c r="E778" s="7">
        <f>IF(O778&gt;0,RANK(O778,(N778:P778,Q778:AE778)),0)</f>
        <v>2</v>
      </c>
      <c r="F778" s="7">
        <f t="shared" si="230"/>
        <v>0</v>
      </c>
      <c r="G778" s="1">
        <f t="shared" si="231"/>
        <v>200</v>
      </c>
      <c r="H778" s="2">
        <f t="shared" si="237"/>
        <v>0.23282887077997672</v>
      </c>
      <c r="I778" s="8"/>
      <c r="J778" s="2">
        <f t="shared" si="232"/>
        <v>0.60069848661233993</v>
      </c>
      <c r="K778" s="2">
        <f t="shared" si="233"/>
        <v>0.36786961583236322</v>
      </c>
      <c r="L778" s="2">
        <f t="shared" si="234"/>
        <v>0</v>
      </c>
      <c r="M778" s="2">
        <f t="shared" si="235"/>
        <v>3.143189755529685E-2</v>
      </c>
      <c r="N778" s="53">
        <v>516</v>
      </c>
      <c r="O778" s="53">
        <v>316</v>
      </c>
      <c r="X778" s="53">
        <v>0</v>
      </c>
      <c r="Y778" s="53">
        <v>27</v>
      </c>
      <c r="Z778" s="53"/>
      <c r="AA778" s="53"/>
      <c r="AB778" s="53"/>
      <c r="AG778" t="str">
        <f t="shared" si="238"/>
        <v>Petersham</v>
      </c>
      <c r="AH778" s="9" t="s">
        <v>955</v>
      </c>
      <c r="AI778">
        <v>2</v>
      </c>
      <c r="AK778">
        <v>2</v>
      </c>
      <c r="AL778" s="91">
        <v>25</v>
      </c>
      <c r="AM778" s="93">
        <v>27</v>
      </c>
      <c r="AN778" s="93">
        <v>190</v>
      </c>
      <c r="AO778" s="96">
        <v>53120</v>
      </c>
      <c r="AP778" s="96">
        <f t="shared" si="239"/>
        <v>25027</v>
      </c>
      <c r="AQ778" t="s">
        <v>298</v>
      </c>
      <c r="AR778">
        <f t="shared" si="236"/>
        <v>2553120</v>
      </c>
      <c r="AS778" s="1">
        <v>21</v>
      </c>
      <c r="AU778" s="1"/>
      <c r="AX778" s="117"/>
    </row>
    <row r="779" spans="1:50" ht="14" hidden="1" customHeight="1" outlineLevel="1" x14ac:dyDescent="0.2">
      <c r="A779" s="54" t="s">
        <v>1329</v>
      </c>
      <c r="B779" s="9" t="s">
        <v>558</v>
      </c>
      <c r="C779" s="1">
        <f t="shared" si="229"/>
        <v>1078</v>
      </c>
      <c r="D779" s="7">
        <f>IF(N779&gt;0, RANK(N779,(N779:P779,Q779:AE779)),0)</f>
        <v>2</v>
      </c>
      <c r="E779" s="7">
        <f>IF(O779&gt;0,RANK(O779,(N779:P779,Q779:AE779)),0)</f>
        <v>1</v>
      </c>
      <c r="F779" s="7">
        <f t="shared" si="230"/>
        <v>0</v>
      </c>
      <c r="G779" s="1">
        <f t="shared" si="231"/>
        <v>106</v>
      </c>
      <c r="H779" s="2">
        <f t="shared" si="237"/>
        <v>9.8330241187384038E-2</v>
      </c>
      <c r="I779" s="8"/>
      <c r="J779" s="2">
        <f t="shared" si="232"/>
        <v>0.4359925788497217</v>
      </c>
      <c r="K779" s="2">
        <f t="shared" si="233"/>
        <v>0.53432282003710574</v>
      </c>
      <c r="L779" s="2">
        <f t="shared" si="234"/>
        <v>0</v>
      </c>
      <c r="M779" s="2">
        <f t="shared" si="235"/>
        <v>2.9684601113172615E-2</v>
      </c>
      <c r="N779" s="53">
        <v>470</v>
      </c>
      <c r="O779" s="53">
        <v>576</v>
      </c>
      <c r="X779" s="53">
        <v>32</v>
      </c>
      <c r="Y779" s="53">
        <v>0</v>
      </c>
      <c r="Z779" s="53"/>
      <c r="AA779" s="53"/>
      <c r="AB779" s="53"/>
      <c r="AG779" t="str">
        <f t="shared" si="238"/>
        <v>Phillipston</v>
      </c>
      <c r="AH779" s="9" t="s">
        <v>955</v>
      </c>
      <c r="AI779">
        <v>2</v>
      </c>
      <c r="AK779">
        <v>2</v>
      </c>
      <c r="AL779" s="91">
        <v>25</v>
      </c>
      <c r="AM779" s="93">
        <v>27</v>
      </c>
      <c r="AN779" s="93">
        <v>195</v>
      </c>
      <c r="AO779" s="96">
        <v>53225</v>
      </c>
      <c r="AP779" s="96">
        <f t="shared" si="239"/>
        <v>25027</v>
      </c>
      <c r="AQ779" t="s">
        <v>298</v>
      </c>
      <c r="AR779">
        <f t="shared" si="236"/>
        <v>2553225</v>
      </c>
      <c r="AS779" s="1">
        <v>25</v>
      </c>
      <c r="AU779" s="1"/>
      <c r="AX779" s="117"/>
    </row>
    <row r="780" spans="1:50" ht="14" hidden="1" customHeight="1" outlineLevel="1" x14ac:dyDescent="0.2">
      <c r="A780" s="54" t="s">
        <v>1400</v>
      </c>
      <c r="B780" s="9" t="s">
        <v>558</v>
      </c>
      <c r="C780" s="1">
        <f t="shared" si="229"/>
        <v>21265</v>
      </c>
      <c r="D780" s="7">
        <f>IF(N780&gt;0, RANK(N780,(N780:P780,Q780:AE780)),0)</f>
        <v>1</v>
      </c>
      <c r="E780" s="7">
        <f>IF(O780&gt;0,RANK(O780,(N780:P780,Q780:AE780)),0)</f>
        <v>2</v>
      </c>
      <c r="F780" s="7">
        <f t="shared" si="230"/>
        <v>0</v>
      </c>
      <c r="G780" s="1">
        <f t="shared" si="231"/>
        <v>11294</v>
      </c>
      <c r="H780" s="2">
        <f t="shared" si="237"/>
        <v>0.53110745356219136</v>
      </c>
      <c r="I780" s="8"/>
      <c r="J780" s="2">
        <f t="shared" si="232"/>
        <v>0.76219139430989891</v>
      </c>
      <c r="K780" s="2">
        <f t="shared" si="233"/>
        <v>0.23108394074770749</v>
      </c>
      <c r="L780" s="2">
        <f t="shared" si="234"/>
        <v>0</v>
      </c>
      <c r="M780" s="2">
        <f t="shared" si="235"/>
        <v>6.7246649423935989E-3</v>
      </c>
      <c r="N780" s="53">
        <v>16208</v>
      </c>
      <c r="O780" s="53">
        <v>4914</v>
      </c>
      <c r="X780" s="53">
        <v>19</v>
      </c>
      <c r="Y780" s="53">
        <v>124</v>
      </c>
      <c r="Z780" s="53"/>
      <c r="AA780" s="53"/>
      <c r="AB780" s="53"/>
      <c r="AG780" t="str">
        <f t="shared" si="238"/>
        <v>Pittsfield</v>
      </c>
      <c r="AH780" t="s">
        <v>1310</v>
      </c>
      <c r="AI780">
        <v>1</v>
      </c>
      <c r="AK780">
        <v>2</v>
      </c>
      <c r="AL780" s="91">
        <v>25</v>
      </c>
      <c r="AM780" s="93">
        <v>3</v>
      </c>
      <c r="AN780" s="93">
        <v>110</v>
      </c>
      <c r="AO780" s="96">
        <v>53960</v>
      </c>
      <c r="AP780" s="96">
        <f t="shared" si="239"/>
        <v>25003</v>
      </c>
      <c r="AQ780" t="s">
        <v>1921</v>
      </c>
      <c r="AR780">
        <f t="shared" si="236"/>
        <v>2553960</v>
      </c>
      <c r="AS780" s="1">
        <v>761</v>
      </c>
      <c r="AU780" s="1"/>
      <c r="AX780" s="117"/>
    </row>
    <row r="781" spans="1:50" ht="14" hidden="1" customHeight="1" outlineLevel="1" x14ac:dyDescent="0.2">
      <c r="A781" s="54" t="s">
        <v>456</v>
      </c>
      <c r="B781" s="9" t="s">
        <v>558</v>
      </c>
      <c r="C781" s="1">
        <f t="shared" si="229"/>
        <v>438</v>
      </c>
      <c r="D781" s="7">
        <f>IF(N781&gt;0, RANK(N781,(N781:P781,Q781:AE781)),0)</f>
        <v>1</v>
      </c>
      <c r="E781" s="7">
        <f>IF(O781&gt;0,RANK(O781,(N781:P781,Q781:AE781)),0)</f>
        <v>2</v>
      </c>
      <c r="F781" s="7">
        <f t="shared" si="230"/>
        <v>0</v>
      </c>
      <c r="G781" s="1">
        <f t="shared" si="231"/>
        <v>197</v>
      </c>
      <c r="H781" s="2">
        <f t="shared" si="237"/>
        <v>0.4497716894977169</v>
      </c>
      <c r="I781" s="8"/>
      <c r="J781" s="2">
        <f t="shared" si="232"/>
        <v>0.72146118721461183</v>
      </c>
      <c r="K781" s="2">
        <f t="shared" si="233"/>
        <v>0.27168949771689499</v>
      </c>
      <c r="L781" s="2">
        <f t="shared" si="234"/>
        <v>0</v>
      </c>
      <c r="M781" s="2">
        <f t="shared" si="235"/>
        <v>6.8493150684931781E-3</v>
      </c>
      <c r="N781" s="53">
        <v>316</v>
      </c>
      <c r="O781" s="53">
        <v>119</v>
      </c>
      <c r="X781" s="53">
        <v>3</v>
      </c>
      <c r="Y781" s="53">
        <v>0</v>
      </c>
      <c r="Z781" s="53"/>
      <c r="AA781" s="53"/>
      <c r="AB781" s="53"/>
      <c r="AG781" t="str">
        <f t="shared" si="238"/>
        <v>Plainfield</v>
      </c>
      <c r="AH781" t="s">
        <v>1975</v>
      </c>
      <c r="AI781">
        <v>1</v>
      </c>
      <c r="AK781">
        <v>2</v>
      </c>
      <c r="AL781" s="91">
        <v>25</v>
      </c>
      <c r="AM781" s="93">
        <v>15</v>
      </c>
      <c r="AN781" s="93">
        <v>70</v>
      </c>
      <c r="AO781" s="96">
        <v>54030</v>
      </c>
      <c r="AP781" s="96">
        <f t="shared" si="239"/>
        <v>25015</v>
      </c>
      <c r="AQ781" t="s">
        <v>298</v>
      </c>
      <c r="AR781">
        <f t="shared" si="236"/>
        <v>2554030</v>
      </c>
      <c r="AS781" s="1">
        <v>8</v>
      </c>
      <c r="AU781" s="1"/>
      <c r="AX781" s="117"/>
    </row>
    <row r="782" spans="1:50" ht="14" hidden="1" customHeight="1" outlineLevel="1" x14ac:dyDescent="0.2">
      <c r="A782" s="54" t="s">
        <v>11</v>
      </c>
      <c r="B782" s="9" t="s">
        <v>558</v>
      </c>
      <c r="C782" s="1">
        <f t="shared" si="229"/>
        <v>5725</v>
      </c>
      <c r="D782" s="7">
        <f>IF(N782&gt;0, RANK(N782,(N782:P782,Q782:AE782)),0)</f>
        <v>1</v>
      </c>
      <c r="E782" s="7">
        <f>IF(O782&gt;0,RANK(O782,(N782:P782,Q782:AE782)),0)</f>
        <v>2</v>
      </c>
      <c r="F782" s="7">
        <f t="shared" si="230"/>
        <v>0</v>
      </c>
      <c r="G782" s="1">
        <f t="shared" si="231"/>
        <v>548</v>
      </c>
      <c r="H782" s="2">
        <f t="shared" si="237"/>
        <v>9.5720524017467251E-2</v>
      </c>
      <c r="I782" s="8"/>
      <c r="J782" s="2">
        <f t="shared" si="232"/>
        <v>0.54480349344978163</v>
      </c>
      <c r="K782" s="2">
        <f t="shared" si="233"/>
        <v>0.44908296943231441</v>
      </c>
      <c r="L782" s="2">
        <f t="shared" si="234"/>
        <v>0</v>
      </c>
      <c r="M782" s="2">
        <f t="shared" si="235"/>
        <v>6.1135371179039666E-3</v>
      </c>
      <c r="N782" s="53">
        <v>3119</v>
      </c>
      <c r="O782" s="53">
        <v>2571</v>
      </c>
      <c r="X782" s="53">
        <v>2</v>
      </c>
      <c r="Y782" s="53">
        <v>33</v>
      </c>
      <c r="Z782" s="53"/>
      <c r="AA782" s="53"/>
      <c r="AB782" s="53"/>
      <c r="AG782" t="str">
        <f t="shared" si="238"/>
        <v>Plainville</v>
      </c>
      <c r="AH782" t="s">
        <v>2285</v>
      </c>
      <c r="AI782">
        <v>4</v>
      </c>
      <c r="AK782">
        <v>2</v>
      </c>
      <c r="AL782" s="91">
        <v>25</v>
      </c>
      <c r="AM782" s="93">
        <v>21</v>
      </c>
      <c r="AN782" s="93">
        <v>95</v>
      </c>
      <c r="AO782" s="96">
        <v>54100</v>
      </c>
      <c r="AP782" s="96">
        <f t="shared" si="239"/>
        <v>25021</v>
      </c>
      <c r="AQ782" t="s">
        <v>298</v>
      </c>
      <c r="AR782">
        <f t="shared" si="236"/>
        <v>2554100</v>
      </c>
      <c r="AS782" s="1">
        <v>152</v>
      </c>
      <c r="AU782" s="1"/>
      <c r="AX782" s="117"/>
    </row>
    <row r="783" spans="1:50" ht="14" hidden="1" customHeight="1" outlineLevel="1" x14ac:dyDescent="0.2">
      <c r="A783" s="54" t="s">
        <v>529</v>
      </c>
      <c r="B783" s="9" t="s">
        <v>558</v>
      </c>
      <c r="C783" s="1">
        <f t="shared" si="229"/>
        <v>36868</v>
      </c>
      <c r="D783" s="7">
        <f>IF(N783&gt;0, RANK(N783,(N783:P783,Q783:AE783)),0)</f>
        <v>1</v>
      </c>
      <c r="E783" s="7">
        <f>IF(O783&gt;0,RANK(O783,(N783:P783,Q783:AE783)),0)</f>
        <v>2</v>
      </c>
      <c r="F783" s="7">
        <f t="shared" si="230"/>
        <v>0</v>
      </c>
      <c r="G783" s="1">
        <f t="shared" si="231"/>
        <v>5113</v>
      </c>
      <c r="H783" s="2">
        <f t="shared" si="237"/>
        <v>0.1386839535640664</v>
      </c>
      <c r="I783" s="8"/>
      <c r="J783" s="2">
        <f t="shared" si="232"/>
        <v>0.56604643593360093</v>
      </c>
      <c r="K783" s="2">
        <f t="shared" si="233"/>
        <v>0.42736248236953456</v>
      </c>
      <c r="L783" s="2">
        <f t="shared" si="234"/>
        <v>0</v>
      </c>
      <c r="M783" s="2">
        <f t="shared" si="235"/>
        <v>6.5910816968645092E-3</v>
      </c>
      <c r="N783" s="53">
        <v>20869</v>
      </c>
      <c r="O783" s="53">
        <v>15756</v>
      </c>
      <c r="X783" s="53">
        <v>30</v>
      </c>
      <c r="Y783" s="53">
        <v>213</v>
      </c>
      <c r="Z783" s="53"/>
      <c r="AA783" s="53"/>
      <c r="AB783" s="53"/>
      <c r="AG783" t="str">
        <f t="shared" si="238"/>
        <v>Plymouth</v>
      </c>
      <c r="AH783" t="s">
        <v>529</v>
      </c>
      <c r="AI783">
        <v>9</v>
      </c>
      <c r="AK783">
        <v>2</v>
      </c>
      <c r="AL783" s="91">
        <v>25</v>
      </c>
      <c r="AM783" s="93">
        <v>23</v>
      </c>
      <c r="AN783" s="93">
        <v>100</v>
      </c>
      <c r="AO783" s="96">
        <v>54310</v>
      </c>
      <c r="AP783" s="96">
        <f t="shared" si="239"/>
        <v>25023</v>
      </c>
      <c r="AQ783" t="s">
        <v>298</v>
      </c>
      <c r="AR783">
        <f t="shared" si="236"/>
        <v>2554310</v>
      </c>
      <c r="AS783" s="1">
        <v>676</v>
      </c>
      <c r="AU783" s="1"/>
      <c r="AX783" s="117"/>
    </row>
    <row r="784" spans="1:50" ht="14" hidden="1" customHeight="1" outlineLevel="1" x14ac:dyDescent="0.2">
      <c r="A784" s="54" t="s">
        <v>1403</v>
      </c>
      <c r="B784" s="9" t="s">
        <v>558</v>
      </c>
      <c r="C784" s="1">
        <f t="shared" si="229"/>
        <v>1900</v>
      </c>
      <c r="D784" s="7">
        <f>IF(N784&gt;0, RANK(N784,(N784:P784,Q784:AE784)),0)</f>
        <v>1</v>
      </c>
      <c r="E784" s="7">
        <f>IF(O784&gt;0,RANK(O784,(N784:P784,Q784:AE784)),0)</f>
        <v>2</v>
      </c>
      <c r="F784" s="7">
        <f t="shared" si="230"/>
        <v>0</v>
      </c>
      <c r="G784" s="1">
        <f t="shared" si="231"/>
        <v>28</v>
      </c>
      <c r="H784" s="2">
        <f t="shared" si="237"/>
        <v>1.4736842105263158E-2</v>
      </c>
      <c r="I784" s="8"/>
      <c r="J784" s="2">
        <f t="shared" si="232"/>
        <v>0.50526315789473686</v>
      </c>
      <c r="K784" s="2">
        <f t="shared" si="233"/>
        <v>0.4905263157894737</v>
      </c>
      <c r="L784" s="2">
        <f t="shared" si="234"/>
        <v>0</v>
      </c>
      <c r="M784" s="2">
        <f t="shared" si="235"/>
        <v>4.2105263157894424E-3</v>
      </c>
      <c r="N784" s="53">
        <v>960</v>
      </c>
      <c r="O784" s="53">
        <v>932</v>
      </c>
      <c r="X784" s="53">
        <v>1</v>
      </c>
      <c r="Y784" s="53">
        <v>7</v>
      </c>
      <c r="Z784" s="53"/>
      <c r="AA784" s="53"/>
      <c r="AB784" s="53"/>
      <c r="AG784" t="str">
        <f t="shared" si="238"/>
        <v>Plympton</v>
      </c>
      <c r="AH784" t="s">
        <v>529</v>
      </c>
      <c r="AI784">
        <v>9</v>
      </c>
      <c r="AK784">
        <v>2</v>
      </c>
      <c r="AL784" s="91">
        <v>25</v>
      </c>
      <c r="AM784" s="93">
        <v>23</v>
      </c>
      <c r="AN784" s="93">
        <v>105</v>
      </c>
      <c r="AO784" s="96">
        <v>54415</v>
      </c>
      <c r="AP784" s="96">
        <f t="shared" si="239"/>
        <v>25023</v>
      </c>
      <c r="AQ784" t="s">
        <v>298</v>
      </c>
      <c r="AR784">
        <f t="shared" si="236"/>
        <v>2554415</v>
      </c>
      <c r="AS784" s="1">
        <v>34</v>
      </c>
      <c r="AU784" s="1"/>
      <c r="AX784" s="117"/>
    </row>
    <row r="785" spans="1:50" ht="14" hidden="1" customHeight="1" outlineLevel="1" x14ac:dyDescent="0.2">
      <c r="A785" s="54" t="s">
        <v>382</v>
      </c>
      <c r="B785" s="9" t="s">
        <v>558</v>
      </c>
      <c r="C785" s="1">
        <f t="shared" si="229"/>
        <v>2531</v>
      </c>
      <c r="D785" s="7">
        <f>IF(N785&gt;0, RANK(N785,(N785:P785,Q785:AE785)),0)</f>
        <v>1</v>
      </c>
      <c r="E785" s="7">
        <f>IF(O785&gt;0,RANK(O785,(N785:P785,Q785:AE785)),0)</f>
        <v>2</v>
      </c>
      <c r="F785" s="7">
        <f t="shared" si="230"/>
        <v>0</v>
      </c>
      <c r="G785" s="1">
        <f t="shared" si="231"/>
        <v>513</v>
      </c>
      <c r="H785" s="2">
        <f t="shared" si="237"/>
        <v>0.2026866851047017</v>
      </c>
      <c r="I785" s="8"/>
      <c r="J785" s="2">
        <f t="shared" si="232"/>
        <v>0.5835638087712367</v>
      </c>
      <c r="K785" s="2">
        <f t="shared" si="233"/>
        <v>0.38087712366653498</v>
      </c>
      <c r="L785" s="2">
        <f t="shared" si="234"/>
        <v>0</v>
      </c>
      <c r="M785" s="2">
        <f t="shared" si="235"/>
        <v>3.5559067562228319E-2</v>
      </c>
      <c r="N785" s="53">
        <v>1477</v>
      </c>
      <c r="O785" s="53">
        <v>964</v>
      </c>
      <c r="X785" s="53">
        <v>1</v>
      </c>
      <c r="Y785" s="53">
        <v>89</v>
      </c>
      <c r="Z785" s="53"/>
      <c r="AA785" s="53"/>
      <c r="AB785" s="53"/>
      <c r="AG785" t="str">
        <f t="shared" si="238"/>
        <v>Princeton</v>
      </c>
      <c r="AH785" s="9" t="s">
        <v>955</v>
      </c>
      <c r="AI785">
        <v>2</v>
      </c>
      <c r="AK785">
        <v>2</v>
      </c>
      <c r="AL785" s="91">
        <v>25</v>
      </c>
      <c r="AM785" s="93">
        <v>27</v>
      </c>
      <c r="AN785" s="93">
        <v>200</v>
      </c>
      <c r="AO785" s="96">
        <v>55395</v>
      </c>
      <c r="AP785" s="96">
        <f t="shared" si="239"/>
        <v>25027</v>
      </c>
      <c r="AQ785" t="s">
        <v>298</v>
      </c>
      <c r="AR785">
        <f t="shared" si="236"/>
        <v>2555395</v>
      </c>
      <c r="AS785" s="1">
        <v>60</v>
      </c>
      <c r="AU785" s="1"/>
      <c r="AX785" s="117"/>
    </row>
    <row r="786" spans="1:50" ht="14" hidden="1" customHeight="1" outlineLevel="1" x14ac:dyDescent="0.2">
      <c r="A786" s="54" t="s">
        <v>231</v>
      </c>
      <c r="B786" s="9" t="s">
        <v>558</v>
      </c>
      <c r="C786" s="1">
        <f t="shared" si="229"/>
        <v>2590</v>
      </c>
      <c r="D786" s="7">
        <f>IF(N786&gt;0, RANK(N786,(N786:P786,Q786:AE786)),0)</f>
        <v>1</v>
      </c>
      <c r="E786" s="7">
        <f>IF(O786&gt;0,RANK(O786,(N786:P786,Q786:AE786)),0)</f>
        <v>2</v>
      </c>
      <c r="F786" s="7">
        <f t="shared" si="230"/>
        <v>0</v>
      </c>
      <c r="G786" s="1">
        <f t="shared" si="231"/>
        <v>2175</v>
      </c>
      <c r="H786" s="2">
        <f t="shared" si="237"/>
        <v>0.83976833976833976</v>
      </c>
      <c r="I786" s="8"/>
      <c r="J786" s="2">
        <f t="shared" si="232"/>
        <v>0.91969111969111972</v>
      </c>
      <c r="K786" s="2">
        <f t="shared" si="233"/>
        <v>7.9922779922779921E-2</v>
      </c>
      <c r="L786" s="2">
        <f t="shared" si="234"/>
        <v>0</v>
      </c>
      <c r="M786" s="2">
        <f t="shared" si="235"/>
        <v>3.8610038610036035E-4</v>
      </c>
      <c r="N786" s="53">
        <v>2382</v>
      </c>
      <c r="O786" s="53">
        <v>207</v>
      </c>
      <c r="X786" s="53">
        <v>0</v>
      </c>
      <c r="Y786" s="53">
        <v>1</v>
      </c>
      <c r="Z786" s="53"/>
      <c r="AA786" s="53"/>
      <c r="AB786" s="53"/>
      <c r="AG786" t="str">
        <f t="shared" si="238"/>
        <v>Provincetown</v>
      </c>
      <c r="AH786" t="s">
        <v>43</v>
      </c>
      <c r="AI786">
        <v>9</v>
      </c>
      <c r="AK786">
        <v>2</v>
      </c>
      <c r="AL786" s="91">
        <v>25</v>
      </c>
      <c r="AM786" s="93">
        <v>1</v>
      </c>
      <c r="AN786" s="93">
        <v>55</v>
      </c>
      <c r="AO786" s="96">
        <v>55500</v>
      </c>
      <c r="AP786" s="96">
        <f t="shared" si="239"/>
        <v>25001</v>
      </c>
      <c r="AQ786" t="s">
        <v>298</v>
      </c>
      <c r="AR786">
        <f t="shared" si="236"/>
        <v>2555500</v>
      </c>
      <c r="AS786" s="1">
        <v>30</v>
      </c>
      <c r="AU786" s="1"/>
      <c r="AX786" s="117"/>
    </row>
    <row r="787" spans="1:50" ht="14" hidden="1" customHeight="1" outlineLevel="1" x14ac:dyDescent="0.2">
      <c r="A787" s="54" t="s">
        <v>833</v>
      </c>
      <c r="B787" s="9" t="s">
        <v>558</v>
      </c>
      <c r="C787" s="1">
        <f t="shared" si="229"/>
        <v>44752</v>
      </c>
      <c r="D787" s="7">
        <f>IF(N787&gt;0, RANK(N787,(N787:P787,Q787:AE787)),0)</f>
        <v>1</v>
      </c>
      <c r="E787" s="7">
        <f>IF(O787&gt;0,RANK(O787,(N787:P787,Q787:AE787)),0)</f>
        <v>2</v>
      </c>
      <c r="F787" s="7">
        <f t="shared" si="230"/>
        <v>0</v>
      </c>
      <c r="G787" s="1">
        <f t="shared" si="231"/>
        <v>16693</v>
      </c>
      <c r="H787" s="2">
        <f t="shared" si="237"/>
        <v>0.37301126206649982</v>
      </c>
      <c r="I787" s="8"/>
      <c r="J787" s="2">
        <f t="shared" si="232"/>
        <v>0.68269574544154454</v>
      </c>
      <c r="K787" s="2">
        <f t="shared" si="233"/>
        <v>0.30968448337504467</v>
      </c>
      <c r="L787" s="2">
        <f t="shared" si="234"/>
        <v>0</v>
      </c>
      <c r="M787" s="2">
        <f t="shared" si="235"/>
        <v>7.619771183410784E-3</v>
      </c>
      <c r="N787" s="53">
        <v>30552</v>
      </c>
      <c r="O787" s="53">
        <v>13859</v>
      </c>
      <c r="X787" s="53">
        <v>313</v>
      </c>
      <c r="Y787" s="53">
        <v>28</v>
      </c>
      <c r="Z787" s="53"/>
      <c r="AA787" s="53"/>
      <c r="AB787" s="53"/>
      <c r="AG787" t="str">
        <f t="shared" si="238"/>
        <v>Quincy</v>
      </c>
      <c r="AH787" t="s">
        <v>2285</v>
      </c>
      <c r="AI787">
        <v>8</v>
      </c>
      <c r="AK787">
        <v>2</v>
      </c>
      <c r="AL787" s="91">
        <v>25</v>
      </c>
      <c r="AM787" s="93">
        <v>21</v>
      </c>
      <c r="AN787" s="93">
        <v>100</v>
      </c>
      <c r="AO787" s="96">
        <v>55745</v>
      </c>
      <c r="AP787" s="96">
        <f t="shared" si="239"/>
        <v>25021</v>
      </c>
      <c r="AQ787" t="s">
        <v>1921</v>
      </c>
      <c r="AR787">
        <f t="shared" si="236"/>
        <v>2555745</v>
      </c>
      <c r="AS787" s="1">
        <v>1437</v>
      </c>
      <c r="AU787" s="1"/>
      <c r="AX787" s="117"/>
    </row>
    <row r="788" spans="1:50" ht="14" hidden="1" customHeight="1" outlineLevel="1" x14ac:dyDescent="0.2">
      <c r="A788" s="54" t="s">
        <v>1157</v>
      </c>
      <c r="B788" s="9" t="s">
        <v>558</v>
      </c>
      <c r="C788" s="1">
        <f t="shared" si="229"/>
        <v>17024</v>
      </c>
      <c r="D788" s="7">
        <f>IF(N788&gt;0, RANK(N788,(N788:P788,Q788:AE788)),0)</f>
        <v>1</v>
      </c>
      <c r="E788" s="7">
        <f>IF(O788&gt;0,RANK(O788,(N788:P788,Q788:AE788)),0)</f>
        <v>2</v>
      </c>
      <c r="F788" s="7">
        <f t="shared" si="230"/>
        <v>0</v>
      </c>
      <c r="G788" s="1">
        <f t="shared" si="231"/>
        <v>10596</v>
      </c>
      <c r="H788" s="2">
        <f t="shared" si="237"/>
        <v>0.62241541353383456</v>
      </c>
      <c r="I788" s="8"/>
      <c r="J788" s="2">
        <f t="shared" si="232"/>
        <v>0.8080357142857143</v>
      </c>
      <c r="K788" s="2">
        <f t="shared" si="233"/>
        <v>0.18562030075187969</v>
      </c>
      <c r="L788" s="2">
        <f t="shared" si="234"/>
        <v>0</v>
      </c>
      <c r="M788" s="2">
        <f t="shared" si="235"/>
        <v>6.343984962406013E-3</v>
      </c>
      <c r="N788" s="53">
        <v>13756</v>
      </c>
      <c r="O788" s="53">
        <v>3160</v>
      </c>
      <c r="X788" s="53">
        <v>50</v>
      </c>
      <c r="Y788" s="53">
        <v>58</v>
      </c>
      <c r="Z788" s="53"/>
      <c r="AA788" s="53"/>
      <c r="AB788" s="53"/>
      <c r="AG788" t="str">
        <f t="shared" si="238"/>
        <v>Randolph</v>
      </c>
      <c r="AH788" t="s">
        <v>2285</v>
      </c>
      <c r="AI788">
        <v>7</v>
      </c>
      <c r="AK788">
        <v>2</v>
      </c>
      <c r="AL788" s="91">
        <v>25</v>
      </c>
      <c r="AM788" s="93">
        <v>21</v>
      </c>
      <c r="AN788" s="93">
        <v>105</v>
      </c>
      <c r="AO788" s="96">
        <v>55955</v>
      </c>
      <c r="AP788" s="96">
        <f t="shared" si="239"/>
        <v>25021</v>
      </c>
      <c r="AQ788" t="s">
        <v>298</v>
      </c>
      <c r="AR788">
        <f t="shared" si="236"/>
        <v>2555955</v>
      </c>
      <c r="AS788" s="1">
        <v>541</v>
      </c>
      <c r="AU788" s="1"/>
      <c r="AX788" s="117"/>
    </row>
    <row r="789" spans="1:50" ht="14" hidden="1" customHeight="1" outlineLevel="1" x14ac:dyDescent="0.2">
      <c r="A789" s="54" t="s">
        <v>834</v>
      </c>
      <c r="B789" s="9" t="s">
        <v>558</v>
      </c>
      <c r="C789" s="1">
        <f t="shared" si="229"/>
        <v>8566</v>
      </c>
      <c r="D789" s="7">
        <f>IF(N789&gt;0, RANK(N789,(N789:P789,Q789:AE789)),0)</f>
        <v>1</v>
      </c>
      <c r="E789" s="7">
        <f>IF(O789&gt;0,RANK(O789,(N789:P789,Q789:AE789)),0)</f>
        <v>2</v>
      </c>
      <c r="F789" s="7">
        <f t="shared" si="230"/>
        <v>0</v>
      </c>
      <c r="G789" s="1">
        <f t="shared" si="231"/>
        <v>223</v>
      </c>
      <c r="H789" s="2">
        <f t="shared" si="237"/>
        <v>2.603315433107635E-2</v>
      </c>
      <c r="I789" s="8"/>
      <c r="J789" s="2">
        <f t="shared" si="232"/>
        <v>0.50688769554050894</v>
      </c>
      <c r="K789" s="2">
        <f t="shared" si="233"/>
        <v>0.48085454120943266</v>
      </c>
      <c r="L789" s="2">
        <f t="shared" si="234"/>
        <v>0</v>
      </c>
      <c r="M789" s="2">
        <f t="shared" si="235"/>
        <v>1.2257763250058396E-2</v>
      </c>
      <c r="N789" s="53">
        <v>4342</v>
      </c>
      <c r="O789" s="53">
        <v>4119</v>
      </c>
      <c r="X789" s="53">
        <v>11</v>
      </c>
      <c r="Y789" s="53">
        <v>94</v>
      </c>
      <c r="Z789" s="53"/>
      <c r="AA789" s="53"/>
      <c r="AB789" s="53"/>
      <c r="AG789" t="str">
        <f t="shared" si="238"/>
        <v>Raynham</v>
      </c>
      <c r="AH789" t="s">
        <v>1961</v>
      </c>
      <c r="AK789">
        <v>2</v>
      </c>
      <c r="AL789" s="91">
        <v>25</v>
      </c>
      <c r="AM789" s="93">
        <v>5</v>
      </c>
      <c r="AN789" s="93">
        <v>70</v>
      </c>
      <c r="AO789" s="96">
        <v>56060</v>
      </c>
      <c r="AP789" s="96">
        <f t="shared" si="239"/>
        <v>25005</v>
      </c>
      <c r="AQ789" t="s">
        <v>298</v>
      </c>
      <c r="AR789">
        <f t="shared" si="236"/>
        <v>2556060</v>
      </c>
      <c r="AS789" s="1">
        <v>293</v>
      </c>
      <c r="AU789" s="1"/>
      <c r="AX789" s="117"/>
    </row>
    <row r="790" spans="1:50" ht="14" hidden="1" customHeight="1" outlineLevel="1" x14ac:dyDescent="0.2">
      <c r="A790" s="54" t="s">
        <v>483</v>
      </c>
      <c r="B790" s="9" t="s">
        <v>558</v>
      </c>
      <c r="C790" s="1">
        <f t="shared" si="229"/>
        <v>16603</v>
      </c>
      <c r="D790" s="7">
        <f>IF(N790&gt;0, RANK(N790,(N790:P790,Q790:AE790)),0)</f>
        <v>1</v>
      </c>
      <c r="E790" s="7">
        <f>IF(O790&gt;0,RANK(O790,(N790:P790,Q790:AE790)),0)</f>
        <v>2</v>
      </c>
      <c r="F790" s="7">
        <f t="shared" si="230"/>
        <v>0</v>
      </c>
      <c r="G790" s="1">
        <f t="shared" si="231"/>
        <v>4820</v>
      </c>
      <c r="H790" s="2">
        <f t="shared" si="237"/>
        <v>0.29030898030476421</v>
      </c>
      <c r="I790" s="8"/>
      <c r="J790" s="2">
        <f t="shared" si="232"/>
        <v>0.64217310124676263</v>
      </c>
      <c r="K790" s="2">
        <f t="shared" si="233"/>
        <v>0.35186412094199843</v>
      </c>
      <c r="L790" s="2">
        <f t="shared" si="234"/>
        <v>0</v>
      </c>
      <c r="M790" s="2">
        <f t="shared" si="235"/>
        <v>5.9627778112389396E-3</v>
      </c>
      <c r="N790" s="53">
        <v>10662</v>
      </c>
      <c r="O790" s="53">
        <v>5842</v>
      </c>
      <c r="X790" s="53">
        <v>28</v>
      </c>
      <c r="Y790" s="53">
        <v>71</v>
      </c>
      <c r="Z790" s="53"/>
      <c r="AA790" s="53"/>
      <c r="AB790" s="53"/>
      <c r="AG790" t="str">
        <f t="shared" si="238"/>
        <v>Reading</v>
      </c>
      <c r="AH790" t="s">
        <v>1547</v>
      </c>
      <c r="AI790">
        <v>6</v>
      </c>
      <c r="AK790">
        <v>2</v>
      </c>
      <c r="AL790" s="91">
        <v>25</v>
      </c>
      <c r="AM790" s="93">
        <v>17</v>
      </c>
      <c r="AN790" s="93">
        <v>180</v>
      </c>
      <c r="AO790" s="96">
        <v>56130</v>
      </c>
      <c r="AP790" s="96">
        <f t="shared" si="239"/>
        <v>25017</v>
      </c>
      <c r="AQ790" t="s">
        <v>298</v>
      </c>
      <c r="AR790">
        <f t="shared" si="236"/>
        <v>2556130</v>
      </c>
      <c r="AS790" s="1">
        <v>526</v>
      </c>
      <c r="AU790" s="1"/>
      <c r="AX790" s="117"/>
    </row>
    <row r="791" spans="1:50" ht="14" hidden="1" customHeight="1" outlineLevel="1" x14ac:dyDescent="0.2">
      <c r="A791" s="54" t="s">
        <v>938</v>
      </c>
      <c r="B791" s="9" t="s">
        <v>558</v>
      </c>
      <c r="C791" s="1">
        <f t="shared" si="229"/>
        <v>7738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 t="shared" si="230"/>
        <v>0</v>
      </c>
      <c r="G791" s="1">
        <f t="shared" si="231"/>
        <v>351</v>
      </c>
      <c r="H791" s="2">
        <f t="shared" si="237"/>
        <v>4.5360558283794261E-2</v>
      </c>
      <c r="I791" s="8"/>
      <c r="J791" s="2">
        <f t="shared" si="232"/>
        <v>0.47143964848798137</v>
      </c>
      <c r="K791" s="2">
        <f t="shared" si="233"/>
        <v>0.51680020677177563</v>
      </c>
      <c r="L791" s="2">
        <f t="shared" si="234"/>
        <v>0</v>
      </c>
      <c r="M791" s="2">
        <f t="shared" si="235"/>
        <v>1.1760144740243006E-2</v>
      </c>
      <c r="N791" s="53">
        <v>3648</v>
      </c>
      <c r="O791" s="53">
        <v>3999</v>
      </c>
      <c r="X791" s="53">
        <v>12</v>
      </c>
      <c r="Y791" s="53">
        <v>79</v>
      </c>
      <c r="Z791" s="53"/>
      <c r="AA791" s="53"/>
      <c r="AB791" s="53"/>
      <c r="AG791" t="str">
        <f t="shared" si="238"/>
        <v>Rehoboth</v>
      </c>
      <c r="AH791" t="s">
        <v>1961</v>
      </c>
      <c r="AI791">
        <v>4</v>
      </c>
      <c r="AK791">
        <v>2</v>
      </c>
      <c r="AL791" s="91">
        <v>25</v>
      </c>
      <c r="AM791" s="93">
        <v>5</v>
      </c>
      <c r="AN791" s="93">
        <v>75</v>
      </c>
      <c r="AO791" s="96">
        <v>56375</v>
      </c>
      <c r="AP791" s="96">
        <f t="shared" si="239"/>
        <v>25005</v>
      </c>
      <c r="AQ791" t="s">
        <v>298</v>
      </c>
      <c r="AR791">
        <f t="shared" si="236"/>
        <v>2556375</v>
      </c>
      <c r="AS791" s="1">
        <v>206</v>
      </c>
      <c r="AU791" s="1"/>
      <c r="AX791" s="117"/>
    </row>
    <row r="792" spans="1:50" ht="14" hidden="1" customHeight="1" outlineLevel="1" x14ac:dyDescent="0.2">
      <c r="A792" s="54" t="s">
        <v>1427</v>
      </c>
      <c r="B792" s="9" t="s">
        <v>558</v>
      </c>
      <c r="C792" s="1">
        <f t="shared" si="229"/>
        <v>19836</v>
      </c>
      <c r="D792" s="7">
        <f>IF(N792&gt;0, RANK(N792,(N792:P792,Q792:AE792)),0)</f>
        <v>1</v>
      </c>
      <c r="E792" s="7">
        <f>IF(O792&gt;0,RANK(O792,(N792:P792,Q792:AE792)),0)</f>
        <v>2</v>
      </c>
      <c r="F792" s="7">
        <f t="shared" si="230"/>
        <v>0</v>
      </c>
      <c r="G792" s="1">
        <f t="shared" si="231"/>
        <v>8189</v>
      </c>
      <c r="H792" s="2">
        <f t="shared" si="237"/>
        <v>0.41283524904214558</v>
      </c>
      <c r="I792" s="8"/>
      <c r="J792" s="2">
        <f t="shared" si="232"/>
        <v>0.70215769308328291</v>
      </c>
      <c r="K792" s="2">
        <f t="shared" si="233"/>
        <v>0.28932244404113733</v>
      </c>
      <c r="L792" s="2">
        <f t="shared" si="234"/>
        <v>0</v>
      </c>
      <c r="M792" s="2">
        <f t="shared" si="235"/>
        <v>8.5198628755797645E-3</v>
      </c>
      <c r="N792" s="53">
        <v>13928</v>
      </c>
      <c r="O792" s="53">
        <v>5739</v>
      </c>
      <c r="X792" s="53">
        <v>79</v>
      </c>
      <c r="Y792" s="53">
        <v>90</v>
      </c>
      <c r="Z792" s="53"/>
      <c r="AA792" s="53"/>
      <c r="AB792" s="53"/>
      <c r="AG792" t="str">
        <f t="shared" si="238"/>
        <v>Revere</v>
      </c>
      <c r="AH792" t="s">
        <v>58</v>
      </c>
      <c r="AI792">
        <v>5</v>
      </c>
      <c r="AK792">
        <v>2</v>
      </c>
      <c r="AL792" s="91">
        <v>25</v>
      </c>
      <c r="AM792" s="93">
        <v>25</v>
      </c>
      <c r="AN792" s="93">
        <v>15</v>
      </c>
      <c r="AO792" s="96">
        <v>56585</v>
      </c>
      <c r="AP792" s="96">
        <f t="shared" si="239"/>
        <v>25025</v>
      </c>
      <c r="AQ792" t="s">
        <v>1921</v>
      </c>
      <c r="AR792">
        <f t="shared" si="236"/>
        <v>2556585</v>
      </c>
      <c r="AS792" s="1">
        <v>1159</v>
      </c>
      <c r="AU792" s="1"/>
      <c r="AX792" s="117"/>
    </row>
    <row r="793" spans="1:50" ht="14" hidden="1" customHeight="1" outlineLevel="1" x14ac:dyDescent="0.2">
      <c r="A793" s="54" t="s">
        <v>1025</v>
      </c>
      <c r="B793" s="9" t="s">
        <v>558</v>
      </c>
      <c r="C793" s="1">
        <f t="shared" si="229"/>
        <v>1035</v>
      </c>
      <c r="D793" s="7">
        <f>IF(N793&gt;0, RANK(N793,(N793:P793,Q793:AE793)),0)</f>
        <v>1</v>
      </c>
      <c r="E793" s="7">
        <f>IF(O793&gt;0,RANK(O793,(N793:P793,Q793:AE793)),0)</f>
        <v>2</v>
      </c>
      <c r="F793" s="7">
        <f t="shared" si="230"/>
        <v>0</v>
      </c>
      <c r="G793" s="1">
        <f t="shared" si="231"/>
        <v>610</v>
      </c>
      <c r="H793" s="2">
        <f t="shared" si="237"/>
        <v>0.58937198067632846</v>
      </c>
      <c r="I793" s="8"/>
      <c r="J793" s="2">
        <f t="shared" si="232"/>
        <v>0.79227053140096615</v>
      </c>
      <c r="K793" s="2">
        <f t="shared" si="233"/>
        <v>0.20289855072463769</v>
      </c>
      <c r="L793" s="2">
        <f t="shared" si="234"/>
        <v>0</v>
      </c>
      <c r="M793" s="2">
        <f t="shared" si="235"/>
        <v>4.8309178743961567E-3</v>
      </c>
      <c r="N793" s="53">
        <v>820</v>
      </c>
      <c r="O793" s="53">
        <v>210</v>
      </c>
      <c r="X793" s="53">
        <v>0</v>
      </c>
      <c r="Y793" s="53">
        <v>5</v>
      </c>
      <c r="Z793" s="53"/>
      <c r="AA793" s="53"/>
      <c r="AB793" s="53"/>
      <c r="AG793" t="str">
        <f t="shared" si="238"/>
        <v>Richmond</v>
      </c>
      <c r="AH793" t="s">
        <v>1310</v>
      </c>
      <c r="AI793">
        <v>1</v>
      </c>
      <c r="AK793">
        <v>2</v>
      </c>
      <c r="AL793" s="91">
        <v>25</v>
      </c>
      <c r="AM793" s="93">
        <v>3</v>
      </c>
      <c r="AN793" s="93">
        <v>115</v>
      </c>
      <c r="AO793" s="96">
        <v>56795</v>
      </c>
      <c r="AP793" s="96">
        <f t="shared" si="239"/>
        <v>25003</v>
      </c>
      <c r="AQ793" t="s">
        <v>298</v>
      </c>
      <c r="AR793">
        <f t="shared" si="236"/>
        <v>2556795</v>
      </c>
      <c r="AS793" s="1">
        <v>29</v>
      </c>
      <c r="AU793" s="1"/>
      <c r="AX793" s="117"/>
    </row>
    <row r="794" spans="1:50" ht="14" hidden="1" customHeight="1" outlineLevel="1" x14ac:dyDescent="0.2">
      <c r="A794" s="54" t="s">
        <v>1685</v>
      </c>
      <c r="B794" s="9" t="s">
        <v>558</v>
      </c>
      <c r="C794" s="1">
        <f t="shared" si="229"/>
        <v>3750</v>
      </c>
      <c r="D794" s="7">
        <f>IF(N794&gt;0, RANK(N794,(N794:P794,Q794:AE794)),0)</f>
        <v>2</v>
      </c>
      <c r="E794" s="7">
        <f>IF(O794&gt;0,RANK(O794,(N794:P794,Q794:AE794)),0)</f>
        <v>1</v>
      </c>
      <c r="F794" s="7">
        <f t="shared" si="230"/>
        <v>0</v>
      </c>
      <c r="G794" s="1">
        <f t="shared" si="231"/>
        <v>221</v>
      </c>
      <c r="H794" s="2">
        <f t="shared" si="237"/>
        <v>5.8933333333333331E-2</v>
      </c>
      <c r="I794" s="8"/>
      <c r="J794" s="2">
        <f t="shared" si="232"/>
        <v>0.46533333333333332</v>
      </c>
      <c r="K794" s="2">
        <f t="shared" si="233"/>
        <v>0.52426666666666666</v>
      </c>
      <c r="L794" s="2">
        <f t="shared" si="234"/>
        <v>0</v>
      </c>
      <c r="M794" s="2">
        <f t="shared" si="235"/>
        <v>1.0399999999999965E-2</v>
      </c>
      <c r="N794" s="53">
        <v>1745</v>
      </c>
      <c r="O794" s="53">
        <v>1966</v>
      </c>
      <c r="X794" s="53">
        <v>2</v>
      </c>
      <c r="Y794" s="53">
        <v>37</v>
      </c>
      <c r="Z794" s="53"/>
      <c r="AA794" s="53"/>
      <c r="AB794" s="53"/>
      <c r="AG794" t="str">
        <f t="shared" si="238"/>
        <v>Rochester</v>
      </c>
      <c r="AH794" t="s">
        <v>529</v>
      </c>
      <c r="AI794">
        <v>9</v>
      </c>
      <c r="AK794">
        <v>2</v>
      </c>
      <c r="AL794" s="91">
        <v>25</v>
      </c>
      <c r="AM794" s="93">
        <v>23</v>
      </c>
      <c r="AN794" s="93">
        <v>110</v>
      </c>
      <c r="AO794" s="96">
        <v>57600</v>
      </c>
      <c r="AP794" s="96">
        <f t="shared" si="239"/>
        <v>25023</v>
      </c>
      <c r="AQ794" t="s">
        <v>298</v>
      </c>
      <c r="AR794">
        <f t="shared" si="236"/>
        <v>2557600</v>
      </c>
      <c r="AS794" s="1">
        <v>108</v>
      </c>
      <c r="AU794" s="1"/>
      <c r="AX794" s="117"/>
    </row>
    <row r="795" spans="1:50" ht="14" hidden="1" customHeight="1" outlineLevel="1" x14ac:dyDescent="0.2">
      <c r="A795" s="54" t="s">
        <v>1837</v>
      </c>
      <c r="B795" s="9" t="s">
        <v>558</v>
      </c>
      <c r="C795" s="1">
        <f t="shared" si="229"/>
        <v>9805</v>
      </c>
      <c r="D795" s="7">
        <f>IF(N795&gt;0, RANK(N795,(N795:P795,Q795:AE795)),0)</f>
        <v>1</v>
      </c>
      <c r="E795" s="7">
        <f>IF(O795&gt;0,RANK(O795,(N795:P795,Q795:AE795)),0)</f>
        <v>2</v>
      </c>
      <c r="F795" s="7">
        <f t="shared" si="230"/>
        <v>0</v>
      </c>
      <c r="G795" s="1">
        <f t="shared" si="231"/>
        <v>1412</v>
      </c>
      <c r="H795" s="2">
        <f t="shared" si="237"/>
        <v>0.14400815910249873</v>
      </c>
      <c r="I795" s="8"/>
      <c r="J795" s="2">
        <f t="shared" si="232"/>
        <v>0.56787353391126971</v>
      </c>
      <c r="K795" s="2">
        <f t="shared" si="233"/>
        <v>0.42386537480877101</v>
      </c>
      <c r="L795" s="2">
        <f t="shared" si="234"/>
        <v>0</v>
      </c>
      <c r="M795" s="2">
        <f t="shared" si="235"/>
        <v>8.2610912799592762E-3</v>
      </c>
      <c r="N795" s="53">
        <v>5568</v>
      </c>
      <c r="O795" s="53">
        <v>4156</v>
      </c>
      <c r="X795" s="53">
        <v>30</v>
      </c>
      <c r="Y795" s="53">
        <v>51</v>
      </c>
      <c r="Z795" s="53"/>
      <c r="AA795" s="53"/>
      <c r="AB795" s="53"/>
      <c r="AG795" t="str">
        <f t="shared" si="238"/>
        <v>Rockland</v>
      </c>
      <c r="AH795" t="s">
        <v>529</v>
      </c>
      <c r="AI795">
        <v>9</v>
      </c>
      <c r="AK795">
        <v>2</v>
      </c>
      <c r="AL795" s="91">
        <v>25</v>
      </c>
      <c r="AM795" s="93">
        <v>23</v>
      </c>
      <c r="AN795" s="93">
        <v>115</v>
      </c>
      <c r="AO795" s="96">
        <v>57775</v>
      </c>
      <c r="AP795" s="96">
        <f t="shared" si="239"/>
        <v>25023</v>
      </c>
      <c r="AQ795" t="s">
        <v>298</v>
      </c>
      <c r="AR795">
        <f t="shared" si="236"/>
        <v>2557775</v>
      </c>
      <c r="AS795" s="1">
        <v>237</v>
      </c>
      <c r="AU795" s="1"/>
      <c r="AX795" s="117"/>
    </row>
    <row r="796" spans="1:50" ht="14" hidden="1" customHeight="1" outlineLevel="1" x14ac:dyDescent="0.2">
      <c r="A796" s="54" t="s">
        <v>1240</v>
      </c>
      <c r="B796" s="9" t="s">
        <v>558</v>
      </c>
      <c r="C796" s="1">
        <f t="shared" si="229"/>
        <v>5224</v>
      </c>
      <c r="D796" s="7">
        <f>IF(N796&gt;0, RANK(N796,(N796:P796,Q796:AE796)),0)</f>
        <v>1</v>
      </c>
      <c r="E796" s="7">
        <f>IF(O796&gt;0,RANK(O796,(N796:P796,Q796:AE796)),0)</f>
        <v>2</v>
      </c>
      <c r="F796" s="7">
        <f t="shared" si="230"/>
        <v>0</v>
      </c>
      <c r="G796" s="1">
        <f t="shared" si="231"/>
        <v>2294</v>
      </c>
      <c r="H796" s="2">
        <f t="shared" si="237"/>
        <v>0.4391271056661562</v>
      </c>
      <c r="I796" s="8"/>
      <c r="J796" s="2">
        <f t="shared" si="232"/>
        <v>0.7176493108728943</v>
      </c>
      <c r="K796" s="2">
        <f t="shared" si="233"/>
        <v>0.27852220520673815</v>
      </c>
      <c r="L796" s="2">
        <f t="shared" si="234"/>
        <v>0</v>
      </c>
      <c r="M796" s="2">
        <f t="shared" si="235"/>
        <v>3.8284839203675536E-3</v>
      </c>
      <c r="N796" s="53">
        <v>3749</v>
      </c>
      <c r="O796" s="53">
        <v>1455</v>
      </c>
      <c r="X796" s="53">
        <v>20</v>
      </c>
      <c r="Y796" s="53">
        <v>0</v>
      </c>
      <c r="Z796" s="53"/>
      <c r="AA796" s="53"/>
      <c r="AB796" s="53"/>
      <c r="AG796" t="str">
        <f t="shared" si="238"/>
        <v>Rockport</v>
      </c>
      <c r="AH796" t="s">
        <v>2455</v>
      </c>
      <c r="AI796">
        <v>6</v>
      </c>
      <c r="AK796">
        <v>2</v>
      </c>
      <c r="AL796" s="91">
        <v>25</v>
      </c>
      <c r="AM796" s="93">
        <v>9</v>
      </c>
      <c r="AN796" s="93">
        <v>130</v>
      </c>
      <c r="AO796" s="96">
        <v>57880</v>
      </c>
      <c r="AP796" s="96">
        <f t="shared" si="239"/>
        <v>25009</v>
      </c>
      <c r="AQ796" t="s">
        <v>298</v>
      </c>
      <c r="AR796">
        <f t="shared" si="236"/>
        <v>2557880</v>
      </c>
      <c r="AS796" s="1">
        <v>85</v>
      </c>
      <c r="AU796" s="1"/>
      <c r="AX796" s="117"/>
    </row>
    <row r="797" spans="1:50" ht="14" hidden="1" customHeight="1" outlineLevel="1" x14ac:dyDescent="0.2">
      <c r="A797" s="54" t="s">
        <v>1264</v>
      </c>
      <c r="B797" s="9" t="s">
        <v>558</v>
      </c>
      <c r="C797" s="1">
        <f t="shared" si="229"/>
        <v>262</v>
      </c>
      <c r="D797" s="7">
        <f>IF(N797&gt;0, RANK(N797,(N797:P797,Q797:AE797)),0)</f>
        <v>1</v>
      </c>
      <c r="E797" s="7">
        <f>IF(O797&gt;0,RANK(O797,(N797:P797,Q797:AE797)),0)</f>
        <v>2</v>
      </c>
      <c r="F797" s="7">
        <f t="shared" si="230"/>
        <v>0</v>
      </c>
      <c r="G797" s="1">
        <f t="shared" si="231"/>
        <v>40</v>
      </c>
      <c r="H797" s="2">
        <f t="shared" si="237"/>
        <v>0.15267175572519084</v>
      </c>
      <c r="I797" s="8"/>
      <c r="J797" s="2">
        <f t="shared" si="232"/>
        <v>0.56870229007633588</v>
      </c>
      <c r="K797" s="2">
        <f t="shared" si="233"/>
        <v>0.41603053435114506</v>
      </c>
      <c r="L797" s="2">
        <f t="shared" si="234"/>
        <v>0</v>
      </c>
      <c r="M797" s="2">
        <f t="shared" si="235"/>
        <v>1.5267175572519054E-2</v>
      </c>
      <c r="N797" s="53">
        <v>149</v>
      </c>
      <c r="O797" s="53">
        <v>109</v>
      </c>
      <c r="X797" s="53">
        <v>0</v>
      </c>
      <c r="Y797" s="53">
        <v>4</v>
      </c>
      <c r="Z797" s="53"/>
      <c r="AA797" s="53"/>
      <c r="AB797" s="53"/>
      <c r="AG797" t="str">
        <f t="shared" si="238"/>
        <v>Rowe</v>
      </c>
      <c r="AH797" t="s">
        <v>2356</v>
      </c>
      <c r="AI797">
        <v>1</v>
      </c>
      <c r="AK797">
        <v>2</v>
      </c>
      <c r="AL797" s="91">
        <v>25</v>
      </c>
      <c r="AM797" s="93">
        <v>11</v>
      </c>
      <c r="AN797" s="93">
        <v>100</v>
      </c>
      <c r="AO797" s="96">
        <v>58335</v>
      </c>
      <c r="AP797" s="96">
        <f t="shared" si="239"/>
        <v>25011</v>
      </c>
      <c r="AQ797" t="s">
        <v>298</v>
      </c>
      <c r="AR797">
        <f t="shared" si="236"/>
        <v>2558335</v>
      </c>
      <c r="AS797" s="1">
        <v>7</v>
      </c>
      <c r="AU797" s="1"/>
      <c r="AX797" s="117"/>
    </row>
    <row r="798" spans="1:50" ht="14" hidden="1" customHeight="1" outlineLevel="1" x14ac:dyDescent="0.2">
      <c r="A798" s="54" t="s">
        <v>2390</v>
      </c>
      <c r="B798" s="9" t="s">
        <v>558</v>
      </c>
      <c r="C798" s="1">
        <f t="shared" si="229"/>
        <v>4147</v>
      </c>
      <c r="D798" s="7">
        <f>IF(N798&gt;0, RANK(N798,(N798:P798,Q798:AE798)),0)</f>
        <v>1</v>
      </c>
      <c r="E798" s="7">
        <f>IF(O798&gt;0,RANK(O798,(N798:P798,Q798:AE798)),0)</f>
        <v>2</v>
      </c>
      <c r="F798" s="7">
        <f t="shared" si="230"/>
        <v>0</v>
      </c>
      <c r="G798" s="1">
        <f t="shared" si="231"/>
        <v>221</v>
      </c>
      <c r="H798" s="2">
        <f t="shared" si="237"/>
        <v>5.329153605015674E-2</v>
      </c>
      <c r="I798" s="8"/>
      <c r="J798" s="2">
        <f t="shared" si="232"/>
        <v>0.52278755727031589</v>
      </c>
      <c r="K798" s="2">
        <f t="shared" si="233"/>
        <v>0.46949602122015915</v>
      </c>
      <c r="L798" s="2">
        <f t="shared" si="234"/>
        <v>0</v>
      </c>
      <c r="M798" s="2">
        <f t="shared" si="235"/>
        <v>7.7164215095249511E-3</v>
      </c>
      <c r="N798" s="53">
        <v>2168</v>
      </c>
      <c r="O798" s="53">
        <v>1947</v>
      </c>
      <c r="X798" s="53">
        <v>2</v>
      </c>
      <c r="Y798" s="53">
        <v>30</v>
      </c>
      <c r="Z798" s="53"/>
      <c r="AA798" s="53"/>
      <c r="AB798" s="53"/>
      <c r="AG798" t="str">
        <f t="shared" si="238"/>
        <v>Rowley</v>
      </c>
      <c r="AH798" t="s">
        <v>2455</v>
      </c>
      <c r="AI798">
        <v>6</v>
      </c>
      <c r="AK798">
        <v>2</v>
      </c>
      <c r="AL798" s="91">
        <v>25</v>
      </c>
      <c r="AM798" s="93">
        <v>9</v>
      </c>
      <c r="AN798" s="93">
        <v>135</v>
      </c>
      <c r="AO798" s="96">
        <v>58405</v>
      </c>
      <c r="AP798" s="96">
        <f t="shared" si="239"/>
        <v>25009</v>
      </c>
      <c r="AQ798" t="s">
        <v>298</v>
      </c>
      <c r="AR798">
        <f t="shared" si="236"/>
        <v>2558405</v>
      </c>
      <c r="AS798" s="1">
        <v>90</v>
      </c>
      <c r="AU798" s="1"/>
      <c r="AX798" s="117"/>
    </row>
    <row r="799" spans="1:50" ht="14" hidden="1" customHeight="1" outlineLevel="1" x14ac:dyDescent="0.2">
      <c r="A799" s="54" t="s">
        <v>2391</v>
      </c>
      <c r="B799" s="9" t="s">
        <v>558</v>
      </c>
      <c r="C799" s="1">
        <f t="shared" si="229"/>
        <v>771</v>
      </c>
      <c r="D799" s="7">
        <f>IF(N799&gt;0, RANK(N799,(N799:P799,Q799:AE799)),0)</f>
        <v>1</v>
      </c>
      <c r="E799" s="7">
        <f>IF(O799&gt;0,RANK(O799,(N799:P799,Q799:AE799)),0)</f>
        <v>2</v>
      </c>
      <c r="F799" s="7">
        <f t="shared" si="230"/>
        <v>0</v>
      </c>
      <c r="G799" s="1">
        <f t="shared" si="231"/>
        <v>61</v>
      </c>
      <c r="H799" s="2">
        <f t="shared" si="237"/>
        <v>7.9118028534370943E-2</v>
      </c>
      <c r="I799" s="8"/>
      <c r="J799" s="2">
        <f t="shared" si="232"/>
        <v>0.52529182879377434</v>
      </c>
      <c r="K799" s="2">
        <f t="shared" si="233"/>
        <v>0.4461738002594034</v>
      </c>
      <c r="L799" s="2">
        <f t="shared" si="234"/>
        <v>0</v>
      </c>
      <c r="M799" s="2">
        <f t="shared" si="235"/>
        <v>2.8534370946822263E-2</v>
      </c>
      <c r="N799" s="53">
        <v>405</v>
      </c>
      <c r="O799" s="53">
        <v>344</v>
      </c>
      <c r="X799" s="53">
        <v>0</v>
      </c>
      <c r="Y799" s="53">
        <v>22</v>
      </c>
      <c r="Z799" s="53"/>
      <c r="AA799" s="53"/>
      <c r="AB799" s="53"/>
      <c r="AG799" t="str">
        <f t="shared" si="238"/>
        <v>Royalston</v>
      </c>
      <c r="AH799" s="9" t="s">
        <v>955</v>
      </c>
      <c r="AI799">
        <v>2</v>
      </c>
      <c r="AK799">
        <v>2</v>
      </c>
      <c r="AL799" s="91">
        <v>25</v>
      </c>
      <c r="AM799" s="93">
        <v>27</v>
      </c>
      <c r="AN799" s="93">
        <v>205</v>
      </c>
      <c r="AO799" s="96">
        <v>58580</v>
      </c>
      <c r="AP799" s="96">
        <f t="shared" si="239"/>
        <v>25027</v>
      </c>
      <c r="AQ799" t="s">
        <v>298</v>
      </c>
      <c r="AR799">
        <f t="shared" si="236"/>
        <v>2558580</v>
      </c>
      <c r="AS799" s="1">
        <v>16</v>
      </c>
      <c r="AU799" s="1"/>
      <c r="AX799" s="117"/>
    </row>
    <row r="800" spans="1:50" ht="14" hidden="1" customHeight="1" outlineLevel="1" x14ac:dyDescent="0.2">
      <c r="A800" s="54" t="s">
        <v>1158</v>
      </c>
      <c r="B800" s="9" t="s">
        <v>558</v>
      </c>
      <c r="C800" s="1">
        <f t="shared" si="229"/>
        <v>907</v>
      </c>
      <c r="D800" s="7">
        <f>IF(N800&gt;0, RANK(N800,(N800:P800,Q800:AE800)),0)</f>
        <v>2</v>
      </c>
      <c r="E800" s="7">
        <f>IF(O800&gt;0,RANK(O800,(N800:P800,Q800:AE800)),0)</f>
        <v>1</v>
      </c>
      <c r="F800" s="7">
        <f t="shared" si="230"/>
        <v>0</v>
      </c>
      <c r="G800" s="1">
        <f t="shared" si="231"/>
        <v>118</v>
      </c>
      <c r="H800" s="2">
        <f t="shared" si="237"/>
        <v>0.13009922822491732</v>
      </c>
      <c r="I800" s="8"/>
      <c r="J800" s="2">
        <f t="shared" si="232"/>
        <v>0.41896361631753032</v>
      </c>
      <c r="K800" s="2">
        <f t="shared" si="233"/>
        <v>0.54906284454244758</v>
      </c>
      <c r="L800" s="2">
        <f t="shared" si="234"/>
        <v>0</v>
      </c>
      <c r="M800" s="2">
        <f t="shared" si="235"/>
        <v>3.19735391400221E-2</v>
      </c>
      <c r="N800" s="53">
        <v>380</v>
      </c>
      <c r="O800" s="53">
        <v>498</v>
      </c>
      <c r="X800" s="53">
        <v>0</v>
      </c>
      <c r="Y800" s="53">
        <v>29</v>
      </c>
      <c r="Z800" s="53"/>
      <c r="AA800" s="53"/>
      <c r="AB800" s="53"/>
      <c r="AG800" t="str">
        <f t="shared" si="238"/>
        <v>Russell</v>
      </c>
      <c r="AH800" t="s">
        <v>130</v>
      </c>
      <c r="AI800">
        <v>1</v>
      </c>
      <c r="AK800">
        <v>2</v>
      </c>
      <c r="AL800" s="91">
        <v>25</v>
      </c>
      <c r="AM800" s="93">
        <v>13</v>
      </c>
      <c r="AN800" s="93">
        <v>80</v>
      </c>
      <c r="AO800" s="96">
        <v>58650</v>
      </c>
      <c r="AP800" s="96">
        <f t="shared" si="239"/>
        <v>25013</v>
      </c>
      <c r="AQ800" t="s">
        <v>298</v>
      </c>
      <c r="AR800">
        <f t="shared" si="236"/>
        <v>2558650</v>
      </c>
      <c r="AS800" s="1">
        <v>22</v>
      </c>
      <c r="AU800" s="1"/>
      <c r="AX800" s="117"/>
    </row>
    <row r="801" spans="1:50" ht="14" hidden="1" customHeight="1" outlineLevel="1" x14ac:dyDescent="0.2">
      <c r="A801" s="54" t="s">
        <v>1347</v>
      </c>
      <c r="B801" s="9" t="s">
        <v>558</v>
      </c>
      <c r="C801" s="1">
        <f t="shared" ref="C801:C864" si="240">SUM(N801:AE801)</f>
        <v>5590</v>
      </c>
      <c r="D801" s="7">
        <f>IF(N801&gt;0, RANK(N801,(N801:P801,Q801:AE801)),0)</f>
        <v>1</v>
      </c>
      <c r="E801" s="7">
        <f>IF(O801&gt;0,RANK(O801,(N801:P801,Q801:AE801)),0)</f>
        <v>2</v>
      </c>
      <c r="F801" s="7">
        <f t="shared" ref="F801:F864" si="241">IF(P801&gt;0,RANK(P801,(N801:AE801)),0)</f>
        <v>0</v>
      </c>
      <c r="G801" s="1">
        <f t="shared" ref="G801:G864" si="242">IF(C801&gt;0,MAX(N801:Z801)-LARGE(N801:Z801,2),0)</f>
        <v>91</v>
      </c>
      <c r="H801" s="2">
        <f t="shared" si="237"/>
        <v>1.627906976744186E-2</v>
      </c>
      <c r="I801" s="8"/>
      <c r="J801" s="2">
        <f t="shared" ref="J801:J864" si="243">IF(C801=0,"-",N801/C801)</f>
        <v>0.49982110912343469</v>
      </c>
      <c r="K801" s="2">
        <f t="shared" ref="K801:K864" si="244">IF(C801=0,"-",O801/C801)</f>
        <v>0.48354203935599283</v>
      </c>
      <c r="L801" s="2">
        <f t="shared" ref="L801:L864" si="245">IF(C801=0,"-",P801/C801)</f>
        <v>0</v>
      </c>
      <c r="M801" s="2">
        <f t="shared" ref="M801:M864" si="246">IF(C801=0,"-",(1-J801-K801-L801))</f>
        <v>1.6636851520572482E-2</v>
      </c>
      <c r="N801" s="53">
        <v>2794</v>
      </c>
      <c r="O801" s="53">
        <v>2703</v>
      </c>
      <c r="X801" s="53">
        <v>39</v>
      </c>
      <c r="Y801" s="53">
        <v>54</v>
      </c>
      <c r="Z801" s="53"/>
      <c r="AA801" s="53"/>
      <c r="AB801" s="53"/>
      <c r="AG801" t="str">
        <f t="shared" si="238"/>
        <v>Rutland</v>
      </c>
      <c r="AH801" s="9" t="s">
        <v>955</v>
      </c>
      <c r="AI801">
        <v>2</v>
      </c>
      <c r="AK801">
        <v>2</v>
      </c>
      <c r="AL801" s="91">
        <v>25</v>
      </c>
      <c r="AM801" s="93">
        <v>27</v>
      </c>
      <c r="AN801" s="93">
        <v>210</v>
      </c>
      <c r="AO801" s="96">
        <v>58825</v>
      </c>
      <c r="AP801" s="96">
        <f t="shared" si="239"/>
        <v>25027</v>
      </c>
      <c r="AQ801" t="s">
        <v>298</v>
      </c>
      <c r="AR801">
        <f t="shared" ref="AR801:AR864" si="247">AL801*100000+AO801</f>
        <v>2558825</v>
      </c>
      <c r="AS801" s="1">
        <v>112</v>
      </c>
      <c r="AU801" s="1"/>
      <c r="AX801" s="117"/>
    </row>
    <row r="802" spans="1:50" ht="14" hidden="1" customHeight="1" outlineLevel="1" x14ac:dyDescent="0.2">
      <c r="A802" s="54" t="s">
        <v>888</v>
      </c>
      <c r="B802" s="9" t="s">
        <v>558</v>
      </c>
      <c r="C802" s="1">
        <f t="shared" si="240"/>
        <v>23712</v>
      </c>
      <c r="D802" s="7">
        <f>IF(N802&gt;0, RANK(N802,(N802:P802,Q802:AE802)),0)</f>
        <v>1</v>
      </c>
      <c r="E802" s="7">
        <f>IF(O802&gt;0,RANK(O802,(N802:P802,Q802:AE802)),0)</f>
        <v>2</v>
      </c>
      <c r="F802" s="7">
        <f t="shared" si="241"/>
        <v>0</v>
      </c>
      <c r="G802" s="1">
        <f t="shared" si="242"/>
        <v>12786</v>
      </c>
      <c r="H802" s="2">
        <f t="shared" si="237"/>
        <v>0.53922064777327938</v>
      </c>
      <c r="I802" s="8"/>
      <c r="J802" s="2">
        <f t="shared" si="243"/>
        <v>0.76560391363022939</v>
      </c>
      <c r="K802" s="2">
        <f t="shared" si="244"/>
        <v>0.22638326585695007</v>
      </c>
      <c r="L802" s="2">
        <f t="shared" si="245"/>
        <v>0</v>
      </c>
      <c r="M802" s="2">
        <f t="shared" si="246"/>
        <v>8.0128205128205399E-3</v>
      </c>
      <c r="N802" s="53">
        <v>18154</v>
      </c>
      <c r="O802" s="53">
        <v>5368</v>
      </c>
      <c r="X802" s="53">
        <v>86</v>
      </c>
      <c r="Y802" s="53">
        <v>104</v>
      </c>
      <c r="Z802" s="53"/>
      <c r="AA802" s="53"/>
      <c r="AB802" s="53"/>
      <c r="AG802" t="str">
        <f t="shared" si="238"/>
        <v>Salem</v>
      </c>
      <c r="AH802" t="s">
        <v>2455</v>
      </c>
      <c r="AI802">
        <v>6</v>
      </c>
      <c r="AK802">
        <v>2</v>
      </c>
      <c r="AL802" s="91">
        <v>25</v>
      </c>
      <c r="AM802" s="93">
        <v>9</v>
      </c>
      <c r="AN802" s="93">
        <v>140</v>
      </c>
      <c r="AO802" s="96">
        <v>59105</v>
      </c>
      <c r="AP802" s="96">
        <f t="shared" si="239"/>
        <v>25009</v>
      </c>
      <c r="AQ802" t="s">
        <v>1921</v>
      </c>
      <c r="AR802">
        <f t="shared" si="247"/>
        <v>2559105</v>
      </c>
      <c r="AS802" s="1">
        <v>427</v>
      </c>
      <c r="AU802" s="1"/>
      <c r="AX802" s="117"/>
    </row>
    <row r="803" spans="1:50" ht="14" hidden="1" customHeight="1" outlineLevel="1" x14ac:dyDescent="0.2">
      <c r="A803" s="54" t="s">
        <v>952</v>
      </c>
      <c r="B803" s="9" t="s">
        <v>558</v>
      </c>
      <c r="C803" s="1">
        <f t="shared" si="240"/>
        <v>5454</v>
      </c>
      <c r="D803" s="7">
        <f>IF(N803&gt;0, RANK(N803,(N803:P803,Q803:AE803)),0)</f>
        <v>1</v>
      </c>
      <c r="E803" s="7">
        <f>IF(O803&gt;0,RANK(O803,(N803:P803,Q803:AE803)),0)</f>
        <v>2</v>
      </c>
      <c r="F803" s="7">
        <f t="shared" si="241"/>
        <v>0</v>
      </c>
      <c r="G803" s="1">
        <f t="shared" si="242"/>
        <v>426</v>
      </c>
      <c r="H803" s="2">
        <f t="shared" si="237"/>
        <v>7.8107810781078105E-2</v>
      </c>
      <c r="I803" s="8"/>
      <c r="J803" s="2">
        <f t="shared" si="243"/>
        <v>0.53557022368903562</v>
      </c>
      <c r="K803" s="2">
        <f t="shared" si="244"/>
        <v>0.45746241290795747</v>
      </c>
      <c r="L803" s="2">
        <f t="shared" si="245"/>
        <v>0</v>
      </c>
      <c r="M803" s="2">
        <f t="shared" si="246"/>
        <v>6.9673634030069098E-3</v>
      </c>
      <c r="N803" s="53">
        <v>2921</v>
      </c>
      <c r="O803" s="53">
        <v>2495</v>
      </c>
      <c r="X803" s="53">
        <v>1</v>
      </c>
      <c r="Y803" s="53">
        <v>37</v>
      </c>
      <c r="Z803" s="53"/>
      <c r="AA803" s="53"/>
      <c r="AB803" s="53"/>
      <c r="AG803" t="str">
        <f t="shared" si="238"/>
        <v>Salisbury</v>
      </c>
      <c r="AH803" t="s">
        <v>2455</v>
      </c>
      <c r="AI803">
        <v>6</v>
      </c>
      <c r="AK803">
        <v>2</v>
      </c>
      <c r="AL803" s="91">
        <v>25</v>
      </c>
      <c r="AM803" s="93">
        <v>9</v>
      </c>
      <c r="AN803" s="93">
        <v>145</v>
      </c>
      <c r="AO803" s="96">
        <v>59245</v>
      </c>
      <c r="AP803" s="96">
        <f t="shared" si="239"/>
        <v>25009</v>
      </c>
      <c r="AQ803" t="s">
        <v>298</v>
      </c>
      <c r="AR803">
        <f t="shared" si="247"/>
        <v>2559245</v>
      </c>
      <c r="AS803" s="1">
        <v>142</v>
      </c>
      <c r="AU803" s="1"/>
      <c r="AX803" s="117"/>
    </row>
    <row r="804" spans="1:50" ht="14" hidden="1" customHeight="1" outlineLevel="1" x14ac:dyDescent="0.2">
      <c r="A804" s="54" t="s">
        <v>288</v>
      </c>
      <c r="B804" s="9" t="s">
        <v>558</v>
      </c>
      <c r="C804" s="1">
        <f t="shared" si="240"/>
        <v>501</v>
      </c>
      <c r="D804" s="7">
        <f>IF(N804&gt;0, RANK(N804,(N804:P804,Q804:AE804)),0)</f>
        <v>1</v>
      </c>
      <c r="E804" s="7">
        <f>IF(O804&gt;0,RANK(O804,(N804:P804,Q804:AE804)),0)</f>
        <v>2</v>
      </c>
      <c r="F804" s="7">
        <f t="shared" si="241"/>
        <v>0</v>
      </c>
      <c r="G804" s="1">
        <f t="shared" si="242"/>
        <v>120</v>
      </c>
      <c r="H804" s="2">
        <f t="shared" si="237"/>
        <v>0.23952095808383234</v>
      </c>
      <c r="I804" s="8"/>
      <c r="J804" s="2">
        <f t="shared" si="243"/>
        <v>0.6107784431137725</v>
      </c>
      <c r="K804" s="2">
        <f t="shared" si="244"/>
        <v>0.3712574850299401</v>
      </c>
      <c r="L804" s="2">
        <f t="shared" si="245"/>
        <v>0</v>
      </c>
      <c r="M804" s="2">
        <f t="shared" si="246"/>
        <v>1.79640718562874E-2</v>
      </c>
      <c r="N804" s="53">
        <v>306</v>
      </c>
      <c r="O804" s="53">
        <v>186</v>
      </c>
      <c r="X804" s="53">
        <v>0</v>
      </c>
      <c r="Y804" s="53">
        <v>9</v>
      </c>
      <c r="Z804" s="53"/>
      <c r="AA804" s="53"/>
      <c r="AB804" s="53"/>
      <c r="AG804" t="str">
        <f t="shared" si="238"/>
        <v>Sandisfield</v>
      </c>
      <c r="AH804" t="s">
        <v>1310</v>
      </c>
      <c r="AI804">
        <v>1</v>
      </c>
      <c r="AK804">
        <v>2</v>
      </c>
      <c r="AL804" s="91">
        <v>25</v>
      </c>
      <c r="AM804" s="93">
        <v>3</v>
      </c>
      <c r="AN804" s="93">
        <v>120</v>
      </c>
      <c r="AO804" s="96">
        <v>59665</v>
      </c>
      <c r="AP804" s="96">
        <f t="shared" si="239"/>
        <v>25003</v>
      </c>
      <c r="AQ804" t="s">
        <v>298</v>
      </c>
      <c r="AR804">
        <f t="shared" si="247"/>
        <v>2559665</v>
      </c>
      <c r="AS804" s="1">
        <v>22</v>
      </c>
      <c r="AU804" s="1"/>
      <c r="AX804" s="117"/>
    </row>
    <row r="805" spans="1:50" ht="14" hidden="1" customHeight="1" outlineLevel="1" x14ac:dyDescent="0.2">
      <c r="A805" s="54" t="s">
        <v>289</v>
      </c>
      <c r="B805" s="9" t="s">
        <v>558</v>
      </c>
      <c r="C805" s="1">
        <f t="shared" si="240"/>
        <v>13901</v>
      </c>
      <c r="D805" s="7">
        <f>IF(N805&gt;0, RANK(N805,(N805:P805,Q805:AE805)),0)</f>
        <v>1</v>
      </c>
      <c r="E805" s="7">
        <f>IF(O805&gt;0,RANK(O805,(N805:P805,Q805:AE805)),0)</f>
        <v>2</v>
      </c>
      <c r="F805" s="7">
        <f t="shared" si="241"/>
        <v>0</v>
      </c>
      <c r="G805" s="1">
        <f t="shared" si="242"/>
        <v>1235</v>
      </c>
      <c r="H805" s="2">
        <f t="shared" si="237"/>
        <v>8.8842529314437813E-2</v>
      </c>
      <c r="I805" s="8"/>
      <c r="J805" s="2">
        <f t="shared" si="243"/>
        <v>0.5416157110999209</v>
      </c>
      <c r="K805" s="2">
        <f t="shared" si="244"/>
        <v>0.45277318178548304</v>
      </c>
      <c r="L805" s="2">
        <f t="shared" si="245"/>
        <v>0</v>
      </c>
      <c r="M805" s="2">
        <f t="shared" si="246"/>
        <v>5.6111071145960589E-3</v>
      </c>
      <c r="N805" s="53">
        <v>7529</v>
      </c>
      <c r="O805" s="53">
        <v>6294</v>
      </c>
      <c r="X805" s="53">
        <v>5</v>
      </c>
      <c r="Y805" s="53">
        <v>73</v>
      </c>
      <c r="Z805" s="53"/>
      <c r="AA805" s="53"/>
      <c r="AB805" s="53"/>
      <c r="AG805" t="str">
        <f t="shared" si="238"/>
        <v>Sandwich</v>
      </c>
      <c r="AH805" t="s">
        <v>43</v>
      </c>
      <c r="AI805">
        <v>9</v>
      </c>
      <c r="AK805">
        <v>2</v>
      </c>
      <c r="AL805" s="91">
        <v>25</v>
      </c>
      <c r="AM805" s="93">
        <v>1</v>
      </c>
      <c r="AN805" s="93">
        <v>60</v>
      </c>
      <c r="AO805" s="96">
        <v>59735</v>
      </c>
      <c r="AP805" s="96">
        <f t="shared" si="239"/>
        <v>25001</v>
      </c>
      <c r="AQ805" t="s">
        <v>298</v>
      </c>
      <c r="AR805">
        <f t="shared" si="247"/>
        <v>2559735</v>
      </c>
      <c r="AS805" s="1">
        <v>279</v>
      </c>
      <c r="AU805" s="1"/>
      <c r="AX805" s="117"/>
    </row>
    <row r="806" spans="1:50" ht="14" hidden="1" customHeight="1" outlineLevel="1" x14ac:dyDescent="0.2">
      <c r="A806" s="54" t="s">
        <v>1510</v>
      </c>
      <c r="B806" s="9" t="s">
        <v>558</v>
      </c>
      <c r="C806" s="1">
        <f t="shared" si="240"/>
        <v>15356</v>
      </c>
      <c r="D806" s="7">
        <f>IF(N806&gt;0, RANK(N806,(N806:P806,Q806:AE806)),0)</f>
        <v>1</v>
      </c>
      <c r="E806" s="7">
        <f>IF(O806&gt;0,RANK(O806,(N806:P806,Q806:AE806)),0)</f>
        <v>2</v>
      </c>
      <c r="F806" s="7">
        <f t="shared" si="241"/>
        <v>0</v>
      </c>
      <c r="G806" s="1">
        <f t="shared" si="242"/>
        <v>1861</v>
      </c>
      <c r="H806" s="2">
        <f t="shared" si="237"/>
        <v>0.12119041417035686</v>
      </c>
      <c r="I806" s="8"/>
      <c r="J806" s="2">
        <f t="shared" si="243"/>
        <v>0.55528783537379522</v>
      </c>
      <c r="K806" s="2">
        <f t="shared" si="244"/>
        <v>0.43409742120343842</v>
      </c>
      <c r="L806" s="2">
        <f t="shared" si="245"/>
        <v>0</v>
      </c>
      <c r="M806" s="2">
        <f t="shared" si="246"/>
        <v>1.061474342276636E-2</v>
      </c>
      <c r="N806" s="53">
        <v>8527</v>
      </c>
      <c r="O806" s="53">
        <v>6666</v>
      </c>
      <c r="X806" s="53">
        <v>10</v>
      </c>
      <c r="Y806" s="53">
        <v>153</v>
      </c>
      <c r="Z806" s="53"/>
      <c r="AA806" s="53"/>
      <c r="AB806" s="53"/>
      <c r="AG806" t="str">
        <f t="shared" si="238"/>
        <v>Saugus</v>
      </c>
      <c r="AH806" t="s">
        <v>2455</v>
      </c>
      <c r="AI806">
        <v>6</v>
      </c>
      <c r="AK806">
        <v>2</v>
      </c>
      <c r="AL806" s="91">
        <v>25</v>
      </c>
      <c r="AM806" s="93">
        <v>9</v>
      </c>
      <c r="AN806" s="93">
        <v>150</v>
      </c>
      <c r="AO806" s="96">
        <v>60015</v>
      </c>
      <c r="AP806" s="96">
        <f t="shared" si="239"/>
        <v>25009</v>
      </c>
      <c r="AQ806" t="s">
        <v>298</v>
      </c>
      <c r="AR806">
        <f t="shared" si="247"/>
        <v>2560015</v>
      </c>
      <c r="AS806" s="1">
        <v>546</v>
      </c>
      <c r="AU806" s="1"/>
      <c r="AX806" s="117"/>
    </row>
    <row r="807" spans="1:50" ht="14" hidden="1" customHeight="1" outlineLevel="1" x14ac:dyDescent="0.2">
      <c r="A807" s="54" t="s">
        <v>44</v>
      </c>
      <c r="B807" s="9" t="s">
        <v>558</v>
      </c>
      <c r="C807" s="1">
        <f t="shared" si="240"/>
        <v>389</v>
      </c>
      <c r="D807" s="7">
        <f>IF(N807&gt;0, RANK(N807,(N807:P807,Q807:AE807)),0)</f>
        <v>1</v>
      </c>
      <c r="E807" s="7">
        <f>IF(O807&gt;0,RANK(O807,(N807:P807,Q807:AE807)),0)</f>
        <v>2</v>
      </c>
      <c r="F807" s="7">
        <f t="shared" si="241"/>
        <v>0</v>
      </c>
      <c r="G807" s="1">
        <f t="shared" si="242"/>
        <v>83</v>
      </c>
      <c r="H807" s="2">
        <f t="shared" si="237"/>
        <v>0.21336760925449871</v>
      </c>
      <c r="I807" s="8"/>
      <c r="J807" s="2">
        <f t="shared" si="243"/>
        <v>0.60154241645244211</v>
      </c>
      <c r="K807" s="2">
        <f t="shared" si="244"/>
        <v>0.38817480719794345</v>
      </c>
      <c r="L807" s="2">
        <f t="shared" si="245"/>
        <v>0</v>
      </c>
      <c r="M807" s="2">
        <f t="shared" si="246"/>
        <v>1.0282776349614442E-2</v>
      </c>
      <c r="N807" s="53">
        <v>234</v>
      </c>
      <c r="O807" s="53">
        <v>151</v>
      </c>
      <c r="X807" s="53">
        <v>0</v>
      </c>
      <c r="Y807" s="53">
        <v>4</v>
      </c>
      <c r="Z807" s="53"/>
      <c r="AA807" s="53"/>
      <c r="AB807" s="53"/>
      <c r="AG807" t="str">
        <f t="shared" si="238"/>
        <v>Savoy</v>
      </c>
      <c r="AH807" t="s">
        <v>1310</v>
      </c>
      <c r="AI807">
        <v>1</v>
      </c>
      <c r="AK807">
        <v>2</v>
      </c>
      <c r="AL807" s="91">
        <v>25</v>
      </c>
      <c r="AM807" s="93">
        <v>3</v>
      </c>
      <c r="AN807" s="93">
        <v>125</v>
      </c>
      <c r="AO807" s="96">
        <v>60225</v>
      </c>
      <c r="AP807" s="96">
        <f t="shared" si="239"/>
        <v>25003</v>
      </c>
      <c r="AQ807" t="s">
        <v>298</v>
      </c>
      <c r="AR807">
        <f t="shared" si="247"/>
        <v>2560225</v>
      </c>
      <c r="AS807" s="1">
        <v>38</v>
      </c>
      <c r="AU807" s="1"/>
      <c r="AX807" s="117"/>
    </row>
    <row r="808" spans="1:50" ht="14" hidden="1" customHeight="1" outlineLevel="1" x14ac:dyDescent="0.2">
      <c r="A808" s="54" t="s">
        <v>498</v>
      </c>
      <c r="B808" s="9" t="s">
        <v>558</v>
      </c>
      <c r="C808" s="1">
        <f t="shared" si="240"/>
        <v>13398</v>
      </c>
      <c r="D808" s="7">
        <f>IF(N808&gt;0, RANK(N808,(N808:P808,Q808:AE808)),0)</f>
        <v>1</v>
      </c>
      <c r="E808" s="7">
        <f>IF(O808&gt;0,RANK(O808,(N808:P808,Q808:AE808)),0)</f>
        <v>2</v>
      </c>
      <c r="F808" s="7">
        <f t="shared" si="241"/>
        <v>0</v>
      </c>
      <c r="G808" s="1">
        <f t="shared" si="242"/>
        <v>2562</v>
      </c>
      <c r="H808" s="2">
        <f t="shared" si="237"/>
        <v>0.19122257053291536</v>
      </c>
      <c r="I808" s="8"/>
      <c r="J808" s="2">
        <f t="shared" si="243"/>
        <v>0.59396924914166294</v>
      </c>
      <c r="K808" s="2">
        <f t="shared" si="244"/>
        <v>0.40274667860874758</v>
      </c>
      <c r="L808" s="2">
        <f t="shared" si="245"/>
        <v>0</v>
      </c>
      <c r="M808" s="2">
        <f t="shared" si="246"/>
        <v>3.284072249589487E-3</v>
      </c>
      <c r="N808" s="53">
        <v>7958</v>
      </c>
      <c r="O808" s="53">
        <v>5396</v>
      </c>
      <c r="X808" s="53">
        <v>16</v>
      </c>
      <c r="Y808" s="53">
        <v>28</v>
      </c>
      <c r="Z808" s="53"/>
      <c r="AA808" s="53"/>
      <c r="AB808" s="53"/>
      <c r="AG808" t="str">
        <f t="shared" si="238"/>
        <v>Scituate</v>
      </c>
      <c r="AH808" t="s">
        <v>529</v>
      </c>
      <c r="AI808">
        <v>8</v>
      </c>
      <c r="AK808">
        <v>2</v>
      </c>
      <c r="AL808" s="91">
        <v>25</v>
      </c>
      <c r="AM808" s="93">
        <v>23</v>
      </c>
      <c r="AN808" s="93">
        <v>120</v>
      </c>
      <c r="AO808" s="96">
        <v>60330</v>
      </c>
      <c r="AP808" s="96">
        <f t="shared" si="239"/>
        <v>25023</v>
      </c>
      <c r="AQ808" t="s">
        <v>298</v>
      </c>
      <c r="AR808">
        <f t="shared" si="247"/>
        <v>2560330</v>
      </c>
      <c r="AS808" s="1">
        <v>267</v>
      </c>
      <c r="AU808" s="1"/>
      <c r="AX808" s="117"/>
    </row>
    <row r="809" spans="1:50" ht="14" hidden="1" customHeight="1" outlineLevel="1" x14ac:dyDescent="0.2">
      <c r="A809" s="54" t="s">
        <v>278</v>
      </c>
      <c r="B809" s="9" t="s">
        <v>558</v>
      </c>
      <c r="C809" s="1">
        <f t="shared" si="240"/>
        <v>8782</v>
      </c>
      <c r="D809" s="7">
        <f>IF(N809&gt;0, RANK(N809,(N809:P809,Q809:AE809)),0)</f>
        <v>1</v>
      </c>
      <c r="E809" s="7">
        <f>IF(O809&gt;0,RANK(O809,(N809:P809,Q809:AE809)),0)</f>
        <v>2</v>
      </c>
      <c r="F809" s="7">
        <f t="shared" si="241"/>
        <v>0</v>
      </c>
      <c r="G809" s="1">
        <f t="shared" si="242"/>
        <v>744</v>
      </c>
      <c r="H809" s="2">
        <f t="shared" si="237"/>
        <v>8.471874288317012E-2</v>
      </c>
      <c r="I809" s="8"/>
      <c r="J809" s="2">
        <f t="shared" si="243"/>
        <v>0.53974037804600317</v>
      </c>
      <c r="K809" s="2">
        <f t="shared" si="244"/>
        <v>0.45502163516283306</v>
      </c>
      <c r="L809" s="2">
        <f t="shared" si="245"/>
        <v>0</v>
      </c>
      <c r="M809" s="2">
        <f t="shared" si="246"/>
        <v>5.2379867911637734E-3</v>
      </c>
      <c r="N809" s="53">
        <v>4740</v>
      </c>
      <c r="O809" s="53">
        <v>3996</v>
      </c>
      <c r="X809" s="53">
        <v>46</v>
      </c>
      <c r="Y809" s="53">
        <v>0</v>
      </c>
      <c r="Z809" s="53"/>
      <c r="AA809" s="53"/>
      <c r="AB809" s="53"/>
      <c r="AG809" t="str">
        <f t="shared" si="238"/>
        <v>Seekonk</v>
      </c>
      <c r="AH809" t="s">
        <v>1961</v>
      </c>
      <c r="AI809">
        <v>4</v>
      </c>
      <c r="AK809">
        <v>2</v>
      </c>
      <c r="AL809" s="91">
        <v>25</v>
      </c>
      <c r="AM809" s="93">
        <v>5</v>
      </c>
      <c r="AN809" s="93">
        <v>80</v>
      </c>
      <c r="AO809" s="96">
        <v>60645</v>
      </c>
      <c r="AP809" s="96">
        <f t="shared" si="239"/>
        <v>25005</v>
      </c>
      <c r="AQ809" t="s">
        <v>298</v>
      </c>
      <c r="AR809">
        <f t="shared" si="247"/>
        <v>2560645</v>
      </c>
      <c r="AS809" s="1">
        <v>221</v>
      </c>
      <c r="AU809" s="1"/>
      <c r="AX809" s="117"/>
    </row>
    <row r="810" spans="1:50" ht="14" hidden="1" customHeight="1" outlineLevel="1" x14ac:dyDescent="0.2">
      <c r="A810" s="54" t="s">
        <v>2495</v>
      </c>
      <c r="B810" s="9" t="s">
        <v>558</v>
      </c>
      <c r="C810" s="1">
        <f t="shared" si="240"/>
        <v>11376</v>
      </c>
      <c r="D810" s="7">
        <f>IF(N810&gt;0, RANK(N810,(N810:P810,Q810:AE810)),0)</f>
        <v>1</v>
      </c>
      <c r="E810" s="7">
        <f>IF(O810&gt;0,RANK(O810,(N810:P810,Q810:AE810)),0)</f>
        <v>2</v>
      </c>
      <c r="F810" s="7">
        <f t="shared" si="241"/>
        <v>0</v>
      </c>
      <c r="G810" s="1">
        <f t="shared" si="242"/>
        <v>5727</v>
      </c>
      <c r="H810" s="2">
        <f t="shared" si="237"/>
        <v>0.50342827004219415</v>
      </c>
      <c r="I810" s="8"/>
      <c r="J810" s="2">
        <f t="shared" si="243"/>
        <v>0.74859353023909991</v>
      </c>
      <c r="K810" s="2">
        <f t="shared" si="244"/>
        <v>0.24516526019690577</v>
      </c>
      <c r="L810" s="2">
        <f t="shared" si="245"/>
        <v>0</v>
      </c>
      <c r="M810" s="2">
        <f t="shared" si="246"/>
        <v>6.241209563994321E-3</v>
      </c>
      <c r="N810" s="53">
        <v>8516</v>
      </c>
      <c r="O810" s="53">
        <v>2789</v>
      </c>
      <c r="X810" s="53">
        <v>12</v>
      </c>
      <c r="Y810" s="53">
        <v>59</v>
      </c>
      <c r="Z810" s="53"/>
      <c r="AA810" s="53"/>
      <c r="AB810" s="53"/>
      <c r="AG810" t="str">
        <f t="shared" si="238"/>
        <v>Sharon</v>
      </c>
      <c r="AH810" t="s">
        <v>2285</v>
      </c>
      <c r="AI810">
        <v>4</v>
      </c>
      <c r="AK810">
        <v>2</v>
      </c>
      <c r="AL810" s="91">
        <v>25</v>
      </c>
      <c r="AM810" s="93">
        <v>21</v>
      </c>
      <c r="AN810" s="93">
        <v>110</v>
      </c>
      <c r="AO810" s="96">
        <v>60785</v>
      </c>
      <c r="AP810" s="96">
        <f t="shared" si="239"/>
        <v>25021</v>
      </c>
      <c r="AQ810" t="s">
        <v>298</v>
      </c>
      <c r="AR810">
        <f t="shared" si="247"/>
        <v>2560785</v>
      </c>
      <c r="AS810" s="1">
        <v>319</v>
      </c>
      <c r="AU810" s="1"/>
      <c r="AX810" s="117"/>
    </row>
    <row r="811" spans="1:50" ht="14" hidden="1" customHeight="1" outlineLevel="1" x14ac:dyDescent="0.2">
      <c r="A811" s="54" t="s">
        <v>74</v>
      </c>
      <c r="B811" s="9" t="s">
        <v>558</v>
      </c>
      <c r="C811" s="1">
        <f t="shared" si="240"/>
        <v>2093</v>
      </c>
      <c r="D811" s="7">
        <f>IF(N811&gt;0, RANK(N811,(N811:P811,Q811:AE811)),0)</f>
        <v>1</v>
      </c>
      <c r="E811" s="7">
        <f>IF(O811&gt;0,RANK(O811,(N811:P811,Q811:AE811)),0)</f>
        <v>2</v>
      </c>
      <c r="F811" s="7">
        <f t="shared" si="241"/>
        <v>0</v>
      </c>
      <c r="G811" s="1">
        <f t="shared" si="242"/>
        <v>947</v>
      </c>
      <c r="H811" s="2">
        <f t="shared" si="237"/>
        <v>0.4524605828953655</v>
      </c>
      <c r="I811" s="8"/>
      <c r="J811" s="2">
        <f t="shared" si="243"/>
        <v>0.72431915910176781</v>
      </c>
      <c r="K811" s="2">
        <f t="shared" si="244"/>
        <v>0.2718585762064023</v>
      </c>
      <c r="L811" s="2">
        <f t="shared" si="245"/>
        <v>0</v>
      </c>
      <c r="M811" s="2">
        <f t="shared" si="246"/>
        <v>3.8222646918298908E-3</v>
      </c>
      <c r="N811" s="53">
        <v>1516</v>
      </c>
      <c r="O811" s="53">
        <v>569</v>
      </c>
      <c r="X811" s="53">
        <v>0</v>
      </c>
      <c r="Y811" s="53">
        <v>8</v>
      </c>
      <c r="Z811" s="53"/>
      <c r="AA811" s="53"/>
      <c r="AB811" s="53"/>
      <c r="AG811" t="str">
        <f t="shared" si="238"/>
        <v>Sheffield</v>
      </c>
      <c r="AH811" t="s">
        <v>1310</v>
      </c>
      <c r="AI811">
        <v>1</v>
      </c>
      <c r="AK811">
        <v>2</v>
      </c>
      <c r="AL811" s="91">
        <v>25</v>
      </c>
      <c r="AM811" s="93">
        <v>3</v>
      </c>
      <c r="AN811" s="93">
        <v>130</v>
      </c>
      <c r="AO811" s="96">
        <v>61065</v>
      </c>
      <c r="AP811" s="96">
        <f t="shared" si="239"/>
        <v>25003</v>
      </c>
      <c r="AQ811" t="s">
        <v>298</v>
      </c>
      <c r="AR811">
        <f t="shared" si="247"/>
        <v>2561065</v>
      </c>
      <c r="AS811" s="1">
        <v>81</v>
      </c>
      <c r="AU811" s="1"/>
      <c r="AX811" s="117"/>
    </row>
    <row r="812" spans="1:50" ht="14" hidden="1" customHeight="1" outlineLevel="1" x14ac:dyDescent="0.2">
      <c r="A812" s="54" t="s">
        <v>75</v>
      </c>
      <c r="B812" s="9" t="s">
        <v>558</v>
      </c>
      <c r="C812" s="1">
        <f t="shared" si="240"/>
        <v>1158</v>
      </c>
      <c r="D812" s="7">
        <f>IF(N812&gt;0, RANK(N812,(N812:P812,Q812:AE812)),0)</f>
        <v>1</v>
      </c>
      <c r="E812" s="7">
        <f>IF(O812&gt;0,RANK(O812,(N812:P812,Q812:AE812)),0)</f>
        <v>2</v>
      </c>
      <c r="F812" s="7">
        <f t="shared" si="241"/>
        <v>0</v>
      </c>
      <c r="G812" s="1">
        <f t="shared" si="242"/>
        <v>692</v>
      </c>
      <c r="H812" s="2">
        <f t="shared" si="237"/>
        <v>0.59758203799654575</v>
      </c>
      <c r="I812" s="8"/>
      <c r="J812" s="2">
        <f t="shared" si="243"/>
        <v>0.79620034542314333</v>
      </c>
      <c r="K812" s="2">
        <f t="shared" si="244"/>
        <v>0.19861830742659758</v>
      </c>
      <c r="L812" s="2">
        <f t="shared" si="245"/>
        <v>0</v>
      </c>
      <c r="M812" s="2">
        <f t="shared" si="246"/>
        <v>5.1813471502590858E-3</v>
      </c>
      <c r="N812" s="53">
        <v>922</v>
      </c>
      <c r="O812" s="53">
        <v>230</v>
      </c>
      <c r="X812" s="53">
        <v>0</v>
      </c>
      <c r="Y812" s="53">
        <v>6</v>
      </c>
      <c r="Z812" s="53"/>
      <c r="AA812" s="53"/>
      <c r="AB812" s="53"/>
      <c r="AG812" t="str">
        <f t="shared" si="238"/>
        <v>Shelburne</v>
      </c>
      <c r="AH812" t="s">
        <v>2356</v>
      </c>
      <c r="AI812">
        <v>1</v>
      </c>
      <c r="AK812">
        <v>2</v>
      </c>
      <c r="AL812" s="91">
        <v>25</v>
      </c>
      <c r="AM812" s="93">
        <v>11</v>
      </c>
      <c r="AN812" s="93">
        <v>105</v>
      </c>
      <c r="AO812" s="96">
        <v>61135</v>
      </c>
      <c r="AP812" s="96">
        <f t="shared" si="239"/>
        <v>25011</v>
      </c>
      <c r="AQ812" t="s">
        <v>298</v>
      </c>
      <c r="AR812">
        <f t="shared" si="247"/>
        <v>2561135</v>
      </c>
      <c r="AS812" s="1">
        <v>84</v>
      </c>
      <c r="AU812" s="1"/>
      <c r="AX812" s="117"/>
    </row>
    <row r="813" spans="1:50" ht="14" hidden="1" customHeight="1" outlineLevel="1" x14ac:dyDescent="0.2">
      <c r="A813" s="54" t="s">
        <v>2198</v>
      </c>
      <c r="B813" s="9" t="s">
        <v>558</v>
      </c>
      <c r="C813" s="1">
        <f t="shared" si="240"/>
        <v>2949</v>
      </c>
      <c r="D813" s="7">
        <f>IF(N813&gt;0, RANK(N813,(N813:P813,Q813:AE813)),0)</f>
        <v>1</v>
      </c>
      <c r="E813" s="7">
        <f>IF(O813&gt;0,RANK(O813,(N813:P813,Q813:AE813)),0)</f>
        <v>2</v>
      </c>
      <c r="F813" s="7">
        <f t="shared" si="241"/>
        <v>0</v>
      </c>
      <c r="G813" s="1">
        <f t="shared" si="242"/>
        <v>1254</v>
      </c>
      <c r="H813" s="2">
        <f t="shared" ref="H813:H876" si="248">IF(C813&gt;0,G813/C813,0)</f>
        <v>0.42522889114954221</v>
      </c>
      <c r="I813" s="8"/>
      <c r="J813" s="2">
        <f t="shared" si="243"/>
        <v>0.70973211258053581</v>
      </c>
      <c r="K813" s="2">
        <f t="shared" si="244"/>
        <v>0.28450322143099355</v>
      </c>
      <c r="L813" s="2">
        <f t="shared" si="245"/>
        <v>0</v>
      </c>
      <c r="M813" s="2">
        <f t="shared" si="246"/>
        <v>5.7646659884706408E-3</v>
      </c>
      <c r="N813" s="53">
        <v>2093</v>
      </c>
      <c r="O813" s="53">
        <v>839</v>
      </c>
      <c r="X813" s="53">
        <v>2</v>
      </c>
      <c r="Y813" s="53">
        <v>15</v>
      </c>
      <c r="Z813" s="53"/>
      <c r="AA813" s="53"/>
      <c r="AB813" s="53"/>
      <c r="AG813" t="str">
        <f t="shared" ref="AG813:AG876" si="249">A813</f>
        <v>Sherborn</v>
      </c>
      <c r="AH813" t="s">
        <v>1547</v>
      </c>
      <c r="AI813">
        <v>5</v>
      </c>
      <c r="AK813">
        <v>2</v>
      </c>
      <c r="AL813" s="91">
        <v>25</v>
      </c>
      <c r="AM813" s="93">
        <v>17</v>
      </c>
      <c r="AN813" s="93">
        <v>185</v>
      </c>
      <c r="AO813" s="96">
        <v>61380</v>
      </c>
      <c r="AP813" s="96">
        <f t="shared" si="239"/>
        <v>25017</v>
      </c>
      <c r="AQ813" t="s">
        <v>298</v>
      </c>
      <c r="AR813">
        <f t="shared" si="247"/>
        <v>2561380</v>
      </c>
      <c r="AS813" s="1">
        <v>42</v>
      </c>
      <c r="AU813" s="1"/>
      <c r="AX813" s="117"/>
    </row>
    <row r="814" spans="1:50" ht="14" hidden="1" customHeight="1" outlineLevel="1" x14ac:dyDescent="0.2">
      <c r="A814" s="54" t="s">
        <v>2388</v>
      </c>
      <c r="B814" s="9" t="s">
        <v>558</v>
      </c>
      <c r="C814" s="1">
        <f t="shared" si="240"/>
        <v>3636</v>
      </c>
      <c r="D814" s="7">
        <f>IF(N814&gt;0, RANK(N814,(N814:P814,Q814:AE814)),0)</f>
        <v>1</v>
      </c>
      <c r="E814" s="7">
        <f>IF(O814&gt;0,RANK(O814,(N814:P814,Q814:AE814)),0)</f>
        <v>2</v>
      </c>
      <c r="F814" s="7">
        <f t="shared" si="241"/>
        <v>0</v>
      </c>
      <c r="G814" s="1">
        <f t="shared" si="242"/>
        <v>645</v>
      </c>
      <c r="H814" s="2">
        <f t="shared" si="248"/>
        <v>0.1773927392739274</v>
      </c>
      <c r="I814" s="8"/>
      <c r="J814" s="2">
        <f t="shared" si="243"/>
        <v>0.57838283828382842</v>
      </c>
      <c r="K814" s="2">
        <f t="shared" si="244"/>
        <v>0.40099009900990101</v>
      </c>
      <c r="L814" s="2">
        <f t="shared" si="245"/>
        <v>0</v>
      </c>
      <c r="M814" s="2">
        <f t="shared" si="246"/>
        <v>2.0627062706270571E-2</v>
      </c>
      <c r="N814" s="53">
        <v>2103</v>
      </c>
      <c r="O814" s="53">
        <v>1458</v>
      </c>
      <c r="X814" s="53">
        <v>6</v>
      </c>
      <c r="Y814" s="53">
        <v>69</v>
      </c>
      <c r="Z814" s="53"/>
      <c r="AA814" s="53"/>
      <c r="AB814" s="53"/>
      <c r="AG814" t="str">
        <f t="shared" si="249"/>
        <v>Shirley</v>
      </c>
      <c r="AH814" t="s">
        <v>1547</v>
      </c>
      <c r="AI814">
        <v>3</v>
      </c>
      <c r="AK814">
        <v>2</v>
      </c>
      <c r="AL814" s="91">
        <v>25</v>
      </c>
      <c r="AM814" s="93">
        <v>17</v>
      </c>
      <c r="AN814" s="93">
        <v>190</v>
      </c>
      <c r="AO814" s="96">
        <v>61590</v>
      </c>
      <c r="AP814" s="96">
        <f t="shared" si="239"/>
        <v>25017</v>
      </c>
      <c r="AQ814" t="s">
        <v>298</v>
      </c>
      <c r="AR814">
        <f t="shared" si="247"/>
        <v>2561590</v>
      </c>
      <c r="AS814" s="1">
        <v>81</v>
      </c>
      <c r="AU814" s="1"/>
      <c r="AX814" s="117"/>
    </row>
    <row r="815" spans="1:50" ht="14" hidden="1" customHeight="1" outlineLevel="1" x14ac:dyDescent="0.2">
      <c r="A815" s="54" t="s">
        <v>2315</v>
      </c>
      <c r="B815" s="9" t="s">
        <v>558</v>
      </c>
      <c r="C815" s="1">
        <f t="shared" si="240"/>
        <v>20888</v>
      </c>
      <c r="D815" s="7">
        <f>IF(N815&gt;0, RANK(N815,(N815:P815,Q815:AE815)),0)</f>
        <v>1</v>
      </c>
      <c r="E815" s="7">
        <f>IF(O815&gt;0,RANK(O815,(N815:P815,Q815:AE815)),0)</f>
        <v>2</v>
      </c>
      <c r="F815" s="7">
        <f t="shared" si="241"/>
        <v>0</v>
      </c>
      <c r="G815" s="1">
        <f t="shared" si="242"/>
        <v>5723</v>
      </c>
      <c r="H815" s="2">
        <f t="shared" si="248"/>
        <v>0.27398506319417848</v>
      </c>
      <c r="I815" s="8"/>
      <c r="J815" s="2">
        <f t="shared" si="243"/>
        <v>0.63361738797395639</v>
      </c>
      <c r="K815" s="2">
        <f t="shared" si="244"/>
        <v>0.35963232477977786</v>
      </c>
      <c r="L815" s="2">
        <f t="shared" si="245"/>
        <v>0</v>
      </c>
      <c r="M815" s="2">
        <f t="shared" si="246"/>
        <v>6.7502872462657515E-3</v>
      </c>
      <c r="N815" s="53">
        <v>13235</v>
      </c>
      <c r="O815" s="53">
        <v>7512</v>
      </c>
      <c r="X815" s="53">
        <v>6</v>
      </c>
      <c r="Y815" s="53">
        <v>135</v>
      </c>
      <c r="Z815" s="53"/>
      <c r="AA815" s="53"/>
      <c r="AB815" s="53"/>
      <c r="AG815" t="str">
        <f t="shared" si="249"/>
        <v>Shrewsbury</v>
      </c>
      <c r="AH815" s="9" t="s">
        <v>955</v>
      </c>
      <c r="AI815">
        <v>2</v>
      </c>
      <c r="AK815">
        <v>2</v>
      </c>
      <c r="AL815" s="91">
        <v>25</v>
      </c>
      <c r="AM815" s="93">
        <v>27</v>
      </c>
      <c r="AN815" s="93">
        <v>215</v>
      </c>
      <c r="AO815" s="96">
        <v>61800</v>
      </c>
      <c r="AP815" s="96">
        <f t="shared" si="239"/>
        <v>25027</v>
      </c>
      <c r="AQ815" t="s">
        <v>298</v>
      </c>
      <c r="AR815">
        <f t="shared" si="247"/>
        <v>2561800</v>
      </c>
      <c r="AS815" s="1">
        <v>432</v>
      </c>
      <c r="AU815" s="1"/>
      <c r="AX815" s="117"/>
    </row>
    <row r="816" spans="1:50" ht="14" hidden="1" customHeight="1" outlineLevel="1" x14ac:dyDescent="0.2">
      <c r="A816" s="54" t="s">
        <v>72</v>
      </c>
      <c r="B816" s="9" t="s">
        <v>558</v>
      </c>
      <c r="C816" s="1">
        <f t="shared" si="240"/>
        <v>1322</v>
      </c>
      <c r="D816" s="7">
        <f>IF(N816&gt;0, RANK(N816,(N816:P816,Q816:AE816)),0)</f>
        <v>1</v>
      </c>
      <c r="E816" s="7">
        <f>IF(O816&gt;0,RANK(O816,(N816:P816,Q816:AE816)),0)</f>
        <v>2</v>
      </c>
      <c r="F816" s="7">
        <f t="shared" si="241"/>
        <v>0</v>
      </c>
      <c r="G816" s="1">
        <f t="shared" si="242"/>
        <v>1000</v>
      </c>
      <c r="H816" s="2">
        <f t="shared" si="248"/>
        <v>0.75642965204236001</v>
      </c>
      <c r="I816" s="8"/>
      <c r="J816" s="2">
        <f t="shared" si="243"/>
        <v>0.87065052950075639</v>
      </c>
      <c r="K816" s="2">
        <f t="shared" si="244"/>
        <v>0.11422087745839637</v>
      </c>
      <c r="L816" s="2">
        <f t="shared" si="245"/>
        <v>0</v>
      </c>
      <c r="M816" s="2">
        <f t="shared" si="246"/>
        <v>1.5128593040847238E-2</v>
      </c>
      <c r="N816" s="53">
        <v>1151</v>
      </c>
      <c r="O816" s="53">
        <v>151</v>
      </c>
      <c r="X816" s="53">
        <v>1</v>
      </c>
      <c r="Y816" s="53">
        <v>19</v>
      </c>
      <c r="Z816" s="53"/>
      <c r="AA816" s="53"/>
      <c r="AB816" s="53"/>
      <c r="AG816" t="str">
        <f t="shared" si="249"/>
        <v>Shutesbury</v>
      </c>
      <c r="AH816" t="s">
        <v>2356</v>
      </c>
      <c r="AI816">
        <v>2</v>
      </c>
      <c r="AK816">
        <v>2</v>
      </c>
      <c r="AL816" s="91">
        <v>25</v>
      </c>
      <c r="AM816" s="93">
        <v>11</v>
      </c>
      <c r="AN816" s="93">
        <v>110</v>
      </c>
      <c r="AO816" s="96">
        <v>61905</v>
      </c>
      <c r="AP816" s="96">
        <f t="shared" ref="AP816:AP879" si="250">AL816*1000+AM816</f>
        <v>25011</v>
      </c>
      <c r="AQ816" t="s">
        <v>298</v>
      </c>
      <c r="AR816">
        <f t="shared" si="247"/>
        <v>2561905</v>
      </c>
      <c r="AS816" s="1">
        <v>17</v>
      </c>
      <c r="AU816" s="1"/>
      <c r="AX816" s="117"/>
    </row>
    <row r="817" spans="1:50" ht="14" hidden="1" customHeight="1" outlineLevel="1" x14ac:dyDescent="0.2">
      <c r="A817" s="54" t="s">
        <v>1798</v>
      </c>
      <c r="B817" s="9" t="s">
        <v>558</v>
      </c>
      <c r="C817" s="1">
        <f t="shared" si="240"/>
        <v>10835</v>
      </c>
      <c r="D817" s="7">
        <f>IF(N817&gt;0, RANK(N817,(N817:P817,Q817:AE817)),0)</f>
        <v>1</v>
      </c>
      <c r="E817" s="7">
        <f>IF(O817&gt;0,RANK(O817,(N817:P817,Q817:AE817)),0)</f>
        <v>2</v>
      </c>
      <c r="F817" s="7">
        <f t="shared" si="241"/>
        <v>0</v>
      </c>
      <c r="G817" s="1">
        <f t="shared" si="242"/>
        <v>1158</v>
      </c>
      <c r="H817" s="2">
        <f t="shared" si="248"/>
        <v>0.10687586525149977</v>
      </c>
      <c r="I817" s="8"/>
      <c r="J817" s="2">
        <f t="shared" si="243"/>
        <v>0.54923857868020309</v>
      </c>
      <c r="K817" s="2">
        <f t="shared" si="244"/>
        <v>0.44236271342870326</v>
      </c>
      <c r="L817" s="2">
        <f t="shared" si="245"/>
        <v>0</v>
      </c>
      <c r="M817" s="2">
        <f t="shared" si="246"/>
        <v>8.3987078910936486E-3</v>
      </c>
      <c r="N817" s="53">
        <v>5951</v>
      </c>
      <c r="O817" s="53">
        <v>4793</v>
      </c>
      <c r="X817" s="53">
        <v>9</v>
      </c>
      <c r="Y817" s="53">
        <v>82</v>
      </c>
      <c r="Z817" s="53"/>
      <c r="AA817" s="53"/>
      <c r="AB817" s="53"/>
      <c r="AG817" t="str">
        <f t="shared" si="249"/>
        <v>Somerset</v>
      </c>
      <c r="AH817" t="s">
        <v>1961</v>
      </c>
      <c r="AI817">
        <v>4</v>
      </c>
      <c r="AK817">
        <v>2</v>
      </c>
      <c r="AL817" s="91">
        <v>25</v>
      </c>
      <c r="AM817" s="93">
        <v>5</v>
      </c>
      <c r="AN817" s="93">
        <v>85</v>
      </c>
      <c r="AO817" s="96">
        <v>62430</v>
      </c>
      <c r="AP817" s="96">
        <f t="shared" si="250"/>
        <v>25005</v>
      </c>
      <c r="AQ817" t="s">
        <v>298</v>
      </c>
      <c r="AR817">
        <f t="shared" si="247"/>
        <v>2562430</v>
      </c>
      <c r="AS817" s="1">
        <v>377</v>
      </c>
      <c r="AU817" s="1"/>
      <c r="AX817" s="117"/>
    </row>
    <row r="818" spans="1:50" ht="14" hidden="1" customHeight="1" outlineLevel="1" x14ac:dyDescent="0.2">
      <c r="A818" s="54" t="s">
        <v>777</v>
      </c>
      <c r="B818" s="9" t="s">
        <v>558</v>
      </c>
      <c r="C818" s="1">
        <f t="shared" si="240"/>
        <v>41720</v>
      </c>
      <c r="D818" s="7">
        <f>IF(N818&gt;0, RANK(N818,(N818:P818,Q818:AE818)),0)</f>
        <v>1</v>
      </c>
      <c r="E818" s="7">
        <f>IF(O818&gt;0,RANK(O818,(N818:P818,Q818:AE818)),0)</f>
        <v>2</v>
      </c>
      <c r="F818" s="7">
        <f t="shared" si="241"/>
        <v>0</v>
      </c>
      <c r="G818" s="1">
        <f t="shared" si="242"/>
        <v>32693</v>
      </c>
      <c r="H818" s="2">
        <f t="shared" si="248"/>
        <v>0.78362895493767981</v>
      </c>
      <c r="I818" s="8"/>
      <c r="J818" s="2">
        <f t="shared" si="243"/>
        <v>0.89012464046021089</v>
      </c>
      <c r="K818" s="2">
        <f t="shared" si="244"/>
        <v>0.10649568552253116</v>
      </c>
      <c r="L818" s="2">
        <f t="shared" si="245"/>
        <v>0</v>
      </c>
      <c r="M818" s="2">
        <f t="shared" si="246"/>
        <v>3.3796740172579443E-3</v>
      </c>
      <c r="N818" s="53">
        <v>37136</v>
      </c>
      <c r="O818" s="53">
        <v>4443</v>
      </c>
      <c r="X818" s="53">
        <v>64</v>
      </c>
      <c r="Y818" s="53">
        <v>77</v>
      </c>
      <c r="Z818" s="53"/>
      <c r="AA818" s="53"/>
      <c r="AB818" s="53"/>
      <c r="AG818" t="str">
        <f t="shared" si="249"/>
        <v>Somerville</v>
      </c>
      <c r="AH818" t="s">
        <v>1547</v>
      </c>
      <c r="AI818">
        <v>7</v>
      </c>
      <c r="AK818">
        <v>2</v>
      </c>
      <c r="AL818" s="91">
        <v>25</v>
      </c>
      <c r="AM818" s="93">
        <v>17</v>
      </c>
      <c r="AN818" s="93">
        <v>195</v>
      </c>
      <c r="AO818" s="96">
        <v>62535</v>
      </c>
      <c r="AP818" s="96">
        <f t="shared" si="250"/>
        <v>25017</v>
      </c>
      <c r="AQ818" t="s">
        <v>1921</v>
      </c>
      <c r="AR818">
        <f t="shared" si="247"/>
        <v>2562535</v>
      </c>
      <c r="AS818" s="1">
        <v>659</v>
      </c>
      <c r="AU818" s="1"/>
      <c r="AX818" s="117"/>
    </row>
    <row r="819" spans="1:50" ht="14" hidden="1" customHeight="1" outlineLevel="1" x14ac:dyDescent="0.2">
      <c r="A819" s="54" t="s">
        <v>107</v>
      </c>
      <c r="B819" s="9" t="s">
        <v>558</v>
      </c>
      <c r="C819" s="1">
        <f t="shared" si="240"/>
        <v>9879</v>
      </c>
      <c r="D819" s="7">
        <f>IF(N819&gt;0, RANK(N819,(N819:P819,Q819:AE819)),0)</f>
        <v>1</v>
      </c>
      <c r="E819" s="7">
        <f>IF(O819&gt;0,RANK(O819,(N819:P819,Q819:AE819)),0)</f>
        <v>2</v>
      </c>
      <c r="F819" s="7">
        <f t="shared" si="241"/>
        <v>0</v>
      </c>
      <c r="G819" s="1">
        <f t="shared" si="242"/>
        <v>3218</v>
      </c>
      <c r="H819" s="2">
        <f t="shared" si="248"/>
        <v>0.32574147180888752</v>
      </c>
      <c r="I819" s="8"/>
      <c r="J819" s="2">
        <f t="shared" si="243"/>
        <v>0.65482336268853125</v>
      </c>
      <c r="K819" s="2">
        <f t="shared" si="244"/>
        <v>0.32908189087964368</v>
      </c>
      <c r="L819" s="2">
        <f t="shared" si="245"/>
        <v>0</v>
      </c>
      <c r="M819" s="2">
        <f t="shared" si="246"/>
        <v>1.6094746431825069E-2</v>
      </c>
      <c r="N819" s="53">
        <v>6469</v>
      </c>
      <c r="O819" s="53">
        <v>3251</v>
      </c>
      <c r="X819" s="53">
        <v>8</v>
      </c>
      <c r="Y819" s="53">
        <v>151</v>
      </c>
      <c r="Z819" s="53"/>
      <c r="AA819" s="53"/>
      <c r="AB819" s="53"/>
      <c r="AG819" t="str">
        <f t="shared" si="249"/>
        <v>South Hadley</v>
      </c>
      <c r="AH819" t="s">
        <v>1975</v>
      </c>
      <c r="AI819">
        <v>1</v>
      </c>
      <c r="AK819">
        <v>2</v>
      </c>
      <c r="AL819" s="91">
        <v>25</v>
      </c>
      <c r="AM819" s="93">
        <v>15</v>
      </c>
      <c r="AN819" s="93">
        <v>80</v>
      </c>
      <c r="AO819" s="96">
        <v>64145</v>
      </c>
      <c r="AP819" s="96">
        <f t="shared" si="250"/>
        <v>25015</v>
      </c>
      <c r="AQ819" t="s">
        <v>298</v>
      </c>
      <c r="AR819">
        <f t="shared" si="247"/>
        <v>2564145</v>
      </c>
      <c r="AS819" s="1">
        <v>223</v>
      </c>
      <c r="AU819" s="1"/>
      <c r="AX819" s="117"/>
    </row>
    <row r="820" spans="1:50" ht="14" hidden="1" customHeight="1" outlineLevel="1" x14ac:dyDescent="0.2">
      <c r="A820" s="54" t="s">
        <v>2460</v>
      </c>
      <c r="B820" s="9" t="s">
        <v>558</v>
      </c>
      <c r="C820" s="1">
        <f t="shared" si="240"/>
        <v>4110</v>
      </c>
      <c r="D820" s="7">
        <f>IF(N820&gt;0, RANK(N820,(N820:P820,Q820:AE820)),0)</f>
        <v>1</v>
      </c>
      <c r="E820" s="7">
        <f>IF(O820&gt;0,RANK(O820,(N820:P820,Q820:AE820)),0)</f>
        <v>2</v>
      </c>
      <c r="F820" s="7">
        <f t="shared" si="241"/>
        <v>0</v>
      </c>
      <c r="G820" s="1">
        <f t="shared" si="242"/>
        <v>374</v>
      </c>
      <c r="H820" s="2">
        <f t="shared" si="248"/>
        <v>9.0997566909975666E-2</v>
      </c>
      <c r="I820" s="8"/>
      <c r="J820" s="2">
        <f t="shared" si="243"/>
        <v>0.53454987834549883</v>
      </c>
      <c r="K820" s="2">
        <f t="shared" si="244"/>
        <v>0.44355231143552309</v>
      </c>
      <c r="L820" s="2">
        <f t="shared" si="245"/>
        <v>0</v>
      </c>
      <c r="M820" s="2">
        <f t="shared" si="246"/>
        <v>2.1897810218978075E-2</v>
      </c>
      <c r="N820" s="53">
        <v>2197</v>
      </c>
      <c r="O820" s="53">
        <v>1823</v>
      </c>
      <c r="X820" s="53">
        <v>90</v>
      </c>
      <c r="Y820" s="53">
        <v>0</v>
      </c>
      <c r="Z820" s="53"/>
      <c r="AA820" s="53"/>
      <c r="AB820" s="53"/>
      <c r="AG820" t="str">
        <f t="shared" si="249"/>
        <v>Southampton</v>
      </c>
      <c r="AH820" t="s">
        <v>1975</v>
      </c>
      <c r="AI820">
        <v>1</v>
      </c>
      <c r="AK820">
        <v>2</v>
      </c>
      <c r="AL820" s="91">
        <v>25</v>
      </c>
      <c r="AM820" s="93">
        <v>15</v>
      </c>
      <c r="AN820" s="93">
        <v>75</v>
      </c>
      <c r="AO820" s="96">
        <v>62745</v>
      </c>
      <c r="AP820" s="96">
        <f t="shared" si="250"/>
        <v>25015</v>
      </c>
      <c r="AQ820" t="s">
        <v>298</v>
      </c>
      <c r="AR820">
        <f t="shared" si="247"/>
        <v>2562745</v>
      </c>
      <c r="AS820" s="1">
        <v>111</v>
      </c>
      <c r="AU820" s="1"/>
      <c r="AX820" s="117"/>
    </row>
    <row r="821" spans="1:50" ht="14" hidden="1" customHeight="1" outlineLevel="1" x14ac:dyDescent="0.2">
      <c r="A821" s="54" t="s">
        <v>838</v>
      </c>
      <c r="B821" s="9" t="s">
        <v>558</v>
      </c>
      <c r="C821" s="1">
        <f t="shared" si="240"/>
        <v>6608</v>
      </c>
      <c r="D821" s="7">
        <f>IF(N821&gt;0, RANK(N821,(N821:P821,Q821:AE821)),0)</f>
        <v>1</v>
      </c>
      <c r="E821" s="7">
        <f>IF(O821&gt;0,RANK(O821,(N821:P821,Q821:AE821)),0)</f>
        <v>2</v>
      </c>
      <c r="F821" s="7">
        <f t="shared" si="241"/>
        <v>0</v>
      </c>
      <c r="G821" s="1">
        <f t="shared" si="242"/>
        <v>2111</v>
      </c>
      <c r="H821" s="2">
        <f t="shared" si="248"/>
        <v>0.31946125907990314</v>
      </c>
      <c r="I821" s="8"/>
      <c r="J821" s="2">
        <f t="shared" si="243"/>
        <v>0.65572033898305082</v>
      </c>
      <c r="K821" s="2">
        <f t="shared" si="244"/>
        <v>0.33625907990314768</v>
      </c>
      <c r="L821" s="2">
        <f t="shared" si="245"/>
        <v>0</v>
      </c>
      <c r="M821" s="2">
        <f t="shared" si="246"/>
        <v>8.0205811138014949E-3</v>
      </c>
      <c r="N821" s="53">
        <v>4333</v>
      </c>
      <c r="O821" s="53">
        <v>2222</v>
      </c>
      <c r="X821" s="53">
        <v>6</v>
      </c>
      <c r="Y821" s="53">
        <v>47</v>
      </c>
      <c r="Z821" s="53"/>
      <c r="AA821" s="53"/>
      <c r="AB821" s="53"/>
      <c r="AG821" t="str">
        <f t="shared" si="249"/>
        <v>Southborough</v>
      </c>
      <c r="AH821" s="9" t="s">
        <v>955</v>
      </c>
      <c r="AI821">
        <v>5</v>
      </c>
      <c r="AK821">
        <v>2</v>
      </c>
      <c r="AL821" s="91">
        <v>25</v>
      </c>
      <c r="AM821" s="93">
        <v>27</v>
      </c>
      <c r="AN821" s="93">
        <v>220</v>
      </c>
      <c r="AO821" s="96">
        <v>63165</v>
      </c>
      <c r="AP821" s="96">
        <f t="shared" si="250"/>
        <v>25027</v>
      </c>
      <c r="AQ821" t="s">
        <v>298</v>
      </c>
      <c r="AR821">
        <f t="shared" si="247"/>
        <v>2563165</v>
      </c>
      <c r="AS821" s="1">
        <v>109</v>
      </c>
      <c r="AU821" s="1"/>
      <c r="AX821" s="117"/>
    </row>
    <row r="822" spans="1:50" ht="14" hidden="1" customHeight="1" outlineLevel="1" x14ac:dyDescent="0.2">
      <c r="A822" s="54" t="s">
        <v>1156</v>
      </c>
      <c r="B822" s="9" t="s">
        <v>558</v>
      </c>
      <c r="C822" s="1">
        <f t="shared" si="240"/>
        <v>7067</v>
      </c>
      <c r="D822" s="7">
        <f>IF(N822&gt;0, RANK(N822,(N822:P822,Q822:AE822)),0)</f>
        <v>1</v>
      </c>
      <c r="E822" s="7">
        <f>IF(O822&gt;0,RANK(O822,(N822:P822,Q822:AE822)),0)</f>
        <v>2</v>
      </c>
      <c r="F822" s="7">
        <f t="shared" si="241"/>
        <v>0</v>
      </c>
      <c r="G822" s="1">
        <f t="shared" si="242"/>
        <v>1407</v>
      </c>
      <c r="H822" s="2">
        <f t="shared" si="248"/>
        <v>0.19909438234045565</v>
      </c>
      <c r="I822" s="8"/>
      <c r="J822" s="2">
        <f t="shared" si="243"/>
        <v>0.59431158907598702</v>
      </c>
      <c r="K822" s="2">
        <f t="shared" si="244"/>
        <v>0.39521720673553135</v>
      </c>
      <c r="L822" s="2">
        <f t="shared" si="245"/>
        <v>0</v>
      </c>
      <c r="M822" s="2">
        <f t="shared" si="246"/>
        <v>1.0471204188481631E-2</v>
      </c>
      <c r="N822" s="53">
        <v>4200</v>
      </c>
      <c r="O822" s="53">
        <v>2793</v>
      </c>
      <c r="X822" s="53">
        <v>30</v>
      </c>
      <c r="Y822" s="53">
        <v>44</v>
      </c>
      <c r="Z822" s="53"/>
      <c r="AA822" s="53"/>
      <c r="AB822" s="53"/>
      <c r="AG822" t="str">
        <f t="shared" si="249"/>
        <v>Southbridge</v>
      </c>
      <c r="AH822" s="9" t="s">
        <v>955</v>
      </c>
      <c r="AI822">
        <v>1</v>
      </c>
      <c r="AK822">
        <v>2</v>
      </c>
      <c r="AL822" s="91">
        <v>25</v>
      </c>
      <c r="AM822" s="93">
        <v>27</v>
      </c>
      <c r="AN822" s="93">
        <v>225</v>
      </c>
      <c r="AO822" s="96">
        <v>63270</v>
      </c>
      <c r="AP822" s="96">
        <f t="shared" si="250"/>
        <v>25027</v>
      </c>
      <c r="AQ822" t="s">
        <v>298</v>
      </c>
      <c r="AR822">
        <f t="shared" si="247"/>
        <v>2563270</v>
      </c>
      <c r="AS822" s="1">
        <v>242</v>
      </c>
      <c r="AU822" s="1"/>
      <c r="AX822" s="117"/>
    </row>
    <row r="823" spans="1:50" ht="14" hidden="1" customHeight="1" outlineLevel="1" x14ac:dyDescent="0.2">
      <c r="A823" s="54" t="s">
        <v>552</v>
      </c>
      <c r="B823" s="9" t="s">
        <v>558</v>
      </c>
      <c r="C823" s="1">
        <f t="shared" si="240"/>
        <v>5621</v>
      </c>
      <c r="D823" s="7">
        <f>IF(N823&gt;0, RANK(N823,(N823:P823,Q823:AE823)),0)</f>
        <v>2</v>
      </c>
      <c r="E823" s="7">
        <f>IF(O823&gt;0,RANK(O823,(N823:P823,Q823:AE823)),0)</f>
        <v>1</v>
      </c>
      <c r="F823" s="7">
        <f t="shared" si="241"/>
        <v>0</v>
      </c>
      <c r="G823" s="1">
        <f t="shared" si="242"/>
        <v>907</v>
      </c>
      <c r="H823" s="2">
        <f t="shared" si="248"/>
        <v>0.16135918875644903</v>
      </c>
      <c r="I823" s="8"/>
      <c r="J823" s="2">
        <f t="shared" si="243"/>
        <v>0.41256004269702901</v>
      </c>
      <c r="K823" s="2">
        <f t="shared" si="244"/>
        <v>0.57391923145347801</v>
      </c>
      <c r="L823" s="2">
        <f t="shared" si="245"/>
        <v>0</v>
      </c>
      <c r="M823" s="2">
        <f t="shared" si="246"/>
        <v>1.3520725849492932E-2</v>
      </c>
      <c r="N823" s="53">
        <v>2319</v>
      </c>
      <c r="O823" s="53">
        <v>3226</v>
      </c>
      <c r="X823" s="53">
        <v>3</v>
      </c>
      <c r="Y823" s="53">
        <v>73</v>
      </c>
      <c r="Z823" s="53"/>
      <c r="AA823" s="53"/>
      <c r="AB823" s="53"/>
      <c r="AG823" t="str">
        <f t="shared" si="249"/>
        <v>Southwick</v>
      </c>
      <c r="AH823" t="s">
        <v>130</v>
      </c>
      <c r="AI823">
        <v>1</v>
      </c>
      <c r="AK823">
        <v>2</v>
      </c>
      <c r="AL823" s="91">
        <v>25</v>
      </c>
      <c r="AM823" s="93">
        <v>13</v>
      </c>
      <c r="AN823" s="93">
        <v>85</v>
      </c>
      <c r="AO823" s="96">
        <v>65825</v>
      </c>
      <c r="AP823" s="96">
        <f t="shared" si="250"/>
        <v>25013</v>
      </c>
      <c r="AQ823" t="s">
        <v>298</v>
      </c>
      <c r="AR823">
        <f t="shared" si="247"/>
        <v>2565825</v>
      </c>
      <c r="AS823" s="1">
        <v>147</v>
      </c>
      <c r="AU823" s="1"/>
      <c r="AX823" s="117"/>
    </row>
    <row r="824" spans="1:50" ht="14" hidden="1" customHeight="1" outlineLevel="1" x14ac:dyDescent="0.2">
      <c r="A824" s="54" t="s">
        <v>746</v>
      </c>
      <c r="B824" s="9" t="s">
        <v>558</v>
      </c>
      <c r="C824" s="1">
        <f t="shared" si="240"/>
        <v>6367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 t="shared" si="241"/>
        <v>0</v>
      </c>
      <c r="G824" s="1">
        <f t="shared" si="242"/>
        <v>28</v>
      </c>
      <c r="H824" s="2">
        <f t="shared" si="248"/>
        <v>4.3976755143709757E-3</v>
      </c>
      <c r="I824" s="8"/>
      <c r="J824" s="2">
        <f t="shared" si="243"/>
        <v>0.48751374273598241</v>
      </c>
      <c r="K824" s="2">
        <f t="shared" si="244"/>
        <v>0.49191141825035339</v>
      </c>
      <c r="L824" s="2">
        <f t="shared" si="245"/>
        <v>0</v>
      </c>
      <c r="M824" s="2">
        <f t="shared" si="246"/>
        <v>2.0574839013664248E-2</v>
      </c>
      <c r="N824" s="53">
        <v>3104</v>
      </c>
      <c r="O824" s="53">
        <v>3132</v>
      </c>
      <c r="X824" s="53">
        <v>31</v>
      </c>
      <c r="Y824" s="53">
        <v>100</v>
      </c>
      <c r="Z824" s="53"/>
      <c r="AA824" s="53"/>
      <c r="AB824" s="53"/>
      <c r="AG824" t="str">
        <f t="shared" si="249"/>
        <v>Spencer</v>
      </c>
      <c r="AH824" s="9" t="s">
        <v>955</v>
      </c>
      <c r="AI824">
        <v>2</v>
      </c>
      <c r="AK824">
        <v>2</v>
      </c>
      <c r="AL824" s="91">
        <v>25</v>
      </c>
      <c r="AM824" s="93">
        <v>27</v>
      </c>
      <c r="AN824" s="93">
        <v>230</v>
      </c>
      <c r="AO824" s="96">
        <v>66105</v>
      </c>
      <c r="AP824" s="96">
        <f t="shared" si="250"/>
        <v>25027</v>
      </c>
      <c r="AQ824" t="s">
        <v>298</v>
      </c>
      <c r="AR824">
        <f t="shared" si="247"/>
        <v>2566105</v>
      </c>
      <c r="AS824" s="1">
        <v>100</v>
      </c>
      <c r="AU824" s="1"/>
      <c r="AX824" s="117"/>
    </row>
    <row r="825" spans="1:50" ht="14" hidden="1" customHeight="1" outlineLevel="1" x14ac:dyDescent="0.2">
      <c r="A825" s="54" t="s">
        <v>1279</v>
      </c>
      <c r="B825" s="9" t="s">
        <v>558</v>
      </c>
      <c r="C825" s="1">
        <f t="shared" si="240"/>
        <v>52649</v>
      </c>
      <c r="D825" s="7">
        <f>IF(N825&gt;0, RANK(N825,(N825:P825,Q825:AE825)),0)</f>
        <v>1</v>
      </c>
      <c r="E825" s="7">
        <f>IF(O825&gt;0,RANK(O825,(N825:P825,Q825:AE825)),0)</f>
        <v>2</v>
      </c>
      <c r="F825" s="7">
        <f t="shared" si="241"/>
        <v>0</v>
      </c>
      <c r="G825" s="1">
        <f t="shared" si="242"/>
        <v>25170</v>
      </c>
      <c r="H825" s="2">
        <f t="shared" si="248"/>
        <v>0.4780717582480199</v>
      </c>
      <c r="I825" s="8"/>
      <c r="J825" s="2">
        <f t="shared" si="243"/>
        <v>0.73425896028414595</v>
      </c>
      <c r="K825" s="2">
        <f t="shared" si="244"/>
        <v>0.25618720203612605</v>
      </c>
      <c r="L825" s="2">
        <f t="shared" si="245"/>
        <v>0</v>
      </c>
      <c r="M825" s="2">
        <f t="shared" si="246"/>
        <v>9.5538376797280056E-3</v>
      </c>
      <c r="N825" s="53">
        <v>38658</v>
      </c>
      <c r="O825" s="53">
        <v>13488</v>
      </c>
      <c r="X825" s="53">
        <v>253</v>
      </c>
      <c r="Y825" s="53">
        <v>250</v>
      </c>
      <c r="Z825" s="53"/>
      <c r="AA825" s="53"/>
      <c r="AB825" s="53"/>
      <c r="AG825" t="str">
        <f t="shared" si="249"/>
        <v>Springfield</v>
      </c>
      <c r="AH825" t="s">
        <v>130</v>
      </c>
      <c r="AI825">
        <v>1</v>
      </c>
      <c r="AK825">
        <v>2</v>
      </c>
      <c r="AL825" s="91">
        <v>25</v>
      </c>
      <c r="AM825" s="93">
        <v>13</v>
      </c>
      <c r="AN825" s="93">
        <v>90</v>
      </c>
      <c r="AO825" s="96">
        <v>67000</v>
      </c>
      <c r="AP825" s="96">
        <f t="shared" si="250"/>
        <v>25013</v>
      </c>
      <c r="AQ825" t="s">
        <v>1921</v>
      </c>
      <c r="AR825">
        <f t="shared" si="247"/>
        <v>2567000</v>
      </c>
      <c r="AS825" s="1">
        <v>3332</v>
      </c>
      <c r="AU825" s="1"/>
      <c r="AX825" s="117"/>
    </row>
    <row r="826" spans="1:50" ht="14" hidden="1" customHeight="1" outlineLevel="1" x14ac:dyDescent="0.2">
      <c r="A826" s="54" t="s">
        <v>1268</v>
      </c>
      <c r="B826" s="9" t="s">
        <v>558</v>
      </c>
      <c r="C826" s="1">
        <f t="shared" si="240"/>
        <v>5354</v>
      </c>
      <c r="D826" s="7">
        <f>IF(N826&gt;0, RANK(N826,(N826:P826,Q826:AE826)),0)</f>
        <v>1</v>
      </c>
      <c r="E826" s="7">
        <f>IF(O826&gt;0,RANK(O826,(N826:P826,Q826:AE826)),0)</f>
        <v>2</v>
      </c>
      <c r="F826" s="7">
        <f t="shared" si="241"/>
        <v>0</v>
      </c>
      <c r="G826" s="1">
        <f t="shared" si="242"/>
        <v>250</v>
      </c>
      <c r="H826" s="2">
        <f t="shared" si="248"/>
        <v>4.6694060515502428E-2</v>
      </c>
      <c r="I826" s="8"/>
      <c r="J826" s="2">
        <f t="shared" si="243"/>
        <v>0.51475532312289873</v>
      </c>
      <c r="K826" s="2">
        <f t="shared" si="244"/>
        <v>0.46806126260739633</v>
      </c>
      <c r="L826" s="2">
        <f t="shared" si="245"/>
        <v>0</v>
      </c>
      <c r="M826" s="2">
        <f t="shared" si="246"/>
        <v>1.7183414269704933E-2</v>
      </c>
      <c r="N826" s="53">
        <v>2756</v>
      </c>
      <c r="O826" s="53">
        <v>2506</v>
      </c>
      <c r="X826" s="53">
        <v>3</v>
      </c>
      <c r="Y826" s="53">
        <v>89</v>
      </c>
      <c r="Z826" s="53"/>
      <c r="AA826" s="53"/>
      <c r="AB826" s="53"/>
      <c r="AG826" t="str">
        <f t="shared" si="249"/>
        <v>Sterling</v>
      </c>
      <c r="AH826" s="9" t="s">
        <v>955</v>
      </c>
      <c r="AI826">
        <v>2</v>
      </c>
      <c r="AK826">
        <v>2</v>
      </c>
      <c r="AL826" s="91">
        <v>25</v>
      </c>
      <c r="AM826" s="93">
        <v>27</v>
      </c>
      <c r="AN826" s="93">
        <v>235</v>
      </c>
      <c r="AO826" s="96">
        <v>67385</v>
      </c>
      <c r="AP826" s="96">
        <f t="shared" si="250"/>
        <v>25027</v>
      </c>
      <c r="AQ826" t="s">
        <v>298</v>
      </c>
      <c r="AR826">
        <f t="shared" si="247"/>
        <v>2567385</v>
      </c>
      <c r="AS826" s="1">
        <v>136</v>
      </c>
      <c r="AU826" s="1"/>
      <c r="AX826" s="117"/>
    </row>
    <row r="827" spans="1:50" ht="14" hidden="1" customHeight="1" outlineLevel="1" x14ac:dyDescent="0.2">
      <c r="A827" s="54" t="s">
        <v>1002</v>
      </c>
      <c r="B827" s="9" t="s">
        <v>558</v>
      </c>
      <c r="C827" s="1">
        <f t="shared" si="240"/>
        <v>1337</v>
      </c>
      <c r="D827" s="7">
        <f>IF(N827&gt;0, RANK(N827,(N827:P827,Q827:AE827)),0)</f>
        <v>1</v>
      </c>
      <c r="E827" s="7">
        <f>IF(O827&gt;0,RANK(O827,(N827:P827,Q827:AE827)),0)</f>
        <v>2</v>
      </c>
      <c r="F827" s="7">
        <f t="shared" si="241"/>
        <v>0</v>
      </c>
      <c r="G827" s="1">
        <f t="shared" si="242"/>
        <v>835</v>
      </c>
      <c r="H827" s="2">
        <f t="shared" si="248"/>
        <v>0.62453253552729993</v>
      </c>
      <c r="I827" s="8"/>
      <c r="J827" s="2">
        <f t="shared" si="243"/>
        <v>0.80927449513836947</v>
      </c>
      <c r="K827" s="2">
        <f t="shared" si="244"/>
        <v>0.18474195961106957</v>
      </c>
      <c r="L827" s="2">
        <f t="shared" si="245"/>
        <v>0</v>
      </c>
      <c r="M827" s="2">
        <f t="shared" si="246"/>
        <v>5.9835452505609676E-3</v>
      </c>
      <c r="N827" s="53">
        <v>1082</v>
      </c>
      <c r="O827" s="53">
        <v>247</v>
      </c>
      <c r="X827" s="53">
        <v>0</v>
      </c>
      <c r="Y827" s="53">
        <v>8</v>
      </c>
      <c r="Z827" s="53"/>
      <c r="AA827" s="53"/>
      <c r="AB827" s="53"/>
      <c r="AG827" t="str">
        <f t="shared" si="249"/>
        <v>Stockbridge</v>
      </c>
      <c r="AH827" t="s">
        <v>1310</v>
      </c>
      <c r="AI827">
        <v>1</v>
      </c>
      <c r="AK827">
        <v>2</v>
      </c>
      <c r="AL827" s="91">
        <v>25</v>
      </c>
      <c r="AM827" s="93">
        <v>3</v>
      </c>
      <c r="AN827" s="93">
        <v>135</v>
      </c>
      <c r="AO827" s="96">
        <v>67595</v>
      </c>
      <c r="AP827" s="96">
        <f t="shared" si="250"/>
        <v>25003</v>
      </c>
      <c r="AQ827" t="s">
        <v>298</v>
      </c>
      <c r="AR827">
        <f t="shared" si="247"/>
        <v>2567595</v>
      </c>
      <c r="AS827" s="1">
        <v>33</v>
      </c>
      <c r="AU827" s="1"/>
      <c r="AX827" s="117"/>
    </row>
    <row r="828" spans="1:50" ht="14" hidden="1" customHeight="1" outlineLevel="1" x14ac:dyDescent="0.2">
      <c r="A828" s="54" t="s">
        <v>116</v>
      </c>
      <c r="B828" s="9" t="s">
        <v>558</v>
      </c>
      <c r="C828" s="1">
        <f t="shared" si="240"/>
        <v>14008</v>
      </c>
      <c r="D828" s="7">
        <f>IF(N828&gt;0, RANK(N828,(N828:P828,Q828:AE828)),0)</f>
        <v>1</v>
      </c>
      <c r="E828" s="7">
        <f>IF(O828&gt;0,RANK(O828,(N828:P828,Q828:AE828)),0)</f>
        <v>2</v>
      </c>
      <c r="F828" s="7">
        <f t="shared" si="241"/>
        <v>0</v>
      </c>
      <c r="G828" s="1">
        <f t="shared" si="242"/>
        <v>3713</v>
      </c>
      <c r="H828" s="2">
        <f t="shared" si="248"/>
        <v>0.26506282124500286</v>
      </c>
      <c r="I828" s="8"/>
      <c r="J828" s="2">
        <f t="shared" si="243"/>
        <v>0.62921187892632779</v>
      </c>
      <c r="K828" s="2">
        <f t="shared" si="244"/>
        <v>0.36414905768132494</v>
      </c>
      <c r="L828" s="2">
        <f t="shared" si="245"/>
        <v>0</v>
      </c>
      <c r="M828" s="2">
        <f t="shared" si="246"/>
        <v>6.6390633923472664E-3</v>
      </c>
      <c r="N828" s="53">
        <v>8814</v>
      </c>
      <c r="O828" s="53">
        <v>5101</v>
      </c>
      <c r="X828" s="53">
        <v>45</v>
      </c>
      <c r="Y828" s="53">
        <v>48</v>
      </c>
      <c r="Z828" s="53"/>
      <c r="AA828" s="53"/>
      <c r="AB828" s="53"/>
      <c r="AG828" t="str">
        <f t="shared" si="249"/>
        <v>Stoneham</v>
      </c>
      <c r="AH828" t="s">
        <v>1547</v>
      </c>
      <c r="AI828">
        <v>5</v>
      </c>
      <c r="AK828">
        <v>2</v>
      </c>
      <c r="AL828" s="91">
        <v>25</v>
      </c>
      <c r="AM828" s="93">
        <v>17</v>
      </c>
      <c r="AN828" s="93">
        <v>200</v>
      </c>
      <c r="AO828" s="96">
        <v>67665</v>
      </c>
      <c r="AP828" s="96">
        <f t="shared" si="250"/>
        <v>25017</v>
      </c>
      <c r="AQ828" t="s">
        <v>298</v>
      </c>
      <c r="AR828">
        <f t="shared" si="247"/>
        <v>2567665</v>
      </c>
      <c r="AS828" s="1">
        <v>428</v>
      </c>
      <c r="AU828" s="1"/>
      <c r="AX828" s="117"/>
    </row>
    <row r="829" spans="1:50" ht="14" hidden="1" customHeight="1" outlineLevel="1" x14ac:dyDescent="0.2">
      <c r="A829" s="54" t="s">
        <v>446</v>
      </c>
      <c r="B829" s="9" t="s">
        <v>558</v>
      </c>
      <c r="C829" s="1">
        <f t="shared" si="240"/>
        <v>15260</v>
      </c>
      <c r="D829" s="7">
        <f>IF(N829&gt;0, RANK(N829,(N829:P829,Q829:AE829)),0)</f>
        <v>1</v>
      </c>
      <c r="E829" s="7">
        <f>IF(O829&gt;0,RANK(O829,(N829:P829,Q829:AE829)),0)</f>
        <v>2</v>
      </c>
      <c r="F829" s="7">
        <f t="shared" si="241"/>
        <v>0</v>
      </c>
      <c r="G829" s="1">
        <f t="shared" si="242"/>
        <v>5515</v>
      </c>
      <c r="H829" s="2">
        <f t="shared" si="248"/>
        <v>0.3614023591087811</v>
      </c>
      <c r="I829" s="8"/>
      <c r="J829" s="2">
        <f t="shared" si="243"/>
        <v>0.67785058977719526</v>
      </c>
      <c r="K829" s="2">
        <f t="shared" si="244"/>
        <v>0.31644823066841415</v>
      </c>
      <c r="L829" s="2">
        <f t="shared" si="245"/>
        <v>0</v>
      </c>
      <c r="M829" s="2">
        <f t="shared" si="246"/>
        <v>5.7011795543905897E-3</v>
      </c>
      <c r="N829" s="53">
        <v>10344</v>
      </c>
      <c r="O829" s="53">
        <v>4829</v>
      </c>
      <c r="X829" s="53">
        <v>4</v>
      </c>
      <c r="Y829" s="53">
        <v>83</v>
      </c>
      <c r="Z829" s="53"/>
      <c r="AA829" s="53"/>
      <c r="AB829" s="53"/>
      <c r="AG829" t="str">
        <f t="shared" si="249"/>
        <v>Stoughton</v>
      </c>
      <c r="AH829" t="s">
        <v>2285</v>
      </c>
      <c r="AI829">
        <v>8</v>
      </c>
      <c r="AK829">
        <v>2</v>
      </c>
      <c r="AL829" s="91">
        <v>25</v>
      </c>
      <c r="AM829" s="93">
        <v>21</v>
      </c>
      <c r="AN829" s="93">
        <v>115</v>
      </c>
      <c r="AO829" s="96">
        <v>67945</v>
      </c>
      <c r="AP829" s="96">
        <f t="shared" si="250"/>
        <v>25021</v>
      </c>
      <c r="AQ829" t="s">
        <v>298</v>
      </c>
      <c r="AR829">
        <f t="shared" si="247"/>
        <v>2567945</v>
      </c>
      <c r="AS829" s="1">
        <v>503</v>
      </c>
      <c r="AU829" s="1"/>
      <c r="AX829" s="117"/>
    </row>
    <row r="830" spans="1:50" ht="14" hidden="1" customHeight="1" outlineLevel="1" x14ac:dyDescent="0.2">
      <c r="A830" s="54" t="s">
        <v>447</v>
      </c>
      <c r="B830" s="9" t="s">
        <v>558</v>
      </c>
      <c r="C830" s="1">
        <f t="shared" si="240"/>
        <v>4911</v>
      </c>
      <c r="D830" s="7">
        <f>IF(N830&gt;0, RANK(N830,(N830:P830,Q830:AE830)),0)</f>
        <v>1</v>
      </c>
      <c r="E830" s="7">
        <f>IF(O830&gt;0,RANK(O830,(N830:P830,Q830:AE830)),0)</f>
        <v>2</v>
      </c>
      <c r="F830" s="7">
        <f t="shared" si="241"/>
        <v>0</v>
      </c>
      <c r="G830" s="1">
        <f t="shared" si="242"/>
        <v>1961</v>
      </c>
      <c r="H830" s="2">
        <f t="shared" si="248"/>
        <v>0.39930767664426797</v>
      </c>
      <c r="I830" s="8"/>
      <c r="J830" s="2">
        <f t="shared" si="243"/>
        <v>0.69211973121563841</v>
      </c>
      <c r="K830" s="2">
        <f t="shared" si="244"/>
        <v>0.29281205457137038</v>
      </c>
      <c r="L830" s="2">
        <f t="shared" si="245"/>
        <v>0</v>
      </c>
      <c r="M830" s="2">
        <f t="shared" si="246"/>
        <v>1.5068214212991204E-2</v>
      </c>
      <c r="N830" s="53">
        <v>3399</v>
      </c>
      <c r="O830" s="53">
        <v>1438</v>
      </c>
      <c r="X830" s="53">
        <v>5</v>
      </c>
      <c r="Y830" s="53">
        <v>69</v>
      </c>
      <c r="Z830" s="53"/>
      <c r="AA830" s="53"/>
      <c r="AB830" s="53"/>
      <c r="AG830" t="str">
        <f t="shared" si="249"/>
        <v>Stow</v>
      </c>
      <c r="AH830" t="s">
        <v>1547</v>
      </c>
      <c r="AI830">
        <v>3</v>
      </c>
      <c r="AK830">
        <v>2</v>
      </c>
      <c r="AL830" s="91">
        <v>25</v>
      </c>
      <c r="AM830" s="93">
        <v>17</v>
      </c>
      <c r="AN830" s="93">
        <v>205</v>
      </c>
      <c r="AO830" s="96">
        <v>68050</v>
      </c>
      <c r="AP830" s="96">
        <f t="shared" si="250"/>
        <v>25017</v>
      </c>
      <c r="AQ830" t="s">
        <v>298</v>
      </c>
      <c r="AR830">
        <f t="shared" si="247"/>
        <v>2568050</v>
      </c>
      <c r="AS830" s="1">
        <v>86</v>
      </c>
      <c r="AU830" s="1"/>
      <c r="AX830" s="117"/>
    </row>
    <row r="831" spans="1:50" ht="14" hidden="1" customHeight="1" outlineLevel="1" x14ac:dyDescent="0.2">
      <c r="A831" s="54" t="s">
        <v>104</v>
      </c>
      <c r="B831" s="9" t="s">
        <v>558</v>
      </c>
      <c r="C831" s="1">
        <f t="shared" si="240"/>
        <v>6047</v>
      </c>
      <c r="D831" s="7">
        <f>IF(N831&gt;0, RANK(N831,(N831:P831,Q831:AE831)),0)</f>
        <v>1</v>
      </c>
      <c r="E831" s="7">
        <f>IF(O831&gt;0,RANK(O831,(N831:P831,Q831:AE831)),0)</f>
        <v>2</v>
      </c>
      <c r="F831" s="7">
        <f t="shared" si="241"/>
        <v>0</v>
      </c>
      <c r="G831" s="1">
        <f t="shared" si="242"/>
        <v>647</v>
      </c>
      <c r="H831" s="2">
        <f t="shared" si="248"/>
        <v>0.10699520423350421</v>
      </c>
      <c r="I831" s="8"/>
      <c r="J831" s="2">
        <f t="shared" si="243"/>
        <v>0.54473292541756246</v>
      </c>
      <c r="K831" s="2">
        <f t="shared" si="244"/>
        <v>0.43773772118405824</v>
      </c>
      <c r="L831" s="2">
        <f t="shared" si="245"/>
        <v>0</v>
      </c>
      <c r="M831" s="2">
        <f t="shared" si="246"/>
        <v>1.7529353398379299E-2</v>
      </c>
      <c r="N831" s="53">
        <v>3294</v>
      </c>
      <c r="O831" s="53">
        <v>2647</v>
      </c>
      <c r="X831" s="53">
        <v>27</v>
      </c>
      <c r="Y831" s="53">
        <v>79</v>
      </c>
      <c r="Z831" s="53"/>
      <c r="AA831" s="53"/>
      <c r="AB831" s="53"/>
      <c r="AG831" t="str">
        <f t="shared" si="249"/>
        <v>Sturbridge</v>
      </c>
      <c r="AH831" s="9" t="s">
        <v>955</v>
      </c>
      <c r="AI831">
        <v>1</v>
      </c>
      <c r="AK831">
        <v>2</v>
      </c>
      <c r="AL831" s="91">
        <v>25</v>
      </c>
      <c r="AM831" s="93">
        <v>27</v>
      </c>
      <c r="AN831" s="93">
        <v>240</v>
      </c>
      <c r="AO831" s="96">
        <v>68155</v>
      </c>
      <c r="AP831" s="96">
        <f t="shared" si="250"/>
        <v>25027</v>
      </c>
      <c r="AQ831" t="s">
        <v>298</v>
      </c>
      <c r="AR831">
        <f t="shared" si="247"/>
        <v>2568155</v>
      </c>
      <c r="AS831" s="1">
        <v>46</v>
      </c>
      <c r="AU831" s="1"/>
      <c r="AX831" s="117"/>
    </row>
    <row r="832" spans="1:50" ht="14" hidden="1" customHeight="1" outlineLevel="1" x14ac:dyDescent="0.2">
      <c r="A832" s="54" t="s">
        <v>2105</v>
      </c>
      <c r="B832" s="9" t="s">
        <v>558</v>
      </c>
      <c r="C832" s="1">
        <f t="shared" si="240"/>
        <v>12234</v>
      </c>
      <c r="D832" s="7">
        <f>IF(N832&gt;0, RANK(N832,(N832:P832,Q832:AE832)),0)</f>
        <v>1</v>
      </c>
      <c r="E832" s="7">
        <f>IF(O832&gt;0,RANK(O832,(N832:P832,Q832:AE832)),0)</f>
        <v>2</v>
      </c>
      <c r="F832" s="7">
        <f t="shared" si="241"/>
        <v>0</v>
      </c>
      <c r="G832" s="1">
        <f t="shared" si="242"/>
        <v>5418</v>
      </c>
      <c r="H832" s="2">
        <f t="shared" si="248"/>
        <v>0.44286414909269251</v>
      </c>
      <c r="I832" s="8"/>
      <c r="J832" s="2">
        <f t="shared" si="243"/>
        <v>0.71914337093346414</v>
      </c>
      <c r="K832" s="2">
        <f t="shared" si="244"/>
        <v>0.27627922184077164</v>
      </c>
      <c r="L832" s="2">
        <f t="shared" si="245"/>
        <v>0</v>
      </c>
      <c r="M832" s="2">
        <f t="shared" si="246"/>
        <v>4.5774072257642184E-3</v>
      </c>
      <c r="N832" s="53">
        <v>8798</v>
      </c>
      <c r="O832" s="53">
        <v>3380</v>
      </c>
      <c r="X832" s="53">
        <v>17</v>
      </c>
      <c r="Y832" s="53">
        <v>39</v>
      </c>
      <c r="Z832" s="53"/>
      <c r="AA832" s="53"/>
      <c r="AB832" s="53"/>
      <c r="AG832" t="str">
        <f t="shared" si="249"/>
        <v>Sudbury</v>
      </c>
      <c r="AH832" t="s">
        <v>1547</v>
      </c>
      <c r="AK832">
        <v>2</v>
      </c>
      <c r="AL832" s="91">
        <v>25</v>
      </c>
      <c r="AM832" s="93">
        <v>17</v>
      </c>
      <c r="AN832" s="93">
        <v>210</v>
      </c>
      <c r="AO832" s="96">
        <v>68260</v>
      </c>
      <c r="AP832" s="96">
        <f t="shared" si="250"/>
        <v>25017</v>
      </c>
      <c r="AQ832" t="s">
        <v>298</v>
      </c>
      <c r="AR832">
        <f t="shared" si="247"/>
        <v>2568260</v>
      </c>
      <c r="AS832" s="1">
        <v>253</v>
      </c>
      <c r="AU832" s="1"/>
      <c r="AX832" s="117"/>
    </row>
    <row r="833" spans="1:50" ht="14" hidden="1" customHeight="1" outlineLevel="1" x14ac:dyDescent="0.2">
      <c r="A833" s="54" t="s">
        <v>1810</v>
      </c>
      <c r="B833" s="9" t="s">
        <v>558</v>
      </c>
      <c r="C833" s="1">
        <f t="shared" si="240"/>
        <v>2024</v>
      </c>
      <c r="D833" s="7">
        <f>IF(N833&gt;0, RANK(N833,(N833:P833,Q833:AE833)),0)</f>
        <v>1</v>
      </c>
      <c r="E833" s="7">
        <f>IF(O833&gt;0,RANK(O833,(N833:P833,Q833:AE833)),0)</f>
        <v>2</v>
      </c>
      <c r="F833" s="7">
        <f t="shared" si="241"/>
        <v>0</v>
      </c>
      <c r="G833" s="1">
        <f t="shared" si="242"/>
        <v>1193</v>
      </c>
      <c r="H833" s="2">
        <f t="shared" si="248"/>
        <v>0.58942687747035571</v>
      </c>
      <c r="I833" s="8"/>
      <c r="J833" s="2">
        <f t="shared" si="243"/>
        <v>0.79100790513833996</v>
      </c>
      <c r="K833" s="2">
        <f t="shared" si="244"/>
        <v>0.20158102766798419</v>
      </c>
      <c r="L833" s="2">
        <f t="shared" si="245"/>
        <v>0</v>
      </c>
      <c r="M833" s="2">
        <f t="shared" si="246"/>
        <v>7.4110671936758465E-3</v>
      </c>
      <c r="N833" s="53">
        <v>1601</v>
      </c>
      <c r="O833" s="53">
        <v>408</v>
      </c>
      <c r="X833" s="53">
        <v>3</v>
      </c>
      <c r="Y833" s="53">
        <v>12</v>
      </c>
      <c r="Z833" s="53"/>
      <c r="AA833" s="53"/>
      <c r="AB833" s="53"/>
      <c r="AG833" t="str">
        <f t="shared" si="249"/>
        <v>Sunderland</v>
      </c>
      <c r="AH833" t="s">
        <v>2356</v>
      </c>
      <c r="AI833">
        <v>2</v>
      </c>
      <c r="AK833">
        <v>2</v>
      </c>
      <c r="AL833" s="91">
        <v>25</v>
      </c>
      <c r="AM833" s="93">
        <v>11</v>
      </c>
      <c r="AN833" s="93">
        <v>115</v>
      </c>
      <c r="AO833" s="96">
        <v>68400</v>
      </c>
      <c r="AP833" s="96">
        <f t="shared" si="250"/>
        <v>25011</v>
      </c>
      <c r="AQ833" t="s">
        <v>298</v>
      </c>
      <c r="AR833">
        <f t="shared" si="247"/>
        <v>2568400</v>
      </c>
      <c r="AS833" s="1">
        <v>37</v>
      </c>
      <c r="AU833" s="1"/>
      <c r="AX833" s="117"/>
    </row>
    <row r="834" spans="1:50" ht="14" hidden="1" customHeight="1" outlineLevel="1" x14ac:dyDescent="0.2">
      <c r="A834" s="54" t="s">
        <v>2359</v>
      </c>
      <c r="B834" s="9" t="s">
        <v>558</v>
      </c>
      <c r="C834" s="1">
        <f t="shared" si="240"/>
        <v>6204</v>
      </c>
      <c r="D834" s="7">
        <f>IF(N834&gt;0, RANK(N834,(N834:P834,Q834:AE834)),0)</f>
        <v>2</v>
      </c>
      <c r="E834" s="7">
        <f>IF(O834&gt;0,RANK(O834,(N834:P834,Q834:AE834)),0)</f>
        <v>1</v>
      </c>
      <c r="F834" s="7">
        <f t="shared" si="241"/>
        <v>0</v>
      </c>
      <c r="G834" s="1">
        <f t="shared" si="242"/>
        <v>196</v>
      </c>
      <c r="H834" s="2">
        <f t="shared" si="248"/>
        <v>3.1592520954223081E-2</v>
      </c>
      <c r="I834" s="8"/>
      <c r="J834" s="2">
        <f t="shared" si="243"/>
        <v>0.47727272727272729</v>
      </c>
      <c r="K834" s="2">
        <f t="shared" si="244"/>
        <v>0.50886524822695034</v>
      </c>
      <c r="L834" s="2">
        <f t="shared" si="245"/>
        <v>0</v>
      </c>
      <c r="M834" s="2">
        <f t="shared" si="246"/>
        <v>1.3862024500322367E-2</v>
      </c>
      <c r="N834" s="53">
        <v>2961</v>
      </c>
      <c r="O834" s="53">
        <v>3157</v>
      </c>
      <c r="X834" s="53">
        <v>12</v>
      </c>
      <c r="Y834" s="53">
        <v>74</v>
      </c>
      <c r="Z834" s="53"/>
      <c r="AA834" s="53"/>
      <c r="AB834" s="53"/>
      <c r="AG834" t="str">
        <f t="shared" si="249"/>
        <v>Sutton</v>
      </c>
      <c r="AH834" s="9" t="s">
        <v>955</v>
      </c>
      <c r="AI834">
        <v>2</v>
      </c>
      <c r="AK834">
        <v>2</v>
      </c>
      <c r="AL834" s="91">
        <v>25</v>
      </c>
      <c r="AM834" s="93">
        <v>27</v>
      </c>
      <c r="AN834" s="93">
        <v>245</v>
      </c>
      <c r="AO834" s="96">
        <v>68610</v>
      </c>
      <c r="AP834" s="96">
        <f t="shared" si="250"/>
        <v>25027</v>
      </c>
      <c r="AQ834" t="s">
        <v>298</v>
      </c>
      <c r="AR834">
        <f t="shared" si="247"/>
        <v>2568610</v>
      </c>
      <c r="AS834" s="1">
        <v>148</v>
      </c>
      <c r="AU834" s="1"/>
      <c r="AX834" s="117"/>
    </row>
    <row r="835" spans="1:50" ht="14" hidden="1" customHeight="1" outlineLevel="1" x14ac:dyDescent="0.2">
      <c r="A835" s="54" t="s">
        <v>16</v>
      </c>
      <c r="B835" s="9" t="s">
        <v>558</v>
      </c>
      <c r="C835" s="1">
        <f t="shared" si="240"/>
        <v>9446</v>
      </c>
      <c r="D835" s="7">
        <f>IF(N835&gt;0, RANK(N835,(N835:P835,Q835:AE835)),0)</f>
        <v>1</v>
      </c>
      <c r="E835" s="7">
        <f>IF(O835&gt;0,RANK(O835,(N835:P835,Q835:AE835)),0)</f>
        <v>2</v>
      </c>
      <c r="F835" s="7">
        <f t="shared" si="241"/>
        <v>0</v>
      </c>
      <c r="G835" s="1">
        <f t="shared" si="242"/>
        <v>4023</v>
      </c>
      <c r="H835" s="2">
        <f t="shared" si="248"/>
        <v>0.42589455854329877</v>
      </c>
      <c r="I835" s="8"/>
      <c r="J835" s="2">
        <f t="shared" si="243"/>
        <v>0.70961253440609784</v>
      </c>
      <c r="K835" s="2">
        <f t="shared" si="244"/>
        <v>0.28371797586279907</v>
      </c>
      <c r="L835" s="2">
        <f t="shared" si="245"/>
        <v>0</v>
      </c>
      <c r="M835" s="2">
        <f t="shared" si="246"/>
        <v>6.6694897311030954E-3</v>
      </c>
      <c r="N835" s="53">
        <v>6703</v>
      </c>
      <c r="O835" s="53">
        <v>2680</v>
      </c>
      <c r="X835" s="53">
        <v>13</v>
      </c>
      <c r="Y835" s="53">
        <v>50</v>
      </c>
      <c r="Z835" s="53"/>
      <c r="AA835" s="53"/>
      <c r="AB835" s="53"/>
      <c r="AG835" t="str">
        <f t="shared" si="249"/>
        <v>Swampscott</v>
      </c>
      <c r="AH835" t="s">
        <v>2455</v>
      </c>
      <c r="AI835">
        <v>6</v>
      </c>
      <c r="AK835">
        <v>2</v>
      </c>
      <c r="AL835" s="91">
        <v>25</v>
      </c>
      <c r="AM835" s="93">
        <v>9</v>
      </c>
      <c r="AN835" s="93">
        <v>155</v>
      </c>
      <c r="AO835" s="96">
        <v>68645</v>
      </c>
      <c r="AP835" s="96">
        <f t="shared" si="250"/>
        <v>25009</v>
      </c>
      <c r="AQ835" t="s">
        <v>298</v>
      </c>
      <c r="AR835">
        <f t="shared" si="247"/>
        <v>2568645</v>
      </c>
      <c r="AS835" s="1">
        <v>224</v>
      </c>
      <c r="AU835" s="1"/>
      <c r="AX835" s="117"/>
    </row>
    <row r="836" spans="1:50" ht="14" hidden="1" customHeight="1" outlineLevel="1" x14ac:dyDescent="0.2">
      <c r="A836" s="54" t="s">
        <v>790</v>
      </c>
      <c r="B836" s="9" t="s">
        <v>558</v>
      </c>
      <c r="C836" s="1">
        <f t="shared" si="240"/>
        <v>9755</v>
      </c>
      <c r="D836" s="7">
        <f>IF(N836&gt;0, RANK(N836,(N836:P836,Q836:AE836)),0)</f>
        <v>1</v>
      </c>
      <c r="E836" s="7">
        <f>IF(O836&gt;0,RANK(O836,(N836:P836,Q836:AE836)),0)</f>
        <v>2</v>
      </c>
      <c r="F836" s="7">
        <f t="shared" si="241"/>
        <v>0</v>
      </c>
      <c r="G836" s="1">
        <f t="shared" si="242"/>
        <v>154</v>
      </c>
      <c r="H836" s="2">
        <f t="shared" si="248"/>
        <v>1.5786776012301384E-2</v>
      </c>
      <c r="I836" s="8"/>
      <c r="J836" s="2">
        <f t="shared" si="243"/>
        <v>0.50343413634033829</v>
      </c>
      <c r="K836" s="2">
        <f t="shared" si="244"/>
        <v>0.48764736032803691</v>
      </c>
      <c r="L836" s="2">
        <f t="shared" si="245"/>
        <v>0</v>
      </c>
      <c r="M836" s="2">
        <f t="shared" si="246"/>
        <v>8.9185033316248052E-3</v>
      </c>
      <c r="N836" s="53">
        <v>4911</v>
      </c>
      <c r="O836" s="53">
        <v>4757</v>
      </c>
      <c r="X836" s="53">
        <v>12</v>
      </c>
      <c r="Y836" s="53">
        <v>75</v>
      </c>
      <c r="Z836" s="53"/>
      <c r="AA836" s="53"/>
      <c r="AB836" s="53"/>
      <c r="AG836" t="str">
        <f t="shared" si="249"/>
        <v>Swansea</v>
      </c>
      <c r="AH836" t="s">
        <v>1961</v>
      </c>
      <c r="AI836">
        <v>4</v>
      </c>
      <c r="AK836">
        <v>2</v>
      </c>
      <c r="AL836" s="91">
        <v>25</v>
      </c>
      <c r="AM836" s="93">
        <v>5</v>
      </c>
      <c r="AN836" s="93">
        <v>90</v>
      </c>
      <c r="AO836" s="96">
        <v>68750</v>
      </c>
      <c r="AP836" s="96">
        <f t="shared" si="250"/>
        <v>25005</v>
      </c>
      <c r="AQ836" t="s">
        <v>298</v>
      </c>
      <c r="AR836">
        <f t="shared" si="247"/>
        <v>2568750</v>
      </c>
      <c r="AS836" s="1">
        <v>315</v>
      </c>
      <c r="AU836" s="1"/>
      <c r="AX836" s="117"/>
    </row>
    <row r="837" spans="1:50" ht="14" hidden="1" customHeight="1" outlineLevel="1" x14ac:dyDescent="0.2">
      <c r="A837" s="54" t="s">
        <v>207</v>
      </c>
      <c r="B837" s="9" t="s">
        <v>558</v>
      </c>
      <c r="C837" s="1">
        <f t="shared" si="240"/>
        <v>25915</v>
      </c>
      <c r="D837" s="7">
        <f>IF(N837&gt;0, RANK(N837,(N837:P837,Q837:AE837)),0)</f>
        <v>1</v>
      </c>
      <c r="E837" s="7">
        <f>IF(O837&gt;0,RANK(O837,(N837:P837,Q837:AE837)),0)</f>
        <v>2</v>
      </c>
      <c r="F837" s="7">
        <f t="shared" si="241"/>
        <v>0</v>
      </c>
      <c r="G837" s="1">
        <f t="shared" si="242"/>
        <v>4524</v>
      </c>
      <c r="H837" s="2">
        <f t="shared" si="248"/>
        <v>0.17457071194289023</v>
      </c>
      <c r="I837" s="8"/>
      <c r="J837" s="2">
        <f t="shared" si="243"/>
        <v>0.58286706540613542</v>
      </c>
      <c r="K837" s="2">
        <f t="shared" si="244"/>
        <v>0.40829635346324522</v>
      </c>
      <c r="L837" s="2">
        <f t="shared" si="245"/>
        <v>0</v>
      </c>
      <c r="M837" s="2">
        <f t="shared" si="246"/>
        <v>8.8365811306193587E-3</v>
      </c>
      <c r="N837" s="53">
        <v>15105</v>
      </c>
      <c r="O837" s="53">
        <v>10581</v>
      </c>
      <c r="X837" s="53">
        <v>56</v>
      </c>
      <c r="Y837" s="53">
        <v>173</v>
      </c>
      <c r="Z837" s="53"/>
      <c r="AA837" s="53"/>
      <c r="AB837" s="53"/>
      <c r="AG837" t="str">
        <f t="shared" si="249"/>
        <v>Taunton</v>
      </c>
      <c r="AH837" t="s">
        <v>1961</v>
      </c>
      <c r="AI837">
        <v>4</v>
      </c>
      <c r="AK837">
        <v>2</v>
      </c>
      <c r="AL837" s="91">
        <v>25</v>
      </c>
      <c r="AM837" s="93">
        <v>5</v>
      </c>
      <c r="AN837" s="93">
        <v>95</v>
      </c>
      <c r="AO837" s="96">
        <v>69170</v>
      </c>
      <c r="AP837" s="96">
        <f t="shared" si="250"/>
        <v>25005</v>
      </c>
      <c r="AQ837" t="s">
        <v>1921</v>
      </c>
      <c r="AR837">
        <f t="shared" si="247"/>
        <v>2569170</v>
      </c>
      <c r="AS837" s="1">
        <v>1037</v>
      </c>
      <c r="AU837" s="1"/>
      <c r="AX837" s="117"/>
    </row>
    <row r="838" spans="1:50" ht="14" hidden="1" customHeight="1" outlineLevel="1" x14ac:dyDescent="0.2">
      <c r="A838" s="54" t="s">
        <v>982</v>
      </c>
      <c r="B838" s="9" t="s">
        <v>558</v>
      </c>
      <c r="C838" s="1">
        <f t="shared" si="240"/>
        <v>4409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 t="shared" si="241"/>
        <v>0</v>
      </c>
      <c r="G838" s="1">
        <f t="shared" si="242"/>
        <v>122</v>
      </c>
      <c r="H838" s="2">
        <f t="shared" si="248"/>
        <v>2.767067362213654E-2</v>
      </c>
      <c r="I838" s="8"/>
      <c r="J838" s="2">
        <f t="shared" si="243"/>
        <v>0.4715354955772284</v>
      </c>
      <c r="K838" s="2">
        <f t="shared" si="244"/>
        <v>0.49920616919936495</v>
      </c>
      <c r="L838" s="2">
        <f t="shared" si="245"/>
        <v>0</v>
      </c>
      <c r="M838" s="2">
        <f t="shared" si="246"/>
        <v>2.9258335223406651E-2</v>
      </c>
      <c r="N838" s="53">
        <v>2079</v>
      </c>
      <c r="O838" s="53">
        <v>2201</v>
      </c>
      <c r="X838" s="53">
        <v>0</v>
      </c>
      <c r="Y838" s="53">
        <v>129</v>
      </c>
      <c r="Z838" s="53"/>
      <c r="AA838" s="53"/>
      <c r="AB838" s="53"/>
      <c r="AG838" t="str">
        <f t="shared" si="249"/>
        <v>Templeton</v>
      </c>
      <c r="AH838" s="9" t="s">
        <v>955</v>
      </c>
      <c r="AI838">
        <v>2</v>
      </c>
      <c r="AK838">
        <v>2</v>
      </c>
      <c r="AL838" s="91">
        <v>25</v>
      </c>
      <c r="AM838" s="93">
        <v>27</v>
      </c>
      <c r="AN838" s="93">
        <v>250</v>
      </c>
      <c r="AO838" s="96">
        <v>69275</v>
      </c>
      <c r="AP838" s="96">
        <f t="shared" si="250"/>
        <v>25027</v>
      </c>
      <c r="AQ838" t="s">
        <v>298</v>
      </c>
      <c r="AR838">
        <f t="shared" si="247"/>
        <v>2569275</v>
      </c>
      <c r="AS838" s="1">
        <v>104</v>
      </c>
      <c r="AU838" s="1"/>
      <c r="AX838" s="117"/>
    </row>
    <row r="839" spans="1:50" ht="14" hidden="1" customHeight="1" outlineLevel="1" x14ac:dyDescent="0.2">
      <c r="A839" s="54" t="s">
        <v>1420</v>
      </c>
      <c r="B839" s="9" t="s">
        <v>558</v>
      </c>
      <c r="C839" s="1">
        <f t="shared" si="240"/>
        <v>18859</v>
      </c>
      <c r="D839" s="7">
        <f>IF(N839&gt;0, RANK(N839,(N839:P839,Q839:AE839)),0)</f>
        <v>1</v>
      </c>
      <c r="E839" s="7">
        <f>IF(O839&gt;0,RANK(O839,(N839:P839,Q839:AE839)),0)</f>
        <v>2</v>
      </c>
      <c r="F839" s="7">
        <f t="shared" si="241"/>
        <v>0</v>
      </c>
      <c r="G839" s="1">
        <f t="shared" si="242"/>
        <v>1855</v>
      </c>
      <c r="H839" s="2">
        <f t="shared" si="248"/>
        <v>9.8361525001325625E-2</v>
      </c>
      <c r="I839" s="8"/>
      <c r="J839" s="2">
        <f t="shared" si="243"/>
        <v>0.54546900684023547</v>
      </c>
      <c r="K839" s="2">
        <f t="shared" si="244"/>
        <v>0.4471074818389098</v>
      </c>
      <c r="L839" s="2">
        <f t="shared" si="245"/>
        <v>0</v>
      </c>
      <c r="M839" s="2">
        <f t="shared" si="246"/>
        <v>7.4235113208547254E-3</v>
      </c>
      <c r="N839" s="53">
        <v>10287</v>
      </c>
      <c r="O839" s="53">
        <v>8432</v>
      </c>
      <c r="X839" s="53">
        <v>23</v>
      </c>
      <c r="Y839" s="53">
        <v>117</v>
      </c>
      <c r="Z839" s="53"/>
      <c r="AA839" s="53"/>
      <c r="AB839" s="53"/>
      <c r="AG839" t="str">
        <f t="shared" si="249"/>
        <v>Tewksbury</v>
      </c>
      <c r="AH839" t="s">
        <v>1547</v>
      </c>
      <c r="AI839">
        <v>6</v>
      </c>
      <c r="AK839">
        <v>2</v>
      </c>
      <c r="AL839" s="91">
        <v>25</v>
      </c>
      <c r="AM839" s="93">
        <v>17</v>
      </c>
      <c r="AN839" s="93">
        <v>215</v>
      </c>
      <c r="AO839" s="96">
        <v>69415</v>
      </c>
      <c r="AP839" s="96">
        <f t="shared" si="250"/>
        <v>25017</v>
      </c>
      <c r="AQ839" t="s">
        <v>298</v>
      </c>
      <c r="AR839">
        <f t="shared" si="247"/>
        <v>2569415</v>
      </c>
      <c r="AS839" s="1">
        <v>384</v>
      </c>
      <c r="AU839" s="1"/>
      <c r="AX839" s="117"/>
    </row>
    <row r="840" spans="1:50" ht="14" hidden="1" customHeight="1" outlineLevel="1" x14ac:dyDescent="0.2">
      <c r="A840" s="54" t="s">
        <v>1939</v>
      </c>
      <c r="B840" s="9" t="s">
        <v>558</v>
      </c>
      <c r="C840" s="1">
        <f t="shared" si="240"/>
        <v>2817</v>
      </c>
      <c r="D840" s="7">
        <f>IF(N840&gt;0, RANK(N840,(N840:P840,Q840:AE840)),0)</f>
        <v>1</v>
      </c>
      <c r="E840" s="7">
        <f>IF(O840&gt;0,RANK(O840,(N840:P840,Q840:AE840)),0)</f>
        <v>2</v>
      </c>
      <c r="F840" s="7">
        <f t="shared" si="241"/>
        <v>0</v>
      </c>
      <c r="G840" s="1">
        <f t="shared" si="242"/>
        <v>1658</v>
      </c>
      <c r="H840" s="2">
        <f t="shared" si="248"/>
        <v>0.58856940007099756</v>
      </c>
      <c r="I840" s="8"/>
      <c r="J840" s="2">
        <f t="shared" si="243"/>
        <v>0.79126730564430248</v>
      </c>
      <c r="K840" s="2">
        <f t="shared" si="244"/>
        <v>0.20269790557330494</v>
      </c>
      <c r="L840" s="2">
        <f t="shared" si="245"/>
        <v>0</v>
      </c>
      <c r="M840" s="2">
        <f t="shared" si="246"/>
        <v>6.0347887823925805E-3</v>
      </c>
      <c r="N840" s="53">
        <v>2229</v>
      </c>
      <c r="O840" s="53">
        <v>571</v>
      </c>
      <c r="X840" s="53">
        <v>2</v>
      </c>
      <c r="Y840" s="53">
        <v>15</v>
      </c>
      <c r="Z840" s="53"/>
      <c r="AA840" s="53"/>
      <c r="AB840" s="53"/>
      <c r="AG840" t="str">
        <f t="shared" si="249"/>
        <v>Tisbury</v>
      </c>
      <c r="AH840" t="s">
        <v>565</v>
      </c>
      <c r="AI840">
        <v>9</v>
      </c>
      <c r="AK840">
        <v>2</v>
      </c>
      <c r="AL840" s="91">
        <v>25</v>
      </c>
      <c r="AM840" s="93">
        <v>7</v>
      </c>
      <c r="AN840" s="93">
        <v>30</v>
      </c>
      <c r="AO840" s="96">
        <v>69940</v>
      </c>
      <c r="AP840" s="96">
        <f t="shared" si="250"/>
        <v>25007</v>
      </c>
      <c r="AQ840" t="s">
        <v>298</v>
      </c>
      <c r="AR840">
        <f t="shared" si="247"/>
        <v>2569940</v>
      </c>
      <c r="AS840" s="1">
        <v>41</v>
      </c>
      <c r="AU840" s="1"/>
      <c r="AX840" s="117"/>
    </row>
    <row r="841" spans="1:50" ht="14" hidden="1" customHeight="1" outlineLevel="1" x14ac:dyDescent="0.2">
      <c r="A841" s="54" t="s">
        <v>2008</v>
      </c>
      <c r="B841" s="9" t="s">
        <v>558</v>
      </c>
      <c r="C841" s="1">
        <f t="shared" si="240"/>
        <v>323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 t="shared" si="241"/>
        <v>0</v>
      </c>
      <c r="G841" s="1">
        <f t="shared" si="242"/>
        <v>62</v>
      </c>
      <c r="H841" s="2">
        <f t="shared" si="248"/>
        <v>0.19195046439628483</v>
      </c>
      <c r="I841" s="8"/>
      <c r="J841" s="2">
        <f t="shared" si="243"/>
        <v>0.39938080495356038</v>
      </c>
      <c r="K841" s="2">
        <f t="shared" si="244"/>
        <v>0.59133126934984526</v>
      </c>
      <c r="L841" s="2">
        <f t="shared" si="245"/>
        <v>0</v>
      </c>
      <c r="M841" s="2">
        <f t="shared" si="246"/>
        <v>9.2879256965944235E-3</v>
      </c>
      <c r="N841" s="53">
        <v>129</v>
      </c>
      <c r="O841" s="53">
        <v>191</v>
      </c>
      <c r="X841" s="53">
        <v>0</v>
      </c>
      <c r="Y841" s="53">
        <v>3</v>
      </c>
      <c r="Z841" s="53"/>
      <c r="AA841" s="53"/>
      <c r="AB841" s="53"/>
      <c r="AG841" t="str">
        <f t="shared" si="249"/>
        <v>Tolland</v>
      </c>
      <c r="AH841" t="s">
        <v>130</v>
      </c>
      <c r="AI841">
        <v>1</v>
      </c>
      <c r="AK841">
        <v>2</v>
      </c>
      <c r="AL841" s="91">
        <v>25</v>
      </c>
      <c r="AM841" s="93">
        <v>13</v>
      </c>
      <c r="AN841" s="93">
        <v>95</v>
      </c>
      <c r="AO841" s="96">
        <v>70045</v>
      </c>
      <c r="AP841" s="96">
        <f t="shared" si="250"/>
        <v>25013</v>
      </c>
      <c r="AQ841" t="s">
        <v>298</v>
      </c>
      <c r="AR841">
        <f t="shared" si="247"/>
        <v>2570045</v>
      </c>
      <c r="AS841" s="1">
        <v>5</v>
      </c>
      <c r="AU841" s="1"/>
      <c r="AX841" s="117"/>
    </row>
    <row r="842" spans="1:50" ht="14" hidden="1" customHeight="1" outlineLevel="1" x14ac:dyDescent="0.2">
      <c r="A842" s="54" t="s">
        <v>637</v>
      </c>
      <c r="B842" s="9" t="s">
        <v>558</v>
      </c>
      <c r="C842" s="1">
        <f t="shared" si="240"/>
        <v>4125</v>
      </c>
      <c r="D842" s="7">
        <f>IF(N842&gt;0, RANK(N842,(N842:P842,Q842:AE842)),0)</f>
        <v>1</v>
      </c>
      <c r="E842" s="7">
        <f>IF(O842&gt;0,RANK(O842,(N842:P842,Q842:AE842)),0)</f>
        <v>2</v>
      </c>
      <c r="F842" s="7">
        <f t="shared" si="241"/>
        <v>0</v>
      </c>
      <c r="G842" s="1">
        <f t="shared" si="242"/>
        <v>598</v>
      </c>
      <c r="H842" s="2">
        <f t="shared" si="248"/>
        <v>0.14496969696969697</v>
      </c>
      <c r="I842" s="8"/>
      <c r="J842" s="2">
        <f t="shared" si="243"/>
        <v>0.57018181818181823</v>
      </c>
      <c r="K842" s="2">
        <f t="shared" si="244"/>
        <v>0.42521212121212121</v>
      </c>
      <c r="L842" s="2">
        <f t="shared" si="245"/>
        <v>0</v>
      </c>
      <c r="M842" s="2">
        <f t="shared" si="246"/>
        <v>4.606060606060558E-3</v>
      </c>
      <c r="N842" s="53">
        <v>2352</v>
      </c>
      <c r="O842" s="53">
        <v>1754</v>
      </c>
      <c r="X842" s="53">
        <v>0</v>
      </c>
      <c r="Y842" s="53">
        <v>19</v>
      </c>
      <c r="Z842" s="53"/>
      <c r="AA842" s="53"/>
      <c r="AB842" s="53"/>
      <c r="AG842" t="str">
        <f t="shared" si="249"/>
        <v>Topsfield</v>
      </c>
      <c r="AH842" t="s">
        <v>2455</v>
      </c>
      <c r="AI842">
        <v>6</v>
      </c>
      <c r="AK842">
        <v>2</v>
      </c>
      <c r="AL842" s="91">
        <v>25</v>
      </c>
      <c r="AM842" s="93">
        <v>9</v>
      </c>
      <c r="AN842" s="93">
        <v>160</v>
      </c>
      <c r="AO842" s="96">
        <v>70150</v>
      </c>
      <c r="AP842" s="96">
        <f t="shared" si="250"/>
        <v>25009</v>
      </c>
      <c r="AQ842" t="s">
        <v>298</v>
      </c>
      <c r="AR842">
        <f t="shared" si="247"/>
        <v>2570150</v>
      </c>
      <c r="AS842" s="1">
        <v>362</v>
      </c>
      <c r="AU842" s="1"/>
      <c r="AX842" s="117"/>
    </row>
    <row r="843" spans="1:50" ht="14" hidden="1" customHeight="1" outlineLevel="1" x14ac:dyDescent="0.2">
      <c r="A843" s="54" t="s">
        <v>860</v>
      </c>
      <c r="B843" s="9" t="s">
        <v>558</v>
      </c>
      <c r="C843" s="1">
        <f t="shared" si="240"/>
        <v>5402</v>
      </c>
      <c r="D843" s="7">
        <f>IF(N843&gt;0, RANK(N843,(N843:P843,Q843:AE843)),0)</f>
        <v>1</v>
      </c>
      <c r="E843" s="7">
        <f>IF(O843&gt;0,RANK(O843,(N843:P843,Q843:AE843)),0)</f>
        <v>2</v>
      </c>
      <c r="F843" s="7">
        <f t="shared" si="241"/>
        <v>0</v>
      </c>
      <c r="G843" s="1">
        <f t="shared" si="242"/>
        <v>66</v>
      </c>
      <c r="H843" s="2">
        <f t="shared" si="248"/>
        <v>1.2217697149203998E-2</v>
      </c>
      <c r="I843" s="8"/>
      <c r="J843" s="2">
        <f t="shared" si="243"/>
        <v>0.49241021843761568</v>
      </c>
      <c r="K843" s="2">
        <f t="shared" si="244"/>
        <v>0.48019252128841172</v>
      </c>
      <c r="L843" s="2">
        <f t="shared" si="245"/>
        <v>0</v>
      </c>
      <c r="M843" s="2">
        <f t="shared" si="246"/>
        <v>2.7397260273972601E-2</v>
      </c>
      <c r="N843" s="53">
        <v>2660</v>
      </c>
      <c r="O843" s="53">
        <v>2594</v>
      </c>
      <c r="X843" s="53">
        <v>52</v>
      </c>
      <c r="Y843" s="53">
        <v>96</v>
      </c>
      <c r="Z843" s="53"/>
      <c r="AA843" s="53"/>
      <c r="AB843" s="53"/>
      <c r="AG843" t="str">
        <f t="shared" si="249"/>
        <v>Townsend</v>
      </c>
      <c r="AH843" t="s">
        <v>1547</v>
      </c>
      <c r="AI843">
        <v>3</v>
      </c>
      <c r="AK843">
        <v>2</v>
      </c>
      <c r="AL843" s="91">
        <v>25</v>
      </c>
      <c r="AM843" s="93">
        <v>17</v>
      </c>
      <c r="AN843" s="93">
        <v>220</v>
      </c>
      <c r="AO843" s="96">
        <v>70360</v>
      </c>
      <c r="AP843" s="96">
        <f t="shared" si="250"/>
        <v>25017</v>
      </c>
      <c r="AQ843" t="s">
        <v>298</v>
      </c>
      <c r="AR843">
        <f t="shared" si="247"/>
        <v>2570360</v>
      </c>
      <c r="AS843" s="1">
        <v>93</v>
      </c>
      <c r="AU843" s="1"/>
      <c r="AX843" s="117"/>
    </row>
    <row r="844" spans="1:50" ht="14" hidden="1" customHeight="1" outlineLevel="1" x14ac:dyDescent="0.2">
      <c r="A844" s="54" t="s">
        <v>2371</v>
      </c>
      <c r="B844" s="9" t="s">
        <v>558</v>
      </c>
      <c r="C844" s="1">
        <f t="shared" si="240"/>
        <v>1746</v>
      </c>
      <c r="D844" s="7">
        <f>IF(N844&gt;0, RANK(N844,(N844:P844,Q844:AE844)),0)</f>
        <v>1</v>
      </c>
      <c r="E844" s="7">
        <f>IF(O844&gt;0,RANK(O844,(N844:P844,Q844:AE844)),0)</f>
        <v>2</v>
      </c>
      <c r="F844" s="7">
        <f t="shared" si="241"/>
        <v>0</v>
      </c>
      <c r="G844" s="1">
        <f t="shared" si="242"/>
        <v>1014</v>
      </c>
      <c r="H844" s="2">
        <f t="shared" si="248"/>
        <v>0.58075601374570451</v>
      </c>
      <c r="I844" s="8"/>
      <c r="J844" s="2">
        <f t="shared" si="243"/>
        <v>0.78980526918671246</v>
      </c>
      <c r="K844" s="2">
        <f t="shared" si="244"/>
        <v>0.20904925544100803</v>
      </c>
      <c r="L844" s="2">
        <f t="shared" si="245"/>
        <v>0</v>
      </c>
      <c r="M844" s="2">
        <f t="shared" si="246"/>
        <v>1.1454753722795197E-3</v>
      </c>
      <c r="N844" s="53">
        <v>1379</v>
      </c>
      <c r="O844" s="53">
        <v>365</v>
      </c>
      <c r="X844" s="53">
        <v>0</v>
      </c>
      <c r="Y844" s="53">
        <v>2</v>
      </c>
      <c r="Z844" s="53"/>
      <c r="AA844" s="53"/>
      <c r="AB844" s="53"/>
      <c r="AG844" t="str">
        <f t="shared" si="249"/>
        <v>Truro</v>
      </c>
      <c r="AH844" t="s">
        <v>43</v>
      </c>
      <c r="AI844">
        <v>9</v>
      </c>
      <c r="AK844">
        <v>2</v>
      </c>
      <c r="AL844" s="91">
        <v>25</v>
      </c>
      <c r="AM844" s="93">
        <v>1</v>
      </c>
      <c r="AN844" s="93">
        <v>65</v>
      </c>
      <c r="AO844" s="96">
        <v>70605</v>
      </c>
      <c r="AP844" s="96">
        <f t="shared" si="250"/>
        <v>25001</v>
      </c>
      <c r="AQ844" t="s">
        <v>298</v>
      </c>
      <c r="AR844">
        <f t="shared" si="247"/>
        <v>2570605</v>
      </c>
      <c r="AS844" s="1">
        <v>22</v>
      </c>
      <c r="AU844" s="1"/>
      <c r="AX844" s="117"/>
    </row>
    <row r="845" spans="1:50" ht="14" hidden="1" customHeight="1" outlineLevel="1" x14ac:dyDescent="0.2">
      <c r="A845" s="54" t="s">
        <v>1699</v>
      </c>
      <c r="B845" s="9" t="s">
        <v>558</v>
      </c>
      <c r="C845" s="1">
        <f t="shared" si="240"/>
        <v>7382</v>
      </c>
      <c r="D845" s="7">
        <f>IF(N845&gt;0, RANK(N845,(N845:P845,Q845:AE845)),0)</f>
        <v>1</v>
      </c>
      <c r="E845" s="7">
        <f>IF(O845&gt;0,RANK(O845,(N845:P845,Q845:AE845)),0)</f>
        <v>2</v>
      </c>
      <c r="F845" s="7">
        <f t="shared" si="241"/>
        <v>0</v>
      </c>
      <c r="G845" s="1">
        <f t="shared" si="242"/>
        <v>539</v>
      </c>
      <c r="H845" s="2">
        <f t="shared" si="248"/>
        <v>7.3015442969384989E-2</v>
      </c>
      <c r="I845" s="8"/>
      <c r="J845" s="2">
        <f t="shared" si="243"/>
        <v>0.53332430235708483</v>
      </c>
      <c r="K845" s="2">
        <f t="shared" si="244"/>
        <v>0.46030885938769983</v>
      </c>
      <c r="L845" s="2">
        <f t="shared" si="245"/>
        <v>0</v>
      </c>
      <c r="M845" s="2">
        <f t="shared" si="246"/>
        <v>6.3668382552153346E-3</v>
      </c>
      <c r="N845" s="53">
        <v>3937</v>
      </c>
      <c r="O845" s="53">
        <v>3398</v>
      </c>
      <c r="X845" s="53">
        <v>0</v>
      </c>
      <c r="Y845" s="53">
        <v>47</v>
      </c>
      <c r="Z845" s="53"/>
      <c r="AA845" s="53"/>
      <c r="AB845" s="53"/>
      <c r="AG845" t="str">
        <f t="shared" si="249"/>
        <v>Tyngsborough</v>
      </c>
      <c r="AH845" t="s">
        <v>1547</v>
      </c>
      <c r="AI845">
        <v>3</v>
      </c>
      <c r="AK845">
        <v>2</v>
      </c>
      <c r="AL845" s="91">
        <v>25</v>
      </c>
      <c r="AM845" s="93">
        <v>17</v>
      </c>
      <c r="AN845" s="93">
        <v>225</v>
      </c>
      <c r="AO845" s="96">
        <v>71025</v>
      </c>
      <c r="AP845" s="96">
        <f t="shared" si="250"/>
        <v>25017</v>
      </c>
      <c r="AQ845" t="s">
        <v>298</v>
      </c>
      <c r="AR845">
        <f t="shared" si="247"/>
        <v>2571025</v>
      </c>
      <c r="AS845" s="1">
        <v>222</v>
      </c>
      <c r="AU845" s="1"/>
      <c r="AX845" s="117"/>
    </row>
    <row r="846" spans="1:50" ht="14" hidden="1" customHeight="1" outlineLevel="1" x14ac:dyDescent="0.2">
      <c r="A846" s="54" t="s">
        <v>1473</v>
      </c>
      <c r="B846" s="9" t="s">
        <v>558</v>
      </c>
      <c r="C846" s="1">
        <f t="shared" si="240"/>
        <v>298</v>
      </c>
      <c r="D846" s="7">
        <f>IF(N846&gt;0, RANK(N846,(N846:P846,Q846:AE846)),0)</f>
        <v>1</v>
      </c>
      <c r="E846" s="7">
        <f>IF(O846&gt;0,RANK(O846,(N846:P846,Q846:AE846)),0)</f>
        <v>2</v>
      </c>
      <c r="F846" s="7">
        <f t="shared" si="241"/>
        <v>0</v>
      </c>
      <c r="G846" s="1">
        <f t="shared" si="242"/>
        <v>152</v>
      </c>
      <c r="H846" s="2">
        <f t="shared" si="248"/>
        <v>0.51006711409395977</v>
      </c>
      <c r="I846" s="8"/>
      <c r="J846" s="2">
        <f t="shared" si="243"/>
        <v>0.74161073825503354</v>
      </c>
      <c r="K846" s="2">
        <f t="shared" si="244"/>
        <v>0.23154362416107382</v>
      </c>
      <c r="L846" s="2">
        <f t="shared" si="245"/>
        <v>0</v>
      </c>
      <c r="M846" s="2">
        <f t="shared" si="246"/>
        <v>2.6845637583892634E-2</v>
      </c>
      <c r="N846" s="53">
        <v>221</v>
      </c>
      <c r="O846" s="53">
        <v>69</v>
      </c>
      <c r="X846" s="53">
        <v>1</v>
      </c>
      <c r="Y846" s="53">
        <v>7</v>
      </c>
      <c r="Z846" s="53"/>
      <c r="AA846" s="53"/>
      <c r="AB846" s="53"/>
      <c r="AG846" t="str">
        <f t="shared" si="249"/>
        <v>Tyringham</v>
      </c>
      <c r="AH846" t="s">
        <v>1310</v>
      </c>
      <c r="AI846">
        <v>1</v>
      </c>
      <c r="AK846">
        <v>2</v>
      </c>
      <c r="AL846" s="91">
        <v>25</v>
      </c>
      <c r="AM846" s="93">
        <v>3</v>
      </c>
      <c r="AN846" s="93">
        <v>140</v>
      </c>
      <c r="AO846" s="96">
        <v>71095</v>
      </c>
      <c r="AP846" s="96">
        <f t="shared" si="250"/>
        <v>25003</v>
      </c>
      <c r="AQ846" t="s">
        <v>298</v>
      </c>
      <c r="AR846">
        <f t="shared" si="247"/>
        <v>2571095</v>
      </c>
      <c r="AS846" s="1">
        <v>19</v>
      </c>
      <c r="AU846" s="1"/>
      <c r="AX846" s="117"/>
    </row>
    <row r="847" spans="1:50" ht="14" hidden="1" customHeight="1" outlineLevel="1" x14ac:dyDescent="0.2">
      <c r="A847" s="54" t="s">
        <v>725</v>
      </c>
      <c r="B847" s="9" t="s">
        <v>558</v>
      </c>
      <c r="C847" s="1">
        <f t="shared" si="240"/>
        <v>5232</v>
      </c>
      <c r="D847" s="7">
        <f>IF(N847&gt;0, RANK(N847,(N847:P847,Q847:AE847)),0)</f>
        <v>1</v>
      </c>
      <c r="E847" s="7">
        <f>IF(O847&gt;0,RANK(O847,(N847:P847,Q847:AE847)),0)</f>
        <v>2</v>
      </c>
      <c r="F847" s="7">
        <f t="shared" si="241"/>
        <v>0</v>
      </c>
      <c r="G847" s="1">
        <f t="shared" si="242"/>
        <v>836</v>
      </c>
      <c r="H847" s="2">
        <f t="shared" si="248"/>
        <v>0.15978593272171254</v>
      </c>
      <c r="I847" s="8"/>
      <c r="J847" s="2">
        <f t="shared" si="243"/>
        <v>0.57358562691131498</v>
      </c>
      <c r="K847" s="2">
        <f t="shared" si="244"/>
        <v>0.41379969418960244</v>
      </c>
      <c r="L847" s="2">
        <f t="shared" si="245"/>
        <v>0</v>
      </c>
      <c r="M847" s="2">
        <f t="shared" si="246"/>
        <v>1.2614678899082576E-2</v>
      </c>
      <c r="N847" s="53">
        <v>3001</v>
      </c>
      <c r="O847" s="53">
        <v>2165</v>
      </c>
      <c r="X847" s="53">
        <v>20</v>
      </c>
      <c r="Y847" s="53">
        <v>46</v>
      </c>
      <c r="Z847" s="53"/>
      <c r="AA847" s="53"/>
      <c r="AB847" s="53"/>
      <c r="AG847" t="str">
        <f t="shared" si="249"/>
        <v>Upton</v>
      </c>
      <c r="AH847" s="9" t="s">
        <v>955</v>
      </c>
      <c r="AI847">
        <v>2</v>
      </c>
      <c r="AK847">
        <v>2</v>
      </c>
      <c r="AL847" s="91">
        <v>25</v>
      </c>
      <c r="AM847" s="93">
        <v>27</v>
      </c>
      <c r="AN847" s="93">
        <v>255</v>
      </c>
      <c r="AO847" s="96">
        <v>71480</v>
      </c>
      <c r="AP847" s="96">
        <f t="shared" si="250"/>
        <v>25027</v>
      </c>
      <c r="AQ847" t="s">
        <v>298</v>
      </c>
      <c r="AR847">
        <f t="shared" si="247"/>
        <v>2571480</v>
      </c>
      <c r="AS847" s="1">
        <v>96</v>
      </c>
      <c r="AU847" s="1"/>
      <c r="AX847" s="117"/>
    </row>
    <row r="848" spans="1:50" ht="14" hidden="1" customHeight="1" outlineLevel="1" x14ac:dyDescent="0.2">
      <c r="A848" s="54" t="s">
        <v>433</v>
      </c>
      <c r="B848" s="9" t="s">
        <v>558</v>
      </c>
      <c r="C848" s="1">
        <f t="shared" si="240"/>
        <v>8595</v>
      </c>
      <c r="D848" s="7">
        <f>IF(N848&gt;0, RANK(N848,(N848:P848,Q848:AE848)),0)</f>
        <v>1</v>
      </c>
      <c r="E848" s="7">
        <f>IF(O848&gt;0,RANK(O848,(N848:P848,Q848:AE848)),0)</f>
        <v>2</v>
      </c>
      <c r="F848" s="7">
        <f t="shared" si="241"/>
        <v>0</v>
      </c>
      <c r="G848" s="1">
        <f t="shared" si="242"/>
        <v>154</v>
      </c>
      <c r="H848" s="2">
        <f t="shared" si="248"/>
        <v>1.7917393833624201E-2</v>
      </c>
      <c r="I848" s="8"/>
      <c r="J848" s="2">
        <f t="shared" si="243"/>
        <v>0.50238510762070976</v>
      </c>
      <c r="K848" s="2">
        <f t="shared" si="244"/>
        <v>0.48446771378708553</v>
      </c>
      <c r="L848" s="2">
        <f t="shared" si="245"/>
        <v>0</v>
      </c>
      <c r="M848" s="2">
        <f t="shared" si="246"/>
        <v>1.3147178592204711E-2</v>
      </c>
      <c r="N848" s="53">
        <v>4318</v>
      </c>
      <c r="O848" s="53">
        <v>4164</v>
      </c>
      <c r="X848" s="53">
        <v>9</v>
      </c>
      <c r="Y848" s="53">
        <v>104</v>
      </c>
      <c r="Z848" s="53"/>
      <c r="AA848" s="53"/>
      <c r="AB848" s="53"/>
      <c r="AG848" t="str">
        <f t="shared" si="249"/>
        <v>Uxbridge</v>
      </c>
      <c r="AH848" s="9" t="s">
        <v>955</v>
      </c>
      <c r="AI848">
        <v>2</v>
      </c>
      <c r="AK848">
        <v>2</v>
      </c>
      <c r="AL848" s="91">
        <v>25</v>
      </c>
      <c r="AM848" s="93">
        <v>27</v>
      </c>
      <c r="AN848" s="93">
        <v>260</v>
      </c>
      <c r="AO848" s="96">
        <v>71620</v>
      </c>
      <c r="AP848" s="96">
        <f t="shared" si="250"/>
        <v>25027</v>
      </c>
      <c r="AQ848" t="s">
        <v>298</v>
      </c>
      <c r="AR848">
        <f t="shared" si="247"/>
        <v>2571620</v>
      </c>
      <c r="AS848" s="1">
        <v>177</v>
      </c>
      <c r="AU848" s="1"/>
      <c r="AX848" s="117"/>
    </row>
    <row r="849" spans="1:50" ht="14" hidden="1" customHeight="1" outlineLevel="1" x14ac:dyDescent="0.2">
      <c r="A849" s="54" t="s">
        <v>1727</v>
      </c>
      <c r="B849" s="9" t="s">
        <v>558</v>
      </c>
      <c r="C849" s="1">
        <f t="shared" si="240"/>
        <v>16268</v>
      </c>
      <c r="D849" s="7">
        <f>IF(N849&gt;0, RANK(N849,(N849:P849,Q849:AE849)),0)</f>
        <v>1</v>
      </c>
      <c r="E849" s="7">
        <f>IF(O849&gt;0,RANK(O849,(N849:P849,Q849:AE849)),0)</f>
        <v>2</v>
      </c>
      <c r="F849" s="7">
        <f t="shared" si="241"/>
        <v>0</v>
      </c>
      <c r="G849" s="1">
        <f t="shared" si="242"/>
        <v>4205</v>
      </c>
      <c r="H849" s="2">
        <f t="shared" si="248"/>
        <v>0.25848291123678385</v>
      </c>
      <c r="I849" s="8"/>
      <c r="J849" s="2">
        <f t="shared" si="243"/>
        <v>0.62546102778460777</v>
      </c>
      <c r="K849" s="2">
        <f t="shared" si="244"/>
        <v>0.36697811654782397</v>
      </c>
      <c r="L849" s="2">
        <f t="shared" si="245"/>
        <v>0</v>
      </c>
      <c r="M849" s="2">
        <f t="shared" si="246"/>
        <v>7.5608556675682559E-3</v>
      </c>
      <c r="N849" s="53">
        <v>10175</v>
      </c>
      <c r="O849" s="53">
        <v>5970</v>
      </c>
      <c r="X849" s="53">
        <v>78</v>
      </c>
      <c r="Y849" s="53">
        <v>45</v>
      </c>
      <c r="Z849" s="53"/>
      <c r="AA849" s="53"/>
      <c r="AB849" s="53"/>
      <c r="AG849" t="str">
        <f t="shared" si="249"/>
        <v>Wakefield</v>
      </c>
      <c r="AH849" t="s">
        <v>1547</v>
      </c>
      <c r="AI849">
        <v>6</v>
      </c>
      <c r="AK849">
        <v>2</v>
      </c>
      <c r="AL849" s="91">
        <v>25</v>
      </c>
      <c r="AM849" s="93">
        <v>17</v>
      </c>
      <c r="AN849" s="93">
        <v>230</v>
      </c>
      <c r="AO849" s="96">
        <v>72215</v>
      </c>
      <c r="AP849" s="96">
        <f t="shared" si="250"/>
        <v>25017</v>
      </c>
      <c r="AQ849" t="s">
        <v>298</v>
      </c>
      <c r="AR849">
        <f t="shared" si="247"/>
        <v>2572215</v>
      </c>
      <c r="AS849" s="1">
        <v>441</v>
      </c>
      <c r="AU849" s="1"/>
      <c r="AX849" s="117"/>
    </row>
    <row r="850" spans="1:50" ht="14" hidden="1" customHeight="1" outlineLevel="1" x14ac:dyDescent="0.2">
      <c r="A850" s="54" t="s">
        <v>2203</v>
      </c>
      <c r="B850" s="9" t="s">
        <v>558</v>
      </c>
      <c r="C850" s="1">
        <f t="shared" si="240"/>
        <v>1061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 t="shared" si="241"/>
        <v>0</v>
      </c>
      <c r="G850" s="1">
        <f t="shared" si="242"/>
        <v>175</v>
      </c>
      <c r="H850" s="2">
        <f t="shared" si="248"/>
        <v>0.16493873704052781</v>
      </c>
      <c r="I850" s="8"/>
      <c r="J850" s="2">
        <f t="shared" si="243"/>
        <v>0.4071630537229029</v>
      </c>
      <c r="K850" s="2">
        <f t="shared" si="244"/>
        <v>0.57210179076343071</v>
      </c>
      <c r="L850" s="2">
        <f t="shared" si="245"/>
        <v>0</v>
      </c>
      <c r="M850" s="2">
        <f t="shared" si="246"/>
        <v>2.0735155513666337E-2</v>
      </c>
      <c r="N850" s="53">
        <v>432</v>
      </c>
      <c r="O850" s="53">
        <v>607</v>
      </c>
      <c r="X850" s="53">
        <v>0</v>
      </c>
      <c r="Y850" s="53">
        <v>22</v>
      </c>
      <c r="Z850" s="53"/>
      <c r="AA850" s="53"/>
      <c r="AB850" s="53"/>
      <c r="AG850" t="str">
        <f t="shared" si="249"/>
        <v>Wales</v>
      </c>
      <c r="AH850" t="s">
        <v>130</v>
      </c>
      <c r="AI850">
        <v>1</v>
      </c>
      <c r="AK850">
        <v>2</v>
      </c>
      <c r="AL850" s="91">
        <v>25</v>
      </c>
      <c r="AM850" s="93">
        <v>13</v>
      </c>
      <c r="AN850" s="93">
        <v>100</v>
      </c>
      <c r="AO850" s="96">
        <v>72390</v>
      </c>
      <c r="AP850" s="96">
        <f t="shared" si="250"/>
        <v>25013</v>
      </c>
      <c r="AQ850" t="s">
        <v>298</v>
      </c>
      <c r="AR850">
        <f t="shared" si="247"/>
        <v>2572390</v>
      </c>
      <c r="AS850" s="1">
        <v>31</v>
      </c>
      <c r="AU850" s="1"/>
      <c r="AX850" s="117"/>
    </row>
    <row r="851" spans="1:50" ht="14" hidden="1" customHeight="1" outlineLevel="1" x14ac:dyDescent="0.2">
      <c r="A851" s="54" t="s">
        <v>763</v>
      </c>
      <c r="B851" s="9" t="s">
        <v>558</v>
      </c>
      <c r="C851" s="1">
        <f t="shared" si="240"/>
        <v>15866</v>
      </c>
      <c r="D851" s="7">
        <f>IF(N851&gt;0, RANK(N851,(N851:P851,Q851:AE851)),0)</f>
        <v>1</v>
      </c>
      <c r="E851" s="7">
        <f>IF(O851&gt;0,RANK(O851,(N851:P851,Q851:AE851)),0)</f>
        <v>2</v>
      </c>
      <c r="F851" s="7">
        <f t="shared" si="241"/>
        <v>0</v>
      </c>
      <c r="G851" s="1">
        <f t="shared" si="242"/>
        <v>2382</v>
      </c>
      <c r="H851" s="2">
        <f t="shared" si="248"/>
        <v>0.1501323585024581</v>
      </c>
      <c r="I851" s="8"/>
      <c r="J851" s="2">
        <f t="shared" si="243"/>
        <v>0.57147359132736675</v>
      </c>
      <c r="K851" s="2">
        <f t="shared" si="244"/>
        <v>0.4213412328249086</v>
      </c>
      <c r="L851" s="2">
        <f t="shared" si="245"/>
        <v>0</v>
      </c>
      <c r="M851" s="2">
        <f t="shared" si="246"/>
        <v>7.1851758477246563E-3</v>
      </c>
      <c r="N851" s="53">
        <v>9067</v>
      </c>
      <c r="O851" s="53">
        <v>6685</v>
      </c>
      <c r="X851" s="53">
        <v>33</v>
      </c>
      <c r="Y851" s="53">
        <v>81</v>
      </c>
      <c r="Z851" s="53"/>
      <c r="AA851" s="53"/>
      <c r="AB851" s="53"/>
      <c r="AG851" t="str">
        <f t="shared" si="249"/>
        <v>Walpole</v>
      </c>
      <c r="AH851" t="s">
        <v>2285</v>
      </c>
      <c r="AI851">
        <v>8</v>
      </c>
      <c r="AK851">
        <v>2</v>
      </c>
      <c r="AL851" s="91">
        <v>25</v>
      </c>
      <c r="AM851" s="93">
        <v>21</v>
      </c>
      <c r="AN851" s="93">
        <v>120</v>
      </c>
      <c r="AO851" s="96">
        <v>72495</v>
      </c>
      <c r="AP851" s="96">
        <f t="shared" si="250"/>
        <v>25021</v>
      </c>
      <c r="AQ851" t="s">
        <v>298</v>
      </c>
      <c r="AR851">
        <f t="shared" si="247"/>
        <v>2572495</v>
      </c>
      <c r="AS851" s="1">
        <v>429</v>
      </c>
      <c r="AU851" s="1"/>
      <c r="AX851" s="117"/>
    </row>
    <row r="852" spans="1:50" ht="14" hidden="1" customHeight="1" outlineLevel="1" x14ac:dyDescent="0.2">
      <c r="A852" s="54" t="s">
        <v>423</v>
      </c>
      <c r="B852" s="9" t="s">
        <v>558</v>
      </c>
      <c r="C852" s="1">
        <f t="shared" si="240"/>
        <v>28430</v>
      </c>
      <c r="D852" s="7">
        <f>IF(N852&gt;0, RANK(N852,(N852:P852,Q852:AE852)),0)</f>
        <v>1</v>
      </c>
      <c r="E852" s="7">
        <f>IF(O852&gt;0,RANK(O852,(N852:P852,Q852:AE852)),0)</f>
        <v>2</v>
      </c>
      <c r="F852" s="7">
        <f t="shared" si="241"/>
        <v>0</v>
      </c>
      <c r="G852" s="1">
        <f t="shared" si="242"/>
        <v>12865</v>
      </c>
      <c r="H852" s="2">
        <f t="shared" si="248"/>
        <v>0.4525149489975378</v>
      </c>
      <c r="I852" s="8"/>
      <c r="J852" s="2">
        <f t="shared" si="243"/>
        <v>0.72360182905381643</v>
      </c>
      <c r="K852" s="2">
        <f t="shared" si="244"/>
        <v>0.27108688005627857</v>
      </c>
      <c r="L852" s="2">
        <f t="shared" si="245"/>
        <v>0</v>
      </c>
      <c r="M852" s="2">
        <f t="shared" si="246"/>
        <v>5.3112908899050071E-3</v>
      </c>
      <c r="N852" s="53">
        <v>20572</v>
      </c>
      <c r="O852" s="53">
        <v>7707</v>
      </c>
      <c r="X852" s="53">
        <v>45</v>
      </c>
      <c r="Y852" s="53">
        <v>106</v>
      </c>
      <c r="Z852" s="53"/>
      <c r="AA852" s="53"/>
      <c r="AB852" s="53"/>
      <c r="AG852" t="str">
        <f t="shared" si="249"/>
        <v>Waltham</v>
      </c>
      <c r="AH852" t="s">
        <v>1547</v>
      </c>
      <c r="AI852">
        <v>5</v>
      </c>
      <c r="AK852">
        <v>2</v>
      </c>
      <c r="AL852" s="91">
        <v>25</v>
      </c>
      <c r="AM852" s="93">
        <v>17</v>
      </c>
      <c r="AN852" s="93">
        <v>235</v>
      </c>
      <c r="AO852" s="96">
        <v>72600</v>
      </c>
      <c r="AP852" s="96">
        <f t="shared" si="250"/>
        <v>25017</v>
      </c>
      <c r="AQ852" t="s">
        <v>1921</v>
      </c>
      <c r="AR852">
        <f t="shared" si="247"/>
        <v>2572600</v>
      </c>
      <c r="AS852" s="1">
        <v>645</v>
      </c>
      <c r="AU852" s="1"/>
      <c r="AX852" s="117"/>
    </row>
    <row r="853" spans="1:50" ht="14" hidden="1" customHeight="1" outlineLevel="1" x14ac:dyDescent="0.2">
      <c r="A853" s="54" t="s">
        <v>1307</v>
      </c>
      <c r="B853" s="9" t="s">
        <v>558</v>
      </c>
      <c r="C853" s="1">
        <f t="shared" si="240"/>
        <v>4875</v>
      </c>
      <c r="D853" s="7">
        <f>IF(N853&gt;0, RANK(N853,(N853:P853,Q853:AE853)),0)</f>
        <v>1</v>
      </c>
      <c r="E853" s="7">
        <f>IF(O853&gt;0,RANK(O853,(N853:P853,Q853:AE853)),0)</f>
        <v>2</v>
      </c>
      <c r="F853" s="7">
        <f t="shared" si="241"/>
        <v>0</v>
      </c>
      <c r="G853" s="1">
        <f t="shared" si="242"/>
        <v>29</v>
      </c>
      <c r="H853" s="2">
        <f t="shared" si="248"/>
        <v>5.9487179487179489E-3</v>
      </c>
      <c r="I853" s="8"/>
      <c r="J853" s="2">
        <f t="shared" si="243"/>
        <v>0.49702564102564101</v>
      </c>
      <c r="K853" s="2">
        <f t="shared" si="244"/>
        <v>0.49107692307692308</v>
      </c>
      <c r="L853" s="2">
        <f t="shared" si="245"/>
        <v>0</v>
      </c>
      <c r="M853" s="2">
        <f t="shared" si="246"/>
        <v>1.189743589743586E-2</v>
      </c>
      <c r="N853" s="53">
        <v>2423</v>
      </c>
      <c r="O853" s="53">
        <v>2394</v>
      </c>
      <c r="X853" s="53">
        <v>4</v>
      </c>
      <c r="Y853" s="53">
        <v>54</v>
      </c>
      <c r="Z853" s="53"/>
      <c r="AA853" s="53"/>
      <c r="AB853" s="53"/>
      <c r="AG853" t="str">
        <f t="shared" si="249"/>
        <v>Ware</v>
      </c>
      <c r="AH853" t="s">
        <v>1975</v>
      </c>
      <c r="AI853">
        <v>2</v>
      </c>
      <c r="AK853">
        <v>2</v>
      </c>
      <c r="AL853" s="91">
        <v>25</v>
      </c>
      <c r="AM853" s="93">
        <v>15</v>
      </c>
      <c r="AN853" s="93">
        <v>85</v>
      </c>
      <c r="AO853" s="96">
        <v>72880</v>
      </c>
      <c r="AP853" s="96">
        <f t="shared" si="250"/>
        <v>25015</v>
      </c>
      <c r="AQ853" t="s">
        <v>298</v>
      </c>
      <c r="AR853">
        <f t="shared" si="247"/>
        <v>2572880</v>
      </c>
      <c r="AS853" s="1">
        <v>105</v>
      </c>
      <c r="AU853" s="1"/>
      <c r="AX853" s="117"/>
    </row>
    <row r="854" spans="1:50" ht="14" hidden="1" customHeight="1" outlineLevel="1" x14ac:dyDescent="0.2">
      <c r="A854" s="54" t="s">
        <v>1517</v>
      </c>
      <c r="B854" s="9" t="s">
        <v>558</v>
      </c>
      <c r="C854" s="1">
        <f t="shared" si="240"/>
        <v>12566</v>
      </c>
      <c r="D854" s="7">
        <f>IF(N854&gt;0, RANK(N854,(N854:P854,Q854:AE854)),0)</f>
        <v>1</v>
      </c>
      <c r="E854" s="7">
        <f>IF(O854&gt;0,RANK(O854,(N854:P854,Q854:AE854)),0)</f>
        <v>2</v>
      </c>
      <c r="F854" s="7">
        <f t="shared" si="241"/>
        <v>0</v>
      </c>
      <c r="G854" s="1">
        <f t="shared" si="242"/>
        <v>1679</v>
      </c>
      <c r="H854" s="2">
        <f t="shared" si="248"/>
        <v>0.13361451535890498</v>
      </c>
      <c r="I854" s="8"/>
      <c r="J854" s="2">
        <f t="shared" si="243"/>
        <v>0.55681999045042174</v>
      </c>
      <c r="K854" s="2">
        <f t="shared" si="244"/>
        <v>0.42320547509151679</v>
      </c>
      <c r="L854" s="2">
        <f t="shared" si="245"/>
        <v>0</v>
      </c>
      <c r="M854" s="2">
        <f t="shared" si="246"/>
        <v>1.9974534458061466E-2</v>
      </c>
      <c r="N854" s="53">
        <v>6997</v>
      </c>
      <c r="O854" s="53">
        <v>5318</v>
      </c>
      <c r="X854" s="53">
        <v>97</v>
      </c>
      <c r="Y854" s="53">
        <v>154</v>
      </c>
      <c r="Z854" s="53"/>
      <c r="AA854" s="53"/>
      <c r="AB854" s="53"/>
      <c r="AG854" t="str">
        <f t="shared" si="249"/>
        <v>Wareham</v>
      </c>
      <c r="AH854" t="s">
        <v>529</v>
      </c>
      <c r="AI854">
        <v>9</v>
      </c>
      <c r="AK854">
        <v>2</v>
      </c>
      <c r="AL854" s="91">
        <v>25</v>
      </c>
      <c r="AM854" s="93">
        <v>23</v>
      </c>
      <c r="AN854" s="93">
        <v>125</v>
      </c>
      <c r="AO854" s="96">
        <v>72985</v>
      </c>
      <c r="AP854" s="96">
        <f t="shared" si="250"/>
        <v>25023</v>
      </c>
      <c r="AQ854" t="s">
        <v>298</v>
      </c>
      <c r="AR854">
        <f t="shared" si="247"/>
        <v>2572985</v>
      </c>
      <c r="AS854" s="1">
        <v>221</v>
      </c>
      <c r="AU854" s="1"/>
      <c r="AX854" s="117"/>
    </row>
    <row r="855" spans="1:50" ht="14" hidden="1" customHeight="1" outlineLevel="1" x14ac:dyDescent="0.2">
      <c r="A855" s="54" t="s">
        <v>1665</v>
      </c>
      <c r="B855" s="9" t="s">
        <v>558</v>
      </c>
      <c r="C855" s="1">
        <f t="shared" si="240"/>
        <v>2555</v>
      </c>
      <c r="D855" s="7">
        <f>IF(N855&gt;0, RANK(N855,(N855:P855,Q855:AE855)),0)</f>
        <v>2</v>
      </c>
      <c r="E855" s="7">
        <f>IF(O855&gt;0,RANK(O855,(N855:P855,Q855:AE855)),0)</f>
        <v>1</v>
      </c>
      <c r="F855" s="7">
        <f t="shared" si="241"/>
        <v>0</v>
      </c>
      <c r="G855" s="1">
        <f t="shared" si="242"/>
        <v>106</v>
      </c>
      <c r="H855" s="2">
        <f t="shared" si="248"/>
        <v>4.1487279843444226E-2</v>
      </c>
      <c r="I855" s="8"/>
      <c r="J855" s="2">
        <f t="shared" si="243"/>
        <v>0.47123287671232877</v>
      </c>
      <c r="K855" s="2">
        <f t="shared" si="244"/>
        <v>0.51272015655577297</v>
      </c>
      <c r="L855" s="2">
        <f t="shared" si="245"/>
        <v>0</v>
      </c>
      <c r="M855" s="2">
        <f t="shared" si="246"/>
        <v>1.6046966731898205E-2</v>
      </c>
      <c r="N855" s="53">
        <v>1204</v>
      </c>
      <c r="O855" s="53">
        <v>1310</v>
      </c>
      <c r="X855" s="53">
        <v>3</v>
      </c>
      <c r="Y855" s="53">
        <v>38</v>
      </c>
      <c r="Z855" s="53"/>
      <c r="AA855" s="53"/>
      <c r="AB855" s="53"/>
      <c r="AG855" t="str">
        <f t="shared" si="249"/>
        <v>Warren</v>
      </c>
      <c r="AH855" s="9" t="s">
        <v>955</v>
      </c>
      <c r="AI855">
        <v>1</v>
      </c>
      <c r="AK855">
        <v>2</v>
      </c>
      <c r="AL855" s="91">
        <v>25</v>
      </c>
      <c r="AM855" s="93">
        <v>27</v>
      </c>
      <c r="AN855" s="93">
        <v>265</v>
      </c>
      <c r="AO855" s="96">
        <v>73090</v>
      </c>
      <c r="AP855" s="96">
        <f t="shared" si="250"/>
        <v>25027</v>
      </c>
      <c r="AQ855" t="s">
        <v>298</v>
      </c>
      <c r="AR855">
        <f t="shared" si="247"/>
        <v>2573090</v>
      </c>
      <c r="AS855" s="1">
        <v>73</v>
      </c>
      <c r="AU855" s="1"/>
      <c r="AX855" s="117"/>
    </row>
    <row r="856" spans="1:50" ht="14" hidden="1" customHeight="1" outlineLevel="1" x14ac:dyDescent="0.2">
      <c r="A856" s="54" t="s">
        <v>803</v>
      </c>
      <c r="B856" s="9" t="s">
        <v>558</v>
      </c>
      <c r="C856" s="1">
        <f t="shared" si="240"/>
        <v>511</v>
      </c>
      <c r="D856" s="7">
        <f>IF(N856&gt;0, RANK(N856,(N856:P856,Q856:AE856)),0)</f>
        <v>1</v>
      </c>
      <c r="E856" s="7">
        <f>IF(O856&gt;0,RANK(O856,(N856:P856,Q856:AE856)),0)</f>
        <v>2</v>
      </c>
      <c r="F856" s="7">
        <f t="shared" si="241"/>
        <v>0</v>
      </c>
      <c r="G856" s="1">
        <f t="shared" si="242"/>
        <v>153</v>
      </c>
      <c r="H856" s="2">
        <f t="shared" si="248"/>
        <v>0.299412915851272</v>
      </c>
      <c r="I856" s="8"/>
      <c r="J856" s="2">
        <f t="shared" si="243"/>
        <v>0.64579256360078274</v>
      </c>
      <c r="K856" s="2">
        <f t="shared" si="244"/>
        <v>0.34637964774951074</v>
      </c>
      <c r="L856" s="2">
        <f t="shared" si="245"/>
        <v>0</v>
      </c>
      <c r="M856" s="2">
        <f t="shared" si="246"/>
        <v>7.827788649706513E-3</v>
      </c>
      <c r="N856" s="53">
        <v>330</v>
      </c>
      <c r="O856" s="53">
        <v>177</v>
      </c>
      <c r="X856" s="53">
        <v>0</v>
      </c>
      <c r="Y856" s="53">
        <v>4</v>
      </c>
      <c r="Z856" s="53"/>
      <c r="AA856" s="53"/>
      <c r="AB856" s="53"/>
      <c r="AG856" t="str">
        <f t="shared" si="249"/>
        <v>Warwick</v>
      </c>
      <c r="AH856" t="s">
        <v>2356</v>
      </c>
      <c r="AI856">
        <v>2</v>
      </c>
      <c r="AK856">
        <v>2</v>
      </c>
      <c r="AL856" s="91">
        <v>25</v>
      </c>
      <c r="AM856" s="93">
        <v>11</v>
      </c>
      <c r="AN856" s="93">
        <v>120</v>
      </c>
      <c r="AO856" s="96">
        <v>73265</v>
      </c>
      <c r="AP856" s="96">
        <f t="shared" si="250"/>
        <v>25011</v>
      </c>
      <c r="AQ856" t="s">
        <v>298</v>
      </c>
      <c r="AR856">
        <f t="shared" si="247"/>
        <v>2573265</v>
      </c>
      <c r="AS856" s="1">
        <v>15</v>
      </c>
      <c r="AU856" s="1"/>
      <c r="AX856" s="117"/>
    </row>
    <row r="857" spans="1:50" ht="14" hidden="1" customHeight="1" outlineLevel="1" x14ac:dyDescent="0.2">
      <c r="A857" s="54" t="s">
        <v>1845</v>
      </c>
      <c r="B857" s="9" t="s">
        <v>558</v>
      </c>
      <c r="C857" s="1">
        <f t="shared" si="240"/>
        <v>341</v>
      </c>
      <c r="D857" s="7">
        <f>IF(N857&gt;0, RANK(N857,(N857:P857,Q857:AE857)),0)</f>
        <v>1</v>
      </c>
      <c r="E857" s="7">
        <f>IF(O857&gt;0,RANK(O857,(N857:P857,Q857:AE857)),0)</f>
        <v>2</v>
      </c>
      <c r="F857" s="7">
        <f t="shared" si="241"/>
        <v>0</v>
      </c>
      <c r="G857" s="1">
        <f t="shared" si="242"/>
        <v>142</v>
      </c>
      <c r="H857" s="2">
        <f t="shared" si="248"/>
        <v>0.41642228739002934</v>
      </c>
      <c r="I857" s="8"/>
      <c r="J857" s="2">
        <f t="shared" si="243"/>
        <v>0.70674486803519065</v>
      </c>
      <c r="K857" s="2">
        <f t="shared" si="244"/>
        <v>0.29032258064516131</v>
      </c>
      <c r="L857" s="2">
        <f t="shared" si="245"/>
        <v>0</v>
      </c>
      <c r="M857" s="2">
        <f t="shared" si="246"/>
        <v>2.9325513196480357E-3</v>
      </c>
      <c r="N857" s="53">
        <v>241</v>
      </c>
      <c r="O857" s="53">
        <v>99</v>
      </c>
      <c r="X857" s="53">
        <v>0</v>
      </c>
      <c r="Y857" s="53">
        <v>1</v>
      </c>
      <c r="Z857" s="53"/>
      <c r="AA857" s="53"/>
      <c r="AB857" s="53"/>
      <c r="AG857" t="str">
        <f t="shared" si="249"/>
        <v>Washington</v>
      </c>
      <c r="AH857" t="s">
        <v>1310</v>
      </c>
      <c r="AI857">
        <v>1</v>
      </c>
      <c r="AK857">
        <v>2</v>
      </c>
      <c r="AL857" s="91">
        <v>25</v>
      </c>
      <c r="AM857" s="93">
        <v>3</v>
      </c>
      <c r="AN857" s="93">
        <v>145</v>
      </c>
      <c r="AO857" s="96">
        <v>73335</v>
      </c>
      <c r="AP857" s="96">
        <f t="shared" si="250"/>
        <v>25003</v>
      </c>
      <c r="AQ857" t="s">
        <v>298</v>
      </c>
      <c r="AR857">
        <f t="shared" si="247"/>
        <v>2573335</v>
      </c>
      <c r="AS857" s="1">
        <v>12</v>
      </c>
      <c r="AU857" s="1"/>
      <c r="AX857" s="117"/>
    </row>
    <row r="858" spans="1:50" ht="14" hidden="1" customHeight="1" outlineLevel="1" x14ac:dyDescent="0.2">
      <c r="A858" s="54" t="s">
        <v>1022</v>
      </c>
      <c r="B858" s="9" t="s">
        <v>558</v>
      </c>
      <c r="C858" s="1">
        <f t="shared" si="240"/>
        <v>18966</v>
      </c>
      <c r="D858" s="7">
        <f>IF(N858&gt;0, RANK(N858,(N858:P858,Q858:AE858)),0)</f>
        <v>1</v>
      </c>
      <c r="E858" s="7">
        <f>IF(O858&gt;0,RANK(O858,(N858:P858,Q858:AE858)),0)</f>
        <v>2</v>
      </c>
      <c r="F858" s="7">
        <f t="shared" si="241"/>
        <v>0</v>
      </c>
      <c r="G858" s="1">
        <f t="shared" si="242"/>
        <v>11183</v>
      </c>
      <c r="H858" s="2">
        <f t="shared" si="248"/>
        <v>0.58963408204154799</v>
      </c>
      <c r="I858" s="8"/>
      <c r="J858" s="2">
        <f t="shared" si="243"/>
        <v>0.7916798481493198</v>
      </c>
      <c r="K858" s="2">
        <f t="shared" si="244"/>
        <v>0.20204576610777181</v>
      </c>
      <c r="L858" s="2">
        <f t="shared" si="245"/>
        <v>0</v>
      </c>
      <c r="M858" s="2">
        <f t="shared" si="246"/>
        <v>6.2743857429083949E-3</v>
      </c>
      <c r="N858" s="53">
        <v>15015</v>
      </c>
      <c r="O858" s="53">
        <v>3832</v>
      </c>
      <c r="X858" s="53">
        <v>36</v>
      </c>
      <c r="Y858" s="53">
        <v>83</v>
      </c>
      <c r="Z858" s="53"/>
      <c r="AA858" s="53"/>
      <c r="AB858" s="53"/>
      <c r="AG858" t="str">
        <f t="shared" si="249"/>
        <v>Watertown</v>
      </c>
      <c r="AH858" t="s">
        <v>1547</v>
      </c>
      <c r="AI858">
        <v>5</v>
      </c>
      <c r="AK858">
        <v>2</v>
      </c>
      <c r="AL858" s="91">
        <v>25</v>
      </c>
      <c r="AM858" s="93">
        <v>17</v>
      </c>
      <c r="AN858" s="93">
        <v>240</v>
      </c>
      <c r="AO858" s="96">
        <v>73440</v>
      </c>
      <c r="AP858" s="96">
        <f t="shared" si="250"/>
        <v>25017</v>
      </c>
      <c r="AQ858" t="s">
        <v>1921</v>
      </c>
      <c r="AR858">
        <f t="shared" si="247"/>
        <v>2573440</v>
      </c>
      <c r="AS858" s="1">
        <v>352</v>
      </c>
      <c r="AU858" s="1"/>
      <c r="AX858" s="117"/>
    </row>
    <row r="859" spans="1:50" ht="14" hidden="1" customHeight="1" outlineLevel="1" x14ac:dyDescent="0.2">
      <c r="A859" s="54" t="s">
        <v>966</v>
      </c>
      <c r="B859" s="9" t="s">
        <v>558</v>
      </c>
      <c r="C859" s="1">
        <f t="shared" si="240"/>
        <v>9221</v>
      </c>
      <c r="D859" s="7">
        <f>IF(N859&gt;0, RANK(N859,(N859:P859,Q859:AE859)),0)</f>
        <v>1</v>
      </c>
      <c r="E859" s="7">
        <f>IF(O859&gt;0,RANK(O859,(N859:P859,Q859:AE859)),0)</f>
        <v>2</v>
      </c>
      <c r="F859" s="7">
        <f t="shared" si="241"/>
        <v>0</v>
      </c>
      <c r="G859" s="1">
        <f t="shared" si="242"/>
        <v>4709</v>
      </c>
      <c r="H859" s="2">
        <f t="shared" si="248"/>
        <v>0.51068213859668143</v>
      </c>
      <c r="I859" s="8"/>
      <c r="J859" s="2">
        <f t="shared" si="243"/>
        <v>0.75328055525431081</v>
      </c>
      <c r="K859" s="2">
        <f t="shared" si="244"/>
        <v>0.24259841665762932</v>
      </c>
      <c r="L859" s="2">
        <f t="shared" si="245"/>
        <v>0</v>
      </c>
      <c r="M859" s="2">
        <f t="shared" si="246"/>
        <v>4.1210280880598638E-3</v>
      </c>
      <c r="N859" s="53">
        <v>6946</v>
      </c>
      <c r="O859" s="53">
        <v>2237</v>
      </c>
      <c r="X859" s="53">
        <v>9</v>
      </c>
      <c r="Y859" s="53">
        <v>29</v>
      </c>
      <c r="Z859" s="53"/>
      <c r="AA859" s="53"/>
      <c r="AB859" s="53"/>
      <c r="AG859" t="str">
        <f t="shared" si="249"/>
        <v>Wayland</v>
      </c>
      <c r="AH859" t="s">
        <v>1547</v>
      </c>
      <c r="AI859">
        <v>5</v>
      </c>
      <c r="AK859">
        <v>2</v>
      </c>
      <c r="AL859" s="91">
        <v>25</v>
      </c>
      <c r="AM859" s="93">
        <v>17</v>
      </c>
      <c r="AN859" s="93">
        <v>245</v>
      </c>
      <c r="AO859" s="96">
        <v>73790</v>
      </c>
      <c r="AP859" s="96">
        <f t="shared" si="250"/>
        <v>25017</v>
      </c>
      <c r="AQ859" t="s">
        <v>298</v>
      </c>
      <c r="AR859">
        <f t="shared" si="247"/>
        <v>2573790</v>
      </c>
      <c r="AS859" s="1">
        <v>169</v>
      </c>
      <c r="AU859" s="1"/>
      <c r="AX859" s="117"/>
    </row>
    <row r="860" spans="1:50" ht="14" hidden="1" customHeight="1" outlineLevel="1" x14ac:dyDescent="0.2">
      <c r="A860" s="54" t="s">
        <v>2412</v>
      </c>
      <c r="B860" s="9" t="s">
        <v>558</v>
      </c>
      <c r="C860" s="1">
        <f t="shared" si="240"/>
        <v>8181</v>
      </c>
      <c r="D860" s="7">
        <f>IF(N860&gt;0, RANK(N860,(N860:P860,Q860:AE860)),0)</f>
        <v>1</v>
      </c>
      <c r="E860" s="7">
        <f>IF(O860&gt;0,RANK(O860,(N860:P860,Q860:AE860)),0)</f>
        <v>2</v>
      </c>
      <c r="F860" s="7">
        <f t="shared" si="241"/>
        <v>0</v>
      </c>
      <c r="G860" s="1">
        <f t="shared" si="242"/>
        <v>342</v>
      </c>
      <c r="H860" s="2">
        <f t="shared" si="248"/>
        <v>4.1804180418041806E-2</v>
      </c>
      <c r="I860" s="8"/>
      <c r="J860" s="2">
        <f t="shared" si="243"/>
        <v>0.51534042293118199</v>
      </c>
      <c r="K860" s="2">
        <f t="shared" si="244"/>
        <v>0.47353624251314019</v>
      </c>
      <c r="L860" s="2">
        <f t="shared" si="245"/>
        <v>0</v>
      </c>
      <c r="M860" s="2">
        <f t="shared" si="246"/>
        <v>1.1123334555677822E-2</v>
      </c>
      <c r="N860" s="53">
        <v>4216</v>
      </c>
      <c r="O860" s="53">
        <v>3874</v>
      </c>
      <c r="X860" s="53">
        <v>22</v>
      </c>
      <c r="Y860" s="53">
        <v>69</v>
      </c>
      <c r="Z860" s="53"/>
      <c r="AA860" s="53"/>
      <c r="AB860" s="53"/>
      <c r="AG860" t="str">
        <f t="shared" si="249"/>
        <v>Webster</v>
      </c>
      <c r="AH860" s="9" t="s">
        <v>955</v>
      </c>
      <c r="AI860">
        <v>2</v>
      </c>
      <c r="AK860">
        <v>2</v>
      </c>
      <c r="AL860" s="91">
        <v>25</v>
      </c>
      <c r="AM860" s="93">
        <v>27</v>
      </c>
      <c r="AN860" s="93">
        <v>270</v>
      </c>
      <c r="AO860" s="96">
        <v>73895</v>
      </c>
      <c r="AP860" s="96">
        <f t="shared" si="250"/>
        <v>25027</v>
      </c>
      <c r="AQ860" t="s">
        <v>298</v>
      </c>
      <c r="AR860">
        <f t="shared" si="247"/>
        <v>2573895</v>
      </c>
      <c r="AS860" s="1">
        <v>165</v>
      </c>
      <c r="AU860" s="1"/>
      <c r="AX860" s="117"/>
    </row>
    <row r="861" spans="1:50" ht="14" hidden="1" customHeight="1" outlineLevel="1" x14ac:dyDescent="0.2">
      <c r="A861" s="54" t="s">
        <v>967</v>
      </c>
      <c r="B861" s="9" t="s">
        <v>558</v>
      </c>
      <c r="C861" s="1">
        <f t="shared" si="240"/>
        <v>16162</v>
      </c>
      <c r="D861" s="7">
        <f>IF(N861&gt;0, RANK(N861,(N861:P861,Q861:AE861)),0)</f>
        <v>1</v>
      </c>
      <c r="E861" s="7">
        <f>IF(O861&gt;0,RANK(O861,(N861:P861,Q861:AE861)),0)</f>
        <v>2</v>
      </c>
      <c r="F861" s="7">
        <f t="shared" si="241"/>
        <v>0</v>
      </c>
      <c r="G861" s="1">
        <f t="shared" si="242"/>
        <v>6840</v>
      </c>
      <c r="H861" s="2">
        <f t="shared" si="248"/>
        <v>0.42321494864496967</v>
      </c>
      <c r="I861" s="8"/>
      <c r="J861" s="2">
        <f t="shared" si="243"/>
        <v>0.7095656478158644</v>
      </c>
      <c r="K861" s="2">
        <f t="shared" si="244"/>
        <v>0.28635069917089467</v>
      </c>
      <c r="L861" s="2">
        <f t="shared" si="245"/>
        <v>0</v>
      </c>
      <c r="M861" s="2">
        <f t="shared" si="246"/>
        <v>4.0836530132409288E-3</v>
      </c>
      <c r="N861" s="53">
        <v>11468</v>
      </c>
      <c r="O861" s="53">
        <v>4628</v>
      </c>
      <c r="X861" s="53">
        <v>22</v>
      </c>
      <c r="Y861" s="53">
        <v>44</v>
      </c>
      <c r="Z861" s="53"/>
      <c r="AA861" s="53"/>
      <c r="AB861" s="53"/>
      <c r="AG861" t="str">
        <f t="shared" si="249"/>
        <v>Wellesley</v>
      </c>
      <c r="AH861" t="s">
        <v>2285</v>
      </c>
      <c r="AI861">
        <v>4</v>
      </c>
      <c r="AK861">
        <v>2</v>
      </c>
      <c r="AL861" s="91">
        <v>25</v>
      </c>
      <c r="AM861" s="93">
        <v>21</v>
      </c>
      <c r="AN861" s="93">
        <v>125</v>
      </c>
      <c r="AO861" s="96">
        <v>74175</v>
      </c>
      <c r="AP861" s="96">
        <f t="shared" si="250"/>
        <v>25021</v>
      </c>
      <c r="AQ861" t="s">
        <v>298</v>
      </c>
      <c r="AR861">
        <f t="shared" si="247"/>
        <v>2574175</v>
      </c>
      <c r="AS861" s="1">
        <v>332</v>
      </c>
      <c r="AU861" s="1"/>
      <c r="AX861" s="117"/>
    </row>
    <row r="862" spans="1:50" ht="14" hidden="1" customHeight="1" outlineLevel="1" x14ac:dyDescent="0.2">
      <c r="A862" s="54" t="s">
        <v>230</v>
      </c>
      <c r="B862" s="9" t="s">
        <v>558</v>
      </c>
      <c r="C862" s="1">
        <f t="shared" si="240"/>
        <v>2508</v>
      </c>
      <c r="D862" s="7">
        <f>IF(N862&gt;0, RANK(N862,(N862:P862,Q862:AE862)),0)</f>
        <v>1</v>
      </c>
      <c r="E862" s="7">
        <f>IF(O862&gt;0,RANK(O862,(N862:P862,Q862:AE862)),0)</f>
        <v>2</v>
      </c>
      <c r="F862" s="7">
        <f t="shared" si="241"/>
        <v>0</v>
      </c>
      <c r="G862" s="1">
        <f t="shared" si="242"/>
        <v>1436</v>
      </c>
      <c r="H862" s="2">
        <f t="shared" si="248"/>
        <v>0.57256778309409884</v>
      </c>
      <c r="I862" s="8"/>
      <c r="J862" s="2">
        <f t="shared" si="243"/>
        <v>0.78389154704944175</v>
      </c>
      <c r="K862" s="2">
        <f t="shared" si="244"/>
        <v>0.21132376395534291</v>
      </c>
      <c r="L862" s="2">
        <f t="shared" si="245"/>
        <v>0</v>
      </c>
      <c r="M862" s="2">
        <f t="shared" si="246"/>
        <v>4.784688995215336E-3</v>
      </c>
      <c r="N862" s="53">
        <v>1966</v>
      </c>
      <c r="O862" s="53">
        <v>530</v>
      </c>
      <c r="X862" s="53">
        <v>5</v>
      </c>
      <c r="Y862" s="53">
        <v>7</v>
      </c>
      <c r="Z862" s="53"/>
      <c r="AA862" s="53"/>
      <c r="AB862" s="53"/>
      <c r="AG862" t="str">
        <f t="shared" si="249"/>
        <v>Wellfleet</v>
      </c>
      <c r="AH862" t="s">
        <v>43</v>
      </c>
      <c r="AI862">
        <v>9</v>
      </c>
      <c r="AK862">
        <v>2</v>
      </c>
      <c r="AL862" s="91">
        <v>25</v>
      </c>
      <c r="AM862" s="93">
        <v>1</v>
      </c>
      <c r="AN862" s="93">
        <v>70</v>
      </c>
      <c r="AO862" s="96">
        <v>74385</v>
      </c>
      <c r="AP862" s="96">
        <f t="shared" si="250"/>
        <v>25001</v>
      </c>
      <c r="AQ862" t="s">
        <v>298</v>
      </c>
      <c r="AR862">
        <f t="shared" si="247"/>
        <v>2574385</v>
      </c>
      <c r="AS862" s="1">
        <v>24</v>
      </c>
      <c r="AU862" s="1"/>
      <c r="AX862" s="117"/>
    </row>
    <row r="863" spans="1:50" ht="14" hidden="1" customHeight="1" outlineLevel="1" x14ac:dyDescent="0.2">
      <c r="A863" s="54" t="s">
        <v>1116</v>
      </c>
      <c r="B863" s="9" t="s">
        <v>558</v>
      </c>
      <c r="C863" s="1">
        <f t="shared" si="240"/>
        <v>598</v>
      </c>
      <c r="D863" s="7">
        <f>IF(N863&gt;0, RANK(N863,(N863:P863,Q863:AE863)),0)</f>
        <v>1</v>
      </c>
      <c r="E863" s="7">
        <f>IF(O863&gt;0,RANK(O863,(N863:P863,Q863:AE863)),0)</f>
        <v>2</v>
      </c>
      <c r="F863" s="7">
        <f t="shared" si="241"/>
        <v>0</v>
      </c>
      <c r="G863" s="1">
        <f t="shared" si="242"/>
        <v>389</v>
      </c>
      <c r="H863" s="2">
        <f t="shared" si="248"/>
        <v>0.65050167224080269</v>
      </c>
      <c r="I863" s="8"/>
      <c r="J863" s="2">
        <f t="shared" si="243"/>
        <v>0.8193979933110368</v>
      </c>
      <c r="K863" s="2">
        <f t="shared" si="244"/>
        <v>0.16889632107023411</v>
      </c>
      <c r="L863" s="2">
        <f t="shared" si="245"/>
        <v>0</v>
      </c>
      <c r="M863" s="2">
        <f t="shared" si="246"/>
        <v>1.1705685618729089E-2</v>
      </c>
      <c r="N863" s="53">
        <v>490</v>
      </c>
      <c r="O863" s="53">
        <v>101</v>
      </c>
      <c r="X863" s="53">
        <v>0</v>
      </c>
      <c r="Y863" s="53">
        <v>7</v>
      </c>
      <c r="Z863" s="53"/>
      <c r="AA863" s="53"/>
      <c r="AB863" s="53"/>
      <c r="AG863" t="str">
        <f t="shared" si="249"/>
        <v>Wendell</v>
      </c>
      <c r="AH863" t="s">
        <v>2356</v>
      </c>
      <c r="AI863">
        <v>2</v>
      </c>
      <c r="AK863">
        <v>2</v>
      </c>
      <c r="AL863" s="91">
        <v>25</v>
      </c>
      <c r="AM863" s="93">
        <v>11</v>
      </c>
      <c r="AN863" s="93">
        <v>125</v>
      </c>
      <c r="AO863" s="96">
        <v>74525</v>
      </c>
      <c r="AP863" s="96">
        <f t="shared" si="250"/>
        <v>25011</v>
      </c>
      <c r="AQ863" t="s">
        <v>298</v>
      </c>
      <c r="AR863">
        <f t="shared" si="247"/>
        <v>2574525</v>
      </c>
      <c r="AS863" s="1">
        <v>18</v>
      </c>
      <c r="AU863" s="1"/>
      <c r="AX863" s="117"/>
    </row>
    <row r="864" spans="1:50" ht="14" hidden="1" customHeight="1" outlineLevel="1" x14ac:dyDescent="0.2">
      <c r="A864" s="54" t="s">
        <v>1111</v>
      </c>
      <c r="B864" s="9" t="s">
        <v>558</v>
      </c>
      <c r="C864" s="1">
        <f t="shared" si="240"/>
        <v>2608</v>
      </c>
      <c r="D864" s="7">
        <f>IF(N864&gt;0, RANK(N864,(N864:P864,Q864:AE864)),0)</f>
        <v>1</v>
      </c>
      <c r="E864" s="7">
        <f>IF(O864&gt;0,RANK(O864,(N864:P864,Q864:AE864)),0)</f>
        <v>2</v>
      </c>
      <c r="F864" s="7">
        <f t="shared" si="241"/>
        <v>0</v>
      </c>
      <c r="G864" s="1">
        <f t="shared" si="242"/>
        <v>629</v>
      </c>
      <c r="H864" s="2">
        <f t="shared" si="248"/>
        <v>0.24118098159509202</v>
      </c>
      <c r="I864" s="8"/>
      <c r="J864" s="2">
        <f t="shared" si="243"/>
        <v>0.61579754601226999</v>
      </c>
      <c r="K864" s="2">
        <f t="shared" si="244"/>
        <v>0.37461656441717789</v>
      </c>
      <c r="L864" s="2">
        <f t="shared" si="245"/>
        <v>0</v>
      </c>
      <c r="M864" s="2">
        <f t="shared" si="246"/>
        <v>9.5858895705521197E-3</v>
      </c>
      <c r="N864" s="53">
        <v>1606</v>
      </c>
      <c r="O864" s="53">
        <v>977</v>
      </c>
      <c r="X864" s="53">
        <v>0</v>
      </c>
      <c r="Y864" s="53">
        <v>25</v>
      </c>
      <c r="Z864" s="53"/>
      <c r="AA864" s="53"/>
      <c r="AB864" s="53"/>
      <c r="AG864" t="str">
        <f t="shared" si="249"/>
        <v>Wenham</v>
      </c>
      <c r="AH864" t="s">
        <v>2455</v>
      </c>
      <c r="AI864">
        <v>6</v>
      </c>
      <c r="AK864">
        <v>2</v>
      </c>
      <c r="AL864" s="91">
        <v>25</v>
      </c>
      <c r="AM864" s="93">
        <v>9</v>
      </c>
      <c r="AN864" s="93">
        <v>165</v>
      </c>
      <c r="AO864" s="96">
        <v>74595</v>
      </c>
      <c r="AP864" s="96">
        <f t="shared" si="250"/>
        <v>25009</v>
      </c>
      <c r="AQ864" t="s">
        <v>298</v>
      </c>
      <c r="AR864">
        <f t="shared" si="247"/>
        <v>2574595</v>
      </c>
      <c r="AS864" s="1">
        <v>39</v>
      </c>
      <c r="AU864" s="1"/>
      <c r="AX864" s="117"/>
    </row>
    <row r="865" spans="1:50" ht="14" hidden="1" customHeight="1" outlineLevel="1" x14ac:dyDescent="0.2">
      <c r="A865" s="54" t="s">
        <v>1239</v>
      </c>
      <c r="B865" s="9" t="s">
        <v>558</v>
      </c>
      <c r="C865" s="1">
        <f t="shared" ref="C865:C896" si="251">SUM(N865:AE865)</f>
        <v>4754</v>
      </c>
      <c r="D865" s="7">
        <f>IF(N865&gt;0, RANK(N865,(N865:P865,Q865:AE865)),0)</f>
        <v>1</v>
      </c>
      <c r="E865" s="7">
        <f>IF(O865&gt;0,RANK(O865,(N865:P865,Q865:AE865)),0)</f>
        <v>2</v>
      </c>
      <c r="F865" s="7">
        <f t="shared" ref="F865:F896" si="252">IF(P865&gt;0,RANK(P865,(N865:AE865)),0)</f>
        <v>0</v>
      </c>
      <c r="G865" s="1">
        <f t="shared" ref="G865:G896" si="253">IF(C865&gt;0,MAX(N865:Z865)-LARGE(N865:Z865,2),0)</f>
        <v>797</v>
      </c>
      <c r="H865" s="2">
        <f t="shared" si="248"/>
        <v>0.16764829617164492</v>
      </c>
      <c r="I865" s="8"/>
      <c r="J865" s="2">
        <f t="shared" ref="J865:J896" si="254">IF(C865=0,"-",N865/C865)</f>
        <v>0.57656710138830458</v>
      </c>
      <c r="K865" s="2">
        <f t="shared" ref="K865:K896" si="255">IF(C865=0,"-",O865/C865)</f>
        <v>0.40891880521665963</v>
      </c>
      <c r="L865" s="2">
        <f t="shared" ref="L865:L896" si="256">IF(C865=0,"-",P865/C865)</f>
        <v>0</v>
      </c>
      <c r="M865" s="2">
        <f t="shared" ref="M865:M896" si="257">IF(C865=0,"-",(1-J865-K865-L865))</f>
        <v>1.4514093395035788E-2</v>
      </c>
      <c r="N865" s="53">
        <v>2741</v>
      </c>
      <c r="O865" s="53">
        <v>1944</v>
      </c>
      <c r="X865" s="53">
        <v>24</v>
      </c>
      <c r="Y865" s="53">
        <v>45</v>
      </c>
      <c r="Z865" s="53"/>
      <c r="AA865" s="53"/>
      <c r="AB865" s="53"/>
      <c r="AG865" t="str">
        <f t="shared" si="249"/>
        <v>West Boylston</v>
      </c>
      <c r="AH865" s="9" t="s">
        <v>955</v>
      </c>
      <c r="AI865">
        <v>2</v>
      </c>
      <c r="AK865">
        <v>2</v>
      </c>
      <c r="AL865" s="91">
        <v>25</v>
      </c>
      <c r="AM865" s="93">
        <v>27</v>
      </c>
      <c r="AN865" s="93">
        <v>280</v>
      </c>
      <c r="AO865" s="96">
        <v>75155</v>
      </c>
      <c r="AP865" s="96">
        <f t="shared" si="250"/>
        <v>25027</v>
      </c>
      <c r="AQ865" t="s">
        <v>298</v>
      </c>
      <c r="AR865">
        <f t="shared" ref="AR865:AR895" si="258">AL865*100000+AO865</f>
        <v>2575155</v>
      </c>
      <c r="AS865" s="1">
        <v>92</v>
      </c>
      <c r="AU865" s="1"/>
      <c r="AX865" s="117"/>
    </row>
    <row r="866" spans="1:50" ht="14" hidden="1" customHeight="1" outlineLevel="1" x14ac:dyDescent="0.2">
      <c r="A866" s="54" t="s">
        <v>2463</v>
      </c>
      <c r="B866" s="9" t="s">
        <v>558</v>
      </c>
      <c r="C866" s="1">
        <f t="shared" si="251"/>
        <v>4525</v>
      </c>
      <c r="D866" s="7">
        <f>IF(N866&gt;0, RANK(N866,(N866:P866,Q866:AE866)),0)</f>
        <v>1</v>
      </c>
      <c r="E866" s="7">
        <f>IF(O866&gt;0,RANK(O866,(N866:P866,Q866:AE866)),0)</f>
        <v>2</v>
      </c>
      <c r="F866" s="7">
        <f t="shared" si="252"/>
        <v>0</v>
      </c>
      <c r="G866" s="1">
        <f t="shared" si="253"/>
        <v>62</v>
      </c>
      <c r="H866" s="2">
        <f t="shared" si="248"/>
        <v>1.3701657458563535E-2</v>
      </c>
      <c r="I866" s="8"/>
      <c r="J866" s="2">
        <f t="shared" si="254"/>
        <v>0.50099447513812156</v>
      </c>
      <c r="K866" s="2">
        <f t="shared" si="255"/>
        <v>0.48729281767955801</v>
      </c>
      <c r="L866" s="2">
        <f t="shared" si="256"/>
        <v>0</v>
      </c>
      <c r="M866" s="2">
        <f t="shared" si="257"/>
        <v>1.1712707182320425E-2</v>
      </c>
      <c r="N866" s="53">
        <v>2267</v>
      </c>
      <c r="O866" s="53">
        <v>2205</v>
      </c>
      <c r="X866" s="53">
        <v>5</v>
      </c>
      <c r="Y866" s="53">
        <v>48</v>
      </c>
      <c r="Z866" s="53"/>
      <c r="AA866" s="53"/>
      <c r="AB866" s="53"/>
      <c r="AG866" t="str">
        <f t="shared" si="249"/>
        <v>West Bridgewater</v>
      </c>
      <c r="AH866" t="s">
        <v>529</v>
      </c>
      <c r="AI866">
        <v>8</v>
      </c>
      <c r="AK866">
        <v>2</v>
      </c>
      <c r="AL866" s="91">
        <v>25</v>
      </c>
      <c r="AM866" s="93">
        <v>23</v>
      </c>
      <c r="AN866" s="93">
        <v>130</v>
      </c>
      <c r="AO866" s="96">
        <v>75260</v>
      </c>
      <c r="AP866" s="96">
        <f t="shared" si="250"/>
        <v>25023</v>
      </c>
      <c r="AQ866" t="s">
        <v>298</v>
      </c>
      <c r="AR866">
        <f t="shared" si="258"/>
        <v>2575260</v>
      </c>
      <c r="AS866" s="1">
        <v>140</v>
      </c>
      <c r="AU866" s="1"/>
      <c r="AX866" s="117"/>
    </row>
    <row r="867" spans="1:50" ht="14" hidden="1" customHeight="1" outlineLevel="1" x14ac:dyDescent="0.2">
      <c r="A867" s="54" t="s">
        <v>2464</v>
      </c>
      <c r="B867" s="9" t="s">
        <v>558</v>
      </c>
      <c r="C867" s="1">
        <f t="shared" si="251"/>
        <v>2269</v>
      </c>
      <c r="D867" s="7">
        <f>IF(N867&gt;0, RANK(N867,(N867:P867,Q867:AE867)),0)</f>
        <v>1</v>
      </c>
      <c r="E867" s="7">
        <f>IF(O867&gt;0,RANK(O867,(N867:P867,Q867:AE867)),0)</f>
        <v>2</v>
      </c>
      <c r="F867" s="7">
        <f t="shared" si="252"/>
        <v>0</v>
      </c>
      <c r="G867" s="1">
        <f t="shared" si="253"/>
        <v>63</v>
      </c>
      <c r="H867" s="2">
        <f t="shared" si="248"/>
        <v>2.7765535478184222E-2</v>
      </c>
      <c r="I867" s="8"/>
      <c r="J867" s="2">
        <f t="shared" si="254"/>
        <v>0.50771264874394006</v>
      </c>
      <c r="K867" s="2">
        <f t="shared" si="255"/>
        <v>0.47994711326575584</v>
      </c>
      <c r="L867" s="2">
        <f t="shared" si="256"/>
        <v>0</v>
      </c>
      <c r="M867" s="2">
        <f t="shared" si="257"/>
        <v>1.2340237990304093E-2</v>
      </c>
      <c r="N867" s="53">
        <v>1152</v>
      </c>
      <c r="O867" s="53">
        <v>1089</v>
      </c>
      <c r="X867" s="53">
        <v>2</v>
      </c>
      <c r="Y867" s="53">
        <v>26</v>
      </c>
      <c r="Z867" s="53"/>
      <c r="AA867" s="53"/>
      <c r="AB867" s="53"/>
      <c r="AG867" t="str">
        <f t="shared" si="249"/>
        <v>West Brookfield</v>
      </c>
      <c r="AH867" s="9" t="s">
        <v>955</v>
      </c>
      <c r="AI867">
        <v>2</v>
      </c>
      <c r="AK867">
        <v>2</v>
      </c>
      <c r="AL867" s="91">
        <v>25</v>
      </c>
      <c r="AM867" s="93">
        <v>27</v>
      </c>
      <c r="AN867" s="93">
        <v>285</v>
      </c>
      <c r="AO867" s="96">
        <v>75400</v>
      </c>
      <c r="AP867" s="96">
        <f t="shared" si="250"/>
        <v>25027</v>
      </c>
      <c r="AQ867" t="s">
        <v>298</v>
      </c>
      <c r="AR867">
        <f t="shared" si="258"/>
        <v>2575400</v>
      </c>
      <c r="AS867" s="1">
        <v>64</v>
      </c>
      <c r="AU867" s="1"/>
      <c r="AX867" s="117"/>
    </row>
    <row r="868" spans="1:50" ht="14" hidden="1" customHeight="1" outlineLevel="1" x14ac:dyDescent="0.2">
      <c r="A868" s="54" t="s">
        <v>1617</v>
      </c>
      <c r="B868" s="9" t="s">
        <v>558</v>
      </c>
      <c r="C868" s="1">
        <f t="shared" si="251"/>
        <v>3235</v>
      </c>
      <c r="D868" s="7">
        <f>IF(N868&gt;0, RANK(N868,(N868:P868,Q868:AE868)),0)</f>
        <v>1</v>
      </c>
      <c r="E868" s="7">
        <f>IF(O868&gt;0,RANK(O868,(N868:P868,Q868:AE868)),0)</f>
        <v>2</v>
      </c>
      <c r="F868" s="7">
        <f t="shared" si="252"/>
        <v>0</v>
      </c>
      <c r="G868" s="1">
        <f t="shared" si="253"/>
        <v>785</v>
      </c>
      <c r="H868" s="2">
        <f t="shared" si="248"/>
        <v>0.24265842349304481</v>
      </c>
      <c r="I868" s="8"/>
      <c r="J868" s="2">
        <f t="shared" si="254"/>
        <v>0.61792890262751154</v>
      </c>
      <c r="K868" s="2">
        <f t="shared" si="255"/>
        <v>0.37527047913446676</v>
      </c>
      <c r="L868" s="2">
        <f t="shared" si="256"/>
        <v>0</v>
      </c>
      <c r="M868" s="2">
        <f t="shared" si="257"/>
        <v>6.800618238021694E-3</v>
      </c>
      <c r="N868" s="53">
        <v>1999</v>
      </c>
      <c r="O868" s="53">
        <v>1214</v>
      </c>
      <c r="X868" s="53">
        <v>0</v>
      </c>
      <c r="Y868" s="53">
        <v>22</v>
      </c>
      <c r="Z868" s="53"/>
      <c r="AA868" s="53"/>
      <c r="AB868" s="53"/>
      <c r="AG868" t="str">
        <f t="shared" si="249"/>
        <v>West Newbury</v>
      </c>
      <c r="AH868" t="s">
        <v>2455</v>
      </c>
      <c r="AI868">
        <v>6</v>
      </c>
      <c r="AK868">
        <v>2</v>
      </c>
      <c r="AL868" s="91">
        <v>25</v>
      </c>
      <c r="AM868" s="93">
        <v>9</v>
      </c>
      <c r="AN868" s="93">
        <v>170</v>
      </c>
      <c r="AO868" s="96">
        <v>77150</v>
      </c>
      <c r="AP868" s="96">
        <f t="shared" si="250"/>
        <v>25009</v>
      </c>
      <c r="AQ868" t="s">
        <v>298</v>
      </c>
      <c r="AR868">
        <f t="shared" si="258"/>
        <v>2577150</v>
      </c>
      <c r="AS868" s="1">
        <v>63</v>
      </c>
      <c r="AU868" s="1"/>
      <c r="AX868" s="117"/>
    </row>
    <row r="869" spans="1:50" ht="14" hidden="1" customHeight="1" outlineLevel="1" x14ac:dyDescent="0.2">
      <c r="A869" s="54" t="s">
        <v>684</v>
      </c>
      <c r="B869" s="9" t="s">
        <v>558</v>
      </c>
      <c r="C869" s="1">
        <f t="shared" si="251"/>
        <v>13193</v>
      </c>
      <c r="D869" s="7">
        <f>IF(N869&gt;0, RANK(N869,(N869:P869,Q869:AE869)),0)</f>
        <v>1</v>
      </c>
      <c r="E869" s="7">
        <f>IF(O869&gt;0,RANK(O869,(N869:P869,Q869:AE869)),0)</f>
        <v>2</v>
      </c>
      <c r="F869" s="7">
        <f t="shared" si="252"/>
        <v>0</v>
      </c>
      <c r="G869" s="1">
        <f t="shared" si="253"/>
        <v>1179</v>
      </c>
      <c r="H869" s="2">
        <f t="shared" si="248"/>
        <v>8.9365572652164021E-2</v>
      </c>
      <c r="I869" s="8"/>
      <c r="J869" s="2">
        <f t="shared" si="254"/>
        <v>0.53687561585689381</v>
      </c>
      <c r="K869" s="2">
        <f t="shared" si="255"/>
        <v>0.44751004320472976</v>
      </c>
      <c r="L869" s="2">
        <f t="shared" si="256"/>
        <v>0</v>
      </c>
      <c r="M869" s="2">
        <f t="shared" si="257"/>
        <v>1.5614340938376436E-2</v>
      </c>
      <c r="N869" s="53">
        <v>7083</v>
      </c>
      <c r="O869" s="53">
        <v>5904</v>
      </c>
      <c r="X869" s="53">
        <v>3</v>
      </c>
      <c r="Y869" s="53">
        <v>203</v>
      </c>
      <c r="Z869" s="53"/>
      <c r="AA869" s="53"/>
      <c r="AB869" s="53"/>
      <c r="AG869" t="str">
        <f t="shared" si="249"/>
        <v>West Springfield</v>
      </c>
      <c r="AH869" t="s">
        <v>130</v>
      </c>
      <c r="AI869">
        <v>1</v>
      </c>
      <c r="AK869">
        <v>2</v>
      </c>
      <c r="AL869" s="91">
        <v>25</v>
      </c>
      <c r="AM869" s="93">
        <v>13</v>
      </c>
      <c r="AN869" s="93">
        <v>110</v>
      </c>
      <c r="AO869" s="96">
        <v>77850</v>
      </c>
      <c r="AP869" s="96">
        <f t="shared" si="250"/>
        <v>25013</v>
      </c>
      <c r="AQ869" t="s">
        <v>1921</v>
      </c>
      <c r="AR869">
        <f t="shared" si="258"/>
        <v>2577850</v>
      </c>
      <c r="AS869" s="1">
        <v>408</v>
      </c>
      <c r="AU869" s="1"/>
      <c r="AX869" s="117"/>
    </row>
    <row r="870" spans="1:50" ht="14" hidden="1" customHeight="1" outlineLevel="1" x14ac:dyDescent="0.2">
      <c r="A870" s="54" t="s">
        <v>882</v>
      </c>
      <c r="B870" s="9" t="s">
        <v>558</v>
      </c>
      <c r="C870" s="1">
        <f t="shared" si="251"/>
        <v>955</v>
      </c>
      <c r="D870" s="7">
        <f>IF(N870&gt;0, RANK(N870,(N870:P870,Q870:AE870)),0)</f>
        <v>1</v>
      </c>
      <c r="E870" s="7">
        <f>IF(O870&gt;0,RANK(O870,(N870:P870,Q870:AE870)),0)</f>
        <v>2</v>
      </c>
      <c r="F870" s="7">
        <f t="shared" si="252"/>
        <v>0</v>
      </c>
      <c r="G870" s="1">
        <f t="shared" si="253"/>
        <v>617</v>
      </c>
      <c r="H870" s="2">
        <f t="shared" si="248"/>
        <v>0.64607329842931938</v>
      </c>
      <c r="I870" s="8"/>
      <c r="J870" s="2">
        <f t="shared" si="254"/>
        <v>0.81989528795811517</v>
      </c>
      <c r="K870" s="2">
        <f t="shared" si="255"/>
        <v>0.17382198952879582</v>
      </c>
      <c r="L870" s="2">
        <f t="shared" si="256"/>
        <v>0</v>
      </c>
      <c r="M870" s="2">
        <f t="shared" si="257"/>
        <v>6.2827225130890063E-3</v>
      </c>
      <c r="N870" s="53">
        <v>783</v>
      </c>
      <c r="O870" s="53">
        <v>166</v>
      </c>
      <c r="X870" s="53">
        <v>6</v>
      </c>
      <c r="Y870" s="53">
        <v>0</v>
      </c>
      <c r="Z870" s="53"/>
      <c r="AA870" s="53"/>
      <c r="AB870" s="53"/>
      <c r="AG870" t="str">
        <f t="shared" si="249"/>
        <v>West Stockbridge</v>
      </c>
      <c r="AH870" t="s">
        <v>1310</v>
      </c>
      <c r="AI870">
        <v>1</v>
      </c>
      <c r="AK870">
        <v>2</v>
      </c>
      <c r="AL870" s="91">
        <v>25</v>
      </c>
      <c r="AM870" s="93">
        <v>3</v>
      </c>
      <c r="AN870" s="93">
        <v>150</v>
      </c>
      <c r="AO870" s="96">
        <v>77990</v>
      </c>
      <c r="AP870" s="96">
        <f t="shared" si="250"/>
        <v>25003</v>
      </c>
      <c r="AQ870" t="s">
        <v>298</v>
      </c>
      <c r="AR870">
        <f t="shared" si="258"/>
        <v>2577990</v>
      </c>
      <c r="AS870" s="1">
        <v>20</v>
      </c>
      <c r="AU870" s="1"/>
      <c r="AX870" s="117"/>
    </row>
    <row r="871" spans="1:50" ht="14" hidden="1" customHeight="1" outlineLevel="1" x14ac:dyDescent="0.2">
      <c r="A871" s="54" t="s">
        <v>99</v>
      </c>
      <c r="B871" s="9" t="s">
        <v>558</v>
      </c>
      <c r="C871" s="1">
        <f t="shared" si="251"/>
        <v>2261</v>
      </c>
      <c r="D871" s="7">
        <f>IF(N871&gt;0, RANK(N871,(N871:P871,Q871:AE871)),0)</f>
        <v>1</v>
      </c>
      <c r="E871" s="7">
        <f>IF(O871&gt;0,RANK(O871,(N871:P871,Q871:AE871)),0)</f>
        <v>2</v>
      </c>
      <c r="F871" s="7">
        <f t="shared" si="252"/>
        <v>0</v>
      </c>
      <c r="G871" s="1">
        <f t="shared" si="253"/>
        <v>1519</v>
      </c>
      <c r="H871" s="2">
        <f t="shared" si="248"/>
        <v>0.67182662538699689</v>
      </c>
      <c r="I871" s="8"/>
      <c r="J871" s="2">
        <f t="shared" si="254"/>
        <v>0.832375055285272</v>
      </c>
      <c r="K871" s="2">
        <f t="shared" si="255"/>
        <v>0.16054842989827509</v>
      </c>
      <c r="L871" s="2">
        <f t="shared" si="256"/>
        <v>0</v>
      </c>
      <c r="M871" s="2">
        <f t="shared" si="257"/>
        <v>7.0765148164529112E-3</v>
      </c>
      <c r="N871" s="53">
        <v>1882</v>
      </c>
      <c r="O871" s="53">
        <v>363</v>
      </c>
      <c r="X871" s="53">
        <v>1</v>
      </c>
      <c r="Y871" s="53">
        <v>15</v>
      </c>
      <c r="Z871" s="53"/>
      <c r="AA871" s="53"/>
      <c r="AB871" s="53"/>
      <c r="AG871" t="str">
        <f t="shared" si="249"/>
        <v>West Tisbury</v>
      </c>
      <c r="AH871" t="s">
        <v>565</v>
      </c>
      <c r="AI871">
        <v>9</v>
      </c>
      <c r="AK871">
        <v>2</v>
      </c>
      <c r="AL871" s="91">
        <v>25</v>
      </c>
      <c r="AM871" s="93">
        <v>7</v>
      </c>
      <c r="AN871" s="93">
        <v>35</v>
      </c>
      <c r="AO871" s="96">
        <v>78235</v>
      </c>
      <c r="AP871" s="96">
        <f t="shared" si="250"/>
        <v>25007</v>
      </c>
      <c r="AQ871" t="s">
        <v>298</v>
      </c>
      <c r="AR871">
        <f t="shared" si="258"/>
        <v>2578235</v>
      </c>
      <c r="AS871" s="1">
        <v>42</v>
      </c>
      <c r="AU871" s="1"/>
      <c r="AX871" s="117"/>
    </row>
    <row r="872" spans="1:50" ht="14" hidden="1" customHeight="1" outlineLevel="1" x14ac:dyDescent="0.2">
      <c r="A872" s="54" t="s">
        <v>891</v>
      </c>
      <c r="B872" s="9" t="s">
        <v>558</v>
      </c>
      <c r="C872" s="1">
        <f t="shared" si="251"/>
        <v>10502</v>
      </c>
      <c r="D872" s="7">
        <f>IF(N872&gt;0, RANK(N872,(N872:P872,Q872:AE872)),0)</f>
        <v>1</v>
      </c>
      <c r="E872" s="7">
        <f>IF(O872&gt;0,RANK(O872,(N872:P872,Q872:AE872)),0)</f>
        <v>2</v>
      </c>
      <c r="F872" s="7">
        <f t="shared" si="252"/>
        <v>0</v>
      </c>
      <c r="G872" s="1">
        <f t="shared" si="253"/>
        <v>4107</v>
      </c>
      <c r="H872" s="2">
        <f t="shared" si="248"/>
        <v>0.39106836792991811</v>
      </c>
      <c r="I872" s="8"/>
      <c r="J872" s="2">
        <f t="shared" si="254"/>
        <v>0.69272519520091413</v>
      </c>
      <c r="K872" s="2">
        <f t="shared" si="255"/>
        <v>0.30165682727099602</v>
      </c>
      <c r="L872" s="2">
        <f t="shared" si="256"/>
        <v>0</v>
      </c>
      <c r="M872" s="2">
        <f t="shared" si="257"/>
        <v>5.6179775280898459E-3</v>
      </c>
      <c r="N872" s="53">
        <v>7275</v>
      </c>
      <c r="O872" s="53">
        <v>3168</v>
      </c>
      <c r="X872" s="53">
        <v>7</v>
      </c>
      <c r="Y872" s="53">
        <v>52</v>
      </c>
      <c r="Z872" s="53"/>
      <c r="AA872" s="53"/>
      <c r="AB872" s="53"/>
      <c r="AG872" t="str">
        <f t="shared" si="249"/>
        <v>Westborough</v>
      </c>
      <c r="AH872" s="9" t="s">
        <v>955</v>
      </c>
      <c r="AI872">
        <v>2</v>
      </c>
      <c r="AK872">
        <v>2</v>
      </c>
      <c r="AL872" s="91">
        <v>25</v>
      </c>
      <c r="AM872" s="93">
        <v>27</v>
      </c>
      <c r="AN872" s="93">
        <v>275</v>
      </c>
      <c r="AO872" s="96">
        <v>75015</v>
      </c>
      <c r="AP872" s="96">
        <f t="shared" si="250"/>
        <v>25027</v>
      </c>
      <c r="AQ872" t="s">
        <v>298</v>
      </c>
      <c r="AR872">
        <f t="shared" si="258"/>
        <v>2575015</v>
      </c>
      <c r="AS872" s="1">
        <v>196</v>
      </c>
      <c r="AU872" s="1"/>
      <c r="AX872" s="117"/>
    </row>
    <row r="873" spans="1:50" ht="14" hidden="1" customHeight="1" outlineLevel="1" x14ac:dyDescent="0.2">
      <c r="A873" s="54" t="s">
        <v>1702</v>
      </c>
      <c r="B873" s="9" t="s">
        <v>558</v>
      </c>
      <c r="C873" s="1">
        <f t="shared" si="251"/>
        <v>20203</v>
      </c>
      <c r="D873" s="7">
        <f>IF(N873&gt;0, RANK(N873,(N873:P873,Q873:AE873)),0)</f>
        <v>1</v>
      </c>
      <c r="E873" s="7">
        <f>IF(O873&gt;0,RANK(O873,(N873:P873,Q873:AE873)),0)</f>
        <v>2</v>
      </c>
      <c r="F873" s="7">
        <f t="shared" si="252"/>
        <v>0</v>
      </c>
      <c r="G873" s="1">
        <f t="shared" si="253"/>
        <v>72</v>
      </c>
      <c r="H873" s="2">
        <f t="shared" si="248"/>
        <v>3.5638271543830123E-3</v>
      </c>
      <c r="I873" s="8"/>
      <c r="J873" s="2">
        <f t="shared" si="254"/>
        <v>0.4913131713111914</v>
      </c>
      <c r="K873" s="2">
        <f t="shared" si="255"/>
        <v>0.48774934415680837</v>
      </c>
      <c r="L873" s="2">
        <f t="shared" si="256"/>
        <v>0</v>
      </c>
      <c r="M873" s="2">
        <f t="shared" si="257"/>
        <v>2.0937484532000283E-2</v>
      </c>
      <c r="N873" s="53">
        <v>9926</v>
      </c>
      <c r="O873" s="53">
        <v>9854</v>
      </c>
      <c r="X873" s="53">
        <v>29</v>
      </c>
      <c r="Y873" s="53">
        <v>394</v>
      </c>
      <c r="Z873" s="53"/>
      <c r="AA873" s="53"/>
      <c r="AB873" s="53"/>
      <c r="AG873" t="str">
        <f t="shared" si="249"/>
        <v>Westfield</v>
      </c>
      <c r="AH873" t="s">
        <v>130</v>
      </c>
      <c r="AI873">
        <v>1</v>
      </c>
      <c r="AK873">
        <v>2</v>
      </c>
      <c r="AL873" s="91">
        <v>25</v>
      </c>
      <c r="AM873" s="93">
        <v>13</v>
      </c>
      <c r="AN873" s="93">
        <v>105</v>
      </c>
      <c r="AO873" s="96">
        <v>76030</v>
      </c>
      <c r="AP873" s="96">
        <f t="shared" si="250"/>
        <v>25013</v>
      </c>
      <c r="AQ873" t="s">
        <v>1921</v>
      </c>
      <c r="AR873">
        <f t="shared" si="258"/>
        <v>2576030</v>
      </c>
      <c r="AS873" s="1">
        <v>581</v>
      </c>
      <c r="AU873" s="1"/>
      <c r="AX873" s="117"/>
    </row>
    <row r="874" spans="1:50" ht="14" hidden="1" customHeight="1" outlineLevel="1" x14ac:dyDescent="0.2">
      <c r="A874" s="54" t="s">
        <v>2405</v>
      </c>
      <c r="B874" s="9" t="s">
        <v>558</v>
      </c>
      <c r="C874" s="1">
        <f t="shared" si="251"/>
        <v>15076</v>
      </c>
      <c r="D874" s="7">
        <f>IF(N874&gt;0, RANK(N874,(N874:P874,Q874:AE874)),0)</f>
        <v>1</v>
      </c>
      <c r="E874" s="7">
        <f>IF(O874&gt;0,RANK(O874,(N874:P874,Q874:AE874)),0)</f>
        <v>2</v>
      </c>
      <c r="F874" s="7">
        <f t="shared" si="252"/>
        <v>0</v>
      </c>
      <c r="G874" s="1">
        <f t="shared" si="253"/>
        <v>4715</v>
      </c>
      <c r="H874" s="2">
        <f t="shared" si="248"/>
        <v>0.31274873971875827</v>
      </c>
      <c r="I874" s="8"/>
      <c r="J874" s="2">
        <f t="shared" si="254"/>
        <v>0.65269302202175639</v>
      </c>
      <c r="K874" s="2">
        <f t="shared" si="255"/>
        <v>0.33994428230299817</v>
      </c>
      <c r="L874" s="2">
        <f t="shared" si="256"/>
        <v>0</v>
      </c>
      <c r="M874" s="2">
        <f t="shared" si="257"/>
        <v>7.3626956752454453E-3</v>
      </c>
      <c r="N874" s="53">
        <v>9840</v>
      </c>
      <c r="O874" s="53">
        <v>5125</v>
      </c>
      <c r="X874" s="53">
        <v>84</v>
      </c>
      <c r="Y874" s="53">
        <v>27</v>
      </c>
      <c r="Z874" s="53"/>
      <c r="AA874" s="53"/>
      <c r="AB874" s="53"/>
      <c r="AG874" t="str">
        <f t="shared" si="249"/>
        <v>Westford</v>
      </c>
      <c r="AH874" t="s">
        <v>1547</v>
      </c>
      <c r="AI874">
        <v>3</v>
      </c>
      <c r="AK874">
        <v>2</v>
      </c>
      <c r="AL874" s="91">
        <v>25</v>
      </c>
      <c r="AM874" s="93">
        <v>17</v>
      </c>
      <c r="AN874" s="93">
        <v>250</v>
      </c>
      <c r="AO874" s="96">
        <v>76135</v>
      </c>
      <c r="AP874" s="96">
        <f t="shared" si="250"/>
        <v>25017</v>
      </c>
      <c r="AQ874" t="s">
        <v>298</v>
      </c>
      <c r="AR874">
        <f t="shared" si="258"/>
        <v>2576135</v>
      </c>
      <c r="AS874" s="1">
        <v>307</v>
      </c>
      <c r="AU874" s="1"/>
      <c r="AX874" s="117"/>
    </row>
    <row r="875" spans="1:50" ht="14" hidden="1" customHeight="1" outlineLevel="1" x14ac:dyDescent="0.2">
      <c r="A875" s="54" t="s">
        <v>842</v>
      </c>
      <c r="B875" s="9" t="s">
        <v>558</v>
      </c>
      <c r="C875" s="1">
        <f t="shared" si="251"/>
        <v>1173</v>
      </c>
      <c r="D875" s="7">
        <f>IF(N875&gt;0, RANK(N875,(N875:P875,Q875:AE875)),0)</f>
        <v>1</v>
      </c>
      <c r="E875" s="7">
        <f>IF(O875&gt;0,RANK(O875,(N875:P875,Q875:AE875)),0)</f>
        <v>2</v>
      </c>
      <c r="F875" s="7">
        <f t="shared" si="252"/>
        <v>0</v>
      </c>
      <c r="G875" s="1">
        <f t="shared" si="253"/>
        <v>324</v>
      </c>
      <c r="H875" s="2">
        <f t="shared" si="248"/>
        <v>0.27621483375959077</v>
      </c>
      <c r="I875" s="8"/>
      <c r="J875" s="2">
        <f t="shared" si="254"/>
        <v>0.63512361466325662</v>
      </c>
      <c r="K875" s="2">
        <f t="shared" si="255"/>
        <v>0.35890878090366579</v>
      </c>
      <c r="L875" s="2">
        <f t="shared" si="256"/>
        <v>0</v>
      </c>
      <c r="M875" s="2">
        <f t="shared" si="257"/>
        <v>5.967604433077589E-3</v>
      </c>
      <c r="N875" s="53">
        <v>745</v>
      </c>
      <c r="O875" s="53">
        <v>421</v>
      </c>
      <c r="X875" s="53">
        <v>0</v>
      </c>
      <c r="Y875" s="53">
        <v>7</v>
      </c>
      <c r="Z875" s="53"/>
      <c r="AA875" s="53"/>
      <c r="AB875" s="53"/>
      <c r="AG875" t="str">
        <f t="shared" si="249"/>
        <v>Westhampton</v>
      </c>
      <c r="AH875" t="s">
        <v>1975</v>
      </c>
      <c r="AI875">
        <v>1</v>
      </c>
      <c r="AK875">
        <v>2</v>
      </c>
      <c r="AL875" s="91">
        <v>25</v>
      </c>
      <c r="AM875" s="93">
        <v>15</v>
      </c>
      <c r="AN875" s="93">
        <v>90</v>
      </c>
      <c r="AO875" s="96">
        <v>76380</v>
      </c>
      <c r="AP875" s="96">
        <f t="shared" si="250"/>
        <v>25015</v>
      </c>
      <c r="AQ875" t="s">
        <v>298</v>
      </c>
      <c r="AR875">
        <f t="shared" si="258"/>
        <v>2576380</v>
      </c>
      <c r="AS875" s="1">
        <v>26</v>
      </c>
      <c r="AU875" s="1"/>
      <c r="AX875" s="117"/>
    </row>
    <row r="876" spans="1:50" ht="14" hidden="1" customHeight="1" outlineLevel="1" x14ac:dyDescent="0.2">
      <c r="A876" s="54" t="s">
        <v>2057</v>
      </c>
      <c r="B876" s="9" t="s">
        <v>558</v>
      </c>
      <c r="C876" s="1">
        <f t="shared" si="251"/>
        <v>5241</v>
      </c>
      <c r="D876" s="7">
        <f>IF(N876&gt;0, RANK(N876,(N876:P876,Q876:AE876)),0)</f>
        <v>1</v>
      </c>
      <c r="E876" s="7">
        <f>IF(O876&gt;0,RANK(O876,(N876:P876,Q876:AE876)),0)</f>
        <v>2</v>
      </c>
      <c r="F876" s="7">
        <f t="shared" si="252"/>
        <v>0</v>
      </c>
      <c r="G876" s="1">
        <f t="shared" si="253"/>
        <v>215</v>
      </c>
      <c r="H876" s="2">
        <f t="shared" si="248"/>
        <v>4.1022705590536154E-2</v>
      </c>
      <c r="I876" s="8"/>
      <c r="J876" s="2">
        <f t="shared" si="254"/>
        <v>0.5044838771226865</v>
      </c>
      <c r="K876" s="2">
        <f t="shared" si="255"/>
        <v>0.46346117153215033</v>
      </c>
      <c r="L876" s="2">
        <f t="shared" si="256"/>
        <v>0</v>
      </c>
      <c r="M876" s="2">
        <f t="shared" si="257"/>
        <v>3.2054951345163174E-2</v>
      </c>
      <c r="N876" s="53">
        <v>2644</v>
      </c>
      <c r="O876" s="53">
        <v>2429</v>
      </c>
      <c r="X876" s="53">
        <v>5</v>
      </c>
      <c r="Y876" s="53">
        <v>163</v>
      </c>
      <c r="Z876" s="53"/>
      <c r="AA876" s="53"/>
      <c r="AB876" s="53"/>
      <c r="AG876" t="str">
        <f t="shared" si="249"/>
        <v>Westminster</v>
      </c>
      <c r="AH876" s="9" t="s">
        <v>955</v>
      </c>
      <c r="AI876">
        <v>3</v>
      </c>
      <c r="AK876">
        <v>2</v>
      </c>
      <c r="AL876" s="91">
        <v>25</v>
      </c>
      <c r="AM876" s="93">
        <v>27</v>
      </c>
      <c r="AN876" s="93">
        <v>290</v>
      </c>
      <c r="AO876" s="96">
        <v>77010</v>
      </c>
      <c r="AP876" s="96">
        <f t="shared" si="250"/>
        <v>25027</v>
      </c>
      <c r="AQ876" t="s">
        <v>298</v>
      </c>
      <c r="AR876">
        <f t="shared" si="258"/>
        <v>2577010</v>
      </c>
      <c r="AS876" s="1">
        <v>92</v>
      </c>
      <c r="AU876" s="1"/>
      <c r="AX876" s="117"/>
    </row>
    <row r="877" spans="1:50" ht="14" hidden="1" customHeight="1" outlineLevel="1" x14ac:dyDescent="0.2">
      <c r="A877" s="54" t="s">
        <v>1382</v>
      </c>
      <c r="B877" s="9" t="s">
        <v>558</v>
      </c>
      <c r="C877" s="1">
        <f t="shared" si="251"/>
        <v>6996</v>
      </c>
      <c r="D877" s="7">
        <f>IF(N877&gt;0, RANK(N877,(N877:P877,Q877:AE877)),0)</f>
        <v>1</v>
      </c>
      <c r="E877" s="7">
        <f>IF(O877&gt;0,RANK(O877,(N877:P877,Q877:AE877)),0)</f>
        <v>2</v>
      </c>
      <c r="F877" s="7">
        <f t="shared" si="252"/>
        <v>0</v>
      </c>
      <c r="G877" s="1">
        <f t="shared" si="253"/>
        <v>2474</v>
      </c>
      <c r="H877" s="2">
        <f t="shared" ref="H877:H940" si="259">IF(C877&gt;0,G877/C877,0)</f>
        <v>0.35363064608347627</v>
      </c>
      <c r="I877" s="8"/>
      <c r="J877" s="2">
        <f t="shared" si="254"/>
        <v>0.67352773013150369</v>
      </c>
      <c r="K877" s="2">
        <f t="shared" si="255"/>
        <v>0.31989708404802747</v>
      </c>
      <c r="L877" s="2">
        <f t="shared" si="256"/>
        <v>0</v>
      </c>
      <c r="M877" s="2">
        <f t="shared" si="257"/>
        <v>6.5751858204688429E-3</v>
      </c>
      <c r="N877" s="53">
        <v>4712</v>
      </c>
      <c r="O877" s="53">
        <v>2238</v>
      </c>
      <c r="X877" s="53">
        <v>10</v>
      </c>
      <c r="Y877" s="53">
        <v>36</v>
      </c>
      <c r="Z877" s="53"/>
      <c r="AA877" s="53"/>
      <c r="AB877" s="53"/>
      <c r="AG877" t="str">
        <f t="shared" ref="AG877:AG936" si="260">A877</f>
        <v>Weston</v>
      </c>
      <c r="AH877" t="s">
        <v>1547</v>
      </c>
      <c r="AI877">
        <v>5</v>
      </c>
      <c r="AK877">
        <v>2</v>
      </c>
      <c r="AL877" s="91">
        <v>25</v>
      </c>
      <c r="AM877" s="93">
        <v>17</v>
      </c>
      <c r="AN877" s="93">
        <v>255</v>
      </c>
      <c r="AO877" s="96">
        <v>77255</v>
      </c>
      <c r="AP877" s="96">
        <f t="shared" si="250"/>
        <v>25017</v>
      </c>
      <c r="AQ877" t="s">
        <v>298</v>
      </c>
      <c r="AR877">
        <f t="shared" si="258"/>
        <v>2577255</v>
      </c>
      <c r="AS877" s="1">
        <v>144</v>
      </c>
      <c r="AU877" s="1"/>
      <c r="AX877" s="117"/>
    </row>
    <row r="878" spans="1:50" ht="14" hidden="1" customHeight="1" outlineLevel="1" x14ac:dyDescent="0.2">
      <c r="A878" s="54" t="s">
        <v>843</v>
      </c>
      <c r="B878" s="9" t="s">
        <v>558</v>
      </c>
      <c r="C878" s="1">
        <f t="shared" si="251"/>
        <v>10255</v>
      </c>
      <c r="D878" s="7">
        <f>IF(N878&gt;0, RANK(N878,(N878:P878,Q878:AE878)),0)</f>
        <v>1</v>
      </c>
      <c r="E878" s="7">
        <f>IF(O878&gt;0,RANK(O878,(N878:P878,Q878:AE878)),0)</f>
        <v>2</v>
      </c>
      <c r="F878" s="7">
        <f t="shared" si="252"/>
        <v>0</v>
      </c>
      <c r="G878" s="1">
        <f t="shared" si="253"/>
        <v>869</v>
      </c>
      <c r="H878" s="2">
        <f t="shared" si="259"/>
        <v>8.473915163334958E-2</v>
      </c>
      <c r="I878" s="8"/>
      <c r="J878" s="2">
        <f t="shared" si="254"/>
        <v>0.53866406630911745</v>
      </c>
      <c r="K878" s="2">
        <f t="shared" si="255"/>
        <v>0.4539249146757679</v>
      </c>
      <c r="L878" s="2">
        <f t="shared" si="256"/>
        <v>0</v>
      </c>
      <c r="M878" s="2">
        <f t="shared" si="257"/>
        <v>7.4110190151146504E-3</v>
      </c>
      <c r="N878" s="53">
        <v>5524</v>
      </c>
      <c r="O878" s="53">
        <v>4655</v>
      </c>
      <c r="X878" s="53">
        <v>25</v>
      </c>
      <c r="Y878" s="53">
        <v>51</v>
      </c>
      <c r="Z878" s="53"/>
      <c r="AA878" s="53"/>
      <c r="AB878" s="53"/>
      <c r="AG878" t="str">
        <f t="shared" si="260"/>
        <v>Westport</v>
      </c>
      <c r="AH878" t="s">
        <v>1961</v>
      </c>
      <c r="AI878">
        <v>9</v>
      </c>
      <c r="AK878">
        <v>2</v>
      </c>
      <c r="AL878" s="91">
        <v>25</v>
      </c>
      <c r="AM878" s="93">
        <v>5</v>
      </c>
      <c r="AN878" s="93">
        <v>100</v>
      </c>
      <c r="AO878" s="96">
        <v>77570</v>
      </c>
      <c r="AP878" s="96">
        <f t="shared" si="250"/>
        <v>25005</v>
      </c>
      <c r="AQ878" t="s">
        <v>298</v>
      </c>
      <c r="AR878">
        <f t="shared" si="258"/>
        <v>2577570</v>
      </c>
      <c r="AS878" s="1">
        <v>371</v>
      </c>
      <c r="AU878" s="1"/>
      <c r="AX878" s="117"/>
    </row>
    <row r="879" spans="1:50" ht="14" hidden="1" customHeight="1" outlineLevel="1" x14ac:dyDescent="0.2">
      <c r="A879" s="54" t="s">
        <v>1237</v>
      </c>
      <c r="B879" s="9" t="s">
        <v>558</v>
      </c>
      <c r="C879" s="1">
        <f t="shared" si="251"/>
        <v>10366</v>
      </c>
      <c r="D879" s="7">
        <f>IF(N879&gt;0, RANK(N879,(N879:P879,Q879:AE879)),0)</f>
        <v>1</v>
      </c>
      <c r="E879" s="7">
        <f>IF(O879&gt;0,RANK(O879,(N879:P879,Q879:AE879)),0)</f>
        <v>2</v>
      </c>
      <c r="F879" s="7">
        <f t="shared" si="252"/>
        <v>0</v>
      </c>
      <c r="G879" s="1">
        <f t="shared" si="253"/>
        <v>2383</v>
      </c>
      <c r="H879" s="2">
        <f t="shared" si="259"/>
        <v>0.22988616631294617</v>
      </c>
      <c r="I879" s="8"/>
      <c r="J879" s="2">
        <f t="shared" si="254"/>
        <v>0.6120972409801273</v>
      </c>
      <c r="K879" s="2">
        <f t="shared" si="255"/>
        <v>0.38221107466718118</v>
      </c>
      <c r="L879" s="2">
        <f t="shared" si="256"/>
        <v>0</v>
      </c>
      <c r="M879" s="2">
        <f t="shared" si="257"/>
        <v>5.6916843526915173E-3</v>
      </c>
      <c r="N879" s="53">
        <v>6345</v>
      </c>
      <c r="O879" s="53">
        <v>3962</v>
      </c>
      <c r="X879" s="53">
        <v>8</v>
      </c>
      <c r="Y879" s="53">
        <v>51</v>
      </c>
      <c r="Z879" s="53"/>
      <c r="AA879" s="53"/>
      <c r="AB879" s="53"/>
      <c r="AG879" t="str">
        <f t="shared" si="260"/>
        <v>Westwood</v>
      </c>
      <c r="AH879" t="s">
        <v>2285</v>
      </c>
      <c r="AI879">
        <v>8</v>
      </c>
      <c r="AK879">
        <v>2</v>
      </c>
      <c r="AL879" s="91">
        <v>25</v>
      </c>
      <c r="AM879" s="93">
        <v>21</v>
      </c>
      <c r="AN879" s="93">
        <v>130</v>
      </c>
      <c r="AO879" s="96">
        <v>78690</v>
      </c>
      <c r="AP879" s="96">
        <f t="shared" si="250"/>
        <v>25021</v>
      </c>
      <c r="AQ879" t="s">
        <v>298</v>
      </c>
      <c r="AR879">
        <f t="shared" si="258"/>
        <v>2578690</v>
      </c>
      <c r="AS879" s="1">
        <v>273</v>
      </c>
      <c r="AU879" s="1"/>
      <c r="AX879" s="117"/>
    </row>
    <row r="880" spans="1:50" ht="14" hidden="1" customHeight="1" outlineLevel="1" x14ac:dyDescent="0.2">
      <c r="A880" s="54" t="s">
        <v>1787</v>
      </c>
      <c r="B880" s="9" t="s">
        <v>558</v>
      </c>
      <c r="C880" s="1">
        <f t="shared" si="251"/>
        <v>32350</v>
      </c>
      <c r="D880" s="7">
        <f>IF(N880&gt;0, RANK(N880,(N880:P880,Q880:AE880)),0)</f>
        <v>1</v>
      </c>
      <c r="E880" s="7">
        <f>IF(O880&gt;0,RANK(O880,(N880:P880,Q880:AE880)),0)</f>
        <v>2</v>
      </c>
      <c r="F880" s="7">
        <f t="shared" si="252"/>
        <v>0</v>
      </c>
      <c r="G880" s="1">
        <f t="shared" si="253"/>
        <v>6349</v>
      </c>
      <c r="H880" s="2">
        <f t="shared" si="259"/>
        <v>0.19625965996908809</v>
      </c>
      <c r="I880" s="8"/>
      <c r="J880" s="2">
        <f t="shared" si="254"/>
        <v>0.59514683153013914</v>
      </c>
      <c r="K880" s="2">
        <f t="shared" si="255"/>
        <v>0.39888717156105102</v>
      </c>
      <c r="L880" s="2">
        <f t="shared" si="256"/>
        <v>0</v>
      </c>
      <c r="M880" s="2">
        <f t="shared" si="257"/>
        <v>5.9659969088098341E-3</v>
      </c>
      <c r="N880" s="53">
        <v>19253</v>
      </c>
      <c r="O880" s="53">
        <v>12904</v>
      </c>
      <c r="X880" s="53">
        <v>106</v>
      </c>
      <c r="Y880" s="53">
        <v>87</v>
      </c>
      <c r="Z880" s="53"/>
      <c r="AA880" s="53"/>
      <c r="AB880" s="53"/>
      <c r="AG880" t="str">
        <f t="shared" si="260"/>
        <v>Weymouth</v>
      </c>
      <c r="AH880" t="s">
        <v>2285</v>
      </c>
      <c r="AI880">
        <v>8</v>
      </c>
      <c r="AK880">
        <v>2</v>
      </c>
      <c r="AL880" s="91">
        <v>25</v>
      </c>
      <c r="AM880" s="93">
        <v>21</v>
      </c>
      <c r="AN880" s="93">
        <v>135</v>
      </c>
      <c r="AO880" s="96">
        <v>78865</v>
      </c>
      <c r="AP880" s="96">
        <f t="shared" ref="AP880:AP943" si="261">AL880*1000+AM880</f>
        <v>25021</v>
      </c>
      <c r="AQ880" t="s">
        <v>1921</v>
      </c>
      <c r="AR880">
        <f t="shared" si="258"/>
        <v>2578865</v>
      </c>
      <c r="AS880" s="1">
        <v>695</v>
      </c>
      <c r="AU880" s="1"/>
      <c r="AX880" s="117"/>
    </row>
    <row r="881" spans="1:50" ht="14" hidden="1" customHeight="1" outlineLevel="1" x14ac:dyDescent="0.2">
      <c r="A881" s="54" t="s">
        <v>461</v>
      </c>
      <c r="B881" s="9" t="s">
        <v>558</v>
      </c>
      <c r="C881" s="1">
        <f t="shared" si="251"/>
        <v>1097</v>
      </c>
      <c r="D881" s="7">
        <f>IF(N881&gt;0, RANK(N881,(N881:P881,Q881:AE881)),0)</f>
        <v>1</v>
      </c>
      <c r="E881" s="7">
        <f>IF(O881&gt;0,RANK(O881,(N881:P881,Q881:AE881)),0)</f>
        <v>2</v>
      </c>
      <c r="F881" s="7">
        <f t="shared" si="252"/>
        <v>0</v>
      </c>
      <c r="G881" s="1">
        <f t="shared" si="253"/>
        <v>410</v>
      </c>
      <c r="H881" s="2">
        <f t="shared" si="259"/>
        <v>0.37374658158614404</v>
      </c>
      <c r="I881" s="8"/>
      <c r="J881" s="2">
        <f t="shared" si="254"/>
        <v>0.68094804010938925</v>
      </c>
      <c r="K881" s="2">
        <f t="shared" si="255"/>
        <v>0.30720145852324521</v>
      </c>
      <c r="L881" s="2">
        <f t="shared" si="256"/>
        <v>0</v>
      </c>
      <c r="M881" s="2">
        <f t="shared" si="257"/>
        <v>1.185050136736554E-2</v>
      </c>
      <c r="N881" s="53">
        <v>747</v>
      </c>
      <c r="O881" s="53">
        <v>337</v>
      </c>
      <c r="X881" s="53">
        <v>0</v>
      </c>
      <c r="Y881" s="53">
        <v>13</v>
      </c>
      <c r="Z881" s="53"/>
      <c r="AA881" s="53"/>
      <c r="AB881" s="53"/>
      <c r="AG881" t="str">
        <f t="shared" si="260"/>
        <v>Whately</v>
      </c>
      <c r="AH881" t="s">
        <v>2356</v>
      </c>
      <c r="AI881">
        <v>2</v>
      </c>
      <c r="AK881">
        <v>2</v>
      </c>
      <c r="AL881" s="91">
        <v>25</v>
      </c>
      <c r="AM881" s="93">
        <v>11</v>
      </c>
      <c r="AN881" s="93">
        <v>130</v>
      </c>
      <c r="AO881" s="96">
        <v>79110</v>
      </c>
      <c r="AP881" s="96">
        <f t="shared" si="261"/>
        <v>25011</v>
      </c>
      <c r="AQ881" t="s">
        <v>298</v>
      </c>
      <c r="AR881">
        <f t="shared" si="258"/>
        <v>2579110</v>
      </c>
      <c r="AS881" s="1">
        <v>19</v>
      </c>
      <c r="AU881" s="1"/>
      <c r="AX881" s="117"/>
    </row>
    <row r="882" spans="1:50" ht="14" hidden="1" customHeight="1" outlineLevel="1" x14ac:dyDescent="0.2">
      <c r="A882" s="54" t="s">
        <v>808</v>
      </c>
      <c r="B882" s="9" t="s">
        <v>558</v>
      </c>
      <c r="C882" s="1">
        <f t="shared" si="251"/>
        <v>8473</v>
      </c>
      <c r="D882" s="7">
        <f>IF(N882&gt;0, RANK(N882,(N882:P882,Q882:AE882)),0)</f>
        <v>1</v>
      </c>
      <c r="E882" s="7">
        <f>IF(O882&gt;0,RANK(O882,(N882:P882,Q882:AE882)),0)</f>
        <v>2</v>
      </c>
      <c r="F882" s="7">
        <f t="shared" si="252"/>
        <v>0</v>
      </c>
      <c r="G882" s="1">
        <f t="shared" si="253"/>
        <v>852</v>
      </c>
      <c r="H882" s="2">
        <f t="shared" si="259"/>
        <v>0.10055470317479051</v>
      </c>
      <c r="I882" s="8"/>
      <c r="J882" s="2">
        <f t="shared" si="254"/>
        <v>0.54526141862386401</v>
      </c>
      <c r="K882" s="2">
        <f t="shared" si="255"/>
        <v>0.44470671544907353</v>
      </c>
      <c r="L882" s="2">
        <f t="shared" si="256"/>
        <v>0</v>
      </c>
      <c r="M882" s="2">
        <f t="shared" si="257"/>
        <v>1.0031865927062456E-2</v>
      </c>
      <c r="N882" s="53">
        <v>4620</v>
      </c>
      <c r="O882" s="53">
        <v>3768</v>
      </c>
      <c r="X882" s="53">
        <v>22</v>
      </c>
      <c r="Y882" s="53">
        <v>63</v>
      </c>
      <c r="Z882" s="53"/>
      <c r="AA882" s="53"/>
      <c r="AB882" s="53"/>
      <c r="AG882" t="str">
        <f t="shared" si="260"/>
        <v>Whitman</v>
      </c>
      <c r="AH882" t="s">
        <v>529</v>
      </c>
      <c r="AI882">
        <v>8</v>
      </c>
      <c r="AK882">
        <v>2</v>
      </c>
      <c r="AL882" s="91">
        <v>25</v>
      </c>
      <c r="AM882" s="93">
        <v>23</v>
      </c>
      <c r="AN882" s="93">
        <v>135</v>
      </c>
      <c r="AO882" s="96">
        <v>79530</v>
      </c>
      <c r="AP882" s="96">
        <f t="shared" si="261"/>
        <v>25023</v>
      </c>
      <c r="AQ882" t="s">
        <v>298</v>
      </c>
      <c r="AR882">
        <f t="shared" si="258"/>
        <v>2579530</v>
      </c>
      <c r="AS882" s="1">
        <v>206</v>
      </c>
      <c r="AU882" s="1"/>
      <c r="AX882" s="117"/>
    </row>
    <row r="883" spans="1:50" ht="14" hidden="1" customHeight="1" outlineLevel="1" x14ac:dyDescent="0.2">
      <c r="A883" s="54" t="s">
        <v>428</v>
      </c>
      <c r="B883" s="9" t="s">
        <v>558</v>
      </c>
      <c r="C883" s="1">
        <f t="shared" si="251"/>
        <v>9178</v>
      </c>
      <c r="D883" s="7">
        <f>IF(N883&gt;0, RANK(N883,(N883:P883,Q883:AE883)),0)</f>
        <v>1</v>
      </c>
      <c r="E883" s="7">
        <f>IF(O883&gt;0,RANK(O883,(N883:P883,Q883:AE883)),0)</f>
        <v>2</v>
      </c>
      <c r="F883" s="7">
        <f t="shared" si="252"/>
        <v>0</v>
      </c>
      <c r="G883" s="1">
        <f t="shared" si="253"/>
        <v>520</v>
      </c>
      <c r="H883" s="2">
        <f t="shared" si="259"/>
        <v>5.6657223796033995E-2</v>
      </c>
      <c r="I883" s="8"/>
      <c r="J883" s="2">
        <f t="shared" si="254"/>
        <v>0.52168228372194381</v>
      </c>
      <c r="K883" s="2">
        <f t="shared" si="255"/>
        <v>0.46502505992590981</v>
      </c>
      <c r="L883" s="2">
        <f t="shared" si="256"/>
        <v>0</v>
      </c>
      <c r="M883" s="2">
        <f t="shared" si="257"/>
        <v>1.3292656352146381E-2</v>
      </c>
      <c r="N883" s="53">
        <v>4788</v>
      </c>
      <c r="O883" s="53">
        <v>4268</v>
      </c>
      <c r="X883" s="53">
        <v>11</v>
      </c>
      <c r="Y883" s="53">
        <v>111</v>
      </c>
      <c r="Z883" s="53"/>
      <c r="AA883" s="53"/>
      <c r="AB883" s="53"/>
      <c r="AG883" t="str">
        <f t="shared" si="260"/>
        <v>Wilbraham</v>
      </c>
      <c r="AH883" t="s">
        <v>130</v>
      </c>
      <c r="AI883">
        <v>1</v>
      </c>
      <c r="AK883">
        <v>2</v>
      </c>
      <c r="AL883" s="91">
        <v>25</v>
      </c>
      <c r="AM883" s="93">
        <v>13</v>
      </c>
      <c r="AN883" s="93">
        <v>115</v>
      </c>
      <c r="AO883" s="96">
        <v>79740</v>
      </c>
      <c r="AP883" s="96">
        <f t="shared" si="261"/>
        <v>25013</v>
      </c>
      <c r="AQ883" t="s">
        <v>298</v>
      </c>
      <c r="AR883">
        <f t="shared" si="258"/>
        <v>2579740</v>
      </c>
      <c r="AS883" s="1">
        <v>274</v>
      </c>
      <c r="AU883" s="1"/>
      <c r="AX883" s="117"/>
    </row>
    <row r="884" spans="1:50" ht="14" hidden="1" customHeight="1" outlineLevel="1" x14ac:dyDescent="0.2">
      <c r="A884" s="54" t="s">
        <v>2218</v>
      </c>
      <c r="B884" s="9" t="s">
        <v>558</v>
      </c>
      <c r="C884" s="1">
        <f t="shared" si="251"/>
        <v>1813</v>
      </c>
      <c r="D884" s="7">
        <f>IF(N884&gt;0, RANK(N884,(N884:P884,Q884:AE884)),0)</f>
        <v>1</v>
      </c>
      <c r="E884" s="7">
        <f>IF(O884&gt;0,RANK(O884,(N884:P884,Q884:AE884)),0)</f>
        <v>2</v>
      </c>
      <c r="F884" s="7">
        <f t="shared" si="252"/>
        <v>0</v>
      </c>
      <c r="G884" s="1">
        <f t="shared" si="253"/>
        <v>1065</v>
      </c>
      <c r="H884" s="2">
        <f t="shared" si="259"/>
        <v>0.58742415885273025</v>
      </c>
      <c r="I884" s="8"/>
      <c r="J884" s="2">
        <f t="shared" si="254"/>
        <v>0.78819635962493106</v>
      </c>
      <c r="K884" s="2">
        <f t="shared" si="255"/>
        <v>0.20077220077220076</v>
      </c>
      <c r="L884" s="2">
        <f t="shared" si="256"/>
        <v>0</v>
      </c>
      <c r="M884" s="2">
        <f t="shared" si="257"/>
        <v>1.1031439602868176E-2</v>
      </c>
      <c r="N884" s="53">
        <v>1429</v>
      </c>
      <c r="O884" s="53">
        <v>364</v>
      </c>
      <c r="X884" s="53">
        <v>0</v>
      </c>
      <c r="Y884" s="53">
        <v>20</v>
      </c>
      <c r="Z884" s="53"/>
      <c r="AA884" s="53"/>
      <c r="AB884" s="53"/>
      <c r="AG884" t="str">
        <f t="shared" si="260"/>
        <v>Williamsburg</v>
      </c>
      <c r="AH884" t="s">
        <v>1975</v>
      </c>
      <c r="AI884">
        <v>1</v>
      </c>
      <c r="AK884">
        <v>2</v>
      </c>
      <c r="AL884" s="91">
        <v>25</v>
      </c>
      <c r="AM884" s="93">
        <v>15</v>
      </c>
      <c r="AN884" s="93">
        <v>95</v>
      </c>
      <c r="AO884" s="96">
        <v>79915</v>
      </c>
      <c r="AP884" s="96">
        <f t="shared" si="261"/>
        <v>25015</v>
      </c>
      <c r="AQ884" t="s">
        <v>298</v>
      </c>
      <c r="AR884">
        <f t="shared" si="258"/>
        <v>2579915</v>
      </c>
      <c r="AS884" s="1">
        <v>22</v>
      </c>
      <c r="AU884" s="1"/>
      <c r="AX884" s="117"/>
    </row>
    <row r="885" spans="1:50" ht="14" hidden="1" customHeight="1" outlineLevel="1" x14ac:dyDescent="0.2">
      <c r="A885" s="54" t="s">
        <v>291</v>
      </c>
      <c r="B885" s="9" t="s">
        <v>558</v>
      </c>
      <c r="C885" s="1">
        <f t="shared" si="251"/>
        <v>3707</v>
      </c>
      <c r="D885" s="7">
        <f>IF(N885&gt;0, RANK(N885,(N885:P885,Q885:AE885)),0)</f>
        <v>1</v>
      </c>
      <c r="E885" s="7">
        <f>IF(O885&gt;0,RANK(O885,(N885:P885,Q885:AE885)),0)</f>
        <v>2</v>
      </c>
      <c r="F885" s="7">
        <f t="shared" si="252"/>
        <v>0</v>
      </c>
      <c r="G885" s="1">
        <f t="shared" si="253"/>
        <v>2570</v>
      </c>
      <c r="H885" s="2">
        <f t="shared" si="259"/>
        <v>0.69328297814944695</v>
      </c>
      <c r="I885" s="8"/>
      <c r="J885" s="2">
        <f t="shared" si="254"/>
        <v>0.84461828972214725</v>
      </c>
      <c r="K885" s="2">
        <f t="shared" si="255"/>
        <v>0.1513353115727003</v>
      </c>
      <c r="L885" s="2">
        <f t="shared" si="256"/>
        <v>0</v>
      </c>
      <c r="M885" s="2">
        <f t="shared" si="257"/>
        <v>4.046398705152443E-3</v>
      </c>
      <c r="N885" s="53">
        <v>3131</v>
      </c>
      <c r="O885" s="53">
        <v>561</v>
      </c>
      <c r="X885" s="53">
        <v>6</v>
      </c>
      <c r="Y885" s="53">
        <v>9</v>
      </c>
      <c r="Z885" s="53"/>
      <c r="AA885" s="53"/>
      <c r="AB885" s="53"/>
      <c r="AG885" t="str">
        <f t="shared" si="260"/>
        <v>Williamstown</v>
      </c>
      <c r="AH885" t="s">
        <v>1310</v>
      </c>
      <c r="AI885">
        <v>1</v>
      </c>
      <c r="AK885">
        <v>2</v>
      </c>
      <c r="AL885" s="91">
        <v>25</v>
      </c>
      <c r="AM885" s="93">
        <v>3</v>
      </c>
      <c r="AN885" s="93">
        <v>155</v>
      </c>
      <c r="AO885" s="96">
        <v>79985</v>
      </c>
      <c r="AP885" s="96">
        <f t="shared" si="261"/>
        <v>25003</v>
      </c>
      <c r="AQ885" t="s">
        <v>298</v>
      </c>
      <c r="AR885">
        <f t="shared" si="258"/>
        <v>2579985</v>
      </c>
      <c r="AS885" s="1">
        <v>70</v>
      </c>
      <c r="AU885" s="1"/>
      <c r="AX885" s="117"/>
    </row>
    <row r="886" spans="1:50" ht="14" hidden="1" customHeight="1" outlineLevel="1" x14ac:dyDescent="0.2">
      <c r="A886" s="54" t="s">
        <v>1362</v>
      </c>
      <c r="B886" s="9" t="s">
        <v>558</v>
      </c>
      <c r="C886" s="1">
        <f t="shared" si="251"/>
        <v>14607</v>
      </c>
      <c r="D886" s="7">
        <f>IF(N886&gt;0, RANK(N886,(N886:P886,Q886:AE886)),0)</f>
        <v>1</v>
      </c>
      <c r="E886" s="7">
        <f>IF(O886&gt;0,RANK(O886,(N886:P886,Q886:AE886)),0)</f>
        <v>2</v>
      </c>
      <c r="F886" s="7">
        <f t="shared" si="252"/>
        <v>0</v>
      </c>
      <c r="G886" s="1">
        <f t="shared" si="253"/>
        <v>2045</v>
      </c>
      <c r="H886" s="2">
        <f t="shared" si="259"/>
        <v>0.1400013692065448</v>
      </c>
      <c r="I886" s="8"/>
      <c r="J886" s="2">
        <f t="shared" si="254"/>
        <v>0.56541384267816797</v>
      </c>
      <c r="K886" s="2">
        <f t="shared" si="255"/>
        <v>0.4254124734716232</v>
      </c>
      <c r="L886" s="2">
        <f t="shared" si="256"/>
        <v>0</v>
      </c>
      <c r="M886" s="2">
        <f t="shared" si="257"/>
        <v>9.1736838502088358E-3</v>
      </c>
      <c r="N886" s="53">
        <v>8259</v>
      </c>
      <c r="O886" s="53">
        <v>6214</v>
      </c>
      <c r="X886" s="53">
        <v>8</v>
      </c>
      <c r="Y886" s="53">
        <v>126</v>
      </c>
      <c r="Z886" s="53"/>
      <c r="AA886" s="53"/>
      <c r="AB886" s="53"/>
      <c r="AG886" t="str">
        <f t="shared" si="260"/>
        <v>Wilmington</v>
      </c>
      <c r="AH886" t="s">
        <v>1547</v>
      </c>
      <c r="AI886">
        <v>6</v>
      </c>
      <c r="AK886">
        <v>2</v>
      </c>
      <c r="AL886" s="91">
        <v>25</v>
      </c>
      <c r="AM886" s="93">
        <v>17</v>
      </c>
      <c r="AN886" s="93">
        <v>260</v>
      </c>
      <c r="AO886" s="96">
        <v>80230</v>
      </c>
      <c r="AP886" s="96">
        <f t="shared" si="261"/>
        <v>25017</v>
      </c>
      <c r="AQ886" t="s">
        <v>298</v>
      </c>
      <c r="AR886">
        <f t="shared" si="258"/>
        <v>2580230</v>
      </c>
      <c r="AS886" s="1">
        <v>309</v>
      </c>
      <c r="AU886" s="1"/>
      <c r="AX886" s="117"/>
    </row>
    <row r="887" spans="1:50" ht="14" hidden="1" customHeight="1" outlineLevel="1" x14ac:dyDescent="0.2">
      <c r="A887" s="54" t="s">
        <v>52</v>
      </c>
      <c r="B887" s="9" t="s">
        <v>558</v>
      </c>
      <c r="C887" s="1">
        <f t="shared" si="251"/>
        <v>5078</v>
      </c>
      <c r="D887" s="7">
        <f>IF(N887&gt;0, RANK(N887,(N887:P887,Q887:AE887)),0)</f>
        <v>1</v>
      </c>
      <c r="E887" s="7">
        <f>IF(O887&gt;0,RANK(O887,(N887:P887,Q887:AE887)),0)</f>
        <v>2</v>
      </c>
      <c r="F887" s="7">
        <f t="shared" si="252"/>
        <v>0</v>
      </c>
      <c r="G887" s="1">
        <f t="shared" si="253"/>
        <v>1</v>
      </c>
      <c r="H887" s="2">
        <f t="shared" si="259"/>
        <v>1.9692792437967703E-4</v>
      </c>
      <c r="I887" s="8"/>
      <c r="J887" s="2">
        <f t="shared" si="254"/>
        <v>0.48444269397400552</v>
      </c>
      <c r="K887" s="2">
        <f t="shared" si="255"/>
        <v>0.48424576604962583</v>
      </c>
      <c r="L887" s="2">
        <f t="shared" si="256"/>
        <v>0</v>
      </c>
      <c r="M887" s="2">
        <f t="shared" si="257"/>
        <v>3.1311539976368652E-2</v>
      </c>
      <c r="N887" s="53">
        <v>2460</v>
      </c>
      <c r="O887" s="53">
        <v>2459</v>
      </c>
      <c r="X887" s="53">
        <v>16</v>
      </c>
      <c r="Y887" s="53">
        <v>143</v>
      </c>
      <c r="Z887" s="53"/>
      <c r="AA887" s="53"/>
      <c r="AB887" s="53"/>
      <c r="AG887" t="str">
        <f t="shared" si="260"/>
        <v>Winchendon</v>
      </c>
      <c r="AH887" s="9" t="s">
        <v>955</v>
      </c>
      <c r="AK887">
        <v>2</v>
      </c>
      <c r="AL887" s="91">
        <v>25</v>
      </c>
      <c r="AM887" s="93">
        <v>27</v>
      </c>
      <c r="AN887" s="93">
        <v>295</v>
      </c>
      <c r="AO887" s="96">
        <v>80405</v>
      </c>
      <c r="AP887" s="96">
        <f t="shared" si="261"/>
        <v>25027</v>
      </c>
      <c r="AQ887" t="s">
        <v>298</v>
      </c>
      <c r="AR887">
        <f t="shared" si="258"/>
        <v>2580405</v>
      </c>
      <c r="AS887" s="1">
        <v>110</v>
      </c>
      <c r="AU887" s="1"/>
      <c r="AX887" s="117"/>
    </row>
    <row r="888" spans="1:50" ht="14" hidden="1" customHeight="1" outlineLevel="1" x14ac:dyDescent="0.2">
      <c r="A888" s="54" t="s">
        <v>374</v>
      </c>
      <c r="B888" s="9" t="s">
        <v>558</v>
      </c>
      <c r="C888" s="1">
        <f t="shared" si="251"/>
        <v>13614</v>
      </c>
      <c r="D888" s="7">
        <f>IF(N888&gt;0, RANK(N888,(N888:P888,Q888:AE888)),0)</f>
        <v>1</v>
      </c>
      <c r="E888" s="7">
        <f>IF(O888&gt;0,RANK(O888,(N888:P888,Q888:AE888)),0)</f>
        <v>2</v>
      </c>
      <c r="F888" s="7">
        <f t="shared" si="252"/>
        <v>0</v>
      </c>
      <c r="G888" s="1">
        <f t="shared" si="253"/>
        <v>5100</v>
      </c>
      <c r="H888" s="2">
        <f t="shared" si="259"/>
        <v>0.37461436756280297</v>
      </c>
      <c r="I888" s="8"/>
      <c r="J888" s="2">
        <f t="shared" si="254"/>
        <v>0.68444248567650945</v>
      </c>
      <c r="K888" s="2">
        <f t="shared" si="255"/>
        <v>0.30982811811370647</v>
      </c>
      <c r="L888" s="2">
        <f t="shared" si="256"/>
        <v>0</v>
      </c>
      <c r="M888" s="2">
        <f t="shared" si="257"/>
        <v>5.7293962097840767E-3</v>
      </c>
      <c r="N888" s="53">
        <v>9318</v>
      </c>
      <c r="O888" s="53">
        <v>4218</v>
      </c>
      <c r="X888" s="53">
        <v>22</v>
      </c>
      <c r="Y888" s="53">
        <v>56</v>
      </c>
      <c r="Z888" s="53"/>
      <c r="AA888" s="53"/>
      <c r="AB888" s="53"/>
      <c r="AG888" t="str">
        <f t="shared" si="260"/>
        <v>Winchester</v>
      </c>
      <c r="AH888" t="s">
        <v>1547</v>
      </c>
      <c r="AI888">
        <v>5</v>
      </c>
      <c r="AK888">
        <v>2</v>
      </c>
      <c r="AL888" s="91">
        <v>25</v>
      </c>
      <c r="AM888" s="93">
        <v>17</v>
      </c>
      <c r="AN888" s="93">
        <v>265</v>
      </c>
      <c r="AO888" s="96">
        <v>80510</v>
      </c>
      <c r="AP888" s="96">
        <f t="shared" si="261"/>
        <v>25017</v>
      </c>
      <c r="AQ888" t="s">
        <v>298</v>
      </c>
      <c r="AR888">
        <f t="shared" si="258"/>
        <v>2580510</v>
      </c>
      <c r="AS888" s="1">
        <v>358</v>
      </c>
      <c r="AU888" s="1"/>
      <c r="AX888" s="117"/>
    </row>
    <row r="889" spans="1:50" ht="14" hidden="1" customHeight="1" outlineLevel="1" x14ac:dyDescent="0.2">
      <c r="A889" s="54" t="s">
        <v>1485</v>
      </c>
      <c r="B889" s="9" t="s">
        <v>558</v>
      </c>
      <c r="C889" s="1">
        <f t="shared" si="251"/>
        <v>554</v>
      </c>
      <c r="D889" s="7">
        <f>IF(N889&gt;0, RANK(N889,(N889:P889,Q889:AE889)),0)</f>
        <v>1</v>
      </c>
      <c r="E889" s="7">
        <f>IF(O889&gt;0,RANK(O889,(N889:P889,Q889:AE889)),0)</f>
        <v>2</v>
      </c>
      <c r="F889" s="7">
        <f t="shared" si="252"/>
        <v>0</v>
      </c>
      <c r="G889" s="1">
        <f t="shared" si="253"/>
        <v>221</v>
      </c>
      <c r="H889" s="2">
        <f t="shared" si="259"/>
        <v>0.39891696750902528</v>
      </c>
      <c r="I889" s="8"/>
      <c r="J889" s="2">
        <f t="shared" si="254"/>
        <v>0.68953068592057765</v>
      </c>
      <c r="K889" s="2">
        <f t="shared" si="255"/>
        <v>0.29061371841155237</v>
      </c>
      <c r="L889" s="2">
        <f t="shared" si="256"/>
        <v>0</v>
      </c>
      <c r="M889" s="2">
        <f t="shared" si="257"/>
        <v>1.9855595667869985E-2</v>
      </c>
      <c r="N889" s="53">
        <v>382</v>
      </c>
      <c r="O889" s="53">
        <v>161</v>
      </c>
      <c r="X889" s="53">
        <v>0</v>
      </c>
      <c r="Y889" s="53">
        <v>11</v>
      </c>
      <c r="Z889" s="53"/>
      <c r="AA889" s="53"/>
      <c r="AB889" s="53"/>
      <c r="AG889" t="str">
        <f t="shared" si="260"/>
        <v>Windsor</v>
      </c>
      <c r="AH889" t="s">
        <v>1310</v>
      </c>
      <c r="AI889">
        <v>1</v>
      </c>
      <c r="AK889">
        <v>2</v>
      </c>
      <c r="AL889" s="91">
        <v>25</v>
      </c>
      <c r="AM889" s="93">
        <v>3</v>
      </c>
      <c r="AN889" s="93">
        <v>160</v>
      </c>
      <c r="AO889" s="96">
        <v>80685</v>
      </c>
      <c r="AP889" s="96">
        <f t="shared" si="261"/>
        <v>25003</v>
      </c>
      <c r="AQ889" t="s">
        <v>298</v>
      </c>
      <c r="AR889">
        <f t="shared" si="258"/>
        <v>2580685</v>
      </c>
      <c r="AS889" s="1">
        <v>27</v>
      </c>
      <c r="AU889" s="1"/>
      <c r="AX889" s="117"/>
    </row>
    <row r="890" spans="1:50" ht="14" hidden="1" customHeight="1" outlineLevel="1" x14ac:dyDescent="0.2">
      <c r="A890" s="54" t="s">
        <v>985</v>
      </c>
      <c r="B890" s="9" t="s">
        <v>558</v>
      </c>
      <c r="C890" s="1">
        <f t="shared" si="251"/>
        <v>9991</v>
      </c>
      <c r="D890" s="7">
        <f>IF(N890&gt;0, RANK(N890,(N890:P890,Q890:AE890)),0)</f>
        <v>1</v>
      </c>
      <c r="E890" s="7">
        <f>IF(O890&gt;0,RANK(O890,(N890:P890,Q890:AE890)),0)</f>
        <v>2</v>
      </c>
      <c r="F890" s="7">
        <f t="shared" si="252"/>
        <v>0</v>
      </c>
      <c r="G890" s="1">
        <f t="shared" si="253"/>
        <v>3135</v>
      </c>
      <c r="H890" s="2">
        <f t="shared" si="259"/>
        <v>0.31378240416374736</v>
      </c>
      <c r="I890" s="8"/>
      <c r="J890" s="2">
        <f t="shared" si="254"/>
        <v>0.65348813932539285</v>
      </c>
      <c r="K890" s="2">
        <f t="shared" si="255"/>
        <v>0.33970573516164548</v>
      </c>
      <c r="L890" s="2">
        <f t="shared" si="256"/>
        <v>0</v>
      </c>
      <c r="M890" s="2">
        <f t="shared" si="257"/>
        <v>6.8061255129616693E-3</v>
      </c>
      <c r="N890" s="53">
        <v>6529</v>
      </c>
      <c r="O890" s="53">
        <v>3394</v>
      </c>
      <c r="X890" s="53">
        <v>3</v>
      </c>
      <c r="Y890" s="53">
        <v>65</v>
      </c>
      <c r="Z890" s="53"/>
      <c r="AA890" s="53"/>
      <c r="AB890" s="53"/>
      <c r="AG890" t="str">
        <f t="shared" si="260"/>
        <v>Winthrop</v>
      </c>
      <c r="AH890" t="s">
        <v>58</v>
      </c>
      <c r="AI890">
        <v>5</v>
      </c>
      <c r="AK890">
        <v>2</v>
      </c>
      <c r="AL890" s="91">
        <v>25</v>
      </c>
      <c r="AM890" s="93">
        <v>25</v>
      </c>
      <c r="AN890" s="93">
        <v>20</v>
      </c>
      <c r="AO890" s="96">
        <v>80930</v>
      </c>
      <c r="AP890" s="96">
        <f t="shared" si="261"/>
        <v>25025</v>
      </c>
      <c r="AQ890" t="s">
        <v>298</v>
      </c>
      <c r="AR890">
        <f t="shared" si="258"/>
        <v>2580930</v>
      </c>
      <c r="AS890" s="1">
        <v>310</v>
      </c>
      <c r="AU890" s="1"/>
      <c r="AX890" s="117"/>
    </row>
    <row r="891" spans="1:50" ht="14" hidden="1" customHeight="1" outlineLevel="1" x14ac:dyDescent="0.2">
      <c r="A891" s="54" t="s">
        <v>2543</v>
      </c>
      <c r="B891" s="9" t="s">
        <v>558</v>
      </c>
      <c r="C891" s="1">
        <f t="shared" si="251"/>
        <v>21889</v>
      </c>
      <c r="D891" s="7">
        <f>IF(N891&gt;0, RANK(N891,(N891:P891,Q891:AE891)),0)</f>
        <v>1</v>
      </c>
      <c r="E891" s="7">
        <f>IF(O891&gt;0,RANK(O891,(N891:P891,Q891:AE891)),0)</f>
        <v>2</v>
      </c>
      <c r="F891" s="7">
        <f t="shared" si="252"/>
        <v>0</v>
      </c>
      <c r="G891" s="1">
        <f t="shared" si="253"/>
        <v>5751</v>
      </c>
      <c r="H891" s="2">
        <f t="shared" si="259"/>
        <v>0.26273470693042167</v>
      </c>
      <c r="I891" s="8"/>
      <c r="J891" s="2">
        <f t="shared" si="254"/>
        <v>0.62803234501347704</v>
      </c>
      <c r="K891" s="2">
        <f t="shared" si="255"/>
        <v>0.36529763808305543</v>
      </c>
      <c r="L891" s="2">
        <f t="shared" si="256"/>
        <v>0</v>
      </c>
      <c r="M891" s="2">
        <f t="shared" si="257"/>
        <v>6.6700169034675238E-3</v>
      </c>
      <c r="N891" s="53">
        <v>13747</v>
      </c>
      <c r="O891" s="53">
        <v>7996</v>
      </c>
      <c r="X891" s="53">
        <v>16</v>
      </c>
      <c r="Y891" s="53">
        <v>130</v>
      </c>
      <c r="Z891" s="53"/>
      <c r="AA891" s="53"/>
      <c r="AB891" s="53"/>
      <c r="AG891" t="str">
        <f t="shared" si="260"/>
        <v>Woburn</v>
      </c>
      <c r="AH891" t="s">
        <v>1547</v>
      </c>
      <c r="AI891">
        <v>5</v>
      </c>
      <c r="AK891">
        <v>2</v>
      </c>
      <c r="AL891" s="91">
        <v>25</v>
      </c>
      <c r="AM891" s="93">
        <v>17</v>
      </c>
      <c r="AN891" s="93">
        <v>270</v>
      </c>
      <c r="AO891" s="96">
        <v>81035</v>
      </c>
      <c r="AP891" s="96">
        <f t="shared" si="261"/>
        <v>25017</v>
      </c>
      <c r="AQ891" t="s">
        <v>1921</v>
      </c>
      <c r="AR891">
        <f t="shared" si="258"/>
        <v>2581035</v>
      </c>
      <c r="AS891" s="1">
        <v>722</v>
      </c>
      <c r="AU891" s="1"/>
      <c r="AX891" s="117"/>
    </row>
    <row r="892" spans="1:50" ht="14" hidden="1" customHeight="1" outlineLevel="1" x14ac:dyDescent="0.2">
      <c r="A892" s="54" t="s">
        <v>955</v>
      </c>
      <c r="B892" s="9" t="s">
        <v>558</v>
      </c>
      <c r="C892" s="1">
        <f t="shared" si="251"/>
        <v>69857</v>
      </c>
      <c r="D892" s="7">
        <f>IF(N892&gt;0, RANK(N892,(N892:P892,Q892:AE892)),0)</f>
        <v>1</v>
      </c>
      <c r="E892" s="7">
        <f>IF(O892&gt;0,RANK(O892,(N892:P892,Q892:AE892)),0)</f>
        <v>2</v>
      </c>
      <c r="F892" s="7">
        <f t="shared" si="252"/>
        <v>0</v>
      </c>
      <c r="G892" s="1">
        <f t="shared" si="253"/>
        <v>29101</v>
      </c>
      <c r="H892" s="2">
        <f t="shared" si="259"/>
        <v>0.41657958400732925</v>
      </c>
      <c r="I892" s="8"/>
      <c r="J892" s="2">
        <f t="shared" si="254"/>
        <v>0.70342270638590265</v>
      </c>
      <c r="K892" s="2">
        <f t="shared" si="255"/>
        <v>0.28684312237857335</v>
      </c>
      <c r="L892" s="2">
        <f t="shared" si="256"/>
        <v>0</v>
      </c>
      <c r="M892" s="2">
        <f t="shared" si="257"/>
        <v>9.7341712355240029E-3</v>
      </c>
      <c r="N892" s="53">
        <v>49139</v>
      </c>
      <c r="O892" s="53">
        <v>20038</v>
      </c>
      <c r="X892" s="53">
        <v>152</v>
      </c>
      <c r="Y892" s="53">
        <v>528</v>
      </c>
      <c r="Z892" s="53"/>
      <c r="AA892" s="53"/>
      <c r="AB892" s="53"/>
      <c r="AG892" t="str">
        <f t="shared" si="260"/>
        <v>Worcester</v>
      </c>
      <c r="AH892" s="9" t="s">
        <v>955</v>
      </c>
      <c r="AI892">
        <v>2</v>
      </c>
      <c r="AK892">
        <v>2</v>
      </c>
      <c r="AL892" s="91">
        <v>25</v>
      </c>
      <c r="AM892" s="93">
        <v>27</v>
      </c>
      <c r="AN892" s="93">
        <v>300</v>
      </c>
      <c r="AO892" s="96">
        <v>82000</v>
      </c>
      <c r="AP892" s="96">
        <f t="shared" si="261"/>
        <v>25027</v>
      </c>
      <c r="AQ892" t="s">
        <v>1921</v>
      </c>
      <c r="AR892">
        <f t="shared" si="258"/>
        <v>2582000</v>
      </c>
      <c r="AS892" s="1">
        <v>2139</v>
      </c>
      <c r="AU892" s="1"/>
      <c r="AX892" s="117"/>
    </row>
    <row r="893" spans="1:50" ht="14" hidden="1" customHeight="1" outlineLevel="1" x14ac:dyDescent="0.2">
      <c r="A893" s="54" t="s">
        <v>1226</v>
      </c>
      <c r="B893" s="9" t="s">
        <v>558</v>
      </c>
      <c r="C893" s="1">
        <f t="shared" si="251"/>
        <v>854</v>
      </c>
      <c r="D893" s="7">
        <f>IF(N893&gt;0, RANK(N893,(N893:P893,Q893:AE893)),0)</f>
        <v>1</v>
      </c>
      <c r="E893" s="7">
        <f>IF(O893&gt;0,RANK(O893,(N893:P893,Q893:AE893)),0)</f>
        <v>2</v>
      </c>
      <c r="F893" s="7">
        <f t="shared" si="252"/>
        <v>0</v>
      </c>
      <c r="G893" s="1">
        <f t="shared" si="253"/>
        <v>292</v>
      </c>
      <c r="H893" s="2">
        <f t="shared" si="259"/>
        <v>0.34192037470725994</v>
      </c>
      <c r="I893" s="8"/>
      <c r="J893" s="2">
        <f t="shared" si="254"/>
        <v>0.66861826697892268</v>
      </c>
      <c r="K893" s="2">
        <f t="shared" si="255"/>
        <v>0.32669789227166274</v>
      </c>
      <c r="L893" s="2">
        <f t="shared" si="256"/>
        <v>0</v>
      </c>
      <c r="M893" s="2">
        <f t="shared" si="257"/>
        <v>4.6838407494145806E-3</v>
      </c>
      <c r="N893" s="53">
        <v>571</v>
      </c>
      <c r="O893" s="53">
        <v>279</v>
      </c>
      <c r="X893" s="53">
        <v>0</v>
      </c>
      <c r="Y893" s="53">
        <v>4</v>
      </c>
      <c r="Z893" s="53"/>
      <c r="AA893" s="53"/>
      <c r="AB893" s="53"/>
      <c r="AG893" t="str">
        <f t="shared" si="260"/>
        <v>Worthington</v>
      </c>
      <c r="AH893" t="s">
        <v>1975</v>
      </c>
      <c r="AI893">
        <v>1</v>
      </c>
      <c r="AK893">
        <v>2</v>
      </c>
      <c r="AL893" s="91">
        <v>25</v>
      </c>
      <c r="AM893" s="93">
        <v>15</v>
      </c>
      <c r="AN893" s="93">
        <v>100</v>
      </c>
      <c r="AO893" s="96">
        <v>82175</v>
      </c>
      <c r="AP893" s="96">
        <f t="shared" si="261"/>
        <v>25015</v>
      </c>
      <c r="AQ893" t="s">
        <v>298</v>
      </c>
      <c r="AR893">
        <f t="shared" si="258"/>
        <v>2582175</v>
      </c>
      <c r="AS893" s="1">
        <v>22</v>
      </c>
      <c r="AU893" s="1"/>
      <c r="AX893" s="117"/>
    </row>
    <row r="894" spans="1:50" ht="14" hidden="1" customHeight="1" outlineLevel="1" x14ac:dyDescent="0.2">
      <c r="A894" s="54" t="s">
        <v>484</v>
      </c>
      <c r="B894" s="9" t="s">
        <v>558</v>
      </c>
      <c r="C894" s="1">
        <f t="shared" si="251"/>
        <v>7713</v>
      </c>
      <c r="D894" s="7">
        <f>IF(N894&gt;0, RANK(N894,(N894:P894,Q894:AE894)),0)</f>
        <v>1</v>
      </c>
      <c r="E894" s="7">
        <f>IF(O894&gt;0,RANK(O894,(N894:P894,Q894:AE894)),0)</f>
        <v>2</v>
      </c>
      <c r="F894" s="7">
        <f t="shared" si="252"/>
        <v>0</v>
      </c>
      <c r="G894" s="1">
        <f t="shared" si="253"/>
        <v>452</v>
      </c>
      <c r="H894" s="2">
        <f t="shared" si="259"/>
        <v>5.8602359652534679E-2</v>
      </c>
      <c r="I894" s="8"/>
      <c r="J894" s="2">
        <f t="shared" si="254"/>
        <v>0.52612472449111891</v>
      </c>
      <c r="K894" s="2">
        <f t="shared" si="255"/>
        <v>0.46752236483858423</v>
      </c>
      <c r="L894" s="2">
        <f t="shared" si="256"/>
        <v>0</v>
      </c>
      <c r="M894" s="2">
        <f t="shared" si="257"/>
        <v>6.352910670296863E-3</v>
      </c>
      <c r="N894" s="53">
        <v>4058</v>
      </c>
      <c r="O894" s="53">
        <v>3606</v>
      </c>
      <c r="X894" s="53">
        <v>6</v>
      </c>
      <c r="Y894" s="53">
        <v>43</v>
      </c>
      <c r="Z894" s="53"/>
      <c r="AA894" s="53"/>
      <c r="AB894" s="53"/>
      <c r="AG894" t="str">
        <f t="shared" si="260"/>
        <v>Wrentham</v>
      </c>
      <c r="AH894" t="s">
        <v>2285</v>
      </c>
      <c r="AI894">
        <v>4</v>
      </c>
      <c r="AK894">
        <v>2</v>
      </c>
      <c r="AL894" s="91">
        <v>25</v>
      </c>
      <c r="AM894" s="93">
        <v>21</v>
      </c>
      <c r="AN894" s="93">
        <v>140</v>
      </c>
      <c r="AO894" s="96">
        <v>82315</v>
      </c>
      <c r="AP894" s="96">
        <f t="shared" si="261"/>
        <v>25021</v>
      </c>
      <c r="AQ894" t="s">
        <v>298</v>
      </c>
      <c r="AR894">
        <f t="shared" si="258"/>
        <v>2582315</v>
      </c>
      <c r="AS894" s="1">
        <v>144</v>
      </c>
      <c r="AU894" s="1"/>
      <c r="AX894" s="117"/>
    </row>
    <row r="895" spans="1:50" ht="14" hidden="1" customHeight="1" outlineLevel="1" x14ac:dyDescent="0.2">
      <c r="A895" s="54" t="s">
        <v>819</v>
      </c>
      <c r="B895" s="9" t="s">
        <v>558</v>
      </c>
      <c r="C895" s="1">
        <f t="shared" si="251"/>
        <v>15295</v>
      </c>
      <c r="D895" s="7">
        <f>IF(N895&gt;0, RANK(N895,(N895:P895,Q895:AE895)),0)</f>
        <v>1</v>
      </c>
      <c r="E895" s="7">
        <f>IF(O895&gt;0,RANK(O895,(N895:P895,Q895:AE895)),0)</f>
        <v>2</v>
      </c>
      <c r="F895" s="7">
        <f t="shared" si="252"/>
        <v>0</v>
      </c>
      <c r="G895" s="1">
        <f t="shared" si="253"/>
        <v>2943</v>
      </c>
      <c r="H895" s="2">
        <f t="shared" si="259"/>
        <v>0.19241582216410591</v>
      </c>
      <c r="I895" s="8"/>
      <c r="J895" s="2">
        <f t="shared" si="254"/>
        <v>0.59287348806799611</v>
      </c>
      <c r="K895" s="2">
        <f t="shared" si="255"/>
        <v>0.40045766590389015</v>
      </c>
      <c r="L895" s="2">
        <f t="shared" si="256"/>
        <v>0</v>
      </c>
      <c r="M895" s="2">
        <f t="shared" si="257"/>
        <v>6.6688460281137396E-3</v>
      </c>
      <c r="N895" s="53">
        <v>9068</v>
      </c>
      <c r="O895" s="53">
        <v>6125</v>
      </c>
      <c r="X895" s="53">
        <v>15</v>
      </c>
      <c r="Y895" s="53">
        <v>87</v>
      </c>
      <c r="Z895" s="53"/>
      <c r="AA895" s="53"/>
      <c r="AB895" s="53"/>
      <c r="AG895" t="str">
        <f t="shared" si="260"/>
        <v>Yarmouth</v>
      </c>
      <c r="AH895" t="s">
        <v>43</v>
      </c>
      <c r="AI895">
        <v>9</v>
      </c>
      <c r="AK895">
        <v>2</v>
      </c>
      <c r="AL895" s="91">
        <v>25</v>
      </c>
      <c r="AM895" s="93">
        <v>1</v>
      </c>
      <c r="AN895" s="93">
        <v>75</v>
      </c>
      <c r="AO895" s="96">
        <v>82525</v>
      </c>
      <c r="AP895" s="96">
        <f t="shared" si="261"/>
        <v>25001</v>
      </c>
      <c r="AQ895" t="s">
        <v>298</v>
      </c>
      <c r="AR895">
        <f t="shared" si="258"/>
        <v>2582525</v>
      </c>
      <c r="AS895" s="1">
        <v>267</v>
      </c>
      <c r="AU895" s="1"/>
      <c r="AX895" s="117"/>
    </row>
    <row r="896" spans="1:50" ht="14" customHeight="1" collapsed="1" x14ac:dyDescent="0.2">
      <c r="A896" s="9" t="s">
        <v>387</v>
      </c>
      <c r="B896" s="9" t="s">
        <v>2397</v>
      </c>
      <c r="C896" s="1">
        <f t="shared" si="251"/>
        <v>3564136</v>
      </c>
      <c r="D896" s="7">
        <f>IF(N896&gt;0, RANK(N896,(N896:P896,Q896:AE896)),0)</f>
        <v>1</v>
      </c>
      <c r="E896" s="7">
        <f>IF(O896&gt;0,RANK(O896,(N896:P896,Q896:AE896)),0)</f>
        <v>2</v>
      </c>
      <c r="F896" s="7">
        <f t="shared" si="252"/>
        <v>0</v>
      </c>
      <c r="G896" s="1">
        <f t="shared" si="253"/>
        <v>1180044</v>
      </c>
      <c r="H896" s="2">
        <f t="shared" si="259"/>
        <v>0.33108837597667429</v>
      </c>
      <c r="I896" s="8"/>
      <c r="J896" s="2">
        <f t="shared" si="254"/>
        <v>0.66153732629731299</v>
      </c>
      <c r="K896" s="2">
        <f t="shared" si="255"/>
        <v>0.3304489503206387</v>
      </c>
      <c r="L896" s="2">
        <f t="shared" si="256"/>
        <v>0</v>
      </c>
      <c r="M896" s="2">
        <f t="shared" si="257"/>
        <v>8.01372338204831E-3</v>
      </c>
      <c r="N896" s="53">
        <f>SUM(N545:N895)</f>
        <v>2357809</v>
      </c>
      <c r="O896" s="53">
        <f>SUM(O545:O895)</f>
        <v>1177765</v>
      </c>
      <c r="X896" s="53">
        <f t="shared" ref="X896:Y896" si="262">SUM(X545:X895)</f>
        <v>7428</v>
      </c>
      <c r="Y896" s="53">
        <f t="shared" si="262"/>
        <v>21134</v>
      </c>
      <c r="Z896" s="53"/>
      <c r="AA896" s="53"/>
      <c r="AB896" s="53"/>
      <c r="AG896" t="str">
        <f t="shared" si="260"/>
        <v>Massachusetts</v>
      </c>
      <c r="AK896">
        <v>2</v>
      </c>
      <c r="AL896" s="91">
        <v>25</v>
      </c>
      <c r="AP896" s="91">
        <v>25</v>
      </c>
      <c r="AQ896" t="s">
        <v>2154</v>
      </c>
      <c r="AR896" s="91">
        <v>25</v>
      </c>
      <c r="AS896" s="1">
        <f>SUM(AS545:AS895)</f>
        <v>93869</v>
      </c>
      <c r="AU896" s="1"/>
      <c r="AX896" s="117"/>
    </row>
    <row r="897" spans="1:50" ht="14" customHeight="1" x14ac:dyDescent="0.2">
      <c r="A897" s="9"/>
      <c r="B897" s="9"/>
      <c r="C897" s="1"/>
      <c r="D897" s="7"/>
      <c r="E897" s="7"/>
      <c r="F897" s="7"/>
      <c r="G897" s="1"/>
      <c r="I897" s="8"/>
      <c r="J897" s="2"/>
      <c r="K897" s="2"/>
      <c r="L897" s="2"/>
      <c r="M897" s="2"/>
      <c r="Y897" s="53"/>
      <c r="Z897" s="53"/>
      <c r="AA897" s="53"/>
      <c r="AB897" s="53"/>
      <c r="AX897" s="117"/>
    </row>
    <row r="898" spans="1:50" ht="14" hidden="1" customHeight="1" outlineLevel="1" x14ac:dyDescent="0.2">
      <c r="A898" t="s">
        <v>714</v>
      </c>
      <c r="B898" s="9" t="s">
        <v>184</v>
      </c>
      <c r="C898" s="1">
        <f t="shared" ref="C898:C961" si="263">SUM(N898:AE898)</f>
        <v>549</v>
      </c>
      <c r="D898" s="7">
        <f>IF(N898&gt;0, RANK(N898,(N898:P898,Q898:AE898)),0)</f>
        <v>1</v>
      </c>
      <c r="E898" s="7">
        <f>IF(O898&gt;0,RANK(O898,(N898:P898,Q898:AE898)),0)</f>
        <v>2</v>
      </c>
      <c r="F898" s="7">
        <f t="shared" ref="F898:F961" si="264">IF(P898&gt;0,RANK(P898,(N898:AE898)),0)</f>
        <v>0</v>
      </c>
      <c r="G898" s="1">
        <f t="shared" ref="G898:G940" si="265">IF(C898&gt;0,MAX(N898:P898)-LARGE(N898:P898,2),0)</f>
        <v>84</v>
      </c>
      <c r="H898" s="2">
        <f t="shared" si="259"/>
        <v>0.15300546448087432</v>
      </c>
      <c r="I898" s="8"/>
      <c r="J898" s="2">
        <f t="shared" ref="J898:J961" si="266">IF(C898=0,"-",N898/C898)</f>
        <v>0.56648451730418947</v>
      </c>
      <c r="K898" s="2">
        <f t="shared" ref="K898:K961" si="267">IF(C898=0,"-",O898/C898)</f>
        <v>0.4134790528233151</v>
      </c>
      <c r="L898" s="2">
        <f t="shared" ref="L898:L961" si="268">IF(C898=0,"-",P898/C898)</f>
        <v>0</v>
      </c>
      <c r="M898" s="2">
        <f t="shared" ref="M898:M961" si="269">IF(C898=0,"-",(1-J898-K898-L898))</f>
        <v>2.0036429872495432E-2</v>
      </c>
      <c r="N898" s="53">
        <v>311</v>
      </c>
      <c r="O898" s="53">
        <v>227</v>
      </c>
      <c r="Q898" s="53">
        <v>11</v>
      </c>
      <c r="X898" s="53">
        <v>0</v>
      </c>
      <c r="Y898" s="53"/>
      <c r="Z898" s="53"/>
      <c r="AA898" s="53"/>
      <c r="AB898" s="53"/>
      <c r="AG898" t="str">
        <f t="shared" si="260"/>
        <v>Acworth</v>
      </c>
      <c r="AH898" t="s">
        <v>267</v>
      </c>
      <c r="AI898">
        <v>2</v>
      </c>
      <c r="AK898">
        <v>2</v>
      </c>
      <c r="AL898" s="91">
        <v>33</v>
      </c>
      <c r="AM898" s="93">
        <v>19</v>
      </c>
      <c r="AN898" s="93">
        <v>5</v>
      </c>
      <c r="AO898" s="96">
        <v>260</v>
      </c>
      <c r="AP898" s="96">
        <f t="shared" si="261"/>
        <v>33019</v>
      </c>
      <c r="AQ898" t="s">
        <v>298</v>
      </c>
      <c r="AR898">
        <f t="shared" ref="AR898:AR961" si="270">AL898*100000+AO898</f>
        <v>3300260</v>
      </c>
      <c r="AX898" s="117"/>
    </row>
    <row r="899" spans="1:50" ht="14" hidden="1" customHeight="1" outlineLevel="1" x14ac:dyDescent="0.2">
      <c r="A899" t="s">
        <v>1763</v>
      </c>
      <c r="B899" s="9" t="s">
        <v>184</v>
      </c>
      <c r="C899" s="1">
        <f t="shared" si="263"/>
        <v>446</v>
      </c>
      <c r="D899" s="7">
        <f>IF(N899&gt;0, RANK(N899,(N899:P899,Q899:AE899)),0)</f>
        <v>1</v>
      </c>
      <c r="E899" s="7">
        <f>IF(O899&gt;0,RANK(O899,(N899:P899,Q899:AE899)),0)</f>
        <v>2</v>
      </c>
      <c r="F899" s="7">
        <f t="shared" si="264"/>
        <v>0</v>
      </c>
      <c r="G899" s="1">
        <f t="shared" si="265"/>
        <v>109</v>
      </c>
      <c r="H899" s="2">
        <f t="shared" si="259"/>
        <v>0.24439461883408073</v>
      </c>
      <c r="I899" s="8"/>
      <c r="J899" s="2">
        <f t="shared" si="266"/>
        <v>0.60986547085201792</v>
      </c>
      <c r="K899" s="2">
        <f t="shared" si="267"/>
        <v>0.36547085201793722</v>
      </c>
      <c r="L899" s="2">
        <f t="shared" si="268"/>
        <v>0</v>
      </c>
      <c r="M899" s="2">
        <f t="shared" si="269"/>
        <v>2.4663677130044859E-2</v>
      </c>
      <c r="N899" s="53">
        <v>272</v>
      </c>
      <c r="O899" s="53">
        <v>163</v>
      </c>
      <c r="Q899" s="53">
        <v>10</v>
      </c>
      <c r="X899" s="53">
        <v>1</v>
      </c>
      <c r="Y899" s="53"/>
      <c r="Z899" s="53"/>
      <c r="AA899" s="53"/>
      <c r="AB899" s="53"/>
      <c r="AG899" t="str">
        <f t="shared" si="260"/>
        <v>Albany</v>
      </c>
      <c r="AH899" t="s">
        <v>203</v>
      </c>
      <c r="AI899">
        <v>1</v>
      </c>
      <c r="AK899">
        <v>2</v>
      </c>
      <c r="AL899" s="91">
        <v>33</v>
      </c>
      <c r="AM899" s="93">
        <v>3</v>
      </c>
      <c r="AN899" s="93">
        <v>5</v>
      </c>
      <c r="AO899" s="96">
        <v>420</v>
      </c>
      <c r="AP899" s="96">
        <f t="shared" si="261"/>
        <v>33003</v>
      </c>
      <c r="AQ899" t="s">
        <v>298</v>
      </c>
      <c r="AR899">
        <f t="shared" si="270"/>
        <v>3300420</v>
      </c>
      <c r="AX899" s="117"/>
    </row>
    <row r="900" spans="1:50" ht="14" hidden="1" customHeight="1" outlineLevel="1" x14ac:dyDescent="0.2">
      <c r="A900" t="s">
        <v>1681</v>
      </c>
      <c r="B900" s="9" t="s">
        <v>184</v>
      </c>
      <c r="C900" s="1">
        <f t="shared" si="263"/>
        <v>1074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 t="shared" si="264"/>
        <v>0</v>
      </c>
      <c r="G900" s="1">
        <f t="shared" si="265"/>
        <v>51</v>
      </c>
      <c r="H900" s="2">
        <f t="shared" si="259"/>
        <v>4.7486033519553071E-2</v>
      </c>
      <c r="I900" s="8"/>
      <c r="J900" s="2">
        <f t="shared" si="266"/>
        <v>0.45716945996275604</v>
      </c>
      <c r="K900" s="2">
        <f t="shared" si="267"/>
        <v>0.50465549348230909</v>
      </c>
      <c r="L900" s="2">
        <f t="shared" si="268"/>
        <v>0</v>
      </c>
      <c r="M900" s="2">
        <f t="shared" si="269"/>
        <v>3.8175046554934866E-2</v>
      </c>
      <c r="N900" s="53">
        <v>491</v>
      </c>
      <c r="O900" s="53">
        <v>542</v>
      </c>
      <c r="Q900" s="53">
        <v>37</v>
      </c>
      <c r="X900" s="53">
        <v>4</v>
      </c>
      <c r="Y900" s="53"/>
      <c r="Z900" s="53"/>
      <c r="AA900" s="53"/>
      <c r="AB900" s="53"/>
      <c r="AG900" t="str">
        <f t="shared" si="260"/>
        <v>Alexandria</v>
      </c>
      <c r="AH900" t="s">
        <v>2510</v>
      </c>
      <c r="AI900">
        <v>2</v>
      </c>
      <c r="AK900">
        <v>2</v>
      </c>
      <c r="AL900" s="91">
        <v>33</v>
      </c>
      <c r="AM900" s="93">
        <v>9</v>
      </c>
      <c r="AN900" s="93">
        <v>5</v>
      </c>
      <c r="AO900" s="96">
        <v>580</v>
      </c>
      <c r="AP900" s="96">
        <f t="shared" si="261"/>
        <v>33009</v>
      </c>
      <c r="AQ900" t="s">
        <v>298</v>
      </c>
      <c r="AR900">
        <f t="shared" si="270"/>
        <v>3300580</v>
      </c>
      <c r="AX900" s="117"/>
    </row>
    <row r="901" spans="1:50" ht="14" hidden="1" customHeight="1" outlineLevel="1" x14ac:dyDescent="0.2">
      <c r="A901" t="s">
        <v>1255</v>
      </c>
      <c r="B901" s="9" t="s">
        <v>184</v>
      </c>
      <c r="C901" s="1">
        <f t="shared" si="263"/>
        <v>2292</v>
      </c>
      <c r="D901" s="7">
        <f>IF(N901&gt;0, RANK(N901,(N901:P901,Q901:AE901)),0)</f>
        <v>1</v>
      </c>
      <c r="E901" s="7">
        <f>IF(O901&gt;0,RANK(O901,(N901:P901,Q901:AE901)),0)</f>
        <v>2</v>
      </c>
      <c r="F901" s="7">
        <f t="shared" si="264"/>
        <v>0</v>
      </c>
      <c r="G901" s="1">
        <f t="shared" si="265"/>
        <v>132</v>
      </c>
      <c r="H901" s="2">
        <f t="shared" si="259"/>
        <v>5.7591623036649213E-2</v>
      </c>
      <c r="I901" s="8"/>
      <c r="J901" s="2">
        <f t="shared" si="266"/>
        <v>0.51134380453752182</v>
      </c>
      <c r="K901" s="2">
        <f t="shared" si="267"/>
        <v>0.4537521815008726</v>
      </c>
      <c r="L901" s="2">
        <f t="shared" si="268"/>
        <v>0</v>
      </c>
      <c r="M901" s="2">
        <f t="shared" si="269"/>
        <v>3.4904013961605584E-2</v>
      </c>
      <c r="N901" s="53">
        <v>1172</v>
      </c>
      <c r="O901" s="53">
        <v>1040</v>
      </c>
      <c r="Q901" s="53">
        <v>80</v>
      </c>
      <c r="X901" s="53">
        <v>0</v>
      </c>
      <c r="Y901" s="53"/>
      <c r="Z901" s="53"/>
      <c r="AA901" s="53"/>
      <c r="AB901" s="53"/>
      <c r="AG901" t="str">
        <f t="shared" si="260"/>
        <v>Allenstown</v>
      </c>
      <c r="AH901" t="s">
        <v>1814</v>
      </c>
      <c r="AI901">
        <v>2</v>
      </c>
      <c r="AK901">
        <v>2</v>
      </c>
      <c r="AL901" s="91">
        <v>33</v>
      </c>
      <c r="AM901" s="93">
        <v>13</v>
      </c>
      <c r="AN901" s="93">
        <v>5</v>
      </c>
      <c r="AO901" s="96">
        <v>660</v>
      </c>
      <c r="AP901" s="96">
        <f t="shared" si="261"/>
        <v>33013</v>
      </c>
      <c r="AQ901" t="s">
        <v>298</v>
      </c>
      <c r="AR901">
        <f t="shared" si="270"/>
        <v>3300660</v>
      </c>
      <c r="AX901" s="117"/>
    </row>
    <row r="902" spans="1:50" ht="14" hidden="1" customHeight="1" outlineLevel="1" x14ac:dyDescent="0.2">
      <c r="A902" t="s">
        <v>439</v>
      </c>
      <c r="B902" s="9" t="s">
        <v>184</v>
      </c>
      <c r="C902" s="1">
        <f t="shared" si="263"/>
        <v>1180</v>
      </c>
      <c r="D902" s="7">
        <f>IF(N902&gt;0, RANK(N902,(N902:P902,Q902:AE902)),0)</f>
        <v>1</v>
      </c>
      <c r="E902" s="7">
        <f>IF(O902&gt;0,RANK(O902,(N902:P902,Q902:AE902)),0)</f>
        <v>2</v>
      </c>
      <c r="F902" s="7">
        <f t="shared" si="264"/>
        <v>0</v>
      </c>
      <c r="G902" s="1">
        <f t="shared" si="265"/>
        <v>270</v>
      </c>
      <c r="H902" s="2">
        <f t="shared" si="259"/>
        <v>0.2288135593220339</v>
      </c>
      <c r="I902" s="8"/>
      <c r="J902" s="2">
        <f t="shared" si="266"/>
        <v>0.60084745762711866</v>
      </c>
      <c r="K902" s="2">
        <f t="shared" si="267"/>
        <v>0.37203389830508476</v>
      </c>
      <c r="L902" s="2">
        <f t="shared" si="268"/>
        <v>0</v>
      </c>
      <c r="M902" s="2">
        <f t="shared" si="269"/>
        <v>2.7118644067796571E-2</v>
      </c>
      <c r="N902" s="53">
        <v>709</v>
      </c>
      <c r="O902" s="53">
        <v>439</v>
      </c>
      <c r="Q902" s="53">
        <v>31</v>
      </c>
      <c r="X902" s="53">
        <v>1</v>
      </c>
      <c r="Y902" s="53"/>
      <c r="Z902" s="53"/>
      <c r="AA902" s="53"/>
      <c r="AB902" s="53"/>
      <c r="AG902" t="str">
        <f t="shared" si="260"/>
        <v>Alstead</v>
      </c>
      <c r="AH902" t="s">
        <v>1703</v>
      </c>
      <c r="AI902">
        <v>2</v>
      </c>
      <c r="AK902">
        <v>2</v>
      </c>
      <c r="AL902" s="91">
        <v>33</v>
      </c>
      <c r="AM902" s="93">
        <v>5</v>
      </c>
      <c r="AN902" s="93">
        <v>5</v>
      </c>
      <c r="AO902" s="96">
        <v>820</v>
      </c>
      <c r="AP902" s="96">
        <f t="shared" si="261"/>
        <v>33005</v>
      </c>
      <c r="AQ902" t="s">
        <v>298</v>
      </c>
      <c r="AR902">
        <f t="shared" si="270"/>
        <v>3300820</v>
      </c>
      <c r="AX902" s="117"/>
    </row>
    <row r="903" spans="1:50" ht="14" hidden="1" customHeight="1" outlineLevel="1" x14ac:dyDescent="0.2">
      <c r="A903" t="s">
        <v>2288</v>
      </c>
      <c r="B903" s="9" t="s">
        <v>184</v>
      </c>
      <c r="C903" s="1">
        <f t="shared" si="263"/>
        <v>3886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 t="shared" si="264"/>
        <v>0</v>
      </c>
      <c r="G903" s="1">
        <f t="shared" si="265"/>
        <v>620</v>
      </c>
      <c r="H903" s="2">
        <f t="shared" si="259"/>
        <v>0.15954709212557899</v>
      </c>
      <c r="I903" s="8"/>
      <c r="J903" s="2">
        <f t="shared" si="266"/>
        <v>0.41096242923314463</v>
      </c>
      <c r="K903" s="2">
        <f t="shared" si="267"/>
        <v>0.57050952135872357</v>
      </c>
      <c r="L903" s="2">
        <f t="shared" si="268"/>
        <v>0</v>
      </c>
      <c r="M903" s="2">
        <f t="shared" si="269"/>
        <v>1.8528049408131797E-2</v>
      </c>
      <c r="N903" s="53">
        <v>1597</v>
      </c>
      <c r="O903" s="53">
        <v>2217</v>
      </c>
      <c r="Q903" s="53">
        <v>68</v>
      </c>
      <c r="X903" s="53">
        <v>4</v>
      </c>
      <c r="Y903" s="53"/>
      <c r="Z903" s="53"/>
      <c r="AA903" s="53"/>
      <c r="AB903" s="53"/>
      <c r="AG903" t="str">
        <f t="shared" si="260"/>
        <v>Alton</v>
      </c>
      <c r="AH903" t="s">
        <v>45</v>
      </c>
      <c r="AI903">
        <v>1</v>
      </c>
      <c r="AK903">
        <v>2</v>
      </c>
      <c r="AL903" s="91">
        <v>33</v>
      </c>
      <c r="AM903" s="93">
        <v>1</v>
      </c>
      <c r="AN903" s="93">
        <v>5</v>
      </c>
      <c r="AO903" s="96">
        <v>1060</v>
      </c>
      <c r="AP903" s="96">
        <f t="shared" si="261"/>
        <v>33001</v>
      </c>
      <c r="AQ903" t="s">
        <v>298</v>
      </c>
      <c r="AR903">
        <f t="shared" si="270"/>
        <v>3301060</v>
      </c>
      <c r="AX903" s="117"/>
    </row>
    <row r="904" spans="1:50" ht="14" hidden="1" customHeight="1" outlineLevel="1" x14ac:dyDescent="0.2">
      <c r="A904" t="s">
        <v>178</v>
      </c>
      <c r="B904" s="9" t="s">
        <v>184</v>
      </c>
      <c r="C904" s="1">
        <f t="shared" si="263"/>
        <v>8120</v>
      </c>
      <c r="D904" s="7">
        <f>IF(N904&gt;0, RANK(N904,(N904:P904,Q904:AE904)),0)</f>
        <v>1</v>
      </c>
      <c r="E904" s="7">
        <f>IF(O904&gt;0,RANK(O904,(N904:P904,Q904:AE904)),0)</f>
        <v>2</v>
      </c>
      <c r="F904" s="7">
        <f t="shared" si="264"/>
        <v>0</v>
      </c>
      <c r="G904" s="1">
        <f t="shared" si="265"/>
        <v>1765</v>
      </c>
      <c r="H904" s="2">
        <f t="shared" si="259"/>
        <v>0.21736453201970443</v>
      </c>
      <c r="I904" s="8"/>
      <c r="J904" s="2">
        <f t="shared" si="266"/>
        <v>0.59926108374384235</v>
      </c>
      <c r="K904" s="2">
        <f t="shared" si="267"/>
        <v>0.38189655172413794</v>
      </c>
      <c r="L904" s="2">
        <f t="shared" si="268"/>
        <v>0</v>
      </c>
      <c r="M904" s="2">
        <f t="shared" si="269"/>
        <v>1.8842364532019706E-2</v>
      </c>
      <c r="N904" s="53">
        <v>4866</v>
      </c>
      <c r="O904" s="53">
        <v>3101</v>
      </c>
      <c r="Q904" s="53">
        <v>147</v>
      </c>
      <c r="X904" s="53">
        <v>6</v>
      </c>
      <c r="Y904" s="53"/>
      <c r="Z904" s="53"/>
      <c r="AA904" s="53"/>
      <c r="AB904" s="53"/>
      <c r="AG904" t="str">
        <f t="shared" si="260"/>
        <v>Amherst</v>
      </c>
      <c r="AH904" t="s">
        <v>399</v>
      </c>
      <c r="AI904">
        <v>2</v>
      </c>
      <c r="AK904">
        <v>2</v>
      </c>
      <c r="AL904" s="91">
        <v>33</v>
      </c>
      <c r="AM904" s="93">
        <v>11</v>
      </c>
      <c r="AN904" s="93">
        <v>5</v>
      </c>
      <c r="AO904" s="96">
        <v>1300</v>
      </c>
      <c r="AP904" s="96">
        <f t="shared" si="261"/>
        <v>33011</v>
      </c>
      <c r="AQ904" t="s">
        <v>298</v>
      </c>
      <c r="AR904">
        <f t="shared" si="270"/>
        <v>3301300</v>
      </c>
      <c r="AX904" s="117"/>
    </row>
    <row r="905" spans="1:50" ht="14" hidden="1" customHeight="1" outlineLevel="1" x14ac:dyDescent="0.2">
      <c r="A905" t="s">
        <v>319</v>
      </c>
      <c r="B905" s="9" t="s">
        <v>184</v>
      </c>
      <c r="C905" s="1">
        <f t="shared" si="263"/>
        <v>1571</v>
      </c>
      <c r="D905" s="7">
        <f>IF(N905&gt;0, RANK(N905,(N905:P905,Q905:AE905)),0)</f>
        <v>1</v>
      </c>
      <c r="E905" s="7">
        <f>IF(O905&gt;0,RANK(O905,(N905:P905,Q905:AE905)),0)</f>
        <v>2</v>
      </c>
      <c r="F905" s="7">
        <f t="shared" si="264"/>
        <v>0</v>
      </c>
      <c r="G905" s="1">
        <f t="shared" si="265"/>
        <v>246</v>
      </c>
      <c r="H905" s="2">
        <f t="shared" si="259"/>
        <v>0.15658816040738383</v>
      </c>
      <c r="I905" s="8"/>
      <c r="J905" s="2">
        <f t="shared" si="266"/>
        <v>0.57033736473583707</v>
      </c>
      <c r="K905" s="2">
        <f t="shared" si="267"/>
        <v>0.41374920432845319</v>
      </c>
      <c r="L905" s="2">
        <f t="shared" si="268"/>
        <v>0</v>
      </c>
      <c r="M905" s="2">
        <f t="shared" si="269"/>
        <v>1.5913430935709738E-2</v>
      </c>
      <c r="N905" s="53">
        <v>896</v>
      </c>
      <c r="O905" s="53">
        <v>650</v>
      </c>
      <c r="Q905" s="53">
        <v>23</v>
      </c>
      <c r="X905" s="53">
        <v>2</v>
      </c>
      <c r="Y905" s="53"/>
      <c r="Z905" s="53"/>
      <c r="AA905" s="53"/>
      <c r="AB905" s="53"/>
      <c r="AG905" t="str">
        <f t="shared" si="260"/>
        <v>Andover</v>
      </c>
      <c r="AH905" t="s">
        <v>1814</v>
      </c>
      <c r="AI905">
        <v>2</v>
      </c>
      <c r="AK905">
        <v>2</v>
      </c>
      <c r="AL905" s="91">
        <v>33</v>
      </c>
      <c r="AM905" s="93">
        <v>13</v>
      </c>
      <c r="AN905" s="93">
        <v>10</v>
      </c>
      <c r="AO905" s="96">
        <v>1460</v>
      </c>
      <c r="AP905" s="96">
        <f t="shared" si="261"/>
        <v>33013</v>
      </c>
      <c r="AQ905" t="s">
        <v>298</v>
      </c>
      <c r="AR905">
        <f t="shared" si="270"/>
        <v>3301460</v>
      </c>
      <c r="AX905" s="117"/>
    </row>
    <row r="906" spans="1:50" ht="14" hidden="1" customHeight="1" outlineLevel="1" x14ac:dyDescent="0.2">
      <c r="A906" t="s">
        <v>971</v>
      </c>
      <c r="B906" s="9" t="s">
        <v>184</v>
      </c>
      <c r="C906" s="1">
        <f t="shared" si="263"/>
        <v>1563</v>
      </c>
      <c r="D906" s="7">
        <f>IF(N906&gt;0, RANK(N906,(N906:P906,Q906:AE906)),0)</f>
        <v>1</v>
      </c>
      <c r="E906" s="7">
        <f>IF(O906&gt;0,RANK(O906,(N906:P906,Q906:AE906)),0)</f>
        <v>2</v>
      </c>
      <c r="F906" s="7">
        <f t="shared" si="264"/>
        <v>0</v>
      </c>
      <c r="G906" s="1">
        <f t="shared" si="265"/>
        <v>165</v>
      </c>
      <c r="H906" s="2">
        <f t="shared" si="259"/>
        <v>0.10556621880998081</v>
      </c>
      <c r="I906" s="8"/>
      <c r="J906" s="2">
        <f t="shared" si="266"/>
        <v>0.53614843250159949</v>
      </c>
      <c r="K906" s="2">
        <f t="shared" si="267"/>
        <v>0.4305822136916187</v>
      </c>
      <c r="L906" s="2">
        <f t="shared" si="268"/>
        <v>0</v>
      </c>
      <c r="M906" s="2">
        <f t="shared" si="269"/>
        <v>3.326935380678181E-2</v>
      </c>
      <c r="N906" s="53">
        <v>838</v>
      </c>
      <c r="O906" s="53">
        <v>673</v>
      </c>
      <c r="Q906" s="53">
        <v>52</v>
      </c>
      <c r="X906" s="53">
        <v>0</v>
      </c>
      <c r="Y906" s="53"/>
      <c r="Z906" s="53"/>
      <c r="AA906" s="53"/>
      <c r="AB906" s="53"/>
      <c r="AG906" t="str">
        <f t="shared" si="260"/>
        <v>Antrim</v>
      </c>
      <c r="AH906" t="s">
        <v>399</v>
      </c>
      <c r="AI906">
        <v>2</v>
      </c>
      <c r="AK906">
        <v>2</v>
      </c>
      <c r="AL906" s="91">
        <v>33</v>
      </c>
      <c r="AM906" s="93">
        <v>11</v>
      </c>
      <c r="AN906" s="93">
        <v>10</v>
      </c>
      <c r="AO906" s="96">
        <v>1700</v>
      </c>
      <c r="AP906" s="96">
        <f t="shared" si="261"/>
        <v>33011</v>
      </c>
      <c r="AQ906" t="s">
        <v>298</v>
      </c>
      <c r="AR906">
        <f t="shared" si="270"/>
        <v>3301700</v>
      </c>
      <c r="AX906" s="117"/>
    </row>
    <row r="907" spans="1:50" ht="14" hidden="1" customHeight="1" outlineLevel="1" x14ac:dyDescent="0.2">
      <c r="A907" t="s">
        <v>2523</v>
      </c>
      <c r="B907" s="9" t="s">
        <v>184</v>
      </c>
      <c r="C907" s="1">
        <f t="shared" si="263"/>
        <v>1202</v>
      </c>
      <c r="D907" s="7">
        <f>IF(N907&gt;0, RANK(N907,(N907:P907,Q907:AE907)),0)</f>
        <v>1</v>
      </c>
      <c r="E907" s="7">
        <f>IF(O907&gt;0,RANK(O907,(N907:P907,Q907:AE907)),0)</f>
        <v>2</v>
      </c>
      <c r="F907" s="7">
        <f t="shared" si="264"/>
        <v>0</v>
      </c>
      <c r="G907" s="1">
        <f t="shared" si="265"/>
        <v>188</v>
      </c>
      <c r="H907" s="2">
        <f t="shared" si="259"/>
        <v>0.15640599001663893</v>
      </c>
      <c r="I907" s="8"/>
      <c r="J907" s="2">
        <f t="shared" si="266"/>
        <v>0.56572379367720471</v>
      </c>
      <c r="K907" s="2">
        <f t="shared" si="267"/>
        <v>0.40931780366056575</v>
      </c>
      <c r="L907" s="2">
        <f t="shared" si="268"/>
        <v>0</v>
      </c>
      <c r="M907" s="2">
        <f t="shared" si="269"/>
        <v>2.495840266222954E-2</v>
      </c>
      <c r="N907" s="53">
        <v>680</v>
      </c>
      <c r="O907" s="53">
        <v>492</v>
      </c>
      <c r="Q907" s="53">
        <v>27</v>
      </c>
      <c r="X907" s="53">
        <v>3</v>
      </c>
      <c r="Y907" s="53"/>
      <c r="Z907" s="53"/>
      <c r="AA907" s="53"/>
      <c r="AB907" s="53"/>
      <c r="AG907" t="str">
        <f t="shared" si="260"/>
        <v>Ashland</v>
      </c>
      <c r="AH907" t="s">
        <v>2510</v>
      </c>
      <c r="AI907">
        <v>2</v>
      </c>
      <c r="AK907">
        <v>2</v>
      </c>
      <c r="AL907" s="91">
        <v>33</v>
      </c>
      <c r="AM907" s="93">
        <v>9</v>
      </c>
      <c r="AN907" s="93">
        <v>10</v>
      </c>
      <c r="AO907" s="96">
        <v>2020</v>
      </c>
      <c r="AP907" s="96">
        <f t="shared" si="261"/>
        <v>33009</v>
      </c>
      <c r="AQ907" t="s">
        <v>298</v>
      </c>
      <c r="AR907">
        <f t="shared" si="270"/>
        <v>3302020</v>
      </c>
      <c r="AX907" s="117"/>
    </row>
    <row r="908" spans="1:50" ht="14" hidden="1" customHeight="1" outlineLevel="1" x14ac:dyDescent="0.2">
      <c r="A908" t="s">
        <v>381</v>
      </c>
      <c r="B908" s="9" t="s">
        <v>184</v>
      </c>
      <c r="C908" s="1">
        <f t="shared" si="263"/>
        <v>5064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 t="shared" si="264"/>
        <v>0</v>
      </c>
      <c r="G908" s="1">
        <f t="shared" si="265"/>
        <v>66</v>
      </c>
      <c r="H908" s="2">
        <f t="shared" si="259"/>
        <v>1.3033175355450236E-2</v>
      </c>
      <c r="I908" s="8"/>
      <c r="J908" s="2">
        <f t="shared" si="266"/>
        <v>0.48341232227488151</v>
      </c>
      <c r="K908" s="2">
        <f t="shared" si="267"/>
        <v>0.49644549763033174</v>
      </c>
      <c r="L908" s="2">
        <f t="shared" si="268"/>
        <v>0</v>
      </c>
      <c r="M908" s="2">
        <f t="shared" si="269"/>
        <v>2.0142180094786744E-2</v>
      </c>
      <c r="N908" s="53">
        <v>2448</v>
      </c>
      <c r="O908" s="53">
        <v>2514</v>
      </c>
      <c r="Q908" s="53">
        <v>99</v>
      </c>
      <c r="X908" s="53">
        <v>3</v>
      </c>
      <c r="Y908" s="53"/>
      <c r="Z908" s="53"/>
      <c r="AA908" s="53"/>
      <c r="AB908" s="53"/>
      <c r="AG908" t="str">
        <f t="shared" si="260"/>
        <v>Atkinson</v>
      </c>
      <c r="AH908" t="s">
        <v>269</v>
      </c>
      <c r="AI908">
        <v>2</v>
      </c>
      <c r="AK908">
        <v>2</v>
      </c>
      <c r="AL908" s="91">
        <v>33</v>
      </c>
      <c r="AM908" s="93">
        <v>15</v>
      </c>
      <c r="AN908" s="93">
        <v>5</v>
      </c>
      <c r="AO908" s="96">
        <v>2340</v>
      </c>
      <c r="AP908" s="96">
        <f t="shared" si="261"/>
        <v>33015</v>
      </c>
      <c r="AQ908" t="s">
        <v>298</v>
      </c>
      <c r="AR908">
        <f t="shared" si="270"/>
        <v>3302340</v>
      </c>
      <c r="AX908" s="117"/>
    </row>
    <row r="909" spans="1:50" ht="14" hidden="1" customHeight="1" outlineLevel="1" x14ac:dyDescent="0.2">
      <c r="A909" t="s">
        <v>2011</v>
      </c>
      <c r="B909" s="9" t="s">
        <v>184</v>
      </c>
      <c r="C909" s="1">
        <f t="shared" si="263"/>
        <v>3919</v>
      </c>
      <c r="D909" s="7">
        <f>IF(N909&gt;0, RANK(N909,(N909:P909,Q909:AE909)),0)</f>
        <v>2</v>
      </c>
      <c r="E909" s="7">
        <f>IF(O909&gt;0,RANK(O909,(N909:P909,Q909:AE909)),0)</f>
        <v>1</v>
      </c>
      <c r="F909" s="7">
        <f t="shared" si="264"/>
        <v>0</v>
      </c>
      <c r="G909" s="1">
        <f t="shared" si="265"/>
        <v>258</v>
      </c>
      <c r="H909" s="2">
        <f t="shared" si="259"/>
        <v>6.58331206940546E-2</v>
      </c>
      <c r="I909" s="8"/>
      <c r="J909" s="2">
        <f t="shared" si="266"/>
        <v>0.4539423322276091</v>
      </c>
      <c r="K909" s="2">
        <f t="shared" si="267"/>
        <v>0.51977545292166372</v>
      </c>
      <c r="L909" s="2">
        <f t="shared" si="268"/>
        <v>0</v>
      </c>
      <c r="M909" s="2">
        <f t="shared" si="269"/>
        <v>2.6282214850727237E-2</v>
      </c>
      <c r="N909" s="53">
        <v>1779</v>
      </c>
      <c r="O909" s="53">
        <v>2037</v>
      </c>
      <c r="Q909" s="53">
        <v>102</v>
      </c>
      <c r="X909" s="53">
        <v>1</v>
      </c>
      <c r="Y909" s="53"/>
      <c r="Z909" s="53"/>
      <c r="AA909" s="53"/>
      <c r="AB909" s="53"/>
      <c r="AG909" t="str">
        <f t="shared" si="260"/>
        <v>Auburn</v>
      </c>
      <c r="AH909" t="s">
        <v>269</v>
      </c>
      <c r="AI909">
        <v>1</v>
      </c>
      <c r="AK909">
        <v>2</v>
      </c>
      <c r="AL909" s="91">
        <v>33</v>
      </c>
      <c r="AM909" s="93">
        <v>15</v>
      </c>
      <c r="AN909" s="93">
        <v>10</v>
      </c>
      <c r="AO909" s="96">
        <v>2820</v>
      </c>
      <c r="AP909" s="96">
        <f t="shared" si="261"/>
        <v>33015</v>
      </c>
      <c r="AQ909" t="s">
        <v>298</v>
      </c>
      <c r="AR909">
        <f t="shared" si="270"/>
        <v>3302820</v>
      </c>
      <c r="AX909" s="117"/>
    </row>
    <row r="910" spans="1:50" ht="14" hidden="1" customHeight="1" outlineLevel="1" x14ac:dyDescent="0.2">
      <c r="A910" t="s">
        <v>731</v>
      </c>
      <c r="B910" s="9" t="s">
        <v>184</v>
      </c>
      <c r="C910" s="1">
        <f t="shared" si="263"/>
        <v>2912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 t="shared" si="264"/>
        <v>0</v>
      </c>
      <c r="G910" s="1">
        <f t="shared" si="265"/>
        <v>220</v>
      </c>
      <c r="H910" s="2">
        <f t="shared" si="259"/>
        <v>7.5549450549450545E-2</v>
      </c>
      <c r="I910" s="8"/>
      <c r="J910" s="2">
        <f t="shared" si="266"/>
        <v>0.44917582417582419</v>
      </c>
      <c r="K910" s="2">
        <f t="shared" si="267"/>
        <v>0.52472527472527475</v>
      </c>
      <c r="L910" s="2">
        <f t="shared" si="268"/>
        <v>0</v>
      </c>
      <c r="M910" s="2">
        <f t="shared" si="269"/>
        <v>2.6098901098901117E-2</v>
      </c>
      <c r="N910" s="53">
        <v>1308</v>
      </c>
      <c r="O910" s="53">
        <v>1528</v>
      </c>
      <c r="Q910" s="53">
        <v>76</v>
      </c>
      <c r="X910" s="53">
        <v>0</v>
      </c>
      <c r="Y910" s="53"/>
      <c r="Z910" s="53"/>
      <c r="AA910" s="53"/>
      <c r="AB910" s="53"/>
      <c r="AG910" t="str">
        <f t="shared" si="260"/>
        <v>Barnstead</v>
      </c>
      <c r="AH910" t="s">
        <v>45</v>
      </c>
      <c r="AI910">
        <v>1</v>
      </c>
      <c r="AK910">
        <v>2</v>
      </c>
      <c r="AL910" s="91">
        <v>33</v>
      </c>
      <c r="AM910" s="93">
        <v>1</v>
      </c>
      <c r="AN910" s="93">
        <v>10</v>
      </c>
      <c r="AO910" s="96">
        <v>3220</v>
      </c>
      <c r="AP910" s="96">
        <f t="shared" si="261"/>
        <v>33001</v>
      </c>
      <c r="AQ910" t="s">
        <v>298</v>
      </c>
      <c r="AR910">
        <f t="shared" si="270"/>
        <v>3303220</v>
      </c>
      <c r="AX910" s="117"/>
    </row>
    <row r="911" spans="1:50" ht="14" hidden="1" customHeight="1" outlineLevel="1" x14ac:dyDescent="0.2">
      <c r="A911" t="s">
        <v>2234</v>
      </c>
      <c r="B911" s="9" t="s">
        <v>184</v>
      </c>
      <c r="C911" s="1">
        <f t="shared" si="263"/>
        <v>6002</v>
      </c>
      <c r="D911" s="7">
        <f>IF(N911&gt;0, RANK(N911,(N911:P911,Q911:AE911)),0)</f>
        <v>1</v>
      </c>
      <c r="E911" s="7">
        <f>IF(O911&gt;0,RANK(O911,(N911:P911,Q911:AE911)),0)</f>
        <v>2</v>
      </c>
      <c r="F911" s="7">
        <f t="shared" si="264"/>
        <v>0</v>
      </c>
      <c r="G911" s="1">
        <f t="shared" si="265"/>
        <v>979</v>
      </c>
      <c r="H911" s="2">
        <f t="shared" si="259"/>
        <v>0.16311229590136622</v>
      </c>
      <c r="I911" s="8"/>
      <c r="J911" s="2">
        <f t="shared" si="266"/>
        <v>0.56781072975674773</v>
      </c>
      <c r="K911" s="2">
        <f t="shared" si="267"/>
        <v>0.40469843385538151</v>
      </c>
      <c r="L911" s="2">
        <f t="shared" si="268"/>
        <v>0</v>
      </c>
      <c r="M911" s="2">
        <f t="shared" si="269"/>
        <v>2.7490836387870754E-2</v>
      </c>
      <c r="N911" s="53">
        <v>3408</v>
      </c>
      <c r="O911" s="53">
        <v>2429</v>
      </c>
      <c r="Q911" s="53">
        <v>152</v>
      </c>
      <c r="X911" s="53">
        <v>13</v>
      </c>
      <c r="Y911" s="53"/>
      <c r="Z911" s="53"/>
      <c r="AA911" s="53"/>
      <c r="AB911" s="53"/>
      <c r="AG911" t="str">
        <f t="shared" si="260"/>
        <v>Barrington</v>
      </c>
      <c r="AH911" t="s">
        <v>726</v>
      </c>
      <c r="AI911">
        <v>1</v>
      </c>
      <c r="AK911">
        <v>2</v>
      </c>
      <c r="AL911" s="91">
        <v>33</v>
      </c>
      <c r="AM911" s="93">
        <v>17</v>
      </c>
      <c r="AN911" s="93">
        <v>5</v>
      </c>
      <c r="AO911" s="96">
        <v>3460</v>
      </c>
      <c r="AP911" s="96">
        <f t="shared" si="261"/>
        <v>33017</v>
      </c>
      <c r="AQ911" t="s">
        <v>298</v>
      </c>
      <c r="AR911">
        <f t="shared" si="270"/>
        <v>3303460</v>
      </c>
      <c r="AX911" s="117"/>
    </row>
    <row r="912" spans="1:50" ht="14" hidden="1" customHeight="1" outlineLevel="1" x14ac:dyDescent="0.2">
      <c r="A912" t="s">
        <v>732</v>
      </c>
      <c r="B912" s="9" t="s">
        <v>184</v>
      </c>
      <c r="C912" s="1">
        <f t="shared" si="263"/>
        <v>2147</v>
      </c>
      <c r="D912" s="7">
        <f>IF(N912&gt;0, RANK(N912,(N912:P912,Q912:AE912)),0)</f>
        <v>1</v>
      </c>
      <c r="E912" s="7">
        <f>IF(O912&gt;0,RANK(O912,(N912:P912,Q912:AE912)),0)</f>
        <v>2</v>
      </c>
      <c r="F912" s="7">
        <f t="shared" si="264"/>
        <v>0</v>
      </c>
      <c r="G912" s="1">
        <f t="shared" si="265"/>
        <v>702</v>
      </c>
      <c r="H912" s="2">
        <f t="shared" si="259"/>
        <v>0.32696786213320911</v>
      </c>
      <c r="I912" s="8"/>
      <c r="J912" s="2">
        <f t="shared" si="266"/>
        <v>0.65905915230554257</v>
      </c>
      <c r="K912" s="2">
        <f t="shared" si="267"/>
        <v>0.33209129017233346</v>
      </c>
      <c r="L912" s="2">
        <f t="shared" si="268"/>
        <v>0</v>
      </c>
      <c r="M912" s="2">
        <f t="shared" si="269"/>
        <v>8.8495575221239631E-3</v>
      </c>
      <c r="N912" s="53">
        <v>1415</v>
      </c>
      <c r="O912" s="53">
        <v>713</v>
      </c>
      <c r="Q912" s="53">
        <v>19</v>
      </c>
      <c r="X912" s="53">
        <v>0</v>
      </c>
      <c r="Y912" s="53"/>
      <c r="Z912" s="53"/>
      <c r="AA912" s="53"/>
      <c r="AB912" s="53"/>
      <c r="AG912" t="str">
        <f t="shared" si="260"/>
        <v>Bartlett</v>
      </c>
      <c r="AH912" t="s">
        <v>203</v>
      </c>
      <c r="AI912">
        <v>1</v>
      </c>
      <c r="AK912">
        <v>2</v>
      </c>
      <c r="AL912" s="91">
        <v>33</v>
      </c>
      <c r="AM912" s="93">
        <v>3</v>
      </c>
      <c r="AN912" s="93">
        <v>10</v>
      </c>
      <c r="AO912" s="96">
        <v>3700</v>
      </c>
      <c r="AP912" s="96">
        <f t="shared" si="261"/>
        <v>33003</v>
      </c>
      <c r="AQ912" t="s">
        <v>298</v>
      </c>
      <c r="AR912">
        <f t="shared" si="270"/>
        <v>3303700</v>
      </c>
      <c r="AX912" s="117"/>
    </row>
    <row r="913" spans="1:50" ht="14" hidden="1" customHeight="1" outlineLevel="1" x14ac:dyDescent="0.2">
      <c r="A913" t="s">
        <v>2277</v>
      </c>
      <c r="B913" s="9" t="s">
        <v>184</v>
      </c>
      <c r="C913" s="1">
        <f t="shared" si="263"/>
        <v>612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 t="shared" si="264"/>
        <v>0</v>
      </c>
      <c r="G913" s="1">
        <f t="shared" si="265"/>
        <v>24</v>
      </c>
      <c r="H913" s="2">
        <f t="shared" si="259"/>
        <v>3.9215686274509803E-2</v>
      </c>
      <c r="I913" s="8"/>
      <c r="J913" s="2">
        <f t="shared" si="266"/>
        <v>0.47058823529411764</v>
      </c>
      <c r="K913" s="2">
        <f t="shared" si="267"/>
        <v>0.50980392156862742</v>
      </c>
      <c r="L913" s="2">
        <f t="shared" si="268"/>
        <v>0</v>
      </c>
      <c r="M913" s="2">
        <f t="shared" si="269"/>
        <v>1.9607843137254943E-2</v>
      </c>
      <c r="N913" s="53">
        <v>288</v>
      </c>
      <c r="O913" s="53">
        <v>312</v>
      </c>
      <c r="Q913" s="53">
        <v>12</v>
      </c>
      <c r="X913" s="53">
        <v>0</v>
      </c>
      <c r="Y913" s="53"/>
      <c r="Z913" s="53"/>
      <c r="AA913" s="53"/>
      <c r="AB913" s="53"/>
      <c r="AG913" t="str">
        <f t="shared" si="260"/>
        <v>Bath</v>
      </c>
      <c r="AH913" t="s">
        <v>2510</v>
      </c>
      <c r="AI913">
        <v>2</v>
      </c>
      <c r="AK913">
        <v>2</v>
      </c>
      <c r="AL913" s="91">
        <v>33</v>
      </c>
      <c r="AM913" s="93">
        <v>9</v>
      </c>
      <c r="AN913" s="93">
        <v>15</v>
      </c>
      <c r="AO913" s="96">
        <v>3940</v>
      </c>
      <c r="AP913" s="96">
        <f t="shared" si="261"/>
        <v>33009</v>
      </c>
      <c r="AQ913" t="s">
        <v>298</v>
      </c>
      <c r="AR913">
        <f t="shared" si="270"/>
        <v>3303940</v>
      </c>
      <c r="AX913" s="117"/>
    </row>
    <row r="914" spans="1:50" ht="14" hidden="1" customHeight="1" outlineLevel="1" x14ac:dyDescent="0.2">
      <c r="A914" t="s">
        <v>1819</v>
      </c>
      <c r="B914" s="9" t="s">
        <v>184</v>
      </c>
      <c r="C914" s="1">
        <f t="shared" si="263"/>
        <v>14686</v>
      </c>
      <c r="D914" s="7">
        <f>IF(N914&gt;0, RANK(N914,(N914:P914,Q914:AE914)),0)</f>
        <v>1</v>
      </c>
      <c r="E914" s="7">
        <f>IF(O914&gt;0,RANK(O914,(N914:P914,Q914:AE914)),0)</f>
        <v>2</v>
      </c>
      <c r="F914" s="7">
        <f t="shared" si="264"/>
        <v>0</v>
      </c>
      <c r="G914" s="1">
        <f t="shared" si="265"/>
        <v>1226</v>
      </c>
      <c r="H914" s="2">
        <f t="shared" si="259"/>
        <v>8.3480866131009121E-2</v>
      </c>
      <c r="I914" s="8"/>
      <c r="J914" s="2">
        <f t="shared" si="266"/>
        <v>0.53493122701892959</v>
      </c>
      <c r="K914" s="2">
        <f t="shared" si="267"/>
        <v>0.45145036088792045</v>
      </c>
      <c r="L914" s="2">
        <f t="shared" si="268"/>
        <v>0</v>
      </c>
      <c r="M914" s="2">
        <f t="shared" si="269"/>
        <v>1.3618412093149956E-2</v>
      </c>
      <c r="N914" s="53">
        <v>7856</v>
      </c>
      <c r="O914" s="53">
        <v>6630</v>
      </c>
      <c r="Q914" s="53">
        <v>190</v>
      </c>
      <c r="X914" s="53">
        <v>10</v>
      </c>
      <c r="Y914" s="53"/>
      <c r="Z914" s="53"/>
      <c r="AA914" s="53"/>
      <c r="AB914" s="53"/>
      <c r="AG914" t="str">
        <f t="shared" si="260"/>
        <v>Bedford</v>
      </c>
      <c r="AH914" t="s">
        <v>399</v>
      </c>
      <c r="AI914">
        <v>1</v>
      </c>
      <c r="AK914">
        <v>2</v>
      </c>
      <c r="AL914" s="91">
        <v>33</v>
      </c>
      <c r="AM914" s="93">
        <v>11</v>
      </c>
      <c r="AN914" s="93">
        <v>15</v>
      </c>
      <c r="AO914" s="96">
        <v>4500</v>
      </c>
      <c r="AP914" s="96">
        <f t="shared" si="261"/>
        <v>33011</v>
      </c>
      <c r="AQ914" t="s">
        <v>298</v>
      </c>
      <c r="AR914">
        <f t="shared" si="270"/>
        <v>3304500</v>
      </c>
      <c r="AX914" s="117"/>
    </row>
    <row r="915" spans="1:50" ht="14" hidden="1" customHeight="1" outlineLevel="1" x14ac:dyDescent="0.2">
      <c r="A915" t="s">
        <v>2127</v>
      </c>
      <c r="B915" s="9" t="s">
        <v>184</v>
      </c>
      <c r="C915" s="1">
        <f t="shared" si="263"/>
        <v>4011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 t="shared" si="264"/>
        <v>0</v>
      </c>
      <c r="G915" s="1">
        <f t="shared" si="265"/>
        <v>147</v>
      </c>
      <c r="H915" s="2">
        <f t="shared" si="259"/>
        <v>3.6649214659685861E-2</v>
      </c>
      <c r="I915" s="8"/>
      <c r="J915" s="2">
        <f t="shared" si="266"/>
        <v>0.4674644727000748</v>
      </c>
      <c r="K915" s="2">
        <f t="shared" si="267"/>
        <v>0.5041136873597607</v>
      </c>
      <c r="L915" s="2">
        <f t="shared" si="268"/>
        <v>0</v>
      </c>
      <c r="M915" s="2">
        <f t="shared" si="269"/>
        <v>2.8421839940164562E-2</v>
      </c>
      <c r="N915" s="53">
        <v>1875</v>
      </c>
      <c r="O915" s="53">
        <v>2022</v>
      </c>
      <c r="Q915" s="53">
        <v>104</v>
      </c>
      <c r="X915" s="53">
        <v>10</v>
      </c>
      <c r="Y915" s="53"/>
      <c r="Z915" s="53"/>
      <c r="AA915" s="53"/>
      <c r="AB915" s="53"/>
      <c r="AG915" t="str">
        <f t="shared" si="260"/>
        <v>Belmont</v>
      </c>
      <c r="AH915" t="s">
        <v>45</v>
      </c>
      <c r="AI915">
        <v>1</v>
      </c>
      <c r="AK915">
        <v>2</v>
      </c>
      <c r="AL915" s="91">
        <v>33</v>
      </c>
      <c r="AM915" s="93">
        <v>1</v>
      </c>
      <c r="AN915" s="93">
        <v>15</v>
      </c>
      <c r="AO915" s="96">
        <v>4740</v>
      </c>
      <c r="AP915" s="96">
        <f t="shared" si="261"/>
        <v>33001</v>
      </c>
      <c r="AQ915" t="s">
        <v>298</v>
      </c>
      <c r="AR915">
        <f t="shared" si="270"/>
        <v>3304740</v>
      </c>
      <c r="AX915" s="117"/>
    </row>
    <row r="916" spans="1:50" ht="14" hidden="1" customHeight="1" outlineLevel="1" x14ac:dyDescent="0.2">
      <c r="A916" t="s">
        <v>1725</v>
      </c>
      <c r="B916" s="9" t="s">
        <v>184</v>
      </c>
      <c r="C916" s="1">
        <f t="shared" si="263"/>
        <v>816</v>
      </c>
      <c r="D916" s="7">
        <f>IF(N916&gt;0, RANK(N916,(N916:P916,Q916:AE916)),0)</f>
        <v>1</v>
      </c>
      <c r="E916" s="7">
        <f>IF(O916&gt;0,RANK(O916,(N916:P916,Q916:AE916)),0)</f>
        <v>2</v>
      </c>
      <c r="F916" s="7">
        <f t="shared" si="264"/>
        <v>0</v>
      </c>
      <c r="G916" s="1">
        <f t="shared" si="265"/>
        <v>66</v>
      </c>
      <c r="H916" s="2">
        <f t="shared" si="259"/>
        <v>8.0882352941176475E-2</v>
      </c>
      <c r="I916" s="8"/>
      <c r="J916" s="2">
        <f t="shared" si="266"/>
        <v>0.52450980392156865</v>
      </c>
      <c r="K916" s="2">
        <f t="shared" si="267"/>
        <v>0.44362745098039214</v>
      </c>
      <c r="L916" s="2">
        <f t="shared" si="268"/>
        <v>0</v>
      </c>
      <c r="M916" s="2">
        <f t="shared" si="269"/>
        <v>3.1862745098039214E-2</v>
      </c>
      <c r="N916" s="53">
        <v>428</v>
      </c>
      <c r="O916" s="53">
        <v>362</v>
      </c>
      <c r="Q916" s="53">
        <v>26</v>
      </c>
      <c r="X916" s="53">
        <v>0</v>
      </c>
      <c r="Y916" s="53"/>
      <c r="Z916" s="53"/>
      <c r="AA916" s="53"/>
      <c r="AB916" s="53"/>
      <c r="AG916" t="str">
        <f t="shared" si="260"/>
        <v>Bennington</v>
      </c>
      <c r="AH916" t="s">
        <v>399</v>
      </c>
      <c r="AI916">
        <v>2</v>
      </c>
      <c r="AK916">
        <v>2</v>
      </c>
      <c r="AL916" s="91">
        <v>33</v>
      </c>
      <c r="AM916" s="93">
        <v>11</v>
      </c>
      <c r="AN916" s="93">
        <v>20</v>
      </c>
      <c r="AO916" s="96">
        <v>4900</v>
      </c>
      <c r="AP916" s="96">
        <f t="shared" si="261"/>
        <v>33011</v>
      </c>
      <c r="AQ916" t="s">
        <v>298</v>
      </c>
      <c r="AR916">
        <f t="shared" si="270"/>
        <v>3304900</v>
      </c>
      <c r="AX916" s="117"/>
    </row>
    <row r="917" spans="1:50" ht="14" hidden="1" customHeight="1" outlineLevel="1" x14ac:dyDescent="0.2">
      <c r="A917" t="s">
        <v>774</v>
      </c>
      <c r="B917" s="9" t="s">
        <v>184</v>
      </c>
      <c r="C917" s="1">
        <f t="shared" si="263"/>
        <v>231</v>
      </c>
      <c r="D917" s="7">
        <f>IF(N917&gt;0, RANK(N917,(N917:P917,Q917:AE917)),0)</f>
        <v>2</v>
      </c>
      <c r="E917" s="7">
        <f>IF(O917&gt;0,RANK(O917,(N917:P917,Q917:AE917)),0)</f>
        <v>1</v>
      </c>
      <c r="F917" s="7">
        <f t="shared" si="264"/>
        <v>0</v>
      </c>
      <c r="G917" s="1">
        <f t="shared" si="265"/>
        <v>15</v>
      </c>
      <c r="H917" s="2">
        <f t="shared" si="259"/>
        <v>6.4935064935064929E-2</v>
      </c>
      <c r="I917" s="8"/>
      <c r="J917" s="2">
        <f t="shared" si="266"/>
        <v>0.45021645021645024</v>
      </c>
      <c r="K917" s="2">
        <f t="shared" si="267"/>
        <v>0.51515151515151514</v>
      </c>
      <c r="L917" s="2">
        <f t="shared" si="268"/>
        <v>0</v>
      </c>
      <c r="M917" s="2">
        <f t="shared" si="269"/>
        <v>3.463203463203457E-2</v>
      </c>
      <c r="N917" s="53">
        <v>104</v>
      </c>
      <c r="O917" s="53">
        <v>119</v>
      </c>
      <c r="Q917" s="53">
        <v>8</v>
      </c>
      <c r="X917" s="53">
        <v>0</v>
      </c>
      <c r="Y917" s="53"/>
      <c r="Z917" s="53"/>
      <c r="AA917" s="53"/>
      <c r="AB917" s="53"/>
      <c r="AG917" t="str">
        <f t="shared" si="260"/>
        <v>Benton</v>
      </c>
      <c r="AH917" t="s">
        <v>2510</v>
      </c>
      <c r="AI917">
        <v>2</v>
      </c>
      <c r="AK917">
        <v>2</v>
      </c>
      <c r="AL917" s="91">
        <v>33</v>
      </c>
      <c r="AM917" s="93">
        <v>9</v>
      </c>
      <c r="AN917" s="93">
        <v>20</v>
      </c>
      <c r="AO917" s="96">
        <v>5060</v>
      </c>
      <c r="AP917" s="96">
        <f t="shared" si="261"/>
        <v>33009</v>
      </c>
      <c r="AQ917" t="s">
        <v>298</v>
      </c>
      <c r="AR917">
        <f t="shared" si="270"/>
        <v>3305060</v>
      </c>
      <c r="AX917" s="117"/>
    </row>
    <row r="918" spans="1:50" ht="14" hidden="1" customHeight="1" outlineLevel="1" x14ac:dyDescent="0.2">
      <c r="A918" t="s">
        <v>1343</v>
      </c>
      <c r="B918" s="9" t="s">
        <v>184</v>
      </c>
      <c r="C918" s="1">
        <f t="shared" si="263"/>
        <v>4027</v>
      </c>
      <c r="D918" s="7">
        <f>IF(N918&gt;0, RANK(N918,(N918:P918,Q918:AE918)),0)</f>
        <v>1</v>
      </c>
      <c r="E918" s="7">
        <f>IF(O918&gt;0,RANK(O918,(N918:P918,Q918:AE918)),0)</f>
        <v>2</v>
      </c>
      <c r="F918" s="7">
        <f t="shared" si="264"/>
        <v>0</v>
      </c>
      <c r="G918" s="1">
        <f t="shared" si="265"/>
        <v>955</v>
      </c>
      <c r="H918" s="2">
        <f t="shared" si="259"/>
        <v>0.23714924261236653</v>
      </c>
      <c r="I918" s="8"/>
      <c r="J918" s="2">
        <f t="shared" si="266"/>
        <v>0.60342686863670225</v>
      </c>
      <c r="K918" s="2">
        <f t="shared" si="267"/>
        <v>0.36627762602433572</v>
      </c>
      <c r="L918" s="2">
        <f t="shared" si="268"/>
        <v>0</v>
      </c>
      <c r="M918" s="2">
        <f t="shared" si="269"/>
        <v>3.0295505338962025E-2</v>
      </c>
      <c r="N918" s="53">
        <v>2430</v>
      </c>
      <c r="O918" s="53">
        <v>1475</v>
      </c>
      <c r="Q918" s="53">
        <v>122</v>
      </c>
      <c r="X918" s="53">
        <v>0</v>
      </c>
      <c r="Y918" s="53"/>
      <c r="Z918" s="53"/>
      <c r="AA918" s="53"/>
      <c r="AB918" s="53"/>
      <c r="AG918" t="str">
        <f t="shared" si="260"/>
        <v>Berlin</v>
      </c>
      <c r="AH918" t="s">
        <v>872</v>
      </c>
      <c r="AI918">
        <v>2</v>
      </c>
      <c r="AK918">
        <v>2</v>
      </c>
      <c r="AL918" s="91">
        <v>33</v>
      </c>
      <c r="AM918" s="93">
        <v>7</v>
      </c>
      <c r="AN918" s="93">
        <v>20</v>
      </c>
      <c r="AO918" s="96">
        <v>5140</v>
      </c>
      <c r="AP918" s="96">
        <f t="shared" si="261"/>
        <v>33007</v>
      </c>
      <c r="AQ918" t="s">
        <v>1921</v>
      </c>
      <c r="AR918">
        <f t="shared" si="270"/>
        <v>3305140</v>
      </c>
      <c r="AX918" s="117"/>
    </row>
    <row r="919" spans="1:50" ht="14" hidden="1" customHeight="1" outlineLevel="1" x14ac:dyDescent="0.2">
      <c r="A919" s="9" t="s">
        <v>1214</v>
      </c>
      <c r="B919" s="9" t="s">
        <v>184</v>
      </c>
      <c r="C919" s="1">
        <f t="shared" si="263"/>
        <v>1671</v>
      </c>
      <c r="D919" s="7">
        <f>IF(N919&gt;0, RANK(N919,(N919:P919,Q919:AE919)),0)</f>
        <v>1</v>
      </c>
      <c r="E919" s="7">
        <f>IF(O919&gt;0,RANK(O919,(N919:P919,Q919:AE919)),0)</f>
        <v>2</v>
      </c>
      <c r="F919" s="7">
        <f t="shared" si="264"/>
        <v>0</v>
      </c>
      <c r="G919" s="1">
        <f t="shared" si="265"/>
        <v>523</v>
      </c>
      <c r="H919" s="2">
        <f t="shared" si="259"/>
        <v>0.31298623578695389</v>
      </c>
      <c r="I919" s="8"/>
      <c r="J919" s="2">
        <f t="shared" si="266"/>
        <v>0.64332734889287857</v>
      </c>
      <c r="K919" s="2">
        <f t="shared" si="267"/>
        <v>0.33034111310592462</v>
      </c>
      <c r="L919" s="2">
        <f t="shared" si="268"/>
        <v>0</v>
      </c>
      <c r="M919" s="2">
        <f t="shared" si="269"/>
        <v>2.6331538001196808E-2</v>
      </c>
      <c r="N919" s="53">
        <v>1075</v>
      </c>
      <c r="O919" s="53">
        <v>552</v>
      </c>
      <c r="Q919" s="53">
        <v>40</v>
      </c>
      <c r="X919" s="53">
        <v>4</v>
      </c>
      <c r="Y919" s="53"/>
      <c r="Z919" s="53"/>
      <c r="AA919" s="53"/>
      <c r="AB919" s="53"/>
      <c r="AG919" t="str">
        <f t="shared" si="260"/>
        <v>Bethlehem</v>
      </c>
      <c r="AH919" t="s">
        <v>2510</v>
      </c>
      <c r="AI919">
        <v>2</v>
      </c>
      <c r="AK919">
        <v>2</v>
      </c>
      <c r="AL919" s="91">
        <v>33</v>
      </c>
      <c r="AM919" s="93">
        <v>9</v>
      </c>
      <c r="AN919" s="93">
        <v>25</v>
      </c>
      <c r="AO919" s="96">
        <v>5460</v>
      </c>
      <c r="AP919" s="96">
        <f t="shared" si="261"/>
        <v>33009</v>
      </c>
      <c r="AQ919" t="s">
        <v>298</v>
      </c>
      <c r="AR919">
        <f t="shared" si="270"/>
        <v>3305460</v>
      </c>
      <c r="AX919" s="117"/>
    </row>
    <row r="920" spans="1:50" ht="14" hidden="1" customHeight="1" outlineLevel="1" x14ac:dyDescent="0.2">
      <c r="A920" t="s">
        <v>839</v>
      </c>
      <c r="B920" s="9" t="s">
        <v>184</v>
      </c>
      <c r="C920" s="1">
        <f t="shared" si="263"/>
        <v>2012</v>
      </c>
      <c r="D920" s="7">
        <f>IF(N920&gt;0, RANK(N920,(N920:P920,Q920:AE920)),0)</f>
        <v>1</v>
      </c>
      <c r="E920" s="7">
        <f>IF(O920&gt;0,RANK(O920,(N920:P920,Q920:AE920)),0)</f>
        <v>2</v>
      </c>
      <c r="F920" s="7">
        <f t="shared" si="264"/>
        <v>0</v>
      </c>
      <c r="G920" s="1">
        <f t="shared" si="265"/>
        <v>228</v>
      </c>
      <c r="H920" s="2">
        <f t="shared" si="259"/>
        <v>0.11332007952286283</v>
      </c>
      <c r="I920" s="8"/>
      <c r="J920" s="2">
        <f t="shared" si="266"/>
        <v>0.54075546719681911</v>
      </c>
      <c r="K920" s="2">
        <f t="shared" si="267"/>
        <v>0.42743538767395628</v>
      </c>
      <c r="L920" s="2">
        <f t="shared" si="268"/>
        <v>0</v>
      </c>
      <c r="M920" s="2">
        <f t="shared" si="269"/>
        <v>3.1809145129224614E-2</v>
      </c>
      <c r="N920" s="53">
        <v>1088</v>
      </c>
      <c r="O920" s="53">
        <v>860</v>
      </c>
      <c r="Q920" s="53">
        <v>62</v>
      </c>
      <c r="X920" s="53">
        <v>2</v>
      </c>
      <c r="Y920" s="53"/>
      <c r="Z920" s="53"/>
      <c r="AA920" s="53"/>
      <c r="AB920" s="53"/>
      <c r="AG920" t="str">
        <f t="shared" si="260"/>
        <v>Boscawen</v>
      </c>
      <c r="AH920" t="s">
        <v>1814</v>
      </c>
      <c r="AI920">
        <v>2</v>
      </c>
      <c r="AK920">
        <v>2</v>
      </c>
      <c r="AL920" s="91">
        <v>33</v>
      </c>
      <c r="AM920" s="93">
        <v>13</v>
      </c>
      <c r="AN920" s="93">
        <v>15</v>
      </c>
      <c r="AO920" s="96">
        <v>6260</v>
      </c>
      <c r="AP920" s="96">
        <f t="shared" si="261"/>
        <v>33013</v>
      </c>
      <c r="AQ920" t="s">
        <v>298</v>
      </c>
      <c r="AR920">
        <f t="shared" si="270"/>
        <v>3306260</v>
      </c>
      <c r="AX920" s="117"/>
    </row>
    <row r="921" spans="1:50" ht="14" hidden="1" customHeight="1" outlineLevel="1" x14ac:dyDescent="0.2">
      <c r="A921" t="s">
        <v>1215</v>
      </c>
      <c r="B921" s="9" t="s">
        <v>184</v>
      </c>
      <c r="C921" s="1">
        <f t="shared" si="263"/>
        <v>5495</v>
      </c>
      <c r="D921" s="7">
        <f>IF(N921&gt;0, RANK(N921,(N921:P921,Q921:AE921)),0)</f>
        <v>1</v>
      </c>
      <c r="E921" s="7">
        <f>IF(O921&gt;0,RANK(O921,(N921:P921,Q921:AE921)),0)</f>
        <v>2</v>
      </c>
      <c r="F921" s="7">
        <f t="shared" si="264"/>
        <v>0</v>
      </c>
      <c r="G921" s="1">
        <f t="shared" si="265"/>
        <v>1417</v>
      </c>
      <c r="H921" s="2">
        <f t="shared" si="259"/>
        <v>0.25787079162875343</v>
      </c>
      <c r="I921" s="8"/>
      <c r="J921" s="2">
        <f t="shared" si="266"/>
        <v>0.62038216560509551</v>
      </c>
      <c r="K921" s="2">
        <f t="shared" si="267"/>
        <v>0.36251137397634214</v>
      </c>
      <c r="L921" s="2">
        <f t="shared" si="268"/>
        <v>0</v>
      </c>
      <c r="M921" s="2">
        <f t="shared" si="269"/>
        <v>1.7106460418562341E-2</v>
      </c>
      <c r="N921" s="53">
        <v>3409</v>
      </c>
      <c r="O921" s="53">
        <v>1992</v>
      </c>
      <c r="Q921" s="53">
        <v>94</v>
      </c>
      <c r="X921" s="53">
        <v>0</v>
      </c>
      <c r="Y921" s="53"/>
      <c r="Z921" s="53"/>
      <c r="AA921" s="53"/>
      <c r="AB921" s="53"/>
      <c r="AG921" t="str">
        <f t="shared" si="260"/>
        <v>Bow</v>
      </c>
      <c r="AH921" t="s">
        <v>1814</v>
      </c>
      <c r="AI921">
        <v>2</v>
      </c>
      <c r="AK921">
        <v>2</v>
      </c>
      <c r="AL921" s="91">
        <v>33</v>
      </c>
      <c r="AM921" s="93">
        <v>13</v>
      </c>
      <c r="AN921" s="93">
        <v>20</v>
      </c>
      <c r="AO921" s="96">
        <v>6500</v>
      </c>
      <c r="AP921" s="96">
        <f t="shared" si="261"/>
        <v>33013</v>
      </c>
      <c r="AQ921" t="s">
        <v>298</v>
      </c>
      <c r="AR921">
        <f t="shared" si="270"/>
        <v>3306500</v>
      </c>
      <c r="AX921" s="117"/>
    </row>
    <row r="922" spans="1:50" ht="14" hidden="1" customHeight="1" outlineLevel="1" x14ac:dyDescent="0.2">
      <c r="A922" t="s">
        <v>1402</v>
      </c>
      <c r="B922" s="9" t="s">
        <v>184</v>
      </c>
      <c r="C922" s="1">
        <f t="shared" si="263"/>
        <v>1058</v>
      </c>
      <c r="D922" s="7">
        <f>IF(N922&gt;0, RANK(N922,(N922:P922,Q922:AE922)),0)</f>
        <v>1</v>
      </c>
      <c r="E922" s="7">
        <f>IF(O922&gt;0,RANK(O922,(N922:P922,Q922:AE922)),0)</f>
        <v>2</v>
      </c>
      <c r="F922" s="7">
        <f t="shared" si="264"/>
        <v>0</v>
      </c>
      <c r="G922" s="1">
        <f t="shared" si="265"/>
        <v>184</v>
      </c>
      <c r="H922" s="2">
        <f t="shared" si="259"/>
        <v>0.17391304347826086</v>
      </c>
      <c r="I922" s="8"/>
      <c r="J922" s="2">
        <f t="shared" si="266"/>
        <v>0.56899810964083175</v>
      </c>
      <c r="K922" s="2">
        <f t="shared" si="267"/>
        <v>0.39508506616257089</v>
      </c>
      <c r="L922" s="2">
        <f t="shared" si="268"/>
        <v>0</v>
      </c>
      <c r="M922" s="2">
        <f t="shared" si="269"/>
        <v>3.5916824196597363E-2</v>
      </c>
      <c r="N922" s="53">
        <v>602</v>
      </c>
      <c r="O922" s="53">
        <v>418</v>
      </c>
      <c r="Q922" s="53">
        <v>38</v>
      </c>
      <c r="X922" s="53">
        <v>0</v>
      </c>
      <c r="Y922" s="53"/>
      <c r="Z922" s="53"/>
      <c r="AA922" s="53"/>
      <c r="AB922" s="53"/>
      <c r="AG922" t="str">
        <f t="shared" si="260"/>
        <v>Bradford</v>
      </c>
      <c r="AH922" t="s">
        <v>1814</v>
      </c>
      <c r="AI922">
        <v>2</v>
      </c>
      <c r="AK922">
        <v>2</v>
      </c>
      <c r="AL922" s="91">
        <v>33</v>
      </c>
      <c r="AM922" s="93">
        <v>13</v>
      </c>
      <c r="AN922" s="93">
        <v>25</v>
      </c>
      <c r="AO922" s="96">
        <v>6980</v>
      </c>
      <c r="AP922" s="96">
        <f t="shared" si="261"/>
        <v>33013</v>
      </c>
      <c r="AQ922" t="s">
        <v>298</v>
      </c>
      <c r="AR922">
        <f t="shared" si="270"/>
        <v>3306980</v>
      </c>
      <c r="AX922" s="117"/>
    </row>
    <row r="923" spans="1:50" ht="14" hidden="1" customHeight="1" outlineLevel="1" x14ac:dyDescent="0.2">
      <c r="A923" t="s">
        <v>1508</v>
      </c>
      <c r="B923" s="9" t="s">
        <v>184</v>
      </c>
      <c r="C923" s="1">
        <f t="shared" si="263"/>
        <v>2894</v>
      </c>
      <c r="D923" s="7">
        <f>IF(N923&gt;0, RANK(N923,(N923:P923,Q923:AE923)),0)</f>
        <v>1</v>
      </c>
      <c r="E923" s="7">
        <f>IF(O923&gt;0,RANK(O923,(N923:P923,Q923:AE923)),0)</f>
        <v>2</v>
      </c>
      <c r="F923" s="7">
        <f t="shared" si="264"/>
        <v>0</v>
      </c>
      <c r="G923" s="1">
        <f t="shared" si="265"/>
        <v>261</v>
      </c>
      <c r="H923" s="2">
        <f t="shared" si="259"/>
        <v>9.0186592950932967E-2</v>
      </c>
      <c r="I923" s="8"/>
      <c r="J923" s="2">
        <f t="shared" si="266"/>
        <v>0.53524533517622663</v>
      </c>
      <c r="K923" s="2">
        <f t="shared" si="267"/>
        <v>0.44505874222529374</v>
      </c>
      <c r="L923" s="2">
        <f t="shared" si="268"/>
        <v>0</v>
      </c>
      <c r="M923" s="2">
        <f t="shared" si="269"/>
        <v>1.9695922598479632E-2</v>
      </c>
      <c r="N923" s="53">
        <v>1549</v>
      </c>
      <c r="O923" s="53">
        <v>1288</v>
      </c>
      <c r="Q923" s="53">
        <v>56</v>
      </c>
      <c r="X923" s="53">
        <v>1</v>
      </c>
      <c r="Y923" s="53"/>
      <c r="Z923" s="53"/>
      <c r="AA923" s="53"/>
      <c r="AB923" s="53"/>
      <c r="AG923" t="str">
        <f t="shared" si="260"/>
        <v>Brentwood</v>
      </c>
      <c r="AH923" t="s">
        <v>269</v>
      </c>
      <c r="AI923">
        <v>1</v>
      </c>
      <c r="AK923">
        <v>2</v>
      </c>
      <c r="AL923" s="91">
        <v>33</v>
      </c>
      <c r="AM923" s="93">
        <v>15</v>
      </c>
      <c r="AN923" s="93">
        <v>15</v>
      </c>
      <c r="AO923" s="96">
        <v>7220</v>
      </c>
      <c r="AP923" s="96">
        <f t="shared" si="261"/>
        <v>33015</v>
      </c>
      <c r="AQ923" t="s">
        <v>298</v>
      </c>
      <c r="AR923">
        <f t="shared" si="270"/>
        <v>3307220</v>
      </c>
      <c r="AX923" s="117"/>
    </row>
    <row r="924" spans="1:50" ht="14" hidden="1" customHeight="1" outlineLevel="1" x14ac:dyDescent="0.2">
      <c r="A924" t="s">
        <v>2086</v>
      </c>
      <c r="B924" s="9" t="s">
        <v>184</v>
      </c>
      <c r="C924" s="1">
        <f t="shared" si="263"/>
        <v>861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 t="shared" si="264"/>
        <v>0</v>
      </c>
      <c r="G924" s="1">
        <f t="shared" si="265"/>
        <v>51</v>
      </c>
      <c r="H924" s="2">
        <f t="shared" si="259"/>
        <v>5.9233449477351915E-2</v>
      </c>
      <c r="I924" s="8"/>
      <c r="J924" s="2">
        <f t="shared" si="266"/>
        <v>0.46341463414634149</v>
      </c>
      <c r="K924" s="2">
        <f t="shared" si="267"/>
        <v>0.52264808362369342</v>
      </c>
      <c r="L924" s="2">
        <f t="shared" si="268"/>
        <v>0</v>
      </c>
      <c r="M924" s="2">
        <f t="shared" si="269"/>
        <v>1.3937282229965153E-2</v>
      </c>
      <c r="N924" s="53">
        <v>399</v>
      </c>
      <c r="O924" s="53">
        <v>450</v>
      </c>
      <c r="Q924" s="53">
        <v>11</v>
      </c>
      <c r="X924" s="53">
        <v>1</v>
      </c>
      <c r="Y924" s="53"/>
      <c r="Z924" s="53"/>
      <c r="AA924" s="53"/>
      <c r="AB924" s="53"/>
      <c r="AG924" t="str">
        <f t="shared" si="260"/>
        <v>Bridgewater</v>
      </c>
      <c r="AH924" t="s">
        <v>2510</v>
      </c>
      <c r="AI924">
        <v>2</v>
      </c>
      <c r="AK924">
        <v>2</v>
      </c>
      <c r="AL924" s="91">
        <v>33</v>
      </c>
      <c r="AM924" s="93">
        <v>9</v>
      </c>
      <c r="AN924" s="93">
        <v>30</v>
      </c>
      <c r="AO924" s="96">
        <v>7540</v>
      </c>
      <c r="AP924" s="96">
        <f t="shared" si="261"/>
        <v>33009</v>
      </c>
      <c r="AQ924" t="s">
        <v>298</v>
      </c>
      <c r="AR924">
        <f t="shared" si="270"/>
        <v>3307540</v>
      </c>
      <c r="AX924" s="117"/>
    </row>
    <row r="925" spans="1:50" ht="14" hidden="1" customHeight="1" outlineLevel="1" x14ac:dyDescent="0.2">
      <c r="A925" t="s">
        <v>1961</v>
      </c>
      <c r="B925" s="9" t="s">
        <v>184</v>
      </c>
      <c r="C925" s="1">
        <f t="shared" si="263"/>
        <v>1851</v>
      </c>
      <c r="D925" s="7">
        <f>IF(N925&gt;0, RANK(N925,(N925:P925,Q925:AE925)),0)</f>
        <v>1</v>
      </c>
      <c r="E925" s="7">
        <f>IF(O925&gt;0,RANK(O925,(N925:P925,Q925:AE925)),0)</f>
        <v>2</v>
      </c>
      <c r="F925" s="7">
        <f t="shared" si="264"/>
        <v>0</v>
      </c>
      <c r="G925" s="1">
        <f t="shared" si="265"/>
        <v>6</v>
      </c>
      <c r="H925" s="2">
        <f t="shared" si="259"/>
        <v>3.2414910858995136E-3</v>
      </c>
      <c r="I925" s="8"/>
      <c r="J925" s="2">
        <f t="shared" si="266"/>
        <v>0.48730415991356024</v>
      </c>
      <c r="K925" s="2">
        <f t="shared" si="267"/>
        <v>0.48406266882766075</v>
      </c>
      <c r="L925" s="2">
        <f t="shared" si="268"/>
        <v>0</v>
      </c>
      <c r="M925" s="2">
        <f t="shared" si="269"/>
        <v>2.8633171258779011E-2</v>
      </c>
      <c r="N925" s="53">
        <v>902</v>
      </c>
      <c r="O925" s="53">
        <v>896</v>
      </c>
      <c r="Q925" s="53">
        <v>49</v>
      </c>
      <c r="X925" s="53">
        <v>4</v>
      </c>
      <c r="Y925" s="53"/>
      <c r="Z925" s="53"/>
      <c r="AA925" s="53"/>
      <c r="AB925" s="53"/>
      <c r="AG925" t="str">
        <f t="shared" si="260"/>
        <v>Bristol</v>
      </c>
      <c r="AH925" t="s">
        <v>2510</v>
      </c>
      <c r="AI925">
        <v>2</v>
      </c>
      <c r="AK925">
        <v>2</v>
      </c>
      <c r="AL925" s="91">
        <v>33</v>
      </c>
      <c r="AM925" s="93">
        <v>9</v>
      </c>
      <c r="AN925" s="93">
        <v>35</v>
      </c>
      <c r="AO925" s="96">
        <v>7700</v>
      </c>
      <c r="AP925" s="96">
        <f t="shared" si="261"/>
        <v>33009</v>
      </c>
      <c r="AQ925" t="s">
        <v>298</v>
      </c>
      <c r="AR925">
        <f t="shared" si="270"/>
        <v>3307700</v>
      </c>
      <c r="AX925" s="117"/>
    </row>
    <row r="926" spans="1:50" ht="14" hidden="1" customHeight="1" outlineLevel="1" x14ac:dyDescent="0.2">
      <c r="A926" t="s">
        <v>414</v>
      </c>
      <c r="B926" s="9" t="s">
        <v>184</v>
      </c>
      <c r="C926" s="1">
        <f t="shared" si="263"/>
        <v>541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 t="shared" si="264"/>
        <v>0</v>
      </c>
      <c r="G926" s="1">
        <f t="shared" si="265"/>
        <v>35</v>
      </c>
      <c r="H926" s="2">
        <f t="shared" si="259"/>
        <v>6.4695009242144177E-2</v>
      </c>
      <c r="I926" s="8"/>
      <c r="J926" s="2">
        <f t="shared" si="266"/>
        <v>0.45471349353049906</v>
      </c>
      <c r="K926" s="2">
        <f t="shared" si="267"/>
        <v>0.51940850277264328</v>
      </c>
      <c r="L926" s="2">
        <f t="shared" si="268"/>
        <v>0</v>
      </c>
      <c r="M926" s="2">
        <f t="shared" si="269"/>
        <v>2.5878003696857665E-2</v>
      </c>
      <c r="N926" s="53">
        <v>246</v>
      </c>
      <c r="O926" s="53">
        <v>281</v>
      </c>
      <c r="Q926" s="53">
        <v>14</v>
      </c>
      <c r="X926" s="53">
        <v>0</v>
      </c>
      <c r="Y926" s="53"/>
      <c r="Z926" s="53"/>
      <c r="AA926" s="53"/>
      <c r="AB926" s="53"/>
      <c r="AG926" t="str">
        <f t="shared" si="260"/>
        <v>Brookfield</v>
      </c>
      <c r="AH926" t="s">
        <v>203</v>
      </c>
      <c r="AI926">
        <v>1</v>
      </c>
      <c r="AK926">
        <v>2</v>
      </c>
      <c r="AL926" s="91">
        <v>33</v>
      </c>
      <c r="AM926" s="93">
        <v>3</v>
      </c>
      <c r="AN926" s="93">
        <v>15</v>
      </c>
      <c r="AO926" s="96">
        <v>7940</v>
      </c>
      <c r="AP926" s="96">
        <f t="shared" si="261"/>
        <v>33003</v>
      </c>
      <c r="AQ926" t="s">
        <v>298</v>
      </c>
      <c r="AR926">
        <f t="shared" si="270"/>
        <v>3307940</v>
      </c>
      <c r="AX926" s="117"/>
    </row>
    <row r="927" spans="1:50" ht="14" hidden="1" customHeight="1" outlineLevel="1" x14ac:dyDescent="0.2">
      <c r="A927" t="s">
        <v>1371</v>
      </c>
      <c r="B927" s="9" t="s">
        <v>184</v>
      </c>
      <c r="C927" s="1">
        <f t="shared" si="263"/>
        <v>3619</v>
      </c>
      <c r="D927" s="7">
        <f>IF(N927&gt;0, RANK(N927,(N927:P927,Q927:AE927)),0)</f>
        <v>1</v>
      </c>
      <c r="E927" s="7">
        <f>IF(O927&gt;0,RANK(O927,(N927:P927,Q927:AE927)),0)</f>
        <v>2</v>
      </c>
      <c r="F927" s="7">
        <f t="shared" si="264"/>
        <v>0</v>
      </c>
      <c r="G927" s="1">
        <f t="shared" si="265"/>
        <v>366</v>
      </c>
      <c r="H927" s="2">
        <f t="shared" si="259"/>
        <v>0.10113290964354794</v>
      </c>
      <c r="I927" s="8"/>
      <c r="J927" s="2">
        <f t="shared" si="266"/>
        <v>0.53550704614534406</v>
      </c>
      <c r="K927" s="2">
        <f t="shared" si="267"/>
        <v>0.43437413650179607</v>
      </c>
      <c r="L927" s="2">
        <f t="shared" si="268"/>
        <v>0</v>
      </c>
      <c r="M927" s="2">
        <f t="shared" si="269"/>
        <v>3.0118817352859872E-2</v>
      </c>
      <c r="N927" s="53">
        <v>1938</v>
      </c>
      <c r="O927" s="53">
        <v>1572</v>
      </c>
      <c r="Q927" s="53">
        <v>109</v>
      </c>
      <c r="X927" s="53">
        <v>0</v>
      </c>
      <c r="Y927" s="53"/>
      <c r="Z927" s="53"/>
      <c r="AA927" s="53"/>
      <c r="AB927" s="53"/>
      <c r="AG927" t="str">
        <f t="shared" si="260"/>
        <v>Brookline</v>
      </c>
      <c r="AH927" t="s">
        <v>399</v>
      </c>
      <c r="AI927">
        <v>2</v>
      </c>
      <c r="AK927">
        <v>2</v>
      </c>
      <c r="AL927" s="91">
        <v>33</v>
      </c>
      <c r="AM927" s="93">
        <v>11</v>
      </c>
      <c r="AN927" s="93">
        <v>25</v>
      </c>
      <c r="AO927" s="96">
        <v>8100</v>
      </c>
      <c r="AP927" s="96">
        <f t="shared" si="261"/>
        <v>33011</v>
      </c>
      <c r="AQ927" t="s">
        <v>298</v>
      </c>
      <c r="AR927">
        <f t="shared" si="270"/>
        <v>3308100</v>
      </c>
      <c r="AX927" s="117"/>
    </row>
    <row r="928" spans="1:50" ht="14" hidden="1" customHeight="1" outlineLevel="1" x14ac:dyDescent="0.2">
      <c r="A928" t="s">
        <v>1426</v>
      </c>
      <c r="B928" s="9" t="s">
        <v>184</v>
      </c>
      <c r="C928" s="1">
        <f t="shared" si="263"/>
        <v>7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 t="shared" si="264"/>
        <v>0</v>
      </c>
      <c r="G928" s="1">
        <f t="shared" si="265"/>
        <v>1</v>
      </c>
      <c r="H928" s="2">
        <f t="shared" si="259"/>
        <v>0.14285714285714285</v>
      </c>
      <c r="I928" s="8"/>
      <c r="J928" s="2">
        <f t="shared" si="266"/>
        <v>0.42857142857142855</v>
      </c>
      <c r="K928" s="2">
        <f t="shared" si="267"/>
        <v>0.5714285714285714</v>
      </c>
      <c r="L928" s="2">
        <f t="shared" si="268"/>
        <v>0</v>
      </c>
      <c r="M928" s="2">
        <f t="shared" si="269"/>
        <v>0</v>
      </c>
      <c r="N928" s="53">
        <v>3</v>
      </c>
      <c r="O928" s="53">
        <v>4</v>
      </c>
      <c r="Q928" s="53">
        <v>0</v>
      </c>
      <c r="X928" s="53">
        <v>0</v>
      </c>
      <c r="Y928" s="53"/>
      <c r="Z928" s="53"/>
      <c r="AA928" s="53"/>
      <c r="AB928" s="53"/>
      <c r="AG928" t="str">
        <f t="shared" si="260"/>
        <v>Cambridge</v>
      </c>
      <c r="AH928" t="s">
        <v>872</v>
      </c>
      <c r="AI928">
        <v>2</v>
      </c>
      <c r="AK928">
        <v>2</v>
      </c>
      <c r="AL928" s="91">
        <v>33</v>
      </c>
      <c r="AM928" s="93">
        <v>7</v>
      </c>
      <c r="AN928" s="93">
        <v>25</v>
      </c>
      <c r="AO928" s="96">
        <v>8420</v>
      </c>
      <c r="AP928" s="96">
        <f t="shared" si="261"/>
        <v>33007</v>
      </c>
      <c r="AQ928" t="s">
        <v>420</v>
      </c>
      <c r="AR928">
        <f t="shared" si="270"/>
        <v>3308420</v>
      </c>
      <c r="AX928" s="117"/>
    </row>
    <row r="929" spans="1:50" ht="14" hidden="1" customHeight="1" outlineLevel="1" x14ac:dyDescent="0.2">
      <c r="A929" t="s">
        <v>401</v>
      </c>
      <c r="B929" s="9" t="s">
        <v>184</v>
      </c>
      <c r="C929" s="1">
        <f t="shared" si="263"/>
        <v>2120</v>
      </c>
      <c r="D929" s="7">
        <f>IF(N929&gt;0, RANK(N929,(N929:P929,Q929:AE929)),0)</f>
        <v>1</v>
      </c>
      <c r="E929" s="7">
        <f>IF(O929&gt;0,RANK(O929,(N929:P929,Q929:AE929)),0)</f>
        <v>2</v>
      </c>
      <c r="F929" s="7">
        <f t="shared" si="264"/>
        <v>0</v>
      </c>
      <c r="G929" s="1">
        <f t="shared" si="265"/>
        <v>336</v>
      </c>
      <c r="H929" s="2">
        <f t="shared" si="259"/>
        <v>0.15849056603773584</v>
      </c>
      <c r="I929" s="8"/>
      <c r="J929" s="2">
        <f t="shared" si="266"/>
        <v>0.56886792452830193</v>
      </c>
      <c r="K929" s="2">
        <f t="shared" si="267"/>
        <v>0.41037735849056606</v>
      </c>
      <c r="L929" s="2">
        <f t="shared" si="268"/>
        <v>0</v>
      </c>
      <c r="M929" s="2">
        <f t="shared" si="269"/>
        <v>2.0754716981132015E-2</v>
      </c>
      <c r="N929" s="53">
        <v>1206</v>
      </c>
      <c r="O929" s="53">
        <v>870</v>
      </c>
      <c r="Q929" s="53">
        <v>41</v>
      </c>
      <c r="X929" s="53">
        <v>3</v>
      </c>
      <c r="Y929" s="53"/>
      <c r="Z929" s="53"/>
      <c r="AA929" s="53"/>
      <c r="AB929" s="53"/>
      <c r="AG929" t="str">
        <f t="shared" si="260"/>
        <v>Campton</v>
      </c>
      <c r="AH929" t="s">
        <v>2510</v>
      </c>
      <c r="AI929">
        <v>1</v>
      </c>
      <c r="AK929">
        <v>2</v>
      </c>
      <c r="AL929" s="91">
        <v>33</v>
      </c>
      <c r="AM929" s="93">
        <v>9</v>
      </c>
      <c r="AN929" s="93">
        <v>40</v>
      </c>
      <c r="AO929" s="96">
        <v>8660</v>
      </c>
      <c r="AP929" s="96">
        <f t="shared" si="261"/>
        <v>33009</v>
      </c>
      <c r="AQ929" t="s">
        <v>298</v>
      </c>
      <c r="AR929">
        <f t="shared" si="270"/>
        <v>3308660</v>
      </c>
      <c r="AX929" s="117"/>
    </row>
    <row r="930" spans="1:50" ht="14" hidden="1" customHeight="1" outlineLevel="1" x14ac:dyDescent="0.2">
      <c r="A930" t="s">
        <v>1236</v>
      </c>
      <c r="B930" s="9" t="s">
        <v>184</v>
      </c>
      <c r="C930" s="1">
        <f t="shared" si="263"/>
        <v>2059</v>
      </c>
      <c r="D930" s="7">
        <f>IF(N930&gt;0, RANK(N930,(N930:P930,Q930:AE930)),0)</f>
        <v>1</v>
      </c>
      <c r="E930" s="7">
        <f>IF(O930&gt;0,RANK(O930,(N930:P930,Q930:AE930)),0)</f>
        <v>2</v>
      </c>
      <c r="F930" s="7">
        <f t="shared" si="264"/>
        <v>0</v>
      </c>
      <c r="G930" s="1">
        <f t="shared" si="265"/>
        <v>412</v>
      </c>
      <c r="H930" s="2">
        <f t="shared" si="259"/>
        <v>0.20009713453132588</v>
      </c>
      <c r="I930" s="8"/>
      <c r="J930" s="2">
        <f t="shared" si="266"/>
        <v>0.59106362311801841</v>
      </c>
      <c r="K930" s="2">
        <f t="shared" si="267"/>
        <v>0.39096648858669258</v>
      </c>
      <c r="L930" s="2">
        <f t="shared" si="268"/>
        <v>0</v>
      </c>
      <c r="M930" s="2">
        <f t="shared" si="269"/>
        <v>1.7969888295289005E-2</v>
      </c>
      <c r="N930" s="53">
        <v>1217</v>
      </c>
      <c r="O930" s="53">
        <v>805</v>
      </c>
      <c r="Q930" s="53">
        <v>37</v>
      </c>
      <c r="X930" s="53">
        <v>0</v>
      </c>
      <c r="Y930" s="53"/>
      <c r="Z930" s="53"/>
      <c r="AA930" s="53"/>
      <c r="AB930" s="53"/>
      <c r="AG930" t="str">
        <f t="shared" si="260"/>
        <v>Canaan</v>
      </c>
      <c r="AH930" t="s">
        <v>2510</v>
      </c>
      <c r="AI930">
        <v>2</v>
      </c>
      <c r="AK930">
        <v>2</v>
      </c>
      <c r="AL930" s="91">
        <v>33</v>
      </c>
      <c r="AM930" s="93">
        <v>9</v>
      </c>
      <c r="AN930" s="93">
        <v>45</v>
      </c>
      <c r="AO930" s="96">
        <v>8980</v>
      </c>
      <c r="AP930" s="96">
        <f t="shared" si="261"/>
        <v>33009</v>
      </c>
      <c r="AQ930" t="s">
        <v>298</v>
      </c>
      <c r="AR930">
        <f t="shared" si="270"/>
        <v>3308980</v>
      </c>
      <c r="AX930" s="117"/>
    </row>
    <row r="931" spans="1:50" ht="14" hidden="1" customHeight="1" outlineLevel="1" x14ac:dyDescent="0.2">
      <c r="A931" t="s">
        <v>1815</v>
      </c>
      <c r="B931" s="9" t="s">
        <v>184</v>
      </c>
      <c r="C931" s="1">
        <f t="shared" si="263"/>
        <v>2753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 t="shared" si="264"/>
        <v>0</v>
      </c>
      <c r="G931" s="1">
        <f t="shared" si="265"/>
        <v>388</v>
      </c>
      <c r="H931" s="2">
        <f t="shared" si="259"/>
        <v>0.14093715946240465</v>
      </c>
      <c r="I931" s="8"/>
      <c r="J931" s="2">
        <f t="shared" si="266"/>
        <v>0.41772611696331274</v>
      </c>
      <c r="K931" s="2">
        <f t="shared" si="267"/>
        <v>0.55866327642571745</v>
      </c>
      <c r="L931" s="2">
        <f t="shared" si="268"/>
        <v>0</v>
      </c>
      <c r="M931" s="2">
        <f t="shared" si="269"/>
        <v>2.3610606610969809E-2</v>
      </c>
      <c r="N931" s="53">
        <v>1150</v>
      </c>
      <c r="O931" s="53">
        <v>1538</v>
      </c>
      <c r="Q931" s="53">
        <v>64</v>
      </c>
      <c r="X931" s="53">
        <v>1</v>
      </c>
      <c r="Y931" s="53"/>
      <c r="Z931" s="53"/>
      <c r="AA931" s="53"/>
      <c r="AB931" s="53"/>
      <c r="AG931" t="str">
        <f t="shared" si="260"/>
        <v>Candia</v>
      </c>
      <c r="AH931" t="s">
        <v>269</v>
      </c>
      <c r="AI931">
        <v>1</v>
      </c>
      <c r="AK931">
        <v>2</v>
      </c>
      <c r="AL931" s="91">
        <v>33</v>
      </c>
      <c r="AM931" s="93">
        <v>15</v>
      </c>
      <c r="AN931" s="93">
        <v>20</v>
      </c>
      <c r="AO931" s="96">
        <v>9300</v>
      </c>
      <c r="AP931" s="96">
        <f t="shared" si="261"/>
        <v>33015</v>
      </c>
      <c r="AQ931" t="s">
        <v>298</v>
      </c>
      <c r="AR931">
        <f t="shared" si="270"/>
        <v>3309300</v>
      </c>
      <c r="AX931" s="117"/>
    </row>
    <row r="932" spans="1:50" ht="14" hidden="1" customHeight="1" outlineLevel="1" x14ac:dyDescent="0.2">
      <c r="A932" t="s">
        <v>125</v>
      </c>
      <c r="B932" s="9" t="s">
        <v>184</v>
      </c>
      <c r="C932" s="1">
        <f t="shared" si="263"/>
        <v>1747</v>
      </c>
      <c r="D932" s="7">
        <f>IF(N932&gt;0, RANK(N932,(N932:P932,Q932:AE932)),0)</f>
        <v>1</v>
      </c>
      <c r="E932" s="7">
        <f>IF(O932&gt;0,RANK(O932,(N932:P932,Q932:AE932)),0)</f>
        <v>2</v>
      </c>
      <c r="F932" s="7">
        <f t="shared" si="264"/>
        <v>0</v>
      </c>
      <c r="G932" s="1">
        <f t="shared" si="265"/>
        <v>451</v>
      </c>
      <c r="H932" s="2">
        <f t="shared" si="259"/>
        <v>0.25815684029765312</v>
      </c>
      <c r="I932" s="8"/>
      <c r="J932" s="2">
        <f t="shared" si="266"/>
        <v>0.61591299370349173</v>
      </c>
      <c r="K932" s="2">
        <f t="shared" si="267"/>
        <v>0.35775615340583861</v>
      </c>
      <c r="L932" s="2">
        <f t="shared" si="268"/>
        <v>0</v>
      </c>
      <c r="M932" s="2">
        <f t="shared" si="269"/>
        <v>2.6330852890669665E-2</v>
      </c>
      <c r="N932" s="53">
        <v>1076</v>
      </c>
      <c r="O932" s="53">
        <v>625</v>
      </c>
      <c r="Q932" s="53">
        <v>45</v>
      </c>
      <c r="X932" s="53">
        <v>1</v>
      </c>
      <c r="Y932" s="53"/>
      <c r="Z932" s="53"/>
      <c r="AA932" s="53"/>
      <c r="AB932" s="53"/>
      <c r="AG932" t="str">
        <f t="shared" si="260"/>
        <v>Canterbury</v>
      </c>
      <c r="AH932" t="s">
        <v>1814</v>
      </c>
      <c r="AI932">
        <v>2</v>
      </c>
      <c r="AK932">
        <v>2</v>
      </c>
      <c r="AL932" s="91">
        <v>33</v>
      </c>
      <c r="AM932" s="93">
        <v>13</v>
      </c>
      <c r="AN932" s="93">
        <v>30</v>
      </c>
      <c r="AO932" s="96">
        <v>9860</v>
      </c>
      <c r="AP932" s="96">
        <f t="shared" si="261"/>
        <v>33013</v>
      </c>
      <c r="AQ932" t="s">
        <v>298</v>
      </c>
      <c r="AR932">
        <f t="shared" si="270"/>
        <v>3309860</v>
      </c>
      <c r="AX932" s="117"/>
    </row>
    <row r="933" spans="1:50" ht="14" hidden="1" customHeight="1" outlineLevel="1" x14ac:dyDescent="0.2">
      <c r="A933" t="s">
        <v>203</v>
      </c>
      <c r="B933" s="9" t="s">
        <v>184</v>
      </c>
      <c r="C933" s="1">
        <f t="shared" si="263"/>
        <v>536</v>
      </c>
      <c r="D933" s="7">
        <f>IF(N933&gt;0, RANK(N933,(N933:P933,Q933:AE933)),0)</f>
        <v>1</v>
      </c>
      <c r="E933" s="7">
        <f>IF(O933&gt;0,RANK(O933,(N933:P933,Q933:AE933)),0)</f>
        <v>2</v>
      </c>
      <c r="F933" s="7">
        <f t="shared" si="264"/>
        <v>0</v>
      </c>
      <c r="G933" s="1">
        <f t="shared" si="265"/>
        <v>72</v>
      </c>
      <c r="H933" s="2">
        <f t="shared" si="259"/>
        <v>0.13432835820895522</v>
      </c>
      <c r="I933" s="8"/>
      <c r="J933" s="2">
        <f t="shared" si="266"/>
        <v>0.55970149253731338</v>
      </c>
      <c r="K933" s="2">
        <f t="shared" si="267"/>
        <v>0.42537313432835822</v>
      </c>
      <c r="L933" s="2">
        <f t="shared" si="268"/>
        <v>0</v>
      </c>
      <c r="M933" s="2">
        <f t="shared" si="269"/>
        <v>1.4925373134328401E-2</v>
      </c>
      <c r="N933" s="53">
        <v>300</v>
      </c>
      <c r="O933" s="53">
        <v>228</v>
      </c>
      <c r="Q933" s="53">
        <v>8</v>
      </c>
      <c r="X933" s="53">
        <v>0</v>
      </c>
      <c r="Y933" s="53"/>
      <c r="Z933" s="53"/>
      <c r="AA933" s="53"/>
      <c r="AB933" s="53"/>
      <c r="AG933" t="str">
        <f t="shared" si="260"/>
        <v>Carroll</v>
      </c>
      <c r="AH933" t="s">
        <v>872</v>
      </c>
      <c r="AI933">
        <v>2</v>
      </c>
      <c r="AK933">
        <v>2</v>
      </c>
      <c r="AL933" s="91">
        <v>33</v>
      </c>
      <c r="AM933" s="93">
        <v>7</v>
      </c>
      <c r="AN933" s="93">
        <v>30</v>
      </c>
      <c r="AO933" s="96">
        <v>10100</v>
      </c>
      <c r="AP933" s="96">
        <f t="shared" si="261"/>
        <v>33007</v>
      </c>
      <c r="AQ933" t="s">
        <v>298</v>
      </c>
      <c r="AR933">
        <f t="shared" si="270"/>
        <v>3310100</v>
      </c>
      <c r="AX933" s="117"/>
    </row>
    <row r="934" spans="1:50" ht="14" hidden="1" customHeight="1" outlineLevel="1" x14ac:dyDescent="0.2">
      <c r="A934" t="s">
        <v>788</v>
      </c>
      <c r="B934" s="9" t="s">
        <v>184</v>
      </c>
      <c r="C934" s="1">
        <f t="shared" si="263"/>
        <v>789</v>
      </c>
      <c r="D934" s="7">
        <f>IF(N934&gt;0, RANK(N934,(N934:P934,Q934:AE934)),0)</f>
        <v>1</v>
      </c>
      <c r="E934" s="7">
        <f>IF(O934&gt;0,RANK(O934,(N934:P934,Q934:AE934)),0)</f>
        <v>2</v>
      </c>
      <c r="F934" s="7">
        <f t="shared" si="264"/>
        <v>0</v>
      </c>
      <c r="G934" s="1">
        <f t="shared" si="265"/>
        <v>15</v>
      </c>
      <c r="H934" s="2">
        <f t="shared" si="259"/>
        <v>1.9011406844106463E-2</v>
      </c>
      <c r="I934" s="8"/>
      <c r="J934" s="2">
        <f t="shared" si="266"/>
        <v>0.49809885931558934</v>
      </c>
      <c r="K934" s="2">
        <f t="shared" si="267"/>
        <v>0.47908745247148288</v>
      </c>
      <c r="L934" s="2">
        <f t="shared" si="268"/>
        <v>0</v>
      </c>
      <c r="M934" s="2">
        <f t="shared" si="269"/>
        <v>2.2813688212927841E-2</v>
      </c>
      <c r="N934" s="53">
        <v>393</v>
      </c>
      <c r="O934" s="53">
        <v>378</v>
      </c>
      <c r="Q934" s="53">
        <v>17</v>
      </c>
      <c r="X934" s="53">
        <v>1</v>
      </c>
      <c r="Y934" s="53"/>
      <c r="Z934" s="53"/>
      <c r="AA934" s="53"/>
      <c r="AB934" s="53"/>
      <c r="AG934" t="str">
        <f t="shared" si="260"/>
        <v>Center Harbor</v>
      </c>
      <c r="AH934" t="s">
        <v>45</v>
      </c>
      <c r="AI934">
        <v>2</v>
      </c>
      <c r="AK934">
        <v>2</v>
      </c>
      <c r="AL934" s="91">
        <v>33</v>
      </c>
      <c r="AM934" s="93">
        <v>1</v>
      </c>
      <c r="AN934" s="93">
        <v>20</v>
      </c>
      <c r="AO934" s="96">
        <v>10660</v>
      </c>
      <c r="AP934" s="96">
        <f t="shared" si="261"/>
        <v>33001</v>
      </c>
      <c r="AQ934" t="s">
        <v>298</v>
      </c>
      <c r="AR934">
        <f t="shared" si="270"/>
        <v>3310660</v>
      </c>
      <c r="AX934" s="117"/>
    </row>
    <row r="935" spans="1:50" ht="14" hidden="1" customHeight="1" outlineLevel="1" x14ac:dyDescent="0.2">
      <c r="A935" t="s">
        <v>1044</v>
      </c>
      <c r="B935" s="9" t="s">
        <v>184</v>
      </c>
      <c r="C935" s="1">
        <f t="shared" si="263"/>
        <v>2461</v>
      </c>
      <c r="D935" s="7">
        <f>IF(N935&gt;0, RANK(N935,(N935:P935,Q935:AE935)),0)</f>
        <v>1</v>
      </c>
      <c r="E935" s="7">
        <f>IF(O935&gt;0,RANK(O935,(N935:P935,Q935:AE935)),0)</f>
        <v>2</v>
      </c>
      <c r="F935" s="7">
        <f t="shared" si="264"/>
        <v>0</v>
      </c>
      <c r="G935" s="1">
        <f t="shared" si="265"/>
        <v>291</v>
      </c>
      <c r="H935" s="2">
        <f t="shared" si="259"/>
        <v>0.11824461600975213</v>
      </c>
      <c r="I935" s="8"/>
      <c r="J935" s="2">
        <f t="shared" si="266"/>
        <v>0.54246241365298664</v>
      </c>
      <c r="K935" s="2">
        <f t="shared" si="267"/>
        <v>0.42421779764323447</v>
      </c>
      <c r="L935" s="2">
        <f t="shared" si="268"/>
        <v>0</v>
      </c>
      <c r="M935" s="2">
        <f t="shared" si="269"/>
        <v>3.3319788703778885E-2</v>
      </c>
      <c r="N935" s="53">
        <v>1335</v>
      </c>
      <c r="O935" s="53">
        <v>1044</v>
      </c>
      <c r="Q935" s="53">
        <v>81</v>
      </c>
      <c r="X935" s="53">
        <v>1</v>
      </c>
      <c r="Y935" s="53"/>
      <c r="Z935" s="53"/>
      <c r="AA935" s="53"/>
      <c r="AB935" s="53"/>
      <c r="AG935" t="str">
        <f t="shared" si="260"/>
        <v>Charlestown</v>
      </c>
      <c r="AH935" t="s">
        <v>267</v>
      </c>
      <c r="AI935">
        <v>2</v>
      </c>
      <c r="AK935">
        <v>2</v>
      </c>
      <c r="AL935" s="91">
        <v>33</v>
      </c>
      <c r="AM935" s="93">
        <v>19</v>
      </c>
      <c r="AN935" s="93">
        <v>10</v>
      </c>
      <c r="AO935" s="96">
        <v>11380</v>
      </c>
      <c r="AP935" s="96">
        <f t="shared" si="261"/>
        <v>33019</v>
      </c>
      <c r="AQ935" t="s">
        <v>298</v>
      </c>
      <c r="AR935">
        <f t="shared" si="270"/>
        <v>3311380</v>
      </c>
      <c r="AX935" s="117"/>
    </row>
    <row r="936" spans="1:50" ht="14" hidden="1" customHeight="1" outlineLevel="1" x14ac:dyDescent="0.2">
      <c r="A936" t="s">
        <v>1434</v>
      </c>
      <c r="B936" s="9" t="s">
        <v>184</v>
      </c>
      <c r="C936" s="1">
        <f t="shared" si="263"/>
        <v>238</v>
      </c>
      <c r="D936" s="7">
        <f>IF(N936&gt;0, RANK(N936,(N936:P936,Q936:AE936)),0)</f>
        <v>2</v>
      </c>
      <c r="E936" s="7">
        <f>IF(O936&gt;0,RANK(O936,(N936:P936,Q936:AE936)),0)</f>
        <v>1</v>
      </c>
      <c r="F936" s="7">
        <f t="shared" si="264"/>
        <v>0</v>
      </c>
      <c r="G936" s="1">
        <f t="shared" si="265"/>
        <v>7</v>
      </c>
      <c r="H936" s="2">
        <f t="shared" si="259"/>
        <v>2.9411764705882353E-2</v>
      </c>
      <c r="I936" s="8"/>
      <c r="J936" s="2">
        <f t="shared" si="266"/>
        <v>0.47058823529411764</v>
      </c>
      <c r="K936" s="2">
        <f t="shared" si="267"/>
        <v>0.5</v>
      </c>
      <c r="L936" s="2">
        <f t="shared" si="268"/>
        <v>0</v>
      </c>
      <c r="M936" s="2">
        <f t="shared" si="269"/>
        <v>2.9411764705882359E-2</v>
      </c>
      <c r="N936" s="53">
        <v>112</v>
      </c>
      <c r="O936" s="53">
        <v>119</v>
      </c>
      <c r="Q936" s="53">
        <v>6</v>
      </c>
      <c r="X936" s="53">
        <v>1</v>
      </c>
      <c r="Y936" s="53"/>
      <c r="Z936" s="53"/>
      <c r="AA936" s="53"/>
      <c r="AB936" s="53"/>
      <c r="AG936" t="str">
        <f t="shared" si="260"/>
        <v>Chatham</v>
      </c>
      <c r="AH936" t="s">
        <v>203</v>
      </c>
      <c r="AI936">
        <v>1</v>
      </c>
      <c r="AK936">
        <v>2</v>
      </c>
      <c r="AL936" s="91">
        <v>33</v>
      </c>
      <c r="AM936" s="93">
        <v>3</v>
      </c>
      <c r="AN936" s="93">
        <v>20</v>
      </c>
      <c r="AO936" s="96">
        <v>11780</v>
      </c>
      <c r="AP936" s="96">
        <f t="shared" si="261"/>
        <v>33003</v>
      </c>
      <c r="AQ936" t="s">
        <v>298</v>
      </c>
      <c r="AR936">
        <f t="shared" si="270"/>
        <v>3311780</v>
      </c>
      <c r="AX936" s="117"/>
    </row>
    <row r="937" spans="1:50" ht="14" hidden="1" customHeight="1" outlineLevel="1" x14ac:dyDescent="0.2">
      <c r="A937" t="s">
        <v>1982</v>
      </c>
      <c r="B937" s="9" t="s">
        <v>184</v>
      </c>
      <c r="C937" s="1">
        <f t="shared" si="263"/>
        <v>3426</v>
      </c>
      <c r="D937" s="7">
        <f>IF(N937&gt;0, RANK(N937,(N937:P937,Q937:AE937)),0)</f>
        <v>2</v>
      </c>
      <c r="E937" s="7">
        <f>IF(O937&gt;0,RANK(O937,(N937:P937,Q937:AE937)),0)</f>
        <v>1</v>
      </c>
      <c r="F937" s="7">
        <f t="shared" si="264"/>
        <v>0</v>
      </c>
      <c r="G937" s="1">
        <f t="shared" si="265"/>
        <v>229</v>
      </c>
      <c r="H937" s="2">
        <f t="shared" si="259"/>
        <v>6.6841798015178047E-2</v>
      </c>
      <c r="I937" s="8"/>
      <c r="J937" s="2">
        <f t="shared" si="266"/>
        <v>0.45417396380618796</v>
      </c>
      <c r="K937" s="2">
        <f t="shared" si="267"/>
        <v>0.521015761821366</v>
      </c>
      <c r="L937" s="2">
        <f t="shared" si="268"/>
        <v>0</v>
      </c>
      <c r="M937" s="2">
        <f t="shared" si="269"/>
        <v>2.4810274372446095E-2</v>
      </c>
      <c r="N937" s="53">
        <v>1556</v>
      </c>
      <c r="O937" s="53">
        <v>1785</v>
      </c>
      <c r="Q937" s="53">
        <v>85</v>
      </c>
      <c r="X937" s="53">
        <v>0</v>
      </c>
      <c r="Y937" s="53"/>
      <c r="Z937" s="53"/>
      <c r="AA937" s="53"/>
      <c r="AB937" s="53"/>
      <c r="AG937" t="str">
        <f t="shared" ref="AG937:AG995" si="271">A937</f>
        <v>Chester</v>
      </c>
      <c r="AH937" t="s">
        <v>269</v>
      </c>
      <c r="AI937">
        <v>1</v>
      </c>
      <c r="AK937">
        <v>2</v>
      </c>
      <c r="AL937" s="91">
        <v>33</v>
      </c>
      <c r="AM937" s="93">
        <v>15</v>
      </c>
      <c r="AN937" s="93">
        <v>25</v>
      </c>
      <c r="AO937" s="96">
        <v>12100</v>
      </c>
      <c r="AP937" s="96">
        <f t="shared" si="261"/>
        <v>33015</v>
      </c>
      <c r="AQ937" t="s">
        <v>298</v>
      </c>
      <c r="AR937">
        <f t="shared" si="270"/>
        <v>3312100</v>
      </c>
      <c r="AX937" s="117"/>
    </row>
    <row r="938" spans="1:50" ht="14" hidden="1" customHeight="1" outlineLevel="1" x14ac:dyDescent="0.2">
      <c r="A938" t="s">
        <v>2034</v>
      </c>
      <c r="B938" s="9" t="s">
        <v>184</v>
      </c>
      <c r="C938" s="1">
        <f t="shared" si="263"/>
        <v>2329</v>
      </c>
      <c r="D938" s="7">
        <f>IF(N938&gt;0, RANK(N938,(N938:P938,Q938:AE938)),0)</f>
        <v>1</v>
      </c>
      <c r="E938" s="7">
        <f>IF(O938&gt;0,RANK(O938,(N938:P938,Q938:AE938)),0)</f>
        <v>2</v>
      </c>
      <c r="F938" s="7">
        <f t="shared" si="264"/>
        <v>0</v>
      </c>
      <c r="G938" s="1">
        <f t="shared" si="265"/>
        <v>558</v>
      </c>
      <c r="H938" s="2">
        <f t="shared" si="259"/>
        <v>0.23958780592528983</v>
      </c>
      <c r="I938" s="8"/>
      <c r="J938" s="2">
        <f t="shared" si="266"/>
        <v>0.60927436668097901</v>
      </c>
      <c r="K938" s="2">
        <f t="shared" si="267"/>
        <v>0.36968656075568912</v>
      </c>
      <c r="L938" s="2">
        <f t="shared" si="268"/>
        <v>0</v>
      </c>
      <c r="M938" s="2">
        <f t="shared" si="269"/>
        <v>2.1039072563331873E-2</v>
      </c>
      <c r="N938" s="53">
        <v>1419</v>
      </c>
      <c r="O938" s="53">
        <v>861</v>
      </c>
      <c r="Q938" s="53">
        <v>48</v>
      </c>
      <c r="X938" s="53">
        <v>1</v>
      </c>
      <c r="Y938" s="53"/>
      <c r="Z938" s="53"/>
      <c r="AA938" s="53"/>
      <c r="AB938" s="53"/>
      <c r="AG938" t="str">
        <f t="shared" si="271"/>
        <v>Chesterfield</v>
      </c>
      <c r="AH938" t="s">
        <v>1703</v>
      </c>
      <c r="AI938">
        <v>2</v>
      </c>
      <c r="AK938">
        <v>2</v>
      </c>
      <c r="AL938" s="91">
        <v>33</v>
      </c>
      <c r="AM938" s="93">
        <v>5</v>
      </c>
      <c r="AN938" s="93">
        <v>10</v>
      </c>
      <c r="AO938" s="96">
        <v>12260</v>
      </c>
      <c r="AP938" s="96">
        <f t="shared" si="261"/>
        <v>33005</v>
      </c>
      <c r="AQ938" t="s">
        <v>298</v>
      </c>
      <c r="AR938">
        <f t="shared" si="270"/>
        <v>3312260</v>
      </c>
      <c r="AX938" s="117"/>
    </row>
    <row r="939" spans="1:50" ht="14" hidden="1" customHeight="1" outlineLevel="1" x14ac:dyDescent="0.2">
      <c r="A939" t="s">
        <v>497</v>
      </c>
      <c r="B939" s="9" t="s">
        <v>184</v>
      </c>
      <c r="C939" s="1">
        <f t="shared" si="263"/>
        <v>1753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 t="shared" si="264"/>
        <v>0</v>
      </c>
      <c r="G939" s="1">
        <f t="shared" si="265"/>
        <v>7</v>
      </c>
      <c r="H939" s="2">
        <f t="shared" si="259"/>
        <v>3.9931545921277813E-3</v>
      </c>
      <c r="I939" s="8"/>
      <c r="J939" s="2">
        <f t="shared" si="266"/>
        <v>0.48260125499144324</v>
      </c>
      <c r="K939" s="2">
        <f t="shared" si="267"/>
        <v>0.48659440958357103</v>
      </c>
      <c r="L939" s="2">
        <f t="shared" si="268"/>
        <v>0</v>
      </c>
      <c r="M939" s="2">
        <f t="shared" si="269"/>
        <v>3.0804335424985729E-2</v>
      </c>
      <c r="N939" s="53">
        <v>846</v>
      </c>
      <c r="O939" s="53">
        <v>853</v>
      </c>
      <c r="Q939" s="53">
        <v>53</v>
      </c>
      <c r="X939" s="53">
        <v>1</v>
      </c>
      <c r="Y939" s="53"/>
      <c r="Z939" s="53"/>
      <c r="AA939" s="53"/>
      <c r="AB939" s="53"/>
      <c r="AG939" t="str">
        <f t="shared" si="271"/>
        <v>Chichester</v>
      </c>
      <c r="AH939" t="s">
        <v>1814</v>
      </c>
      <c r="AI939">
        <v>2</v>
      </c>
      <c r="AK939">
        <v>2</v>
      </c>
      <c r="AL939" s="91">
        <v>33</v>
      </c>
      <c r="AM939" s="93">
        <v>13</v>
      </c>
      <c r="AN939" s="93">
        <v>35</v>
      </c>
      <c r="AO939" s="96">
        <v>12420</v>
      </c>
      <c r="AP939" s="96">
        <f t="shared" si="261"/>
        <v>33013</v>
      </c>
      <c r="AQ939" t="s">
        <v>298</v>
      </c>
      <c r="AR939">
        <f t="shared" si="270"/>
        <v>3312420</v>
      </c>
      <c r="AX939" s="117"/>
    </row>
    <row r="940" spans="1:50" ht="14" hidden="1" customHeight="1" outlineLevel="1" x14ac:dyDescent="0.2">
      <c r="A940" t="s">
        <v>1566</v>
      </c>
      <c r="B940" s="9" t="s">
        <v>184</v>
      </c>
      <c r="C940" s="1">
        <f t="shared" si="263"/>
        <v>5783</v>
      </c>
      <c r="D940" s="7">
        <f>IF(N940&gt;0, RANK(N940,(N940:P940,Q940:AE940)),0)</f>
        <v>1</v>
      </c>
      <c r="E940" s="7">
        <f>IF(O940&gt;0,RANK(O940,(N940:P940,Q940:AE940)),0)</f>
        <v>2</v>
      </c>
      <c r="F940" s="7">
        <f t="shared" si="264"/>
        <v>0</v>
      </c>
      <c r="G940" s="1">
        <f t="shared" si="265"/>
        <v>809</v>
      </c>
      <c r="H940" s="2">
        <f t="shared" si="259"/>
        <v>0.13989278920975273</v>
      </c>
      <c r="I940" s="8"/>
      <c r="J940" s="2">
        <f t="shared" si="266"/>
        <v>0.55593982362095795</v>
      </c>
      <c r="K940" s="2">
        <f t="shared" si="267"/>
        <v>0.41604703441120527</v>
      </c>
      <c r="L940" s="2">
        <f t="shared" si="268"/>
        <v>0</v>
      </c>
      <c r="M940" s="2">
        <f t="shared" si="269"/>
        <v>2.8013141967836774E-2</v>
      </c>
      <c r="N940" s="53">
        <v>3215</v>
      </c>
      <c r="O940" s="53">
        <v>2406</v>
      </c>
      <c r="Q940" s="53">
        <v>161</v>
      </c>
      <c r="X940" s="53">
        <v>1</v>
      </c>
      <c r="Y940" s="53"/>
      <c r="Z940" s="53"/>
      <c r="AA940" s="53"/>
      <c r="AB940" s="53"/>
      <c r="AG940" t="str">
        <f t="shared" si="271"/>
        <v>Claremont</v>
      </c>
      <c r="AH940" t="s">
        <v>267</v>
      </c>
      <c r="AI940">
        <v>2</v>
      </c>
      <c r="AK940">
        <v>2</v>
      </c>
      <c r="AL940" s="91">
        <v>33</v>
      </c>
      <c r="AM940" s="93">
        <v>19</v>
      </c>
      <c r="AN940" s="93">
        <v>15</v>
      </c>
      <c r="AO940" s="96">
        <v>12900</v>
      </c>
      <c r="AP940" s="96">
        <f t="shared" si="261"/>
        <v>33019</v>
      </c>
      <c r="AQ940" t="s">
        <v>1921</v>
      </c>
      <c r="AR940">
        <f t="shared" si="270"/>
        <v>3312900</v>
      </c>
      <c r="AX940" s="117"/>
    </row>
    <row r="941" spans="1:50" ht="14" hidden="1" customHeight="1" outlineLevel="1" x14ac:dyDescent="0.2">
      <c r="A941" t="s">
        <v>1960</v>
      </c>
      <c r="B941" s="9" t="s">
        <v>184</v>
      </c>
      <c r="C941" s="1">
        <f t="shared" si="263"/>
        <v>179</v>
      </c>
      <c r="D941" s="7">
        <f>IF(N941&gt;0, RANK(N941,(N941:P941,Q941:AE941)),0)</f>
        <v>2</v>
      </c>
      <c r="E941" s="7">
        <f>IF(O941&gt;0,RANK(O941,(N941:P941,Q941:AE941)),0)</f>
        <v>1</v>
      </c>
      <c r="F941" s="7">
        <f t="shared" si="264"/>
        <v>0</v>
      </c>
      <c r="G941" s="1">
        <f t="shared" ref="G941:G1004" si="272">IF(C941&gt;0,MAX(N941:P941)-LARGE(N941:P941,2),0)</f>
        <v>13</v>
      </c>
      <c r="H941" s="2">
        <f t="shared" ref="H941:H1004" si="273">IF(C941&gt;0,G941/C941,0)</f>
        <v>7.2625698324022353E-2</v>
      </c>
      <c r="I941" s="8"/>
      <c r="J941" s="2">
        <f t="shared" si="266"/>
        <v>0.44692737430167595</v>
      </c>
      <c r="K941" s="2">
        <f t="shared" si="267"/>
        <v>0.51955307262569828</v>
      </c>
      <c r="L941" s="2">
        <f t="shared" si="268"/>
        <v>0</v>
      </c>
      <c r="M941" s="2">
        <f t="shared" si="269"/>
        <v>3.3519553072625774E-2</v>
      </c>
      <c r="N941" s="53">
        <v>80</v>
      </c>
      <c r="O941" s="53">
        <v>93</v>
      </c>
      <c r="Q941" s="53">
        <v>6</v>
      </c>
      <c r="X941" s="53">
        <v>0</v>
      </c>
      <c r="Y941" s="53"/>
      <c r="Z941" s="53"/>
      <c r="AA941" s="53"/>
      <c r="AB941" s="53"/>
      <c r="AG941" t="str">
        <f t="shared" si="271"/>
        <v>Clarksville</v>
      </c>
      <c r="AH941" t="s">
        <v>872</v>
      </c>
      <c r="AI941">
        <v>2</v>
      </c>
      <c r="AK941">
        <v>2</v>
      </c>
      <c r="AL941" s="91">
        <v>33</v>
      </c>
      <c r="AM941" s="93">
        <v>7</v>
      </c>
      <c r="AN941" s="93">
        <v>40</v>
      </c>
      <c r="AO941" s="96">
        <v>13220</v>
      </c>
      <c r="AP941" s="96">
        <f t="shared" si="261"/>
        <v>33007</v>
      </c>
      <c r="AQ941" t="s">
        <v>298</v>
      </c>
      <c r="AR941">
        <f t="shared" si="270"/>
        <v>3313220</v>
      </c>
      <c r="AX941" s="117"/>
    </row>
    <row r="942" spans="1:50" ht="14" hidden="1" customHeight="1" outlineLevel="1" x14ac:dyDescent="0.2">
      <c r="A942" t="s">
        <v>1927</v>
      </c>
      <c r="B942" s="9" t="s">
        <v>184</v>
      </c>
      <c r="C942" s="1">
        <f t="shared" si="263"/>
        <v>1050</v>
      </c>
      <c r="D942" s="7">
        <f>IF(N942&gt;0, RANK(N942,(N942:P942,Q942:AE942)),0)</f>
        <v>2</v>
      </c>
      <c r="E942" s="7">
        <f>IF(O942&gt;0,RANK(O942,(N942:P942,Q942:AE942)),0)</f>
        <v>1</v>
      </c>
      <c r="F942" s="7">
        <f t="shared" si="264"/>
        <v>0</v>
      </c>
      <c r="G942" s="1">
        <f t="shared" si="272"/>
        <v>81</v>
      </c>
      <c r="H942" s="2">
        <f t="shared" si="273"/>
        <v>7.7142857142857138E-2</v>
      </c>
      <c r="I942" s="8"/>
      <c r="J942" s="2">
        <f t="shared" si="266"/>
        <v>0.45238095238095238</v>
      </c>
      <c r="K942" s="2">
        <f t="shared" si="267"/>
        <v>0.52952380952380951</v>
      </c>
      <c r="L942" s="2">
        <f t="shared" si="268"/>
        <v>0</v>
      </c>
      <c r="M942" s="2">
        <f t="shared" si="269"/>
        <v>1.8095238095238164E-2</v>
      </c>
      <c r="N942" s="53">
        <v>475</v>
      </c>
      <c r="O942" s="53">
        <v>556</v>
      </c>
      <c r="Q942" s="53">
        <v>19</v>
      </c>
      <c r="X942" s="53">
        <v>0</v>
      </c>
      <c r="Y942" s="53"/>
      <c r="Z942" s="53"/>
      <c r="AA942" s="53"/>
      <c r="AB942" s="53"/>
      <c r="AG942" t="str">
        <f t="shared" si="271"/>
        <v>Colebrook</v>
      </c>
      <c r="AH942" t="s">
        <v>872</v>
      </c>
      <c r="AI942">
        <v>2</v>
      </c>
      <c r="AK942">
        <v>2</v>
      </c>
      <c r="AL942" s="91">
        <v>33</v>
      </c>
      <c r="AM942" s="93">
        <v>7</v>
      </c>
      <c r="AN942" s="93">
        <v>45</v>
      </c>
      <c r="AO942" s="96">
        <v>13780</v>
      </c>
      <c r="AP942" s="96">
        <f t="shared" si="261"/>
        <v>33007</v>
      </c>
      <c r="AQ942" t="s">
        <v>298</v>
      </c>
      <c r="AR942">
        <f t="shared" si="270"/>
        <v>3313780</v>
      </c>
      <c r="AX942" s="117"/>
    </row>
    <row r="943" spans="1:50" ht="14" hidden="1" customHeight="1" outlineLevel="1" x14ac:dyDescent="0.2">
      <c r="A943" t="s">
        <v>648</v>
      </c>
      <c r="B943" s="9" t="s">
        <v>184</v>
      </c>
      <c r="C943" s="1">
        <f t="shared" si="263"/>
        <v>354</v>
      </c>
      <c r="D943" s="7">
        <f>IF(N943&gt;0, RANK(N943,(N943:P943,Q943:AE943)),0)</f>
        <v>2</v>
      </c>
      <c r="E943" s="7">
        <f>IF(O943&gt;0,RANK(O943,(N943:P943,Q943:AE943)),0)</f>
        <v>1</v>
      </c>
      <c r="F943" s="7">
        <f t="shared" si="264"/>
        <v>0</v>
      </c>
      <c r="G943" s="1">
        <f t="shared" si="272"/>
        <v>50</v>
      </c>
      <c r="H943" s="2">
        <f t="shared" si="273"/>
        <v>0.14124293785310735</v>
      </c>
      <c r="I943" s="8"/>
      <c r="J943" s="2">
        <f t="shared" si="266"/>
        <v>0.41807909604519772</v>
      </c>
      <c r="K943" s="2">
        <f t="shared" si="267"/>
        <v>0.55932203389830504</v>
      </c>
      <c r="L943" s="2">
        <f t="shared" si="268"/>
        <v>0</v>
      </c>
      <c r="M943" s="2">
        <f t="shared" si="269"/>
        <v>2.25988700564973E-2</v>
      </c>
      <c r="N943" s="53">
        <v>148</v>
      </c>
      <c r="O943" s="53">
        <v>198</v>
      </c>
      <c r="Q943" s="53">
        <v>8</v>
      </c>
      <c r="X943" s="53">
        <v>0</v>
      </c>
      <c r="Y943" s="53"/>
      <c r="Z943" s="53"/>
      <c r="AA943" s="53"/>
      <c r="AB943" s="53"/>
      <c r="AG943" t="str">
        <f t="shared" si="271"/>
        <v>Columbia</v>
      </c>
      <c r="AH943" t="s">
        <v>872</v>
      </c>
      <c r="AI943">
        <v>2</v>
      </c>
      <c r="AK943">
        <v>2</v>
      </c>
      <c r="AL943" s="91">
        <v>33</v>
      </c>
      <c r="AM943" s="93">
        <v>7</v>
      </c>
      <c r="AN943" s="93">
        <v>50</v>
      </c>
      <c r="AO943" s="96">
        <v>13940</v>
      </c>
      <c r="AP943" s="96">
        <f t="shared" si="261"/>
        <v>33007</v>
      </c>
      <c r="AQ943" t="s">
        <v>298</v>
      </c>
      <c r="AR943">
        <f t="shared" si="270"/>
        <v>3313940</v>
      </c>
      <c r="AX943" s="117"/>
    </row>
    <row r="944" spans="1:50" ht="14" hidden="1" customHeight="1" outlineLevel="1" x14ac:dyDescent="0.2">
      <c r="A944" t="s">
        <v>2045</v>
      </c>
      <c r="B944" s="9" t="s">
        <v>184</v>
      </c>
      <c r="C944" s="1">
        <f t="shared" si="263"/>
        <v>23634</v>
      </c>
      <c r="D944" s="7">
        <f>IF(N944&gt;0, RANK(N944,(N944:P944,Q944:AE944)),0)</f>
        <v>1</v>
      </c>
      <c r="E944" s="7">
        <f>IF(O944&gt;0,RANK(O944,(N944:P944,Q944:AE944)),0)</f>
        <v>2</v>
      </c>
      <c r="F944" s="7">
        <f t="shared" si="264"/>
        <v>0</v>
      </c>
      <c r="G944" s="1">
        <f t="shared" si="272"/>
        <v>9774</v>
      </c>
      <c r="H944" s="2">
        <f t="shared" si="273"/>
        <v>0.41355674028941358</v>
      </c>
      <c r="I944" s="8"/>
      <c r="J944" s="2">
        <f t="shared" si="266"/>
        <v>0.69455022425319457</v>
      </c>
      <c r="K944" s="2">
        <f t="shared" si="267"/>
        <v>0.28099348396378099</v>
      </c>
      <c r="L944" s="2">
        <f t="shared" si="268"/>
        <v>0</v>
      </c>
      <c r="M944" s="2">
        <f t="shared" si="269"/>
        <v>2.4456291783024442E-2</v>
      </c>
      <c r="N944" s="53">
        <v>16415</v>
      </c>
      <c r="O944" s="53">
        <v>6641</v>
      </c>
      <c r="Q944" s="53">
        <v>559</v>
      </c>
      <c r="X944" s="53">
        <v>19</v>
      </c>
      <c r="Y944" s="53"/>
      <c r="Z944" s="53"/>
      <c r="AA944" s="53"/>
      <c r="AB944" s="53"/>
      <c r="AG944" t="str">
        <f t="shared" si="271"/>
        <v>Concord</v>
      </c>
      <c r="AH944" t="s">
        <v>1814</v>
      </c>
      <c r="AI944">
        <v>2</v>
      </c>
      <c r="AK944">
        <v>2</v>
      </c>
      <c r="AL944" s="91">
        <v>33</v>
      </c>
      <c r="AM944" s="93">
        <v>13</v>
      </c>
      <c r="AN944" s="93">
        <v>40</v>
      </c>
      <c r="AO944" s="96">
        <v>14200</v>
      </c>
      <c r="AP944" s="96">
        <f t="shared" ref="AP944:AP1007" si="274">AL944*1000+AM944</f>
        <v>33013</v>
      </c>
      <c r="AQ944" t="s">
        <v>1921</v>
      </c>
      <c r="AR944">
        <f t="shared" si="270"/>
        <v>3314200</v>
      </c>
      <c r="AX944" s="117"/>
    </row>
    <row r="945" spans="1:50" ht="14" hidden="1" customHeight="1" outlineLevel="1" x14ac:dyDescent="0.2">
      <c r="A945" t="s">
        <v>901</v>
      </c>
      <c r="B945" s="9" t="s">
        <v>184</v>
      </c>
      <c r="C945" s="1">
        <f t="shared" si="263"/>
        <v>5762</v>
      </c>
      <c r="D945" s="7">
        <f>IF(N945&gt;0, RANK(N945,(N945:P945,Q945:AE945)),0)</f>
        <v>1</v>
      </c>
      <c r="E945" s="7">
        <f>IF(O945&gt;0,RANK(O945,(N945:P945,Q945:AE945)),0)</f>
        <v>2</v>
      </c>
      <c r="F945" s="7">
        <f t="shared" si="264"/>
        <v>0</v>
      </c>
      <c r="G945" s="1">
        <f t="shared" si="272"/>
        <v>1431</v>
      </c>
      <c r="H945" s="2">
        <f t="shared" si="273"/>
        <v>0.2483512669212079</v>
      </c>
      <c r="I945" s="8"/>
      <c r="J945" s="2">
        <f t="shared" si="266"/>
        <v>0.6141964595626519</v>
      </c>
      <c r="K945" s="2">
        <f t="shared" si="267"/>
        <v>0.36584519264144394</v>
      </c>
      <c r="L945" s="2">
        <f t="shared" si="268"/>
        <v>0</v>
      </c>
      <c r="M945" s="2">
        <f t="shared" si="269"/>
        <v>1.9958347795904163E-2</v>
      </c>
      <c r="N945" s="53">
        <v>3539</v>
      </c>
      <c r="O945" s="53">
        <v>2108</v>
      </c>
      <c r="Q945" s="53">
        <v>114</v>
      </c>
      <c r="X945" s="53">
        <v>1</v>
      </c>
      <c r="Y945" s="53"/>
      <c r="Z945" s="53"/>
      <c r="AA945" s="53"/>
      <c r="AB945" s="53"/>
      <c r="AG945" t="str">
        <f t="shared" si="271"/>
        <v>Conway</v>
      </c>
      <c r="AH945" t="s">
        <v>203</v>
      </c>
      <c r="AI945">
        <v>1</v>
      </c>
      <c r="AK945">
        <v>2</v>
      </c>
      <c r="AL945" s="91">
        <v>33</v>
      </c>
      <c r="AM945" s="93">
        <v>3</v>
      </c>
      <c r="AN945" s="93">
        <v>25</v>
      </c>
      <c r="AO945" s="96">
        <v>14660</v>
      </c>
      <c r="AP945" s="96">
        <f t="shared" si="274"/>
        <v>33003</v>
      </c>
      <c r="AQ945" t="s">
        <v>298</v>
      </c>
      <c r="AR945">
        <f t="shared" si="270"/>
        <v>3314660</v>
      </c>
      <c r="AX945" s="117"/>
    </row>
    <row r="946" spans="1:50" ht="14" hidden="1" customHeight="1" outlineLevel="1" x14ac:dyDescent="0.2">
      <c r="A946" t="s">
        <v>802</v>
      </c>
      <c r="B946" s="9" t="s">
        <v>184</v>
      </c>
      <c r="C946" s="1">
        <f t="shared" si="263"/>
        <v>1099</v>
      </c>
      <c r="D946" s="7">
        <f>IF(N946&gt;0, RANK(N946,(N946:P946,Q946:AE946)),0)</f>
        <v>1</v>
      </c>
      <c r="E946" s="7">
        <f>IF(O946&gt;0,RANK(O946,(N946:P946,Q946:AE946)),0)</f>
        <v>2</v>
      </c>
      <c r="F946" s="7">
        <f t="shared" si="264"/>
        <v>0</v>
      </c>
      <c r="G946" s="1">
        <f t="shared" si="272"/>
        <v>311</v>
      </c>
      <c r="H946" s="2">
        <f t="shared" si="273"/>
        <v>0.28298453139217472</v>
      </c>
      <c r="I946" s="8"/>
      <c r="J946" s="2">
        <f t="shared" si="266"/>
        <v>0.62966333030027299</v>
      </c>
      <c r="K946" s="2">
        <f t="shared" si="267"/>
        <v>0.34667879890809827</v>
      </c>
      <c r="L946" s="2">
        <f t="shared" si="268"/>
        <v>0</v>
      </c>
      <c r="M946" s="2">
        <f t="shared" si="269"/>
        <v>2.3657870791628732E-2</v>
      </c>
      <c r="N946" s="53">
        <v>692</v>
      </c>
      <c r="O946" s="53">
        <v>381</v>
      </c>
      <c r="Q946" s="53">
        <v>26</v>
      </c>
      <c r="X946" s="53">
        <v>0</v>
      </c>
      <c r="Y946" s="53"/>
      <c r="Z946" s="53"/>
      <c r="AA946" s="53"/>
      <c r="AB946" s="53"/>
      <c r="AG946" t="str">
        <f t="shared" si="271"/>
        <v>Cornish</v>
      </c>
      <c r="AH946" t="s">
        <v>267</v>
      </c>
      <c r="AI946">
        <v>2</v>
      </c>
      <c r="AK946">
        <v>2</v>
      </c>
      <c r="AL946" s="91">
        <v>33</v>
      </c>
      <c r="AM946" s="93">
        <v>19</v>
      </c>
      <c r="AN946" s="93">
        <v>20</v>
      </c>
      <c r="AO946" s="96">
        <v>15060</v>
      </c>
      <c r="AP946" s="96">
        <f t="shared" si="274"/>
        <v>33019</v>
      </c>
      <c r="AQ946" t="s">
        <v>298</v>
      </c>
      <c r="AR946">
        <f t="shared" si="270"/>
        <v>3315060</v>
      </c>
      <c r="AX946" s="117"/>
    </row>
    <row r="947" spans="1:50" ht="14" hidden="1" customHeight="1" outlineLevel="1" x14ac:dyDescent="0.2">
      <c r="A947" t="s">
        <v>432</v>
      </c>
      <c r="B947" s="9" t="s">
        <v>184</v>
      </c>
      <c r="C947" s="1">
        <f t="shared" si="263"/>
        <v>500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 t="shared" si="264"/>
        <v>0</v>
      </c>
      <c r="G947" s="1">
        <f t="shared" si="272"/>
        <v>101</v>
      </c>
      <c r="H947" s="2">
        <f t="shared" si="273"/>
        <v>0.20200000000000001</v>
      </c>
      <c r="I947" s="8"/>
      <c r="J947" s="2">
        <f t="shared" si="266"/>
        <v>0.374</v>
      </c>
      <c r="K947" s="2">
        <f t="shared" si="267"/>
        <v>0.57599999999999996</v>
      </c>
      <c r="L947" s="2">
        <f t="shared" si="268"/>
        <v>0</v>
      </c>
      <c r="M947" s="2">
        <f t="shared" si="269"/>
        <v>5.0000000000000044E-2</v>
      </c>
      <c r="N947" s="53">
        <v>187</v>
      </c>
      <c r="O947" s="53">
        <v>288</v>
      </c>
      <c r="Q947" s="53">
        <v>24</v>
      </c>
      <c r="X947" s="53">
        <v>1</v>
      </c>
      <c r="Y947" s="53"/>
      <c r="Z947" s="53"/>
      <c r="AA947" s="53"/>
      <c r="AB947" s="53"/>
      <c r="AG947" t="str">
        <f t="shared" si="271"/>
        <v>Croydon</v>
      </c>
      <c r="AH947" t="s">
        <v>267</v>
      </c>
      <c r="AI947">
        <v>2</v>
      </c>
      <c r="AK947">
        <v>2</v>
      </c>
      <c r="AL947" s="91">
        <v>33</v>
      </c>
      <c r="AM947" s="93">
        <v>19</v>
      </c>
      <c r="AN947" s="93">
        <v>25</v>
      </c>
      <c r="AO947" s="96">
        <v>16340</v>
      </c>
      <c r="AP947" s="96">
        <f t="shared" si="274"/>
        <v>33019</v>
      </c>
      <c r="AQ947" t="s">
        <v>298</v>
      </c>
      <c r="AR947">
        <f t="shared" si="270"/>
        <v>3316340</v>
      </c>
      <c r="AX947" s="117"/>
    </row>
    <row r="948" spans="1:50" ht="14" hidden="1" customHeight="1" outlineLevel="1" x14ac:dyDescent="0.2">
      <c r="A948" t="s">
        <v>1478</v>
      </c>
      <c r="B948" s="9" t="s">
        <v>184</v>
      </c>
      <c r="C948" s="1">
        <f t="shared" si="263"/>
        <v>536</v>
      </c>
      <c r="D948" s="7">
        <f>IF(N948&gt;0, RANK(N948,(N948:P948,Q948:AE948)),0)</f>
        <v>1</v>
      </c>
      <c r="E948" s="7">
        <f>IF(O948&gt;0,RANK(O948,(N948:P948,Q948:AE948)),0)</f>
        <v>2</v>
      </c>
      <c r="F948" s="7">
        <f t="shared" si="264"/>
        <v>0</v>
      </c>
      <c r="G948" s="1">
        <f t="shared" si="272"/>
        <v>7</v>
      </c>
      <c r="H948" s="2">
        <f t="shared" si="273"/>
        <v>1.3059701492537313E-2</v>
      </c>
      <c r="I948" s="8"/>
      <c r="J948" s="2">
        <f t="shared" si="266"/>
        <v>0.49440298507462688</v>
      </c>
      <c r="K948" s="2">
        <f t="shared" si="267"/>
        <v>0.48134328358208955</v>
      </c>
      <c r="L948" s="2">
        <f t="shared" si="268"/>
        <v>0</v>
      </c>
      <c r="M948" s="2">
        <f t="shared" si="269"/>
        <v>2.4253731343283569E-2</v>
      </c>
      <c r="N948" s="53">
        <v>265</v>
      </c>
      <c r="O948" s="53">
        <v>258</v>
      </c>
      <c r="Q948" s="53">
        <v>13</v>
      </c>
      <c r="X948" s="53">
        <v>0</v>
      </c>
      <c r="Y948" s="53"/>
      <c r="Z948" s="53"/>
      <c r="AA948" s="53"/>
      <c r="AB948" s="53"/>
      <c r="AG948" t="str">
        <f t="shared" si="271"/>
        <v>Dalton</v>
      </c>
      <c r="AH948" t="s">
        <v>872</v>
      </c>
      <c r="AI948">
        <v>2</v>
      </c>
      <c r="AK948">
        <v>2</v>
      </c>
      <c r="AL948" s="91">
        <v>33</v>
      </c>
      <c r="AM948" s="93">
        <v>7</v>
      </c>
      <c r="AN948" s="93">
        <v>65</v>
      </c>
      <c r="AO948" s="96">
        <v>16820</v>
      </c>
      <c r="AP948" s="96">
        <f t="shared" si="274"/>
        <v>33007</v>
      </c>
      <c r="AQ948" t="s">
        <v>298</v>
      </c>
      <c r="AR948">
        <f t="shared" si="270"/>
        <v>3316820</v>
      </c>
      <c r="AX948" s="117"/>
    </row>
    <row r="949" spans="1:50" ht="14" hidden="1" customHeight="1" outlineLevel="1" x14ac:dyDescent="0.2">
      <c r="A949" t="s">
        <v>1841</v>
      </c>
      <c r="B949" s="9" t="s">
        <v>184</v>
      </c>
      <c r="C949" s="1">
        <f t="shared" si="263"/>
        <v>723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 t="shared" si="264"/>
        <v>0</v>
      </c>
      <c r="G949" s="1">
        <f t="shared" si="272"/>
        <v>51</v>
      </c>
      <c r="H949" s="2">
        <f t="shared" si="273"/>
        <v>7.0539419087136929E-2</v>
      </c>
      <c r="I949" s="8"/>
      <c r="J949" s="2">
        <f t="shared" si="266"/>
        <v>0.44813278008298757</v>
      </c>
      <c r="K949" s="2">
        <f t="shared" si="267"/>
        <v>0.51867219917012453</v>
      </c>
      <c r="L949" s="2">
        <f t="shared" si="268"/>
        <v>0</v>
      </c>
      <c r="M949" s="2">
        <f t="shared" si="269"/>
        <v>3.319502074688796E-2</v>
      </c>
      <c r="N949" s="53">
        <v>324</v>
      </c>
      <c r="O949" s="53">
        <v>375</v>
      </c>
      <c r="Q949" s="53">
        <v>23</v>
      </c>
      <c r="X949" s="53">
        <v>1</v>
      </c>
      <c r="Y949" s="53"/>
      <c r="Z949" s="53"/>
      <c r="AA949" s="53"/>
      <c r="AB949" s="53"/>
      <c r="AG949" t="str">
        <f t="shared" si="271"/>
        <v>Danbury</v>
      </c>
      <c r="AH949" t="s">
        <v>1814</v>
      </c>
      <c r="AI949">
        <v>2</v>
      </c>
      <c r="AK949">
        <v>2</v>
      </c>
      <c r="AL949" s="91">
        <v>33</v>
      </c>
      <c r="AM949" s="93">
        <v>13</v>
      </c>
      <c r="AN949" s="93">
        <v>45</v>
      </c>
      <c r="AO949" s="96">
        <v>16980</v>
      </c>
      <c r="AP949" s="96">
        <f t="shared" si="274"/>
        <v>33013</v>
      </c>
      <c r="AQ949" t="s">
        <v>298</v>
      </c>
      <c r="AR949">
        <f t="shared" si="270"/>
        <v>3316980</v>
      </c>
      <c r="AX949" s="117"/>
    </row>
    <row r="950" spans="1:50" ht="14" hidden="1" customHeight="1" outlineLevel="1" x14ac:dyDescent="0.2">
      <c r="A950" t="s">
        <v>1709</v>
      </c>
      <c r="B950" s="9" t="s">
        <v>184</v>
      </c>
      <c r="C950" s="1">
        <f t="shared" si="263"/>
        <v>2762</v>
      </c>
      <c r="D950" s="7">
        <f>IF(N950&gt;0, RANK(N950,(N950:P950,Q950:AE950)),0)</f>
        <v>2</v>
      </c>
      <c r="E950" s="7">
        <f>IF(O950&gt;0,RANK(O950,(N950:P950,Q950:AE950)),0)</f>
        <v>1</v>
      </c>
      <c r="F950" s="7">
        <f t="shared" si="264"/>
        <v>0</v>
      </c>
      <c r="G950" s="1">
        <f t="shared" si="272"/>
        <v>293</v>
      </c>
      <c r="H950" s="2">
        <f t="shared" si="273"/>
        <v>0.10608254887762492</v>
      </c>
      <c r="I950" s="8"/>
      <c r="J950" s="2">
        <f t="shared" si="266"/>
        <v>0.43084721216509775</v>
      </c>
      <c r="K950" s="2">
        <f t="shared" si="267"/>
        <v>0.53692976104272272</v>
      </c>
      <c r="L950" s="2">
        <f t="shared" si="268"/>
        <v>0</v>
      </c>
      <c r="M950" s="2">
        <f t="shared" si="269"/>
        <v>3.2223026792179588E-2</v>
      </c>
      <c r="N950" s="53">
        <v>1190</v>
      </c>
      <c r="O950" s="53">
        <v>1483</v>
      </c>
      <c r="Q950" s="53">
        <v>85</v>
      </c>
      <c r="X950" s="53">
        <v>4</v>
      </c>
      <c r="Y950" s="53"/>
      <c r="Z950" s="53"/>
      <c r="AA950" s="53"/>
      <c r="AB950" s="53"/>
      <c r="AG950" t="str">
        <f t="shared" si="271"/>
        <v>Danville</v>
      </c>
      <c r="AH950" t="s">
        <v>269</v>
      </c>
      <c r="AI950">
        <v>1</v>
      </c>
      <c r="AK950">
        <v>2</v>
      </c>
      <c r="AL950" s="91">
        <v>33</v>
      </c>
      <c r="AM950" s="93">
        <v>15</v>
      </c>
      <c r="AN950" s="93">
        <v>30</v>
      </c>
      <c r="AO950" s="96">
        <v>17140</v>
      </c>
      <c r="AP950" s="96">
        <f t="shared" si="274"/>
        <v>33015</v>
      </c>
      <c r="AQ950" t="s">
        <v>298</v>
      </c>
      <c r="AR950">
        <f t="shared" si="270"/>
        <v>3317140</v>
      </c>
      <c r="AX950" s="117"/>
    </row>
    <row r="951" spans="1:50" ht="14" hidden="1" customHeight="1" outlineLevel="1" x14ac:dyDescent="0.2">
      <c r="A951" t="s">
        <v>1045</v>
      </c>
      <c r="B951" s="9" t="s">
        <v>184</v>
      </c>
      <c r="C951" s="1">
        <f t="shared" si="263"/>
        <v>3185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 t="shared" si="264"/>
        <v>0</v>
      </c>
      <c r="G951" s="1">
        <f t="shared" si="272"/>
        <v>88</v>
      </c>
      <c r="H951" s="2">
        <f t="shared" si="273"/>
        <v>2.7629513343799057E-2</v>
      </c>
      <c r="I951" s="8"/>
      <c r="J951" s="2">
        <f t="shared" si="266"/>
        <v>0.47001569858712716</v>
      </c>
      <c r="K951" s="2">
        <f t="shared" si="267"/>
        <v>0.4976452119309262</v>
      </c>
      <c r="L951" s="2">
        <f t="shared" si="268"/>
        <v>0</v>
      </c>
      <c r="M951" s="2">
        <f t="shared" si="269"/>
        <v>3.2339089481946692E-2</v>
      </c>
      <c r="N951" s="53">
        <v>1497</v>
      </c>
      <c r="O951" s="53">
        <v>1585</v>
      </c>
      <c r="Q951" s="53">
        <v>102</v>
      </c>
      <c r="X951" s="53">
        <v>1</v>
      </c>
      <c r="Y951" s="53"/>
      <c r="Z951" s="53"/>
      <c r="AA951" s="53"/>
      <c r="AB951" s="53"/>
      <c r="AG951" t="str">
        <f t="shared" si="271"/>
        <v>Deerfield</v>
      </c>
      <c r="AH951" t="s">
        <v>269</v>
      </c>
      <c r="AI951">
        <v>2</v>
      </c>
      <c r="AK951">
        <v>2</v>
      </c>
      <c r="AL951" s="91">
        <v>33</v>
      </c>
      <c r="AM951" s="93">
        <v>15</v>
      </c>
      <c r="AN951" s="93">
        <v>35</v>
      </c>
      <c r="AO951" s="96">
        <v>17460</v>
      </c>
      <c r="AP951" s="96">
        <f t="shared" si="274"/>
        <v>33015</v>
      </c>
      <c r="AQ951" t="s">
        <v>298</v>
      </c>
      <c r="AR951">
        <f t="shared" si="270"/>
        <v>3317460</v>
      </c>
      <c r="AX951" s="117"/>
    </row>
    <row r="952" spans="1:50" ht="14" hidden="1" customHeight="1" outlineLevel="1" x14ac:dyDescent="0.2">
      <c r="A952" t="s">
        <v>944</v>
      </c>
      <c r="B952" s="9" t="s">
        <v>184</v>
      </c>
      <c r="C952" s="1">
        <f t="shared" si="263"/>
        <v>1138</v>
      </c>
      <c r="D952" s="7">
        <f>IF(N952&gt;0, RANK(N952,(N952:P952,Q952:AE952)),0)</f>
        <v>2</v>
      </c>
      <c r="E952" s="7">
        <f>IF(O952&gt;0,RANK(O952,(N952:P952,Q952:AE952)),0)</f>
        <v>1</v>
      </c>
      <c r="F952" s="7">
        <f t="shared" si="264"/>
        <v>0</v>
      </c>
      <c r="G952" s="1">
        <f t="shared" si="272"/>
        <v>107</v>
      </c>
      <c r="H952" s="2">
        <f t="shared" si="273"/>
        <v>9.4024604569420037E-2</v>
      </c>
      <c r="I952" s="8"/>
      <c r="J952" s="2">
        <f t="shared" si="266"/>
        <v>0.4349736379613357</v>
      </c>
      <c r="K952" s="2">
        <f t="shared" si="267"/>
        <v>0.52899824253075567</v>
      </c>
      <c r="L952" s="2">
        <f t="shared" si="268"/>
        <v>0</v>
      </c>
      <c r="M952" s="2">
        <f t="shared" si="269"/>
        <v>3.6028119507908629E-2</v>
      </c>
      <c r="N952" s="53">
        <v>495</v>
      </c>
      <c r="O952" s="53">
        <v>602</v>
      </c>
      <c r="Q952" s="53">
        <v>39</v>
      </c>
      <c r="X952" s="53">
        <v>2</v>
      </c>
      <c r="Y952" s="53"/>
      <c r="Z952" s="53"/>
      <c r="AA952" s="53"/>
      <c r="AB952" s="53"/>
      <c r="AG952" t="str">
        <f t="shared" si="271"/>
        <v>Deering</v>
      </c>
      <c r="AH952" t="s">
        <v>399</v>
      </c>
      <c r="AI952">
        <v>2</v>
      </c>
      <c r="AK952">
        <v>2</v>
      </c>
      <c r="AL952" s="91">
        <v>33</v>
      </c>
      <c r="AM952" s="93">
        <v>11</v>
      </c>
      <c r="AN952" s="93">
        <v>30</v>
      </c>
      <c r="AO952" s="96">
        <v>17780</v>
      </c>
      <c r="AP952" s="96">
        <f t="shared" si="274"/>
        <v>33011</v>
      </c>
      <c r="AQ952" t="s">
        <v>298</v>
      </c>
      <c r="AR952">
        <f t="shared" si="270"/>
        <v>3317780</v>
      </c>
      <c r="AX952" s="117"/>
    </row>
    <row r="953" spans="1:50" ht="14" hidden="1" customHeight="1" outlineLevel="1" x14ac:dyDescent="0.2">
      <c r="A953" t="s">
        <v>940</v>
      </c>
      <c r="B953" s="9" t="s">
        <v>184</v>
      </c>
      <c r="C953" s="1">
        <f t="shared" si="263"/>
        <v>17674</v>
      </c>
      <c r="D953" s="7">
        <f>IF(N953&gt;0, RANK(N953,(N953:P953,Q953:AE953)),0)</f>
        <v>1</v>
      </c>
      <c r="E953" s="7">
        <f>IF(O953&gt;0,RANK(O953,(N953:P953,Q953:AE953)),0)</f>
        <v>2</v>
      </c>
      <c r="F953" s="7">
        <f t="shared" si="264"/>
        <v>0</v>
      </c>
      <c r="G953" s="1">
        <f t="shared" si="272"/>
        <v>504</v>
      </c>
      <c r="H953" s="2">
        <f t="shared" si="273"/>
        <v>2.8516464863641507E-2</v>
      </c>
      <c r="I953" s="8"/>
      <c r="J953" s="2">
        <f t="shared" si="266"/>
        <v>0.50231979178454222</v>
      </c>
      <c r="K953" s="2">
        <f t="shared" si="267"/>
        <v>0.47380332692090077</v>
      </c>
      <c r="L953" s="2">
        <f t="shared" si="268"/>
        <v>0</v>
      </c>
      <c r="M953" s="2">
        <f t="shared" si="269"/>
        <v>2.3876881294557006E-2</v>
      </c>
      <c r="N953" s="53">
        <v>8878</v>
      </c>
      <c r="O953" s="53">
        <v>8374</v>
      </c>
      <c r="Q953" s="53">
        <v>411</v>
      </c>
      <c r="X953" s="53">
        <v>11</v>
      </c>
      <c r="Y953" s="53"/>
      <c r="Z953" s="53"/>
      <c r="AA953" s="53"/>
      <c r="AB953" s="53"/>
      <c r="AG953" t="str">
        <f t="shared" si="271"/>
        <v>Derry</v>
      </c>
      <c r="AH953" t="s">
        <v>269</v>
      </c>
      <c r="AI953">
        <v>1</v>
      </c>
      <c r="AK953">
        <v>2</v>
      </c>
      <c r="AL953" s="91">
        <v>33</v>
      </c>
      <c r="AM953" s="93">
        <v>15</v>
      </c>
      <c r="AN953" s="93">
        <v>40</v>
      </c>
      <c r="AO953" s="96">
        <v>17940</v>
      </c>
      <c r="AP953" s="96">
        <f t="shared" si="274"/>
        <v>33015</v>
      </c>
      <c r="AQ953" t="s">
        <v>298</v>
      </c>
      <c r="AR953">
        <f t="shared" si="270"/>
        <v>3317940</v>
      </c>
      <c r="AX953" s="117"/>
    </row>
    <row r="954" spans="1:50" ht="14" hidden="1" customHeight="1" outlineLevel="1" x14ac:dyDescent="0.2">
      <c r="A954" t="s">
        <v>2107</v>
      </c>
      <c r="B954" s="9" t="s">
        <v>184</v>
      </c>
      <c r="C954" s="1">
        <f t="shared" si="263"/>
        <v>5</v>
      </c>
      <c r="D954" s="7">
        <f>IF(N954&gt;0, RANK(N954,(N954:P954,Q954:AE954)),0)</f>
        <v>1</v>
      </c>
      <c r="E954" s="7">
        <f>IF(O954&gt;0,RANK(O954,(N954:P954,Q954:AE954)),0)</f>
        <v>2</v>
      </c>
      <c r="F954" s="7">
        <f t="shared" si="264"/>
        <v>0</v>
      </c>
      <c r="G954" s="1">
        <f t="shared" si="272"/>
        <v>3</v>
      </c>
      <c r="H954" s="2">
        <f t="shared" si="273"/>
        <v>0.6</v>
      </c>
      <c r="I954" s="8"/>
      <c r="J954" s="2">
        <f t="shared" si="266"/>
        <v>0.8</v>
      </c>
      <c r="K954" s="2">
        <f t="shared" si="267"/>
        <v>0.2</v>
      </c>
      <c r="L954" s="2">
        <f t="shared" si="268"/>
        <v>0</v>
      </c>
      <c r="M954" s="2">
        <f t="shared" si="269"/>
        <v>-5.5511151231257827E-17</v>
      </c>
      <c r="N954" s="53">
        <v>4</v>
      </c>
      <c r="O954" s="53">
        <v>1</v>
      </c>
      <c r="Q954" s="53">
        <v>0</v>
      </c>
      <c r="X954" s="53">
        <v>0</v>
      </c>
      <c r="Y954" s="53"/>
      <c r="Z954" s="53"/>
      <c r="AA954" s="53"/>
      <c r="AB954" s="53"/>
      <c r="AG954" t="str">
        <f t="shared" si="271"/>
        <v>Dixville</v>
      </c>
      <c r="AH954" t="s">
        <v>872</v>
      </c>
      <c r="AI954">
        <v>2</v>
      </c>
      <c r="AK954">
        <v>2</v>
      </c>
      <c r="AL954" s="91">
        <v>33</v>
      </c>
      <c r="AM954" s="93">
        <v>7</v>
      </c>
      <c r="AN954" s="93">
        <v>75</v>
      </c>
      <c r="AO954" s="96">
        <v>18420</v>
      </c>
      <c r="AP954" s="96">
        <f t="shared" si="274"/>
        <v>33007</v>
      </c>
      <c r="AQ954" t="s">
        <v>420</v>
      </c>
      <c r="AR954">
        <f t="shared" si="270"/>
        <v>3318420</v>
      </c>
      <c r="AX954" s="117"/>
    </row>
    <row r="955" spans="1:50" ht="14" hidden="1" customHeight="1" outlineLevel="1" x14ac:dyDescent="0.2">
      <c r="A955" t="s">
        <v>1289</v>
      </c>
      <c r="B955" s="9" t="s">
        <v>184</v>
      </c>
      <c r="C955" s="1">
        <f t="shared" si="263"/>
        <v>233</v>
      </c>
      <c r="D955" s="7">
        <f>IF(N955&gt;0, RANK(N955,(N955:P955,Q955:AE955)),0)</f>
        <v>2</v>
      </c>
      <c r="E955" s="7">
        <f>IF(O955&gt;0,RANK(O955,(N955:P955,Q955:AE955)),0)</f>
        <v>1</v>
      </c>
      <c r="F955" s="7">
        <f t="shared" si="264"/>
        <v>0</v>
      </c>
      <c r="G955" s="1">
        <f t="shared" si="272"/>
        <v>4</v>
      </c>
      <c r="H955" s="2">
        <f t="shared" si="273"/>
        <v>1.7167381974248927E-2</v>
      </c>
      <c r="I955" s="8"/>
      <c r="J955" s="2">
        <f t="shared" si="266"/>
        <v>0.47639484978540775</v>
      </c>
      <c r="K955" s="2">
        <f t="shared" si="267"/>
        <v>0.49356223175965663</v>
      </c>
      <c r="L955" s="2">
        <f t="shared" si="268"/>
        <v>0</v>
      </c>
      <c r="M955" s="2">
        <f t="shared" si="269"/>
        <v>3.0042918454935563E-2</v>
      </c>
      <c r="N955" s="53">
        <v>111</v>
      </c>
      <c r="O955" s="53">
        <v>115</v>
      </c>
      <c r="Q955" s="53">
        <v>7</v>
      </c>
      <c r="X955" s="53">
        <v>0</v>
      </c>
      <c r="Y955" s="53"/>
      <c r="Z955" s="53"/>
      <c r="AA955" s="53"/>
      <c r="AB955" s="53"/>
      <c r="AG955" t="str">
        <f t="shared" si="271"/>
        <v>Dorchester</v>
      </c>
      <c r="AH955" t="s">
        <v>2510</v>
      </c>
      <c r="AI955">
        <v>2</v>
      </c>
      <c r="AK955">
        <v>2</v>
      </c>
      <c r="AL955" s="91">
        <v>33</v>
      </c>
      <c r="AM955" s="93">
        <v>9</v>
      </c>
      <c r="AN955" s="93">
        <v>50</v>
      </c>
      <c r="AO955" s="96">
        <v>18740</v>
      </c>
      <c r="AP955" s="96">
        <f t="shared" si="274"/>
        <v>33009</v>
      </c>
      <c r="AQ955" t="s">
        <v>298</v>
      </c>
      <c r="AR955">
        <f t="shared" si="270"/>
        <v>3318740</v>
      </c>
      <c r="AX955" s="117"/>
    </row>
    <row r="956" spans="1:50" ht="14" hidden="1" customHeight="1" outlineLevel="1" x14ac:dyDescent="0.2">
      <c r="A956" t="s">
        <v>1163</v>
      </c>
      <c r="B956" s="9" t="s">
        <v>184</v>
      </c>
      <c r="C956" s="1">
        <f t="shared" si="263"/>
        <v>19055</v>
      </c>
      <c r="D956" s="7">
        <f>IF(N956&gt;0, RANK(N956,(N956:P956,Q956:AE956)),0)</f>
        <v>1</v>
      </c>
      <c r="E956" s="7">
        <f>IF(O956&gt;0,RANK(O956,(N956:P956,Q956:AE956)),0)</f>
        <v>2</v>
      </c>
      <c r="F956" s="7">
        <f t="shared" si="264"/>
        <v>0</v>
      </c>
      <c r="G956" s="1">
        <f t="shared" si="272"/>
        <v>7506</v>
      </c>
      <c r="H956" s="2">
        <f t="shared" si="273"/>
        <v>0.39391235896090265</v>
      </c>
      <c r="I956" s="8"/>
      <c r="J956" s="2">
        <f t="shared" si="266"/>
        <v>0.68276043033324585</v>
      </c>
      <c r="K956" s="2">
        <f t="shared" si="267"/>
        <v>0.2888480713723432</v>
      </c>
      <c r="L956" s="2">
        <f t="shared" si="268"/>
        <v>0</v>
      </c>
      <c r="M956" s="2">
        <f t="shared" si="269"/>
        <v>2.8391498294410955E-2</v>
      </c>
      <c r="N956" s="53">
        <v>13010</v>
      </c>
      <c r="O956" s="53">
        <v>5504</v>
      </c>
      <c r="Q956" s="53">
        <v>524</v>
      </c>
      <c r="X956" s="53">
        <v>17</v>
      </c>
      <c r="Y956" s="53"/>
      <c r="Z956" s="53"/>
      <c r="AA956" s="53"/>
      <c r="AB956" s="53"/>
      <c r="AG956" t="str">
        <f t="shared" si="271"/>
        <v>Dover</v>
      </c>
      <c r="AH956" t="s">
        <v>726</v>
      </c>
      <c r="AI956">
        <v>1</v>
      </c>
      <c r="AK956">
        <v>2</v>
      </c>
      <c r="AL956" s="91">
        <v>33</v>
      </c>
      <c r="AM956" s="93">
        <v>17</v>
      </c>
      <c r="AN956" s="93">
        <v>10</v>
      </c>
      <c r="AO956" s="96">
        <v>18820</v>
      </c>
      <c r="AP956" s="96">
        <f t="shared" si="274"/>
        <v>33017</v>
      </c>
      <c r="AQ956" t="s">
        <v>1921</v>
      </c>
      <c r="AR956">
        <f t="shared" si="270"/>
        <v>3318820</v>
      </c>
      <c r="AX956" s="117"/>
    </row>
    <row r="957" spans="1:50" ht="14" hidden="1" customHeight="1" outlineLevel="1" x14ac:dyDescent="0.2">
      <c r="A957" t="s">
        <v>2108</v>
      </c>
      <c r="B957" s="9" t="s">
        <v>184</v>
      </c>
      <c r="C957" s="1">
        <f t="shared" si="263"/>
        <v>1100</v>
      </c>
      <c r="D957" s="7">
        <f>IF(N957&gt;0, RANK(N957,(N957:P957,Q957:AE957)),0)</f>
        <v>1</v>
      </c>
      <c r="E957" s="7">
        <f>IF(O957&gt;0,RANK(O957,(N957:P957,Q957:AE957)),0)</f>
        <v>2</v>
      </c>
      <c r="F957" s="7">
        <f t="shared" si="264"/>
        <v>0</v>
      </c>
      <c r="G957" s="1">
        <f t="shared" si="272"/>
        <v>307</v>
      </c>
      <c r="H957" s="2">
        <f t="shared" si="273"/>
        <v>0.27909090909090911</v>
      </c>
      <c r="I957" s="8"/>
      <c r="J957" s="2">
        <f t="shared" si="266"/>
        <v>0.62909090909090915</v>
      </c>
      <c r="K957" s="2">
        <f t="shared" si="267"/>
        <v>0.35</v>
      </c>
      <c r="L957" s="2">
        <f t="shared" si="268"/>
        <v>0</v>
      </c>
      <c r="M957" s="2">
        <f t="shared" si="269"/>
        <v>2.0909090909090877E-2</v>
      </c>
      <c r="N957" s="53">
        <v>692</v>
      </c>
      <c r="O957" s="53">
        <v>385</v>
      </c>
      <c r="Q957" s="53">
        <v>22</v>
      </c>
      <c r="X957" s="53">
        <v>1</v>
      </c>
      <c r="Y957" s="53"/>
      <c r="Z957" s="53"/>
      <c r="AA957" s="53"/>
      <c r="AB957" s="53"/>
      <c r="AG957" t="str">
        <f t="shared" si="271"/>
        <v>Dublin</v>
      </c>
      <c r="AH957" t="s">
        <v>1703</v>
      </c>
      <c r="AI957">
        <v>2</v>
      </c>
      <c r="AK957">
        <v>2</v>
      </c>
      <c r="AL957" s="91">
        <v>33</v>
      </c>
      <c r="AM957" s="93">
        <v>5</v>
      </c>
      <c r="AN957" s="93">
        <v>15</v>
      </c>
      <c r="AO957" s="96">
        <v>19140</v>
      </c>
      <c r="AP957" s="96">
        <f t="shared" si="274"/>
        <v>33005</v>
      </c>
      <c r="AQ957" t="s">
        <v>298</v>
      </c>
      <c r="AR957">
        <f t="shared" si="270"/>
        <v>3319140</v>
      </c>
      <c r="AX957" s="117"/>
    </row>
    <row r="958" spans="1:50" ht="14" hidden="1" customHeight="1" outlineLevel="1" x14ac:dyDescent="0.2">
      <c r="A958" t="s">
        <v>2289</v>
      </c>
      <c r="B958" s="9" t="s">
        <v>184</v>
      </c>
      <c r="C958" s="1">
        <f t="shared" si="263"/>
        <v>182</v>
      </c>
      <c r="D958" s="7">
        <f>IF(N958&gt;0, RANK(N958,(N958:P958,Q958:AE958)),0)</f>
        <v>2</v>
      </c>
      <c r="E958" s="7">
        <f>IF(O958&gt;0,RANK(O958,(N958:P958,Q958:AE958)),0)</f>
        <v>1</v>
      </c>
      <c r="F958" s="7">
        <f t="shared" si="264"/>
        <v>0</v>
      </c>
      <c r="G958" s="1">
        <f t="shared" si="272"/>
        <v>12</v>
      </c>
      <c r="H958" s="2">
        <f t="shared" si="273"/>
        <v>6.5934065934065936E-2</v>
      </c>
      <c r="I958" s="8"/>
      <c r="J958" s="2">
        <f t="shared" si="266"/>
        <v>0.45054945054945056</v>
      </c>
      <c r="K958" s="2">
        <f t="shared" si="267"/>
        <v>0.51648351648351654</v>
      </c>
      <c r="L958" s="2">
        <f t="shared" si="268"/>
        <v>0</v>
      </c>
      <c r="M958" s="2">
        <f t="shared" si="269"/>
        <v>3.2967032967032961E-2</v>
      </c>
      <c r="N958" s="53">
        <v>82</v>
      </c>
      <c r="O958" s="53">
        <v>94</v>
      </c>
      <c r="Q958" s="53">
        <v>6</v>
      </c>
      <c r="X958" s="53">
        <v>0</v>
      </c>
      <c r="Y958" s="53"/>
      <c r="Z958" s="53"/>
      <c r="AA958" s="53"/>
      <c r="AB958" s="53"/>
      <c r="AG958" t="str">
        <f t="shared" si="271"/>
        <v>Dummer</v>
      </c>
      <c r="AH958" t="s">
        <v>872</v>
      </c>
      <c r="AI958">
        <v>2</v>
      </c>
      <c r="AK958">
        <v>2</v>
      </c>
      <c r="AL958" s="91">
        <v>33</v>
      </c>
      <c r="AM958" s="93">
        <v>7</v>
      </c>
      <c r="AN958" s="93">
        <v>80</v>
      </c>
      <c r="AO958" s="96">
        <v>19300</v>
      </c>
      <c r="AP958" s="96">
        <f t="shared" si="274"/>
        <v>33007</v>
      </c>
      <c r="AQ958" t="s">
        <v>298</v>
      </c>
      <c r="AR958">
        <f t="shared" si="270"/>
        <v>3319300</v>
      </c>
      <c r="AX958" s="117"/>
    </row>
    <row r="959" spans="1:50" ht="14" hidden="1" customHeight="1" outlineLevel="1" x14ac:dyDescent="0.2">
      <c r="A959" t="s">
        <v>1125</v>
      </c>
      <c r="B959" s="9" t="s">
        <v>184</v>
      </c>
      <c r="C959" s="1">
        <f t="shared" si="263"/>
        <v>2021</v>
      </c>
      <c r="D959" s="7">
        <f>IF(N959&gt;0, RANK(N959,(N959:P959,Q959:AE959)),0)</f>
        <v>2</v>
      </c>
      <c r="E959" s="7">
        <f>IF(O959&gt;0,RANK(O959,(N959:P959,Q959:AE959)),0)</f>
        <v>1</v>
      </c>
      <c r="F959" s="7">
        <f t="shared" si="264"/>
        <v>0</v>
      </c>
      <c r="G959" s="1">
        <f t="shared" si="272"/>
        <v>97</v>
      </c>
      <c r="H959" s="2">
        <f t="shared" si="273"/>
        <v>4.7996041563582385E-2</v>
      </c>
      <c r="I959" s="8"/>
      <c r="J959" s="2">
        <f t="shared" si="266"/>
        <v>0.46561108362196935</v>
      </c>
      <c r="K959" s="2">
        <f t="shared" si="267"/>
        <v>0.51360712518555174</v>
      </c>
      <c r="L959" s="2">
        <f t="shared" si="268"/>
        <v>0</v>
      </c>
      <c r="M959" s="2">
        <f t="shared" si="269"/>
        <v>2.0781791192478916E-2</v>
      </c>
      <c r="N959" s="53">
        <v>941</v>
      </c>
      <c r="O959" s="53">
        <v>1038</v>
      </c>
      <c r="Q959" s="53">
        <v>40</v>
      </c>
      <c r="X959" s="53">
        <v>2</v>
      </c>
      <c r="Y959" s="53"/>
      <c r="Z959" s="53"/>
      <c r="AA959" s="53"/>
      <c r="AB959" s="53"/>
      <c r="AG959" t="str">
        <f t="shared" si="271"/>
        <v>Dunbarton</v>
      </c>
      <c r="AH959" t="s">
        <v>1814</v>
      </c>
      <c r="AI959">
        <v>2</v>
      </c>
      <c r="AK959">
        <v>2</v>
      </c>
      <c r="AL959" s="91">
        <v>33</v>
      </c>
      <c r="AM959" s="93">
        <v>13</v>
      </c>
      <c r="AN959" s="93">
        <v>50</v>
      </c>
      <c r="AO959" s="96">
        <v>19460</v>
      </c>
      <c r="AP959" s="96">
        <f t="shared" si="274"/>
        <v>33013</v>
      </c>
      <c r="AQ959" t="s">
        <v>298</v>
      </c>
      <c r="AR959">
        <f t="shared" si="270"/>
        <v>3319460</v>
      </c>
      <c r="AX959" s="117"/>
    </row>
    <row r="960" spans="1:50" ht="14" hidden="1" customHeight="1" outlineLevel="1" x14ac:dyDescent="0.2">
      <c r="A960" t="s">
        <v>696</v>
      </c>
      <c r="B960" s="9" t="s">
        <v>184</v>
      </c>
      <c r="C960" s="1">
        <f t="shared" si="263"/>
        <v>7577</v>
      </c>
      <c r="D960" s="7">
        <f>IF(N960&gt;0, RANK(N960,(N960:P960,Q960:AE960)),0)</f>
        <v>1</v>
      </c>
      <c r="E960" s="7">
        <f>IF(O960&gt;0,RANK(O960,(N960:P960,Q960:AE960)),0)</f>
        <v>2</v>
      </c>
      <c r="F960" s="7">
        <f t="shared" si="264"/>
        <v>0</v>
      </c>
      <c r="G960" s="1">
        <f t="shared" si="272"/>
        <v>4311</v>
      </c>
      <c r="H960" s="2">
        <f t="shared" si="273"/>
        <v>0.56895869077471295</v>
      </c>
      <c r="I960" s="8"/>
      <c r="J960" s="2">
        <f t="shared" si="266"/>
        <v>0.77022568298798999</v>
      </c>
      <c r="K960" s="2">
        <f t="shared" si="267"/>
        <v>0.20126699221327701</v>
      </c>
      <c r="L960" s="2">
        <f t="shared" si="268"/>
        <v>0</v>
      </c>
      <c r="M960" s="2">
        <f t="shared" si="269"/>
        <v>2.8507324798732997E-2</v>
      </c>
      <c r="N960" s="53">
        <v>5836</v>
      </c>
      <c r="O960" s="53">
        <v>1525</v>
      </c>
      <c r="Q960" s="53">
        <v>216</v>
      </c>
      <c r="X960" s="53">
        <v>0</v>
      </c>
      <c r="Y960" s="53"/>
      <c r="Z960" s="53"/>
      <c r="AA960" s="53"/>
      <c r="AB960" s="53"/>
      <c r="AG960" t="str">
        <f t="shared" si="271"/>
        <v>Durham</v>
      </c>
      <c r="AH960" t="s">
        <v>726</v>
      </c>
      <c r="AI960">
        <v>1</v>
      </c>
      <c r="AK960">
        <v>2</v>
      </c>
      <c r="AL960" s="91">
        <v>33</v>
      </c>
      <c r="AM960" s="93">
        <v>17</v>
      </c>
      <c r="AN960" s="93">
        <v>15</v>
      </c>
      <c r="AO960" s="96">
        <v>19700</v>
      </c>
      <c r="AP960" s="96">
        <f t="shared" si="274"/>
        <v>33017</v>
      </c>
      <c r="AQ960" t="s">
        <v>298</v>
      </c>
      <c r="AR960">
        <f t="shared" si="270"/>
        <v>3319700</v>
      </c>
      <c r="AX960" s="117"/>
    </row>
    <row r="961" spans="1:50" ht="14" hidden="1" customHeight="1" outlineLevel="1" x14ac:dyDescent="0.2">
      <c r="A961" t="s">
        <v>2497</v>
      </c>
      <c r="B961" s="9" t="s">
        <v>184</v>
      </c>
      <c r="C961" s="1">
        <f t="shared" si="263"/>
        <v>1667</v>
      </c>
      <c r="D961" s="7">
        <f>IF(N961&gt;0, RANK(N961,(N961:P961,Q961:AE961)),0)</f>
        <v>1</v>
      </c>
      <c r="E961" s="7">
        <f>IF(O961&gt;0,RANK(O961,(N961:P961,Q961:AE961)),0)</f>
        <v>2</v>
      </c>
      <c r="F961" s="7">
        <f t="shared" si="264"/>
        <v>0</v>
      </c>
      <c r="G961" s="1">
        <f t="shared" si="272"/>
        <v>14</v>
      </c>
      <c r="H961" s="2">
        <f t="shared" si="273"/>
        <v>8.3983203359328136E-3</v>
      </c>
      <c r="I961" s="8"/>
      <c r="J961" s="2">
        <f t="shared" si="266"/>
        <v>0.49190161967606477</v>
      </c>
      <c r="K961" s="2">
        <f t="shared" si="267"/>
        <v>0.48350329934013198</v>
      </c>
      <c r="L961" s="2">
        <f t="shared" si="268"/>
        <v>0</v>
      </c>
      <c r="M961" s="2">
        <f t="shared" si="269"/>
        <v>2.4595080983803197E-2</v>
      </c>
      <c r="N961" s="53">
        <v>820</v>
      </c>
      <c r="O961" s="53">
        <v>806</v>
      </c>
      <c r="Q961" s="53">
        <v>40</v>
      </c>
      <c r="X961" s="53">
        <v>1</v>
      </c>
      <c r="Y961" s="53"/>
      <c r="Z961" s="53"/>
      <c r="AA961" s="53"/>
      <c r="AB961" s="53"/>
      <c r="AG961" t="str">
        <f t="shared" si="271"/>
        <v>East Kingston</v>
      </c>
      <c r="AH961" t="s">
        <v>269</v>
      </c>
      <c r="AI961">
        <v>1</v>
      </c>
      <c r="AK961">
        <v>2</v>
      </c>
      <c r="AL961" s="91">
        <v>33</v>
      </c>
      <c r="AM961" s="93">
        <v>15</v>
      </c>
      <c r="AN961" s="93">
        <v>45</v>
      </c>
      <c r="AO961" s="96">
        <v>21380</v>
      </c>
      <c r="AP961" s="96">
        <f t="shared" si="274"/>
        <v>33015</v>
      </c>
      <c r="AQ961" t="s">
        <v>298</v>
      </c>
      <c r="AR961">
        <f t="shared" si="270"/>
        <v>3321380</v>
      </c>
      <c r="AX961" s="117"/>
    </row>
    <row r="962" spans="1:50" ht="14" hidden="1" customHeight="1" outlineLevel="1" x14ac:dyDescent="0.2">
      <c r="A962" t="s">
        <v>636</v>
      </c>
      <c r="B962" s="9" t="s">
        <v>184</v>
      </c>
      <c r="C962" s="1">
        <f t="shared" ref="C962:C1025" si="275">SUM(N962:AE962)</f>
        <v>231</v>
      </c>
      <c r="D962" s="7">
        <f>IF(N962&gt;0, RANK(N962,(N962:P962,Q962:AE962)),0)</f>
        <v>1</v>
      </c>
      <c r="E962" s="7">
        <f>IF(O962&gt;0,RANK(O962,(N962:P962,Q962:AE962)),0)</f>
        <v>2</v>
      </c>
      <c r="F962" s="7">
        <f t="shared" ref="F962:F1025" si="276">IF(P962&gt;0,RANK(P962,(N962:AE962)),0)</f>
        <v>0</v>
      </c>
      <c r="G962" s="1">
        <f t="shared" si="272"/>
        <v>96</v>
      </c>
      <c r="H962" s="2">
        <f t="shared" si="273"/>
        <v>0.41558441558441561</v>
      </c>
      <c r="I962" s="8"/>
      <c r="J962" s="2">
        <f t="shared" ref="J962:J1025" si="277">IF(C962=0,"-",N962/C962)</f>
        <v>0.69264069264069261</v>
      </c>
      <c r="K962" s="2">
        <f t="shared" ref="K962:K1025" si="278">IF(C962=0,"-",O962/C962)</f>
        <v>0.27705627705627706</v>
      </c>
      <c r="L962" s="2">
        <f t="shared" ref="L962:L1025" si="279">IF(C962=0,"-",P962/C962)</f>
        <v>0</v>
      </c>
      <c r="M962" s="2">
        <f t="shared" ref="M962:M1025" si="280">IF(C962=0,"-",(1-J962-K962-L962))</f>
        <v>3.0303030303030332E-2</v>
      </c>
      <c r="N962" s="53">
        <v>160</v>
      </c>
      <c r="O962" s="53">
        <v>64</v>
      </c>
      <c r="Q962" s="53">
        <v>7</v>
      </c>
      <c r="X962" s="53">
        <v>0</v>
      </c>
      <c r="Y962" s="53"/>
      <c r="Z962" s="53"/>
      <c r="AA962" s="53"/>
      <c r="AB962" s="53"/>
      <c r="AG962" t="str">
        <f t="shared" si="271"/>
        <v>Easton</v>
      </c>
      <c r="AH962" t="s">
        <v>2510</v>
      </c>
      <c r="AI962">
        <v>2</v>
      </c>
      <c r="AK962">
        <v>2</v>
      </c>
      <c r="AL962" s="91">
        <v>33</v>
      </c>
      <c r="AM962" s="93">
        <v>9</v>
      </c>
      <c r="AN962" s="93">
        <v>55</v>
      </c>
      <c r="AO962" s="96">
        <v>22020</v>
      </c>
      <c r="AP962" s="96">
        <f t="shared" si="274"/>
        <v>33009</v>
      </c>
      <c r="AQ962" t="s">
        <v>298</v>
      </c>
      <c r="AR962">
        <f t="shared" ref="AR962:AR1025" si="281">AL962*100000+AO962</f>
        <v>3322020</v>
      </c>
      <c r="AX962" s="117"/>
    </row>
    <row r="963" spans="1:50" ht="14" hidden="1" customHeight="1" outlineLevel="1" x14ac:dyDescent="0.2">
      <c r="A963" t="s">
        <v>379</v>
      </c>
      <c r="B963" s="9" t="s">
        <v>184</v>
      </c>
      <c r="C963" s="1">
        <f t="shared" si="275"/>
        <v>307</v>
      </c>
      <c r="D963" s="7">
        <f>IF(N963&gt;0, RANK(N963,(N963:P963,Q963:AE963)),0)</f>
        <v>1</v>
      </c>
      <c r="E963" s="7">
        <f>IF(O963&gt;0,RANK(O963,(N963:P963,Q963:AE963)),0)</f>
        <v>2</v>
      </c>
      <c r="F963" s="7">
        <f t="shared" si="276"/>
        <v>0</v>
      </c>
      <c r="G963" s="1">
        <f t="shared" si="272"/>
        <v>93</v>
      </c>
      <c r="H963" s="2">
        <f t="shared" si="273"/>
        <v>0.30293159609120524</v>
      </c>
      <c r="I963" s="8"/>
      <c r="J963" s="2">
        <f t="shared" si="277"/>
        <v>0.64169381107491852</v>
      </c>
      <c r="K963" s="2">
        <f t="shared" si="278"/>
        <v>0.33876221498371334</v>
      </c>
      <c r="L963" s="2">
        <f t="shared" si="279"/>
        <v>0</v>
      </c>
      <c r="M963" s="2">
        <f t="shared" si="280"/>
        <v>1.9543973941368142E-2</v>
      </c>
      <c r="N963" s="53">
        <v>197</v>
      </c>
      <c r="O963" s="53">
        <v>104</v>
      </c>
      <c r="Q963" s="53">
        <v>6</v>
      </c>
      <c r="X963" s="53">
        <v>0</v>
      </c>
      <c r="Y963" s="53"/>
      <c r="Z963" s="53"/>
      <c r="AA963" s="53"/>
      <c r="AB963" s="53"/>
      <c r="AG963" t="str">
        <f t="shared" si="271"/>
        <v>Eaton</v>
      </c>
      <c r="AH963" t="s">
        <v>203</v>
      </c>
      <c r="AI963">
        <v>1</v>
      </c>
      <c r="AK963">
        <v>2</v>
      </c>
      <c r="AL963" s="91">
        <v>33</v>
      </c>
      <c r="AM963" s="93">
        <v>3</v>
      </c>
      <c r="AN963" s="93">
        <v>30</v>
      </c>
      <c r="AO963" s="96">
        <v>23380</v>
      </c>
      <c r="AP963" s="96">
        <f t="shared" si="274"/>
        <v>33003</v>
      </c>
      <c r="AQ963" t="s">
        <v>298</v>
      </c>
      <c r="AR963">
        <f t="shared" si="281"/>
        <v>3323380</v>
      </c>
      <c r="AX963" s="117"/>
    </row>
    <row r="964" spans="1:50" ht="14" hidden="1" customHeight="1" outlineLevel="1" x14ac:dyDescent="0.2">
      <c r="A964" t="s">
        <v>1618</v>
      </c>
      <c r="B964" s="9" t="s">
        <v>184</v>
      </c>
      <c r="C964" s="1">
        <f t="shared" si="275"/>
        <v>924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 t="shared" si="276"/>
        <v>0</v>
      </c>
      <c r="G964" s="1">
        <f t="shared" si="272"/>
        <v>29</v>
      </c>
      <c r="H964" s="2">
        <f t="shared" si="273"/>
        <v>3.1385281385281384E-2</v>
      </c>
      <c r="I964" s="8"/>
      <c r="J964" s="2">
        <f t="shared" si="277"/>
        <v>0.47402597402597402</v>
      </c>
      <c r="K964" s="2">
        <f t="shared" si="278"/>
        <v>0.50541125541125542</v>
      </c>
      <c r="L964" s="2">
        <f t="shared" si="279"/>
        <v>0</v>
      </c>
      <c r="M964" s="2">
        <f t="shared" si="280"/>
        <v>2.056277056277056E-2</v>
      </c>
      <c r="N964" s="53">
        <v>438</v>
      </c>
      <c r="O964" s="53">
        <v>467</v>
      </c>
      <c r="Q964" s="53">
        <v>17</v>
      </c>
      <c r="X964" s="53">
        <v>2</v>
      </c>
      <c r="Y964" s="53"/>
      <c r="Z964" s="53"/>
      <c r="AA964" s="53"/>
      <c r="AB964" s="53"/>
      <c r="AG964" t="str">
        <f t="shared" si="271"/>
        <v>Effingham</v>
      </c>
      <c r="AH964" t="s">
        <v>203</v>
      </c>
      <c r="AI964">
        <v>1</v>
      </c>
      <c r="AK964">
        <v>2</v>
      </c>
      <c r="AL964" s="91">
        <v>33</v>
      </c>
      <c r="AM964" s="93">
        <v>3</v>
      </c>
      <c r="AN964" s="93">
        <v>35</v>
      </c>
      <c r="AO964" s="96">
        <v>23620</v>
      </c>
      <c r="AP964" s="96">
        <f t="shared" si="274"/>
        <v>33003</v>
      </c>
      <c r="AQ964" t="s">
        <v>298</v>
      </c>
      <c r="AR964">
        <f t="shared" si="281"/>
        <v>3323620</v>
      </c>
      <c r="AX964" s="117"/>
    </row>
    <row r="965" spans="1:50" ht="14" hidden="1" customHeight="1" outlineLevel="1" x14ac:dyDescent="0.2">
      <c r="A965" t="s">
        <v>800</v>
      </c>
      <c r="B965" s="9" t="s">
        <v>184</v>
      </c>
      <c r="C965" s="1">
        <f t="shared" si="275"/>
        <v>76</v>
      </c>
      <c r="D965" s="7">
        <f>IF(N965&gt;0, RANK(N965,(N965:P965,Q965:AE965)),0)</f>
        <v>1</v>
      </c>
      <c r="E965" s="7">
        <f>IF(O965&gt;0,RANK(O965,(N965:P965,Q965:AE965)),0)</f>
        <v>2</v>
      </c>
      <c r="F965" s="7">
        <f t="shared" si="276"/>
        <v>0</v>
      </c>
      <c r="G965" s="1">
        <f t="shared" si="272"/>
        <v>18</v>
      </c>
      <c r="H965" s="2">
        <f t="shared" si="273"/>
        <v>0.23684210526315788</v>
      </c>
      <c r="I965" s="8"/>
      <c r="J965" s="2">
        <f t="shared" si="277"/>
        <v>0.59210526315789469</v>
      </c>
      <c r="K965" s="2">
        <f t="shared" si="278"/>
        <v>0.35526315789473684</v>
      </c>
      <c r="L965" s="2">
        <f t="shared" si="279"/>
        <v>0</v>
      </c>
      <c r="M965" s="2">
        <f t="shared" si="280"/>
        <v>5.2631578947368474E-2</v>
      </c>
      <c r="N965" s="53">
        <v>45</v>
      </c>
      <c r="O965" s="53">
        <v>27</v>
      </c>
      <c r="Q965" s="53">
        <v>4</v>
      </c>
      <c r="X965" s="53">
        <v>0</v>
      </c>
      <c r="Y965" s="53"/>
      <c r="Z965" s="53"/>
      <c r="AA965" s="53"/>
      <c r="AB965" s="53"/>
      <c r="AG965" t="str">
        <f t="shared" si="271"/>
        <v>Ellsworth</v>
      </c>
      <c r="AH965" t="s">
        <v>2510</v>
      </c>
      <c r="AI965">
        <v>2</v>
      </c>
      <c r="AK965">
        <v>2</v>
      </c>
      <c r="AL965" s="91">
        <v>33</v>
      </c>
      <c r="AM965" s="93">
        <v>9</v>
      </c>
      <c r="AN965" s="93">
        <v>60</v>
      </c>
      <c r="AO965" s="96">
        <v>23860</v>
      </c>
      <c r="AP965" s="96">
        <f t="shared" si="274"/>
        <v>33009</v>
      </c>
      <c r="AQ965" t="s">
        <v>298</v>
      </c>
      <c r="AR965">
        <f t="shared" si="281"/>
        <v>3323860</v>
      </c>
      <c r="AX965" s="117"/>
    </row>
    <row r="966" spans="1:50" ht="14" hidden="1" customHeight="1" outlineLevel="1" x14ac:dyDescent="0.2">
      <c r="A966" t="s">
        <v>1006</v>
      </c>
      <c r="B966" s="9" t="s">
        <v>184</v>
      </c>
      <c r="C966" s="1">
        <f t="shared" si="275"/>
        <v>2743</v>
      </c>
      <c r="D966" s="7">
        <f>IF(N966&gt;0, RANK(N966,(N966:P966,Q966:AE966)),0)</f>
        <v>1</v>
      </c>
      <c r="E966" s="7">
        <f>IF(O966&gt;0,RANK(O966,(N966:P966,Q966:AE966)),0)</f>
        <v>2</v>
      </c>
      <c r="F966" s="7">
        <f t="shared" si="276"/>
        <v>0</v>
      </c>
      <c r="G966" s="1">
        <f t="shared" si="272"/>
        <v>978</v>
      </c>
      <c r="H966" s="2">
        <f t="shared" si="273"/>
        <v>0.35654393000364565</v>
      </c>
      <c r="I966" s="8"/>
      <c r="J966" s="2">
        <f t="shared" si="277"/>
        <v>0.6656944950783813</v>
      </c>
      <c r="K966" s="2">
        <f t="shared" si="278"/>
        <v>0.30915056507473571</v>
      </c>
      <c r="L966" s="2">
        <f t="shared" si="279"/>
        <v>0</v>
      </c>
      <c r="M966" s="2">
        <f t="shared" si="280"/>
        <v>2.5154939846882995E-2</v>
      </c>
      <c r="N966" s="53">
        <v>1826</v>
      </c>
      <c r="O966" s="53">
        <v>848</v>
      </c>
      <c r="Q966" s="53">
        <v>67</v>
      </c>
      <c r="X966" s="53">
        <v>2</v>
      </c>
      <c r="Y966" s="53"/>
      <c r="Z966" s="53"/>
      <c r="AA966" s="53"/>
      <c r="AB966" s="53"/>
      <c r="AG966" t="str">
        <f t="shared" si="271"/>
        <v>Enfield</v>
      </c>
      <c r="AH966" t="s">
        <v>2510</v>
      </c>
      <c r="AI966">
        <v>2</v>
      </c>
      <c r="AK966">
        <v>2</v>
      </c>
      <c r="AL966" s="91">
        <v>33</v>
      </c>
      <c r="AM966" s="93">
        <v>9</v>
      </c>
      <c r="AN966" s="93">
        <v>65</v>
      </c>
      <c r="AO966" s="96">
        <v>24340</v>
      </c>
      <c r="AP966" s="96">
        <f t="shared" si="274"/>
        <v>33009</v>
      </c>
      <c r="AQ966" t="s">
        <v>298</v>
      </c>
      <c r="AR966">
        <f t="shared" si="281"/>
        <v>3324340</v>
      </c>
      <c r="AX966" s="117"/>
    </row>
    <row r="967" spans="1:50" ht="14" hidden="1" customHeight="1" outlineLevel="1" x14ac:dyDescent="0.2">
      <c r="A967" t="s">
        <v>2496</v>
      </c>
      <c r="B967" s="9" t="s">
        <v>184</v>
      </c>
      <c r="C967" s="1">
        <f t="shared" si="275"/>
        <v>4409</v>
      </c>
      <c r="D967" s="7">
        <f>IF(N967&gt;0, RANK(N967,(N967:P967,Q967:AE967)),0)</f>
        <v>1</v>
      </c>
      <c r="E967" s="7">
        <f>IF(O967&gt;0,RANK(O967,(N967:P967,Q967:AE967)),0)</f>
        <v>2</v>
      </c>
      <c r="F967" s="7">
        <f t="shared" si="276"/>
        <v>0</v>
      </c>
      <c r="G967" s="1">
        <f t="shared" si="272"/>
        <v>151</v>
      </c>
      <c r="H967" s="2">
        <f t="shared" si="273"/>
        <v>3.42481288273985E-2</v>
      </c>
      <c r="I967" s="8"/>
      <c r="J967" s="2">
        <f t="shared" si="277"/>
        <v>0.50578362440462687</v>
      </c>
      <c r="K967" s="2">
        <f t="shared" si="278"/>
        <v>0.4715354955772284</v>
      </c>
      <c r="L967" s="2">
        <f t="shared" si="279"/>
        <v>0</v>
      </c>
      <c r="M967" s="2">
        <f t="shared" si="280"/>
        <v>2.2680880018144722E-2</v>
      </c>
      <c r="N967" s="53">
        <v>2230</v>
      </c>
      <c r="O967" s="53">
        <v>2079</v>
      </c>
      <c r="Q967" s="53">
        <v>98</v>
      </c>
      <c r="X967" s="53">
        <v>2</v>
      </c>
      <c r="Y967" s="53"/>
      <c r="Z967" s="53"/>
      <c r="AA967" s="53"/>
      <c r="AB967" s="53"/>
      <c r="AG967" t="str">
        <f t="shared" si="271"/>
        <v>Epping</v>
      </c>
      <c r="AH967" t="s">
        <v>269</v>
      </c>
      <c r="AI967">
        <v>1</v>
      </c>
      <c r="AK967">
        <v>2</v>
      </c>
      <c r="AL967" s="91">
        <v>33</v>
      </c>
      <c r="AM967" s="93">
        <v>15</v>
      </c>
      <c r="AN967" s="93">
        <v>50</v>
      </c>
      <c r="AO967" s="96">
        <v>24660</v>
      </c>
      <c r="AP967" s="96">
        <f t="shared" si="274"/>
        <v>33015</v>
      </c>
      <c r="AQ967" t="s">
        <v>298</v>
      </c>
      <c r="AR967">
        <f t="shared" si="281"/>
        <v>3324660</v>
      </c>
      <c r="AX967" s="117"/>
    </row>
    <row r="968" spans="1:50" ht="14" hidden="1" customHeight="1" outlineLevel="1" x14ac:dyDescent="0.2">
      <c r="A968" t="s">
        <v>936</v>
      </c>
      <c r="B968" s="9" t="s">
        <v>184</v>
      </c>
      <c r="C968" s="1">
        <f t="shared" si="275"/>
        <v>2890</v>
      </c>
      <c r="D968" s="7">
        <f>IF(N968&gt;0, RANK(N968,(N968:P968,Q968:AE968)),0)</f>
        <v>2</v>
      </c>
      <c r="E968" s="7">
        <f>IF(O968&gt;0,RANK(O968,(N968:P968,Q968:AE968)),0)</f>
        <v>1</v>
      </c>
      <c r="F968" s="7">
        <f t="shared" si="276"/>
        <v>0</v>
      </c>
      <c r="G968" s="1">
        <f t="shared" si="272"/>
        <v>135</v>
      </c>
      <c r="H968" s="2">
        <f t="shared" si="273"/>
        <v>4.6712802768166091E-2</v>
      </c>
      <c r="I968" s="8"/>
      <c r="J968" s="2">
        <f t="shared" si="277"/>
        <v>0.46435986159169551</v>
      </c>
      <c r="K968" s="2">
        <f t="shared" si="278"/>
        <v>0.51107266435986154</v>
      </c>
      <c r="L968" s="2">
        <f t="shared" si="279"/>
        <v>0</v>
      </c>
      <c r="M968" s="2">
        <f t="shared" si="280"/>
        <v>2.456747404844295E-2</v>
      </c>
      <c r="N968" s="53">
        <v>1342</v>
      </c>
      <c r="O968" s="53">
        <v>1477</v>
      </c>
      <c r="Q968" s="53">
        <v>69</v>
      </c>
      <c r="X968" s="53">
        <v>2</v>
      </c>
      <c r="Y968" s="53"/>
      <c r="Z968" s="53"/>
      <c r="AA968" s="53"/>
      <c r="AB968" s="53"/>
      <c r="AG968" t="str">
        <f t="shared" si="271"/>
        <v>Epsom</v>
      </c>
      <c r="AH968" t="s">
        <v>1814</v>
      </c>
      <c r="AI968">
        <v>2</v>
      </c>
      <c r="AK968">
        <v>2</v>
      </c>
      <c r="AL968" s="91">
        <v>33</v>
      </c>
      <c r="AM968" s="93">
        <v>13</v>
      </c>
      <c r="AN968" s="93">
        <v>55</v>
      </c>
      <c r="AO968" s="96">
        <v>24900</v>
      </c>
      <c r="AP968" s="96">
        <f t="shared" si="274"/>
        <v>33013</v>
      </c>
      <c r="AQ968" t="s">
        <v>298</v>
      </c>
      <c r="AR968">
        <f t="shared" si="281"/>
        <v>3324900</v>
      </c>
      <c r="AX968" s="117"/>
    </row>
    <row r="969" spans="1:50" ht="14" hidden="1" customHeight="1" outlineLevel="1" x14ac:dyDescent="0.2">
      <c r="A969" t="s">
        <v>937</v>
      </c>
      <c r="B969" s="9" t="s">
        <v>184</v>
      </c>
      <c r="C969" s="1">
        <f t="shared" si="275"/>
        <v>212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 t="shared" si="276"/>
        <v>0</v>
      </c>
      <c r="G969" s="1">
        <f t="shared" si="272"/>
        <v>52</v>
      </c>
      <c r="H969" s="2">
        <f t="shared" si="273"/>
        <v>0.24528301886792453</v>
      </c>
      <c r="I969" s="8"/>
      <c r="J969" s="2">
        <f t="shared" si="277"/>
        <v>0.37264150943396224</v>
      </c>
      <c r="K969" s="2">
        <f t="shared" si="278"/>
        <v>0.61792452830188682</v>
      </c>
      <c r="L969" s="2">
        <f t="shared" si="279"/>
        <v>0</v>
      </c>
      <c r="M969" s="2">
        <f t="shared" si="280"/>
        <v>9.4339622641509413E-3</v>
      </c>
      <c r="N969" s="53">
        <v>79</v>
      </c>
      <c r="O969" s="53">
        <v>131</v>
      </c>
      <c r="Q969" s="53">
        <v>2</v>
      </c>
      <c r="X969" s="53">
        <v>0</v>
      </c>
      <c r="Y969" s="53"/>
      <c r="Z969" s="53"/>
      <c r="AA969" s="53"/>
      <c r="AB969" s="53"/>
      <c r="AG969" t="str">
        <f t="shared" si="271"/>
        <v>Errol</v>
      </c>
      <c r="AH969" t="s">
        <v>872</v>
      </c>
      <c r="AI969">
        <v>2</v>
      </c>
      <c r="AK969">
        <v>2</v>
      </c>
      <c r="AL969" s="91">
        <v>33</v>
      </c>
      <c r="AM969" s="93">
        <v>7</v>
      </c>
      <c r="AN969" s="93">
        <v>85</v>
      </c>
      <c r="AO969" s="96">
        <v>25140</v>
      </c>
      <c r="AP969" s="96">
        <f t="shared" si="274"/>
        <v>33007</v>
      </c>
      <c r="AQ969" t="s">
        <v>298</v>
      </c>
      <c r="AR969">
        <f t="shared" si="281"/>
        <v>3325140</v>
      </c>
      <c r="AX969" s="117"/>
    </row>
    <row r="970" spans="1:50" ht="14" hidden="1" customHeight="1" outlineLevel="1" x14ac:dyDescent="0.2">
      <c r="A970" t="s">
        <v>2029</v>
      </c>
      <c r="B970" s="9" t="s">
        <v>184</v>
      </c>
      <c r="C970" s="1">
        <f t="shared" si="275"/>
        <v>10242</v>
      </c>
      <c r="D970" s="7">
        <f>IF(N970&gt;0, RANK(N970,(N970:P970,Q970:AE970)),0)</f>
        <v>1</v>
      </c>
      <c r="E970" s="7">
        <f>IF(O970&gt;0,RANK(O970,(N970:P970,Q970:AE970)),0)</f>
        <v>2</v>
      </c>
      <c r="F970" s="7">
        <f t="shared" si="276"/>
        <v>0</v>
      </c>
      <c r="G970" s="1">
        <f t="shared" si="272"/>
        <v>3839</v>
      </c>
      <c r="H970" s="2">
        <f t="shared" si="273"/>
        <v>0.37482913493458309</v>
      </c>
      <c r="I970" s="8"/>
      <c r="J970" s="2">
        <f t="shared" si="277"/>
        <v>0.67760203085334891</v>
      </c>
      <c r="K970" s="2">
        <f t="shared" si="278"/>
        <v>0.30277289591876588</v>
      </c>
      <c r="L970" s="2">
        <f t="shared" si="279"/>
        <v>0</v>
      </c>
      <c r="M970" s="2">
        <f t="shared" si="280"/>
        <v>1.9625073227885204E-2</v>
      </c>
      <c r="N970" s="53">
        <v>6940</v>
      </c>
      <c r="O970" s="53">
        <v>3101</v>
      </c>
      <c r="Q970" s="53">
        <v>199</v>
      </c>
      <c r="X970" s="53">
        <v>2</v>
      </c>
      <c r="Y970" s="53"/>
      <c r="Z970" s="53"/>
      <c r="AA970" s="53"/>
      <c r="AB970" s="53"/>
      <c r="AG970" t="str">
        <f t="shared" si="271"/>
        <v>Exeter</v>
      </c>
      <c r="AH970" t="s">
        <v>269</v>
      </c>
      <c r="AI970">
        <v>1</v>
      </c>
      <c r="AK970">
        <v>2</v>
      </c>
      <c r="AL970" s="91">
        <v>33</v>
      </c>
      <c r="AM970" s="93">
        <v>15</v>
      </c>
      <c r="AN970" s="93">
        <v>55</v>
      </c>
      <c r="AO970" s="96">
        <v>25380</v>
      </c>
      <c r="AP970" s="96">
        <f t="shared" si="274"/>
        <v>33015</v>
      </c>
      <c r="AQ970" t="s">
        <v>298</v>
      </c>
      <c r="AR970">
        <f t="shared" si="281"/>
        <v>3325380</v>
      </c>
      <c r="AX970" s="117"/>
    </row>
    <row r="971" spans="1:50" ht="14" hidden="1" customHeight="1" outlineLevel="1" x14ac:dyDescent="0.2">
      <c r="A971" t="s">
        <v>2532</v>
      </c>
      <c r="B971" s="9" t="s">
        <v>184</v>
      </c>
      <c r="C971" s="1">
        <f t="shared" si="275"/>
        <v>3393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 t="shared" si="276"/>
        <v>0</v>
      </c>
      <c r="G971" s="1">
        <f t="shared" si="272"/>
        <v>155</v>
      </c>
      <c r="H971" s="2">
        <f t="shared" si="273"/>
        <v>4.568228706159741E-2</v>
      </c>
      <c r="I971" s="8"/>
      <c r="J971" s="2">
        <f t="shared" si="277"/>
        <v>0.46330680813439434</v>
      </c>
      <c r="K971" s="2">
        <f t="shared" si="278"/>
        <v>0.50898909519599178</v>
      </c>
      <c r="L971" s="2">
        <f t="shared" si="279"/>
        <v>0</v>
      </c>
      <c r="M971" s="2">
        <f t="shared" si="280"/>
        <v>2.7704096669613931E-2</v>
      </c>
      <c r="N971" s="53">
        <v>1572</v>
      </c>
      <c r="O971" s="53">
        <v>1727</v>
      </c>
      <c r="Q971" s="53">
        <v>89</v>
      </c>
      <c r="X971" s="53">
        <v>5</v>
      </c>
      <c r="Y971" s="53"/>
      <c r="Z971" s="53"/>
      <c r="AA971" s="53"/>
      <c r="AB971" s="53"/>
      <c r="AG971" t="str">
        <f t="shared" si="271"/>
        <v>Farmington</v>
      </c>
      <c r="AH971" t="s">
        <v>726</v>
      </c>
      <c r="AI971">
        <v>1</v>
      </c>
      <c r="AK971">
        <v>2</v>
      </c>
      <c r="AL971" s="91">
        <v>33</v>
      </c>
      <c r="AM971" s="93">
        <v>17</v>
      </c>
      <c r="AN971" s="93">
        <v>20</v>
      </c>
      <c r="AO971" s="96">
        <v>26020</v>
      </c>
      <c r="AP971" s="96">
        <f t="shared" si="274"/>
        <v>33017</v>
      </c>
      <c r="AQ971" t="s">
        <v>298</v>
      </c>
      <c r="AR971">
        <f t="shared" si="281"/>
        <v>3326020</v>
      </c>
      <c r="AX971" s="117"/>
    </row>
    <row r="972" spans="1:50" ht="14" hidden="1" customHeight="1" outlineLevel="1" x14ac:dyDescent="0.2">
      <c r="A972" t="s">
        <v>1491</v>
      </c>
      <c r="B972" s="9" t="s">
        <v>184</v>
      </c>
      <c r="C972" s="1">
        <f t="shared" si="275"/>
        <v>1347</v>
      </c>
      <c r="D972" s="7">
        <f>IF(N972&gt;0, RANK(N972,(N972:P972,Q972:AE972)),0)</f>
        <v>1</v>
      </c>
      <c r="E972" s="7">
        <f>IF(O972&gt;0,RANK(O972,(N972:P972,Q972:AE972)),0)</f>
        <v>2</v>
      </c>
      <c r="F972" s="7">
        <f t="shared" si="276"/>
        <v>0</v>
      </c>
      <c r="G972" s="1">
        <f t="shared" si="272"/>
        <v>123</v>
      </c>
      <c r="H972" s="2">
        <f t="shared" si="273"/>
        <v>9.1314031180400893E-2</v>
      </c>
      <c r="I972" s="8"/>
      <c r="J972" s="2">
        <f t="shared" si="277"/>
        <v>0.53377876763177434</v>
      </c>
      <c r="K972" s="2">
        <f t="shared" si="278"/>
        <v>0.44246473645137341</v>
      </c>
      <c r="L972" s="2">
        <f t="shared" si="279"/>
        <v>0</v>
      </c>
      <c r="M972" s="2">
        <f t="shared" si="280"/>
        <v>2.3756495916852249E-2</v>
      </c>
      <c r="N972" s="53">
        <v>719</v>
      </c>
      <c r="O972" s="53">
        <v>596</v>
      </c>
      <c r="Q972" s="53">
        <v>32</v>
      </c>
      <c r="X972" s="53">
        <v>0</v>
      </c>
      <c r="Y972" s="53"/>
      <c r="Z972" s="53"/>
      <c r="AA972" s="53"/>
      <c r="AB972" s="53"/>
      <c r="AG972" t="str">
        <f t="shared" si="271"/>
        <v>Fitzwilliam</v>
      </c>
      <c r="AH972" t="s">
        <v>1703</v>
      </c>
      <c r="AI972">
        <v>2</v>
      </c>
      <c r="AK972">
        <v>2</v>
      </c>
      <c r="AL972" s="91">
        <v>33</v>
      </c>
      <c r="AM972" s="93">
        <v>5</v>
      </c>
      <c r="AN972" s="93">
        <v>20</v>
      </c>
      <c r="AO972" s="96">
        <v>26500</v>
      </c>
      <c r="AP972" s="96">
        <f t="shared" si="274"/>
        <v>33005</v>
      </c>
      <c r="AQ972" t="s">
        <v>298</v>
      </c>
      <c r="AR972">
        <f t="shared" si="281"/>
        <v>3326500</v>
      </c>
      <c r="AX972" s="117"/>
    </row>
    <row r="973" spans="1:50" ht="14" hidden="1" customHeight="1" outlineLevel="1" x14ac:dyDescent="0.2">
      <c r="A973" t="s">
        <v>2482</v>
      </c>
      <c r="B973" s="9" t="s">
        <v>184</v>
      </c>
      <c r="C973" s="1">
        <f t="shared" si="275"/>
        <v>1146</v>
      </c>
      <c r="D973" s="7">
        <f>IF(N973&gt;0, RANK(N973,(N973:P973,Q973:AE973)),0)</f>
        <v>1</v>
      </c>
      <c r="E973" s="7">
        <f>IF(O973&gt;0,RANK(O973,(N973:P973,Q973:AE973)),0)</f>
        <v>2</v>
      </c>
      <c r="F973" s="7">
        <f t="shared" si="276"/>
        <v>0</v>
      </c>
      <c r="G973" s="1">
        <f t="shared" si="272"/>
        <v>89</v>
      </c>
      <c r="H973" s="2">
        <f t="shared" si="273"/>
        <v>7.766143106457242E-2</v>
      </c>
      <c r="I973" s="8"/>
      <c r="J973" s="2">
        <f t="shared" si="277"/>
        <v>0.5296684118673648</v>
      </c>
      <c r="K973" s="2">
        <f t="shared" si="278"/>
        <v>0.45200698080279234</v>
      </c>
      <c r="L973" s="2">
        <f t="shared" si="279"/>
        <v>0</v>
      </c>
      <c r="M973" s="2">
        <f t="shared" si="280"/>
        <v>1.8324607329842868E-2</v>
      </c>
      <c r="N973" s="53">
        <v>607</v>
      </c>
      <c r="O973" s="53">
        <v>518</v>
      </c>
      <c r="Q973" s="53">
        <v>21</v>
      </c>
      <c r="X973" s="53">
        <v>0</v>
      </c>
      <c r="Y973" s="53"/>
      <c r="Z973" s="53"/>
      <c r="AA973" s="53"/>
      <c r="AB973" s="53"/>
      <c r="AG973" t="str">
        <f t="shared" si="271"/>
        <v>Francestown</v>
      </c>
      <c r="AH973" t="s">
        <v>399</v>
      </c>
      <c r="AI973">
        <v>2</v>
      </c>
      <c r="AK973">
        <v>2</v>
      </c>
      <c r="AL973" s="91">
        <v>33</v>
      </c>
      <c r="AM973" s="93">
        <v>11</v>
      </c>
      <c r="AN973" s="93">
        <v>35</v>
      </c>
      <c r="AO973" s="96">
        <v>27140</v>
      </c>
      <c r="AP973" s="96">
        <f t="shared" si="274"/>
        <v>33011</v>
      </c>
      <c r="AQ973" t="s">
        <v>298</v>
      </c>
      <c r="AR973">
        <f t="shared" si="281"/>
        <v>3327140</v>
      </c>
      <c r="AX973" s="117"/>
    </row>
    <row r="974" spans="1:50" ht="14" hidden="1" customHeight="1" outlineLevel="1" x14ac:dyDescent="0.2">
      <c r="A974" t="s">
        <v>1920</v>
      </c>
      <c r="B974" s="9" t="s">
        <v>184</v>
      </c>
      <c r="C974" s="1">
        <f t="shared" si="275"/>
        <v>712</v>
      </c>
      <c r="D974" s="7">
        <f>IF(N974&gt;0, RANK(N974,(N974:P974,Q974:AE974)),0)</f>
        <v>1</v>
      </c>
      <c r="E974" s="7">
        <f>IF(O974&gt;0,RANK(O974,(N974:P974,Q974:AE974)),0)</f>
        <v>2</v>
      </c>
      <c r="F974" s="7">
        <f t="shared" si="276"/>
        <v>0</v>
      </c>
      <c r="G974" s="1">
        <f t="shared" si="272"/>
        <v>207</v>
      </c>
      <c r="H974" s="2">
        <f t="shared" si="273"/>
        <v>0.2907303370786517</v>
      </c>
      <c r="I974" s="8"/>
      <c r="J974" s="2">
        <f t="shared" si="277"/>
        <v>0.6334269662921348</v>
      </c>
      <c r="K974" s="2">
        <f t="shared" si="278"/>
        <v>0.34269662921348315</v>
      </c>
      <c r="L974" s="2">
        <f t="shared" si="279"/>
        <v>0</v>
      </c>
      <c r="M974" s="2">
        <f t="shared" si="280"/>
        <v>2.3876404494382053E-2</v>
      </c>
      <c r="N974" s="53">
        <v>451</v>
      </c>
      <c r="O974" s="53">
        <v>244</v>
      </c>
      <c r="Q974" s="53">
        <v>17</v>
      </c>
      <c r="X974" s="53">
        <v>0</v>
      </c>
      <c r="Y974" s="53"/>
      <c r="Z974" s="53"/>
      <c r="AA974" s="53"/>
      <c r="AB974" s="53"/>
      <c r="AG974" t="str">
        <f t="shared" si="271"/>
        <v>Franconia</v>
      </c>
      <c r="AH974" t="s">
        <v>2510</v>
      </c>
      <c r="AI974">
        <v>2</v>
      </c>
      <c r="AK974">
        <v>2</v>
      </c>
      <c r="AL974" s="91">
        <v>33</v>
      </c>
      <c r="AM974" s="93">
        <v>9</v>
      </c>
      <c r="AN974" s="93">
        <v>70</v>
      </c>
      <c r="AO974" s="96">
        <v>27300</v>
      </c>
      <c r="AP974" s="96">
        <f t="shared" si="274"/>
        <v>33009</v>
      </c>
      <c r="AQ974" t="s">
        <v>298</v>
      </c>
      <c r="AR974">
        <f t="shared" si="281"/>
        <v>3327300</v>
      </c>
      <c r="AX974" s="117"/>
    </row>
    <row r="975" spans="1:50" ht="14" hidden="1" customHeight="1" outlineLevel="1" x14ac:dyDescent="0.2">
      <c r="A975" t="s">
        <v>2356</v>
      </c>
      <c r="B975" s="9" t="s">
        <v>184</v>
      </c>
      <c r="C975" s="1">
        <f t="shared" si="275"/>
        <v>4085</v>
      </c>
      <c r="D975" s="7">
        <f>IF(N975&gt;0, RANK(N975,(N975:P975,Q975:AE975)),0)</f>
        <v>1</v>
      </c>
      <c r="E975" s="7">
        <f>IF(O975&gt;0,RANK(O975,(N975:P975,Q975:AE975)),0)</f>
        <v>2</v>
      </c>
      <c r="F975" s="7">
        <f t="shared" si="276"/>
        <v>0</v>
      </c>
      <c r="G975" s="1">
        <f t="shared" si="272"/>
        <v>120</v>
      </c>
      <c r="H975" s="2">
        <f t="shared" si="273"/>
        <v>2.937576499388005E-2</v>
      </c>
      <c r="I975" s="8"/>
      <c r="J975" s="2">
        <f t="shared" si="277"/>
        <v>0.50575275397796815</v>
      </c>
      <c r="K975" s="2">
        <f t="shared" si="278"/>
        <v>0.47637698898408815</v>
      </c>
      <c r="L975" s="2">
        <f t="shared" si="279"/>
        <v>0</v>
      </c>
      <c r="M975" s="2">
        <f t="shared" si="280"/>
        <v>1.7870257037943704E-2</v>
      </c>
      <c r="N975" s="53">
        <v>2066</v>
      </c>
      <c r="O975" s="53">
        <v>1946</v>
      </c>
      <c r="Q975" s="53">
        <v>72</v>
      </c>
      <c r="X975" s="53">
        <v>1</v>
      </c>
      <c r="Y975" s="53"/>
      <c r="Z975" s="53"/>
      <c r="AA975" s="53"/>
      <c r="AB975" s="53"/>
      <c r="AG975" t="str">
        <f t="shared" si="271"/>
        <v>Franklin</v>
      </c>
      <c r="AH975" t="s">
        <v>1814</v>
      </c>
      <c r="AI975">
        <v>2</v>
      </c>
      <c r="AK975">
        <v>2</v>
      </c>
      <c r="AL975" s="91">
        <v>33</v>
      </c>
      <c r="AM975" s="93">
        <v>13</v>
      </c>
      <c r="AN975" s="93">
        <v>60</v>
      </c>
      <c r="AO975" s="96">
        <v>27380</v>
      </c>
      <c r="AP975" s="96">
        <f t="shared" si="274"/>
        <v>33013</v>
      </c>
      <c r="AQ975" t="s">
        <v>1921</v>
      </c>
      <c r="AR975">
        <f t="shared" si="281"/>
        <v>3327380</v>
      </c>
      <c r="AX975" s="117"/>
    </row>
    <row r="976" spans="1:50" ht="14" hidden="1" customHeight="1" outlineLevel="1" x14ac:dyDescent="0.2">
      <c r="A976" t="s">
        <v>304</v>
      </c>
      <c r="B976" s="9" t="s">
        <v>184</v>
      </c>
      <c r="C976" s="1">
        <f t="shared" si="275"/>
        <v>1079</v>
      </c>
      <c r="D976" s="7">
        <f>IF(N976&gt;0, RANK(N976,(N976:P976,Q976:AE976)),0)</f>
        <v>1</v>
      </c>
      <c r="E976" s="7">
        <f>IF(O976&gt;0,RANK(O976,(N976:P976,Q976:AE976)),0)</f>
        <v>2</v>
      </c>
      <c r="F976" s="7">
        <f t="shared" si="276"/>
        <v>0</v>
      </c>
      <c r="G976" s="1">
        <f t="shared" si="272"/>
        <v>108</v>
      </c>
      <c r="H976" s="2">
        <f t="shared" si="273"/>
        <v>0.10009267840593142</v>
      </c>
      <c r="I976" s="8"/>
      <c r="J976" s="2">
        <f t="shared" si="277"/>
        <v>0.54031510658016679</v>
      </c>
      <c r="K976" s="2">
        <f t="shared" si="278"/>
        <v>0.4402224281742354</v>
      </c>
      <c r="L976" s="2">
        <f t="shared" si="279"/>
        <v>0</v>
      </c>
      <c r="M976" s="2">
        <f t="shared" si="280"/>
        <v>1.9462465245597804E-2</v>
      </c>
      <c r="N976" s="53">
        <v>583</v>
      </c>
      <c r="O976" s="53">
        <v>475</v>
      </c>
      <c r="Q976" s="53">
        <v>21</v>
      </c>
      <c r="X976" s="53">
        <v>0</v>
      </c>
      <c r="Y976" s="53"/>
      <c r="Z976" s="53"/>
      <c r="AA976" s="53"/>
      <c r="AB976" s="53"/>
      <c r="AG976" t="str">
        <f t="shared" si="271"/>
        <v>Freedom</v>
      </c>
      <c r="AH976" t="s">
        <v>203</v>
      </c>
      <c r="AI976">
        <v>1</v>
      </c>
      <c r="AK976">
        <v>2</v>
      </c>
      <c r="AL976" s="91">
        <v>33</v>
      </c>
      <c r="AM976" s="93">
        <v>3</v>
      </c>
      <c r="AN976" s="93">
        <v>40</v>
      </c>
      <c r="AO976" s="96">
        <v>27700</v>
      </c>
      <c r="AP976" s="96">
        <f t="shared" si="274"/>
        <v>33003</v>
      </c>
      <c r="AQ976" t="s">
        <v>298</v>
      </c>
      <c r="AR976">
        <f t="shared" si="281"/>
        <v>3327700</v>
      </c>
      <c r="AX976" s="117"/>
    </row>
    <row r="977" spans="1:50" ht="14" hidden="1" customHeight="1" outlineLevel="1" x14ac:dyDescent="0.2">
      <c r="A977" t="s">
        <v>1252</v>
      </c>
      <c r="B977" s="9" t="s">
        <v>184</v>
      </c>
      <c r="C977" s="1">
        <f t="shared" si="275"/>
        <v>2805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 t="shared" si="276"/>
        <v>0</v>
      </c>
      <c r="G977" s="1">
        <f t="shared" si="272"/>
        <v>181</v>
      </c>
      <c r="H977" s="2">
        <f t="shared" si="273"/>
        <v>6.4527629233511588E-2</v>
      </c>
      <c r="I977" s="8"/>
      <c r="J977" s="2">
        <f t="shared" si="277"/>
        <v>0.45454545454545453</v>
      </c>
      <c r="K977" s="2">
        <f t="shared" si="278"/>
        <v>0.5190730837789661</v>
      </c>
      <c r="L977" s="2">
        <f t="shared" si="279"/>
        <v>0</v>
      </c>
      <c r="M977" s="2">
        <f t="shared" si="280"/>
        <v>2.638146167557931E-2</v>
      </c>
      <c r="N977" s="53">
        <v>1275</v>
      </c>
      <c r="O977" s="53">
        <v>1456</v>
      </c>
      <c r="Q977" s="53">
        <v>72</v>
      </c>
      <c r="X977" s="53">
        <v>2</v>
      </c>
      <c r="Y977" s="53"/>
      <c r="Z977" s="53"/>
      <c r="AA977" s="53"/>
      <c r="AB977" s="53"/>
      <c r="AG977" t="str">
        <f t="shared" si="271"/>
        <v>Fremont</v>
      </c>
      <c r="AH977" t="s">
        <v>269</v>
      </c>
      <c r="AI977">
        <v>1</v>
      </c>
      <c r="AK977">
        <v>2</v>
      </c>
      <c r="AL977" s="91">
        <v>33</v>
      </c>
      <c r="AM977" s="93">
        <v>15</v>
      </c>
      <c r="AN977" s="93">
        <v>60</v>
      </c>
      <c r="AO977" s="96">
        <v>27940</v>
      </c>
      <c r="AP977" s="96">
        <f t="shared" si="274"/>
        <v>33015</v>
      </c>
      <c r="AQ977" t="s">
        <v>298</v>
      </c>
      <c r="AR977">
        <f t="shared" si="281"/>
        <v>3327940</v>
      </c>
      <c r="AX977" s="117"/>
    </row>
    <row r="978" spans="1:50" ht="14" hidden="1" customHeight="1" outlineLevel="1" x14ac:dyDescent="0.2">
      <c r="A978" t="s">
        <v>2483</v>
      </c>
      <c r="B978" s="9" t="s">
        <v>184</v>
      </c>
      <c r="C978" s="1">
        <f t="shared" si="275"/>
        <v>5264</v>
      </c>
      <c r="D978" s="7">
        <f>IF(N978&gt;0, RANK(N978,(N978:P978,Q978:AE978)),0)</f>
        <v>1</v>
      </c>
      <c r="E978" s="7">
        <f>IF(O978&gt;0,RANK(O978,(N978:P978,Q978:AE978)),0)</f>
        <v>2</v>
      </c>
      <c r="F978" s="7">
        <f t="shared" si="276"/>
        <v>0</v>
      </c>
      <c r="G978" s="1">
        <f t="shared" si="272"/>
        <v>247</v>
      </c>
      <c r="H978" s="2">
        <f t="shared" si="273"/>
        <v>4.6922492401215807E-2</v>
      </c>
      <c r="I978" s="8"/>
      <c r="J978" s="2">
        <f t="shared" si="277"/>
        <v>0.51671732522796354</v>
      </c>
      <c r="K978" s="2">
        <f t="shared" si="278"/>
        <v>0.46979483282674772</v>
      </c>
      <c r="L978" s="2">
        <f t="shared" si="279"/>
        <v>0</v>
      </c>
      <c r="M978" s="2">
        <f t="shared" si="280"/>
        <v>1.3487841945288737E-2</v>
      </c>
      <c r="N978" s="53">
        <v>2720</v>
      </c>
      <c r="O978" s="53">
        <v>2473</v>
      </c>
      <c r="Q978" s="53">
        <v>66</v>
      </c>
      <c r="X978" s="53">
        <v>5</v>
      </c>
      <c r="Y978" s="53"/>
      <c r="Z978" s="53"/>
      <c r="AA978" s="53"/>
      <c r="AB978" s="53"/>
      <c r="AG978" t="str">
        <f t="shared" si="271"/>
        <v>Gilford</v>
      </c>
      <c r="AH978" t="s">
        <v>45</v>
      </c>
      <c r="AI978">
        <v>1</v>
      </c>
      <c r="AK978">
        <v>2</v>
      </c>
      <c r="AL978" s="91">
        <v>33</v>
      </c>
      <c r="AM978" s="93">
        <v>1</v>
      </c>
      <c r="AN978" s="93">
        <v>25</v>
      </c>
      <c r="AO978" s="96">
        <v>28740</v>
      </c>
      <c r="AP978" s="96">
        <f t="shared" si="274"/>
        <v>33001</v>
      </c>
      <c r="AQ978" t="s">
        <v>298</v>
      </c>
      <c r="AR978">
        <f t="shared" si="281"/>
        <v>3328740</v>
      </c>
      <c r="AX978" s="117"/>
    </row>
    <row r="979" spans="1:50" ht="14" hidden="1" customHeight="1" outlineLevel="1" x14ac:dyDescent="0.2">
      <c r="A979" t="s">
        <v>1998</v>
      </c>
      <c r="B979" s="9" t="s">
        <v>184</v>
      </c>
      <c r="C979" s="1">
        <f t="shared" si="275"/>
        <v>2474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 t="shared" si="276"/>
        <v>0</v>
      </c>
      <c r="G979" s="1">
        <f t="shared" si="272"/>
        <v>111</v>
      </c>
      <c r="H979" s="2">
        <f t="shared" si="273"/>
        <v>4.4866612772837509E-2</v>
      </c>
      <c r="I979" s="8"/>
      <c r="J979" s="2">
        <f t="shared" si="277"/>
        <v>0.46523848019401781</v>
      </c>
      <c r="K979" s="2">
        <f t="shared" si="278"/>
        <v>0.51010509296685524</v>
      </c>
      <c r="L979" s="2">
        <f t="shared" si="279"/>
        <v>0</v>
      </c>
      <c r="M979" s="2">
        <f t="shared" si="280"/>
        <v>2.4656426839126944E-2</v>
      </c>
      <c r="N979" s="53">
        <v>1151</v>
      </c>
      <c r="O979" s="53">
        <v>1262</v>
      </c>
      <c r="Q979" s="53">
        <v>59</v>
      </c>
      <c r="X979" s="53">
        <v>2</v>
      </c>
      <c r="Y979" s="53"/>
      <c r="Z979" s="53"/>
      <c r="AA979" s="53"/>
      <c r="AB979" s="53"/>
      <c r="AG979" t="str">
        <f t="shared" si="271"/>
        <v>Gilmanton</v>
      </c>
      <c r="AH979" t="s">
        <v>45</v>
      </c>
      <c r="AI979">
        <v>1</v>
      </c>
      <c r="AK979">
        <v>2</v>
      </c>
      <c r="AL979" s="91">
        <v>33</v>
      </c>
      <c r="AM979" s="93">
        <v>1</v>
      </c>
      <c r="AN979" s="93">
        <v>30</v>
      </c>
      <c r="AO979" s="96">
        <v>28980</v>
      </c>
      <c r="AP979" s="96">
        <f t="shared" si="274"/>
        <v>33001</v>
      </c>
      <c r="AQ979" t="s">
        <v>298</v>
      </c>
      <c r="AR979">
        <f t="shared" si="281"/>
        <v>3328980</v>
      </c>
      <c r="AX979" s="117"/>
    </row>
    <row r="980" spans="1:50" ht="14" hidden="1" customHeight="1" outlineLevel="1" x14ac:dyDescent="0.2">
      <c r="A980" t="s">
        <v>852</v>
      </c>
      <c r="B980" s="9" t="s">
        <v>184</v>
      </c>
      <c r="C980" s="1">
        <f t="shared" si="275"/>
        <v>506</v>
      </c>
      <c r="D980" s="7">
        <f>IF(N980&gt;0, RANK(N980,(N980:P980,Q980:AE980)),0)</f>
        <v>1</v>
      </c>
      <c r="E980" s="7">
        <f>IF(O980&gt;0,RANK(O980,(N980:P980,Q980:AE980)),0)</f>
        <v>2</v>
      </c>
      <c r="F980" s="7">
        <f t="shared" si="276"/>
        <v>0</v>
      </c>
      <c r="G980" s="1">
        <f t="shared" si="272"/>
        <v>52</v>
      </c>
      <c r="H980" s="2">
        <f t="shared" si="273"/>
        <v>0.10276679841897234</v>
      </c>
      <c r="I980" s="8"/>
      <c r="J980" s="2">
        <f t="shared" si="277"/>
        <v>0.53754940711462451</v>
      </c>
      <c r="K980" s="2">
        <f t="shared" si="278"/>
        <v>0.43478260869565216</v>
      </c>
      <c r="L980" s="2">
        <f t="shared" si="279"/>
        <v>0</v>
      </c>
      <c r="M980" s="2">
        <f t="shared" si="280"/>
        <v>2.7667984189723327E-2</v>
      </c>
      <c r="N980" s="53">
        <v>272</v>
      </c>
      <c r="O980" s="53">
        <v>220</v>
      </c>
      <c r="Q980" s="53">
        <v>14</v>
      </c>
      <c r="X980" s="53">
        <v>0</v>
      </c>
      <c r="Y980" s="53"/>
      <c r="Z980" s="53"/>
      <c r="AA980" s="53"/>
      <c r="AB980" s="53"/>
      <c r="AG980" t="str">
        <f t="shared" si="271"/>
        <v>Gilsum</v>
      </c>
      <c r="AH980" t="s">
        <v>1703</v>
      </c>
      <c r="AI980">
        <v>2</v>
      </c>
      <c r="AK980">
        <v>2</v>
      </c>
      <c r="AL980" s="91">
        <v>33</v>
      </c>
      <c r="AM980" s="93">
        <v>5</v>
      </c>
      <c r="AN980" s="93">
        <v>25</v>
      </c>
      <c r="AO980" s="96">
        <v>29220</v>
      </c>
      <c r="AP980" s="96">
        <f t="shared" si="274"/>
        <v>33005</v>
      </c>
      <c r="AQ980" t="s">
        <v>298</v>
      </c>
      <c r="AR980">
        <f t="shared" si="281"/>
        <v>3329220</v>
      </c>
      <c r="AX980" s="117"/>
    </row>
    <row r="981" spans="1:50" ht="14" hidden="1" customHeight="1" outlineLevel="1" x14ac:dyDescent="0.2">
      <c r="A981" t="s">
        <v>2365</v>
      </c>
      <c r="B981" s="9" t="s">
        <v>184</v>
      </c>
      <c r="C981" s="1">
        <f t="shared" si="275"/>
        <v>10107</v>
      </c>
      <c r="D981" s="7">
        <f>IF(N981&gt;0, RANK(N981,(N981:P981,Q981:AE981)),0)</f>
        <v>1</v>
      </c>
      <c r="E981" s="7">
        <f>IF(O981&gt;0,RANK(O981,(N981:P981,Q981:AE981)),0)</f>
        <v>2</v>
      </c>
      <c r="F981" s="7">
        <f t="shared" si="276"/>
        <v>0</v>
      </c>
      <c r="G981" s="1">
        <f t="shared" si="272"/>
        <v>759</v>
      </c>
      <c r="H981" s="2">
        <f t="shared" si="273"/>
        <v>7.5096467794597804E-2</v>
      </c>
      <c r="I981" s="8"/>
      <c r="J981" s="2">
        <f t="shared" si="277"/>
        <v>0.52765410111803701</v>
      </c>
      <c r="K981" s="2">
        <f t="shared" si="278"/>
        <v>0.45255763332343918</v>
      </c>
      <c r="L981" s="2">
        <f t="shared" si="279"/>
        <v>0</v>
      </c>
      <c r="M981" s="2">
        <f t="shared" si="280"/>
        <v>1.978826555852381E-2</v>
      </c>
      <c r="N981" s="53">
        <v>5333</v>
      </c>
      <c r="O981" s="53">
        <v>4574</v>
      </c>
      <c r="Q981" s="53">
        <v>197</v>
      </c>
      <c r="X981" s="53">
        <v>3</v>
      </c>
      <c r="Y981" s="53"/>
      <c r="Z981" s="53"/>
      <c r="AA981" s="53"/>
      <c r="AB981" s="53"/>
      <c r="AG981" t="str">
        <f t="shared" si="271"/>
        <v>Goffstown</v>
      </c>
      <c r="AH981" t="s">
        <v>399</v>
      </c>
      <c r="AI981">
        <v>1</v>
      </c>
      <c r="AK981">
        <v>2</v>
      </c>
      <c r="AL981" s="91">
        <v>33</v>
      </c>
      <c r="AM981" s="93">
        <v>11</v>
      </c>
      <c r="AN981" s="93">
        <v>40</v>
      </c>
      <c r="AO981" s="96">
        <v>29860</v>
      </c>
      <c r="AP981" s="96">
        <f t="shared" si="274"/>
        <v>33011</v>
      </c>
      <c r="AQ981" t="s">
        <v>298</v>
      </c>
      <c r="AR981">
        <f t="shared" si="281"/>
        <v>3329860</v>
      </c>
      <c r="AX981" s="117"/>
    </row>
    <row r="982" spans="1:50" ht="14" hidden="1" customHeight="1" outlineLevel="1" x14ac:dyDescent="0.2">
      <c r="A982" t="s">
        <v>1608</v>
      </c>
      <c r="B982" s="9" t="s">
        <v>184</v>
      </c>
      <c r="C982" s="1">
        <f t="shared" si="275"/>
        <v>1665</v>
      </c>
      <c r="D982" s="7">
        <f>IF(N982&gt;0, RANK(N982,(N982:P982,Q982:AE982)),0)</f>
        <v>1</v>
      </c>
      <c r="E982" s="7">
        <f>IF(O982&gt;0,RANK(O982,(N982:P982,Q982:AE982)),0)</f>
        <v>2</v>
      </c>
      <c r="F982" s="7">
        <f t="shared" si="276"/>
        <v>0</v>
      </c>
      <c r="G982" s="1">
        <f t="shared" si="272"/>
        <v>396</v>
      </c>
      <c r="H982" s="2">
        <f t="shared" si="273"/>
        <v>0.23783783783783785</v>
      </c>
      <c r="I982" s="8"/>
      <c r="J982" s="2">
        <f t="shared" si="277"/>
        <v>0.60780780780780785</v>
      </c>
      <c r="K982" s="2">
        <f t="shared" si="278"/>
        <v>0.36996996996996995</v>
      </c>
      <c r="L982" s="2">
        <f t="shared" si="279"/>
        <v>0</v>
      </c>
      <c r="M982" s="2">
        <f t="shared" si="280"/>
        <v>2.2222222222222199E-2</v>
      </c>
      <c r="N982" s="53">
        <v>1012</v>
      </c>
      <c r="O982" s="53">
        <v>616</v>
      </c>
      <c r="Q982" s="53">
        <v>37</v>
      </c>
      <c r="X982" s="53">
        <v>0</v>
      </c>
      <c r="Y982" s="53"/>
      <c r="Z982" s="53"/>
      <c r="AA982" s="53"/>
      <c r="AB982" s="53"/>
      <c r="AG982" t="str">
        <f t="shared" si="271"/>
        <v>Gorham</v>
      </c>
      <c r="AH982" t="s">
        <v>872</v>
      </c>
      <c r="AI982">
        <v>2</v>
      </c>
      <c r="AK982">
        <v>2</v>
      </c>
      <c r="AL982" s="91">
        <v>33</v>
      </c>
      <c r="AM982" s="93">
        <v>7</v>
      </c>
      <c r="AN982" s="93">
        <v>95</v>
      </c>
      <c r="AO982" s="96">
        <v>30260</v>
      </c>
      <c r="AP982" s="96">
        <f t="shared" si="274"/>
        <v>33007</v>
      </c>
      <c r="AQ982" t="s">
        <v>298</v>
      </c>
      <c r="AR982">
        <f t="shared" si="281"/>
        <v>3330260</v>
      </c>
      <c r="AX982" s="117"/>
    </row>
    <row r="983" spans="1:50" ht="14" hidden="1" customHeight="1" outlineLevel="1" x14ac:dyDescent="0.2">
      <c r="A983" t="s">
        <v>1979</v>
      </c>
      <c r="B983" s="9" t="s">
        <v>184</v>
      </c>
      <c r="C983" s="1">
        <f t="shared" si="275"/>
        <v>478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 t="shared" si="276"/>
        <v>0</v>
      </c>
      <c r="G983" s="1">
        <f t="shared" si="272"/>
        <v>46</v>
      </c>
      <c r="H983" s="2">
        <f t="shared" si="273"/>
        <v>9.6234309623430964E-2</v>
      </c>
      <c r="I983" s="8"/>
      <c r="J983" s="2">
        <f t="shared" si="277"/>
        <v>0.43514644351464438</v>
      </c>
      <c r="K983" s="2">
        <f t="shared" si="278"/>
        <v>0.53138075313807531</v>
      </c>
      <c r="L983" s="2">
        <f t="shared" si="279"/>
        <v>0</v>
      </c>
      <c r="M983" s="2">
        <f t="shared" si="280"/>
        <v>3.3472803347280311E-2</v>
      </c>
      <c r="N983" s="53">
        <v>208</v>
      </c>
      <c r="O983" s="53">
        <v>254</v>
      </c>
      <c r="Q983" s="53">
        <v>16</v>
      </c>
      <c r="X983" s="53">
        <v>0</v>
      </c>
      <c r="Y983" s="53"/>
      <c r="Z983" s="53"/>
      <c r="AA983" s="53"/>
      <c r="AB983" s="53"/>
      <c r="AG983" t="str">
        <f t="shared" si="271"/>
        <v>Goshen</v>
      </c>
      <c r="AH983" t="s">
        <v>267</v>
      </c>
      <c r="AI983">
        <v>2</v>
      </c>
      <c r="AK983">
        <v>2</v>
      </c>
      <c r="AL983" s="91">
        <v>33</v>
      </c>
      <c r="AM983" s="93">
        <v>19</v>
      </c>
      <c r="AN983" s="93">
        <v>30</v>
      </c>
      <c r="AO983" s="96">
        <v>30500</v>
      </c>
      <c r="AP983" s="96">
        <f t="shared" si="274"/>
        <v>33019</v>
      </c>
      <c r="AQ983" t="s">
        <v>298</v>
      </c>
      <c r="AR983">
        <f t="shared" si="281"/>
        <v>3330500</v>
      </c>
      <c r="AX983" s="117"/>
    </row>
    <row r="984" spans="1:50" ht="14" hidden="1" customHeight="1" outlineLevel="1" x14ac:dyDescent="0.2">
      <c r="A984" t="s">
        <v>2510</v>
      </c>
      <c r="B984" s="9" t="s">
        <v>184</v>
      </c>
      <c r="C984" s="1">
        <f t="shared" si="275"/>
        <v>776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 t="shared" si="276"/>
        <v>0</v>
      </c>
      <c r="G984" s="1">
        <f t="shared" si="272"/>
        <v>3</v>
      </c>
      <c r="H984" s="2">
        <f t="shared" si="273"/>
        <v>3.8659793814432991E-3</v>
      </c>
      <c r="I984" s="8"/>
      <c r="J984" s="2">
        <f t="shared" si="277"/>
        <v>0.47680412371134023</v>
      </c>
      <c r="K984" s="2">
        <f t="shared" si="278"/>
        <v>0.48067010309278352</v>
      </c>
      <c r="L984" s="2">
        <f t="shared" si="279"/>
        <v>0</v>
      </c>
      <c r="M984" s="2">
        <f t="shared" si="280"/>
        <v>4.2525773195876193E-2</v>
      </c>
      <c r="N984" s="53">
        <v>370</v>
      </c>
      <c r="O984" s="53">
        <v>373</v>
      </c>
      <c r="Q984" s="53">
        <v>32</v>
      </c>
      <c r="X984" s="53">
        <v>1</v>
      </c>
      <c r="Y984" s="53"/>
      <c r="Z984" s="53"/>
      <c r="AA984" s="53"/>
      <c r="AB984" s="53"/>
      <c r="AG984" t="str">
        <f t="shared" si="271"/>
        <v>Grafton</v>
      </c>
      <c r="AH984" t="s">
        <v>2510</v>
      </c>
      <c r="AI984">
        <v>2</v>
      </c>
      <c r="AK984">
        <v>2</v>
      </c>
      <c r="AL984" s="91">
        <v>33</v>
      </c>
      <c r="AM984" s="93">
        <v>9</v>
      </c>
      <c r="AN984" s="93">
        <v>75</v>
      </c>
      <c r="AO984" s="96">
        <v>30820</v>
      </c>
      <c r="AP984" s="96">
        <f t="shared" si="274"/>
        <v>33009</v>
      </c>
      <c r="AQ984" t="s">
        <v>298</v>
      </c>
      <c r="AR984">
        <f t="shared" si="281"/>
        <v>3330820</v>
      </c>
      <c r="AX984" s="117"/>
    </row>
    <row r="985" spans="1:50" ht="14" hidden="1" customHeight="1" outlineLevel="1" x14ac:dyDescent="0.2">
      <c r="A985" t="s">
        <v>2422</v>
      </c>
      <c r="B985" s="9" t="s">
        <v>184</v>
      </c>
      <c r="C985" s="1">
        <f t="shared" si="275"/>
        <v>2432</v>
      </c>
      <c r="D985" s="7">
        <f>IF(N985&gt;0, RANK(N985,(N985:P985,Q985:AE985)),0)</f>
        <v>1</v>
      </c>
      <c r="E985" s="7">
        <f>IF(O985&gt;0,RANK(O985,(N985:P985,Q985:AE985)),0)</f>
        <v>2</v>
      </c>
      <c r="F985" s="7">
        <f t="shared" si="276"/>
        <v>0</v>
      </c>
      <c r="G985" s="1">
        <f t="shared" si="272"/>
        <v>996</v>
      </c>
      <c r="H985" s="2">
        <f t="shared" si="273"/>
        <v>0.40953947368421051</v>
      </c>
      <c r="I985" s="8"/>
      <c r="J985" s="2">
        <f t="shared" si="277"/>
        <v>0.69325657894736847</v>
      </c>
      <c r="K985" s="2">
        <f t="shared" si="278"/>
        <v>0.28371710526315791</v>
      </c>
      <c r="L985" s="2">
        <f t="shared" si="279"/>
        <v>0</v>
      </c>
      <c r="M985" s="2">
        <f t="shared" si="280"/>
        <v>2.3026315789473617E-2</v>
      </c>
      <c r="N985" s="53">
        <v>1686</v>
      </c>
      <c r="O985" s="53">
        <v>690</v>
      </c>
      <c r="Q985" s="53">
        <v>55</v>
      </c>
      <c r="X985" s="53">
        <v>1</v>
      </c>
      <c r="Y985" s="53"/>
      <c r="Z985" s="53"/>
      <c r="AA985" s="53"/>
      <c r="AB985" s="53"/>
      <c r="AG985" t="str">
        <f t="shared" si="271"/>
        <v>Grantham</v>
      </c>
      <c r="AH985" t="s">
        <v>267</v>
      </c>
      <c r="AI985">
        <v>2</v>
      </c>
      <c r="AK985">
        <v>2</v>
      </c>
      <c r="AL985" s="91">
        <v>33</v>
      </c>
      <c r="AM985" s="93">
        <v>19</v>
      </c>
      <c r="AN985" s="93">
        <v>35</v>
      </c>
      <c r="AO985" s="96">
        <v>31220</v>
      </c>
      <c r="AP985" s="96">
        <f t="shared" si="274"/>
        <v>33019</v>
      </c>
      <c r="AQ985" t="s">
        <v>298</v>
      </c>
      <c r="AR985">
        <f t="shared" si="281"/>
        <v>3331220</v>
      </c>
      <c r="AX985" s="117"/>
    </row>
    <row r="986" spans="1:50" ht="14" hidden="1" customHeight="1" outlineLevel="1" x14ac:dyDescent="0.2">
      <c r="A986" t="s">
        <v>1379</v>
      </c>
      <c r="B986" s="9" t="s">
        <v>184</v>
      </c>
      <c r="C986" s="1">
        <f t="shared" si="275"/>
        <v>1007</v>
      </c>
      <c r="D986" s="7">
        <f>IF(N986&gt;0, RANK(N986,(N986:P986,Q986:AE986)),0)</f>
        <v>1</v>
      </c>
      <c r="E986" s="7">
        <f>IF(O986&gt;0,RANK(O986,(N986:P986,Q986:AE986)),0)</f>
        <v>2</v>
      </c>
      <c r="F986" s="7">
        <f t="shared" si="276"/>
        <v>0</v>
      </c>
      <c r="G986" s="1">
        <f t="shared" si="272"/>
        <v>112</v>
      </c>
      <c r="H986" s="2">
        <f t="shared" si="273"/>
        <v>0.11122144985104269</v>
      </c>
      <c r="I986" s="8"/>
      <c r="J986" s="2">
        <f t="shared" si="277"/>
        <v>0.54617676266137039</v>
      </c>
      <c r="K986" s="2">
        <f t="shared" si="278"/>
        <v>0.43495531281032773</v>
      </c>
      <c r="L986" s="2">
        <f t="shared" si="279"/>
        <v>0</v>
      </c>
      <c r="M986" s="2">
        <f t="shared" si="280"/>
        <v>1.8867924528301883E-2</v>
      </c>
      <c r="N986" s="53">
        <v>550</v>
      </c>
      <c r="O986" s="53">
        <v>438</v>
      </c>
      <c r="Q986" s="53">
        <v>19</v>
      </c>
      <c r="X986" s="53">
        <v>0</v>
      </c>
      <c r="Y986" s="53"/>
      <c r="Z986" s="53"/>
      <c r="AA986" s="53"/>
      <c r="AB986" s="53"/>
      <c r="AG986" t="str">
        <f t="shared" si="271"/>
        <v>Greenfield</v>
      </c>
      <c r="AH986" t="s">
        <v>399</v>
      </c>
      <c r="AI986">
        <v>2</v>
      </c>
      <c r="AK986">
        <v>2</v>
      </c>
      <c r="AL986" s="91">
        <v>33</v>
      </c>
      <c r="AM986" s="93">
        <v>11</v>
      </c>
      <c r="AN986" s="93">
        <v>45</v>
      </c>
      <c r="AO986" s="96">
        <v>31540</v>
      </c>
      <c r="AP986" s="96">
        <f t="shared" si="274"/>
        <v>33011</v>
      </c>
      <c r="AQ986" t="s">
        <v>298</v>
      </c>
      <c r="AR986">
        <f t="shared" si="281"/>
        <v>3331540</v>
      </c>
      <c r="AX986" s="117"/>
    </row>
    <row r="987" spans="1:50" ht="14" hidden="1" customHeight="1" outlineLevel="1" x14ac:dyDescent="0.2">
      <c r="A987" t="s">
        <v>1300</v>
      </c>
      <c r="B987" s="9" t="s">
        <v>184</v>
      </c>
      <c r="C987" s="1">
        <f t="shared" si="275"/>
        <v>2912</v>
      </c>
      <c r="D987" s="7">
        <f>IF(N987&gt;0, RANK(N987,(N987:P987,Q987:AE987)),0)</f>
        <v>1</v>
      </c>
      <c r="E987" s="7">
        <f>IF(O987&gt;0,RANK(O987,(N987:P987,Q987:AE987)),0)</f>
        <v>2</v>
      </c>
      <c r="F987" s="7">
        <f t="shared" si="276"/>
        <v>0</v>
      </c>
      <c r="G987" s="1">
        <f t="shared" si="272"/>
        <v>705</v>
      </c>
      <c r="H987" s="2">
        <f t="shared" si="273"/>
        <v>0.24210164835164835</v>
      </c>
      <c r="I987" s="8"/>
      <c r="J987" s="2">
        <f t="shared" si="277"/>
        <v>0.61435439560439564</v>
      </c>
      <c r="K987" s="2">
        <f t="shared" si="278"/>
        <v>0.37225274725274726</v>
      </c>
      <c r="L987" s="2">
        <f t="shared" si="279"/>
        <v>0</v>
      </c>
      <c r="M987" s="2">
        <f t="shared" si="280"/>
        <v>1.3392857142857095E-2</v>
      </c>
      <c r="N987" s="53">
        <v>1789</v>
      </c>
      <c r="O987" s="53">
        <v>1084</v>
      </c>
      <c r="Q987" s="53">
        <v>39</v>
      </c>
      <c r="X987" s="53">
        <v>0</v>
      </c>
      <c r="Y987" s="53"/>
      <c r="Z987" s="53"/>
      <c r="AA987" s="53"/>
      <c r="AB987" s="53"/>
      <c r="AG987" t="str">
        <f t="shared" si="271"/>
        <v>Greenland</v>
      </c>
      <c r="AH987" t="s">
        <v>269</v>
      </c>
      <c r="AI987">
        <v>1</v>
      </c>
      <c r="AK987">
        <v>2</v>
      </c>
      <c r="AL987" s="91">
        <v>33</v>
      </c>
      <c r="AM987" s="93">
        <v>15</v>
      </c>
      <c r="AN987" s="93">
        <v>65</v>
      </c>
      <c r="AO987" s="96">
        <v>31700</v>
      </c>
      <c r="AP987" s="96">
        <f t="shared" si="274"/>
        <v>33015</v>
      </c>
      <c r="AQ987" t="s">
        <v>298</v>
      </c>
      <c r="AR987">
        <f t="shared" si="281"/>
        <v>3331700</v>
      </c>
      <c r="AX987" s="117"/>
    </row>
    <row r="988" spans="1:50" ht="14" hidden="1" customHeight="1" outlineLevel="1" x14ac:dyDescent="0.2">
      <c r="A988" t="s">
        <v>2436</v>
      </c>
      <c r="B988" s="9" t="s">
        <v>184</v>
      </c>
      <c r="C988" s="1">
        <f t="shared" si="275"/>
        <v>1</v>
      </c>
      <c r="D988" s="7">
        <f>IF(N988&gt;0, RANK(N988,(N988:P988,Q988:AE988)),0)</f>
        <v>1</v>
      </c>
      <c r="E988" s="7">
        <f>IF(O988&gt;0,RANK(O988,(N988:P988,Q988:AE988)),0)</f>
        <v>0</v>
      </c>
      <c r="F988" s="7">
        <f t="shared" si="276"/>
        <v>0</v>
      </c>
      <c r="G988" s="1">
        <f t="shared" si="272"/>
        <v>1</v>
      </c>
      <c r="H988" s="2">
        <f t="shared" si="273"/>
        <v>1</v>
      </c>
      <c r="I988" s="8"/>
      <c r="J988" s="2">
        <f t="shared" si="277"/>
        <v>1</v>
      </c>
      <c r="K988" s="2">
        <f t="shared" si="278"/>
        <v>0</v>
      </c>
      <c r="L988" s="2">
        <f t="shared" si="279"/>
        <v>0</v>
      </c>
      <c r="M988" s="2">
        <f t="shared" si="280"/>
        <v>0</v>
      </c>
      <c r="N988" s="53">
        <v>1</v>
      </c>
      <c r="O988" s="53">
        <v>0</v>
      </c>
      <c r="Q988" s="53">
        <v>0</v>
      </c>
      <c r="X988" s="53">
        <v>0</v>
      </c>
      <c r="Y988" s="53"/>
      <c r="Z988" s="53"/>
      <c r="AA988" s="53"/>
      <c r="AB988" s="53"/>
      <c r="AG988" t="str">
        <f t="shared" si="271"/>
        <v>Green's Grant</v>
      </c>
      <c r="AH988" t="s">
        <v>872</v>
      </c>
      <c r="AI988">
        <v>2</v>
      </c>
      <c r="AK988">
        <v>2</v>
      </c>
      <c r="AL988" s="91">
        <v>33</v>
      </c>
      <c r="AM988" s="93">
        <v>7</v>
      </c>
      <c r="AN988" s="93">
        <v>100</v>
      </c>
      <c r="AO988" s="96">
        <v>31780</v>
      </c>
      <c r="AP988" s="96">
        <f t="shared" si="274"/>
        <v>33007</v>
      </c>
      <c r="AQ988" t="s">
        <v>420</v>
      </c>
      <c r="AR988">
        <f t="shared" si="281"/>
        <v>3331780</v>
      </c>
      <c r="AX988" s="117"/>
    </row>
    <row r="989" spans="1:50" ht="14" hidden="1" customHeight="1" outlineLevel="1" x14ac:dyDescent="0.2">
      <c r="A989" s="9" t="s">
        <v>988</v>
      </c>
      <c r="B989" s="9" t="s">
        <v>184</v>
      </c>
      <c r="C989" s="1">
        <f t="shared" si="275"/>
        <v>1044</v>
      </c>
      <c r="D989" s="7">
        <f>IF(N989&gt;0, RANK(N989,(N989:P989,Q989:AE989)),0)</f>
        <v>1</v>
      </c>
      <c r="E989" s="7">
        <f>IF(O989&gt;0,RANK(O989,(N989:P989,Q989:AE989)),0)</f>
        <v>2</v>
      </c>
      <c r="F989" s="7">
        <f t="shared" si="276"/>
        <v>0</v>
      </c>
      <c r="G989" s="1">
        <f t="shared" si="272"/>
        <v>43</v>
      </c>
      <c r="H989" s="2">
        <f t="shared" si="273"/>
        <v>4.1187739463601533E-2</v>
      </c>
      <c r="I989" s="8"/>
      <c r="J989" s="2">
        <f t="shared" si="277"/>
        <v>0.50383141762452111</v>
      </c>
      <c r="K989" s="2">
        <f t="shared" si="278"/>
        <v>0.46264367816091956</v>
      </c>
      <c r="L989" s="2">
        <f t="shared" si="279"/>
        <v>0</v>
      </c>
      <c r="M989" s="2">
        <f t="shared" si="280"/>
        <v>3.3524904214559337E-2</v>
      </c>
      <c r="N989" s="53">
        <v>526</v>
      </c>
      <c r="O989" s="53">
        <v>483</v>
      </c>
      <c r="Q989" s="53">
        <v>35</v>
      </c>
      <c r="X989" s="53">
        <v>0</v>
      </c>
      <c r="Y989" s="53"/>
      <c r="Z989" s="53"/>
      <c r="AA989" s="53"/>
      <c r="AB989" s="53"/>
      <c r="AG989" t="str">
        <f t="shared" si="271"/>
        <v>Greenville</v>
      </c>
      <c r="AH989" t="s">
        <v>399</v>
      </c>
      <c r="AI989">
        <v>2</v>
      </c>
      <c r="AK989">
        <v>2</v>
      </c>
      <c r="AL989" s="91">
        <v>33</v>
      </c>
      <c r="AM989" s="93">
        <v>11</v>
      </c>
      <c r="AN989" s="93">
        <v>50</v>
      </c>
      <c r="AO989" s="96">
        <v>31940</v>
      </c>
      <c r="AP989" s="96">
        <f t="shared" si="274"/>
        <v>33011</v>
      </c>
      <c r="AQ989" t="s">
        <v>298</v>
      </c>
      <c r="AR989">
        <f t="shared" si="281"/>
        <v>3331940</v>
      </c>
      <c r="AX989" s="117"/>
    </row>
    <row r="990" spans="1:50" ht="14" hidden="1" customHeight="1" outlineLevel="1" x14ac:dyDescent="0.2">
      <c r="A990" t="s">
        <v>245</v>
      </c>
      <c r="B990" s="9" t="s">
        <v>184</v>
      </c>
      <c r="C990" s="1">
        <f t="shared" si="275"/>
        <v>369</v>
      </c>
      <c r="D990" s="7">
        <f>IF(N990&gt;0, RANK(N990,(N990:P990,Q990:AE990)),0)</f>
        <v>2</v>
      </c>
      <c r="E990" s="7">
        <f>IF(O990&gt;0,RANK(O990,(N990:P990,Q990:AE990)),0)</f>
        <v>1</v>
      </c>
      <c r="F990" s="7">
        <f t="shared" si="276"/>
        <v>0</v>
      </c>
      <c r="G990" s="1">
        <f t="shared" si="272"/>
        <v>46</v>
      </c>
      <c r="H990" s="2">
        <f t="shared" si="273"/>
        <v>0.12466124661246612</v>
      </c>
      <c r="I990" s="8"/>
      <c r="J990" s="2">
        <f t="shared" si="277"/>
        <v>0.42818428184281843</v>
      </c>
      <c r="K990" s="2">
        <f t="shared" si="278"/>
        <v>0.55284552845528456</v>
      </c>
      <c r="L990" s="2">
        <f t="shared" si="279"/>
        <v>0</v>
      </c>
      <c r="M990" s="2">
        <f t="shared" si="280"/>
        <v>1.8970189701897011E-2</v>
      </c>
      <c r="N990" s="53">
        <v>158</v>
      </c>
      <c r="O990" s="53">
        <v>204</v>
      </c>
      <c r="Q990" s="53">
        <v>7</v>
      </c>
      <c r="X990" s="53">
        <v>0</v>
      </c>
      <c r="Y990" s="53"/>
      <c r="Z990" s="53"/>
      <c r="AA990" s="53"/>
      <c r="AB990" s="53"/>
      <c r="AG990" t="str">
        <f t="shared" si="271"/>
        <v>Groton</v>
      </c>
      <c r="AH990" t="s">
        <v>2510</v>
      </c>
      <c r="AI990">
        <v>2</v>
      </c>
      <c r="AK990">
        <v>2</v>
      </c>
      <c r="AL990" s="91">
        <v>33</v>
      </c>
      <c r="AM990" s="93">
        <v>9</v>
      </c>
      <c r="AN990" s="93">
        <v>80</v>
      </c>
      <c r="AO990" s="96">
        <v>32180</v>
      </c>
      <c r="AP990" s="96">
        <f t="shared" si="274"/>
        <v>33009</v>
      </c>
      <c r="AQ990" t="s">
        <v>298</v>
      </c>
      <c r="AR990">
        <f t="shared" si="281"/>
        <v>3332180</v>
      </c>
      <c r="AX990" s="117"/>
    </row>
    <row r="991" spans="1:50" ht="14" hidden="1" customHeight="1" outlineLevel="1" x14ac:dyDescent="0.2">
      <c r="A991" t="s">
        <v>509</v>
      </c>
      <c r="B991" s="9" t="s">
        <v>184</v>
      </c>
      <c r="C991" s="1">
        <f t="shared" si="275"/>
        <v>121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 t="shared" si="276"/>
        <v>0</v>
      </c>
      <c r="G991" s="1">
        <f t="shared" si="272"/>
        <v>52</v>
      </c>
      <c r="H991" s="2">
        <f t="shared" si="273"/>
        <v>0.42975206611570249</v>
      </c>
      <c r="I991" s="8"/>
      <c r="J991" s="2">
        <f t="shared" si="277"/>
        <v>0.28099173553719009</v>
      </c>
      <c r="K991" s="2">
        <f t="shared" si="278"/>
        <v>0.71074380165289253</v>
      </c>
      <c r="L991" s="2">
        <f t="shared" si="279"/>
        <v>0</v>
      </c>
      <c r="M991" s="2">
        <f t="shared" si="280"/>
        <v>8.2644628099174389E-3</v>
      </c>
      <c r="N991" s="53">
        <v>34</v>
      </c>
      <c r="O991" s="53">
        <v>86</v>
      </c>
      <c r="Q991" s="53">
        <v>1</v>
      </c>
      <c r="X991" s="53">
        <v>0</v>
      </c>
      <c r="Y991" s="53"/>
      <c r="Z991" s="53"/>
      <c r="AA991" s="53"/>
      <c r="AB991" s="53"/>
      <c r="AG991" t="str">
        <f t="shared" si="271"/>
        <v>Hale's Location</v>
      </c>
      <c r="AH991" t="s">
        <v>203</v>
      </c>
      <c r="AI991">
        <v>1</v>
      </c>
      <c r="AK991">
        <v>2</v>
      </c>
      <c r="AL991" s="91">
        <v>33</v>
      </c>
      <c r="AM991" s="93">
        <v>3</v>
      </c>
      <c r="AN991" s="93">
        <v>45</v>
      </c>
      <c r="AO991" s="96">
        <v>32500</v>
      </c>
      <c r="AP991" s="96">
        <f t="shared" si="274"/>
        <v>33003</v>
      </c>
      <c r="AQ991" t="s">
        <v>420</v>
      </c>
      <c r="AR991">
        <f t="shared" si="281"/>
        <v>3332500</v>
      </c>
      <c r="AX991" s="117"/>
    </row>
    <row r="992" spans="1:50" ht="14" hidden="1" customHeight="1" outlineLevel="1" x14ac:dyDescent="0.2">
      <c r="A992" t="s">
        <v>597</v>
      </c>
      <c r="B992" s="9" t="s">
        <v>184</v>
      </c>
      <c r="C992" s="1">
        <f t="shared" si="275"/>
        <v>5832</v>
      </c>
      <c r="D992" s="7">
        <f>IF(N992&gt;0, RANK(N992,(N992:P992,Q992:AE992)),0)</f>
        <v>2</v>
      </c>
      <c r="E992" s="7">
        <f>IF(O992&gt;0,RANK(O992,(N992:P992,Q992:AE992)),0)</f>
        <v>1</v>
      </c>
      <c r="F992" s="7">
        <f t="shared" si="276"/>
        <v>0</v>
      </c>
      <c r="G992" s="1">
        <f t="shared" si="272"/>
        <v>206</v>
      </c>
      <c r="H992" s="2">
        <f t="shared" si="273"/>
        <v>3.5322359396433474E-2</v>
      </c>
      <c r="I992" s="8"/>
      <c r="J992" s="2">
        <f t="shared" si="277"/>
        <v>0.47325102880658437</v>
      </c>
      <c r="K992" s="2">
        <f t="shared" si="278"/>
        <v>0.50857338820301778</v>
      </c>
      <c r="L992" s="2">
        <f t="shared" si="279"/>
        <v>0</v>
      </c>
      <c r="M992" s="2">
        <f t="shared" si="280"/>
        <v>1.8175582990397898E-2</v>
      </c>
      <c r="N992" s="53">
        <v>2760</v>
      </c>
      <c r="O992" s="53">
        <v>2966</v>
      </c>
      <c r="Q992" s="53">
        <v>106</v>
      </c>
      <c r="X992" s="53">
        <v>0</v>
      </c>
      <c r="Y992" s="53"/>
      <c r="Z992" s="53"/>
      <c r="AA992" s="53"/>
      <c r="AB992" s="53"/>
      <c r="AG992" t="str">
        <f t="shared" si="271"/>
        <v>Hampstead</v>
      </c>
      <c r="AH992" t="s">
        <v>269</v>
      </c>
      <c r="AI992">
        <v>1</v>
      </c>
      <c r="AK992">
        <v>2</v>
      </c>
      <c r="AL992" s="91">
        <v>33</v>
      </c>
      <c r="AM992" s="93">
        <v>15</v>
      </c>
      <c r="AN992" s="93">
        <v>70</v>
      </c>
      <c r="AO992" s="96">
        <v>32900</v>
      </c>
      <c r="AP992" s="96">
        <f t="shared" si="274"/>
        <v>33015</v>
      </c>
      <c r="AQ992" t="s">
        <v>298</v>
      </c>
      <c r="AR992">
        <f t="shared" si="281"/>
        <v>3332900</v>
      </c>
      <c r="AX992" s="117"/>
    </row>
    <row r="993" spans="1:50" ht="14" hidden="1" customHeight="1" outlineLevel="1" x14ac:dyDescent="0.2">
      <c r="A993" t="s">
        <v>2444</v>
      </c>
      <c r="B993" s="9" t="s">
        <v>184</v>
      </c>
      <c r="C993" s="1">
        <f t="shared" si="275"/>
        <v>11385</v>
      </c>
      <c r="D993" s="7">
        <f>IF(N993&gt;0, RANK(N993,(N993:P993,Q993:AE993)),0)</f>
        <v>1</v>
      </c>
      <c r="E993" s="7">
        <f>IF(O993&gt;0,RANK(O993,(N993:P993,Q993:AE993)),0)</f>
        <v>2</v>
      </c>
      <c r="F993" s="7">
        <f t="shared" si="276"/>
        <v>0</v>
      </c>
      <c r="G993" s="1">
        <f t="shared" si="272"/>
        <v>1867</v>
      </c>
      <c r="H993" s="2">
        <f t="shared" si="273"/>
        <v>0.1639877031181379</v>
      </c>
      <c r="I993" s="8"/>
      <c r="J993" s="2">
        <f t="shared" si="277"/>
        <v>0.57250768555116383</v>
      </c>
      <c r="K993" s="2">
        <f t="shared" si="278"/>
        <v>0.4085199824330259</v>
      </c>
      <c r="L993" s="2">
        <f t="shared" si="279"/>
        <v>0</v>
      </c>
      <c r="M993" s="2">
        <f t="shared" si="280"/>
        <v>1.8972332015810278E-2</v>
      </c>
      <c r="N993" s="53">
        <v>6518</v>
      </c>
      <c r="O993" s="53">
        <v>4651</v>
      </c>
      <c r="Q993" s="53">
        <v>208</v>
      </c>
      <c r="X993" s="53">
        <v>8</v>
      </c>
      <c r="Y993" s="53"/>
      <c r="Z993" s="53"/>
      <c r="AA993" s="53"/>
      <c r="AB993" s="53"/>
      <c r="AG993" t="str">
        <f t="shared" si="271"/>
        <v>Hampton</v>
      </c>
      <c r="AH993" t="s">
        <v>269</v>
      </c>
      <c r="AI993">
        <v>1</v>
      </c>
      <c r="AK993">
        <v>2</v>
      </c>
      <c r="AL993" s="91">
        <v>33</v>
      </c>
      <c r="AM993" s="93">
        <v>15</v>
      </c>
      <c r="AN993" s="93">
        <v>75</v>
      </c>
      <c r="AO993" s="96">
        <v>33060</v>
      </c>
      <c r="AP993" s="96">
        <f t="shared" si="274"/>
        <v>33015</v>
      </c>
      <c r="AQ993" t="s">
        <v>298</v>
      </c>
      <c r="AR993">
        <f t="shared" si="281"/>
        <v>3333060</v>
      </c>
      <c r="AX993" s="117"/>
    </row>
    <row r="994" spans="1:50" ht="14" hidden="1" customHeight="1" outlineLevel="1" x14ac:dyDescent="0.2">
      <c r="A994" t="s">
        <v>1877</v>
      </c>
      <c r="B994" s="9" t="s">
        <v>184</v>
      </c>
      <c r="C994" s="1">
        <f t="shared" si="275"/>
        <v>1709</v>
      </c>
      <c r="D994" s="7">
        <f>IF(N994&gt;0, RANK(N994,(N994:P994,Q994:AE994)),0)</f>
        <v>1</v>
      </c>
      <c r="E994" s="7">
        <f>IF(O994&gt;0,RANK(O994,(N994:P994,Q994:AE994)),0)</f>
        <v>2</v>
      </c>
      <c r="F994" s="7">
        <f t="shared" si="276"/>
        <v>0</v>
      </c>
      <c r="G994" s="1">
        <f t="shared" si="272"/>
        <v>88</v>
      </c>
      <c r="H994" s="2">
        <f t="shared" si="273"/>
        <v>5.1492100643651256E-2</v>
      </c>
      <c r="I994" s="8"/>
      <c r="J994" s="2">
        <f t="shared" si="277"/>
        <v>0.51316559391456995</v>
      </c>
      <c r="K994" s="2">
        <f t="shared" si="278"/>
        <v>0.46167349327091867</v>
      </c>
      <c r="L994" s="2">
        <f t="shared" si="279"/>
        <v>0</v>
      </c>
      <c r="M994" s="2">
        <f t="shared" si="280"/>
        <v>2.5160912814511383E-2</v>
      </c>
      <c r="N994" s="53">
        <v>877</v>
      </c>
      <c r="O994" s="53">
        <v>789</v>
      </c>
      <c r="Q994" s="53">
        <v>39</v>
      </c>
      <c r="X994" s="53">
        <v>4</v>
      </c>
      <c r="Y994" s="53"/>
      <c r="Z994" s="53"/>
      <c r="AA994" s="53"/>
      <c r="AB994" s="53"/>
      <c r="AG994" t="str">
        <f t="shared" si="271"/>
        <v>Hampton Falls</v>
      </c>
      <c r="AH994" t="s">
        <v>269</v>
      </c>
      <c r="AI994">
        <v>1</v>
      </c>
      <c r="AK994">
        <v>2</v>
      </c>
      <c r="AL994" s="91">
        <v>33</v>
      </c>
      <c r="AM994" s="93">
        <v>15</v>
      </c>
      <c r="AN994" s="93">
        <v>80</v>
      </c>
      <c r="AO994" s="96">
        <v>33460</v>
      </c>
      <c r="AP994" s="96">
        <f t="shared" si="274"/>
        <v>33015</v>
      </c>
      <c r="AQ994" t="s">
        <v>298</v>
      </c>
      <c r="AR994">
        <f t="shared" si="281"/>
        <v>3333460</v>
      </c>
      <c r="AX994" s="117"/>
    </row>
    <row r="995" spans="1:50" ht="14" hidden="1" customHeight="1" outlineLevel="1" x14ac:dyDescent="0.2">
      <c r="A995" t="s">
        <v>12</v>
      </c>
      <c r="B995" s="9" t="s">
        <v>184</v>
      </c>
      <c r="C995" s="1">
        <f t="shared" si="275"/>
        <v>794</v>
      </c>
      <c r="D995" s="7">
        <f>IF(N995&gt;0, RANK(N995,(N995:P995,Q995:AE995)),0)</f>
        <v>1</v>
      </c>
      <c r="E995" s="7">
        <f>IF(O995&gt;0,RANK(O995,(N995:P995,Q995:AE995)),0)</f>
        <v>2</v>
      </c>
      <c r="F995" s="7">
        <f t="shared" si="276"/>
        <v>0</v>
      </c>
      <c r="G995" s="1">
        <f t="shared" si="272"/>
        <v>12</v>
      </c>
      <c r="H995" s="2">
        <f t="shared" si="273"/>
        <v>1.5113350125944584E-2</v>
      </c>
      <c r="I995" s="8"/>
      <c r="J995" s="2">
        <f t="shared" si="277"/>
        <v>0.48236775818639799</v>
      </c>
      <c r="K995" s="2">
        <f t="shared" si="278"/>
        <v>0.46725440806045337</v>
      </c>
      <c r="L995" s="2">
        <f t="shared" si="279"/>
        <v>0</v>
      </c>
      <c r="M995" s="2">
        <f t="shared" si="280"/>
        <v>5.0377833753148638E-2</v>
      </c>
      <c r="N995" s="53">
        <v>383</v>
      </c>
      <c r="O995" s="53">
        <v>371</v>
      </c>
      <c r="Q995" s="53">
        <v>40</v>
      </c>
      <c r="X995" s="53">
        <v>0</v>
      </c>
      <c r="Y995" s="53"/>
      <c r="Z995" s="53"/>
      <c r="AA995" s="53"/>
      <c r="AB995" s="53"/>
      <c r="AG995" t="str">
        <f t="shared" si="271"/>
        <v>Hancock</v>
      </c>
      <c r="AH995" t="s">
        <v>399</v>
      </c>
      <c r="AI995">
        <v>2</v>
      </c>
      <c r="AK995">
        <v>2</v>
      </c>
      <c r="AL995" s="91">
        <v>33</v>
      </c>
      <c r="AM995" s="93">
        <v>11</v>
      </c>
      <c r="AN995" s="93">
        <v>55</v>
      </c>
      <c r="AO995" s="96">
        <v>33700</v>
      </c>
      <c r="AP995" s="96">
        <f t="shared" si="274"/>
        <v>33011</v>
      </c>
      <c r="AQ995" t="s">
        <v>298</v>
      </c>
      <c r="AR995">
        <f t="shared" si="281"/>
        <v>3333700</v>
      </c>
      <c r="AX995" s="117"/>
    </row>
    <row r="996" spans="1:50" ht="14" hidden="1" customHeight="1" outlineLevel="1" x14ac:dyDescent="0.2">
      <c r="A996" t="s">
        <v>1655</v>
      </c>
      <c r="B996" s="9" t="s">
        <v>184</v>
      </c>
      <c r="C996" s="1">
        <f t="shared" si="275"/>
        <v>7027</v>
      </c>
      <c r="D996" s="7">
        <f>IF(N996&gt;0, RANK(N996,(N996:P996,Q996:AE996)),0)</f>
        <v>1</v>
      </c>
      <c r="E996" s="7">
        <f>IF(O996&gt;0,RANK(O996,(N996:P996,Q996:AE996)),0)</f>
        <v>2</v>
      </c>
      <c r="F996" s="7">
        <f t="shared" si="276"/>
        <v>0</v>
      </c>
      <c r="G996" s="1">
        <f t="shared" si="272"/>
        <v>5116</v>
      </c>
      <c r="H996" s="2">
        <f t="shared" si="273"/>
        <v>0.72804895403443859</v>
      </c>
      <c r="I996" s="8"/>
      <c r="J996" s="2">
        <f t="shared" si="277"/>
        <v>0.85769176035292438</v>
      </c>
      <c r="K996" s="2">
        <f t="shared" si="278"/>
        <v>0.12964280631848585</v>
      </c>
      <c r="L996" s="2">
        <f t="shared" si="279"/>
        <v>0</v>
      </c>
      <c r="M996" s="2">
        <f t="shared" si="280"/>
        <v>1.266543332858977E-2</v>
      </c>
      <c r="N996" s="53">
        <v>6027</v>
      </c>
      <c r="O996" s="53">
        <v>911</v>
      </c>
      <c r="Q996" s="53">
        <v>87</v>
      </c>
      <c r="X996" s="53">
        <v>2</v>
      </c>
      <c r="Y996" s="53"/>
      <c r="Z996" s="53"/>
      <c r="AA996" s="53"/>
      <c r="AB996" s="53"/>
      <c r="AG996" t="str">
        <f t="shared" ref="AG996:AG1055" si="282">A996</f>
        <v>Hanover</v>
      </c>
      <c r="AH996" t="s">
        <v>2510</v>
      </c>
      <c r="AI996">
        <v>2</v>
      </c>
      <c r="AK996">
        <v>2</v>
      </c>
      <c r="AL996" s="91">
        <v>33</v>
      </c>
      <c r="AM996" s="93">
        <v>9</v>
      </c>
      <c r="AN996" s="93">
        <v>85</v>
      </c>
      <c r="AO996" s="96">
        <v>33860</v>
      </c>
      <c r="AP996" s="96">
        <f t="shared" si="274"/>
        <v>33009</v>
      </c>
      <c r="AQ996" t="s">
        <v>298</v>
      </c>
      <c r="AR996">
        <f t="shared" si="281"/>
        <v>3333860</v>
      </c>
      <c r="AX996" s="117"/>
    </row>
    <row r="997" spans="1:50" ht="14" hidden="1" customHeight="1" outlineLevel="1" x14ac:dyDescent="0.2">
      <c r="A997" t="s">
        <v>26</v>
      </c>
      <c r="B997" s="9" t="s">
        <v>184</v>
      </c>
      <c r="C997" s="1">
        <f t="shared" si="275"/>
        <v>756</v>
      </c>
      <c r="D997" s="7">
        <f>IF(N997&gt;0, RANK(N997,(N997:P997,Q997:AE997)),0)</f>
        <v>1</v>
      </c>
      <c r="E997" s="7">
        <f>IF(O997&gt;0,RANK(O997,(N997:P997,Q997:AE997)),0)</f>
        <v>2</v>
      </c>
      <c r="F997" s="7">
        <f t="shared" si="276"/>
        <v>0</v>
      </c>
      <c r="G997" s="1">
        <f t="shared" si="272"/>
        <v>391</v>
      </c>
      <c r="H997" s="2">
        <f t="shared" si="273"/>
        <v>0.51719576719576721</v>
      </c>
      <c r="I997" s="8"/>
      <c r="J997" s="2">
        <f t="shared" si="277"/>
        <v>0.74603174603174605</v>
      </c>
      <c r="K997" s="2">
        <f t="shared" si="278"/>
        <v>0.22883597883597884</v>
      </c>
      <c r="L997" s="2">
        <f t="shared" si="279"/>
        <v>0</v>
      </c>
      <c r="M997" s="2">
        <f t="shared" si="280"/>
        <v>2.5132275132275117E-2</v>
      </c>
      <c r="N997" s="53">
        <v>564</v>
      </c>
      <c r="O997" s="53">
        <v>173</v>
      </c>
      <c r="Q997" s="53">
        <v>19</v>
      </c>
      <c r="X997" s="53">
        <v>0</v>
      </c>
      <c r="Y997" s="53"/>
      <c r="Z997" s="53"/>
      <c r="AA997" s="53"/>
      <c r="AB997" s="53"/>
      <c r="AG997" t="str">
        <f t="shared" si="282"/>
        <v>Harrisville</v>
      </c>
      <c r="AH997" t="s">
        <v>1703</v>
      </c>
      <c r="AI997">
        <v>2</v>
      </c>
      <c r="AK997">
        <v>2</v>
      </c>
      <c r="AL997" s="91">
        <v>33</v>
      </c>
      <c r="AM997" s="93">
        <v>5</v>
      </c>
      <c r="AN997" s="93">
        <v>30</v>
      </c>
      <c r="AO997" s="96">
        <v>34420</v>
      </c>
      <c r="AP997" s="96">
        <f t="shared" si="274"/>
        <v>33005</v>
      </c>
      <c r="AQ997" t="s">
        <v>298</v>
      </c>
      <c r="AR997">
        <f t="shared" si="281"/>
        <v>3334420</v>
      </c>
      <c r="AX997" s="117"/>
    </row>
    <row r="998" spans="1:50" ht="14" hidden="1" customHeight="1" outlineLevel="1" x14ac:dyDescent="0.2">
      <c r="A998" t="s">
        <v>524</v>
      </c>
      <c r="B998" s="9" t="s">
        <v>184</v>
      </c>
      <c r="C998" s="1">
        <f t="shared" si="275"/>
        <v>42</v>
      </c>
      <c r="D998" s="7">
        <f>IF(N998&gt;0, RANK(N998,(N998:P998,Q998:AE998)),0)</f>
        <v>1</v>
      </c>
      <c r="E998" s="7">
        <f>IF(O998&gt;0,RANK(O998,(N998:P998,Q998:AE998)),0)</f>
        <v>2</v>
      </c>
      <c r="F998" s="7">
        <f t="shared" si="276"/>
        <v>0</v>
      </c>
      <c r="G998" s="1">
        <f t="shared" si="272"/>
        <v>2</v>
      </c>
      <c r="H998" s="2">
        <f t="shared" si="273"/>
        <v>4.7619047619047616E-2</v>
      </c>
      <c r="I998" s="8"/>
      <c r="J998" s="2">
        <f t="shared" si="277"/>
        <v>0.5</v>
      </c>
      <c r="K998" s="2">
        <f t="shared" si="278"/>
        <v>0.45238095238095238</v>
      </c>
      <c r="L998" s="2">
        <f t="shared" si="279"/>
        <v>0</v>
      </c>
      <c r="M998" s="2">
        <f t="shared" si="280"/>
        <v>4.7619047619047616E-2</v>
      </c>
      <c r="N998" s="53">
        <v>21</v>
      </c>
      <c r="O998" s="53">
        <v>19</v>
      </c>
      <c r="Q998" s="53">
        <v>2</v>
      </c>
      <c r="X998" s="53">
        <v>0</v>
      </c>
      <c r="Y998" s="53"/>
      <c r="Z998" s="53"/>
      <c r="AA998" s="53"/>
      <c r="AB998" s="53"/>
      <c r="AG998" t="str">
        <f t="shared" si="282"/>
        <v>Hart's Location</v>
      </c>
      <c r="AH998" t="s">
        <v>203</v>
      </c>
      <c r="AI998">
        <v>1</v>
      </c>
      <c r="AK998">
        <v>2</v>
      </c>
      <c r="AL998" s="91">
        <v>33</v>
      </c>
      <c r="AM998" s="93">
        <v>3</v>
      </c>
      <c r="AN998" s="93">
        <v>50</v>
      </c>
      <c r="AO998" s="96">
        <v>34500</v>
      </c>
      <c r="AP998" s="96">
        <f t="shared" si="274"/>
        <v>33003</v>
      </c>
      <c r="AQ998" t="s">
        <v>298</v>
      </c>
      <c r="AR998">
        <f t="shared" si="281"/>
        <v>3334500</v>
      </c>
      <c r="AX998" s="117"/>
    </row>
    <row r="999" spans="1:50" ht="14" hidden="1" customHeight="1" outlineLevel="1" x14ac:dyDescent="0.2">
      <c r="A999" t="s">
        <v>2028</v>
      </c>
      <c r="B999" s="9" t="s">
        <v>184</v>
      </c>
      <c r="C999" s="1">
        <f t="shared" si="275"/>
        <v>2123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 t="shared" si="276"/>
        <v>0</v>
      </c>
      <c r="G999" s="1">
        <f t="shared" si="272"/>
        <v>21</v>
      </c>
      <c r="H999" s="2">
        <f t="shared" si="273"/>
        <v>9.8916627414036735E-3</v>
      </c>
      <c r="I999" s="8"/>
      <c r="J999" s="2">
        <f t="shared" si="277"/>
        <v>0.48092322185586434</v>
      </c>
      <c r="K999" s="2">
        <f t="shared" si="278"/>
        <v>0.49081488459726802</v>
      </c>
      <c r="L999" s="2">
        <f t="shared" si="279"/>
        <v>0</v>
      </c>
      <c r="M999" s="2">
        <f t="shared" si="280"/>
        <v>2.8261893546867645E-2</v>
      </c>
      <c r="N999" s="53">
        <v>1021</v>
      </c>
      <c r="O999" s="53">
        <v>1042</v>
      </c>
      <c r="Q999" s="53">
        <v>60</v>
      </c>
      <c r="X999" s="53">
        <v>0</v>
      </c>
      <c r="Y999" s="53"/>
      <c r="Z999" s="53"/>
      <c r="AA999" s="53"/>
      <c r="AB999" s="53"/>
      <c r="AG999" t="str">
        <f t="shared" si="282"/>
        <v>Haverhill</v>
      </c>
      <c r="AH999" t="s">
        <v>2510</v>
      </c>
      <c r="AI999">
        <v>2</v>
      </c>
      <c r="AK999">
        <v>2</v>
      </c>
      <c r="AL999" s="91">
        <v>33</v>
      </c>
      <c r="AM999" s="93">
        <v>9</v>
      </c>
      <c r="AN999" s="93">
        <v>90</v>
      </c>
      <c r="AO999" s="96">
        <v>34820</v>
      </c>
      <c r="AP999" s="96">
        <f t="shared" si="274"/>
        <v>33009</v>
      </c>
      <c r="AQ999" t="s">
        <v>298</v>
      </c>
      <c r="AR999">
        <f t="shared" si="281"/>
        <v>3334820</v>
      </c>
      <c r="AX999" s="117"/>
    </row>
    <row r="1000" spans="1:50" ht="14" hidden="1" customHeight="1" outlineLevel="1" x14ac:dyDescent="0.2">
      <c r="A1000" t="s">
        <v>1160</v>
      </c>
      <c r="B1000" s="9" t="s">
        <v>184</v>
      </c>
      <c r="C1000" s="1">
        <f t="shared" si="275"/>
        <v>522</v>
      </c>
      <c r="D1000" s="7">
        <f>IF(N1000&gt;0, RANK(N1000,(N1000:P1000,Q1000:AE1000)),0)</f>
        <v>1</v>
      </c>
      <c r="E1000" s="7">
        <f>IF(O1000&gt;0,RANK(O1000,(N1000:P1000,Q1000:AE1000)),0)</f>
        <v>2</v>
      </c>
      <c r="F1000" s="7">
        <f t="shared" si="276"/>
        <v>0</v>
      </c>
      <c r="G1000" s="1">
        <f t="shared" si="272"/>
        <v>2</v>
      </c>
      <c r="H1000" s="2">
        <f t="shared" si="273"/>
        <v>3.8314176245210726E-3</v>
      </c>
      <c r="I1000" s="8"/>
      <c r="J1000" s="2">
        <f t="shared" si="277"/>
        <v>0.49233716475095785</v>
      </c>
      <c r="K1000" s="2">
        <f t="shared" si="278"/>
        <v>0.4885057471264368</v>
      </c>
      <c r="L1000" s="2">
        <f t="shared" si="279"/>
        <v>0</v>
      </c>
      <c r="M1000" s="2">
        <f t="shared" si="280"/>
        <v>1.9157088122605415E-2</v>
      </c>
      <c r="N1000" s="53">
        <v>257</v>
      </c>
      <c r="O1000" s="53">
        <v>255</v>
      </c>
      <c r="Q1000" s="53">
        <v>10</v>
      </c>
      <c r="X1000" s="53">
        <v>0</v>
      </c>
      <c r="Y1000" s="53"/>
      <c r="Z1000" s="53"/>
      <c r="AA1000" s="53"/>
      <c r="AB1000" s="53"/>
      <c r="AG1000" t="str">
        <f t="shared" si="282"/>
        <v>Hebron</v>
      </c>
      <c r="AH1000" t="s">
        <v>2510</v>
      </c>
      <c r="AI1000">
        <v>2</v>
      </c>
      <c r="AK1000">
        <v>2</v>
      </c>
      <c r="AL1000" s="91">
        <v>33</v>
      </c>
      <c r="AM1000" s="93">
        <v>9</v>
      </c>
      <c r="AN1000" s="93">
        <v>95</v>
      </c>
      <c r="AO1000" s="96">
        <v>35220</v>
      </c>
      <c r="AP1000" s="96">
        <f t="shared" si="274"/>
        <v>33009</v>
      </c>
      <c r="AQ1000" t="s">
        <v>298</v>
      </c>
      <c r="AR1000">
        <f t="shared" si="281"/>
        <v>3335220</v>
      </c>
      <c r="AX1000" s="117"/>
    </row>
    <row r="1001" spans="1:50" ht="14" hidden="1" customHeight="1" outlineLevel="1" x14ac:dyDescent="0.2">
      <c r="A1001" t="s">
        <v>1500</v>
      </c>
      <c r="B1001" s="9" t="s">
        <v>184</v>
      </c>
      <c r="C1001" s="1">
        <f t="shared" si="275"/>
        <v>2681</v>
      </c>
      <c r="D1001" s="7">
        <f>IF(N1001&gt;0, RANK(N1001,(N1001:P1001,Q1001:AE1001)),0)</f>
        <v>1</v>
      </c>
      <c r="E1001" s="7">
        <f>IF(O1001&gt;0,RANK(O1001,(N1001:P1001,Q1001:AE1001)),0)</f>
        <v>2</v>
      </c>
      <c r="F1001" s="7">
        <f t="shared" si="276"/>
        <v>0</v>
      </c>
      <c r="G1001" s="1">
        <f t="shared" si="272"/>
        <v>682</v>
      </c>
      <c r="H1001" s="2">
        <f t="shared" si="273"/>
        <v>0.25438269302499067</v>
      </c>
      <c r="I1001" s="8"/>
      <c r="J1001" s="2">
        <f t="shared" si="277"/>
        <v>0.61245803804550536</v>
      </c>
      <c r="K1001" s="2">
        <f t="shared" si="278"/>
        <v>0.35807534502051475</v>
      </c>
      <c r="L1001" s="2">
        <f t="shared" si="279"/>
        <v>0</v>
      </c>
      <c r="M1001" s="2">
        <f t="shared" si="280"/>
        <v>2.9466616933979894E-2</v>
      </c>
      <c r="N1001" s="53">
        <v>1642</v>
      </c>
      <c r="O1001" s="53">
        <v>960</v>
      </c>
      <c r="Q1001" s="53">
        <v>78</v>
      </c>
      <c r="X1001" s="53">
        <v>1</v>
      </c>
      <c r="Y1001" s="53"/>
      <c r="Z1001" s="53"/>
      <c r="AA1001" s="53"/>
      <c r="AB1001" s="53"/>
      <c r="AG1001" t="str">
        <f t="shared" si="282"/>
        <v>Henniker</v>
      </c>
      <c r="AH1001" t="s">
        <v>1814</v>
      </c>
      <c r="AI1001">
        <v>2</v>
      </c>
      <c r="AK1001">
        <v>2</v>
      </c>
      <c r="AL1001" s="91">
        <v>33</v>
      </c>
      <c r="AM1001" s="93">
        <v>13</v>
      </c>
      <c r="AN1001" s="93">
        <v>65</v>
      </c>
      <c r="AO1001" s="96">
        <v>35540</v>
      </c>
      <c r="AP1001" s="96">
        <f t="shared" si="274"/>
        <v>33013</v>
      </c>
      <c r="AQ1001" t="s">
        <v>298</v>
      </c>
      <c r="AR1001">
        <f t="shared" si="281"/>
        <v>3335540</v>
      </c>
      <c r="AX1001" s="117"/>
    </row>
    <row r="1002" spans="1:50" ht="14" hidden="1" customHeight="1" outlineLevel="1" x14ac:dyDescent="0.2">
      <c r="A1002" t="s">
        <v>644</v>
      </c>
      <c r="B1002" s="9" t="s">
        <v>184</v>
      </c>
      <c r="C1002" s="1">
        <f t="shared" si="275"/>
        <v>620</v>
      </c>
      <c r="D1002" s="7">
        <f>IF(N1002&gt;0, RANK(N1002,(N1002:P1002,Q1002:AE1002)),0)</f>
        <v>2</v>
      </c>
      <c r="E1002" s="7">
        <f>IF(O1002&gt;0,RANK(O1002,(N1002:P1002,Q1002:AE1002)),0)</f>
        <v>1</v>
      </c>
      <c r="F1002" s="7">
        <f t="shared" si="276"/>
        <v>0</v>
      </c>
      <c r="G1002" s="1">
        <f t="shared" si="272"/>
        <v>76</v>
      </c>
      <c r="H1002" s="2">
        <f t="shared" si="273"/>
        <v>0.12258064516129032</v>
      </c>
      <c r="I1002" s="8"/>
      <c r="J1002" s="2">
        <f t="shared" si="277"/>
        <v>0.42258064516129035</v>
      </c>
      <c r="K1002" s="2">
        <f t="shared" si="278"/>
        <v>0.54516129032258065</v>
      </c>
      <c r="L1002" s="2">
        <f t="shared" si="279"/>
        <v>0</v>
      </c>
      <c r="M1002" s="2">
        <f t="shared" si="280"/>
        <v>3.2258064516129004E-2</v>
      </c>
      <c r="N1002" s="53">
        <v>262</v>
      </c>
      <c r="O1002" s="53">
        <v>338</v>
      </c>
      <c r="Q1002" s="53">
        <v>18</v>
      </c>
      <c r="X1002" s="53">
        <v>2</v>
      </c>
      <c r="Y1002" s="53"/>
      <c r="Z1002" s="53"/>
      <c r="AA1002" s="53"/>
      <c r="AB1002" s="53"/>
      <c r="AG1002" t="str">
        <f t="shared" si="282"/>
        <v>Hill</v>
      </c>
      <c r="AH1002" t="s">
        <v>1814</v>
      </c>
      <c r="AI1002">
        <v>2</v>
      </c>
      <c r="AK1002">
        <v>2</v>
      </c>
      <c r="AL1002" s="91">
        <v>33</v>
      </c>
      <c r="AM1002" s="93">
        <v>13</v>
      </c>
      <c r="AN1002" s="93">
        <v>70</v>
      </c>
      <c r="AO1002" s="96">
        <v>35860</v>
      </c>
      <c r="AP1002" s="96">
        <f t="shared" si="274"/>
        <v>33013</v>
      </c>
      <c r="AQ1002" t="s">
        <v>298</v>
      </c>
      <c r="AR1002">
        <f t="shared" si="281"/>
        <v>3335860</v>
      </c>
      <c r="AX1002" s="117"/>
    </row>
    <row r="1003" spans="1:50" ht="14" hidden="1" customHeight="1" outlineLevel="1" x14ac:dyDescent="0.2">
      <c r="A1003" t="s">
        <v>399</v>
      </c>
      <c r="B1003" s="9" t="s">
        <v>184</v>
      </c>
      <c r="C1003" s="1">
        <f t="shared" si="275"/>
        <v>3237</v>
      </c>
      <c r="D1003" s="7">
        <f>IF(N1003&gt;0, RANK(N1003,(N1003:P1003,Q1003:AE1003)),0)</f>
        <v>1</v>
      </c>
      <c r="E1003" s="7">
        <f>IF(O1003&gt;0,RANK(O1003,(N1003:P1003,Q1003:AE1003)),0)</f>
        <v>2</v>
      </c>
      <c r="F1003" s="7">
        <f t="shared" si="276"/>
        <v>0</v>
      </c>
      <c r="G1003" s="1">
        <f t="shared" si="272"/>
        <v>65</v>
      </c>
      <c r="H1003" s="2">
        <f t="shared" si="273"/>
        <v>2.0080321285140562E-2</v>
      </c>
      <c r="I1003" s="8"/>
      <c r="J1003" s="2">
        <f t="shared" si="277"/>
        <v>0.48965091133765831</v>
      </c>
      <c r="K1003" s="2">
        <f t="shared" si="278"/>
        <v>0.46957059005251778</v>
      </c>
      <c r="L1003" s="2">
        <f t="shared" si="279"/>
        <v>0</v>
      </c>
      <c r="M1003" s="2">
        <f t="shared" si="280"/>
        <v>4.0778498609823854E-2</v>
      </c>
      <c r="N1003" s="53">
        <v>1585</v>
      </c>
      <c r="O1003" s="53">
        <v>1520</v>
      </c>
      <c r="Q1003" s="53">
        <v>132</v>
      </c>
      <c r="X1003" s="53">
        <v>0</v>
      </c>
      <c r="Y1003" s="53"/>
      <c r="Z1003" s="53"/>
      <c r="AA1003" s="53"/>
      <c r="AB1003" s="53"/>
      <c r="AG1003" t="str">
        <f t="shared" si="282"/>
        <v>Hillsborough</v>
      </c>
      <c r="AH1003" t="s">
        <v>399</v>
      </c>
      <c r="AI1003">
        <v>2</v>
      </c>
      <c r="AK1003">
        <v>2</v>
      </c>
      <c r="AL1003" s="91">
        <v>33</v>
      </c>
      <c r="AM1003" s="93">
        <v>11</v>
      </c>
      <c r="AN1003" s="93">
        <v>60</v>
      </c>
      <c r="AO1003" s="96">
        <v>36180</v>
      </c>
      <c r="AP1003" s="96">
        <f t="shared" si="274"/>
        <v>33011</v>
      </c>
      <c r="AQ1003" t="s">
        <v>298</v>
      </c>
      <c r="AR1003">
        <f t="shared" si="281"/>
        <v>3336180</v>
      </c>
      <c r="AX1003" s="117"/>
    </row>
    <row r="1004" spans="1:50" ht="14" hidden="1" customHeight="1" outlineLevel="1" x14ac:dyDescent="0.2">
      <c r="A1004" t="s">
        <v>1390</v>
      </c>
      <c r="B1004" s="9" t="s">
        <v>184</v>
      </c>
      <c r="C1004" s="1">
        <f t="shared" si="275"/>
        <v>1857</v>
      </c>
      <c r="D1004" s="7">
        <f>IF(N1004&gt;0, RANK(N1004,(N1004:P1004,Q1004:AE1004)),0)</f>
        <v>1</v>
      </c>
      <c r="E1004" s="7">
        <f>IF(O1004&gt;0,RANK(O1004,(N1004:P1004,Q1004:AE1004)),0)</f>
        <v>2</v>
      </c>
      <c r="F1004" s="7">
        <f t="shared" si="276"/>
        <v>0</v>
      </c>
      <c r="G1004" s="1">
        <f t="shared" si="272"/>
        <v>472</v>
      </c>
      <c r="H1004" s="2">
        <f t="shared" si="273"/>
        <v>0.25417339795368876</v>
      </c>
      <c r="I1004" s="8"/>
      <c r="J1004" s="2">
        <f t="shared" si="277"/>
        <v>0.61335487345180395</v>
      </c>
      <c r="K1004" s="2">
        <f t="shared" si="278"/>
        <v>0.35918147549811524</v>
      </c>
      <c r="L1004" s="2">
        <f t="shared" si="279"/>
        <v>0</v>
      </c>
      <c r="M1004" s="2">
        <f t="shared" si="280"/>
        <v>2.7463651050080806E-2</v>
      </c>
      <c r="N1004" s="53">
        <v>1139</v>
      </c>
      <c r="O1004" s="53">
        <v>667</v>
      </c>
      <c r="Q1004" s="53">
        <v>51</v>
      </c>
      <c r="X1004" s="53">
        <v>0</v>
      </c>
      <c r="Y1004" s="53"/>
      <c r="Z1004" s="53"/>
      <c r="AA1004" s="53"/>
      <c r="AB1004" s="53"/>
      <c r="AG1004" t="str">
        <f t="shared" si="282"/>
        <v>Hinsdale</v>
      </c>
      <c r="AH1004" t="s">
        <v>1703</v>
      </c>
      <c r="AI1004">
        <v>2</v>
      </c>
      <c r="AK1004">
        <v>2</v>
      </c>
      <c r="AL1004" s="91">
        <v>33</v>
      </c>
      <c r="AM1004" s="93">
        <v>5</v>
      </c>
      <c r="AN1004" s="93">
        <v>35</v>
      </c>
      <c r="AO1004" s="96">
        <v>36660</v>
      </c>
      <c r="AP1004" s="96">
        <f t="shared" si="274"/>
        <v>33005</v>
      </c>
      <c r="AQ1004" t="s">
        <v>298</v>
      </c>
      <c r="AR1004">
        <f t="shared" si="281"/>
        <v>3336660</v>
      </c>
      <c r="AX1004" s="117"/>
    </row>
    <row r="1005" spans="1:50" ht="14" hidden="1" customHeight="1" outlineLevel="1" x14ac:dyDescent="0.2">
      <c r="A1005" t="s">
        <v>772</v>
      </c>
      <c r="B1005" s="9" t="s">
        <v>184</v>
      </c>
      <c r="C1005" s="1">
        <f t="shared" si="275"/>
        <v>1483</v>
      </c>
      <c r="D1005" s="7">
        <f>IF(N1005&gt;0, RANK(N1005,(N1005:P1005,Q1005:AE1005)),0)</f>
        <v>1</v>
      </c>
      <c r="E1005" s="7">
        <f>IF(O1005&gt;0,RANK(O1005,(N1005:P1005,Q1005:AE1005)),0)</f>
        <v>2</v>
      </c>
      <c r="F1005" s="7">
        <f t="shared" si="276"/>
        <v>0</v>
      </c>
      <c r="G1005" s="1">
        <f t="shared" ref="G1005:G1068" si="283">IF(C1005&gt;0,MAX(N1005:P1005)-LARGE(N1005:P1005,2),0)</f>
        <v>354</v>
      </c>
      <c r="H1005" s="2">
        <f t="shared" ref="H1005:H1068" si="284">IF(C1005&gt;0,G1005/C1005,0)</f>
        <v>0.23870532703978423</v>
      </c>
      <c r="I1005" s="8"/>
      <c r="J1005" s="2">
        <f t="shared" si="277"/>
        <v>0.61159811193526636</v>
      </c>
      <c r="K1005" s="2">
        <f t="shared" si="278"/>
        <v>0.37289278489548211</v>
      </c>
      <c r="L1005" s="2">
        <f t="shared" si="279"/>
        <v>0</v>
      </c>
      <c r="M1005" s="2">
        <f t="shared" si="280"/>
        <v>1.5509103169251526E-2</v>
      </c>
      <c r="N1005" s="53">
        <v>907</v>
      </c>
      <c r="O1005" s="53">
        <v>553</v>
      </c>
      <c r="Q1005" s="53">
        <v>23</v>
      </c>
      <c r="X1005" s="53">
        <v>0</v>
      </c>
      <c r="Y1005" s="53"/>
      <c r="Z1005" s="53"/>
      <c r="AA1005" s="53"/>
      <c r="AB1005" s="53"/>
      <c r="AG1005" t="str">
        <f t="shared" si="282"/>
        <v>Holderness</v>
      </c>
      <c r="AH1005" t="s">
        <v>2510</v>
      </c>
      <c r="AI1005">
        <v>2</v>
      </c>
      <c r="AK1005">
        <v>2</v>
      </c>
      <c r="AL1005" s="91">
        <v>33</v>
      </c>
      <c r="AM1005" s="93">
        <v>9</v>
      </c>
      <c r="AN1005" s="93">
        <v>100</v>
      </c>
      <c r="AO1005" s="96">
        <v>36900</v>
      </c>
      <c r="AP1005" s="96">
        <f t="shared" si="274"/>
        <v>33009</v>
      </c>
      <c r="AQ1005" t="s">
        <v>298</v>
      </c>
      <c r="AR1005">
        <f t="shared" si="281"/>
        <v>3336900</v>
      </c>
      <c r="AX1005" s="117"/>
    </row>
    <row r="1006" spans="1:50" ht="14" hidden="1" customHeight="1" outlineLevel="1" x14ac:dyDescent="0.2">
      <c r="A1006" t="s">
        <v>530</v>
      </c>
      <c r="B1006" s="9" t="s">
        <v>184</v>
      </c>
      <c r="C1006" s="1">
        <f t="shared" si="275"/>
        <v>5808</v>
      </c>
      <c r="D1006" s="7">
        <f>IF(N1006&gt;0, RANK(N1006,(N1006:P1006,Q1006:AE1006)),0)</f>
        <v>1</v>
      </c>
      <c r="E1006" s="7">
        <f>IF(O1006&gt;0,RANK(O1006,(N1006:P1006,Q1006:AE1006)),0)</f>
        <v>2</v>
      </c>
      <c r="F1006" s="7">
        <f t="shared" si="276"/>
        <v>0</v>
      </c>
      <c r="G1006" s="1">
        <f t="shared" si="283"/>
        <v>971</v>
      </c>
      <c r="H1006" s="2">
        <f t="shared" si="284"/>
        <v>0.1671831955922865</v>
      </c>
      <c r="I1006" s="8"/>
      <c r="J1006" s="2">
        <f t="shared" si="277"/>
        <v>0.57386363636363635</v>
      </c>
      <c r="K1006" s="2">
        <f t="shared" si="278"/>
        <v>0.40668044077134985</v>
      </c>
      <c r="L1006" s="2">
        <f t="shared" si="279"/>
        <v>0</v>
      </c>
      <c r="M1006" s="2">
        <f t="shared" si="280"/>
        <v>1.9455922865013797E-2</v>
      </c>
      <c r="N1006" s="53">
        <v>3333</v>
      </c>
      <c r="O1006" s="53">
        <v>2362</v>
      </c>
      <c r="Q1006" s="53">
        <v>110</v>
      </c>
      <c r="X1006" s="53">
        <v>3</v>
      </c>
      <c r="Y1006" s="53"/>
      <c r="Z1006" s="53"/>
      <c r="AA1006" s="53"/>
      <c r="AB1006" s="53"/>
      <c r="AG1006" t="str">
        <f t="shared" si="282"/>
        <v>Hollis</v>
      </c>
      <c r="AH1006" t="s">
        <v>399</v>
      </c>
      <c r="AI1006">
        <v>2</v>
      </c>
      <c r="AK1006">
        <v>2</v>
      </c>
      <c r="AL1006" s="91">
        <v>33</v>
      </c>
      <c r="AM1006" s="93">
        <v>11</v>
      </c>
      <c r="AN1006" s="93">
        <v>65</v>
      </c>
      <c r="AO1006" s="96">
        <v>37140</v>
      </c>
      <c r="AP1006" s="96">
        <f t="shared" si="274"/>
        <v>33011</v>
      </c>
      <c r="AQ1006" t="s">
        <v>298</v>
      </c>
      <c r="AR1006">
        <f t="shared" si="281"/>
        <v>3337140</v>
      </c>
      <c r="AX1006" s="117"/>
    </row>
    <row r="1007" spans="1:50" ht="14" hidden="1" customHeight="1" outlineLevel="1" x14ac:dyDescent="0.2">
      <c r="A1007" t="s">
        <v>531</v>
      </c>
      <c r="B1007" s="9" t="s">
        <v>184</v>
      </c>
      <c r="C1007" s="1">
        <f t="shared" si="275"/>
        <v>8530</v>
      </c>
      <c r="D1007" s="7">
        <f>IF(N1007&gt;0, RANK(N1007,(N1007:P1007,Q1007:AE1007)),0)</f>
        <v>1</v>
      </c>
      <c r="E1007" s="7">
        <f>IF(O1007&gt;0,RANK(O1007,(N1007:P1007,Q1007:AE1007)),0)</f>
        <v>2</v>
      </c>
      <c r="F1007" s="7">
        <f t="shared" si="276"/>
        <v>0</v>
      </c>
      <c r="G1007" s="1">
        <f t="shared" si="283"/>
        <v>501</v>
      </c>
      <c r="H1007" s="2">
        <f t="shared" si="284"/>
        <v>5.8733880422039857E-2</v>
      </c>
      <c r="I1007" s="8"/>
      <c r="J1007" s="2">
        <f t="shared" si="277"/>
        <v>0.52028135990621338</v>
      </c>
      <c r="K1007" s="2">
        <f t="shared" si="278"/>
        <v>0.46154747948417352</v>
      </c>
      <c r="L1007" s="2">
        <f t="shared" si="279"/>
        <v>0</v>
      </c>
      <c r="M1007" s="2">
        <f t="shared" si="280"/>
        <v>1.8171160609613102E-2</v>
      </c>
      <c r="N1007" s="53">
        <v>4438</v>
      </c>
      <c r="O1007" s="53">
        <v>3937</v>
      </c>
      <c r="Q1007" s="53">
        <v>150</v>
      </c>
      <c r="X1007" s="53">
        <v>5</v>
      </c>
      <c r="Y1007" s="53"/>
      <c r="Z1007" s="53"/>
      <c r="AA1007" s="53"/>
      <c r="AB1007" s="53"/>
      <c r="AG1007" t="str">
        <f t="shared" si="282"/>
        <v>Hooksett</v>
      </c>
      <c r="AH1007" t="s">
        <v>1814</v>
      </c>
      <c r="AI1007">
        <v>1</v>
      </c>
      <c r="AK1007">
        <v>2</v>
      </c>
      <c r="AL1007" s="91">
        <v>33</v>
      </c>
      <c r="AM1007" s="93">
        <v>13</v>
      </c>
      <c r="AN1007" s="93">
        <v>75</v>
      </c>
      <c r="AO1007" s="96">
        <v>37300</v>
      </c>
      <c r="AP1007" s="96">
        <f t="shared" si="274"/>
        <v>33013</v>
      </c>
      <c r="AQ1007" t="s">
        <v>298</v>
      </c>
      <c r="AR1007">
        <f t="shared" si="281"/>
        <v>3337300</v>
      </c>
      <c r="AX1007" s="117"/>
    </row>
    <row r="1008" spans="1:50" ht="14" hidden="1" customHeight="1" outlineLevel="1" x14ac:dyDescent="0.2">
      <c r="A1008" s="9" t="s">
        <v>225</v>
      </c>
      <c r="B1008" s="9" t="s">
        <v>184</v>
      </c>
      <c r="C1008" s="1">
        <f t="shared" si="275"/>
        <v>4161</v>
      </c>
      <c r="D1008" s="7">
        <f>IF(N1008&gt;0, RANK(N1008,(N1008:P1008,Q1008:AE1008)),0)</f>
        <v>1</v>
      </c>
      <c r="E1008" s="7">
        <f>IF(O1008&gt;0,RANK(O1008,(N1008:P1008,Q1008:AE1008)),0)</f>
        <v>2</v>
      </c>
      <c r="F1008" s="7">
        <f t="shared" si="276"/>
        <v>0</v>
      </c>
      <c r="G1008" s="1">
        <f t="shared" si="283"/>
        <v>1542</v>
      </c>
      <c r="H1008" s="2">
        <f t="shared" si="284"/>
        <v>0.37058399423215571</v>
      </c>
      <c r="I1008" s="8"/>
      <c r="J1008" s="2">
        <f t="shared" si="277"/>
        <v>0.67700072098053354</v>
      </c>
      <c r="K1008" s="2">
        <f t="shared" si="278"/>
        <v>0.30641672674837778</v>
      </c>
      <c r="L1008" s="2">
        <f t="shared" si="279"/>
        <v>0</v>
      </c>
      <c r="M1008" s="2">
        <f t="shared" si="280"/>
        <v>1.658255227108868E-2</v>
      </c>
      <c r="N1008" s="53">
        <v>2817</v>
      </c>
      <c r="O1008" s="53">
        <v>1275</v>
      </c>
      <c r="Q1008" s="53">
        <v>66</v>
      </c>
      <c r="X1008" s="53">
        <v>3</v>
      </c>
      <c r="Y1008" s="53"/>
      <c r="Z1008" s="53"/>
      <c r="AA1008" s="53"/>
      <c r="AB1008" s="53"/>
      <c r="AG1008" t="str">
        <f t="shared" si="282"/>
        <v>Hopkinton</v>
      </c>
      <c r="AH1008" t="s">
        <v>1814</v>
      </c>
      <c r="AI1008">
        <v>2</v>
      </c>
      <c r="AK1008">
        <v>2</v>
      </c>
      <c r="AL1008" s="91">
        <v>33</v>
      </c>
      <c r="AM1008" s="93">
        <v>13</v>
      </c>
      <c r="AN1008" s="93">
        <v>80</v>
      </c>
      <c r="AO1008" s="96">
        <v>37540</v>
      </c>
      <c r="AP1008" s="96">
        <f t="shared" ref="AP1008:AP1071" si="285">AL1008*1000+AM1008</f>
        <v>33013</v>
      </c>
      <c r="AQ1008" t="s">
        <v>298</v>
      </c>
      <c r="AR1008">
        <f t="shared" si="281"/>
        <v>3337540</v>
      </c>
      <c r="AX1008" s="117"/>
    </row>
    <row r="1009" spans="1:50" ht="14" hidden="1" customHeight="1" outlineLevel="1" x14ac:dyDescent="0.2">
      <c r="A1009" t="s">
        <v>783</v>
      </c>
      <c r="B1009" s="9" t="s">
        <v>184</v>
      </c>
      <c r="C1009" s="1">
        <f t="shared" si="275"/>
        <v>14401</v>
      </c>
      <c r="D1009" s="7">
        <f>IF(N1009&gt;0, RANK(N1009,(N1009:P1009,Q1009:AE1009)),0)</f>
        <v>1</v>
      </c>
      <c r="E1009" s="7">
        <f>IF(O1009&gt;0,RANK(O1009,(N1009:P1009,Q1009:AE1009)),0)</f>
        <v>2</v>
      </c>
      <c r="F1009" s="7">
        <f t="shared" si="276"/>
        <v>0</v>
      </c>
      <c r="G1009" s="1">
        <f t="shared" si="283"/>
        <v>396</v>
      </c>
      <c r="H1009" s="2">
        <f t="shared" si="284"/>
        <v>2.7498090410388167E-2</v>
      </c>
      <c r="I1009" s="8"/>
      <c r="J1009" s="2">
        <f t="shared" si="277"/>
        <v>0.50302062356780775</v>
      </c>
      <c r="K1009" s="2">
        <f t="shared" si="278"/>
        <v>0.4755225331574196</v>
      </c>
      <c r="L1009" s="2">
        <f t="shared" si="279"/>
        <v>0</v>
      </c>
      <c r="M1009" s="2">
        <f t="shared" si="280"/>
        <v>2.1456843274772652E-2</v>
      </c>
      <c r="N1009" s="53">
        <v>7244</v>
      </c>
      <c r="O1009" s="53">
        <v>6848</v>
      </c>
      <c r="Q1009" s="53">
        <v>305</v>
      </c>
      <c r="X1009" s="53">
        <v>4</v>
      </c>
      <c r="Y1009" s="53"/>
      <c r="Z1009" s="53"/>
      <c r="AA1009" s="53"/>
      <c r="AB1009" s="53"/>
      <c r="AG1009" t="str">
        <f t="shared" si="282"/>
        <v>Hudson</v>
      </c>
      <c r="AH1009" t="s">
        <v>399</v>
      </c>
      <c r="AI1009">
        <v>2</v>
      </c>
      <c r="AK1009">
        <v>2</v>
      </c>
      <c r="AL1009" s="91">
        <v>33</v>
      </c>
      <c r="AM1009" s="93">
        <v>11</v>
      </c>
      <c r="AN1009" s="93">
        <v>70</v>
      </c>
      <c r="AO1009" s="96">
        <v>37940</v>
      </c>
      <c r="AP1009" s="96">
        <f t="shared" si="285"/>
        <v>33011</v>
      </c>
      <c r="AQ1009" t="s">
        <v>298</v>
      </c>
      <c r="AR1009">
        <f t="shared" si="281"/>
        <v>3337940</v>
      </c>
      <c r="AX1009" s="117"/>
    </row>
    <row r="1010" spans="1:50" ht="14" hidden="1" customHeight="1" outlineLevel="1" x14ac:dyDescent="0.2">
      <c r="A1010" t="s">
        <v>2169</v>
      </c>
      <c r="B1010" s="9" t="s">
        <v>184</v>
      </c>
      <c r="C1010" s="1">
        <f t="shared" si="275"/>
        <v>787</v>
      </c>
      <c r="D1010" s="7">
        <f>IF(N1010&gt;0, RANK(N1010,(N1010:P1010,Q1010:AE1010)),0)</f>
        <v>1</v>
      </c>
      <c r="E1010" s="7">
        <f>IF(O1010&gt;0,RANK(O1010,(N1010:P1010,Q1010:AE1010)),0)</f>
        <v>2</v>
      </c>
      <c r="F1010" s="7">
        <f t="shared" si="276"/>
        <v>0</v>
      </c>
      <c r="G1010" s="1">
        <f t="shared" si="283"/>
        <v>372</v>
      </c>
      <c r="H1010" s="2">
        <f t="shared" si="284"/>
        <v>0.47268106734434562</v>
      </c>
      <c r="I1010" s="8"/>
      <c r="J1010" s="2">
        <f t="shared" si="277"/>
        <v>0.73316391359593391</v>
      </c>
      <c r="K1010" s="2">
        <f t="shared" si="278"/>
        <v>0.2604828462515883</v>
      </c>
      <c r="L1010" s="2">
        <f t="shared" si="279"/>
        <v>0</v>
      </c>
      <c r="M1010" s="2">
        <f t="shared" si="280"/>
        <v>6.3532401524777904E-3</v>
      </c>
      <c r="N1010" s="53">
        <v>577</v>
      </c>
      <c r="O1010" s="53">
        <v>205</v>
      </c>
      <c r="Q1010" s="53">
        <v>5</v>
      </c>
      <c r="X1010" s="53">
        <v>0</v>
      </c>
      <c r="Y1010" s="53"/>
      <c r="Z1010" s="53"/>
      <c r="AA1010" s="53"/>
      <c r="AB1010" s="53"/>
      <c r="AG1010" t="str">
        <f t="shared" si="282"/>
        <v>Jackson</v>
      </c>
      <c r="AH1010" t="s">
        <v>203</v>
      </c>
      <c r="AI1010">
        <v>1</v>
      </c>
      <c r="AK1010">
        <v>2</v>
      </c>
      <c r="AL1010" s="91">
        <v>33</v>
      </c>
      <c r="AM1010" s="93">
        <v>3</v>
      </c>
      <c r="AN1010" s="93">
        <v>55</v>
      </c>
      <c r="AO1010" s="96">
        <v>38260</v>
      </c>
      <c r="AP1010" s="96">
        <f t="shared" si="285"/>
        <v>33003</v>
      </c>
      <c r="AQ1010" t="s">
        <v>298</v>
      </c>
      <c r="AR1010">
        <f t="shared" si="281"/>
        <v>3338260</v>
      </c>
      <c r="AX1010" s="117"/>
    </row>
    <row r="1011" spans="1:50" ht="14" hidden="1" customHeight="1" outlineLevel="1" x14ac:dyDescent="0.2">
      <c r="A1011" t="s">
        <v>156</v>
      </c>
      <c r="B1011" s="9" t="s">
        <v>184</v>
      </c>
      <c r="C1011" s="1">
        <f t="shared" si="275"/>
        <v>3000</v>
      </c>
      <c r="D1011" s="7">
        <f>IF(N1011&gt;0, RANK(N1011,(N1011:P1011,Q1011:AE1011)),0)</f>
        <v>1</v>
      </c>
      <c r="E1011" s="7">
        <f>IF(O1011&gt;0,RANK(O1011,(N1011:P1011,Q1011:AE1011)),0)</f>
        <v>2</v>
      </c>
      <c r="F1011" s="7">
        <f t="shared" si="276"/>
        <v>0</v>
      </c>
      <c r="G1011" s="1">
        <f t="shared" si="283"/>
        <v>427</v>
      </c>
      <c r="H1011" s="2">
        <f t="shared" si="284"/>
        <v>0.14233333333333334</v>
      </c>
      <c r="I1011" s="8"/>
      <c r="J1011" s="2">
        <f t="shared" si="277"/>
        <v>0.55900000000000005</v>
      </c>
      <c r="K1011" s="2">
        <f t="shared" si="278"/>
        <v>0.41666666666666669</v>
      </c>
      <c r="L1011" s="2">
        <f t="shared" si="279"/>
        <v>0</v>
      </c>
      <c r="M1011" s="2">
        <f t="shared" si="280"/>
        <v>2.4333333333333262E-2</v>
      </c>
      <c r="N1011" s="53">
        <v>1677</v>
      </c>
      <c r="O1011" s="53">
        <v>1250</v>
      </c>
      <c r="Q1011" s="53">
        <v>72</v>
      </c>
      <c r="X1011" s="53">
        <v>1</v>
      </c>
      <c r="Y1011" s="53"/>
      <c r="Z1011" s="53"/>
      <c r="AA1011" s="53"/>
      <c r="AB1011" s="53"/>
      <c r="AG1011" t="str">
        <f t="shared" si="282"/>
        <v>Jaffrey</v>
      </c>
      <c r="AH1011" t="s">
        <v>1703</v>
      </c>
      <c r="AI1011">
        <v>2</v>
      </c>
      <c r="AK1011">
        <v>2</v>
      </c>
      <c r="AL1011" s="91">
        <v>33</v>
      </c>
      <c r="AM1011" s="93">
        <v>5</v>
      </c>
      <c r="AN1011" s="93">
        <v>40</v>
      </c>
      <c r="AO1011" s="96">
        <v>38500</v>
      </c>
      <c r="AP1011" s="96">
        <f t="shared" si="285"/>
        <v>33005</v>
      </c>
      <c r="AQ1011" t="s">
        <v>298</v>
      </c>
      <c r="AR1011">
        <f t="shared" si="281"/>
        <v>3338500</v>
      </c>
      <c r="AX1011" s="117"/>
    </row>
    <row r="1012" spans="1:50" ht="14" hidden="1" customHeight="1" outlineLevel="1" x14ac:dyDescent="0.2">
      <c r="A1012" s="9" t="s">
        <v>1259</v>
      </c>
      <c r="B1012" s="9" t="s">
        <v>184</v>
      </c>
      <c r="C1012" s="1">
        <f t="shared" si="275"/>
        <v>649</v>
      </c>
      <c r="D1012" s="7">
        <f>IF(N1012&gt;0, RANK(N1012,(N1012:P1012,Q1012:AE1012)),0)</f>
        <v>2</v>
      </c>
      <c r="E1012" s="7">
        <f>IF(O1012&gt;0,RANK(O1012,(N1012:P1012,Q1012:AE1012)),0)</f>
        <v>1</v>
      </c>
      <c r="F1012" s="7">
        <f t="shared" si="276"/>
        <v>0</v>
      </c>
      <c r="G1012" s="1">
        <f t="shared" si="283"/>
        <v>29</v>
      </c>
      <c r="H1012" s="2">
        <f t="shared" si="284"/>
        <v>4.4684129429892139E-2</v>
      </c>
      <c r="I1012" s="8"/>
      <c r="J1012" s="2">
        <f t="shared" si="277"/>
        <v>0.46533127889060094</v>
      </c>
      <c r="K1012" s="2">
        <f t="shared" si="278"/>
        <v>0.51001540832049308</v>
      </c>
      <c r="L1012" s="2">
        <f t="shared" si="279"/>
        <v>0</v>
      </c>
      <c r="M1012" s="2">
        <f t="shared" si="280"/>
        <v>2.4653312788905923E-2</v>
      </c>
      <c r="N1012" s="53">
        <v>302</v>
      </c>
      <c r="O1012" s="53">
        <v>331</v>
      </c>
      <c r="Q1012" s="53">
        <v>16</v>
      </c>
      <c r="X1012" s="53">
        <v>0</v>
      </c>
      <c r="Y1012" s="53"/>
      <c r="Z1012" s="53"/>
      <c r="AA1012" s="53"/>
      <c r="AB1012" s="53"/>
      <c r="AG1012" t="str">
        <f t="shared" si="282"/>
        <v>Jefferson</v>
      </c>
      <c r="AH1012" t="s">
        <v>872</v>
      </c>
      <c r="AI1012">
        <v>2</v>
      </c>
      <c r="AK1012">
        <v>2</v>
      </c>
      <c r="AL1012" s="91">
        <v>33</v>
      </c>
      <c r="AM1012" s="93">
        <v>7</v>
      </c>
      <c r="AN1012" s="93">
        <v>110</v>
      </c>
      <c r="AO1012" s="96">
        <v>38820</v>
      </c>
      <c r="AP1012" s="96">
        <f t="shared" si="285"/>
        <v>33007</v>
      </c>
      <c r="AQ1012" t="s">
        <v>298</v>
      </c>
      <c r="AR1012">
        <f t="shared" si="281"/>
        <v>3338820</v>
      </c>
      <c r="AX1012" s="117"/>
    </row>
    <row r="1013" spans="1:50" ht="14" hidden="1" customHeight="1" outlineLevel="1" x14ac:dyDescent="0.2">
      <c r="A1013" t="s">
        <v>555</v>
      </c>
      <c r="B1013" s="9" t="s">
        <v>184</v>
      </c>
      <c r="C1013" s="1">
        <f t="shared" si="275"/>
        <v>12706</v>
      </c>
      <c r="D1013" s="7">
        <f>IF(N1013&gt;0, RANK(N1013,(N1013:P1013,Q1013:AE1013)),0)</f>
        <v>1</v>
      </c>
      <c r="E1013" s="7">
        <f>IF(O1013&gt;0,RANK(O1013,(N1013:P1013,Q1013:AE1013)),0)</f>
        <v>2</v>
      </c>
      <c r="F1013" s="7">
        <f t="shared" si="276"/>
        <v>0</v>
      </c>
      <c r="G1013" s="1">
        <f t="shared" si="283"/>
        <v>5898</v>
      </c>
      <c r="H1013" s="2">
        <f t="shared" si="284"/>
        <v>0.46419014638753348</v>
      </c>
      <c r="I1013" s="8"/>
      <c r="J1013" s="2">
        <f t="shared" si="277"/>
        <v>0.71832205257358728</v>
      </c>
      <c r="K1013" s="2">
        <f t="shared" si="278"/>
        <v>0.25413190618605386</v>
      </c>
      <c r="L1013" s="2">
        <f t="shared" si="279"/>
        <v>0</v>
      </c>
      <c r="M1013" s="2">
        <f t="shared" si="280"/>
        <v>2.7546041240358865E-2</v>
      </c>
      <c r="N1013" s="53">
        <v>9127</v>
      </c>
      <c r="O1013" s="53">
        <v>3229</v>
      </c>
      <c r="Q1013" s="53">
        <v>336</v>
      </c>
      <c r="X1013" s="53">
        <v>14</v>
      </c>
      <c r="Y1013" s="53"/>
      <c r="Z1013" s="53"/>
      <c r="AA1013" s="53"/>
      <c r="AB1013" s="53"/>
      <c r="AG1013" t="str">
        <f t="shared" si="282"/>
        <v>Keene</v>
      </c>
      <c r="AH1013" t="s">
        <v>1703</v>
      </c>
      <c r="AI1013">
        <v>2</v>
      </c>
      <c r="AK1013">
        <v>2</v>
      </c>
      <c r="AL1013" s="91">
        <v>33</v>
      </c>
      <c r="AM1013" s="93">
        <v>5</v>
      </c>
      <c r="AN1013" s="93">
        <v>45</v>
      </c>
      <c r="AO1013" s="96">
        <v>39300</v>
      </c>
      <c r="AP1013" s="96">
        <f t="shared" si="285"/>
        <v>33005</v>
      </c>
      <c r="AQ1013" t="s">
        <v>1921</v>
      </c>
      <c r="AR1013">
        <f t="shared" si="281"/>
        <v>3339300</v>
      </c>
      <c r="AX1013" s="117"/>
    </row>
    <row r="1014" spans="1:50" ht="14" hidden="1" customHeight="1" outlineLevel="1" x14ac:dyDescent="0.2">
      <c r="A1014" t="s">
        <v>2102</v>
      </c>
      <c r="B1014" s="9" t="s">
        <v>184</v>
      </c>
      <c r="C1014" s="1">
        <f t="shared" si="275"/>
        <v>1537</v>
      </c>
      <c r="D1014" s="7">
        <f>IF(N1014&gt;0, RANK(N1014,(N1014:P1014,Q1014:AE1014)),0)</f>
        <v>1</v>
      </c>
      <c r="E1014" s="7">
        <f>IF(O1014&gt;0,RANK(O1014,(N1014:P1014,Q1014:AE1014)),0)</f>
        <v>2</v>
      </c>
      <c r="F1014" s="7">
        <f t="shared" si="276"/>
        <v>0</v>
      </c>
      <c r="G1014" s="1">
        <f t="shared" si="283"/>
        <v>155</v>
      </c>
      <c r="H1014" s="2">
        <f t="shared" si="284"/>
        <v>0.10084580351333768</v>
      </c>
      <c r="I1014" s="8"/>
      <c r="J1014" s="2">
        <f t="shared" si="277"/>
        <v>0.53936239427456079</v>
      </c>
      <c r="K1014" s="2">
        <f t="shared" si="278"/>
        <v>0.43851659076122318</v>
      </c>
      <c r="L1014" s="2">
        <f t="shared" si="279"/>
        <v>0</v>
      </c>
      <c r="M1014" s="2">
        <f t="shared" si="280"/>
        <v>2.2121014964216035E-2</v>
      </c>
      <c r="N1014" s="53">
        <v>829</v>
      </c>
      <c r="O1014" s="53">
        <v>674</v>
      </c>
      <c r="Q1014" s="53">
        <v>33</v>
      </c>
      <c r="X1014" s="53">
        <v>1</v>
      </c>
      <c r="Y1014" s="53"/>
      <c r="Z1014" s="53"/>
      <c r="AA1014" s="53"/>
      <c r="AB1014" s="53"/>
      <c r="AG1014" t="str">
        <f t="shared" si="282"/>
        <v>Kensington</v>
      </c>
      <c r="AH1014" t="s">
        <v>269</v>
      </c>
      <c r="AI1014">
        <v>1</v>
      </c>
      <c r="AK1014">
        <v>2</v>
      </c>
      <c r="AL1014" s="91">
        <v>33</v>
      </c>
      <c r="AM1014" s="93">
        <v>15</v>
      </c>
      <c r="AN1014" s="93">
        <v>85</v>
      </c>
      <c r="AO1014" s="96">
        <v>39780</v>
      </c>
      <c r="AP1014" s="96">
        <f t="shared" si="285"/>
        <v>33015</v>
      </c>
      <c r="AQ1014" t="s">
        <v>298</v>
      </c>
      <c r="AR1014">
        <f t="shared" si="281"/>
        <v>3339780</v>
      </c>
      <c r="AX1014" s="117"/>
    </row>
    <row r="1015" spans="1:50" ht="14" hidden="1" customHeight="1" outlineLevel="1" x14ac:dyDescent="0.2">
      <c r="A1015" t="s">
        <v>476</v>
      </c>
      <c r="B1015" s="9" t="s">
        <v>184</v>
      </c>
      <c r="C1015" s="1">
        <f t="shared" si="275"/>
        <v>4050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 t="shared" si="276"/>
        <v>0</v>
      </c>
      <c r="G1015" s="1">
        <f t="shared" si="283"/>
        <v>211</v>
      </c>
      <c r="H1015" s="2">
        <f t="shared" si="284"/>
        <v>5.2098765432098765E-2</v>
      </c>
      <c r="I1015" s="8"/>
      <c r="J1015" s="2">
        <f t="shared" si="277"/>
        <v>0.46493827160493828</v>
      </c>
      <c r="K1015" s="2">
        <f t="shared" si="278"/>
        <v>0.51703703703703707</v>
      </c>
      <c r="L1015" s="2">
        <f t="shared" si="279"/>
        <v>0</v>
      </c>
      <c r="M1015" s="2">
        <f t="shared" si="280"/>
        <v>1.8024691358024647E-2</v>
      </c>
      <c r="N1015" s="53">
        <v>1883</v>
      </c>
      <c r="O1015" s="53">
        <v>2094</v>
      </c>
      <c r="Q1015" s="53">
        <v>73</v>
      </c>
      <c r="X1015" s="53">
        <v>0</v>
      </c>
      <c r="Y1015" s="53"/>
      <c r="Z1015" s="53"/>
      <c r="AA1015" s="53"/>
      <c r="AB1015" s="53"/>
      <c r="AG1015" t="str">
        <f t="shared" si="282"/>
        <v>Kingston</v>
      </c>
      <c r="AH1015" t="s">
        <v>269</v>
      </c>
      <c r="AI1015">
        <v>1</v>
      </c>
      <c r="AK1015">
        <v>2</v>
      </c>
      <c r="AL1015" s="91">
        <v>33</v>
      </c>
      <c r="AM1015" s="93">
        <v>15</v>
      </c>
      <c r="AN1015" s="93">
        <v>90</v>
      </c>
      <c r="AO1015" s="96">
        <v>40100</v>
      </c>
      <c r="AP1015" s="96">
        <f t="shared" si="285"/>
        <v>33015</v>
      </c>
      <c r="AQ1015" t="s">
        <v>298</v>
      </c>
      <c r="AR1015">
        <f t="shared" si="281"/>
        <v>3340100</v>
      </c>
      <c r="AX1015" s="117"/>
    </row>
    <row r="1016" spans="1:50" ht="14" hidden="1" customHeight="1" outlineLevel="1" x14ac:dyDescent="0.2">
      <c r="A1016" t="s">
        <v>388</v>
      </c>
      <c r="B1016" s="9" t="s">
        <v>184</v>
      </c>
      <c r="C1016" s="1">
        <f t="shared" si="275"/>
        <v>8777</v>
      </c>
      <c r="D1016" s="7">
        <f>IF(N1016&gt;0, RANK(N1016,(N1016:P1016,Q1016:AE1016)),0)</f>
        <v>1</v>
      </c>
      <c r="E1016" s="7">
        <f>IF(O1016&gt;0,RANK(O1016,(N1016:P1016,Q1016:AE1016)),0)</f>
        <v>2</v>
      </c>
      <c r="F1016" s="7">
        <f t="shared" si="276"/>
        <v>0</v>
      </c>
      <c r="G1016" s="1">
        <f t="shared" si="283"/>
        <v>423</v>
      </c>
      <c r="H1016" s="2">
        <f t="shared" si="284"/>
        <v>4.8194143784892333E-2</v>
      </c>
      <c r="I1016" s="8"/>
      <c r="J1016" s="2">
        <f t="shared" si="277"/>
        <v>0.51407086703885152</v>
      </c>
      <c r="K1016" s="2">
        <f t="shared" si="278"/>
        <v>0.46587672325395924</v>
      </c>
      <c r="L1016" s="2">
        <f t="shared" si="279"/>
        <v>0</v>
      </c>
      <c r="M1016" s="2">
        <f t="shared" si="280"/>
        <v>2.0052409707189245E-2</v>
      </c>
      <c r="N1016" s="53">
        <v>4512</v>
      </c>
      <c r="O1016" s="53">
        <v>4089</v>
      </c>
      <c r="Q1016" s="53">
        <v>172</v>
      </c>
      <c r="X1016" s="53">
        <v>4</v>
      </c>
      <c r="Y1016" s="53"/>
      <c r="Z1016" s="53"/>
      <c r="AA1016" s="53"/>
      <c r="AB1016" s="53"/>
      <c r="AG1016" t="str">
        <f t="shared" si="282"/>
        <v>Laconia</v>
      </c>
      <c r="AH1016" t="s">
        <v>45</v>
      </c>
      <c r="AI1016">
        <v>1</v>
      </c>
      <c r="AK1016">
        <v>2</v>
      </c>
      <c r="AL1016" s="91">
        <v>33</v>
      </c>
      <c r="AM1016" s="93">
        <v>1</v>
      </c>
      <c r="AN1016" s="93">
        <v>35</v>
      </c>
      <c r="AO1016" s="96">
        <v>40180</v>
      </c>
      <c r="AP1016" s="96">
        <f t="shared" si="285"/>
        <v>33001</v>
      </c>
      <c r="AQ1016" t="s">
        <v>1921</v>
      </c>
      <c r="AR1016">
        <f t="shared" si="281"/>
        <v>3340180</v>
      </c>
      <c r="AX1016" s="117"/>
    </row>
    <row r="1017" spans="1:50" ht="14" hidden="1" customHeight="1" outlineLevel="1" x14ac:dyDescent="0.2">
      <c r="A1017" t="s">
        <v>2097</v>
      </c>
      <c r="B1017" s="9" t="s">
        <v>184</v>
      </c>
      <c r="C1017" s="1">
        <f t="shared" si="275"/>
        <v>1708</v>
      </c>
      <c r="D1017" s="7">
        <f>IF(N1017&gt;0, RANK(N1017,(N1017:P1017,Q1017:AE1017)),0)</f>
        <v>1</v>
      </c>
      <c r="E1017" s="7">
        <f>IF(O1017&gt;0,RANK(O1017,(N1017:P1017,Q1017:AE1017)),0)</f>
        <v>2</v>
      </c>
      <c r="F1017" s="7">
        <f t="shared" si="276"/>
        <v>0</v>
      </c>
      <c r="G1017" s="1">
        <f t="shared" si="283"/>
        <v>134</v>
      </c>
      <c r="H1017" s="2">
        <f t="shared" si="284"/>
        <v>7.8454332552693212E-2</v>
      </c>
      <c r="I1017" s="8"/>
      <c r="J1017" s="2">
        <f t="shared" si="277"/>
        <v>0.52751756440281028</v>
      </c>
      <c r="K1017" s="2">
        <f t="shared" si="278"/>
        <v>0.44906323185011709</v>
      </c>
      <c r="L1017" s="2">
        <f t="shared" si="279"/>
        <v>0</v>
      </c>
      <c r="M1017" s="2">
        <f t="shared" si="280"/>
        <v>2.3419203747072626E-2</v>
      </c>
      <c r="N1017" s="53">
        <v>901</v>
      </c>
      <c r="O1017" s="53">
        <v>767</v>
      </c>
      <c r="Q1017" s="53">
        <v>40</v>
      </c>
      <c r="X1017" s="53">
        <v>0</v>
      </c>
      <c r="Y1017" s="53"/>
      <c r="Z1017" s="53"/>
      <c r="AA1017" s="53"/>
      <c r="AB1017" s="53"/>
      <c r="AG1017" t="str">
        <f t="shared" si="282"/>
        <v>Lancaster</v>
      </c>
      <c r="AH1017" t="s">
        <v>872</v>
      </c>
      <c r="AI1017">
        <v>2</v>
      </c>
      <c r="AK1017">
        <v>2</v>
      </c>
      <c r="AL1017" s="91">
        <v>33</v>
      </c>
      <c r="AM1017" s="93">
        <v>7</v>
      </c>
      <c r="AN1017" s="93">
        <v>120</v>
      </c>
      <c r="AO1017" s="96">
        <v>40420</v>
      </c>
      <c r="AP1017" s="96">
        <f t="shared" si="285"/>
        <v>33007</v>
      </c>
      <c r="AQ1017" t="s">
        <v>298</v>
      </c>
      <c r="AR1017">
        <f t="shared" si="281"/>
        <v>3340420</v>
      </c>
      <c r="AX1017" s="117"/>
    </row>
    <row r="1018" spans="1:50" ht="14" hidden="1" customHeight="1" outlineLevel="1" x14ac:dyDescent="0.2">
      <c r="A1018" t="s">
        <v>1484</v>
      </c>
      <c r="B1018" s="9" t="s">
        <v>184</v>
      </c>
      <c r="C1018" s="1">
        <f t="shared" si="275"/>
        <v>269</v>
      </c>
      <c r="D1018" s="7">
        <f>IF(N1018&gt;0, RANK(N1018,(N1018:P1018,Q1018:AE1018)),0)</f>
        <v>1</v>
      </c>
      <c r="E1018" s="7">
        <f>IF(O1018&gt;0,RANK(O1018,(N1018:P1018,Q1018:AE1018)),0)</f>
        <v>2</v>
      </c>
      <c r="F1018" s="7">
        <f t="shared" si="276"/>
        <v>0</v>
      </c>
      <c r="G1018" s="1">
        <f t="shared" si="283"/>
        <v>4</v>
      </c>
      <c r="H1018" s="2">
        <f t="shared" si="284"/>
        <v>1.4869888475836431E-2</v>
      </c>
      <c r="I1018" s="8"/>
      <c r="J1018" s="2">
        <f t="shared" si="277"/>
        <v>0.49442379182156132</v>
      </c>
      <c r="K1018" s="2">
        <f t="shared" si="278"/>
        <v>0.4795539033457249</v>
      </c>
      <c r="L1018" s="2">
        <f t="shared" si="279"/>
        <v>0</v>
      </c>
      <c r="M1018" s="2">
        <f t="shared" si="280"/>
        <v>2.6022304832713838E-2</v>
      </c>
      <c r="N1018" s="53">
        <v>133</v>
      </c>
      <c r="O1018" s="53">
        <v>129</v>
      </c>
      <c r="Q1018" s="53">
        <v>7</v>
      </c>
      <c r="X1018" s="53">
        <v>0</v>
      </c>
      <c r="Y1018" s="53"/>
      <c r="Z1018" s="53"/>
      <c r="AA1018" s="53"/>
      <c r="AB1018" s="53"/>
      <c r="AG1018" t="str">
        <f t="shared" si="282"/>
        <v>Landaff</v>
      </c>
      <c r="AH1018" t="s">
        <v>2510</v>
      </c>
      <c r="AI1018">
        <v>2</v>
      </c>
      <c r="AK1018">
        <v>2</v>
      </c>
      <c r="AL1018" s="91">
        <v>33</v>
      </c>
      <c r="AM1018" s="93">
        <v>9</v>
      </c>
      <c r="AN1018" s="93">
        <v>105</v>
      </c>
      <c r="AO1018" s="96">
        <v>40660</v>
      </c>
      <c r="AP1018" s="96">
        <f t="shared" si="285"/>
        <v>33009</v>
      </c>
      <c r="AQ1018" t="s">
        <v>298</v>
      </c>
      <c r="AR1018">
        <f t="shared" si="281"/>
        <v>3340660</v>
      </c>
      <c r="AX1018" s="117"/>
    </row>
    <row r="1019" spans="1:50" ht="14" hidden="1" customHeight="1" outlineLevel="1" x14ac:dyDescent="0.2">
      <c r="A1019" t="s">
        <v>1672</v>
      </c>
      <c r="B1019" s="9" t="s">
        <v>184</v>
      </c>
      <c r="C1019" s="1">
        <f t="shared" si="275"/>
        <v>408</v>
      </c>
      <c r="D1019" s="7">
        <f>IF(N1019&gt;0, RANK(N1019,(N1019:P1019,Q1019:AE1019)),0)</f>
        <v>1</v>
      </c>
      <c r="E1019" s="7">
        <f>IF(O1019&gt;0,RANK(O1019,(N1019:P1019,Q1019:AE1019)),0)</f>
        <v>2</v>
      </c>
      <c r="F1019" s="7">
        <f t="shared" si="276"/>
        <v>0</v>
      </c>
      <c r="G1019" s="1">
        <f t="shared" si="283"/>
        <v>34</v>
      </c>
      <c r="H1019" s="2">
        <f t="shared" si="284"/>
        <v>8.3333333333333329E-2</v>
      </c>
      <c r="I1019" s="8"/>
      <c r="J1019" s="2">
        <f t="shared" si="277"/>
        <v>0.52696078431372551</v>
      </c>
      <c r="K1019" s="2">
        <f t="shared" si="278"/>
        <v>0.44362745098039214</v>
      </c>
      <c r="L1019" s="2">
        <f t="shared" si="279"/>
        <v>0</v>
      </c>
      <c r="M1019" s="2">
        <f t="shared" si="280"/>
        <v>2.9411764705882359E-2</v>
      </c>
      <c r="N1019" s="53">
        <v>215</v>
      </c>
      <c r="O1019" s="53">
        <v>181</v>
      </c>
      <c r="Q1019" s="53">
        <v>12</v>
      </c>
      <c r="X1019" s="53">
        <v>0</v>
      </c>
      <c r="Y1019" s="53"/>
      <c r="Z1019" s="53"/>
      <c r="AA1019" s="53"/>
      <c r="AB1019" s="53"/>
      <c r="AG1019" t="str">
        <f t="shared" si="282"/>
        <v>Langdon</v>
      </c>
      <c r="AH1019" t="s">
        <v>267</v>
      </c>
      <c r="AI1019">
        <v>2</v>
      </c>
      <c r="AK1019">
        <v>2</v>
      </c>
      <c r="AL1019" s="91">
        <v>33</v>
      </c>
      <c r="AM1019" s="93">
        <v>19</v>
      </c>
      <c r="AN1019" s="93">
        <v>40</v>
      </c>
      <c r="AO1019" s="96">
        <v>40900</v>
      </c>
      <c r="AP1019" s="96">
        <f t="shared" si="285"/>
        <v>33019</v>
      </c>
      <c r="AQ1019" t="s">
        <v>298</v>
      </c>
      <c r="AR1019">
        <f t="shared" si="281"/>
        <v>3340900</v>
      </c>
      <c r="AX1019" s="117"/>
    </row>
    <row r="1020" spans="1:50" ht="14" hidden="1" customHeight="1" outlineLevel="1" x14ac:dyDescent="0.2">
      <c r="A1020" t="s">
        <v>755</v>
      </c>
      <c r="B1020" s="9" t="s">
        <v>184</v>
      </c>
      <c r="C1020" s="1">
        <f t="shared" si="275"/>
        <v>7908</v>
      </c>
      <c r="D1020" s="7">
        <f>IF(N1020&gt;0, RANK(N1020,(N1020:P1020,Q1020:AE1020)),0)</f>
        <v>1</v>
      </c>
      <c r="E1020" s="7">
        <f>IF(O1020&gt;0,RANK(O1020,(N1020:P1020,Q1020:AE1020)),0)</f>
        <v>2</v>
      </c>
      <c r="F1020" s="7">
        <f t="shared" si="276"/>
        <v>0</v>
      </c>
      <c r="G1020" s="1">
        <f t="shared" si="283"/>
        <v>4129</v>
      </c>
      <c r="H1020" s="2">
        <f t="shared" si="284"/>
        <v>0.52212948912493673</v>
      </c>
      <c r="I1020" s="8"/>
      <c r="J1020" s="2">
        <f t="shared" si="277"/>
        <v>0.74949418310571569</v>
      </c>
      <c r="K1020" s="2">
        <f t="shared" si="278"/>
        <v>0.22736469398077896</v>
      </c>
      <c r="L1020" s="2">
        <f t="shared" si="279"/>
        <v>0</v>
      </c>
      <c r="M1020" s="2">
        <f t="shared" si="280"/>
        <v>2.3141122913505341E-2</v>
      </c>
      <c r="N1020" s="53">
        <v>5927</v>
      </c>
      <c r="O1020" s="53">
        <v>1798</v>
      </c>
      <c r="Q1020" s="53">
        <v>181</v>
      </c>
      <c r="X1020" s="53">
        <v>2</v>
      </c>
      <c r="Y1020" s="53"/>
      <c r="Z1020" s="53"/>
      <c r="AA1020" s="53"/>
      <c r="AB1020" s="53"/>
      <c r="AG1020" t="str">
        <f t="shared" si="282"/>
        <v>Lebanon</v>
      </c>
      <c r="AH1020" t="s">
        <v>2510</v>
      </c>
      <c r="AI1020">
        <v>2</v>
      </c>
      <c r="AK1020">
        <v>2</v>
      </c>
      <c r="AL1020" s="91">
        <v>33</v>
      </c>
      <c r="AM1020" s="93">
        <v>9</v>
      </c>
      <c r="AN1020" s="93">
        <v>110</v>
      </c>
      <c r="AO1020" s="96">
        <v>41300</v>
      </c>
      <c r="AP1020" s="96">
        <f t="shared" si="285"/>
        <v>33009</v>
      </c>
      <c r="AQ1020" t="s">
        <v>1921</v>
      </c>
      <c r="AR1020">
        <f t="shared" si="281"/>
        <v>3341300</v>
      </c>
      <c r="AX1020" s="117"/>
    </row>
    <row r="1021" spans="1:50" ht="14" hidden="1" customHeight="1" outlineLevel="1" x14ac:dyDescent="0.2">
      <c r="A1021" t="s">
        <v>1563</v>
      </c>
      <c r="B1021" s="9" t="s">
        <v>184</v>
      </c>
      <c r="C1021" s="1">
        <f t="shared" si="275"/>
        <v>2948</v>
      </c>
      <c r="D1021" s="7">
        <f>IF(N1021&gt;0, RANK(N1021,(N1021:P1021,Q1021:AE1021)),0)</f>
        <v>1</v>
      </c>
      <c r="E1021" s="7">
        <f>IF(O1021&gt;0,RANK(O1021,(N1021:P1021,Q1021:AE1021)),0)</f>
        <v>2</v>
      </c>
      <c r="F1021" s="7">
        <f t="shared" si="276"/>
        <v>0</v>
      </c>
      <c r="G1021" s="1">
        <f t="shared" si="283"/>
        <v>1120</v>
      </c>
      <c r="H1021" s="2">
        <f t="shared" si="284"/>
        <v>0.37991858887381275</v>
      </c>
      <c r="I1021" s="8"/>
      <c r="J1021" s="2">
        <f t="shared" si="277"/>
        <v>0.67944369063772048</v>
      </c>
      <c r="K1021" s="2">
        <f t="shared" si="278"/>
        <v>0.29952510176390773</v>
      </c>
      <c r="L1021" s="2">
        <f t="shared" si="279"/>
        <v>0</v>
      </c>
      <c r="M1021" s="2">
        <f t="shared" si="280"/>
        <v>2.1031207598371793E-2</v>
      </c>
      <c r="N1021" s="53">
        <v>2003</v>
      </c>
      <c r="O1021" s="53">
        <v>883</v>
      </c>
      <c r="Q1021" s="53">
        <v>57</v>
      </c>
      <c r="X1021" s="53">
        <v>5</v>
      </c>
      <c r="Y1021" s="53"/>
      <c r="Z1021" s="53"/>
      <c r="AA1021" s="53"/>
      <c r="AB1021" s="53"/>
      <c r="AG1021" t="str">
        <f t="shared" si="282"/>
        <v>Lee</v>
      </c>
      <c r="AH1021" t="s">
        <v>726</v>
      </c>
      <c r="AI1021">
        <v>1</v>
      </c>
      <c r="AK1021">
        <v>2</v>
      </c>
      <c r="AL1021" s="91">
        <v>33</v>
      </c>
      <c r="AM1021" s="93">
        <v>17</v>
      </c>
      <c r="AN1021" s="93">
        <v>25</v>
      </c>
      <c r="AO1021" s="96">
        <v>41460</v>
      </c>
      <c r="AP1021" s="96">
        <f t="shared" si="285"/>
        <v>33017</v>
      </c>
      <c r="AQ1021" t="s">
        <v>298</v>
      </c>
      <c r="AR1021">
        <f t="shared" si="281"/>
        <v>3341460</v>
      </c>
      <c r="AX1021" s="117"/>
    </row>
    <row r="1022" spans="1:50" ht="14" hidden="1" customHeight="1" outlineLevel="1" x14ac:dyDescent="0.2">
      <c r="A1022" t="s">
        <v>1673</v>
      </c>
      <c r="B1022" s="9" t="s">
        <v>184</v>
      </c>
      <c r="C1022" s="1">
        <f t="shared" si="275"/>
        <v>713</v>
      </c>
      <c r="D1022" s="7">
        <f>IF(N1022&gt;0, RANK(N1022,(N1022:P1022,Q1022:AE1022)),0)</f>
        <v>2</v>
      </c>
      <c r="E1022" s="7">
        <f>IF(O1022&gt;0,RANK(O1022,(N1022:P1022,Q1022:AE1022)),0)</f>
        <v>1</v>
      </c>
      <c r="F1022" s="7">
        <f t="shared" si="276"/>
        <v>0</v>
      </c>
      <c r="G1022" s="1">
        <f t="shared" si="283"/>
        <v>86</v>
      </c>
      <c r="H1022" s="2">
        <f t="shared" si="284"/>
        <v>0.12061711079943899</v>
      </c>
      <c r="I1022" s="8"/>
      <c r="J1022" s="2">
        <f t="shared" si="277"/>
        <v>0.42215988779803648</v>
      </c>
      <c r="K1022" s="2">
        <f t="shared" si="278"/>
        <v>0.54277699859747541</v>
      </c>
      <c r="L1022" s="2">
        <f t="shared" si="279"/>
        <v>0</v>
      </c>
      <c r="M1022" s="2">
        <f t="shared" si="280"/>
        <v>3.5063113604488105E-2</v>
      </c>
      <c r="N1022" s="53">
        <v>301</v>
      </c>
      <c r="O1022" s="53">
        <v>387</v>
      </c>
      <c r="Q1022" s="53">
        <v>25</v>
      </c>
      <c r="X1022" s="53">
        <v>0</v>
      </c>
      <c r="Y1022" s="53"/>
      <c r="Z1022" s="53"/>
      <c r="AA1022" s="53"/>
      <c r="AB1022" s="53"/>
      <c r="AG1022" t="str">
        <f t="shared" si="282"/>
        <v>Lempster</v>
      </c>
      <c r="AH1022" t="s">
        <v>267</v>
      </c>
      <c r="AI1022">
        <v>2</v>
      </c>
      <c r="AK1022">
        <v>2</v>
      </c>
      <c r="AL1022" s="91">
        <v>33</v>
      </c>
      <c r="AM1022" s="93">
        <v>19</v>
      </c>
      <c r="AN1022" s="93">
        <v>45</v>
      </c>
      <c r="AO1022" s="96">
        <v>41700</v>
      </c>
      <c r="AP1022" s="96">
        <f t="shared" si="285"/>
        <v>33019</v>
      </c>
      <c r="AQ1022" t="s">
        <v>298</v>
      </c>
      <c r="AR1022">
        <f t="shared" si="281"/>
        <v>3341700</v>
      </c>
      <c r="AX1022" s="117"/>
    </row>
    <row r="1023" spans="1:50" ht="14" hidden="1" customHeight="1" outlineLevel="1" x14ac:dyDescent="0.2">
      <c r="A1023" s="9" t="s">
        <v>181</v>
      </c>
      <c r="B1023" s="9" t="s">
        <v>184</v>
      </c>
      <c r="C1023" s="1">
        <f t="shared" si="275"/>
        <v>912</v>
      </c>
      <c r="D1023" s="7">
        <f>IF(N1023&gt;0, RANK(N1023,(N1023:P1023,Q1023:AE1023)),0)</f>
        <v>1</v>
      </c>
      <c r="E1023" s="7">
        <f>IF(O1023&gt;0,RANK(O1023,(N1023:P1023,Q1023:AE1023)),0)</f>
        <v>2</v>
      </c>
      <c r="F1023" s="7">
        <f t="shared" si="276"/>
        <v>0</v>
      </c>
      <c r="G1023" s="1">
        <f t="shared" si="283"/>
        <v>170</v>
      </c>
      <c r="H1023" s="2">
        <f t="shared" si="284"/>
        <v>0.18640350877192982</v>
      </c>
      <c r="I1023" s="8"/>
      <c r="J1023" s="2">
        <f t="shared" si="277"/>
        <v>0.58223684210526316</v>
      </c>
      <c r="K1023" s="2">
        <f t="shared" si="278"/>
        <v>0.39583333333333331</v>
      </c>
      <c r="L1023" s="2">
        <f t="shared" si="279"/>
        <v>0</v>
      </c>
      <c r="M1023" s="2">
        <f t="shared" si="280"/>
        <v>2.1929824561403521E-2</v>
      </c>
      <c r="N1023" s="53">
        <v>531</v>
      </c>
      <c r="O1023" s="53">
        <v>361</v>
      </c>
      <c r="Q1023" s="53">
        <v>20</v>
      </c>
      <c r="X1023" s="53">
        <v>0</v>
      </c>
      <c r="Y1023" s="53"/>
      <c r="Z1023" s="53"/>
      <c r="AA1023" s="53"/>
      <c r="AB1023" s="53"/>
      <c r="AG1023" t="str">
        <f t="shared" si="282"/>
        <v>Lincoln</v>
      </c>
      <c r="AH1023" t="s">
        <v>2510</v>
      </c>
      <c r="AI1023">
        <v>2</v>
      </c>
      <c r="AK1023">
        <v>2</v>
      </c>
      <c r="AL1023" s="91">
        <v>33</v>
      </c>
      <c r="AM1023" s="93">
        <v>9</v>
      </c>
      <c r="AN1023" s="93">
        <v>115</v>
      </c>
      <c r="AO1023" s="96">
        <v>41860</v>
      </c>
      <c r="AP1023" s="96">
        <f t="shared" si="285"/>
        <v>33009</v>
      </c>
      <c r="AQ1023" t="s">
        <v>298</v>
      </c>
      <c r="AR1023">
        <f t="shared" si="281"/>
        <v>3341860</v>
      </c>
      <c r="AX1023" s="117"/>
    </row>
    <row r="1024" spans="1:50" ht="14" hidden="1" customHeight="1" outlineLevel="1" x14ac:dyDescent="0.2">
      <c r="A1024" t="s">
        <v>691</v>
      </c>
      <c r="B1024" s="9" t="s">
        <v>184</v>
      </c>
      <c r="C1024" s="1">
        <f t="shared" si="275"/>
        <v>783</v>
      </c>
      <c r="D1024" s="7">
        <f>IF(N1024&gt;0, RANK(N1024,(N1024:P1024,Q1024:AE1024)),0)</f>
        <v>1</v>
      </c>
      <c r="E1024" s="7">
        <f>IF(O1024&gt;0,RANK(O1024,(N1024:P1024,Q1024:AE1024)),0)</f>
        <v>2</v>
      </c>
      <c r="F1024" s="7">
        <f t="shared" si="276"/>
        <v>0</v>
      </c>
      <c r="G1024" s="1">
        <f t="shared" si="283"/>
        <v>36</v>
      </c>
      <c r="H1024" s="2">
        <f t="shared" si="284"/>
        <v>4.5977011494252873E-2</v>
      </c>
      <c r="I1024" s="8"/>
      <c r="J1024" s="2">
        <f t="shared" si="277"/>
        <v>0.50574712643678166</v>
      </c>
      <c r="K1024" s="2">
        <f t="shared" si="278"/>
        <v>0.45977011494252873</v>
      </c>
      <c r="L1024" s="2">
        <f t="shared" si="279"/>
        <v>0</v>
      </c>
      <c r="M1024" s="2">
        <f t="shared" si="280"/>
        <v>3.4482758620689613E-2</v>
      </c>
      <c r="N1024" s="53">
        <v>396</v>
      </c>
      <c r="O1024" s="53">
        <v>360</v>
      </c>
      <c r="Q1024" s="53">
        <v>26</v>
      </c>
      <c r="X1024" s="53">
        <v>1</v>
      </c>
      <c r="Y1024" s="53"/>
      <c r="Z1024" s="53"/>
      <c r="AA1024" s="53"/>
      <c r="AB1024" s="53"/>
      <c r="AG1024" t="str">
        <f t="shared" si="282"/>
        <v>Lisbon</v>
      </c>
      <c r="AH1024" t="s">
        <v>2510</v>
      </c>
      <c r="AI1024">
        <v>2</v>
      </c>
      <c r="AK1024">
        <v>2</v>
      </c>
      <c r="AL1024" s="91">
        <v>33</v>
      </c>
      <c r="AM1024" s="93">
        <v>9</v>
      </c>
      <c r="AN1024" s="93">
        <v>120</v>
      </c>
      <c r="AO1024" s="96">
        <v>42020</v>
      </c>
      <c r="AP1024" s="96">
        <f t="shared" si="285"/>
        <v>33009</v>
      </c>
      <c r="AQ1024" t="s">
        <v>298</v>
      </c>
      <c r="AR1024">
        <f t="shared" si="281"/>
        <v>3342020</v>
      </c>
      <c r="AX1024" s="117"/>
    </row>
    <row r="1025" spans="1:50" ht="14" hidden="1" customHeight="1" outlineLevel="1" x14ac:dyDescent="0.2">
      <c r="A1025" t="s">
        <v>112</v>
      </c>
      <c r="B1025" s="9" t="s">
        <v>184</v>
      </c>
      <c r="C1025" s="1">
        <f t="shared" si="275"/>
        <v>5343</v>
      </c>
      <c r="D1025" s="7">
        <f>IF(N1025&gt;0, RANK(N1025,(N1025:P1025,Q1025:AE1025)),0)</f>
        <v>1</v>
      </c>
      <c r="E1025" s="7">
        <f>IF(O1025&gt;0,RANK(O1025,(N1025:P1025,Q1025:AE1025)),0)</f>
        <v>2</v>
      </c>
      <c r="F1025" s="7">
        <f t="shared" si="276"/>
        <v>0</v>
      </c>
      <c r="G1025" s="1">
        <f t="shared" si="283"/>
        <v>194</v>
      </c>
      <c r="H1025" s="2">
        <f t="shared" si="284"/>
        <v>3.6309189593861126E-2</v>
      </c>
      <c r="I1025" s="8"/>
      <c r="J1025" s="2">
        <f t="shared" si="277"/>
        <v>0.50645704660303204</v>
      </c>
      <c r="K1025" s="2">
        <f t="shared" si="278"/>
        <v>0.47014785700917089</v>
      </c>
      <c r="L1025" s="2">
        <f t="shared" si="279"/>
        <v>0</v>
      </c>
      <c r="M1025" s="2">
        <f t="shared" si="280"/>
        <v>2.3395096387797076E-2</v>
      </c>
      <c r="N1025" s="53">
        <v>2706</v>
      </c>
      <c r="O1025" s="53">
        <v>2512</v>
      </c>
      <c r="Q1025" s="53">
        <v>122</v>
      </c>
      <c r="X1025" s="53">
        <v>3</v>
      </c>
      <c r="Y1025" s="53"/>
      <c r="Z1025" s="53"/>
      <c r="AA1025" s="53"/>
      <c r="AB1025" s="53"/>
      <c r="AG1025" t="str">
        <f t="shared" si="282"/>
        <v>Litchfield</v>
      </c>
      <c r="AH1025" t="s">
        <v>399</v>
      </c>
      <c r="AI1025">
        <v>2</v>
      </c>
      <c r="AK1025">
        <v>2</v>
      </c>
      <c r="AL1025" s="91">
        <v>33</v>
      </c>
      <c r="AM1025" s="93">
        <v>11</v>
      </c>
      <c r="AN1025" s="93">
        <v>75</v>
      </c>
      <c r="AO1025" s="96">
        <v>42260</v>
      </c>
      <c r="AP1025" s="96">
        <f t="shared" si="285"/>
        <v>33011</v>
      </c>
      <c r="AQ1025" t="s">
        <v>298</v>
      </c>
      <c r="AR1025">
        <f t="shared" si="281"/>
        <v>3342260</v>
      </c>
      <c r="AX1025" s="117"/>
    </row>
    <row r="1026" spans="1:50" ht="14" hidden="1" customHeight="1" outlineLevel="1" x14ac:dyDescent="0.2">
      <c r="A1026" t="s">
        <v>2031</v>
      </c>
      <c r="B1026" s="9" t="s">
        <v>184</v>
      </c>
      <c r="C1026" s="1">
        <f t="shared" ref="C1026:C1089" si="286">SUM(N1026:AE1026)</f>
        <v>3109</v>
      </c>
      <c r="D1026" s="7">
        <f>IF(N1026&gt;0, RANK(N1026,(N1026:P1026,Q1026:AE1026)),0)</f>
        <v>1</v>
      </c>
      <c r="E1026" s="7">
        <f>IF(O1026&gt;0,RANK(O1026,(N1026:P1026,Q1026:AE1026)),0)</f>
        <v>2</v>
      </c>
      <c r="F1026" s="7">
        <f t="shared" ref="F1026:F1089" si="287">IF(P1026&gt;0,RANK(P1026,(N1026:AE1026)),0)</f>
        <v>0</v>
      </c>
      <c r="G1026" s="1">
        <f t="shared" si="283"/>
        <v>368</v>
      </c>
      <c r="H1026" s="2">
        <f t="shared" si="284"/>
        <v>0.11836603409456417</v>
      </c>
      <c r="I1026" s="8"/>
      <c r="J1026" s="2">
        <f t="shared" ref="J1026:J1089" si="288">IF(C1026=0,"-",N1026/C1026)</f>
        <v>0.54712126085558055</v>
      </c>
      <c r="K1026" s="2">
        <f t="shared" ref="K1026:K1089" si="289">IF(C1026=0,"-",O1026/C1026)</f>
        <v>0.42875522676101641</v>
      </c>
      <c r="L1026" s="2">
        <f t="shared" ref="L1026:L1089" si="290">IF(C1026=0,"-",P1026/C1026)</f>
        <v>0</v>
      </c>
      <c r="M1026" s="2">
        <f t="shared" ref="M1026:M1089" si="291">IF(C1026=0,"-",(1-J1026-K1026-L1026))</f>
        <v>2.4123512383403045E-2</v>
      </c>
      <c r="N1026" s="53">
        <v>1701</v>
      </c>
      <c r="O1026" s="53">
        <v>1333</v>
      </c>
      <c r="Q1026" s="53">
        <v>75</v>
      </c>
      <c r="X1026" s="53">
        <v>0</v>
      </c>
      <c r="Y1026" s="53"/>
      <c r="Z1026" s="53"/>
      <c r="AA1026" s="53"/>
      <c r="AB1026" s="53"/>
      <c r="AG1026" t="str">
        <f t="shared" si="282"/>
        <v>Littleton</v>
      </c>
      <c r="AH1026" t="s">
        <v>2510</v>
      </c>
      <c r="AI1026">
        <v>2</v>
      </c>
      <c r="AK1026">
        <v>2</v>
      </c>
      <c r="AL1026" s="91">
        <v>33</v>
      </c>
      <c r="AM1026" s="93">
        <v>9</v>
      </c>
      <c r="AN1026" s="93">
        <v>125</v>
      </c>
      <c r="AO1026" s="96">
        <v>42580</v>
      </c>
      <c r="AP1026" s="96">
        <f t="shared" si="285"/>
        <v>33009</v>
      </c>
      <c r="AQ1026" t="s">
        <v>298</v>
      </c>
      <c r="AR1026">
        <f t="shared" ref="AR1026:AR1089" si="292">AL1026*100000+AO1026</f>
        <v>3342580</v>
      </c>
      <c r="AX1026" s="117"/>
    </row>
    <row r="1027" spans="1:50" ht="14" hidden="1" customHeight="1" outlineLevel="1" x14ac:dyDescent="0.2">
      <c r="A1027" t="s">
        <v>403</v>
      </c>
      <c r="B1027" s="9" t="s">
        <v>184</v>
      </c>
      <c r="C1027" s="1">
        <f t="shared" si="286"/>
        <v>15728</v>
      </c>
      <c r="D1027" s="7">
        <f>IF(N1027&gt;0, RANK(N1027,(N1027:P1027,Q1027:AE1027)),0)</f>
        <v>1</v>
      </c>
      <c r="E1027" s="7">
        <f>IF(O1027&gt;0,RANK(O1027,(N1027:P1027,Q1027:AE1027)),0)</f>
        <v>2</v>
      </c>
      <c r="F1027" s="7">
        <f t="shared" si="287"/>
        <v>0</v>
      </c>
      <c r="G1027" s="1">
        <f t="shared" si="283"/>
        <v>894</v>
      </c>
      <c r="H1027" s="2">
        <f t="shared" si="284"/>
        <v>5.6841302136317398E-2</v>
      </c>
      <c r="I1027" s="8"/>
      <c r="J1027" s="2">
        <f t="shared" si="288"/>
        <v>0.51888351983723291</v>
      </c>
      <c r="K1027" s="2">
        <f t="shared" si="289"/>
        <v>0.46204221770091558</v>
      </c>
      <c r="L1027" s="2">
        <f t="shared" si="290"/>
        <v>0</v>
      </c>
      <c r="M1027" s="2">
        <f t="shared" si="291"/>
        <v>1.907426246185151E-2</v>
      </c>
      <c r="N1027" s="53">
        <v>8161</v>
      </c>
      <c r="O1027" s="53">
        <v>7267</v>
      </c>
      <c r="Q1027" s="53">
        <v>292</v>
      </c>
      <c r="X1027" s="53">
        <v>8</v>
      </c>
      <c r="Y1027" s="53"/>
      <c r="Z1027" s="53"/>
      <c r="AA1027" s="53"/>
      <c r="AB1027" s="53"/>
      <c r="AG1027" t="str">
        <f t="shared" si="282"/>
        <v>Londonderry</v>
      </c>
      <c r="AH1027" t="s">
        <v>269</v>
      </c>
      <c r="AI1027">
        <v>1</v>
      </c>
      <c r="AK1027">
        <v>2</v>
      </c>
      <c r="AL1027" s="91">
        <v>33</v>
      </c>
      <c r="AM1027" s="93">
        <v>15</v>
      </c>
      <c r="AN1027" s="93">
        <v>95</v>
      </c>
      <c r="AO1027" s="96">
        <v>43220</v>
      </c>
      <c r="AP1027" s="96">
        <f t="shared" si="285"/>
        <v>33015</v>
      </c>
      <c r="AQ1027" t="s">
        <v>298</v>
      </c>
      <c r="AR1027">
        <f t="shared" si="292"/>
        <v>3343220</v>
      </c>
      <c r="AX1027" s="117"/>
    </row>
    <row r="1028" spans="1:50" ht="14" hidden="1" customHeight="1" outlineLevel="1" x14ac:dyDescent="0.2">
      <c r="A1028" t="s">
        <v>2155</v>
      </c>
      <c r="B1028" s="9" t="s">
        <v>184</v>
      </c>
      <c r="C1028" s="1">
        <f t="shared" si="286"/>
        <v>3707</v>
      </c>
      <c r="D1028" s="7">
        <f>IF(N1028&gt;0, RANK(N1028,(N1028:P1028,Q1028:AE1028)),0)</f>
        <v>2</v>
      </c>
      <c r="E1028" s="7">
        <f>IF(O1028&gt;0,RANK(O1028,(N1028:P1028,Q1028:AE1028)),0)</f>
        <v>1</v>
      </c>
      <c r="F1028" s="7">
        <f t="shared" si="287"/>
        <v>0</v>
      </c>
      <c r="G1028" s="1">
        <f t="shared" si="283"/>
        <v>139</v>
      </c>
      <c r="H1028" s="2">
        <f t="shared" si="284"/>
        <v>3.7496628001079037E-2</v>
      </c>
      <c r="I1028" s="8"/>
      <c r="J1028" s="2">
        <f t="shared" si="288"/>
        <v>0.46992176962503374</v>
      </c>
      <c r="K1028" s="2">
        <f t="shared" si="289"/>
        <v>0.50741839762611274</v>
      </c>
      <c r="L1028" s="2">
        <f t="shared" si="290"/>
        <v>0</v>
      </c>
      <c r="M1028" s="2">
        <f t="shared" si="291"/>
        <v>2.2659832748853526E-2</v>
      </c>
      <c r="N1028" s="53">
        <v>1742</v>
      </c>
      <c r="O1028" s="53">
        <v>1881</v>
      </c>
      <c r="Q1028" s="53">
        <v>82</v>
      </c>
      <c r="X1028" s="53">
        <v>2</v>
      </c>
      <c r="Y1028" s="53"/>
      <c r="Z1028" s="53"/>
      <c r="AA1028" s="53"/>
      <c r="AB1028" s="53"/>
      <c r="AG1028" t="str">
        <f t="shared" si="282"/>
        <v>Loudon</v>
      </c>
      <c r="AH1028" t="s">
        <v>1814</v>
      </c>
      <c r="AI1028">
        <v>2</v>
      </c>
      <c r="AK1028">
        <v>2</v>
      </c>
      <c r="AL1028" s="91">
        <v>33</v>
      </c>
      <c r="AM1028" s="93">
        <v>13</v>
      </c>
      <c r="AN1028" s="93">
        <v>85</v>
      </c>
      <c r="AO1028" s="96">
        <v>43380</v>
      </c>
      <c r="AP1028" s="96">
        <f t="shared" si="285"/>
        <v>33013</v>
      </c>
      <c r="AQ1028" t="s">
        <v>298</v>
      </c>
      <c r="AR1028">
        <f t="shared" si="292"/>
        <v>3343380</v>
      </c>
      <c r="AX1028" s="117"/>
    </row>
    <row r="1029" spans="1:50" ht="14" hidden="1" customHeight="1" outlineLevel="1" x14ac:dyDescent="0.2">
      <c r="A1029" t="s">
        <v>2026</v>
      </c>
      <c r="B1029" s="9" t="s">
        <v>184</v>
      </c>
      <c r="C1029" s="1">
        <f t="shared" si="286"/>
        <v>379</v>
      </c>
      <c r="D1029" s="7">
        <f>IF(N1029&gt;0, RANK(N1029,(N1029:P1029,Q1029:AE1029)),0)</f>
        <v>2</v>
      </c>
      <c r="E1029" s="7">
        <f>IF(O1029&gt;0,RANK(O1029,(N1029:P1029,Q1029:AE1029)),0)</f>
        <v>1</v>
      </c>
      <c r="F1029" s="7">
        <f t="shared" si="287"/>
        <v>0</v>
      </c>
      <c r="G1029" s="1">
        <f t="shared" si="283"/>
        <v>18</v>
      </c>
      <c r="H1029" s="2">
        <f t="shared" si="284"/>
        <v>4.7493403693931395E-2</v>
      </c>
      <c r="I1029" s="8"/>
      <c r="J1029" s="2">
        <f t="shared" si="288"/>
        <v>0.46437994722955145</v>
      </c>
      <c r="K1029" s="2">
        <f t="shared" si="289"/>
        <v>0.51187335092348285</v>
      </c>
      <c r="L1029" s="2">
        <f t="shared" si="290"/>
        <v>0</v>
      </c>
      <c r="M1029" s="2">
        <f t="shared" si="291"/>
        <v>2.3746701846965701E-2</v>
      </c>
      <c r="N1029" s="53">
        <v>176</v>
      </c>
      <c r="O1029" s="53">
        <v>194</v>
      </c>
      <c r="Q1029" s="53">
        <v>9</v>
      </c>
      <c r="X1029" s="53">
        <v>0</v>
      </c>
      <c r="Y1029" s="53"/>
      <c r="Z1029" s="53"/>
      <c r="AA1029" s="53"/>
      <c r="AB1029" s="53"/>
      <c r="AG1029" t="str">
        <f t="shared" si="282"/>
        <v>Lyman</v>
      </c>
      <c r="AH1029" t="s">
        <v>2510</v>
      </c>
      <c r="AI1029">
        <v>2</v>
      </c>
      <c r="AK1029">
        <v>2</v>
      </c>
      <c r="AL1029" s="91">
        <v>33</v>
      </c>
      <c r="AM1029" s="93">
        <v>9</v>
      </c>
      <c r="AN1029" s="93">
        <v>130</v>
      </c>
      <c r="AO1029" s="96">
        <v>44100</v>
      </c>
      <c r="AP1029" s="96">
        <f t="shared" si="285"/>
        <v>33009</v>
      </c>
      <c r="AQ1029" t="s">
        <v>298</v>
      </c>
      <c r="AR1029">
        <f t="shared" si="292"/>
        <v>3344100</v>
      </c>
      <c r="AX1029" s="117"/>
    </row>
    <row r="1030" spans="1:50" ht="14" hidden="1" customHeight="1" outlineLevel="1" x14ac:dyDescent="0.2">
      <c r="A1030" t="s">
        <v>499</v>
      </c>
      <c r="B1030" s="9" t="s">
        <v>184</v>
      </c>
      <c r="C1030" s="1">
        <f t="shared" si="286"/>
        <v>1300</v>
      </c>
      <c r="D1030" s="7">
        <f>IF(N1030&gt;0, RANK(N1030,(N1030:P1030,Q1030:AE1030)),0)</f>
        <v>1</v>
      </c>
      <c r="E1030" s="7">
        <f>IF(O1030&gt;0,RANK(O1030,(N1030:P1030,Q1030:AE1030)),0)</f>
        <v>2</v>
      </c>
      <c r="F1030" s="7">
        <f t="shared" si="287"/>
        <v>0</v>
      </c>
      <c r="G1030" s="1">
        <f t="shared" si="283"/>
        <v>854</v>
      </c>
      <c r="H1030" s="2">
        <f t="shared" si="284"/>
        <v>0.65692307692307694</v>
      </c>
      <c r="I1030" s="8"/>
      <c r="J1030" s="2">
        <f t="shared" si="288"/>
        <v>0.82307692307692304</v>
      </c>
      <c r="K1030" s="2">
        <f t="shared" si="289"/>
        <v>0.16615384615384615</v>
      </c>
      <c r="L1030" s="2">
        <f t="shared" si="290"/>
        <v>0</v>
      </c>
      <c r="M1030" s="2">
        <f t="shared" si="291"/>
        <v>1.0769230769230809E-2</v>
      </c>
      <c r="N1030" s="53">
        <v>1070</v>
      </c>
      <c r="O1030" s="53">
        <v>216</v>
      </c>
      <c r="Q1030" s="53">
        <v>10</v>
      </c>
      <c r="X1030" s="53">
        <v>4</v>
      </c>
      <c r="Y1030" s="53"/>
      <c r="Z1030" s="53"/>
      <c r="AA1030" s="53"/>
      <c r="AB1030" s="53"/>
      <c r="AG1030" t="str">
        <f t="shared" si="282"/>
        <v>Lyme</v>
      </c>
      <c r="AH1030" t="s">
        <v>2510</v>
      </c>
      <c r="AI1030">
        <v>2</v>
      </c>
      <c r="AK1030">
        <v>2</v>
      </c>
      <c r="AL1030" s="91">
        <v>33</v>
      </c>
      <c r="AM1030" s="93">
        <v>9</v>
      </c>
      <c r="AN1030" s="93">
        <v>135</v>
      </c>
      <c r="AO1030" s="96">
        <v>44260</v>
      </c>
      <c r="AP1030" s="96">
        <f t="shared" si="285"/>
        <v>33009</v>
      </c>
      <c r="AQ1030" t="s">
        <v>298</v>
      </c>
      <c r="AR1030">
        <f t="shared" si="292"/>
        <v>3344260</v>
      </c>
      <c r="AX1030" s="117"/>
    </row>
    <row r="1031" spans="1:50" ht="14" hidden="1" customHeight="1" outlineLevel="1" x14ac:dyDescent="0.2">
      <c r="A1031" t="s">
        <v>516</v>
      </c>
      <c r="B1031" s="9" t="s">
        <v>184</v>
      </c>
      <c r="C1031" s="1">
        <f t="shared" si="286"/>
        <v>1121</v>
      </c>
      <c r="D1031" s="7">
        <f>IF(N1031&gt;0, RANK(N1031,(N1031:P1031,Q1031:AE1031)),0)</f>
        <v>1</v>
      </c>
      <c r="E1031" s="7">
        <f>IF(O1031&gt;0,RANK(O1031,(N1031:P1031,Q1031:AE1031)),0)</f>
        <v>2</v>
      </c>
      <c r="F1031" s="7">
        <f t="shared" si="287"/>
        <v>0</v>
      </c>
      <c r="G1031" s="1">
        <f t="shared" si="283"/>
        <v>72</v>
      </c>
      <c r="H1031" s="2">
        <f t="shared" si="284"/>
        <v>6.422836752899197E-2</v>
      </c>
      <c r="I1031" s="8"/>
      <c r="J1031" s="2">
        <f t="shared" si="288"/>
        <v>0.5156110615521855</v>
      </c>
      <c r="K1031" s="2">
        <f t="shared" si="289"/>
        <v>0.45138269402319359</v>
      </c>
      <c r="L1031" s="2">
        <f t="shared" si="290"/>
        <v>0</v>
      </c>
      <c r="M1031" s="2">
        <f t="shared" si="291"/>
        <v>3.3006244424620912E-2</v>
      </c>
      <c r="N1031" s="53">
        <v>578</v>
      </c>
      <c r="O1031" s="53">
        <v>506</v>
      </c>
      <c r="Q1031" s="53">
        <v>37</v>
      </c>
      <c r="X1031" s="53">
        <v>0</v>
      </c>
      <c r="Y1031" s="53"/>
      <c r="Z1031" s="53"/>
      <c r="AA1031" s="53"/>
      <c r="AB1031" s="53"/>
      <c r="AG1031" t="str">
        <f t="shared" si="282"/>
        <v>Lyndeborough</v>
      </c>
      <c r="AH1031" t="s">
        <v>399</v>
      </c>
      <c r="AI1031">
        <v>2</v>
      </c>
      <c r="AK1031">
        <v>2</v>
      </c>
      <c r="AL1031" s="91">
        <v>33</v>
      </c>
      <c r="AM1031" s="93">
        <v>11</v>
      </c>
      <c r="AN1031" s="93">
        <v>80</v>
      </c>
      <c r="AO1031" s="96">
        <v>44580</v>
      </c>
      <c r="AP1031" s="96">
        <f t="shared" si="285"/>
        <v>33011</v>
      </c>
      <c r="AQ1031" t="s">
        <v>298</v>
      </c>
      <c r="AR1031">
        <f t="shared" si="292"/>
        <v>3344580</v>
      </c>
      <c r="AX1031" s="117"/>
    </row>
    <row r="1032" spans="1:50" ht="14" hidden="1" customHeight="1" outlineLevel="1" x14ac:dyDescent="0.2">
      <c r="A1032" t="s">
        <v>892</v>
      </c>
      <c r="B1032" s="9" t="s">
        <v>184</v>
      </c>
      <c r="C1032" s="1">
        <f t="shared" si="286"/>
        <v>1305</v>
      </c>
      <c r="D1032" s="7">
        <f>IF(N1032&gt;0, RANK(N1032,(N1032:P1032,Q1032:AE1032)),0)</f>
        <v>1</v>
      </c>
      <c r="E1032" s="7">
        <f>IF(O1032&gt;0,RANK(O1032,(N1032:P1032,Q1032:AE1032)),0)</f>
        <v>2</v>
      </c>
      <c r="F1032" s="7">
        <f t="shared" si="287"/>
        <v>0</v>
      </c>
      <c r="G1032" s="1">
        <f t="shared" si="283"/>
        <v>435</v>
      </c>
      <c r="H1032" s="2">
        <f t="shared" si="284"/>
        <v>0.33333333333333331</v>
      </c>
      <c r="I1032" s="8"/>
      <c r="J1032" s="2">
        <f t="shared" si="288"/>
        <v>0.65210727969348659</v>
      </c>
      <c r="K1032" s="2">
        <f t="shared" si="289"/>
        <v>0.31877394636015327</v>
      </c>
      <c r="L1032" s="2">
        <f t="shared" si="290"/>
        <v>0</v>
      </c>
      <c r="M1032" s="2">
        <f t="shared" si="291"/>
        <v>2.9118773946360144E-2</v>
      </c>
      <c r="N1032" s="53">
        <v>851</v>
      </c>
      <c r="O1032" s="53">
        <v>416</v>
      </c>
      <c r="Q1032" s="53">
        <v>38</v>
      </c>
      <c r="X1032" s="53">
        <v>0</v>
      </c>
      <c r="Y1032" s="53"/>
      <c r="Z1032" s="53"/>
      <c r="AA1032" s="53"/>
      <c r="AB1032" s="53"/>
      <c r="AG1032" t="str">
        <f t="shared" si="282"/>
        <v>Madbury</v>
      </c>
      <c r="AH1032" t="s">
        <v>726</v>
      </c>
      <c r="AI1032">
        <v>1</v>
      </c>
      <c r="AK1032">
        <v>2</v>
      </c>
      <c r="AL1032" s="91">
        <v>33</v>
      </c>
      <c r="AM1032" s="93">
        <v>17</v>
      </c>
      <c r="AN1032" s="93">
        <v>30</v>
      </c>
      <c r="AO1032" s="96">
        <v>44820</v>
      </c>
      <c r="AP1032" s="96">
        <f t="shared" si="285"/>
        <v>33017</v>
      </c>
      <c r="AQ1032" t="s">
        <v>298</v>
      </c>
      <c r="AR1032">
        <f t="shared" si="292"/>
        <v>3344820</v>
      </c>
      <c r="AX1032" s="117"/>
    </row>
    <row r="1033" spans="1:50" ht="14" hidden="1" customHeight="1" outlineLevel="1" x14ac:dyDescent="0.2">
      <c r="A1033" s="9" t="s">
        <v>579</v>
      </c>
      <c r="B1033" s="9" t="s">
        <v>184</v>
      </c>
      <c r="C1033" s="1">
        <f t="shared" si="286"/>
        <v>1701</v>
      </c>
      <c r="D1033" s="7">
        <f>IF(N1033&gt;0, RANK(N1033,(N1033:P1033,Q1033:AE1033)),0)</f>
        <v>1</v>
      </c>
      <c r="E1033" s="7">
        <f>IF(O1033&gt;0,RANK(O1033,(N1033:P1033,Q1033:AE1033)),0)</f>
        <v>2</v>
      </c>
      <c r="F1033" s="7">
        <f t="shared" si="287"/>
        <v>0</v>
      </c>
      <c r="G1033" s="1">
        <f t="shared" si="283"/>
        <v>307</v>
      </c>
      <c r="H1033" s="2">
        <f t="shared" si="284"/>
        <v>0.18048206937095826</v>
      </c>
      <c r="I1033" s="8"/>
      <c r="J1033" s="2">
        <f t="shared" si="288"/>
        <v>0.58553791887125217</v>
      </c>
      <c r="K1033" s="2">
        <f t="shared" si="289"/>
        <v>0.40505584950029394</v>
      </c>
      <c r="L1033" s="2">
        <f t="shared" si="290"/>
        <v>0</v>
      </c>
      <c r="M1033" s="2">
        <f t="shared" si="291"/>
        <v>9.4062316284538872E-3</v>
      </c>
      <c r="N1033" s="53">
        <v>996</v>
      </c>
      <c r="O1033" s="53">
        <v>689</v>
      </c>
      <c r="Q1033" s="53">
        <v>16</v>
      </c>
      <c r="X1033" s="53">
        <v>0</v>
      </c>
      <c r="Y1033" s="53"/>
      <c r="Z1033" s="53"/>
      <c r="AA1033" s="53"/>
      <c r="AB1033" s="53"/>
      <c r="AG1033" t="str">
        <f t="shared" si="282"/>
        <v>Madison</v>
      </c>
      <c r="AH1033" t="s">
        <v>203</v>
      </c>
      <c r="AI1033">
        <v>1</v>
      </c>
      <c r="AK1033">
        <v>2</v>
      </c>
      <c r="AL1033" s="91">
        <v>33</v>
      </c>
      <c r="AM1033" s="93">
        <v>3</v>
      </c>
      <c r="AN1033" s="93">
        <v>60</v>
      </c>
      <c r="AO1033" s="96">
        <v>45060</v>
      </c>
      <c r="AP1033" s="96">
        <f t="shared" si="285"/>
        <v>33003</v>
      </c>
      <c r="AQ1033" t="s">
        <v>298</v>
      </c>
      <c r="AR1033">
        <f t="shared" si="292"/>
        <v>3345060</v>
      </c>
      <c r="AX1033" s="117"/>
    </row>
    <row r="1034" spans="1:50" ht="14" hidden="1" customHeight="1" outlineLevel="1" x14ac:dyDescent="0.2">
      <c r="A1034" t="s">
        <v>796</v>
      </c>
      <c r="B1034" s="9" t="s">
        <v>184</v>
      </c>
      <c r="C1034" s="1">
        <f t="shared" si="286"/>
        <v>52213</v>
      </c>
      <c r="D1034" s="7">
        <f>IF(N1034&gt;0, RANK(N1034,(N1034:P1034,Q1034:AE1034)),0)</f>
        <v>1</v>
      </c>
      <c r="E1034" s="7">
        <f>IF(O1034&gt;0,RANK(O1034,(N1034:P1034,Q1034:AE1034)),0)</f>
        <v>2</v>
      </c>
      <c r="F1034" s="7">
        <f t="shared" si="287"/>
        <v>0</v>
      </c>
      <c r="G1034" s="1">
        <f t="shared" si="283"/>
        <v>12192</v>
      </c>
      <c r="H1034" s="2">
        <f t="shared" si="284"/>
        <v>0.23350506578821367</v>
      </c>
      <c r="I1034" s="8"/>
      <c r="J1034" s="2">
        <f t="shared" si="288"/>
        <v>0.60161262520828152</v>
      </c>
      <c r="K1034" s="2">
        <f t="shared" si="289"/>
        <v>0.36810755942006779</v>
      </c>
      <c r="L1034" s="2">
        <f t="shared" si="290"/>
        <v>0</v>
      </c>
      <c r="M1034" s="2">
        <f t="shared" si="291"/>
        <v>3.0279815371650698E-2</v>
      </c>
      <c r="N1034" s="53">
        <v>31412</v>
      </c>
      <c r="O1034" s="53">
        <v>19220</v>
      </c>
      <c r="Q1034" s="53">
        <v>1536</v>
      </c>
      <c r="X1034" s="53">
        <v>45</v>
      </c>
      <c r="Y1034" s="53"/>
      <c r="Z1034" s="53"/>
      <c r="AA1034" s="53"/>
      <c r="AB1034" s="53"/>
      <c r="AG1034" t="str">
        <f t="shared" si="282"/>
        <v>Manchester</v>
      </c>
      <c r="AH1034" t="s">
        <v>399</v>
      </c>
      <c r="AI1034">
        <v>1</v>
      </c>
      <c r="AK1034">
        <v>2</v>
      </c>
      <c r="AL1034" s="91">
        <v>33</v>
      </c>
      <c r="AM1034" s="93">
        <v>11</v>
      </c>
      <c r="AN1034" s="93">
        <v>85</v>
      </c>
      <c r="AO1034" s="96">
        <v>45140</v>
      </c>
      <c r="AP1034" s="96">
        <f t="shared" si="285"/>
        <v>33011</v>
      </c>
      <c r="AQ1034" t="s">
        <v>1921</v>
      </c>
      <c r="AR1034">
        <f t="shared" si="292"/>
        <v>3345140</v>
      </c>
      <c r="AX1034" s="117"/>
    </row>
    <row r="1035" spans="1:50" ht="14" hidden="1" customHeight="1" outlineLevel="1" x14ac:dyDescent="0.2">
      <c r="A1035" t="s">
        <v>377</v>
      </c>
      <c r="B1035" s="9" t="s">
        <v>184</v>
      </c>
      <c r="C1035" s="1">
        <f t="shared" si="286"/>
        <v>1264</v>
      </c>
      <c r="D1035" s="7">
        <f>IF(N1035&gt;0, RANK(N1035,(N1035:P1035,Q1035:AE1035)),0)</f>
        <v>1</v>
      </c>
      <c r="E1035" s="7">
        <f>IF(O1035&gt;0,RANK(O1035,(N1035:P1035,Q1035:AE1035)),0)</f>
        <v>2</v>
      </c>
      <c r="F1035" s="7">
        <f t="shared" si="287"/>
        <v>0</v>
      </c>
      <c r="G1035" s="1">
        <f t="shared" si="283"/>
        <v>455</v>
      </c>
      <c r="H1035" s="2">
        <f t="shared" si="284"/>
        <v>0.35996835443037972</v>
      </c>
      <c r="I1035" s="8"/>
      <c r="J1035" s="2">
        <f t="shared" si="288"/>
        <v>0.66693037974683544</v>
      </c>
      <c r="K1035" s="2">
        <f t="shared" si="289"/>
        <v>0.30696202531645572</v>
      </c>
      <c r="L1035" s="2">
        <f t="shared" si="290"/>
        <v>0</v>
      </c>
      <c r="M1035" s="2">
        <f t="shared" si="291"/>
        <v>2.6107594936708833E-2</v>
      </c>
      <c r="N1035" s="53">
        <v>843</v>
      </c>
      <c r="O1035" s="53">
        <v>388</v>
      </c>
      <c r="Q1035" s="53">
        <v>31</v>
      </c>
      <c r="X1035" s="53">
        <v>2</v>
      </c>
      <c r="Y1035" s="53"/>
      <c r="Z1035" s="53"/>
      <c r="AA1035" s="53"/>
      <c r="AB1035" s="53"/>
      <c r="AG1035" t="str">
        <f t="shared" si="282"/>
        <v>Marlborough</v>
      </c>
      <c r="AH1035" t="s">
        <v>1703</v>
      </c>
      <c r="AI1035">
        <v>2</v>
      </c>
      <c r="AK1035">
        <v>2</v>
      </c>
      <c r="AL1035" s="91">
        <v>33</v>
      </c>
      <c r="AM1035" s="93">
        <v>5</v>
      </c>
      <c r="AN1035" s="93">
        <v>50</v>
      </c>
      <c r="AO1035" s="96">
        <v>45460</v>
      </c>
      <c r="AP1035" s="96">
        <f t="shared" si="285"/>
        <v>33005</v>
      </c>
      <c r="AQ1035" t="s">
        <v>298</v>
      </c>
      <c r="AR1035">
        <f t="shared" si="292"/>
        <v>3345460</v>
      </c>
      <c r="AX1035" s="117"/>
    </row>
    <row r="1036" spans="1:50" ht="14" hidden="1" customHeight="1" outlineLevel="1" x14ac:dyDescent="0.2">
      <c r="A1036" t="s">
        <v>905</v>
      </c>
      <c r="B1036" s="9" t="s">
        <v>184</v>
      </c>
      <c r="C1036" s="1">
        <f t="shared" si="286"/>
        <v>487</v>
      </c>
      <c r="D1036" s="7">
        <f>IF(N1036&gt;0, RANK(N1036,(N1036:P1036,Q1036:AE1036)),0)</f>
        <v>1</v>
      </c>
      <c r="E1036" s="7">
        <f>IF(O1036&gt;0,RANK(O1036,(N1036:P1036,Q1036:AE1036)),0)</f>
        <v>2</v>
      </c>
      <c r="F1036" s="7">
        <f t="shared" si="287"/>
        <v>0</v>
      </c>
      <c r="G1036" s="1">
        <f t="shared" si="283"/>
        <v>105</v>
      </c>
      <c r="H1036" s="2">
        <f t="shared" si="284"/>
        <v>0.21560574948665298</v>
      </c>
      <c r="I1036" s="8"/>
      <c r="J1036" s="2">
        <f t="shared" si="288"/>
        <v>0.59342915811088293</v>
      </c>
      <c r="K1036" s="2">
        <f t="shared" si="289"/>
        <v>0.37782340862422997</v>
      </c>
      <c r="L1036" s="2">
        <f t="shared" si="290"/>
        <v>0</v>
      </c>
      <c r="M1036" s="2">
        <f t="shared" si="291"/>
        <v>2.8747433264887101E-2</v>
      </c>
      <c r="N1036" s="53">
        <v>289</v>
      </c>
      <c r="O1036" s="53">
        <v>184</v>
      </c>
      <c r="Q1036" s="53">
        <v>14</v>
      </c>
      <c r="X1036" s="53">
        <v>0</v>
      </c>
      <c r="Y1036" s="53"/>
      <c r="Z1036" s="53"/>
      <c r="AA1036" s="53"/>
      <c r="AB1036" s="53"/>
      <c r="AG1036" t="str">
        <f t="shared" si="282"/>
        <v>Marlow</v>
      </c>
      <c r="AH1036" t="s">
        <v>1703</v>
      </c>
      <c r="AI1036">
        <v>2</v>
      </c>
      <c r="AK1036">
        <v>2</v>
      </c>
      <c r="AL1036" s="91">
        <v>33</v>
      </c>
      <c r="AM1036" s="93">
        <v>5</v>
      </c>
      <c r="AN1036" s="93">
        <v>55</v>
      </c>
      <c r="AO1036" s="96">
        <v>45700</v>
      </c>
      <c r="AP1036" s="96">
        <f t="shared" si="285"/>
        <v>33005</v>
      </c>
      <c r="AQ1036" t="s">
        <v>298</v>
      </c>
      <c r="AR1036">
        <f t="shared" si="292"/>
        <v>3345700</v>
      </c>
      <c r="AX1036" s="117"/>
    </row>
    <row r="1037" spans="1:50" ht="14" hidden="1" customHeight="1" outlineLevel="1" x14ac:dyDescent="0.2">
      <c r="A1037" t="s">
        <v>810</v>
      </c>
      <c r="B1037" s="9" t="s">
        <v>184</v>
      </c>
      <c r="C1037" s="1">
        <f t="shared" si="286"/>
        <v>935</v>
      </c>
      <c r="D1037" s="7">
        <f>IF(N1037&gt;0, RANK(N1037,(N1037:P1037,Q1037:AE1037)),0)</f>
        <v>2</v>
      </c>
      <c r="E1037" s="7">
        <f>IF(O1037&gt;0,RANK(O1037,(N1037:P1037,Q1037:AE1037)),0)</f>
        <v>1</v>
      </c>
      <c r="F1037" s="7">
        <f t="shared" si="287"/>
        <v>0</v>
      </c>
      <c r="G1037" s="1">
        <f t="shared" si="283"/>
        <v>76</v>
      </c>
      <c r="H1037" s="2">
        <f t="shared" si="284"/>
        <v>8.1283422459893048E-2</v>
      </c>
      <c r="I1037" s="8"/>
      <c r="J1037" s="2">
        <f t="shared" si="288"/>
        <v>0.43529411764705883</v>
      </c>
      <c r="K1037" s="2">
        <f t="shared" si="289"/>
        <v>0.51657754010695189</v>
      </c>
      <c r="L1037" s="2">
        <f t="shared" si="290"/>
        <v>0</v>
      </c>
      <c r="M1037" s="2">
        <f t="shared" si="291"/>
        <v>4.8128342245989275E-2</v>
      </c>
      <c r="N1037" s="53">
        <v>407</v>
      </c>
      <c r="O1037" s="53">
        <v>483</v>
      </c>
      <c r="Q1037" s="53">
        <v>45</v>
      </c>
      <c r="X1037" s="53">
        <v>0</v>
      </c>
      <c r="Y1037" s="53"/>
      <c r="Z1037" s="53"/>
      <c r="AA1037" s="53"/>
      <c r="AB1037" s="53"/>
      <c r="AG1037" t="str">
        <f t="shared" si="282"/>
        <v>Mason</v>
      </c>
      <c r="AH1037" t="s">
        <v>399</v>
      </c>
      <c r="AI1037">
        <v>2</v>
      </c>
      <c r="AK1037">
        <v>2</v>
      </c>
      <c r="AL1037" s="91">
        <v>33</v>
      </c>
      <c r="AM1037" s="93">
        <v>11</v>
      </c>
      <c r="AN1037" s="93">
        <v>90</v>
      </c>
      <c r="AO1037" s="96">
        <v>46260</v>
      </c>
      <c r="AP1037" s="96">
        <f t="shared" si="285"/>
        <v>33011</v>
      </c>
      <c r="AQ1037" t="s">
        <v>298</v>
      </c>
      <c r="AR1037">
        <f t="shared" si="292"/>
        <v>3346260</v>
      </c>
      <c r="AX1037" s="117"/>
    </row>
    <row r="1038" spans="1:50" ht="14" hidden="1" customHeight="1" outlineLevel="1" x14ac:dyDescent="0.2">
      <c r="A1038" t="s">
        <v>922</v>
      </c>
      <c r="B1038" s="9" t="s">
        <v>184</v>
      </c>
      <c r="C1038" s="1">
        <f t="shared" si="286"/>
        <v>4385</v>
      </c>
      <c r="D1038" s="7">
        <f>IF(N1038&gt;0, RANK(N1038,(N1038:P1038,Q1038:AE1038)),0)</f>
        <v>1</v>
      </c>
      <c r="E1038" s="7">
        <f>IF(O1038&gt;0,RANK(O1038,(N1038:P1038,Q1038:AE1038)),0)</f>
        <v>2</v>
      </c>
      <c r="F1038" s="7">
        <f t="shared" si="287"/>
        <v>0</v>
      </c>
      <c r="G1038" s="1">
        <f t="shared" si="283"/>
        <v>360</v>
      </c>
      <c r="H1038" s="2">
        <f t="shared" si="284"/>
        <v>8.2098061573546183E-2</v>
      </c>
      <c r="I1038" s="8"/>
      <c r="J1038" s="2">
        <f t="shared" si="288"/>
        <v>0.52998859749144811</v>
      </c>
      <c r="K1038" s="2">
        <f t="shared" si="289"/>
        <v>0.44789053591790196</v>
      </c>
      <c r="L1038" s="2">
        <f t="shared" si="290"/>
        <v>0</v>
      </c>
      <c r="M1038" s="2">
        <f t="shared" si="291"/>
        <v>2.2120866590649935E-2</v>
      </c>
      <c r="N1038" s="53">
        <v>2324</v>
      </c>
      <c r="O1038" s="53">
        <v>1964</v>
      </c>
      <c r="Q1038" s="53">
        <v>83</v>
      </c>
      <c r="X1038" s="53">
        <v>14</v>
      </c>
      <c r="Y1038" s="53"/>
      <c r="Z1038" s="53"/>
      <c r="AA1038" s="53"/>
      <c r="AB1038" s="53"/>
      <c r="AG1038" t="str">
        <f t="shared" si="282"/>
        <v>Meredith</v>
      </c>
      <c r="AH1038" t="s">
        <v>45</v>
      </c>
      <c r="AI1038">
        <v>1</v>
      </c>
      <c r="AK1038">
        <v>2</v>
      </c>
      <c r="AL1038" s="91">
        <v>33</v>
      </c>
      <c r="AM1038" s="93">
        <v>1</v>
      </c>
      <c r="AN1038" s="93">
        <v>40</v>
      </c>
      <c r="AO1038" s="96">
        <v>47140</v>
      </c>
      <c r="AP1038" s="96">
        <f t="shared" si="285"/>
        <v>33001</v>
      </c>
      <c r="AQ1038" t="s">
        <v>298</v>
      </c>
      <c r="AR1038">
        <f t="shared" si="292"/>
        <v>3347140</v>
      </c>
      <c r="AX1038" s="117"/>
    </row>
    <row r="1039" spans="1:50" ht="14" hidden="1" customHeight="1" outlineLevel="1" x14ac:dyDescent="0.2">
      <c r="A1039" t="s">
        <v>1814</v>
      </c>
      <c r="B1039" s="9" t="s">
        <v>184</v>
      </c>
      <c r="C1039" s="1">
        <f t="shared" si="286"/>
        <v>16569</v>
      </c>
      <c r="D1039" s="7">
        <f>IF(N1039&gt;0, RANK(N1039,(N1039:P1039,Q1039:AE1039)),0)</f>
        <v>1</v>
      </c>
      <c r="E1039" s="7">
        <f>IF(O1039&gt;0,RANK(O1039,(N1039:P1039,Q1039:AE1039)),0)</f>
        <v>2</v>
      </c>
      <c r="F1039" s="7">
        <f t="shared" si="287"/>
        <v>0</v>
      </c>
      <c r="G1039" s="1">
        <f t="shared" si="283"/>
        <v>2304</v>
      </c>
      <c r="H1039" s="2">
        <f t="shared" si="284"/>
        <v>0.13905486148832155</v>
      </c>
      <c r="I1039" s="8"/>
      <c r="J1039" s="2">
        <f t="shared" si="288"/>
        <v>0.55700404369605894</v>
      </c>
      <c r="K1039" s="2">
        <f t="shared" si="289"/>
        <v>0.41794918220773736</v>
      </c>
      <c r="L1039" s="2">
        <f t="shared" si="290"/>
        <v>0</v>
      </c>
      <c r="M1039" s="2">
        <f t="shared" si="291"/>
        <v>2.5046774096203706E-2</v>
      </c>
      <c r="N1039" s="53">
        <v>9229</v>
      </c>
      <c r="O1039" s="53">
        <v>6925</v>
      </c>
      <c r="Q1039" s="53">
        <v>403</v>
      </c>
      <c r="X1039" s="53">
        <v>12</v>
      </c>
      <c r="Y1039" s="53"/>
      <c r="Z1039" s="53"/>
      <c r="AA1039" s="53"/>
      <c r="AB1039" s="53"/>
      <c r="AG1039" t="str">
        <f t="shared" si="282"/>
        <v>Merrimack</v>
      </c>
      <c r="AH1039" t="s">
        <v>399</v>
      </c>
      <c r="AI1039">
        <v>1</v>
      </c>
      <c r="AK1039">
        <v>2</v>
      </c>
      <c r="AL1039" s="91">
        <v>33</v>
      </c>
      <c r="AM1039" s="93">
        <v>11</v>
      </c>
      <c r="AN1039" s="93">
        <v>95</v>
      </c>
      <c r="AO1039" s="96">
        <v>47540</v>
      </c>
      <c r="AP1039" s="96">
        <f t="shared" si="285"/>
        <v>33011</v>
      </c>
      <c r="AQ1039" t="s">
        <v>298</v>
      </c>
      <c r="AR1039">
        <f t="shared" si="292"/>
        <v>3347540</v>
      </c>
      <c r="AX1039" s="117"/>
    </row>
    <row r="1040" spans="1:50" ht="14" hidden="1" customHeight="1" outlineLevel="1" x14ac:dyDescent="0.2">
      <c r="A1040" t="s">
        <v>349</v>
      </c>
      <c r="B1040" s="9" t="s">
        <v>184</v>
      </c>
      <c r="C1040" s="1">
        <f t="shared" si="286"/>
        <v>1021</v>
      </c>
      <c r="D1040" s="7">
        <f>IF(N1040&gt;0, RANK(N1040,(N1040:P1040,Q1040:AE1040)),0)</f>
        <v>2</v>
      </c>
      <c r="E1040" s="7">
        <f>IF(O1040&gt;0,RANK(O1040,(N1040:P1040,Q1040:AE1040)),0)</f>
        <v>1</v>
      </c>
      <c r="F1040" s="7">
        <f t="shared" si="287"/>
        <v>0</v>
      </c>
      <c r="G1040" s="1">
        <f t="shared" si="283"/>
        <v>121</v>
      </c>
      <c r="H1040" s="2">
        <f t="shared" si="284"/>
        <v>0.11851126346718903</v>
      </c>
      <c r="I1040" s="8"/>
      <c r="J1040" s="2">
        <f t="shared" si="288"/>
        <v>0.43192948090107736</v>
      </c>
      <c r="K1040" s="2">
        <f t="shared" si="289"/>
        <v>0.5504407443682664</v>
      </c>
      <c r="L1040" s="2">
        <f t="shared" si="290"/>
        <v>0</v>
      </c>
      <c r="M1040" s="2">
        <f t="shared" si="291"/>
        <v>1.7629774730656189E-2</v>
      </c>
      <c r="N1040" s="53">
        <v>441</v>
      </c>
      <c r="O1040" s="53">
        <v>562</v>
      </c>
      <c r="Q1040" s="53">
        <v>18</v>
      </c>
      <c r="X1040" s="53">
        <v>0</v>
      </c>
      <c r="Y1040" s="53"/>
      <c r="Z1040" s="53"/>
      <c r="AA1040" s="53"/>
      <c r="AB1040" s="53"/>
      <c r="AG1040" t="str">
        <f t="shared" si="282"/>
        <v>Middleton</v>
      </c>
      <c r="AH1040" t="s">
        <v>726</v>
      </c>
      <c r="AI1040">
        <v>1</v>
      </c>
      <c r="AK1040">
        <v>2</v>
      </c>
      <c r="AL1040" s="91">
        <v>33</v>
      </c>
      <c r="AM1040" s="93">
        <v>17</v>
      </c>
      <c r="AN1040" s="93">
        <v>35</v>
      </c>
      <c r="AO1040" s="96">
        <v>47700</v>
      </c>
      <c r="AP1040" s="96">
        <f t="shared" si="285"/>
        <v>33017</v>
      </c>
      <c r="AQ1040" t="s">
        <v>298</v>
      </c>
      <c r="AR1040">
        <f t="shared" si="292"/>
        <v>3347700</v>
      </c>
      <c r="AX1040" s="117"/>
    </row>
    <row r="1041" spans="1:50" ht="14" hidden="1" customHeight="1" outlineLevel="1" x14ac:dyDescent="0.2">
      <c r="A1041" t="s">
        <v>1638</v>
      </c>
      <c r="B1041" s="9" t="s">
        <v>184</v>
      </c>
      <c r="C1041" s="1">
        <f t="shared" si="286"/>
        <v>795</v>
      </c>
      <c r="D1041" s="7">
        <f>IF(N1041&gt;0, RANK(N1041,(N1041:P1041,Q1041:AE1041)),0)</f>
        <v>1</v>
      </c>
      <c r="E1041" s="7">
        <f>IF(O1041&gt;0,RANK(O1041,(N1041:P1041,Q1041:AE1041)),0)</f>
        <v>2</v>
      </c>
      <c r="F1041" s="7">
        <f t="shared" si="287"/>
        <v>0</v>
      </c>
      <c r="G1041" s="1">
        <f t="shared" si="283"/>
        <v>56</v>
      </c>
      <c r="H1041" s="2">
        <f t="shared" si="284"/>
        <v>7.0440251572327042E-2</v>
      </c>
      <c r="I1041" s="8"/>
      <c r="J1041" s="2">
        <f t="shared" si="288"/>
        <v>0.52830188679245282</v>
      </c>
      <c r="K1041" s="2">
        <f t="shared" si="289"/>
        <v>0.4578616352201258</v>
      </c>
      <c r="L1041" s="2">
        <f t="shared" si="290"/>
        <v>0</v>
      </c>
      <c r="M1041" s="2">
        <f t="shared" si="291"/>
        <v>1.3836477987421381E-2</v>
      </c>
      <c r="N1041" s="53">
        <v>420</v>
      </c>
      <c r="O1041" s="53">
        <v>364</v>
      </c>
      <c r="Q1041" s="53">
        <v>11</v>
      </c>
      <c r="X1041" s="53">
        <v>0</v>
      </c>
      <c r="Y1041" s="53"/>
      <c r="Z1041" s="53"/>
      <c r="AA1041" s="53"/>
      <c r="AB1041" s="53"/>
      <c r="AG1041" t="str">
        <f t="shared" si="282"/>
        <v>Milan</v>
      </c>
      <c r="AH1041" t="s">
        <v>872</v>
      </c>
      <c r="AI1041">
        <v>2</v>
      </c>
      <c r="AK1041">
        <v>2</v>
      </c>
      <c r="AL1041" s="91">
        <v>33</v>
      </c>
      <c r="AM1041" s="93">
        <v>7</v>
      </c>
      <c r="AN1041" s="93">
        <v>135</v>
      </c>
      <c r="AO1041" s="96">
        <v>47860</v>
      </c>
      <c r="AP1041" s="96">
        <f t="shared" si="285"/>
        <v>33007</v>
      </c>
      <c r="AQ1041" t="s">
        <v>298</v>
      </c>
      <c r="AR1041">
        <f t="shared" si="292"/>
        <v>3347860</v>
      </c>
      <c r="AX1041" s="117"/>
    </row>
    <row r="1042" spans="1:50" ht="14" hidden="1" customHeight="1" outlineLevel="1" x14ac:dyDescent="0.2">
      <c r="A1042" t="s">
        <v>1871</v>
      </c>
      <c r="B1042" s="9" t="s">
        <v>184</v>
      </c>
      <c r="C1042" s="1">
        <f t="shared" si="286"/>
        <v>9098</v>
      </c>
      <c r="D1042" s="7">
        <f>IF(N1042&gt;0, RANK(N1042,(N1042:P1042,Q1042:AE1042)),0)</f>
        <v>1</v>
      </c>
      <c r="E1042" s="7">
        <f>IF(O1042&gt;0,RANK(O1042,(N1042:P1042,Q1042:AE1042)),0)</f>
        <v>2</v>
      </c>
      <c r="F1042" s="7">
        <f t="shared" si="287"/>
        <v>0</v>
      </c>
      <c r="G1042" s="1">
        <f t="shared" si="283"/>
        <v>1445</v>
      </c>
      <c r="H1042" s="2">
        <f t="shared" si="284"/>
        <v>0.15882611562980875</v>
      </c>
      <c r="I1042" s="8"/>
      <c r="J1042" s="2">
        <f t="shared" si="288"/>
        <v>0.56440976038689827</v>
      </c>
      <c r="K1042" s="2">
        <f t="shared" si="289"/>
        <v>0.40558364475708947</v>
      </c>
      <c r="L1042" s="2">
        <f t="shared" si="290"/>
        <v>0</v>
      </c>
      <c r="M1042" s="2">
        <f t="shared" si="291"/>
        <v>3.0006594856012259E-2</v>
      </c>
      <c r="N1042" s="53">
        <v>5135</v>
      </c>
      <c r="O1042" s="53">
        <v>3690</v>
      </c>
      <c r="Q1042" s="53">
        <v>267</v>
      </c>
      <c r="X1042" s="53">
        <v>6</v>
      </c>
      <c r="Y1042" s="53"/>
      <c r="Z1042" s="53"/>
      <c r="AA1042" s="53"/>
      <c r="AB1042" s="53"/>
      <c r="AG1042" t="str">
        <f t="shared" si="282"/>
        <v>Milford</v>
      </c>
      <c r="AH1042" t="s">
        <v>399</v>
      </c>
      <c r="AI1042">
        <v>2</v>
      </c>
      <c r="AK1042">
        <v>2</v>
      </c>
      <c r="AL1042" s="91">
        <v>33</v>
      </c>
      <c r="AM1042" s="93">
        <v>11</v>
      </c>
      <c r="AN1042" s="93">
        <v>100</v>
      </c>
      <c r="AO1042" s="96">
        <v>48020</v>
      </c>
      <c r="AP1042" s="96">
        <f t="shared" si="285"/>
        <v>33011</v>
      </c>
      <c r="AQ1042" t="s">
        <v>298</v>
      </c>
      <c r="AR1042">
        <f t="shared" si="292"/>
        <v>3348020</v>
      </c>
      <c r="AX1042" s="117"/>
    </row>
    <row r="1043" spans="1:50" ht="14" hidden="1" customHeight="1" outlineLevel="1" x14ac:dyDescent="0.2">
      <c r="A1043" t="s">
        <v>930</v>
      </c>
      <c r="B1043" s="9" t="s">
        <v>184</v>
      </c>
      <c r="C1043" s="1">
        <f t="shared" si="286"/>
        <v>22</v>
      </c>
      <c r="D1043" s="7">
        <f>IF(N1043&gt;0, RANK(N1043,(N1043:P1043,Q1043:AE1043)),0)</f>
        <v>2</v>
      </c>
      <c r="E1043" s="7">
        <f>IF(O1043&gt;0,RANK(O1043,(N1043:P1043,Q1043:AE1043)),0)</f>
        <v>1</v>
      </c>
      <c r="F1043" s="7">
        <f t="shared" si="287"/>
        <v>0</v>
      </c>
      <c r="G1043" s="1">
        <f t="shared" si="283"/>
        <v>8</v>
      </c>
      <c r="H1043" s="2">
        <f t="shared" si="284"/>
        <v>0.36363636363636365</v>
      </c>
      <c r="I1043" s="8"/>
      <c r="J1043" s="2">
        <f t="shared" si="288"/>
        <v>0.31818181818181818</v>
      </c>
      <c r="K1043" s="2">
        <f t="shared" si="289"/>
        <v>0.68181818181818177</v>
      </c>
      <c r="L1043" s="2">
        <f t="shared" si="290"/>
        <v>0</v>
      </c>
      <c r="M1043" s="2">
        <f t="shared" si="291"/>
        <v>1.1102230246251565E-16</v>
      </c>
      <c r="N1043" s="53">
        <v>7</v>
      </c>
      <c r="O1043" s="53">
        <v>15</v>
      </c>
      <c r="Q1043" s="53">
        <v>0</v>
      </c>
      <c r="X1043" s="53">
        <v>0</v>
      </c>
      <c r="Y1043" s="53"/>
      <c r="Z1043" s="53"/>
      <c r="AA1043" s="53"/>
      <c r="AB1043" s="53"/>
      <c r="AG1043" t="str">
        <f t="shared" si="282"/>
        <v>Millsfield</v>
      </c>
      <c r="AH1043" t="s">
        <v>872</v>
      </c>
      <c r="AI1043">
        <v>2</v>
      </c>
      <c r="AK1043">
        <v>2</v>
      </c>
      <c r="AL1043" s="91">
        <v>33</v>
      </c>
      <c r="AM1043" s="93">
        <v>7</v>
      </c>
      <c r="AN1043" s="93">
        <v>140</v>
      </c>
      <c r="AO1043" s="96">
        <v>48260</v>
      </c>
      <c r="AP1043" s="96">
        <f t="shared" si="285"/>
        <v>33007</v>
      </c>
      <c r="AQ1043" t="s">
        <v>420</v>
      </c>
      <c r="AR1043">
        <f t="shared" si="292"/>
        <v>3348260</v>
      </c>
      <c r="AX1043" s="117"/>
    </row>
    <row r="1044" spans="1:50" ht="14" hidden="1" customHeight="1" outlineLevel="1" x14ac:dyDescent="0.2">
      <c r="A1044" t="s">
        <v>2157</v>
      </c>
      <c r="B1044" s="9" t="s">
        <v>184</v>
      </c>
      <c r="C1044" s="1">
        <f t="shared" si="286"/>
        <v>2508</v>
      </c>
      <c r="D1044" s="7">
        <f>IF(N1044&gt;0, RANK(N1044,(N1044:P1044,Q1044:AE1044)),0)</f>
        <v>2</v>
      </c>
      <c r="E1044" s="7">
        <f>IF(O1044&gt;0,RANK(O1044,(N1044:P1044,Q1044:AE1044)),0)</f>
        <v>1</v>
      </c>
      <c r="F1044" s="7">
        <f t="shared" si="287"/>
        <v>0</v>
      </c>
      <c r="G1044" s="1">
        <f t="shared" si="283"/>
        <v>105</v>
      </c>
      <c r="H1044" s="2">
        <f t="shared" si="284"/>
        <v>4.1866028708133975E-2</v>
      </c>
      <c r="I1044" s="8"/>
      <c r="J1044" s="2">
        <f t="shared" si="288"/>
        <v>0.46411483253588515</v>
      </c>
      <c r="K1044" s="2">
        <f t="shared" si="289"/>
        <v>0.50598086124401909</v>
      </c>
      <c r="L1044" s="2">
        <f t="shared" si="290"/>
        <v>0</v>
      </c>
      <c r="M1044" s="2">
        <f t="shared" si="291"/>
        <v>2.9904306220095767E-2</v>
      </c>
      <c r="N1044" s="53">
        <v>1164</v>
      </c>
      <c r="O1044" s="53">
        <v>1269</v>
      </c>
      <c r="Q1044" s="53">
        <v>74</v>
      </c>
      <c r="X1044" s="53">
        <v>1</v>
      </c>
      <c r="Y1044" s="53"/>
      <c r="Z1044" s="53"/>
      <c r="AA1044" s="53"/>
      <c r="AB1044" s="53"/>
      <c r="AG1044" t="str">
        <f t="shared" si="282"/>
        <v>Milton</v>
      </c>
      <c r="AH1044" t="s">
        <v>726</v>
      </c>
      <c r="AI1044">
        <v>1</v>
      </c>
      <c r="AK1044">
        <v>2</v>
      </c>
      <c r="AL1044" s="91">
        <v>33</v>
      </c>
      <c r="AM1044" s="93">
        <v>17</v>
      </c>
      <c r="AN1044" s="93">
        <v>40</v>
      </c>
      <c r="AO1044" s="96">
        <v>48660</v>
      </c>
      <c r="AP1044" s="96">
        <f t="shared" si="285"/>
        <v>33017</v>
      </c>
      <c r="AQ1044" t="s">
        <v>298</v>
      </c>
      <c r="AR1044">
        <f t="shared" si="292"/>
        <v>3348660</v>
      </c>
      <c r="AX1044" s="117"/>
    </row>
    <row r="1045" spans="1:50" ht="14" hidden="1" customHeight="1" outlineLevel="1" x14ac:dyDescent="0.2">
      <c r="A1045" t="s">
        <v>2525</v>
      </c>
      <c r="B1045" s="9" t="s">
        <v>184</v>
      </c>
      <c r="C1045" s="1">
        <f t="shared" si="286"/>
        <v>519</v>
      </c>
      <c r="D1045" s="7">
        <f>IF(N1045&gt;0, RANK(N1045,(N1045:P1045,Q1045:AE1045)),0)</f>
        <v>2</v>
      </c>
      <c r="E1045" s="7">
        <f>IF(O1045&gt;0,RANK(O1045,(N1045:P1045,Q1045:AE1045)),0)</f>
        <v>1</v>
      </c>
      <c r="F1045" s="7">
        <f t="shared" si="287"/>
        <v>0</v>
      </c>
      <c r="G1045" s="1">
        <f t="shared" si="283"/>
        <v>20</v>
      </c>
      <c r="H1045" s="2">
        <f t="shared" si="284"/>
        <v>3.8535645472061654E-2</v>
      </c>
      <c r="I1045" s="8"/>
      <c r="J1045" s="2">
        <f t="shared" si="288"/>
        <v>0.47976878612716761</v>
      </c>
      <c r="K1045" s="2">
        <f t="shared" si="289"/>
        <v>0.51830443159922923</v>
      </c>
      <c r="L1045" s="2">
        <f t="shared" si="290"/>
        <v>0</v>
      </c>
      <c r="M1045" s="2">
        <f t="shared" si="291"/>
        <v>1.9267822736032114E-3</v>
      </c>
      <c r="N1045" s="53">
        <v>249</v>
      </c>
      <c r="O1045" s="53">
        <v>269</v>
      </c>
      <c r="Q1045" s="53">
        <v>0</v>
      </c>
      <c r="X1045" s="53">
        <v>1</v>
      </c>
      <c r="Y1045" s="53"/>
      <c r="Z1045" s="53"/>
      <c r="AA1045" s="53"/>
      <c r="AB1045" s="53"/>
      <c r="AG1045" t="str">
        <f t="shared" si="282"/>
        <v>Monroe</v>
      </c>
      <c r="AH1045" t="s">
        <v>2510</v>
      </c>
      <c r="AI1045">
        <v>2</v>
      </c>
      <c r="AK1045">
        <v>2</v>
      </c>
      <c r="AL1045" s="91">
        <v>33</v>
      </c>
      <c r="AM1045" s="93">
        <v>9</v>
      </c>
      <c r="AN1045" s="93">
        <v>140</v>
      </c>
      <c r="AO1045" s="96">
        <v>48980</v>
      </c>
      <c r="AP1045" s="96">
        <f t="shared" si="285"/>
        <v>33009</v>
      </c>
      <c r="AQ1045" t="s">
        <v>298</v>
      </c>
      <c r="AR1045">
        <f t="shared" si="292"/>
        <v>3348980</v>
      </c>
      <c r="AX1045" s="117"/>
    </row>
    <row r="1046" spans="1:50" ht="14" hidden="1" customHeight="1" outlineLevel="1" x14ac:dyDescent="0.2">
      <c r="A1046" t="s">
        <v>926</v>
      </c>
      <c r="B1046" s="9" t="s">
        <v>184</v>
      </c>
      <c r="C1046" s="1">
        <f t="shared" si="286"/>
        <v>1773</v>
      </c>
      <c r="D1046" s="7">
        <f>IF(N1046&gt;0, RANK(N1046,(N1046:P1046,Q1046:AE1046)),0)</f>
        <v>1</v>
      </c>
      <c r="E1046" s="7">
        <f>IF(O1046&gt;0,RANK(O1046,(N1046:P1046,Q1046:AE1046)),0)</f>
        <v>2</v>
      </c>
      <c r="F1046" s="7">
        <f t="shared" si="287"/>
        <v>0</v>
      </c>
      <c r="G1046" s="1">
        <f t="shared" si="283"/>
        <v>330</v>
      </c>
      <c r="H1046" s="2">
        <f t="shared" si="284"/>
        <v>0.18612521150592218</v>
      </c>
      <c r="I1046" s="8"/>
      <c r="J1046" s="2">
        <f t="shared" si="288"/>
        <v>0.58093626621545402</v>
      </c>
      <c r="K1046" s="2">
        <f t="shared" si="289"/>
        <v>0.39481105470953187</v>
      </c>
      <c r="L1046" s="2">
        <f t="shared" si="290"/>
        <v>0</v>
      </c>
      <c r="M1046" s="2">
        <f t="shared" si="291"/>
        <v>2.4252679075014105E-2</v>
      </c>
      <c r="N1046" s="53">
        <v>1030</v>
      </c>
      <c r="O1046" s="53">
        <v>700</v>
      </c>
      <c r="Q1046" s="53">
        <v>42</v>
      </c>
      <c r="X1046" s="53">
        <v>1</v>
      </c>
      <c r="Y1046" s="53"/>
      <c r="Z1046" s="53"/>
      <c r="AA1046" s="53"/>
      <c r="AB1046" s="53"/>
      <c r="AG1046" t="str">
        <f t="shared" si="282"/>
        <v>Mont Vernon</v>
      </c>
      <c r="AH1046" t="s">
        <v>399</v>
      </c>
      <c r="AI1046">
        <v>2</v>
      </c>
      <c r="AK1046">
        <v>2</v>
      </c>
      <c r="AL1046" s="91">
        <v>33</v>
      </c>
      <c r="AM1046" s="93">
        <v>11</v>
      </c>
      <c r="AN1046" s="93">
        <v>105</v>
      </c>
      <c r="AO1046" s="96">
        <v>49140</v>
      </c>
      <c r="AP1046" s="96">
        <f t="shared" si="285"/>
        <v>33011</v>
      </c>
      <c r="AQ1046" t="s">
        <v>298</v>
      </c>
      <c r="AR1046">
        <f t="shared" si="292"/>
        <v>3349140</v>
      </c>
      <c r="AX1046" s="117"/>
    </row>
    <row r="1047" spans="1:50" ht="14" hidden="1" customHeight="1" outlineLevel="1" x14ac:dyDescent="0.2">
      <c r="A1047" t="s">
        <v>2190</v>
      </c>
      <c r="B1047" s="9" t="s">
        <v>184</v>
      </c>
      <c r="C1047" s="1">
        <f t="shared" si="286"/>
        <v>3634</v>
      </c>
      <c r="D1047" s="7">
        <f>IF(N1047&gt;0, RANK(N1047,(N1047:P1047,Q1047:AE1047)),0)</f>
        <v>2</v>
      </c>
      <c r="E1047" s="7">
        <f>IF(O1047&gt;0,RANK(O1047,(N1047:P1047,Q1047:AE1047)),0)</f>
        <v>1</v>
      </c>
      <c r="F1047" s="7">
        <f t="shared" si="287"/>
        <v>0</v>
      </c>
      <c r="G1047" s="1">
        <f t="shared" si="283"/>
        <v>199</v>
      </c>
      <c r="H1047" s="2">
        <f t="shared" si="284"/>
        <v>5.4760594386351127E-2</v>
      </c>
      <c r="I1047" s="8"/>
      <c r="J1047" s="2">
        <f t="shared" si="288"/>
        <v>0.46780407264722068</v>
      </c>
      <c r="K1047" s="2">
        <f t="shared" si="289"/>
        <v>0.52256466703357185</v>
      </c>
      <c r="L1047" s="2">
        <f t="shared" si="290"/>
        <v>0</v>
      </c>
      <c r="M1047" s="2">
        <f t="shared" si="291"/>
        <v>9.6312603192074686E-3</v>
      </c>
      <c r="N1047" s="53">
        <v>1700</v>
      </c>
      <c r="O1047" s="53">
        <v>1899</v>
      </c>
      <c r="Q1047" s="53">
        <v>35</v>
      </c>
      <c r="X1047" s="53">
        <v>0</v>
      </c>
      <c r="Y1047" s="53"/>
      <c r="Z1047" s="53"/>
      <c r="AA1047" s="53"/>
      <c r="AB1047" s="53"/>
      <c r="AG1047" t="str">
        <f t="shared" si="282"/>
        <v>Moultonborough</v>
      </c>
      <c r="AH1047" t="s">
        <v>203</v>
      </c>
      <c r="AI1047">
        <v>1</v>
      </c>
      <c r="AK1047">
        <v>2</v>
      </c>
      <c r="AL1047" s="91">
        <v>33</v>
      </c>
      <c r="AM1047" s="93">
        <v>3</v>
      </c>
      <c r="AN1047" s="93">
        <v>65</v>
      </c>
      <c r="AO1047" s="96">
        <v>49380</v>
      </c>
      <c r="AP1047" s="96">
        <f t="shared" si="285"/>
        <v>33003</v>
      </c>
      <c r="AQ1047" t="s">
        <v>298</v>
      </c>
      <c r="AR1047">
        <f t="shared" si="292"/>
        <v>3349380</v>
      </c>
      <c r="AX1047" s="117"/>
    </row>
    <row r="1048" spans="1:50" ht="14" hidden="1" customHeight="1" outlineLevel="1" x14ac:dyDescent="0.2">
      <c r="A1048" t="s">
        <v>617</v>
      </c>
      <c r="B1048" s="9" t="s">
        <v>184</v>
      </c>
      <c r="C1048" s="1">
        <f t="shared" si="286"/>
        <v>44569</v>
      </c>
      <c r="D1048" s="7">
        <f>IF(N1048&gt;0, RANK(N1048,(N1048:P1048,Q1048:AE1048)),0)</f>
        <v>1</v>
      </c>
      <c r="E1048" s="7">
        <f>IF(O1048&gt;0,RANK(O1048,(N1048:P1048,Q1048:AE1048)),0)</f>
        <v>2</v>
      </c>
      <c r="F1048" s="7">
        <f t="shared" si="287"/>
        <v>0</v>
      </c>
      <c r="G1048" s="1">
        <f t="shared" si="283"/>
        <v>12301</v>
      </c>
      <c r="H1048" s="2">
        <f t="shared" si="284"/>
        <v>0.27599901276672129</v>
      </c>
      <c r="I1048" s="8"/>
      <c r="J1048" s="2">
        <f t="shared" si="288"/>
        <v>0.62619758127846714</v>
      </c>
      <c r="K1048" s="2">
        <f t="shared" si="289"/>
        <v>0.35019856851174586</v>
      </c>
      <c r="L1048" s="2">
        <f t="shared" si="290"/>
        <v>0</v>
      </c>
      <c r="M1048" s="2">
        <f t="shared" si="291"/>
        <v>2.3603850209787003E-2</v>
      </c>
      <c r="N1048" s="53">
        <v>27909</v>
      </c>
      <c r="O1048" s="53">
        <v>15608</v>
      </c>
      <c r="Q1048" s="53">
        <v>1026</v>
      </c>
      <c r="X1048" s="53">
        <v>26</v>
      </c>
      <c r="Y1048" s="53"/>
      <c r="Z1048" s="53"/>
      <c r="AA1048" s="53"/>
      <c r="AB1048" s="53"/>
      <c r="AG1048" t="str">
        <f t="shared" si="282"/>
        <v>Nashua</v>
      </c>
      <c r="AH1048" t="s">
        <v>399</v>
      </c>
      <c r="AI1048">
        <v>2</v>
      </c>
      <c r="AK1048">
        <v>2</v>
      </c>
      <c r="AL1048" s="91">
        <v>33</v>
      </c>
      <c r="AM1048" s="93">
        <v>11</v>
      </c>
      <c r="AN1048" s="93">
        <v>110</v>
      </c>
      <c r="AO1048" s="96">
        <v>50260</v>
      </c>
      <c r="AP1048" s="96">
        <f t="shared" si="285"/>
        <v>33011</v>
      </c>
      <c r="AQ1048" t="s">
        <v>1921</v>
      </c>
      <c r="AR1048">
        <f t="shared" si="292"/>
        <v>3350260</v>
      </c>
      <c r="AX1048" s="117"/>
    </row>
    <row r="1049" spans="1:50" ht="14" hidden="1" customHeight="1" outlineLevel="1" x14ac:dyDescent="0.2">
      <c r="A1049" t="s">
        <v>1666</v>
      </c>
      <c r="B1049" s="9" t="s">
        <v>184</v>
      </c>
      <c r="C1049" s="1">
        <f t="shared" si="286"/>
        <v>452</v>
      </c>
      <c r="D1049" s="7">
        <f>IF(N1049&gt;0, RANK(N1049,(N1049:P1049,Q1049:AE1049)),0)</f>
        <v>1</v>
      </c>
      <c r="E1049" s="7">
        <f>IF(O1049&gt;0,RANK(O1049,(N1049:P1049,Q1049:AE1049)),0)</f>
        <v>2</v>
      </c>
      <c r="F1049" s="7">
        <f t="shared" si="287"/>
        <v>0</v>
      </c>
      <c r="G1049" s="1">
        <f t="shared" si="283"/>
        <v>137</v>
      </c>
      <c r="H1049" s="2">
        <f t="shared" si="284"/>
        <v>0.30309734513274339</v>
      </c>
      <c r="I1049" s="8"/>
      <c r="J1049" s="2">
        <f t="shared" si="288"/>
        <v>0.63938053097345138</v>
      </c>
      <c r="K1049" s="2">
        <f t="shared" si="289"/>
        <v>0.33628318584070799</v>
      </c>
      <c r="L1049" s="2">
        <f t="shared" si="290"/>
        <v>0</v>
      </c>
      <c r="M1049" s="2">
        <f t="shared" si="291"/>
        <v>2.4336283185840635E-2</v>
      </c>
      <c r="N1049" s="53">
        <v>289</v>
      </c>
      <c r="O1049" s="53">
        <v>152</v>
      </c>
      <c r="Q1049" s="53">
        <v>10</v>
      </c>
      <c r="X1049" s="53">
        <v>1</v>
      </c>
      <c r="Y1049" s="53"/>
      <c r="Z1049" s="53"/>
      <c r="AA1049" s="53"/>
      <c r="AB1049" s="53"/>
      <c r="AG1049" t="str">
        <f t="shared" si="282"/>
        <v>Nelson</v>
      </c>
      <c r="AH1049" t="s">
        <v>1703</v>
      </c>
      <c r="AI1049">
        <v>2</v>
      </c>
      <c r="AK1049">
        <v>2</v>
      </c>
      <c r="AL1049" s="91">
        <v>33</v>
      </c>
      <c r="AM1049" s="93">
        <v>5</v>
      </c>
      <c r="AN1049" s="93">
        <v>60</v>
      </c>
      <c r="AO1049" s="96">
        <v>50580</v>
      </c>
      <c r="AP1049" s="96">
        <f t="shared" si="285"/>
        <v>33005</v>
      </c>
      <c r="AQ1049" t="s">
        <v>298</v>
      </c>
      <c r="AR1049">
        <f t="shared" si="292"/>
        <v>3350580</v>
      </c>
      <c r="AX1049" s="117"/>
    </row>
    <row r="1050" spans="1:50" ht="14" hidden="1" customHeight="1" outlineLevel="1" x14ac:dyDescent="0.2">
      <c r="A1050" t="s">
        <v>1506</v>
      </c>
      <c r="B1050" s="9" t="s">
        <v>184</v>
      </c>
      <c r="C1050" s="1">
        <f t="shared" si="286"/>
        <v>3899</v>
      </c>
      <c r="D1050" s="7">
        <f>IF(N1050&gt;0, RANK(N1050,(N1050:P1050,Q1050:AE1050)),0)</f>
        <v>1</v>
      </c>
      <c r="E1050" s="7">
        <f>IF(O1050&gt;0,RANK(O1050,(N1050:P1050,Q1050:AE1050)),0)</f>
        <v>2</v>
      </c>
      <c r="F1050" s="7">
        <f t="shared" si="287"/>
        <v>0</v>
      </c>
      <c r="G1050" s="1">
        <f t="shared" si="283"/>
        <v>153</v>
      </c>
      <c r="H1050" s="2">
        <f t="shared" si="284"/>
        <v>3.9240830982303153E-2</v>
      </c>
      <c r="I1050" s="8"/>
      <c r="J1050" s="2">
        <f t="shared" si="288"/>
        <v>0.50884842267248009</v>
      </c>
      <c r="K1050" s="2">
        <f t="shared" si="289"/>
        <v>0.46960759169017696</v>
      </c>
      <c r="L1050" s="2">
        <f t="shared" si="290"/>
        <v>0</v>
      </c>
      <c r="M1050" s="2">
        <f t="shared" si="291"/>
        <v>2.1543985637342944E-2</v>
      </c>
      <c r="N1050" s="53">
        <v>1984</v>
      </c>
      <c r="O1050" s="53">
        <v>1831</v>
      </c>
      <c r="Q1050" s="53">
        <v>83</v>
      </c>
      <c r="X1050" s="53">
        <v>1</v>
      </c>
      <c r="Y1050" s="53"/>
      <c r="Z1050" s="53"/>
      <c r="AA1050" s="53"/>
      <c r="AB1050" s="53"/>
      <c r="AG1050" t="str">
        <f t="shared" si="282"/>
        <v>New Boston</v>
      </c>
      <c r="AH1050" t="s">
        <v>399</v>
      </c>
      <c r="AI1050">
        <v>2</v>
      </c>
      <c r="AK1050">
        <v>2</v>
      </c>
      <c r="AL1050" s="91">
        <v>33</v>
      </c>
      <c r="AM1050" s="93">
        <v>11</v>
      </c>
      <c r="AN1050" s="93">
        <v>115</v>
      </c>
      <c r="AO1050" s="96">
        <v>50740</v>
      </c>
      <c r="AP1050" s="96">
        <f t="shared" si="285"/>
        <v>33011</v>
      </c>
      <c r="AQ1050" t="s">
        <v>298</v>
      </c>
      <c r="AR1050">
        <f t="shared" si="292"/>
        <v>3350740</v>
      </c>
      <c r="AX1050" s="117"/>
    </row>
    <row r="1051" spans="1:50" ht="14" hidden="1" customHeight="1" outlineLevel="1" x14ac:dyDescent="0.2">
      <c r="A1051" t="s">
        <v>83</v>
      </c>
      <c r="B1051" s="9" t="s">
        <v>184</v>
      </c>
      <c r="C1051" s="1">
        <f t="shared" si="286"/>
        <v>910</v>
      </c>
      <c r="D1051" s="7">
        <f>IF(N1051&gt;0, RANK(N1051,(N1051:P1051,Q1051:AE1051)),0)</f>
        <v>1</v>
      </c>
      <c r="E1051" s="7">
        <f>IF(O1051&gt;0,RANK(O1051,(N1051:P1051,Q1051:AE1051)),0)</f>
        <v>2</v>
      </c>
      <c r="F1051" s="7">
        <f t="shared" si="287"/>
        <v>0</v>
      </c>
      <c r="G1051" s="1">
        <f t="shared" si="283"/>
        <v>324</v>
      </c>
      <c r="H1051" s="2">
        <f t="shared" si="284"/>
        <v>0.35604395604395606</v>
      </c>
      <c r="I1051" s="8"/>
      <c r="J1051" s="2">
        <f t="shared" si="288"/>
        <v>0.67362637362637368</v>
      </c>
      <c r="K1051" s="2">
        <f t="shared" si="289"/>
        <v>0.31758241758241756</v>
      </c>
      <c r="L1051" s="2">
        <f t="shared" si="290"/>
        <v>0</v>
      </c>
      <c r="M1051" s="2">
        <f t="shared" si="291"/>
        <v>8.79120879120876E-3</v>
      </c>
      <c r="N1051" s="53">
        <v>613</v>
      </c>
      <c r="O1051" s="53">
        <v>289</v>
      </c>
      <c r="Q1051" s="53">
        <v>8</v>
      </c>
      <c r="X1051" s="53">
        <v>0</v>
      </c>
      <c r="Y1051" s="53"/>
      <c r="Z1051" s="53"/>
      <c r="AA1051" s="53"/>
      <c r="AB1051" s="53"/>
      <c r="AG1051" t="str">
        <f t="shared" si="282"/>
        <v>New Castle</v>
      </c>
      <c r="AH1051" t="s">
        <v>269</v>
      </c>
      <c r="AI1051">
        <v>1</v>
      </c>
      <c r="AK1051">
        <v>2</v>
      </c>
      <c r="AL1051" s="91">
        <v>33</v>
      </c>
      <c r="AM1051" s="93">
        <v>15</v>
      </c>
      <c r="AN1051" s="93">
        <v>100</v>
      </c>
      <c r="AO1051" s="96">
        <v>50980</v>
      </c>
      <c r="AP1051" s="96">
        <f t="shared" si="285"/>
        <v>33015</v>
      </c>
      <c r="AQ1051" t="s">
        <v>298</v>
      </c>
      <c r="AR1051">
        <f t="shared" si="292"/>
        <v>3350980</v>
      </c>
      <c r="AX1051" s="117"/>
    </row>
    <row r="1052" spans="1:50" ht="14" hidden="1" customHeight="1" outlineLevel="1" x14ac:dyDescent="0.2">
      <c r="A1052" t="s">
        <v>2410</v>
      </c>
      <c r="B1052" s="9" t="s">
        <v>184</v>
      </c>
      <c r="C1052" s="1">
        <f t="shared" si="286"/>
        <v>1849</v>
      </c>
      <c r="D1052" s="7">
        <f>IF(N1052&gt;0, RANK(N1052,(N1052:P1052,Q1052:AE1052)),0)</f>
        <v>2</v>
      </c>
      <c r="E1052" s="7">
        <f>IF(O1052&gt;0,RANK(O1052,(N1052:P1052,Q1052:AE1052)),0)</f>
        <v>1</v>
      </c>
      <c r="F1052" s="7">
        <f t="shared" si="287"/>
        <v>0</v>
      </c>
      <c r="G1052" s="1">
        <f t="shared" si="283"/>
        <v>176</v>
      </c>
      <c r="H1052" s="2">
        <f t="shared" si="284"/>
        <v>9.5186587344510548E-2</v>
      </c>
      <c r="I1052" s="8"/>
      <c r="J1052" s="2">
        <f t="shared" si="288"/>
        <v>0.44077879935100056</v>
      </c>
      <c r="K1052" s="2">
        <f t="shared" si="289"/>
        <v>0.53596538669551108</v>
      </c>
      <c r="L1052" s="2">
        <f t="shared" si="290"/>
        <v>0</v>
      </c>
      <c r="M1052" s="2">
        <f t="shared" si="291"/>
        <v>2.3255813953488302E-2</v>
      </c>
      <c r="N1052" s="53">
        <v>815</v>
      </c>
      <c r="O1052" s="53">
        <v>991</v>
      </c>
      <c r="Q1052" s="53">
        <v>42</v>
      </c>
      <c r="X1052" s="53">
        <v>1</v>
      </c>
      <c r="Y1052" s="53"/>
      <c r="Z1052" s="53"/>
      <c r="AA1052" s="53"/>
      <c r="AB1052" s="53"/>
      <c r="AG1052" t="str">
        <f t="shared" si="282"/>
        <v>New Durham</v>
      </c>
      <c r="AH1052" t="s">
        <v>726</v>
      </c>
      <c r="AI1052">
        <v>1</v>
      </c>
      <c r="AK1052">
        <v>2</v>
      </c>
      <c r="AL1052" s="91">
        <v>33</v>
      </c>
      <c r="AM1052" s="93">
        <v>17</v>
      </c>
      <c r="AN1052" s="93">
        <v>45</v>
      </c>
      <c r="AO1052" s="96">
        <v>51220</v>
      </c>
      <c r="AP1052" s="96">
        <f t="shared" si="285"/>
        <v>33017</v>
      </c>
      <c r="AQ1052" t="s">
        <v>298</v>
      </c>
      <c r="AR1052">
        <f t="shared" si="292"/>
        <v>3351220</v>
      </c>
      <c r="AX1052" s="117"/>
    </row>
    <row r="1053" spans="1:50" ht="14" hidden="1" customHeight="1" outlineLevel="1" x14ac:dyDescent="0.2">
      <c r="A1053" t="s">
        <v>2470</v>
      </c>
      <c r="B1053" s="9" t="s">
        <v>184</v>
      </c>
      <c r="C1053" s="1">
        <f t="shared" si="286"/>
        <v>1524</v>
      </c>
      <c r="D1053" s="7">
        <f>IF(N1053&gt;0, RANK(N1053,(N1053:P1053,Q1053:AE1053)),0)</f>
        <v>1</v>
      </c>
      <c r="E1053" s="7">
        <f>IF(O1053&gt;0,RANK(O1053,(N1053:P1053,Q1053:AE1053)),0)</f>
        <v>2</v>
      </c>
      <c r="F1053" s="7">
        <f t="shared" si="287"/>
        <v>0</v>
      </c>
      <c r="G1053" s="1">
        <f t="shared" si="283"/>
        <v>42</v>
      </c>
      <c r="H1053" s="2">
        <f t="shared" si="284"/>
        <v>2.7559055118110236E-2</v>
      </c>
      <c r="I1053" s="8"/>
      <c r="J1053" s="2">
        <f t="shared" si="288"/>
        <v>0.50065616797900259</v>
      </c>
      <c r="K1053" s="2">
        <f t="shared" si="289"/>
        <v>0.4730971128608924</v>
      </c>
      <c r="L1053" s="2">
        <f t="shared" si="290"/>
        <v>0</v>
      </c>
      <c r="M1053" s="2">
        <f t="shared" si="291"/>
        <v>2.6246719160105014E-2</v>
      </c>
      <c r="N1053" s="53">
        <v>763</v>
      </c>
      <c r="O1053" s="53">
        <v>721</v>
      </c>
      <c r="Q1053" s="53">
        <v>36</v>
      </c>
      <c r="X1053" s="53">
        <v>4</v>
      </c>
      <c r="Y1053" s="53"/>
      <c r="Z1053" s="53"/>
      <c r="AA1053" s="53"/>
      <c r="AB1053" s="53"/>
      <c r="AG1053" t="str">
        <f t="shared" si="282"/>
        <v>New Hampton</v>
      </c>
      <c r="AH1053" t="s">
        <v>45</v>
      </c>
      <c r="AI1053">
        <v>1</v>
      </c>
      <c r="AK1053">
        <v>2</v>
      </c>
      <c r="AL1053" s="91">
        <v>33</v>
      </c>
      <c r="AM1053" s="93">
        <v>1</v>
      </c>
      <c r="AN1053" s="93">
        <v>45</v>
      </c>
      <c r="AO1053" s="96">
        <v>51540</v>
      </c>
      <c r="AP1053" s="96">
        <f t="shared" si="285"/>
        <v>33001</v>
      </c>
      <c r="AQ1053" t="s">
        <v>298</v>
      </c>
      <c r="AR1053">
        <f t="shared" si="292"/>
        <v>3351540</v>
      </c>
      <c r="AX1053" s="117"/>
    </row>
    <row r="1054" spans="1:50" ht="14" hidden="1" customHeight="1" outlineLevel="1" x14ac:dyDescent="0.2">
      <c r="A1054" t="s">
        <v>405</v>
      </c>
      <c r="B1054" s="9" t="s">
        <v>184</v>
      </c>
      <c r="C1054" s="1">
        <f t="shared" si="286"/>
        <v>3107</v>
      </c>
      <c r="D1054" s="7">
        <f>IF(N1054&gt;0, RANK(N1054,(N1054:P1054,Q1054:AE1054)),0)</f>
        <v>2</v>
      </c>
      <c r="E1054" s="7">
        <f>IF(O1054&gt;0,RANK(O1054,(N1054:P1054,Q1054:AE1054)),0)</f>
        <v>1</v>
      </c>
      <c r="F1054" s="7">
        <f t="shared" si="287"/>
        <v>0</v>
      </c>
      <c r="G1054" s="1">
        <f t="shared" si="283"/>
        <v>939</v>
      </c>
      <c r="H1054" s="2">
        <f t="shared" si="284"/>
        <v>0.30222079176054073</v>
      </c>
      <c r="I1054" s="8"/>
      <c r="J1054" s="2">
        <f t="shared" si="288"/>
        <v>0.33698101062117797</v>
      </c>
      <c r="K1054" s="2">
        <f t="shared" si="289"/>
        <v>0.63920180238171875</v>
      </c>
      <c r="L1054" s="2">
        <f t="shared" si="290"/>
        <v>0</v>
      </c>
      <c r="M1054" s="2">
        <f t="shared" si="291"/>
        <v>2.3817186997103335E-2</v>
      </c>
      <c r="N1054" s="53">
        <v>1047</v>
      </c>
      <c r="O1054" s="53">
        <v>1986</v>
      </c>
      <c r="Q1054" s="53">
        <v>73</v>
      </c>
      <c r="X1054" s="53">
        <v>1</v>
      </c>
      <c r="Y1054" s="53"/>
      <c r="Z1054" s="53"/>
      <c r="AA1054" s="53"/>
      <c r="AB1054" s="53"/>
      <c r="AG1054" t="str">
        <f t="shared" si="282"/>
        <v>New Ipswich</v>
      </c>
      <c r="AH1054" t="s">
        <v>399</v>
      </c>
      <c r="AI1054">
        <v>2</v>
      </c>
      <c r="AK1054">
        <v>2</v>
      </c>
      <c r="AL1054" s="91">
        <v>33</v>
      </c>
      <c r="AM1054" s="93">
        <v>11</v>
      </c>
      <c r="AN1054" s="93">
        <v>120</v>
      </c>
      <c r="AO1054" s="96">
        <v>51940</v>
      </c>
      <c r="AP1054" s="96">
        <f t="shared" si="285"/>
        <v>33011</v>
      </c>
      <c r="AQ1054" t="s">
        <v>298</v>
      </c>
      <c r="AR1054">
        <f t="shared" si="292"/>
        <v>3351940</v>
      </c>
      <c r="AX1054" s="117"/>
    </row>
    <row r="1055" spans="1:50" ht="14" hidden="1" customHeight="1" outlineLevel="1" x14ac:dyDescent="0.2">
      <c r="A1055" t="s">
        <v>2007</v>
      </c>
      <c r="B1055" s="9" t="s">
        <v>184</v>
      </c>
      <c r="C1055" s="1">
        <f t="shared" si="286"/>
        <v>3146</v>
      </c>
      <c r="D1055" s="7">
        <f>IF(N1055&gt;0, RANK(N1055,(N1055:P1055,Q1055:AE1055)),0)</f>
        <v>1</v>
      </c>
      <c r="E1055" s="7">
        <f>IF(O1055&gt;0,RANK(O1055,(N1055:P1055,Q1055:AE1055)),0)</f>
        <v>2</v>
      </c>
      <c r="F1055" s="7">
        <f t="shared" si="287"/>
        <v>0</v>
      </c>
      <c r="G1055" s="1">
        <f t="shared" si="283"/>
        <v>1028</v>
      </c>
      <c r="H1055" s="2">
        <f t="shared" si="284"/>
        <v>0.32676414494596312</v>
      </c>
      <c r="I1055" s="8"/>
      <c r="J1055" s="2">
        <f t="shared" si="288"/>
        <v>0.65702479338842978</v>
      </c>
      <c r="K1055" s="2">
        <f t="shared" si="289"/>
        <v>0.33026064844246661</v>
      </c>
      <c r="L1055" s="2">
        <f t="shared" si="290"/>
        <v>0</v>
      </c>
      <c r="M1055" s="2">
        <f t="shared" si="291"/>
        <v>1.2714558169103607E-2</v>
      </c>
      <c r="N1055" s="53">
        <v>2067</v>
      </c>
      <c r="O1055" s="53">
        <v>1039</v>
      </c>
      <c r="Q1055" s="53">
        <v>39</v>
      </c>
      <c r="X1055" s="53">
        <v>1</v>
      </c>
      <c r="Y1055" s="53"/>
      <c r="Z1055" s="53"/>
      <c r="AA1055" s="53"/>
      <c r="AB1055" s="53"/>
      <c r="AG1055" t="str">
        <f t="shared" si="282"/>
        <v>New London</v>
      </c>
      <c r="AH1055" t="s">
        <v>1814</v>
      </c>
      <c r="AI1055">
        <v>2</v>
      </c>
      <c r="AK1055">
        <v>2</v>
      </c>
      <c r="AL1055" s="91">
        <v>33</v>
      </c>
      <c r="AM1055" s="93">
        <v>13</v>
      </c>
      <c r="AN1055" s="93">
        <v>95</v>
      </c>
      <c r="AO1055" s="96">
        <v>52100</v>
      </c>
      <c r="AP1055" s="96">
        <f t="shared" si="285"/>
        <v>33013</v>
      </c>
      <c r="AQ1055" t="s">
        <v>298</v>
      </c>
      <c r="AR1055">
        <f t="shared" si="292"/>
        <v>3352100</v>
      </c>
      <c r="AX1055" s="117"/>
    </row>
    <row r="1056" spans="1:50" ht="14" hidden="1" customHeight="1" outlineLevel="1" x14ac:dyDescent="0.2">
      <c r="A1056" t="s">
        <v>978</v>
      </c>
      <c r="B1056" s="9" t="s">
        <v>184</v>
      </c>
      <c r="C1056" s="1">
        <f t="shared" si="286"/>
        <v>1661</v>
      </c>
      <c r="D1056" s="7">
        <f>IF(N1056&gt;0, RANK(N1056,(N1056:P1056,Q1056:AE1056)),0)</f>
        <v>1</v>
      </c>
      <c r="E1056" s="7">
        <f>IF(O1056&gt;0,RANK(O1056,(N1056:P1056,Q1056:AE1056)),0)</f>
        <v>2</v>
      </c>
      <c r="F1056" s="7">
        <f t="shared" si="287"/>
        <v>0</v>
      </c>
      <c r="G1056" s="1">
        <f t="shared" si="283"/>
        <v>257</v>
      </c>
      <c r="H1056" s="2">
        <f t="shared" si="284"/>
        <v>0.15472606863335339</v>
      </c>
      <c r="I1056" s="8"/>
      <c r="J1056" s="2">
        <f t="shared" si="288"/>
        <v>0.56833232992173388</v>
      </c>
      <c r="K1056" s="2">
        <f t="shared" si="289"/>
        <v>0.41360626128838052</v>
      </c>
      <c r="L1056" s="2">
        <f t="shared" si="290"/>
        <v>0</v>
      </c>
      <c r="M1056" s="2">
        <f t="shared" si="291"/>
        <v>1.8061408789885602E-2</v>
      </c>
      <c r="N1056" s="53">
        <v>944</v>
      </c>
      <c r="O1056" s="53">
        <v>687</v>
      </c>
      <c r="Q1056" s="53">
        <v>30</v>
      </c>
      <c r="X1056" s="53">
        <v>0</v>
      </c>
      <c r="Y1056" s="53"/>
      <c r="Z1056" s="53"/>
      <c r="AA1056" s="53"/>
      <c r="AB1056" s="53"/>
      <c r="AG1056" t="str">
        <f t="shared" ref="AG1056:AG1114" si="293">A1056</f>
        <v>Newbury</v>
      </c>
      <c r="AH1056" t="s">
        <v>1814</v>
      </c>
      <c r="AI1056">
        <v>2</v>
      </c>
      <c r="AK1056">
        <v>2</v>
      </c>
      <c r="AL1056" s="91">
        <v>33</v>
      </c>
      <c r="AM1056" s="93">
        <v>13</v>
      </c>
      <c r="AN1056" s="93">
        <v>90</v>
      </c>
      <c r="AO1056" s="96">
        <v>50900</v>
      </c>
      <c r="AP1056" s="96">
        <f t="shared" si="285"/>
        <v>33013</v>
      </c>
      <c r="AQ1056" t="s">
        <v>298</v>
      </c>
      <c r="AR1056">
        <f t="shared" si="292"/>
        <v>3350900</v>
      </c>
      <c r="AX1056" s="117"/>
    </row>
    <row r="1057" spans="1:50" ht="14" hidden="1" customHeight="1" outlineLevel="1" x14ac:dyDescent="0.2">
      <c r="A1057" t="s">
        <v>406</v>
      </c>
      <c r="B1057" s="9" t="s">
        <v>184</v>
      </c>
      <c r="C1057" s="1">
        <f t="shared" si="286"/>
        <v>1250</v>
      </c>
      <c r="D1057" s="7">
        <f>IF(N1057&gt;0, RANK(N1057,(N1057:P1057,Q1057:AE1057)),0)</f>
        <v>1</v>
      </c>
      <c r="E1057" s="7">
        <f>IF(O1057&gt;0,RANK(O1057,(N1057:P1057,Q1057:AE1057)),0)</f>
        <v>2</v>
      </c>
      <c r="F1057" s="7">
        <f t="shared" si="287"/>
        <v>0</v>
      </c>
      <c r="G1057" s="1">
        <f t="shared" si="283"/>
        <v>255</v>
      </c>
      <c r="H1057" s="2">
        <f t="shared" si="284"/>
        <v>0.20399999999999999</v>
      </c>
      <c r="I1057" s="8"/>
      <c r="J1057" s="2">
        <f t="shared" si="288"/>
        <v>0.59040000000000004</v>
      </c>
      <c r="K1057" s="2">
        <f t="shared" si="289"/>
        <v>0.38640000000000002</v>
      </c>
      <c r="L1057" s="2">
        <f t="shared" si="290"/>
        <v>0</v>
      </c>
      <c r="M1057" s="2">
        <f t="shared" si="291"/>
        <v>2.3199999999999943E-2</v>
      </c>
      <c r="N1057" s="53">
        <v>738</v>
      </c>
      <c r="O1057" s="53">
        <v>483</v>
      </c>
      <c r="Q1057" s="53">
        <v>28</v>
      </c>
      <c r="X1057" s="53">
        <v>1</v>
      </c>
      <c r="Y1057" s="53"/>
      <c r="Z1057" s="53"/>
      <c r="AA1057" s="53"/>
      <c r="AB1057" s="53"/>
      <c r="AG1057" t="str">
        <f t="shared" si="293"/>
        <v>Newfields</v>
      </c>
      <c r="AH1057" t="s">
        <v>269</v>
      </c>
      <c r="AI1057">
        <v>1</v>
      </c>
      <c r="AK1057">
        <v>2</v>
      </c>
      <c r="AL1057" s="91">
        <v>33</v>
      </c>
      <c r="AM1057" s="93">
        <v>15</v>
      </c>
      <c r="AN1057" s="93">
        <v>105</v>
      </c>
      <c r="AO1057" s="96">
        <v>51380</v>
      </c>
      <c r="AP1057" s="96">
        <f t="shared" si="285"/>
        <v>33015</v>
      </c>
      <c r="AQ1057" t="s">
        <v>298</v>
      </c>
      <c r="AR1057">
        <f t="shared" si="292"/>
        <v>3351380</v>
      </c>
      <c r="AX1057" s="117"/>
    </row>
    <row r="1058" spans="1:50" ht="14" hidden="1" customHeight="1" outlineLevel="1" x14ac:dyDescent="0.2">
      <c r="A1058" t="s">
        <v>568</v>
      </c>
      <c r="B1058" s="9" t="s">
        <v>184</v>
      </c>
      <c r="C1058" s="1">
        <f t="shared" si="286"/>
        <v>643</v>
      </c>
      <c r="D1058" s="7">
        <f>IF(N1058&gt;0, RANK(N1058,(N1058:P1058,Q1058:AE1058)),0)</f>
        <v>1</v>
      </c>
      <c r="E1058" s="7">
        <f>IF(O1058&gt;0,RANK(O1058,(N1058:P1058,Q1058:AE1058)),0)</f>
        <v>2</v>
      </c>
      <c r="F1058" s="7">
        <f t="shared" si="287"/>
        <v>0</v>
      </c>
      <c r="G1058" s="1">
        <f t="shared" si="283"/>
        <v>31</v>
      </c>
      <c r="H1058" s="2">
        <f t="shared" si="284"/>
        <v>4.821150855365474E-2</v>
      </c>
      <c r="I1058" s="8"/>
      <c r="J1058" s="2">
        <f t="shared" si="288"/>
        <v>0.51477449455676516</v>
      </c>
      <c r="K1058" s="2">
        <f t="shared" si="289"/>
        <v>0.46656298600311041</v>
      </c>
      <c r="L1058" s="2">
        <f t="shared" si="290"/>
        <v>0</v>
      </c>
      <c r="M1058" s="2">
        <f t="shared" si="291"/>
        <v>1.8662519440124425E-2</v>
      </c>
      <c r="N1058" s="53">
        <v>331</v>
      </c>
      <c r="O1058" s="53">
        <v>300</v>
      </c>
      <c r="Q1058" s="53">
        <v>9</v>
      </c>
      <c r="X1058" s="53">
        <v>3</v>
      </c>
      <c r="Y1058" s="53"/>
      <c r="Z1058" s="53"/>
      <c r="AA1058" s="53"/>
      <c r="AB1058" s="53"/>
      <c r="AG1058" t="str">
        <f t="shared" si="293"/>
        <v>Newington</v>
      </c>
      <c r="AH1058" t="s">
        <v>269</v>
      </c>
      <c r="AI1058">
        <v>1</v>
      </c>
      <c r="AK1058">
        <v>2</v>
      </c>
      <c r="AL1058" s="91">
        <v>33</v>
      </c>
      <c r="AM1058" s="93">
        <v>15</v>
      </c>
      <c r="AN1058" s="93">
        <v>110</v>
      </c>
      <c r="AO1058" s="96">
        <v>51620</v>
      </c>
      <c r="AP1058" s="96">
        <f t="shared" si="285"/>
        <v>33015</v>
      </c>
      <c r="AQ1058" t="s">
        <v>298</v>
      </c>
      <c r="AR1058">
        <f t="shared" si="292"/>
        <v>3351620</v>
      </c>
      <c r="AX1058" s="117"/>
    </row>
    <row r="1059" spans="1:50" ht="14" hidden="1" customHeight="1" outlineLevel="1" x14ac:dyDescent="0.2">
      <c r="A1059" t="s">
        <v>1963</v>
      </c>
      <c r="B1059" s="9" t="s">
        <v>184</v>
      </c>
      <c r="C1059" s="1">
        <f t="shared" si="286"/>
        <v>5929</v>
      </c>
      <c r="D1059" s="7">
        <f>IF(N1059&gt;0, RANK(N1059,(N1059:P1059,Q1059:AE1059)),0)</f>
        <v>1</v>
      </c>
      <c r="E1059" s="7">
        <f>IF(O1059&gt;0,RANK(O1059,(N1059:P1059,Q1059:AE1059)),0)</f>
        <v>2</v>
      </c>
      <c r="F1059" s="7">
        <f t="shared" si="287"/>
        <v>0</v>
      </c>
      <c r="G1059" s="1">
        <f t="shared" si="283"/>
        <v>2357</v>
      </c>
      <c r="H1059" s="2">
        <f t="shared" si="284"/>
        <v>0.3975375274076573</v>
      </c>
      <c r="I1059" s="8"/>
      <c r="J1059" s="2">
        <f t="shared" si="288"/>
        <v>0.68358913813459266</v>
      </c>
      <c r="K1059" s="2">
        <f t="shared" si="289"/>
        <v>0.28605161072693541</v>
      </c>
      <c r="L1059" s="2">
        <f t="shared" si="290"/>
        <v>0</v>
      </c>
      <c r="M1059" s="2">
        <f t="shared" si="291"/>
        <v>3.0359251138471932E-2</v>
      </c>
      <c r="N1059" s="53">
        <v>4053</v>
      </c>
      <c r="O1059" s="53">
        <v>1696</v>
      </c>
      <c r="Q1059" s="53">
        <v>175</v>
      </c>
      <c r="X1059" s="53">
        <v>5</v>
      </c>
      <c r="Y1059" s="53"/>
      <c r="Z1059" s="53"/>
      <c r="AA1059" s="53"/>
      <c r="AB1059" s="53"/>
      <c r="AG1059" t="str">
        <f t="shared" si="293"/>
        <v>Newmarket</v>
      </c>
      <c r="AH1059" t="s">
        <v>269</v>
      </c>
      <c r="AI1059">
        <v>1</v>
      </c>
      <c r="AK1059">
        <v>2</v>
      </c>
      <c r="AL1059" s="91">
        <v>33</v>
      </c>
      <c r="AM1059" s="93">
        <v>15</v>
      </c>
      <c r="AN1059" s="93">
        <v>115</v>
      </c>
      <c r="AO1059" s="96">
        <v>52340</v>
      </c>
      <c r="AP1059" s="96">
        <f t="shared" si="285"/>
        <v>33015</v>
      </c>
      <c r="AQ1059" t="s">
        <v>298</v>
      </c>
      <c r="AR1059">
        <f t="shared" si="292"/>
        <v>3352340</v>
      </c>
      <c r="AX1059" s="117"/>
    </row>
    <row r="1060" spans="1:50" ht="14" hidden="1" customHeight="1" outlineLevel="1" x14ac:dyDescent="0.2">
      <c r="A1060" t="s">
        <v>2083</v>
      </c>
      <c r="B1060" s="9" t="s">
        <v>184</v>
      </c>
      <c r="C1060" s="1">
        <f t="shared" si="286"/>
        <v>3097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 t="shared" si="287"/>
        <v>0</v>
      </c>
      <c r="G1060" s="1">
        <f t="shared" si="283"/>
        <v>47</v>
      </c>
      <c r="H1060" s="2">
        <f t="shared" si="284"/>
        <v>1.5175976751695189E-2</v>
      </c>
      <c r="I1060" s="8"/>
      <c r="J1060" s="2">
        <f t="shared" si="288"/>
        <v>0.47626735550532773</v>
      </c>
      <c r="K1060" s="2">
        <f t="shared" si="289"/>
        <v>0.49144333225702291</v>
      </c>
      <c r="L1060" s="2">
        <f t="shared" si="290"/>
        <v>0</v>
      </c>
      <c r="M1060" s="2">
        <f t="shared" si="291"/>
        <v>3.2289312237649359E-2</v>
      </c>
      <c r="N1060" s="53">
        <v>1475</v>
      </c>
      <c r="O1060" s="53">
        <v>1522</v>
      </c>
      <c r="Q1060" s="53">
        <v>97</v>
      </c>
      <c r="X1060" s="53">
        <v>3</v>
      </c>
      <c r="Y1060" s="53"/>
      <c r="Z1060" s="53"/>
      <c r="AA1060" s="53"/>
      <c r="AB1060" s="53"/>
      <c r="AG1060" t="str">
        <f t="shared" si="293"/>
        <v>Newport</v>
      </c>
      <c r="AH1060" t="s">
        <v>267</v>
      </c>
      <c r="AI1060">
        <v>2</v>
      </c>
      <c r="AK1060">
        <v>2</v>
      </c>
      <c r="AL1060" s="91">
        <v>33</v>
      </c>
      <c r="AM1060" s="93">
        <v>19</v>
      </c>
      <c r="AN1060" s="93">
        <v>50</v>
      </c>
      <c r="AO1060" s="96">
        <v>52580</v>
      </c>
      <c r="AP1060" s="96">
        <f t="shared" si="285"/>
        <v>33019</v>
      </c>
      <c r="AQ1060" t="s">
        <v>298</v>
      </c>
      <c r="AR1060">
        <f t="shared" si="292"/>
        <v>3352580</v>
      </c>
      <c r="AX1060" s="117"/>
    </row>
    <row r="1061" spans="1:50" ht="14" hidden="1" customHeight="1" outlineLevel="1" x14ac:dyDescent="0.2">
      <c r="A1061" t="s">
        <v>1716</v>
      </c>
      <c r="B1061" s="9" t="s">
        <v>184</v>
      </c>
      <c r="C1061" s="1">
        <f t="shared" si="286"/>
        <v>2950</v>
      </c>
      <c r="D1061" s="7">
        <f>IF(N1061&gt;0, RANK(N1061,(N1061:P1061,Q1061:AE1061)),0)</f>
        <v>2</v>
      </c>
      <c r="E1061" s="7">
        <f>IF(O1061&gt;0,RANK(O1061,(N1061:P1061,Q1061:AE1061)),0)</f>
        <v>1</v>
      </c>
      <c r="F1061" s="7">
        <f t="shared" si="287"/>
        <v>0</v>
      </c>
      <c r="G1061" s="1">
        <f t="shared" si="283"/>
        <v>181</v>
      </c>
      <c r="H1061" s="2">
        <f t="shared" si="284"/>
        <v>6.1355932203389828E-2</v>
      </c>
      <c r="I1061" s="8"/>
      <c r="J1061" s="2">
        <f t="shared" si="288"/>
        <v>0.45661016949152544</v>
      </c>
      <c r="K1061" s="2">
        <f t="shared" si="289"/>
        <v>0.5179661016949153</v>
      </c>
      <c r="L1061" s="2">
        <f t="shared" si="290"/>
        <v>0</v>
      </c>
      <c r="M1061" s="2">
        <f t="shared" si="291"/>
        <v>2.5423728813559254E-2</v>
      </c>
      <c r="N1061" s="53">
        <v>1347</v>
      </c>
      <c r="O1061" s="53">
        <v>1528</v>
      </c>
      <c r="Q1061" s="53">
        <v>75</v>
      </c>
      <c r="X1061" s="53">
        <v>0</v>
      </c>
      <c r="Y1061" s="53"/>
      <c r="Z1061" s="53"/>
      <c r="AA1061" s="53"/>
      <c r="AB1061" s="53"/>
      <c r="AG1061" t="str">
        <f t="shared" si="293"/>
        <v>Newton</v>
      </c>
      <c r="AH1061" t="s">
        <v>269</v>
      </c>
      <c r="AI1061">
        <v>1</v>
      </c>
      <c r="AK1061">
        <v>2</v>
      </c>
      <c r="AL1061" s="91">
        <v>33</v>
      </c>
      <c r="AM1061" s="93">
        <v>15</v>
      </c>
      <c r="AN1061" s="93">
        <v>120</v>
      </c>
      <c r="AO1061" s="96">
        <v>52900</v>
      </c>
      <c r="AP1061" s="96">
        <f t="shared" si="285"/>
        <v>33015</v>
      </c>
      <c r="AQ1061" t="s">
        <v>298</v>
      </c>
      <c r="AR1061">
        <f t="shared" si="292"/>
        <v>3352900</v>
      </c>
      <c r="AX1061" s="117"/>
    </row>
    <row r="1062" spans="1:50" ht="14" hidden="1" customHeight="1" outlineLevel="1" x14ac:dyDescent="0.2">
      <c r="A1062" t="s">
        <v>798</v>
      </c>
      <c r="B1062" s="9" t="s">
        <v>184</v>
      </c>
      <c r="C1062" s="1">
        <f t="shared" si="286"/>
        <v>3450</v>
      </c>
      <c r="D1062" s="7">
        <f>IF(N1062&gt;0, RANK(N1062,(N1062:P1062,Q1062:AE1062)),0)</f>
        <v>1</v>
      </c>
      <c r="E1062" s="7">
        <f>IF(O1062&gt;0,RANK(O1062,(N1062:P1062,Q1062:AE1062)),0)</f>
        <v>2</v>
      </c>
      <c r="F1062" s="7">
        <f t="shared" si="287"/>
        <v>0</v>
      </c>
      <c r="G1062" s="1">
        <f t="shared" si="283"/>
        <v>766</v>
      </c>
      <c r="H1062" s="2">
        <f t="shared" si="284"/>
        <v>0.22202898550724637</v>
      </c>
      <c r="I1062" s="8"/>
      <c r="J1062" s="2">
        <f t="shared" si="288"/>
        <v>0.60347826086956524</v>
      </c>
      <c r="K1062" s="2">
        <f t="shared" si="289"/>
        <v>0.38144927536231882</v>
      </c>
      <c r="L1062" s="2">
        <f t="shared" si="290"/>
        <v>0</v>
      </c>
      <c r="M1062" s="2">
        <f t="shared" si="291"/>
        <v>1.507246376811594E-2</v>
      </c>
      <c r="N1062" s="53">
        <v>2082</v>
      </c>
      <c r="O1062" s="53">
        <v>1316</v>
      </c>
      <c r="Q1062" s="53">
        <v>49</v>
      </c>
      <c r="X1062" s="53">
        <v>3</v>
      </c>
      <c r="Y1062" s="53"/>
      <c r="Z1062" s="53"/>
      <c r="AA1062" s="53"/>
      <c r="AB1062" s="53"/>
      <c r="AG1062" t="str">
        <f t="shared" si="293"/>
        <v>North Hampton</v>
      </c>
      <c r="AH1062" t="s">
        <v>269</v>
      </c>
      <c r="AI1062">
        <v>1</v>
      </c>
      <c r="AK1062">
        <v>2</v>
      </c>
      <c r="AL1062" s="91">
        <v>33</v>
      </c>
      <c r="AM1062" s="93">
        <v>15</v>
      </c>
      <c r="AN1062" s="93">
        <v>125</v>
      </c>
      <c r="AO1062" s="96">
        <v>54580</v>
      </c>
      <c r="AP1062" s="96">
        <f t="shared" si="285"/>
        <v>33015</v>
      </c>
      <c r="AQ1062" t="s">
        <v>298</v>
      </c>
      <c r="AR1062">
        <f t="shared" si="292"/>
        <v>3354580</v>
      </c>
      <c r="AX1062" s="117"/>
    </row>
    <row r="1063" spans="1:50" ht="14" hidden="1" customHeight="1" outlineLevel="1" x14ac:dyDescent="0.2">
      <c r="A1063" t="s">
        <v>2080</v>
      </c>
      <c r="B1063" s="9" t="s">
        <v>184</v>
      </c>
      <c r="C1063" s="1">
        <f t="shared" si="286"/>
        <v>2592</v>
      </c>
      <c r="D1063" s="7">
        <f>IF(N1063&gt;0, RANK(N1063,(N1063:P1063,Q1063:AE1063)),0)</f>
        <v>1</v>
      </c>
      <c r="E1063" s="7">
        <f>IF(O1063&gt;0,RANK(O1063,(N1063:P1063,Q1063:AE1063)),0)</f>
        <v>2</v>
      </c>
      <c r="F1063" s="7">
        <f t="shared" si="287"/>
        <v>0</v>
      </c>
      <c r="G1063" s="1">
        <f t="shared" si="283"/>
        <v>125</v>
      </c>
      <c r="H1063" s="2">
        <f t="shared" si="284"/>
        <v>4.8225308641975308E-2</v>
      </c>
      <c r="I1063" s="8"/>
      <c r="J1063" s="2">
        <f t="shared" si="288"/>
        <v>0.51195987654320985</v>
      </c>
      <c r="K1063" s="2">
        <f t="shared" si="289"/>
        <v>0.46373456790123457</v>
      </c>
      <c r="L1063" s="2">
        <f t="shared" si="290"/>
        <v>0</v>
      </c>
      <c r="M1063" s="2">
        <f t="shared" si="291"/>
        <v>2.430555555555558E-2</v>
      </c>
      <c r="N1063" s="53">
        <v>1327</v>
      </c>
      <c r="O1063" s="53">
        <v>1202</v>
      </c>
      <c r="Q1063" s="53">
        <v>60</v>
      </c>
      <c r="X1063" s="53">
        <v>3</v>
      </c>
      <c r="Y1063" s="53"/>
      <c r="Z1063" s="53"/>
      <c r="AA1063" s="53"/>
      <c r="AB1063" s="53"/>
      <c r="AG1063" t="str">
        <f t="shared" si="293"/>
        <v>Northfield</v>
      </c>
      <c r="AH1063" t="s">
        <v>1814</v>
      </c>
      <c r="AI1063">
        <v>2</v>
      </c>
      <c r="AK1063">
        <v>2</v>
      </c>
      <c r="AL1063" s="91">
        <v>33</v>
      </c>
      <c r="AM1063" s="93">
        <v>13</v>
      </c>
      <c r="AN1063" s="93">
        <v>100</v>
      </c>
      <c r="AO1063" s="96">
        <v>54260</v>
      </c>
      <c r="AP1063" s="96">
        <f t="shared" si="285"/>
        <v>33013</v>
      </c>
      <c r="AQ1063" t="s">
        <v>298</v>
      </c>
      <c r="AR1063">
        <f t="shared" si="292"/>
        <v>3354260</v>
      </c>
      <c r="AX1063" s="117"/>
    </row>
    <row r="1064" spans="1:50" ht="14" hidden="1" customHeight="1" outlineLevel="1" x14ac:dyDescent="0.2">
      <c r="A1064" t="s">
        <v>1520</v>
      </c>
      <c r="B1064" s="9" t="s">
        <v>184</v>
      </c>
      <c r="C1064" s="1">
        <f t="shared" si="286"/>
        <v>1035</v>
      </c>
      <c r="D1064" s="7">
        <f>IF(N1064&gt;0, RANK(N1064,(N1064:P1064,Q1064:AE1064)),0)</f>
        <v>1</v>
      </c>
      <c r="E1064" s="7">
        <f>IF(O1064&gt;0,RANK(O1064,(N1064:P1064,Q1064:AE1064)),0)</f>
        <v>2</v>
      </c>
      <c r="F1064" s="7">
        <f t="shared" si="287"/>
        <v>0</v>
      </c>
      <c r="G1064" s="1">
        <f t="shared" si="283"/>
        <v>12</v>
      </c>
      <c r="H1064" s="2">
        <f t="shared" si="284"/>
        <v>1.1594202898550725E-2</v>
      </c>
      <c r="I1064" s="8"/>
      <c r="J1064" s="2">
        <f t="shared" si="288"/>
        <v>0.49855072463768119</v>
      </c>
      <c r="K1064" s="2">
        <f t="shared" si="289"/>
        <v>0.48695652173913045</v>
      </c>
      <c r="L1064" s="2">
        <f t="shared" si="290"/>
        <v>0</v>
      </c>
      <c r="M1064" s="2">
        <f t="shared" si="291"/>
        <v>1.4492753623188304E-2</v>
      </c>
      <c r="N1064" s="53">
        <v>516</v>
      </c>
      <c r="O1064" s="53">
        <v>504</v>
      </c>
      <c r="Q1064" s="53">
        <v>15</v>
      </c>
      <c r="X1064" s="53">
        <v>0</v>
      </c>
      <c r="Y1064" s="53"/>
      <c r="Z1064" s="53"/>
      <c r="AA1064" s="53"/>
      <c r="AB1064" s="53"/>
      <c r="AG1064" t="str">
        <f t="shared" si="293"/>
        <v>Northumberland</v>
      </c>
      <c r="AH1064" t="s">
        <v>872</v>
      </c>
      <c r="AI1064">
        <v>2</v>
      </c>
      <c r="AK1064">
        <v>2</v>
      </c>
      <c r="AL1064" s="91">
        <v>33</v>
      </c>
      <c r="AM1064" s="93">
        <v>7</v>
      </c>
      <c r="AN1064" s="93">
        <v>145</v>
      </c>
      <c r="AO1064" s="96">
        <v>56100</v>
      </c>
      <c r="AP1064" s="96">
        <f t="shared" si="285"/>
        <v>33007</v>
      </c>
      <c r="AQ1064" t="s">
        <v>298</v>
      </c>
      <c r="AR1064">
        <f t="shared" si="292"/>
        <v>3356100</v>
      </c>
      <c r="AX1064" s="117"/>
    </row>
    <row r="1065" spans="1:50" ht="14" hidden="1" customHeight="1" outlineLevel="1" x14ac:dyDescent="0.2">
      <c r="A1065" t="s">
        <v>1448</v>
      </c>
      <c r="B1065" s="9" t="s">
        <v>184</v>
      </c>
      <c r="C1065" s="1">
        <f t="shared" si="286"/>
        <v>2850</v>
      </c>
      <c r="D1065" s="7">
        <f>IF(N1065&gt;0, RANK(N1065,(N1065:P1065,Q1065:AE1065)),0)</f>
        <v>1</v>
      </c>
      <c r="E1065" s="7">
        <f>IF(O1065&gt;0,RANK(O1065,(N1065:P1065,Q1065:AE1065)),0)</f>
        <v>2</v>
      </c>
      <c r="F1065" s="7">
        <f t="shared" si="287"/>
        <v>0</v>
      </c>
      <c r="G1065" s="1">
        <f t="shared" si="283"/>
        <v>132</v>
      </c>
      <c r="H1065" s="2">
        <f t="shared" si="284"/>
        <v>4.6315789473684213E-2</v>
      </c>
      <c r="I1065" s="8"/>
      <c r="J1065" s="2">
        <f t="shared" si="288"/>
        <v>0.50877192982456143</v>
      </c>
      <c r="K1065" s="2">
        <f t="shared" si="289"/>
        <v>0.46245614035087718</v>
      </c>
      <c r="L1065" s="2">
        <f t="shared" si="290"/>
        <v>0</v>
      </c>
      <c r="M1065" s="2">
        <f t="shared" si="291"/>
        <v>2.8771929824561393E-2</v>
      </c>
      <c r="N1065" s="53">
        <v>1450</v>
      </c>
      <c r="O1065" s="53">
        <v>1318</v>
      </c>
      <c r="Q1065" s="53">
        <v>81</v>
      </c>
      <c r="X1065" s="53">
        <v>1</v>
      </c>
      <c r="Y1065" s="53"/>
      <c r="Z1065" s="53"/>
      <c r="AA1065" s="53"/>
      <c r="AB1065" s="53"/>
      <c r="AG1065" t="str">
        <f t="shared" si="293"/>
        <v>Northwood</v>
      </c>
      <c r="AH1065" t="s">
        <v>269</v>
      </c>
      <c r="AI1065">
        <v>2</v>
      </c>
      <c r="AK1065">
        <v>2</v>
      </c>
      <c r="AL1065" s="91">
        <v>33</v>
      </c>
      <c r="AM1065" s="93">
        <v>15</v>
      </c>
      <c r="AN1065" s="93">
        <v>130</v>
      </c>
      <c r="AO1065" s="96">
        <v>56820</v>
      </c>
      <c r="AP1065" s="96">
        <f t="shared" si="285"/>
        <v>33015</v>
      </c>
      <c r="AQ1065" t="s">
        <v>298</v>
      </c>
      <c r="AR1065">
        <f t="shared" si="292"/>
        <v>3356820</v>
      </c>
      <c r="AX1065" s="117"/>
    </row>
    <row r="1066" spans="1:50" ht="14" hidden="1" customHeight="1" outlineLevel="1" x14ac:dyDescent="0.2">
      <c r="A1066" t="s">
        <v>1687</v>
      </c>
      <c r="B1066" s="9" t="s">
        <v>184</v>
      </c>
      <c r="C1066" s="1">
        <f t="shared" si="286"/>
        <v>3487</v>
      </c>
      <c r="D1066" s="7">
        <f>IF(N1066&gt;0, RANK(N1066,(N1066:P1066,Q1066:AE1066)),0)</f>
        <v>1</v>
      </c>
      <c r="E1066" s="7">
        <f>IF(O1066&gt;0,RANK(O1066,(N1066:P1066,Q1066:AE1066)),0)</f>
        <v>2</v>
      </c>
      <c r="F1066" s="7">
        <f t="shared" si="287"/>
        <v>0</v>
      </c>
      <c r="G1066" s="1">
        <f t="shared" si="283"/>
        <v>369</v>
      </c>
      <c r="H1066" s="2">
        <f t="shared" si="284"/>
        <v>0.1058216231717809</v>
      </c>
      <c r="I1066" s="8"/>
      <c r="J1066" s="2">
        <f t="shared" si="288"/>
        <v>0.53799827932320043</v>
      </c>
      <c r="K1066" s="2">
        <f t="shared" si="289"/>
        <v>0.43217665615141954</v>
      </c>
      <c r="L1066" s="2">
        <f t="shared" si="290"/>
        <v>0</v>
      </c>
      <c r="M1066" s="2">
        <f t="shared" si="291"/>
        <v>2.982506452538003E-2</v>
      </c>
      <c r="N1066" s="53">
        <v>1876</v>
      </c>
      <c r="O1066" s="53">
        <v>1507</v>
      </c>
      <c r="Q1066" s="53">
        <v>100</v>
      </c>
      <c r="X1066" s="53">
        <v>4</v>
      </c>
      <c r="Y1066" s="53"/>
      <c r="Z1066" s="53"/>
      <c r="AA1066" s="53"/>
      <c r="AB1066" s="53"/>
      <c r="AG1066" t="str">
        <f t="shared" si="293"/>
        <v>Nottingham</v>
      </c>
      <c r="AH1066" t="s">
        <v>269</v>
      </c>
      <c r="AI1066">
        <v>1</v>
      </c>
      <c r="AK1066">
        <v>2</v>
      </c>
      <c r="AL1066" s="91">
        <v>33</v>
      </c>
      <c r="AM1066" s="93">
        <v>15</v>
      </c>
      <c r="AN1066" s="93">
        <v>135</v>
      </c>
      <c r="AO1066" s="96">
        <v>57460</v>
      </c>
      <c r="AP1066" s="96">
        <f t="shared" si="285"/>
        <v>33015</v>
      </c>
      <c r="AQ1066" t="s">
        <v>298</v>
      </c>
      <c r="AR1066">
        <f t="shared" si="292"/>
        <v>3357460</v>
      </c>
      <c r="AX1066" s="117"/>
    </row>
    <row r="1067" spans="1:50" ht="14" hidden="1" customHeight="1" outlineLevel="1" x14ac:dyDescent="0.2">
      <c r="A1067" t="s">
        <v>2545</v>
      </c>
      <c r="B1067" s="9" t="s">
        <v>184</v>
      </c>
      <c r="C1067" s="1">
        <f t="shared" si="286"/>
        <v>192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 t="shared" si="287"/>
        <v>0</v>
      </c>
      <c r="G1067" s="1">
        <f t="shared" si="283"/>
        <v>5</v>
      </c>
      <c r="H1067" s="2">
        <f t="shared" si="284"/>
        <v>2.6041666666666668E-2</v>
      </c>
      <c r="I1067" s="8"/>
      <c r="J1067" s="2">
        <f t="shared" si="288"/>
        <v>0.47395833333333331</v>
      </c>
      <c r="K1067" s="2">
        <f t="shared" si="289"/>
        <v>0.5</v>
      </c>
      <c r="L1067" s="2">
        <f t="shared" si="290"/>
        <v>0</v>
      </c>
      <c r="M1067" s="2">
        <f t="shared" si="291"/>
        <v>2.6041666666666741E-2</v>
      </c>
      <c r="N1067" s="53">
        <v>91</v>
      </c>
      <c r="O1067" s="53">
        <v>96</v>
      </c>
      <c r="Q1067" s="53">
        <v>5</v>
      </c>
      <c r="X1067" s="53">
        <v>0</v>
      </c>
      <c r="Y1067" s="53"/>
      <c r="Z1067" s="53"/>
      <c r="AA1067" s="53"/>
      <c r="AB1067" s="53"/>
      <c r="AG1067" t="str">
        <f t="shared" si="293"/>
        <v>Orange</v>
      </c>
      <c r="AH1067" t="s">
        <v>2510</v>
      </c>
      <c r="AI1067">
        <v>2</v>
      </c>
      <c r="AK1067">
        <v>2</v>
      </c>
      <c r="AL1067" s="91">
        <v>33</v>
      </c>
      <c r="AM1067" s="93">
        <v>9</v>
      </c>
      <c r="AN1067" s="93">
        <v>145</v>
      </c>
      <c r="AO1067" s="96">
        <v>58340</v>
      </c>
      <c r="AP1067" s="96">
        <f t="shared" si="285"/>
        <v>33009</v>
      </c>
      <c r="AQ1067" t="s">
        <v>298</v>
      </c>
      <c r="AR1067">
        <f t="shared" si="292"/>
        <v>3358340</v>
      </c>
      <c r="AX1067" s="117"/>
    </row>
    <row r="1068" spans="1:50" ht="14" hidden="1" customHeight="1" outlineLevel="1" x14ac:dyDescent="0.2">
      <c r="A1068" t="s">
        <v>1862</v>
      </c>
      <c r="B1068" s="9" t="s">
        <v>184</v>
      </c>
      <c r="C1068" s="1">
        <f t="shared" si="286"/>
        <v>822</v>
      </c>
      <c r="D1068" s="7">
        <f>IF(N1068&gt;0, RANK(N1068,(N1068:P1068,Q1068:AE1068)),0)</f>
        <v>1</v>
      </c>
      <c r="E1068" s="7">
        <f>IF(O1068&gt;0,RANK(O1068,(N1068:P1068,Q1068:AE1068)),0)</f>
        <v>2</v>
      </c>
      <c r="F1068" s="7">
        <f t="shared" si="287"/>
        <v>0</v>
      </c>
      <c r="G1068" s="1">
        <f t="shared" si="283"/>
        <v>293</v>
      </c>
      <c r="H1068" s="2">
        <f t="shared" si="284"/>
        <v>0.35644768856447689</v>
      </c>
      <c r="I1068" s="8"/>
      <c r="J1068" s="2">
        <f t="shared" si="288"/>
        <v>0.67153284671532842</v>
      </c>
      <c r="K1068" s="2">
        <f t="shared" si="289"/>
        <v>0.31508515815085159</v>
      </c>
      <c r="L1068" s="2">
        <f t="shared" si="290"/>
        <v>0</v>
      </c>
      <c r="M1068" s="2">
        <f t="shared" si="291"/>
        <v>1.3381995133819991E-2</v>
      </c>
      <c r="N1068" s="53">
        <v>552</v>
      </c>
      <c r="O1068" s="53">
        <v>259</v>
      </c>
      <c r="Q1068" s="53">
        <v>10</v>
      </c>
      <c r="X1068" s="53">
        <v>1</v>
      </c>
      <c r="Y1068" s="53"/>
      <c r="Z1068" s="53"/>
      <c r="AA1068" s="53"/>
      <c r="AB1068" s="53"/>
      <c r="AG1068" t="str">
        <f t="shared" si="293"/>
        <v>Orford</v>
      </c>
      <c r="AH1068" t="s">
        <v>2510</v>
      </c>
      <c r="AI1068">
        <v>2</v>
      </c>
      <c r="AK1068">
        <v>2</v>
      </c>
      <c r="AL1068" s="91">
        <v>33</v>
      </c>
      <c r="AM1068" s="93">
        <v>9</v>
      </c>
      <c r="AN1068" s="93">
        <v>150</v>
      </c>
      <c r="AO1068" s="96">
        <v>58500</v>
      </c>
      <c r="AP1068" s="96">
        <f t="shared" si="285"/>
        <v>33009</v>
      </c>
      <c r="AQ1068" t="s">
        <v>298</v>
      </c>
      <c r="AR1068">
        <f t="shared" si="292"/>
        <v>3358500</v>
      </c>
      <c r="AX1068" s="117"/>
    </row>
    <row r="1069" spans="1:50" ht="14" hidden="1" customHeight="1" outlineLevel="1" x14ac:dyDescent="0.2">
      <c r="A1069" t="s">
        <v>350</v>
      </c>
      <c r="B1069" s="9" t="s">
        <v>184</v>
      </c>
      <c r="C1069" s="1">
        <f t="shared" si="286"/>
        <v>2451</v>
      </c>
      <c r="D1069" s="7">
        <f>IF(N1069&gt;0, RANK(N1069,(N1069:P1069,Q1069:AE1069)),0)</f>
        <v>2</v>
      </c>
      <c r="E1069" s="7">
        <f>IF(O1069&gt;0,RANK(O1069,(N1069:P1069,Q1069:AE1069)),0)</f>
        <v>1</v>
      </c>
      <c r="F1069" s="7">
        <f t="shared" si="287"/>
        <v>0</v>
      </c>
      <c r="G1069" s="1">
        <f t="shared" ref="G1069:G1132" si="294">IF(C1069&gt;0,MAX(N1069:P1069)-LARGE(N1069:P1069,2),0)</f>
        <v>249</v>
      </c>
      <c r="H1069" s="2">
        <f t="shared" ref="H1069:H1132" si="295">IF(C1069&gt;0,G1069/C1069,0)</f>
        <v>0.10159118727050184</v>
      </c>
      <c r="I1069" s="8"/>
      <c r="J1069" s="2">
        <f t="shared" si="288"/>
        <v>0.43737250101999187</v>
      </c>
      <c r="K1069" s="2">
        <f t="shared" si="289"/>
        <v>0.53896368829049368</v>
      </c>
      <c r="L1069" s="2">
        <f t="shared" si="290"/>
        <v>0</v>
      </c>
      <c r="M1069" s="2">
        <f t="shared" si="291"/>
        <v>2.3663810689514508E-2</v>
      </c>
      <c r="N1069" s="53">
        <v>1072</v>
      </c>
      <c r="O1069" s="53">
        <v>1321</v>
      </c>
      <c r="Q1069" s="53">
        <v>58</v>
      </c>
      <c r="X1069" s="53">
        <v>0</v>
      </c>
      <c r="Y1069" s="53"/>
      <c r="Z1069" s="53"/>
      <c r="AA1069" s="53"/>
      <c r="AB1069" s="53"/>
      <c r="AG1069" t="str">
        <f t="shared" si="293"/>
        <v>Ossipee</v>
      </c>
      <c r="AH1069" t="s">
        <v>203</v>
      </c>
      <c r="AI1069">
        <v>1</v>
      </c>
      <c r="AK1069">
        <v>2</v>
      </c>
      <c r="AL1069" s="91">
        <v>33</v>
      </c>
      <c r="AM1069" s="93">
        <v>3</v>
      </c>
      <c r="AN1069" s="93">
        <v>70</v>
      </c>
      <c r="AO1069" s="96">
        <v>58740</v>
      </c>
      <c r="AP1069" s="96">
        <f t="shared" si="285"/>
        <v>33003</v>
      </c>
      <c r="AQ1069" t="s">
        <v>298</v>
      </c>
      <c r="AR1069">
        <f t="shared" si="292"/>
        <v>3358740</v>
      </c>
      <c r="AX1069" s="117"/>
    </row>
    <row r="1070" spans="1:50" ht="14" hidden="1" customHeight="1" outlineLevel="1" x14ac:dyDescent="0.2">
      <c r="A1070" t="s">
        <v>307</v>
      </c>
      <c r="B1070" s="9" t="s">
        <v>184</v>
      </c>
      <c r="C1070" s="1">
        <f t="shared" si="286"/>
        <v>8687</v>
      </c>
      <c r="D1070" s="7">
        <f>IF(N1070&gt;0, RANK(N1070,(N1070:P1070,Q1070:AE1070)),0)</f>
        <v>2</v>
      </c>
      <c r="E1070" s="7">
        <f>IF(O1070&gt;0,RANK(O1070,(N1070:P1070,Q1070:AE1070)),0)</f>
        <v>1</v>
      </c>
      <c r="F1070" s="7">
        <f t="shared" si="287"/>
        <v>0</v>
      </c>
      <c r="G1070" s="1">
        <f t="shared" si="294"/>
        <v>502</v>
      </c>
      <c r="H1070" s="2">
        <f t="shared" si="295"/>
        <v>5.7787498561068261E-2</v>
      </c>
      <c r="I1070" s="8"/>
      <c r="J1070" s="2">
        <f t="shared" si="288"/>
        <v>0.45746517785196272</v>
      </c>
      <c r="K1070" s="2">
        <f t="shared" si="289"/>
        <v>0.51525267641303096</v>
      </c>
      <c r="L1070" s="2">
        <f t="shared" si="290"/>
        <v>0</v>
      </c>
      <c r="M1070" s="2">
        <f t="shared" si="291"/>
        <v>2.7282145735006313E-2</v>
      </c>
      <c r="N1070" s="53">
        <v>3974</v>
      </c>
      <c r="O1070" s="53">
        <v>4476</v>
      </c>
      <c r="Q1070" s="53">
        <v>232</v>
      </c>
      <c r="X1070" s="53">
        <v>5</v>
      </c>
      <c r="Y1070" s="53"/>
      <c r="Z1070" s="53"/>
      <c r="AA1070" s="53"/>
      <c r="AB1070" s="53"/>
      <c r="AG1070" t="str">
        <f t="shared" si="293"/>
        <v>Pelham</v>
      </c>
      <c r="AH1070" t="s">
        <v>399</v>
      </c>
      <c r="AI1070">
        <v>2</v>
      </c>
      <c r="AK1070">
        <v>2</v>
      </c>
      <c r="AL1070" s="91">
        <v>33</v>
      </c>
      <c r="AM1070" s="93">
        <v>11</v>
      </c>
      <c r="AN1070" s="93">
        <v>125</v>
      </c>
      <c r="AO1070" s="96">
        <v>59940</v>
      </c>
      <c r="AP1070" s="96">
        <f t="shared" si="285"/>
        <v>33011</v>
      </c>
      <c r="AQ1070" t="s">
        <v>298</v>
      </c>
      <c r="AR1070">
        <f t="shared" si="292"/>
        <v>3359940</v>
      </c>
      <c r="AX1070" s="117"/>
    </row>
    <row r="1071" spans="1:50" ht="14" hidden="1" customHeight="1" outlineLevel="1" x14ac:dyDescent="0.2">
      <c r="A1071" t="s">
        <v>308</v>
      </c>
      <c r="B1071" s="9" t="s">
        <v>184</v>
      </c>
      <c r="C1071" s="1">
        <f t="shared" si="286"/>
        <v>4303</v>
      </c>
      <c r="D1071" s="7">
        <f>IF(N1071&gt;0, RANK(N1071,(N1071:P1071,Q1071:AE1071)),0)</f>
        <v>1</v>
      </c>
      <c r="E1071" s="7">
        <f>IF(O1071&gt;0,RANK(O1071,(N1071:P1071,Q1071:AE1071)),0)</f>
        <v>2</v>
      </c>
      <c r="F1071" s="7">
        <f t="shared" si="287"/>
        <v>0</v>
      </c>
      <c r="G1071" s="1">
        <f t="shared" si="294"/>
        <v>667</v>
      </c>
      <c r="H1071" s="2">
        <f t="shared" si="295"/>
        <v>0.1550081338600976</v>
      </c>
      <c r="I1071" s="8"/>
      <c r="J1071" s="2">
        <f t="shared" si="288"/>
        <v>0.56332791075993494</v>
      </c>
      <c r="K1071" s="2">
        <f t="shared" si="289"/>
        <v>0.40831977689983734</v>
      </c>
      <c r="L1071" s="2">
        <f t="shared" si="290"/>
        <v>0</v>
      </c>
      <c r="M1071" s="2">
        <f t="shared" si="291"/>
        <v>2.8352312340227726E-2</v>
      </c>
      <c r="N1071" s="53">
        <v>2424</v>
      </c>
      <c r="O1071" s="53">
        <v>1757</v>
      </c>
      <c r="Q1071" s="53">
        <v>121</v>
      </c>
      <c r="X1071" s="53">
        <v>1</v>
      </c>
      <c r="Y1071" s="53"/>
      <c r="Z1071" s="53"/>
      <c r="AA1071" s="53"/>
      <c r="AB1071" s="53"/>
      <c r="AG1071" t="str">
        <f t="shared" si="293"/>
        <v>Pembroke</v>
      </c>
      <c r="AH1071" t="s">
        <v>1814</v>
      </c>
      <c r="AI1071">
        <v>2</v>
      </c>
      <c r="AK1071">
        <v>2</v>
      </c>
      <c r="AL1071" s="91">
        <v>33</v>
      </c>
      <c r="AM1071" s="93">
        <v>13</v>
      </c>
      <c r="AN1071" s="93">
        <v>105</v>
      </c>
      <c r="AO1071" s="96">
        <v>60020</v>
      </c>
      <c r="AP1071" s="96">
        <f t="shared" si="285"/>
        <v>33013</v>
      </c>
      <c r="AQ1071" t="s">
        <v>298</v>
      </c>
      <c r="AR1071">
        <f t="shared" si="292"/>
        <v>3360020</v>
      </c>
      <c r="AX1071" s="117"/>
    </row>
    <row r="1072" spans="1:50" ht="14" hidden="1" customHeight="1" outlineLevel="1" x14ac:dyDescent="0.2">
      <c r="A1072" t="s">
        <v>2473</v>
      </c>
      <c r="B1072" s="9" t="s">
        <v>184</v>
      </c>
      <c r="C1072" s="1">
        <f t="shared" si="286"/>
        <v>4392</v>
      </c>
      <c r="D1072" s="7">
        <f>IF(N1072&gt;0, RANK(N1072,(N1072:P1072,Q1072:AE1072)),0)</f>
        <v>1</v>
      </c>
      <c r="E1072" s="7">
        <f>IF(O1072&gt;0,RANK(O1072,(N1072:P1072,Q1072:AE1072)),0)</f>
        <v>2</v>
      </c>
      <c r="F1072" s="7">
        <f t="shared" si="287"/>
        <v>0</v>
      </c>
      <c r="G1072" s="1">
        <f t="shared" si="294"/>
        <v>1970</v>
      </c>
      <c r="H1072" s="2">
        <f t="shared" si="295"/>
        <v>0.44854280510018213</v>
      </c>
      <c r="I1072" s="8"/>
      <c r="J1072" s="2">
        <f t="shared" si="288"/>
        <v>0.71334244080145714</v>
      </c>
      <c r="K1072" s="2">
        <f t="shared" si="289"/>
        <v>0.26479963570127507</v>
      </c>
      <c r="L1072" s="2">
        <f t="shared" si="290"/>
        <v>0</v>
      </c>
      <c r="M1072" s="2">
        <f t="shared" si="291"/>
        <v>2.1857923497267784E-2</v>
      </c>
      <c r="N1072" s="53">
        <v>3133</v>
      </c>
      <c r="O1072" s="53">
        <v>1163</v>
      </c>
      <c r="Q1072" s="53">
        <v>95</v>
      </c>
      <c r="X1072" s="53">
        <v>1</v>
      </c>
      <c r="Y1072" s="53"/>
      <c r="Z1072" s="53"/>
      <c r="AA1072" s="53"/>
      <c r="AB1072" s="53"/>
      <c r="AG1072" t="str">
        <f t="shared" si="293"/>
        <v>Peterborough</v>
      </c>
      <c r="AH1072" t="s">
        <v>399</v>
      </c>
      <c r="AI1072">
        <v>2</v>
      </c>
      <c r="AK1072">
        <v>2</v>
      </c>
      <c r="AL1072" s="91">
        <v>33</v>
      </c>
      <c r="AM1072" s="93">
        <v>11</v>
      </c>
      <c r="AN1072" s="93">
        <v>130</v>
      </c>
      <c r="AO1072" s="96">
        <v>60580</v>
      </c>
      <c r="AP1072" s="96">
        <f t="shared" ref="AP1072:AP1135" si="296">AL1072*1000+AM1072</f>
        <v>33011</v>
      </c>
      <c r="AQ1072" t="s">
        <v>298</v>
      </c>
      <c r="AR1072">
        <f t="shared" si="292"/>
        <v>3360580</v>
      </c>
      <c r="AX1072" s="117"/>
    </row>
    <row r="1073" spans="1:50" ht="14" hidden="1" customHeight="1" outlineLevel="1" x14ac:dyDescent="0.2">
      <c r="A1073" t="s">
        <v>911</v>
      </c>
      <c r="B1073" s="9" t="s">
        <v>184</v>
      </c>
      <c r="C1073" s="1">
        <f t="shared" si="286"/>
        <v>441</v>
      </c>
      <c r="D1073" s="7">
        <f>IF(N1073&gt;0, RANK(N1073,(N1073:P1073,Q1073:AE1073)),0)</f>
        <v>1</v>
      </c>
      <c r="E1073" s="7">
        <f>IF(O1073&gt;0,RANK(O1073,(N1073:P1073,Q1073:AE1073)),0)</f>
        <v>2</v>
      </c>
      <c r="F1073" s="7">
        <f t="shared" si="287"/>
        <v>0</v>
      </c>
      <c r="G1073" s="1">
        <f t="shared" si="294"/>
        <v>68</v>
      </c>
      <c r="H1073" s="2">
        <f t="shared" si="295"/>
        <v>0.15419501133786848</v>
      </c>
      <c r="I1073" s="8"/>
      <c r="J1073" s="2">
        <f t="shared" si="288"/>
        <v>0.56916099773242634</v>
      </c>
      <c r="K1073" s="2">
        <f t="shared" si="289"/>
        <v>0.41496598639455784</v>
      </c>
      <c r="L1073" s="2">
        <f t="shared" si="290"/>
        <v>0</v>
      </c>
      <c r="M1073" s="2">
        <f t="shared" si="291"/>
        <v>1.5873015873015817E-2</v>
      </c>
      <c r="N1073" s="53">
        <v>251</v>
      </c>
      <c r="O1073" s="53">
        <v>183</v>
      </c>
      <c r="Q1073" s="53">
        <v>7</v>
      </c>
      <c r="X1073" s="53">
        <v>0</v>
      </c>
      <c r="Y1073" s="53"/>
      <c r="Z1073" s="53"/>
      <c r="AA1073" s="53"/>
      <c r="AB1073" s="53"/>
      <c r="AG1073" t="str">
        <f t="shared" si="293"/>
        <v>Piermont</v>
      </c>
      <c r="AH1073" t="s">
        <v>2510</v>
      </c>
      <c r="AI1073">
        <v>2</v>
      </c>
      <c r="AK1073">
        <v>2</v>
      </c>
      <c r="AL1073" s="91">
        <v>33</v>
      </c>
      <c r="AM1073" s="93">
        <v>9</v>
      </c>
      <c r="AN1073" s="93">
        <v>155</v>
      </c>
      <c r="AO1073" s="96">
        <v>61060</v>
      </c>
      <c r="AP1073" s="96">
        <f t="shared" si="296"/>
        <v>33009</v>
      </c>
      <c r="AQ1073" t="s">
        <v>298</v>
      </c>
      <c r="AR1073">
        <f t="shared" si="292"/>
        <v>3361060</v>
      </c>
      <c r="AX1073" s="117"/>
    </row>
    <row r="1074" spans="1:50" ht="14" hidden="1" customHeight="1" outlineLevel="1" x14ac:dyDescent="0.2">
      <c r="A1074" t="s">
        <v>964</v>
      </c>
      <c r="B1074" s="9" t="s">
        <v>184</v>
      </c>
      <c r="C1074" s="1">
        <f t="shared" si="286"/>
        <v>1</v>
      </c>
      <c r="D1074" s="7">
        <f>IF(N1074&gt;0, RANK(N1074,(N1074:P1074,Q1074:AE1074)),0)</f>
        <v>1</v>
      </c>
      <c r="E1074" s="7">
        <f>IF(O1074&gt;0,RANK(O1074,(N1074:P1074,Q1074:AE1074)),0)</f>
        <v>0</v>
      </c>
      <c r="F1074" s="7">
        <f t="shared" si="287"/>
        <v>0</v>
      </c>
      <c r="G1074" s="1">
        <f t="shared" si="294"/>
        <v>1</v>
      </c>
      <c r="H1074" s="2">
        <f t="shared" si="295"/>
        <v>1</v>
      </c>
      <c r="I1074" s="8"/>
      <c r="J1074" s="2">
        <f t="shared" si="288"/>
        <v>1</v>
      </c>
      <c r="K1074" s="2">
        <f t="shared" si="289"/>
        <v>0</v>
      </c>
      <c r="L1074" s="2">
        <f t="shared" si="290"/>
        <v>0</v>
      </c>
      <c r="M1074" s="2">
        <f t="shared" si="291"/>
        <v>0</v>
      </c>
      <c r="N1074" s="53">
        <v>1</v>
      </c>
      <c r="O1074" s="53">
        <v>0</v>
      </c>
      <c r="Q1074" s="53">
        <v>0</v>
      </c>
      <c r="X1074" s="53">
        <v>0</v>
      </c>
      <c r="Y1074" s="53"/>
      <c r="Z1074" s="53"/>
      <c r="AA1074" s="53"/>
      <c r="AB1074" s="53"/>
      <c r="AG1074" t="str">
        <f t="shared" si="293"/>
        <v>Pinkham's Grant</v>
      </c>
      <c r="AH1074" t="s">
        <v>872</v>
      </c>
      <c r="AI1074">
        <v>2</v>
      </c>
      <c r="AK1074">
        <v>2</v>
      </c>
      <c r="AL1074" s="91">
        <v>33</v>
      </c>
      <c r="AM1074" s="93">
        <v>7</v>
      </c>
      <c r="AN1074" s="93">
        <v>155</v>
      </c>
      <c r="AO1074" s="96">
        <v>61620</v>
      </c>
      <c r="AP1074" s="96">
        <f t="shared" si="296"/>
        <v>33007</v>
      </c>
      <c r="AQ1074" t="s">
        <v>420</v>
      </c>
      <c r="AR1074">
        <f t="shared" si="292"/>
        <v>3361620</v>
      </c>
      <c r="AX1074" s="117"/>
    </row>
    <row r="1075" spans="1:50" ht="14" hidden="1" customHeight="1" outlineLevel="1" x14ac:dyDescent="0.2">
      <c r="A1075" t="s">
        <v>2251</v>
      </c>
      <c r="B1075" s="9" t="s">
        <v>184</v>
      </c>
      <c r="C1075" s="1">
        <f t="shared" si="286"/>
        <v>535</v>
      </c>
      <c r="D1075" s="7">
        <f>IF(N1075&gt;0, RANK(N1075,(N1075:P1075,Q1075:AE1075)),0)</f>
        <v>2</v>
      </c>
      <c r="E1075" s="7">
        <f>IF(O1075&gt;0,RANK(O1075,(N1075:P1075,Q1075:AE1075)),0)</f>
        <v>1</v>
      </c>
      <c r="F1075" s="7">
        <f t="shared" si="287"/>
        <v>0</v>
      </c>
      <c r="G1075" s="1">
        <f t="shared" si="294"/>
        <v>148</v>
      </c>
      <c r="H1075" s="2">
        <f t="shared" si="295"/>
        <v>0.27663551401869158</v>
      </c>
      <c r="I1075" s="8"/>
      <c r="J1075" s="2">
        <f t="shared" si="288"/>
        <v>0.35887850467289717</v>
      </c>
      <c r="K1075" s="2">
        <f t="shared" si="289"/>
        <v>0.63551401869158874</v>
      </c>
      <c r="L1075" s="2">
        <f t="shared" si="290"/>
        <v>0</v>
      </c>
      <c r="M1075" s="2">
        <f t="shared" si="291"/>
        <v>5.6074766355140859E-3</v>
      </c>
      <c r="N1075" s="53">
        <v>192</v>
      </c>
      <c r="O1075" s="53">
        <v>340</v>
      </c>
      <c r="Q1075" s="53">
        <v>3</v>
      </c>
      <c r="X1075" s="53">
        <v>0</v>
      </c>
      <c r="Y1075" s="53"/>
      <c r="Z1075" s="53"/>
      <c r="AA1075" s="53"/>
      <c r="AB1075" s="53"/>
      <c r="AG1075" t="str">
        <f t="shared" si="293"/>
        <v>Pittsburg</v>
      </c>
      <c r="AH1075" t="s">
        <v>872</v>
      </c>
      <c r="AI1075">
        <v>2</v>
      </c>
      <c r="AK1075">
        <v>2</v>
      </c>
      <c r="AL1075" s="91">
        <v>33</v>
      </c>
      <c r="AM1075" s="93">
        <v>7</v>
      </c>
      <c r="AN1075" s="93">
        <v>160</v>
      </c>
      <c r="AO1075" s="96">
        <v>61780</v>
      </c>
      <c r="AP1075" s="96">
        <f t="shared" si="296"/>
        <v>33007</v>
      </c>
      <c r="AQ1075" t="s">
        <v>298</v>
      </c>
      <c r="AR1075">
        <f t="shared" si="292"/>
        <v>3361780</v>
      </c>
      <c r="AX1075" s="117"/>
    </row>
    <row r="1076" spans="1:50" ht="14" hidden="1" customHeight="1" outlineLevel="1" x14ac:dyDescent="0.2">
      <c r="A1076" t="s">
        <v>1400</v>
      </c>
      <c r="B1076" s="9" t="s">
        <v>184</v>
      </c>
      <c r="C1076" s="1">
        <f t="shared" si="286"/>
        <v>2067</v>
      </c>
      <c r="D1076" s="7">
        <f>IF(N1076&gt;0, RANK(N1076,(N1076:P1076,Q1076:AE1076)),0)</f>
        <v>2</v>
      </c>
      <c r="E1076" s="7">
        <f>IF(O1076&gt;0,RANK(O1076,(N1076:P1076,Q1076:AE1076)),0)</f>
        <v>1</v>
      </c>
      <c r="F1076" s="7">
        <f t="shared" si="287"/>
        <v>0</v>
      </c>
      <c r="G1076" s="1">
        <f t="shared" si="294"/>
        <v>178</v>
      </c>
      <c r="H1076" s="2">
        <f t="shared" si="295"/>
        <v>8.6115142718916307E-2</v>
      </c>
      <c r="I1076" s="8"/>
      <c r="J1076" s="2">
        <f t="shared" si="288"/>
        <v>0.44170295113691338</v>
      </c>
      <c r="K1076" s="2">
        <f t="shared" si="289"/>
        <v>0.52781809385582967</v>
      </c>
      <c r="L1076" s="2">
        <f t="shared" si="290"/>
        <v>0</v>
      </c>
      <c r="M1076" s="2">
        <f t="shared" si="291"/>
        <v>3.0478955007256947E-2</v>
      </c>
      <c r="N1076" s="53">
        <v>913</v>
      </c>
      <c r="O1076" s="53">
        <v>1091</v>
      </c>
      <c r="Q1076" s="53">
        <v>62</v>
      </c>
      <c r="X1076" s="53">
        <v>1</v>
      </c>
      <c r="Y1076" s="53"/>
      <c r="Z1076" s="53"/>
      <c r="AA1076" s="53"/>
      <c r="AB1076" s="53"/>
      <c r="AG1076" t="str">
        <f t="shared" si="293"/>
        <v>Pittsfield</v>
      </c>
      <c r="AH1076" t="s">
        <v>1814</v>
      </c>
      <c r="AI1076">
        <v>2</v>
      </c>
      <c r="AK1076">
        <v>2</v>
      </c>
      <c r="AL1076" s="91">
        <v>33</v>
      </c>
      <c r="AM1076" s="93">
        <v>13</v>
      </c>
      <c r="AN1076" s="93">
        <v>110</v>
      </c>
      <c r="AO1076" s="96">
        <v>61940</v>
      </c>
      <c r="AP1076" s="96">
        <f t="shared" si="296"/>
        <v>33013</v>
      </c>
      <c r="AQ1076" t="s">
        <v>298</v>
      </c>
      <c r="AR1076">
        <f t="shared" si="292"/>
        <v>3361940</v>
      </c>
      <c r="AX1076" s="117"/>
    </row>
    <row r="1077" spans="1:50" ht="14" hidden="1" customHeight="1" outlineLevel="1" x14ac:dyDescent="0.2">
      <c r="A1077" t="s">
        <v>456</v>
      </c>
      <c r="B1077" s="9" t="s">
        <v>184</v>
      </c>
      <c r="C1077" s="1">
        <f t="shared" si="286"/>
        <v>1663</v>
      </c>
      <c r="D1077" s="7">
        <f>IF(N1077&gt;0, RANK(N1077,(N1077:P1077,Q1077:AE1077)),0)</f>
        <v>1</v>
      </c>
      <c r="E1077" s="7">
        <f>IF(O1077&gt;0,RANK(O1077,(N1077:P1077,Q1077:AE1077)),0)</f>
        <v>2</v>
      </c>
      <c r="F1077" s="7">
        <f t="shared" si="287"/>
        <v>0</v>
      </c>
      <c r="G1077" s="1">
        <f t="shared" si="294"/>
        <v>664</v>
      </c>
      <c r="H1077" s="2">
        <f t="shared" si="295"/>
        <v>0.39927841250751656</v>
      </c>
      <c r="I1077" s="8"/>
      <c r="J1077" s="2">
        <f t="shared" si="288"/>
        <v>0.6885147324113049</v>
      </c>
      <c r="K1077" s="2">
        <f t="shared" si="289"/>
        <v>0.28923631990378834</v>
      </c>
      <c r="L1077" s="2">
        <f t="shared" si="290"/>
        <v>0</v>
      </c>
      <c r="M1077" s="2">
        <f t="shared" si="291"/>
        <v>2.2248947684906761E-2</v>
      </c>
      <c r="N1077" s="53">
        <v>1145</v>
      </c>
      <c r="O1077" s="53">
        <v>481</v>
      </c>
      <c r="Q1077" s="53">
        <v>37</v>
      </c>
      <c r="X1077" s="53">
        <v>0</v>
      </c>
      <c r="Y1077" s="53"/>
      <c r="Z1077" s="53"/>
      <c r="AA1077" s="53"/>
      <c r="AB1077" s="53"/>
      <c r="AG1077" t="str">
        <f t="shared" si="293"/>
        <v>Plainfield</v>
      </c>
      <c r="AH1077" t="s">
        <v>267</v>
      </c>
      <c r="AI1077">
        <v>2</v>
      </c>
      <c r="AK1077">
        <v>2</v>
      </c>
      <c r="AL1077" s="91">
        <v>33</v>
      </c>
      <c r="AM1077" s="93">
        <v>19</v>
      </c>
      <c r="AN1077" s="93">
        <v>55</v>
      </c>
      <c r="AO1077" s="96">
        <v>62340</v>
      </c>
      <c r="AP1077" s="96">
        <f t="shared" si="296"/>
        <v>33019</v>
      </c>
      <c r="AQ1077" t="s">
        <v>298</v>
      </c>
      <c r="AR1077">
        <f t="shared" si="292"/>
        <v>3362340</v>
      </c>
      <c r="AX1077" s="117"/>
    </row>
    <row r="1078" spans="1:50" ht="14" hidden="1" customHeight="1" outlineLevel="1" x14ac:dyDescent="0.2">
      <c r="A1078" t="s">
        <v>84</v>
      </c>
      <c r="B1078" s="9" t="s">
        <v>184</v>
      </c>
      <c r="C1078" s="1">
        <f t="shared" si="286"/>
        <v>4527</v>
      </c>
      <c r="D1078" s="7">
        <f>IF(N1078&gt;0, RANK(N1078,(N1078:P1078,Q1078:AE1078)),0)</f>
        <v>2</v>
      </c>
      <c r="E1078" s="7">
        <f>IF(O1078&gt;0,RANK(O1078,(N1078:P1078,Q1078:AE1078)),0)</f>
        <v>1</v>
      </c>
      <c r="F1078" s="7">
        <f t="shared" si="287"/>
        <v>0</v>
      </c>
      <c r="G1078" s="1">
        <f t="shared" si="294"/>
        <v>41</v>
      </c>
      <c r="H1078" s="2">
        <f t="shared" si="295"/>
        <v>9.0567704881820196E-3</v>
      </c>
      <c r="I1078" s="8"/>
      <c r="J1078" s="2">
        <f t="shared" si="288"/>
        <v>0.48464766953832561</v>
      </c>
      <c r="K1078" s="2">
        <f t="shared" si="289"/>
        <v>0.4937044400265076</v>
      </c>
      <c r="L1078" s="2">
        <f t="shared" si="290"/>
        <v>0</v>
      </c>
      <c r="M1078" s="2">
        <f t="shared" si="291"/>
        <v>2.1647890435166794E-2</v>
      </c>
      <c r="N1078" s="53">
        <v>2194</v>
      </c>
      <c r="O1078" s="53">
        <v>2235</v>
      </c>
      <c r="Q1078" s="53">
        <v>96</v>
      </c>
      <c r="X1078" s="53">
        <v>2</v>
      </c>
      <c r="Y1078" s="53"/>
      <c r="Z1078" s="53"/>
      <c r="AA1078" s="53"/>
      <c r="AB1078" s="53"/>
      <c r="AG1078" t="str">
        <f t="shared" si="293"/>
        <v>Plaistow</v>
      </c>
      <c r="AH1078" t="s">
        <v>269</v>
      </c>
      <c r="AI1078">
        <v>1</v>
      </c>
      <c r="AK1078">
        <v>2</v>
      </c>
      <c r="AL1078" s="91">
        <v>33</v>
      </c>
      <c r="AM1078" s="93">
        <v>15</v>
      </c>
      <c r="AN1078" s="93">
        <v>140</v>
      </c>
      <c r="AO1078" s="96">
        <v>62500</v>
      </c>
      <c r="AP1078" s="96">
        <f t="shared" si="296"/>
        <v>33015</v>
      </c>
      <c r="AQ1078" t="s">
        <v>298</v>
      </c>
      <c r="AR1078">
        <f t="shared" si="292"/>
        <v>3362500</v>
      </c>
      <c r="AX1078" s="117"/>
    </row>
    <row r="1079" spans="1:50" ht="14" hidden="1" customHeight="1" outlineLevel="1" x14ac:dyDescent="0.2">
      <c r="A1079" t="s">
        <v>529</v>
      </c>
      <c r="B1079" s="9" t="s">
        <v>184</v>
      </c>
      <c r="C1079" s="1">
        <f t="shared" si="286"/>
        <v>3334</v>
      </c>
      <c r="D1079" s="7">
        <f>IF(N1079&gt;0, RANK(N1079,(N1079:P1079,Q1079:AE1079)),0)</f>
        <v>1</v>
      </c>
      <c r="E1079" s="7">
        <f>IF(O1079&gt;0,RANK(O1079,(N1079:P1079,Q1079:AE1079)),0)</f>
        <v>2</v>
      </c>
      <c r="F1079" s="7">
        <f t="shared" si="287"/>
        <v>0</v>
      </c>
      <c r="G1079" s="1">
        <f t="shared" si="294"/>
        <v>1313</v>
      </c>
      <c r="H1079" s="2">
        <f t="shared" si="295"/>
        <v>0.39382123575284944</v>
      </c>
      <c r="I1079" s="8"/>
      <c r="J1079" s="2">
        <f t="shared" si="288"/>
        <v>0.67516496700659867</v>
      </c>
      <c r="K1079" s="2">
        <f t="shared" si="289"/>
        <v>0.28134373125374923</v>
      </c>
      <c r="L1079" s="2">
        <f t="shared" si="290"/>
        <v>0</v>
      </c>
      <c r="M1079" s="2">
        <f t="shared" si="291"/>
        <v>4.34913017396521E-2</v>
      </c>
      <c r="N1079" s="53">
        <v>2251</v>
      </c>
      <c r="O1079" s="53">
        <v>938</v>
      </c>
      <c r="Q1079" s="53">
        <v>145</v>
      </c>
      <c r="X1079" s="53">
        <v>0</v>
      </c>
      <c r="Y1079" s="53"/>
      <c r="Z1079" s="53"/>
      <c r="AA1079" s="53"/>
      <c r="AB1079" s="53"/>
      <c r="AG1079" t="str">
        <f t="shared" si="293"/>
        <v>Plymouth</v>
      </c>
      <c r="AH1079" t="s">
        <v>2510</v>
      </c>
      <c r="AI1079">
        <v>2</v>
      </c>
      <c r="AK1079">
        <v>2</v>
      </c>
      <c r="AL1079" s="91">
        <v>33</v>
      </c>
      <c r="AM1079" s="93">
        <v>9</v>
      </c>
      <c r="AN1079" s="93">
        <v>160</v>
      </c>
      <c r="AO1079" s="96">
        <v>62660</v>
      </c>
      <c r="AP1079" s="96">
        <f t="shared" si="296"/>
        <v>33009</v>
      </c>
      <c r="AQ1079" t="s">
        <v>298</v>
      </c>
      <c r="AR1079">
        <f t="shared" si="292"/>
        <v>3362660</v>
      </c>
      <c r="AX1079" s="117"/>
    </row>
    <row r="1080" spans="1:50" ht="14" hidden="1" customHeight="1" outlineLevel="1" x14ac:dyDescent="0.2">
      <c r="A1080" t="s">
        <v>1605</v>
      </c>
      <c r="B1080" s="9" t="s">
        <v>184</v>
      </c>
      <c r="C1080" s="1">
        <f t="shared" si="286"/>
        <v>14493</v>
      </c>
      <c r="D1080" s="7">
        <f>IF(N1080&gt;0, RANK(N1080,(N1080:P1080,Q1080:AE1080)),0)</f>
        <v>1</v>
      </c>
      <c r="E1080" s="7">
        <f>IF(O1080&gt;0,RANK(O1080,(N1080:P1080,Q1080:AE1080)),0)</f>
        <v>2</v>
      </c>
      <c r="F1080" s="7">
        <f t="shared" si="287"/>
        <v>0</v>
      </c>
      <c r="G1080" s="1">
        <f t="shared" si="294"/>
        <v>7045</v>
      </c>
      <c r="H1080" s="2">
        <f t="shared" si="295"/>
        <v>0.48609673635548195</v>
      </c>
      <c r="I1080" s="8"/>
      <c r="J1080" s="2">
        <f t="shared" si="288"/>
        <v>0.73180155937349067</v>
      </c>
      <c r="K1080" s="2">
        <f t="shared" si="289"/>
        <v>0.24570482301800869</v>
      </c>
      <c r="L1080" s="2">
        <f t="shared" si="290"/>
        <v>0</v>
      </c>
      <c r="M1080" s="2">
        <f t="shared" si="291"/>
        <v>2.2493617608500632E-2</v>
      </c>
      <c r="N1080" s="53">
        <v>10606</v>
      </c>
      <c r="O1080" s="53">
        <v>3561</v>
      </c>
      <c r="Q1080" s="53">
        <v>320</v>
      </c>
      <c r="X1080" s="53">
        <v>6</v>
      </c>
      <c r="Y1080" s="53"/>
      <c r="Z1080" s="53"/>
      <c r="AA1080" s="53"/>
      <c r="AB1080" s="53"/>
      <c r="AG1080" t="str">
        <f t="shared" si="293"/>
        <v>Portsmouth</v>
      </c>
      <c r="AH1080" t="s">
        <v>269</v>
      </c>
      <c r="AI1080">
        <v>1</v>
      </c>
      <c r="AK1080">
        <v>2</v>
      </c>
      <c r="AL1080" s="91">
        <v>33</v>
      </c>
      <c r="AM1080" s="93">
        <v>15</v>
      </c>
      <c r="AN1080" s="93">
        <v>145</v>
      </c>
      <c r="AO1080" s="96">
        <v>62900</v>
      </c>
      <c r="AP1080" s="96">
        <f t="shared" si="296"/>
        <v>33015</v>
      </c>
      <c r="AQ1080" t="s">
        <v>1921</v>
      </c>
      <c r="AR1080">
        <f t="shared" si="292"/>
        <v>3362900</v>
      </c>
      <c r="AX1080" s="117"/>
    </row>
    <row r="1081" spans="1:50" ht="14" hidden="1" customHeight="1" outlineLevel="1" x14ac:dyDescent="0.2">
      <c r="A1081" t="s">
        <v>1157</v>
      </c>
      <c r="B1081" s="9" t="s">
        <v>184</v>
      </c>
      <c r="C1081" s="1">
        <f t="shared" si="286"/>
        <v>275</v>
      </c>
      <c r="D1081" s="7">
        <f>IF(N1081&gt;0, RANK(N1081,(N1081:P1081,Q1081:AE1081)),0)</f>
        <v>1</v>
      </c>
      <c r="E1081" s="7">
        <f>IF(O1081&gt;0,RANK(O1081,(N1081:P1081,Q1081:AE1081)),0)</f>
        <v>2</v>
      </c>
      <c r="F1081" s="7">
        <f t="shared" si="287"/>
        <v>0</v>
      </c>
      <c r="G1081" s="1">
        <f t="shared" si="294"/>
        <v>126</v>
      </c>
      <c r="H1081" s="2">
        <f t="shared" si="295"/>
        <v>0.45818181818181819</v>
      </c>
      <c r="I1081" s="8"/>
      <c r="J1081" s="2">
        <f t="shared" si="288"/>
        <v>0.72727272727272729</v>
      </c>
      <c r="K1081" s="2">
        <f t="shared" si="289"/>
        <v>0.2690909090909091</v>
      </c>
      <c r="L1081" s="2">
        <f t="shared" si="290"/>
        <v>0</v>
      </c>
      <c r="M1081" s="2">
        <f t="shared" si="291"/>
        <v>3.6363636363636043E-3</v>
      </c>
      <c r="N1081" s="53">
        <v>200</v>
      </c>
      <c r="O1081" s="53">
        <v>74</v>
      </c>
      <c r="Q1081" s="53">
        <v>1</v>
      </c>
      <c r="X1081" s="53">
        <v>0</v>
      </c>
      <c r="Y1081" s="53"/>
      <c r="Z1081" s="53"/>
      <c r="AA1081" s="53"/>
      <c r="AB1081" s="53"/>
      <c r="AG1081" t="str">
        <f t="shared" si="293"/>
        <v>Randolph</v>
      </c>
      <c r="AH1081" t="s">
        <v>872</v>
      </c>
      <c r="AI1081">
        <v>2</v>
      </c>
      <c r="AK1081">
        <v>2</v>
      </c>
      <c r="AL1081" s="91">
        <v>33</v>
      </c>
      <c r="AM1081" s="93">
        <v>7</v>
      </c>
      <c r="AN1081" s="93">
        <v>165</v>
      </c>
      <c r="AO1081" s="96">
        <v>63860</v>
      </c>
      <c r="AP1081" s="96">
        <f t="shared" si="296"/>
        <v>33007</v>
      </c>
      <c r="AQ1081" t="s">
        <v>298</v>
      </c>
      <c r="AR1081">
        <f t="shared" si="292"/>
        <v>3363860</v>
      </c>
      <c r="AX1081" s="117"/>
    </row>
    <row r="1082" spans="1:50" ht="14" hidden="1" customHeight="1" outlineLevel="1" x14ac:dyDescent="0.2">
      <c r="A1082" t="s">
        <v>86</v>
      </c>
      <c r="B1082" s="9" t="s">
        <v>184</v>
      </c>
      <c r="C1082" s="1">
        <f t="shared" si="286"/>
        <v>5933</v>
      </c>
      <c r="D1082" s="7">
        <f>IF(N1082&gt;0, RANK(N1082,(N1082:P1082,Q1082:AE1082)),0)</f>
        <v>2</v>
      </c>
      <c r="E1082" s="7">
        <f>IF(O1082&gt;0,RANK(O1082,(N1082:P1082,Q1082:AE1082)),0)</f>
        <v>1</v>
      </c>
      <c r="F1082" s="7">
        <f t="shared" si="287"/>
        <v>0</v>
      </c>
      <c r="G1082" s="1">
        <f t="shared" si="294"/>
        <v>423</v>
      </c>
      <c r="H1082" s="2">
        <f t="shared" si="295"/>
        <v>7.1296140232597338E-2</v>
      </c>
      <c r="I1082" s="8"/>
      <c r="J1082" s="2">
        <f t="shared" si="288"/>
        <v>0.44833979437047022</v>
      </c>
      <c r="K1082" s="2">
        <f t="shared" si="289"/>
        <v>0.51963593460306756</v>
      </c>
      <c r="L1082" s="2">
        <f t="shared" si="290"/>
        <v>0</v>
      </c>
      <c r="M1082" s="2">
        <f t="shared" si="291"/>
        <v>3.2024271026462214E-2</v>
      </c>
      <c r="N1082" s="53">
        <v>2660</v>
      </c>
      <c r="O1082" s="53">
        <v>3083</v>
      </c>
      <c r="Q1082" s="53">
        <v>188</v>
      </c>
      <c r="X1082" s="53">
        <v>2</v>
      </c>
      <c r="Y1082" s="53"/>
      <c r="Z1082" s="53"/>
      <c r="AA1082" s="53"/>
      <c r="AB1082" s="53"/>
      <c r="AG1082" t="str">
        <f t="shared" si="293"/>
        <v>Raymond</v>
      </c>
      <c r="AH1082" t="s">
        <v>269</v>
      </c>
      <c r="AI1082">
        <v>1</v>
      </c>
      <c r="AK1082">
        <v>2</v>
      </c>
      <c r="AL1082" s="91">
        <v>33</v>
      </c>
      <c r="AM1082" s="93">
        <v>15</v>
      </c>
      <c r="AN1082" s="93">
        <v>150</v>
      </c>
      <c r="AO1082" s="96">
        <v>64020</v>
      </c>
      <c r="AP1082" s="96">
        <f t="shared" si="296"/>
        <v>33015</v>
      </c>
      <c r="AQ1082" t="s">
        <v>298</v>
      </c>
      <c r="AR1082">
        <f t="shared" si="292"/>
        <v>3364020</v>
      </c>
      <c r="AX1082" s="117"/>
    </row>
    <row r="1083" spans="1:50" ht="14" hidden="1" customHeight="1" outlineLevel="1" x14ac:dyDescent="0.2">
      <c r="A1083" t="s">
        <v>1025</v>
      </c>
      <c r="B1083" s="9" t="s">
        <v>184</v>
      </c>
      <c r="C1083" s="1">
        <f t="shared" si="286"/>
        <v>703</v>
      </c>
      <c r="D1083" s="7">
        <f>IF(N1083&gt;0, RANK(N1083,(N1083:P1083,Q1083:AE1083)),0)</f>
        <v>2</v>
      </c>
      <c r="E1083" s="7">
        <f>IF(O1083&gt;0,RANK(O1083,(N1083:P1083,Q1083:AE1083)),0)</f>
        <v>1</v>
      </c>
      <c r="F1083" s="7">
        <f t="shared" si="287"/>
        <v>0</v>
      </c>
      <c r="G1083" s="1">
        <f t="shared" si="294"/>
        <v>67</v>
      </c>
      <c r="H1083" s="2">
        <f t="shared" si="295"/>
        <v>9.5305832147937405E-2</v>
      </c>
      <c r="I1083" s="8"/>
      <c r="J1083" s="2">
        <f t="shared" si="288"/>
        <v>0.43669985775248932</v>
      </c>
      <c r="K1083" s="2">
        <f t="shared" si="289"/>
        <v>0.53200568990042674</v>
      </c>
      <c r="L1083" s="2">
        <f t="shared" si="290"/>
        <v>0</v>
      </c>
      <c r="M1083" s="2">
        <f t="shared" si="291"/>
        <v>3.1294452347083945E-2</v>
      </c>
      <c r="N1083" s="53">
        <v>307</v>
      </c>
      <c r="O1083" s="53">
        <v>374</v>
      </c>
      <c r="Q1083" s="53">
        <v>18</v>
      </c>
      <c r="X1083" s="53">
        <v>4</v>
      </c>
      <c r="Y1083" s="53"/>
      <c r="Z1083" s="53"/>
      <c r="AA1083" s="53"/>
      <c r="AB1083" s="53"/>
      <c r="AG1083" t="str">
        <f t="shared" si="293"/>
        <v>Richmond</v>
      </c>
      <c r="AH1083" t="s">
        <v>1703</v>
      </c>
      <c r="AI1083">
        <v>2</v>
      </c>
      <c r="AK1083">
        <v>2</v>
      </c>
      <c r="AL1083" s="91">
        <v>33</v>
      </c>
      <c r="AM1083" s="93">
        <v>5</v>
      </c>
      <c r="AN1083" s="93">
        <v>65</v>
      </c>
      <c r="AO1083" s="96">
        <v>64420</v>
      </c>
      <c r="AP1083" s="96">
        <f t="shared" si="296"/>
        <v>33005</v>
      </c>
      <c r="AQ1083" t="s">
        <v>298</v>
      </c>
      <c r="AR1083">
        <f t="shared" si="292"/>
        <v>3364420</v>
      </c>
      <c r="AX1083" s="117"/>
    </row>
    <row r="1084" spans="1:50" ht="14" hidden="1" customHeight="1" outlineLevel="1" x14ac:dyDescent="0.2">
      <c r="A1084" t="s">
        <v>87</v>
      </c>
      <c r="B1084" s="9" t="s">
        <v>184</v>
      </c>
      <c r="C1084" s="1">
        <f t="shared" si="286"/>
        <v>3618</v>
      </c>
      <c r="D1084" s="7">
        <f>IF(N1084&gt;0, RANK(N1084,(N1084:P1084,Q1084:AE1084)),0)</f>
        <v>2</v>
      </c>
      <c r="E1084" s="7">
        <f>IF(O1084&gt;0,RANK(O1084,(N1084:P1084,Q1084:AE1084)),0)</f>
        <v>1</v>
      </c>
      <c r="F1084" s="7">
        <f t="shared" si="287"/>
        <v>0</v>
      </c>
      <c r="G1084" s="1">
        <f t="shared" si="294"/>
        <v>479</v>
      </c>
      <c r="H1084" s="2">
        <f t="shared" si="295"/>
        <v>0.13239358761746822</v>
      </c>
      <c r="I1084" s="8"/>
      <c r="J1084" s="2">
        <f t="shared" si="288"/>
        <v>0.41680486456605859</v>
      </c>
      <c r="K1084" s="2">
        <f t="shared" si="289"/>
        <v>0.54919845218352681</v>
      </c>
      <c r="L1084" s="2">
        <f t="shared" si="290"/>
        <v>0</v>
      </c>
      <c r="M1084" s="2">
        <f t="shared" si="291"/>
        <v>3.3996683250414605E-2</v>
      </c>
      <c r="N1084" s="53">
        <v>1508</v>
      </c>
      <c r="O1084" s="53">
        <v>1987</v>
      </c>
      <c r="Q1084" s="53">
        <v>121</v>
      </c>
      <c r="X1084" s="53">
        <v>2</v>
      </c>
      <c r="Y1084" s="53"/>
      <c r="Z1084" s="53"/>
      <c r="AA1084" s="53"/>
      <c r="AB1084" s="53"/>
      <c r="AG1084" t="str">
        <f t="shared" si="293"/>
        <v>Rindge</v>
      </c>
      <c r="AH1084" t="s">
        <v>1703</v>
      </c>
      <c r="AI1084">
        <v>2</v>
      </c>
      <c r="AK1084">
        <v>2</v>
      </c>
      <c r="AL1084" s="91">
        <v>33</v>
      </c>
      <c r="AM1084" s="93">
        <v>5</v>
      </c>
      <c r="AN1084" s="93">
        <v>70</v>
      </c>
      <c r="AO1084" s="96">
        <v>64580</v>
      </c>
      <c r="AP1084" s="96">
        <f t="shared" si="296"/>
        <v>33005</v>
      </c>
      <c r="AQ1084" t="s">
        <v>298</v>
      </c>
      <c r="AR1084">
        <f t="shared" si="292"/>
        <v>3364580</v>
      </c>
      <c r="AX1084" s="117"/>
    </row>
    <row r="1085" spans="1:50" ht="14" hidden="1" customHeight="1" outlineLevel="1" x14ac:dyDescent="0.2">
      <c r="A1085" t="s">
        <v>1685</v>
      </c>
      <c r="B1085" s="9" t="s">
        <v>184</v>
      </c>
      <c r="C1085" s="1">
        <f t="shared" si="286"/>
        <v>16676</v>
      </c>
      <c r="D1085" s="7">
        <f>IF(N1085&gt;0, RANK(N1085,(N1085:P1085,Q1085:AE1085)),0)</f>
        <v>1</v>
      </c>
      <c r="E1085" s="7">
        <f>IF(O1085&gt;0,RANK(O1085,(N1085:P1085,Q1085:AE1085)),0)</f>
        <v>2</v>
      </c>
      <c r="F1085" s="7">
        <f t="shared" si="287"/>
        <v>0</v>
      </c>
      <c r="G1085" s="1">
        <f t="shared" si="294"/>
        <v>1962</v>
      </c>
      <c r="H1085" s="2">
        <f t="shared" si="295"/>
        <v>0.11765411369633005</v>
      </c>
      <c r="I1085" s="8"/>
      <c r="J1085" s="2">
        <f t="shared" si="288"/>
        <v>0.54443511633485253</v>
      </c>
      <c r="K1085" s="2">
        <f t="shared" si="289"/>
        <v>0.42678100263852242</v>
      </c>
      <c r="L1085" s="2">
        <f t="shared" si="290"/>
        <v>0</v>
      </c>
      <c r="M1085" s="2">
        <f t="shared" si="291"/>
        <v>2.8783881026625047E-2</v>
      </c>
      <c r="N1085" s="53">
        <v>9079</v>
      </c>
      <c r="O1085" s="53">
        <v>7117</v>
      </c>
      <c r="Q1085" s="53">
        <v>467</v>
      </c>
      <c r="X1085" s="53">
        <v>13</v>
      </c>
      <c r="Y1085" s="53"/>
      <c r="Z1085" s="53"/>
      <c r="AA1085" s="53"/>
      <c r="AB1085" s="53"/>
      <c r="AG1085" t="str">
        <f t="shared" si="293"/>
        <v>Rochester</v>
      </c>
      <c r="AH1085" t="s">
        <v>726</v>
      </c>
      <c r="AI1085">
        <v>1</v>
      </c>
      <c r="AK1085">
        <v>2</v>
      </c>
      <c r="AL1085" s="91">
        <v>33</v>
      </c>
      <c r="AM1085" s="93">
        <v>17</v>
      </c>
      <c r="AN1085" s="93">
        <v>50</v>
      </c>
      <c r="AO1085" s="96">
        <v>65140</v>
      </c>
      <c r="AP1085" s="96">
        <f t="shared" si="296"/>
        <v>33017</v>
      </c>
      <c r="AQ1085" t="s">
        <v>1921</v>
      </c>
      <c r="AR1085">
        <f t="shared" si="292"/>
        <v>3365140</v>
      </c>
      <c r="AX1085" s="117"/>
    </row>
    <row r="1086" spans="1:50" ht="14" hidden="1" customHeight="1" outlineLevel="1" x14ac:dyDescent="0.2">
      <c r="A1086" t="s">
        <v>441</v>
      </c>
      <c r="B1086" s="9" t="s">
        <v>184</v>
      </c>
      <c r="C1086" s="1">
        <f t="shared" si="286"/>
        <v>1730</v>
      </c>
      <c r="D1086" s="7">
        <f>IF(N1086&gt;0, RANK(N1086,(N1086:P1086,Q1086:AE1086)),0)</f>
        <v>1</v>
      </c>
      <c r="E1086" s="7">
        <f>IF(O1086&gt;0,RANK(O1086,(N1086:P1086,Q1086:AE1086)),0)</f>
        <v>2</v>
      </c>
      <c r="F1086" s="7">
        <f t="shared" si="287"/>
        <v>0</v>
      </c>
      <c r="G1086" s="1">
        <f t="shared" si="294"/>
        <v>386</v>
      </c>
      <c r="H1086" s="2">
        <f t="shared" si="295"/>
        <v>0.22312138728323699</v>
      </c>
      <c r="I1086" s="8"/>
      <c r="J1086" s="2">
        <f t="shared" si="288"/>
        <v>0.59421965317919079</v>
      </c>
      <c r="K1086" s="2">
        <f t="shared" si="289"/>
        <v>0.37109826589595374</v>
      </c>
      <c r="L1086" s="2">
        <f t="shared" si="290"/>
        <v>0</v>
      </c>
      <c r="M1086" s="2">
        <f t="shared" si="291"/>
        <v>3.4682080924855474E-2</v>
      </c>
      <c r="N1086" s="53">
        <v>1028</v>
      </c>
      <c r="O1086" s="53">
        <v>642</v>
      </c>
      <c r="Q1086" s="53">
        <v>58</v>
      </c>
      <c r="X1086" s="53">
        <v>2</v>
      </c>
      <c r="Y1086" s="53"/>
      <c r="Z1086" s="53"/>
      <c r="AA1086" s="53"/>
      <c r="AB1086" s="53"/>
      <c r="AG1086" t="str">
        <f t="shared" si="293"/>
        <v>Rollinsford</v>
      </c>
      <c r="AH1086" t="s">
        <v>726</v>
      </c>
      <c r="AI1086">
        <v>1</v>
      </c>
      <c r="AK1086">
        <v>2</v>
      </c>
      <c r="AL1086" s="91">
        <v>33</v>
      </c>
      <c r="AM1086" s="93">
        <v>17</v>
      </c>
      <c r="AN1086" s="93">
        <v>55</v>
      </c>
      <c r="AO1086" s="96">
        <v>65540</v>
      </c>
      <c r="AP1086" s="96">
        <f t="shared" si="296"/>
        <v>33017</v>
      </c>
      <c r="AQ1086" t="s">
        <v>298</v>
      </c>
      <c r="AR1086">
        <f t="shared" si="292"/>
        <v>3365540</v>
      </c>
      <c r="AX1086" s="117"/>
    </row>
    <row r="1087" spans="1:50" ht="14" hidden="1" customHeight="1" outlineLevel="1" x14ac:dyDescent="0.2">
      <c r="A1087" t="s">
        <v>188</v>
      </c>
      <c r="B1087" s="9" t="s">
        <v>184</v>
      </c>
      <c r="C1087" s="1">
        <f t="shared" si="286"/>
        <v>139</v>
      </c>
      <c r="D1087" s="7">
        <f>IF(N1087&gt;0, RANK(N1087,(N1087:P1087,Q1087:AE1087)),0)</f>
        <v>1</v>
      </c>
      <c r="E1087" s="7">
        <f>IF(O1087&gt;0,RANK(O1087,(N1087:P1087,Q1087:AE1087)),0)</f>
        <v>2</v>
      </c>
      <c r="F1087" s="7">
        <f t="shared" si="287"/>
        <v>0</v>
      </c>
      <c r="G1087" s="1">
        <f t="shared" si="294"/>
        <v>52</v>
      </c>
      <c r="H1087" s="2">
        <f t="shared" si="295"/>
        <v>0.37410071942446044</v>
      </c>
      <c r="I1087" s="8"/>
      <c r="J1087" s="2">
        <f t="shared" si="288"/>
        <v>0.68345323741007191</v>
      </c>
      <c r="K1087" s="2">
        <f t="shared" si="289"/>
        <v>0.30935251798561153</v>
      </c>
      <c r="L1087" s="2">
        <f t="shared" si="290"/>
        <v>0</v>
      </c>
      <c r="M1087" s="2">
        <f t="shared" si="291"/>
        <v>7.1942446043165575E-3</v>
      </c>
      <c r="N1087" s="53">
        <v>95</v>
      </c>
      <c r="O1087" s="53">
        <v>43</v>
      </c>
      <c r="Q1087" s="53">
        <v>1</v>
      </c>
      <c r="X1087" s="53">
        <v>0</v>
      </c>
      <c r="Y1087" s="53"/>
      <c r="Z1087" s="53"/>
      <c r="AA1087" s="53"/>
      <c r="AB1087" s="53"/>
      <c r="AG1087" t="str">
        <f t="shared" si="293"/>
        <v>Roxbury</v>
      </c>
      <c r="AH1087" t="s">
        <v>1703</v>
      </c>
      <c r="AI1087">
        <v>2</v>
      </c>
      <c r="AK1087">
        <v>2</v>
      </c>
      <c r="AL1087" s="91">
        <v>33</v>
      </c>
      <c r="AM1087" s="93">
        <v>5</v>
      </c>
      <c r="AN1087" s="93">
        <v>75</v>
      </c>
      <c r="AO1087" s="96">
        <v>65700</v>
      </c>
      <c r="AP1087" s="96">
        <f t="shared" si="296"/>
        <v>33005</v>
      </c>
      <c r="AQ1087" t="s">
        <v>298</v>
      </c>
      <c r="AR1087">
        <f t="shared" si="292"/>
        <v>3365700</v>
      </c>
      <c r="AX1087" s="117"/>
    </row>
    <row r="1088" spans="1:50" ht="14" hidden="1" customHeight="1" outlineLevel="1" x14ac:dyDescent="0.2">
      <c r="A1088" t="s">
        <v>442</v>
      </c>
      <c r="B1088" s="9" t="s">
        <v>184</v>
      </c>
      <c r="C1088" s="1">
        <f t="shared" si="286"/>
        <v>945</v>
      </c>
      <c r="D1088" s="7">
        <f>IF(N1088&gt;0, RANK(N1088,(N1088:P1088,Q1088:AE1088)),0)</f>
        <v>2</v>
      </c>
      <c r="E1088" s="7">
        <f>IF(O1088&gt;0,RANK(O1088,(N1088:P1088,Q1088:AE1088)),0)</f>
        <v>1</v>
      </c>
      <c r="F1088" s="7">
        <f t="shared" si="287"/>
        <v>0</v>
      </c>
      <c r="G1088" s="1">
        <f t="shared" si="294"/>
        <v>55</v>
      </c>
      <c r="H1088" s="2">
        <f t="shared" si="295"/>
        <v>5.8201058201058198E-2</v>
      </c>
      <c r="I1088" s="8"/>
      <c r="J1088" s="2">
        <f t="shared" si="288"/>
        <v>0.45925925925925926</v>
      </c>
      <c r="K1088" s="2">
        <f t="shared" si="289"/>
        <v>0.51746031746031751</v>
      </c>
      <c r="L1088" s="2">
        <f t="shared" si="290"/>
        <v>0</v>
      </c>
      <c r="M1088" s="2">
        <f t="shared" si="291"/>
        <v>2.3280423280423235E-2</v>
      </c>
      <c r="N1088" s="53">
        <v>434</v>
      </c>
      <c r="O1088" s="53">
        <v>489</v>
      </c>
      <c r="Q1088" s="53">
        <v>20</v>
      </c>
      <c r="X1088" s="53">
        <v>2</v>
      </c>
      <c r="Y1088" s="53"/>
      <c r="Z1088" s="53"/>
      <c r="AA1088" s="53"/>
      <c r="AB1088" s="53"/>
      <c r="AG1088" t="str">
        <f t="shared" si="293"/>
        <v>Rumney</v>
      </c>
      <c r="AH1088" t="s">
        <v>2510</v>
      </c>
      <c r="AI1088">
        <v>2</v>
      </c>
      <c r="AK1088">
        <v>2</v>
      </c>
      <c r="AL1088" s="91">
        <v>33</v>
      </c>
      <c r="AM1088" s="93">
        <v>9</v>
      </c>
      <c r="AN1088" s="93">
        <v>165</v>
      </c>
      <c r="AO1088" s="96">
        <v>65940</v>
      </c>
      <c r="AP1088" s="96">
        <f t="shared" si="296"/>
        <v>33009</v>
      </c>
      <c r="AQ1088" t="s">
        <v>298</v>
      </c>
      <c r="AR1088">
        <f t="shared" si="292"/>
        <v>3365940</v>
      </c>
      <c r="AX1088" s="117"/>
    </row>
    <row r="1089" spans="1:50" ht="14" hidden="1" customHeight="1" outlineLevel="1" x14ac:dyDescent="0.2">
      <c r="A1089" t="s">
        <v>443</v>
      </c>
      <c r="B1089" s="9" t="s">
        <v>184</v>
      </c>
      <c r="C1089" s="1">
        <f t="shared" si="286"/>
        <v>4403</v>
      </c>
      <c r="D1089" s="7">
        <f>IF(N1089&gt;0, RANK(N1089,(N1089:P1089,Q1089:AE1089)),0)</f>
        <v>1</v>
      </c>
      <c r="E1089" s="7">
        <f>IF(O1089&gt;0,RANK(O1089,(N1089:P1089,Q1089:AE1089)),0)</f>
        <v>2</v>
      </c>
      <c r="F1089" s="7">
        <f t="shared" si="287"/>
        <v>0</v>
      </c>
      <c r="G1089" s="1">
        <f t="shared" si="294"/>
        <v>1226</v>
      </c>
      <c r="H1089" s="2">
        <f t="shared" si="295"/>
        <v>0.2784465137406314</v>
      </c>
      <c r="I1089" s="8"/>
      <c r="J1089" s="2">
        <f t="shared" si="288"/>
        <v>0.63343175107880989</v>
      </c>
      <c r="K1089" s="2">
        <f t="shared" si="289"/>
        <v>0.35498523733817849</v>
      </c>
      <c r="L1089" s="2">
        <f t="shared" si="290"/>
        <v>0</v>
      </c>
      <c r="M1089" s="2">
        <f t="shared" si="291"/>
        <v>1.1583011583011615E-2</v>
      </c>
      <c r="N1089" s="53">
        <v>2789</v>
      </c>
      <c r="O1089" s="53">
        <v>1563</v>
      </c>
      <c r="Q1089" s="53">
        <v>51</v>
      </c>
      <c r="X1089" s="53">
        <v>0</v>
      </c>
      <c r="Y1089" s="53"/>
      <c r="Z1089" s="53"/>
      <c r="AA1089" s="53"/>
      <c r="AB1089" s="53"/>
      <c r="AG1089" t="str">
        <f t="shared" si="293"/>
        <v>Rye</v>
      </c>
      <c r="AH1089" t="s">
        <v>269</v>
      </c>
      <c r="AI1089">
        <v>1</v>
      </c>
      <c r="AK1089">
        <v>2</v>
      </c>
      <c r="AL1089" s="91">
        <v>33</v>
      </c>
      <c r="AM1089" s="93">
        <v>15</v>
      </c>
      <c r="AN1089" s="93">
        <v>155</v>
      </c>
      <c r="AO1089" s="96">
        <v>66180</v>
      </c>
      <c r="AP1089" s="96">
        <f t="shared" si="296"/>
        <v>33015</v>
      </c>
      <c r="AQ1089" t="s">
        <v>298</v>
      </c>
      <c r="AR1089">
        <f t="shared" si="292"/>
        <v>3366180</v>
      </c>
      <c r="AX1089" s="117"/>
    </row>
    <row r="1090" spans="1:50" ht="14" hidden="1" customHeight="1" outlineLevel="1" x14ac:dyDescent="0.2">
      <c r="A1090" t="s">
        <v>888</v>
      </c>
      <c r="B1090" s="9" t="s">
        <v>184</v>
      </c>
      <c r="C1090" s="1">
        <f t="shared" ref="C1090:C1139" si="297">SUM(N1090:AE1090)</f>
        <v>17542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 t="shared" ref="F1090:F1139" si="298">IF(P1090&gt;0,RANK(P1090,(N1090:AE1090)),0)</f>
        <v>0</v>
      </c>
      <c r="G1090" s="1">
        <f t="shared" si="294"/>
        <v>170</v>
      </c>
      <c r="H1090" s="2">
        <f t="shared" si="295"/>
        <v>9.6910272488883818E-3</v>
      </c>
      <c r="I1090" s="8"/>
      <c r="J1090" s="2">
        <f t="shared" ref="J1090:J1139" si="299">IF(C1090=0,"-",N1090/C1090)</f>
        <v>0.48717364040588301</v>
      </c>
      <c r="K1090" s="2">
        <f t="shared" ref="K1090:K1139" si="300">IF(C1090=0,"-",O1090/C1090)</f>
        <v>0.49686466765477139</v>
      </c>
      <c r="L1090" s="2">
        <f t="shared" ref="L1090:L1139" si="301">IF(C1090=0,"-",P1090/C1090)</f>
        <v>0</v>
      </c>
      <c r="M1090" s="2">
        <f t="shared" ref="M1090:M1139" si="302">IF(C1090=0,"-",(1-J1090-K1090-L1090))</f>
        <v>1.5961691939345546E-2</v>
      </c>
      <c r="N1090" s="53">
        <v>8546</v>
      </c>
      <c r="O1090" s="53">
        <v>8716</v>
      </c>
      <c r="Q1090" s="53">
        <v>279</v>
      </c>
      <c r="X1090" s="53">
        <v>1</v>
      </c>
      <c r="Y1090" s="53"/>
      <c r="Z1090" s="53"/>
      <c r="AA1090" s="53"/>
      <c r="AB1090" s="53"/>
      <c r="AG1090" t="str">
        <f t="shared" si="293"/>
        <v>Salem</v>
      </c>
      <c r="AH1090" t="s">
        <v>269</v>
      </c>
      <c r="AI1090">
        <v>2</v>
      </c>
      <c r="AK1090">
        <v>2</v>
      </c>
      <c r="AL1090" s="91">
        <v>33</v>
      </c>
      <c r="AM1090" s="93">
        <v>15</v>
      </c>
      <c r="AN1090" s="93">
        <v>160</v>
      </c>
      <c r="AO1090" s="96">
        <v>66660</v>
      </c>
      <c r="AP1090" s="96">
        <f t="shared" si="296"/>
        <v>33015</v>
      </c>
      <c r="AQ1090" t="s">
        <v>298</v>
      </c>
      <c r="AR1090">
        <f t="shared" ref="AR1090:AR1138" si="303">AL1090*100000+AO1090</f>
        <v>3366660</v>
      </c>
      <c r="AX1090" s="117"/>
    </row>
    <row r="1091" spans="1:50" ht="14" hidden="1" customHeight="1" outlineLevel="1" x14ac:dyDescent="0.2">
      <c r="A1091" t="s">
        <v>952</v>
      </c>
      <c r="B1091" s="9" t="s">
        <v>184</v>
      </c>
      <c r="C1091" s="1">
        <f t="shared" si="297"/>
        <v>909</v>
      </c>
      <c r="D1091" s="7">
        <f>IF(N1091&gt;0, RANK(N1091,(N1091:P1091,Q1091:AE1091)),0)</f>
        <v>1</v>
      </c>
      <c r="E1091" s="7">
        <f>IF(O1091&gt;0,RANK(O1091,(N1091:P1091,Q1091:AE1091)),0)</f>
        <v>2</v>
      </c>
      <c r="F1091" s="7">
        <f t="shared" si="298"/>
        <v>0</v>
      </c>
      <c r="G1091" s="1">
        <f t="shared" si="294"/>
        <v>10</v>
      </c>
      <c r="H1091" s="2">
        <f t="shared" si="295"/>
        <v>1.1001100110011002E-2</v>
      </c>
      <c r="I1091" s="8"/>
      <c r="J1091" s="2">
        <f t="shared" si="299"/>
        <v>0.48624862486248627</v>
      </c>
      <c r="K1091" s="2">
        <f t="shared" si="300"/>
        <v>0.47524752475247523</v>
      </c>
      <c r="L1091" s="2">
        <f t="shared" si="301"/>
        <v>0</v>
      </c>
      <c r="M1091" s="2">
        <f t="shared" si="302"/>
        <v>3.8503850385038563E-2</v>
      </c>
      <c r="N1091" s="53">
        <v>442</v>
      </c>
      <c r="O1091" s="53">
        <v>432</v>
      </c>
      <c r="Q1091" s="53">
        <v>35</v>
      </c>
      <c r="X1091" s="53">
        <v>0</v>
      </c>
      <c r="Y1091" s="53"/>
      <c r="Z1091" s="53"/>
      <c r="AA1091" s="53"/>
      <c r="AB1091" s="53"/>
      <c r="AG1091" t="str">
        <f t="shared" si="293"/>
        <v>Salisbury</v>
      </c>
      <c r="AH1091" t="s">
        <v>1814</v>
      </c>
      <c r="AI1091">
        <v>2</v>
      </c>
      <c r="AK1091">
        <v>2</v>
      </c>
      <c r="AL1091" s="91">
        <v>33</v>
      </c>
      <c r="AM1091" s="93">
        <v>13</v>
      </c>
      <c r="AN1091" s="93">
        <v>115</v>
      </c>
      <c r="AO1091" s="96">
        <v>66980</v>
      </c>
      <c r="AP1091" s="96">
        <f t="shared" si="296"/>
        <v>33013</v>
      </c>
      <c r="AQ1091" t="s">
        <v>298</v>
      </c>
      <c r="AR1091">
        <f t="shared" si="303"/>
        <v>3366980</v>
      </c>
      <c r="AX1091" s="117"/>
    </row>
    <row r="1092" spans="1:50" ht="14" hidden="1" customHeight="1" outlineLevel="1" x14ac:dyDescent="0.2">
      <c r="A1092" t="s">
        <v>809</v>
      </c>
      <c r="B1092" s="9" t="s">
        <v>184</v>
      </c>
      <c r="C1092" s="1">
        <f t="shared" si="297"/>
        <v>2030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 t="shared" si="298"/>
        <v>0</v>
      </c>
      <c r="G1092" s="1">
        <f t="shared" si="294"/>
        <v>11</v>
      </c>
      <c r="H1092" s="2">
        <f t="shared" si="295"/>
        <v>5.4187192118226599E-3</v>
      </c>
      <c r="I1092" s="8"/>
      <c r="J1092" s="2">
        <f t="shared" si="299"/>
        <v>0.48866995073891628</v>
      </c>
      <c r="K1092" s="2">
        <f t="shared" si="300"/>
        <v>0.49408866995073891</v>
      </c>
      <c r="L1092" s="2">
        <f t="shared" si="301"/>
        <v>0</v>
      </c>
      <c r="M1092" s="2">
        <f t="shared" si="302"/>
        <v>1.7241379310344807E-2</v>
      </c>
      <c r="N1092" s="53">
        <v>992</v>
      </c>
      <c r="O1092" s="53">
        <v>1003</v>
      </c>
      <c r="Q1092" s="53">
        <v>35</v>
      </c>
      <c r="X1092" s="53">
        <v>0</v>
      </c>
      <c r="Y1092" s="53"/>
      <c r="Z1092" s="53"/>
      <c r="AA1092" s="53"/>
      <c r="AB1092" s="53"/>
      <c r="AG1092" t="str">
        <f t="shared" si="293"/>
        <v>Sanbornton</v>
      </c>
      <c r="AH1092" t="s">
        <v>45</v>
      </c>
      <c r="AI1092">
        <v>1</v>
      </c>
      <c r="AK1092">
        <v>2</v>
      </c>
      <c r="AL1092" s="91">
        <v>33</v>
      </c>
      <c r="AM1092" s="93">
        <v>1</v>
      </c>
      <c r="AN1092" s="93">
        <v>50</v>
      </c>
      <c r="AO1092" s="96">
        <v>67300</v>
      </c>
      <c r="AP1092" s="96">
        <f t="shared" si="296"/>
        <v>33001</v>
      </c>
      <c r="AQ1092" t="s">
        <v>298</v>
      </c>
      <c r="AR1092">
        <f t="shared" si="303"/>
        <v>3367300</v>
      </c>
      <c r="AX1092" s="117"/>
    </row>
    <row r="1093" spans="1:50" ht="14" hidden="1" customHeight="1" outlineLevel="1" x14ac:dyDescent="0.2">
      <c r="A1093" t="s">
        <v>762</v>
      </c>
      <c r="B1093" s="9" t="s">
        <v>184</v>
      </c>
      <c r="C1093" s="1">
        <f t="shared" si="297"/>
        <v>3919</v>
      </c>
      <c r="D1093" s="7">
        <f>IF(N1093&gt;0, RANK(N1093,(N1093:P1093,Q1093:AE1093)),0)</f>
        <v>2</v>
      </c>
      <c r="E1093" s="7">
        <f>IF(O1093&gt;0,RANK(O1093,(N1093:P1093,Q1093:AE1093)),0)</f>
        <v>1</v>
      </c>
      <c r="F1093" s="7">
        <f t="shared" si="298"/>
        <v>0</v>
      </c>
      <c r="G1093" s="1">
        <f t="shared" si="294"/>
        <v>333</v>
      </c>
      <c r="H1093" s="2">
        <f t="shared" si="295"/>
        <v>8.4970655779535595E-2</v>
      </c>
      <c r="I1093" s="8"/>
      <c r="J1093" s="2">
        <f t="shared" si="299"/>
        <v>0.44628731819341672</v>
      </c>
      <c r="K1093" s="2">
        <f t="shared" si="300"/>
        <v>0.53125797397295227</v>
      </c>
      <c r="L1093" s="2">
        <f t="shared" si="301"/>
        <v>0</v>
      </c>
      <c r="M1093" s="2">
        <f t="shared" si="302"/>
        <v>2.2454707833631016E-2</v>
      </c>
      <c r="N1093" s="53">
        <v>1749</v>
      </c>
      <c r="O1093" s="53">
        <v>2082</v>
      </c>
      <c r="Q1093" s="53">
        <v>88</v>
      </c>
      <c r="X1093" s="53">
        <v>0</v>
      </c>
      <c r="Y1093" s="53"/>
      <c r="Z1093" s="53"/>
      <c r="AA1093" s="53"/>
      <c r="AB1093" s="53"/>
      <c r="AG1093" t="str">
        <f t="shared" si="293"/>
        <v>Sandown</v>
      </c>
      <c r="AH1093" t="s">
        <v>269</v>
      </c>
      <c r="AI1093">
        <v>1</v>
      </c>
      <c r="AK1093">
        <v>2</v>
      </c>
      <c r="AL1093" s="91">
        <v>33</v>
      </c>
      <c r="AM1093" s="93">
        <v>15</v>
      </c>
      <c r="AN1093" s="93">
        <v>165</v>
      </c>
      <c r="AO1093" s="96">
        <v>67620</v>
      </c>
      <c r="AP1093" s="96">
        <f t="shared" si="296"/>
        <v>33015</v>
      </c>
      <c r="AQ1093" t="s">
        <v>298</v>
      </c>
      <c r="AR1093">
        <f t="shared" si="303"/>
        <v>3367620</v>
      </c>
      <c r="AX1093" s="117"/>
    </row>
    <row r="1094" spans="1:50" ht="14" hidden="1" customHeight="1" outlineLevel="1" x14ac:dyDescent="0.2">
      <c r="A1094" t="s">
        <v>289</v>
      </c>
      <c r="B1094" s="9" t="s">
        <v>184</v>
      </c>
      <c r="C1094" s="1">
        <f t="shared" si="297"/>
        <v>1140</v>
      </c>
      <c r="D1094" s="7">
        <f>IF(N1094&gt;0, RANK(N1094,(N1094:P1094,Q1094:AE1094)),0)</f>
        <v>1</v>
      </c>
      <c r="E1094" s="7">
        <f>IF(O1094&gt;0,RANK(O1094,(N1094:P1094,Q1094:AE1094)),0)</f>
        <v>2</v>
      </c>
      <c r="F1094" s="7">
        <f t="shared" si="298"/>
        <v>0</v>
      </c>
      <c r="G1094" s="1">
        <f t="shared" si="294"/>
        <v>354</v>
      </c>
      <c r="H1094" s="2">
        <f t="shared" si="295"/>
        <v>0.31052631578947371</v>
      </c>
      <c r="I1094" s="8"/>
      <c r="J1094" s="2">
        <f t="shared" si="299"/>
        <v>0.65</v>
      </c>
      <c r="K1094" s="2">
        <f t="shared" si="300"/>
        <v>0.33947368421052632</v>
      </c>
      <c r="L1094" s="2">
        <f t="shared" si="301"/>
        <v>0</v>
      </c>
      <c r="M1094" s="2">
        <f t="shared" si="302"/>
        <v>1.0526315789473661E-2</v>
      </c>
      <c r="N1094" s="53">
        <v>741</v>
      </c>
      <c r="O1094" s="53">
        <v>387</v>
      </c>
      <c r="Q1094" s="53">
        <v>11</v>
      </c>
      <c r="X1094" s="53">
        <v>1</v>
      </c>
      <c r="Y1094" s="53"/>
      <c r="Z1094" s="53"/>
      <c r="AA1094" s="53"/>
      <c r="AB1094" s="53"/>
      <c r="AG1094" t="str">
        <f t="shared" si="293"/>
        <v>Sandwich</v>
      </c>
      <c r="AH1094" t="s">
        <v>203</v>
      </c>
      <c r="AI1094">
        <v>1</v>
      </c>
      <c r="AK1094">
        <v>2</v>
      </c>
      <c r="AL1094" s="91">
        <v>33</v>
      </c>
      <c r="AM1094" s="93">
        <v>3</v>
      </c>
      <c r="AN1094" s="93">
        <v>75</v>
      </c>
      <c r="AO1094" s="96">
        <v>67780</v>
      </c>
      <c r="AP1094" s="96">
        <f t="shared" si="296"/>
        <v>33003</v>
      </c>
      <c r="AQ1094" t="s">
        <v>298</v>
      </c>
      <c r="AR1094">
        <f t="shared" si="303"/>
        <v>3367780</v>
      </c>
      <c r="AX1094" s="117"/>
    </row>
    <row r="1095" spans="1:50" ht="14" hidden="1" customHeight="1" outlineLevel="1" x14ac:dyDescent="0.2">
      <c r="A1095" t="s">
        <v>2521</v>
      </c>
      <c r="B1095" s="9" t="s">
        <v>184</v>
      </c>
      <c r="C1095" s="1">
        <f t="shared" si="297"/>
        <v>4846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 t="shared" si="298"/>
        <v>0</v>
      </c>
      <c r="G1095" s="1">
        <f t="shared" si="294"/>
        <v>374</v>
      </c>
      <c r="H1095" s="2">
        <f t="shared" si="295"/>
        <v>7.7177053239785395E-2</v>
      </c>
      <c r="I1095" s="8"/>
      <c r="J1095" s="2">
        <f t="shared" si="299"/>
        <v>0.4500619067271977</v>
      </c>
      <c r="K1095" s="2">
        <f t="shared" si="300"/>
        <v>0.52723895996698311</v>
      </c>
      <c r="L1095" s="2">
        <f t="shared" si="301"/>
        <v>0</v>
      </c>
      <c r="M1095" s="2">
        <f t="shared" si="302"/>
        <v>2.2699133305819186E-2</v>
      </c>
      <c r="N1095" s="53">
        <v>2181</v>
      </c>
      <c r="O1095" s="53">
        <v>2555</v>
      </c>
      <c r="Q1095" s="53">
        <v>110</v>
      </c>
      <c r="X1095" s="53">
        <v>0</v>
      </c>
      <c r="Y1095" s="53"/>
      <c r="Z1095" s="53"/>
      <c r="AA1095" s="53"/>
      <c r="AB1095" s="53"/>
      <c r="AG1095" t="str">
        <f t="shared" si="293"/>
        <v>Seabrook</v>
      </c>
      <c r="AH1095" t="s">
        <v>269</v>
      </c>
      <c r="AI1095">
        <v>1</v>
      </c>
      <c r="AK1095">
        <v>2</v>
      </c>
      <c r="AL1095" s="91">
        <v>33</v>
      </c>
      <c r="AM1095" s="93">
        <v>15</v>
      </c>
      <c r="AN1095" s="93">
        <v>170</v>
      </c>
      <c r="AO1095" s="96">
        <v>68260</v>
      </c>
      <c r="AP1095" s="96">
        <f t="shared" si="296"/>
        <v>33015</v>
      </c>
      <c r="AQ1095" t="s">
        <v>298</v>
      </c>
      <c r="AR1095">
        <f t="shared" si="303"/>
        <v>3368260</v>
      </c>
      <c r="AX1095" s="117"/>
    </row>
    <row r="1096" spans="1:50" ht="14" hidden="1" customHeight="1" outlineLevel="1" x14ac:dyDescent="0.2">
      <c r="A1096" t="s">
        <v>2495</v>
      </c>
      <c r="B1096" s="9" t="s">
        <v>184</v>
      </c>
      <c r="C1096" s="1">
        <f t="shared" si="297"/>
        <v>271</v>
      </c>
      <c r="D1096" s="7">
        <f>IF(N1096&gt;0, RANK(N1096,(N1096:P1096,Q1096:AE1096)),0)</f>
        <v>1</v>
      </c>
      <c r="E1096" s="7">
        <f>IF(O1096&gt;0,RANK(O1096,(N1096:P1096,Q1096:AE1096)),0)</f>
        <v>2</v>
      </c>
      <c r="F1096" s="7">
        <f t="shared" si="298"/>
        <v>0</v>
      </c>
      <c r="G1096" s="1">
        <f t="shared" si="294"/>
        <v>52</v>
      </c>
      <c r="H1096" s="2">
        <f t="shared" si="295"/>
        <v>0.1918819188191882</v>
      </c>
      <c r="I1096" s="8"/>
      <c r="J1096" s="2">
        <f t="shared" si="299"/>
        <v>0.58671586715867163</v>
      </c>
      <c r="K1096" s="2">
        <f t="shared" si="300"/>
        <v>0.39483394833948338</v>
      </c>
      <c r="L1096" s="2">
        <f t="shared" si="301"/>
        <v>0</v>
      </c>
      <c r="M1096" s="2">
        <f t="shared" si="302"/>
        <v>1.8450184501844991E-2</v>
      </c>
      <c r="N1096" s="53">
        <v>159</v>
      </c>
      <c r="O1096" s="53">
        <v>107</v>
      </c>
      <c r="Q1096" s="53">
        <v>5</v>
      </c>
      <c r="X1096" s="53">
        <v>0</v>
      </c>
      <c r="Y1096" s="53"/>
      <c r="Z1096" s="53"/>
      <c r="AA1096" s="53"/>
      <c r="AB1096" s="53"/>
      <c r="AG1096" t="str">
        <f t="shared" si="293"/>
        <v>Sharon</v>
      </c>
      <c r="AH1096" t="s">
        <v>399</v>
      </c>
      <c r="AI1096">
        <v>2</v>
      </c>
      <c r="AK1096">
        <v>2</v>
      </c>
      <c r="AL1096" s="91">
        <v>33</v>
      </c>
      <c r="AM1096" s="93">
        <v>11</v>
      </c>
      <c r="AN1096" s="93">
        <v>135</v>
      </c>
      <c r="AO1096" s="96">
        <v>68820</v>
      </c>
      <c r="AP1096" s="96">
        <f t="shared" si="296"/>
        <v>33011</v>
      </c>
      <c r="AQ1096" t="s">
        <v>298</v>
      </c>
      <c r="AR1096">
        <f t="shared" si="303"/>
        <v>3368820</v>
      </c>
      <c r="AX1096" s="117"/>
    </row>
    <row r="1097" spans="1:50" ht="14" hidden="1" customHeight="1" outlineLevel="1" x14ac:dyDescent="0.2">
      <c r="A1097" t="s">
        <v>75</v>
      </c>
      <c r="B1097" s="9" t="s">
        <v>184</v>
      </c>
      <c r="C1097" s="1">
        <f t="shared" si="297"/>
        <v>249</v>
      </c>
      <c r="D1097" s="7">
        <f>IF(N1097&gt;0, RANK(N1097,(N1097:P1097,Q1097:AE1097)),0)</f>
        <v>1</v>
      </c>
      <c r="E1097" s="7">
        <f>IF(O1097&gt;0,RANK(O1097,(N1097:P1097,Q1097:AE1097)),0)</f>
        <v>2</v>
      </c>
      <c r="F1097" s="7">
        <f t="shared" si="298"/>
        <v>0</v>
      </c>
      <c r="G1097" s="1">
        <f t="shared" si="294"/>
        <v>29</v>
      </c>
      <c r="H1097" s="2">
        <f t="shared" si="295"/>
        <v>0.11646586345381527</v>
      </c>
      <c r="I1097" s="8"/>
      <c r="J1097" s="2">
        <f t="shared" si="299"/>
        <v>0.55020080321285136</v>
      </c>
      <c r="K1097" s="2">
        <f t="shared" si="300"/>
        <v>0.43373493975903615</v>
      </c>
      <c r="L1097" s="2">
        <f t="shared" si="301"/>
        <v>0</v>
      </c>
      <c r="M1097" s="2">
        <f t="shared" si="302"/>
        <v>1.6064257028112483E-2</v>
      </c>
      <c r="N1097" s="53">
        <v>137</v>
      </c>
      <c r="O1097" s="53">
        <v>108</v>
      </c>
      <c r="Q1097" s="53">
        <v>4</v>
      </c>
      <c r="X1097" s="53">
        <v>0</v>
      </c>
      <c r="Y1097" s="53"/>
      <c r="Z1097" s="53"/>
      <c r="AA1097" s="53"/>
      <c r="AB1097" s="53"/>
      <c r="AG1097" t="str">
        <f t="shared" si="293"/>
        <v>Shelburne</v>
      </c>
      <c r="AH1097" t="s">
        <v>872</v>
      </c>
      <c r="AI1097">
        <v>2</v>
      </c>
      <c r="AK1097">
        <v>2</v>
      </c>
      <c r="AL1097" s="91">
        <v>33</v>
      </c>
      <c r="AM1097" s="93">
        <v>7</v>
      </c>
      <c r="AN1097" s="93">
        <v>180</v>
      </c>
      <c r="AO1097" s="96">
        <v>68980</v>
      </c>
      <c r="AP1097" s="96">
        <f t="shared" si="296"/>
        <v>33007</v>
      </c>
      <c r="AQ1097" t="s">
        <v>298</v>
      </c>
      <c r="AR1097">
        <f t="shared" si="303"/>
        <v>3368980</v>
      </c>
      <c r="AX1097" s="117"/>
    </row>
    <row r="1098" spans="1:50" ht="14" hidden="1" customHeight="1" outlineLevel="1" x14ac:dyDescent="0.2">
      <c r="A1098" t="s">
        <v>1511</v>
      </c>
      <c r="B1098" s="9" t="s">
        <v>184</v>
      </c>
      <c r="C1098" s="1">
        <f t="shared" si="297"/>
        <v>6052</v>
      </c>
      <c r="D1098" s="7">
        <f>IF(N1098&gt;0, RANK(N1098,(N1098:P1098,Q1098:AE1098)),0)</f>
        <v>1</v>
      </c>
      <c r="E1098" s="7">
        <f>IF(O1098&gt;0,RANK(O1098,(N1098:P1098,Q1098:AE1098)),0)</f>
        <v>2</v>
      </c>
      <c r="F1098" s="7">
        <f t="shared" si="298"/>
        <v>0</v>
      </c>
      <c r="G1098" s="1">
        <f t="shared" si="294"/>
        <v>1575</v>
      </c>
      <c r="H1098" s="2">
        <f t="shared" si="295"/>
        <v>0.26024454725710511</v>
      </c>
      <c r="I1098" s="8"/>
      <c r="J1098" s="2">
        <f t="shared" si="299"/>
        <v>0.6169861202908129</v>
      </c>
      <c r="K1098" s="2">
        <f t="shared" si="300"/>
        <v>0.35674157303370785</v>
      </c>
      <c r="L1098" s="2">
        <f t="shared" si="301"/>
        <v>0</v>
      </c>
      <c r="M1098" s="2">
        <f t="shared" si="302"/>
        <v>2.6272306675479251E-2</v>
      </c>
      <c r="N1098" s="53">
        <v>3734</v>
      </c>
      <c r="O1098" s="53">
        <v>2159</v>
      </c>
      <c r="Q1098" s="53">
        <v>156</v>
      </c>
      <c r="X1098" s="53">
        <v>3</v>
      </c>
      <c r="Y1098" s="53"/>
      <c r="Z1098" s="53"/>
      <c r="AA1098" s="53"/>
      <c r="AB1098" s="53"/>
      <c r="AG1098" t="str">
        <f t="shared" si="293"/>
        <v>Somersworth</v>
      </c>
      <c r="AH1098" t="s">
        <v>726</v>
      </c>
      <c r="AI1098">
        <v>1</v>
      </c>
      <c r="AK1098">
        <v>2</v>
      </c>
      <c r="AL1098" s="91">
        <v>33</v>
      </c>
      <c r="AM1098" s="93">
        <v>17</v>
      </c>
      <c r="AN1098" s="93">
        <v>60</v>
      </c>
      <c r="AO1098" s="96">
        <v>69940</v>
      </c>
      <c r="AP1098" s="96">
        <f t="shared" si="296"/>
        <v>33017</v>
      </c>
      <c r="AQ1098" t="s">
        <v>1921</v>
      </c>
      <c r="AR1098">
        <f t="shared" si="303"/>
        <v>3369940</v>
      </c>
      <c r="AX1098" s="117"/>
    </row>
    <row r="1099" spans="1:50" ht="14" hidden="1" customHeight="1" outlineLevel="1" x14ac:dyDescent="0.2">
      <c r="A1099" t="s">
        <v>663</v>
      </c>
      <c r="B1099" s="9" t="s">
        <v>184</v>
      </c>
      <c r="C1099" s="1">
        <f t="shared" si="297"/>
        <v>634</v>
      </c>
      <c r="D1099" s="7">
        <f>IF(N1099&gt;0, RANK(N1099,(N1099:P1099,Q1099:AE1099)),0)</f>
        <v>1</v>
      </c>
      <c r="E1099" s="7">
        <f>IF(O1099&gt;0,RANK(O1099,(N1099:P1099,Q1099:AE1099)),0)</f>
        <v>2</v>
      </c>
      <c r="F1099" s="7">
        <f t="shared" si="298"/>
        <v>0</v>
      </c>
      <c r="G1099" s="1">
        <f t="shared" si="294"/>
        <v>33</v>
      </c>
      <c r="H1099" s="2">
        <f t="shared" si="295"/>
        <v>5.2050473186119876E-2</v>
      </c>
      <c r="I1099" s="8"/>
      <c r="J1099" s="2">
        <f t="shared" si="299"/>
        <v>0.51577287066246058</v>
      </c>
      <c r="K1099" s="2">
        <f t="shared" si="300"/>
        <v>0.4637223974763407</v>
      </c>
      <c r="L1099" s="2">
        <f t="shared" si="301"/>
        <v>0</v>
      </c>
      <c r="M1099" s="2">
        <f t="shared" si="302"/>
        <v>2.0504731861198722E-2</v>
      </c>
      <c r="N1099" s="53">
        <v>327</v>
      </c>
      <c r="O1099" s="53">
        <v>294</v>
      </c>
      <c r="Q1099" s="53">
        <v>13</v>
      </c>
      <c r="X1099" s="53">
        <v>0</v>
      </c>
      <c r="Y1099" s="53"/>
      <c r="Z1099" s="53"/>
      <c r="AA1099" s="53"/>
      <c r="AB1099" s="53"/>
      <c r="AG1099" t="str">
        <f t="shared" si="293"/>
        <v>South Hampton</v>
      </c>
      <c r="AH1099" t="s">
        <v>269</v>
      </c>
      <c r="AI1099">
        <v>1</v>
      </c>
      <c r="AK1099">
        <v>2</v>
      </c>
      <c r="AL1099" s="91">
        <v>33</v>
      </c>
      <c r="AM1099" s="93">
        <v>15</v>
      </c>
      <c r="AN1099" s="93">
        <v>175</v>
      </c>
      <c r="AO1099" s="96">
        <v>71140</v>
      </c>
      <c r="AP1099" s="96">
        <f t="shared" si="296"/>
        <v>33015</v>
      </c>
      <c r="AQ1099" t="s">
        <v>298</v>
      </c>
      <c r="AR1099">
        <f t="shared" si="303"/>
        <v>3371140</v>
      </c>
      <c r="AX1099" s="117"/>
    </row>
    <row r="1100" spans="1:50" ht="14" hidden="1" customHeight="1" outlineLevel="1" x14ac:dyDescent="0.2">
      <c r="A1100" t="s">
        <v>1279</v>
      </c>
      <c r="B1100" s="9" t="s">
        <v>184</v>
      </c>
      <c r="C1100" s="1">
        <f t="shared" si="297"/>
        <v>882</v>
      </c>
      <c r="D1100" s="7">
        <f>IF(N1100&gt;0, RANK(N1100,(N1100:P1100,Q1100:AE1100)),0)</f>
        <v>1</v>
      </c>
      <c r="E1100" s="7">
        <f>IF(O1100&gt;0,RANK(O1100,(N1100:P1100,Q1100:AE1100)),0)</f>
        <v>2</v>
      </c>
      <c r="F1100" s="7">
        <f t="shared" si="298"/>
        <v>0</v>
      </c>
      <c r="G1100" s="1">
        <f t="shared" si="294"/>
        <v>57</v>
      </c>
      <c r="H1100" s="2">
        <f t="shared" si="295"/>
        <v>6.4625850340136057E-2</v>
      </c>
      <c r="I1100" s="8"/>
      <c r="J1100" s="2">
        <f t="shared" si="299"/>
        <v>0.52040816326530615</v>
      </c>
      <c r="K1100" s="2">
        <f t="shared" si="300"/>
        <v>0.45578231292517007</v>
      </c>
      <c r="L1100" s="2">
        <f t="shared" si="301"/>
        <v>0</v>
      </c>
      <c r="M1100" s="2">
        <f t="shared" si="302"/>
        <v>2.380952380952378E-2</v>
      </c>
      <c r="N1100" s="53">
        <v>459</v>
      </c>
      <c r="O1100" s="53">
        <v>402</v>
      </c>
      <c r="Q1100" s="53">
        <v>21</v>
      </c>
      <c r="X1100" s="53">
        <v>0</v>
      </c>
      <c r="Y1100" s="53"/>
      <c r="Z1100" s="53"/>
      <c r="AA1100" s="53"/>
      <c r="AB1100" s="53"/>
      <c r="AG1100" t="str">
        <f t="shared" si="293"/>
        <v>Springfield</v>
      </c>
      <c r="AH1100" t="s">
        <v>267</v>
      </c>
      <c r="AI1100">
        <v>2</v>
      </c>
      <c r="AK1100">
        <v>2</v>
      </c>
      <c r="AL1100" s="91">
        <v>33</v>
      </c>
      <c r="AM1100" s="93">
        <v>19</v>
      </c>
      <c r="AN1100" s="93">
        <v>60</v>
      </c>
      <c r="AO1100" s="96">
        <v>72740</v>
      </c>
      <c r="AP1100" s="96">
        <f t="shared" si="296"/>
        <v>33019</v>
      </c>
      <c r="AQ1100" t="s">
        <v>298</v>
      </c>
      <c r="AR1100">
        <f t="shared" si="303"/>
        <v>3372740</v>
      </c>
      <c r="AX1100" s="117"/>
    </row>
    <row r="1101" spans="1:50" ht="14" hidden="1" customHeight="1" outlineLevel="1" x14ac:dyDescent="0.2">
      <c r="A1101" t="s">
        <v>2250</v>
      </c>
      <c r="B1101" s="9" t="s">
        <v>184</v>
      </c>
      <c r="C1101" s="1">
        <f t="shared" si="297"/>
        <v>290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 t="shared" si="298"/>
        <v>0</v>
      </c>
      <c r="G1101" s="1">
        <f t="shared" si="294"/>
        <v>13</v>
      </c>
      <c r="H1101" s="2">
        <f t="shared" si="295"/>
        <v>4.4827586206896551E-2</v>
      </c>
      <c r="I1101" s="8"/>
      <c r="J1101" s="2">
        <f t="shared" si="299"/>
        <v>0.46551724137931033</v>
      </c>
      <c r="K1101" s="2">
        <f t="shared" si="300"/>
        <v>0.51034482758620692</v>
      </c>
      <c r="L1101" s="2">
        <f t="shared" si="301"/>
        <v>0</v>
      </c>
      <c r="M1101" s="2">
        <f t="shared" si="302"/>
        <v>2.4137931034482807E-2</v>
      </c>
      <c r="N1101" s="53">
        <v>135</v>
      </c>
      <c r="O1101" s="53">
        <v>148</v>
      </c>
      <c r="Q1101" s="53">
        <v>7</v>
      </c>
      <c r="X1101" s="53">
        <v>0</v>
      </c>
      <c r="Y1101" s="53"/>
      <c r="Z1101" s="53"/>
      <c r="AA1101" s="53"/>
      <c r="AB1101" s="53"/>
      <c r="AG1101" t="str">
        <f t="shared" si="293"/>
        <v>Stark</v>
      </c>
      <c r="AH1101" t="s">
        <v>872</v>
      </c>
      <c r="AI1101">
        <v>2</v>
      </c>
      <c r="AK1101">
        <v>2</v>
      </c>
      <c r="AL1101" s="91">
        <v>33</v>
      </c>
      <c r="AM1101" s="93">
        <v>7</v>
      </c>
      <c r="AN1101" s="93">
        <v>185</v>
      </c>
      <c r="AO1101" s="96">
        <v>73060</v>
      </c>
      <c r="AP1101" s="96">
        <f t="shared" si="296"/>
        <v>33007</v>
      </c>
      <c r="AQ1101" t="s">
        <v>298</v>
      </c>
      <c r="AR1101">
        <f t="shared" si="303"/>
        <v>3373060</v>
      </c>
      <c r="AX1101" s="117"/>
    </row>
    <row r="1102" spans="1:50" ht="14" hidden="1" customHeight="1" outlineLevel="1" x14ac:dyDescent="0.2">
      <c r="A1102" t="s">
        <v>2441</v>
      </c>
      <c r="B1102" s="9" t="s">
        <v>184</v>
      </c>
      <c r="C1102" s="1">
        <f t="shared" si="297"/>
        <v>396</v>
      </c>
      <c r="D1102" s="7">
        <f>IF(N1102&gt;0, RANK(N1102,(N1102:P1102,Q1102:AE1102)),0)</f>
        <v>2</v>
      </c>
      <c r="E1102" s="7">
        <f>IF(O1102&gt;0,RANK(O1102,(N1102:P1102,Q1102:AE1102)),0)</f>
        <v>1</v>
      </c>
      <c r="F1102" s="7">
        <f t="shared" si="298"/>
        <v>0</v>
      </c>
      <c r="G1102" s="1">
        <f t="shared" si="294"/>
        <v>79</v>
      </c>
      <c r="H1102" s="2">
        <f t="shared" si="295"/>
        <v>0.1994949494949495</v>
      </c>
      <c r="I1102" s="8"/>
      <c r="J1102" s="2">
        <f t="shared" si="299"/>
        <v>0.39141414141414144</v>
      </c>
      <c r="K1102" s="2">
        <f t="shared" si="300"/>
        <v>0.59090909090909094</v>
      </c>
      <c r="L1102" s="2">
        <f t="shared" si="301"/>
        <v>0</v>
      </c>
      <c r="M1102" s="2">
        <f t="shared" si="302"/>
        <v>1.7676767676767624E-2</v>
      </c>
      <c r="N1102" s="53">
        <v>155</v>
      </c>
      <c r="O1102" s="53">
        <v>234</v>
      </c>
      <c r="Q1102" s="53">
        <v>7</v>
      </c>
      <c r="X1102" s="53">
        <v>0</v>
      </c>
      <c r="Y1102" s="53"/>
      <c r="Z1102" s="53"/>
      <c r="AA1102" s="53"/>
      <c r="AB1102" s="53"/>
      <c r="AG1102" t="str">
        <f t="shared" si="293"/>
        <v>Stewartstown</v>
      </c>
      <c r="AH1102" t="s">
        <v>872</v>
      </c>
      <c r="AI1102">
        <v>2</v>
      </c>
      <c r="AK1102">
        <v>2</v>
      </c>
      <c r="AL1102" s="91">
        <v>33</v>
      </c>
      <c r="AM1102" s="93">
        <v>7</v>
      </c>
      <c r="AN1102" s="93">
        <v>190</v>
      </c>
      <c r="AO1102" s="96">
        <v>73380</v>
      </c>
      <c r="AP1102" s="96">
        <f t="shared" si="296"/>
        <v>33007</v>
      </c>
      <c r="AQ1102" t="s">
        <v>298</v>
      </c>
      <c r="AR1102">
        <f t="shared" si="303"/>
        <v>3373380</v>
      </c>
      <c r="AX1102" s="117"/>
    </row>
    <row r="1103" spans="1:50" ht="14" hidden="1" customHeight="1" outlineLevel="1" x14ac:dyDescent="0.2">
      <c r="A1103" t="s">
        <v>1652</v>
      </c>
      <c r="B1103" s="9" t="s">
        <v>184</v>
      </c>
      <c r="C1103" s="1">
        <f t="shared" si="297"/>
        <v>879</v>
      </c>
      <c r="D1103" s="7">
        <f>IF(N1103&gt;0, RANK(N1103,(N1103:P1103,Q1103:AE1103)),0)</f>
        <v>1</v>
      </c>
      <c r="E1103" s="7">
        <f>IF(O1103&gt;0,RANK(O1103,(N1103:P1103,Q1103:AE1103)),0)</f>
        <v>2</v>
      </c>
      <c r="F1103" s="7">
        <f t="shared" si="298"/>
        <v>0</v>
      </c>
      <c r="G1103" s="1">
        <f t="shared" si="294"/>
        <v>67</v>
      </c>
      <c r="H1103" s="2">
        <f t="shared" si="295"/>
        <v>7.6222980659840733E-2</v>
      </c>
      <c r="I1103" s="8"/>
      <c r="J1103" s="2">
        <f t="shared" si="299"/>
        <v>0.52673492605233219</v>
      </c>
      <c r="K1103" s="2">
        <f t="shared" si="300"/>
        <v>0.45051194539249145</v>
      </c>
      <c r="L1103" s="2">
        <f t="shared" si="301"/>
        <v>0</v>
      </c>
      <c r="M1103" s="2">
        <f t="shared" si="302"/>
        <v>2.2753128555176361E-2</v>
      </c>
      <c r="N1103" s="53">
        <v>463</v>
      </c>
      <c r="O1103" s="53">
        <v>396</v>
      </c>
      <c r="Q1103" s="53">
        <v>20</v>
      </c>
      <c r="X1103" s="53">
        <v>0</v>
      </c>
      <c r="Y1103" s="53"/>
      <c r="Z1103" s="53"/>
      <c r="AA1103" s="53"/>
      <c r="AB1103" s="53"/>
      <c r="AG1103" t="str">
        <f t="shared" si="293"/>
        <v>Stoddard</v>
      </c>
      <c r="AH1103" t="s">
        <v>1703</v>
      </c>
      <c r="AI1103">
        <v>2</v>
      </c>
      <c r="AK1103">
        <v>2</v>
      </c>
      <c r="AL1103" s="91">
        <v>33</v>
      </c>
      <c r="AM1103" s="93">
        <v>5</v>
      </c>
      <c r="AN1103" s="93">
        <v>80</v>
      </c>
      <c r="AO1103" s="96">
        <v>73700</v>
      </c>
      <c r="AP1103" s="96">
        <f t="shared" si="296"/>
        <v>33005</v>
      </c>
      <c r="AQ1103" t="s">
        <v>298</v>
      </c>
      <c r="AR1103">
        <f t="shared" si="303"/>
        <v>3373700</v>
      </c>
      <c r="AX1103" s="117"/>
    </row>
    <row r="1104" spans="1:50" ht="14" hidden="1" customHeight="1" outlineLevel="1" x14ac:dyDescent="0.2">
      <c r="A1104" t="s">
        <v>726</v>
      </c>
      <c r="B1104" s="9" t="s">
        <v>184</v>
      </c>
      <c r="C1104" s="1">
        <f t="shared" si="297"/>
        <v>2772</v>
      </c>
      <c r="D1104" s="7">
        <f>IF(N1104&gt;0, RANK(N1104,(N1104:P1104,Q1104:AE1104)),0)</f>
        <v>1</v>
      </c>
      <c r="E1104" s="7">
        <f>IF(O1104&gt;0,RANK(O1104,(N1104:P1104,Q1104:AE1104)),0)</f>
        <v>2</v>
      </c>
      <c r="F1104" s="7">
        <f t="shared" si="298"/>
        <v>0</v>
      </c>
      <c r="G1104" s="1">
        <f t="shared" si="294"/>
        <v>233</v>
      </c>
      <c r="H1104" s="2">
        <f t="shared" si="295"/>
        <v>8.4054834054834049E-2</v>
      </c>
      <c r="I1104" s="8"/>
      <c r="J1104" s="2">
        <f t="shared" si="299"/>
        <v>0.53174603174603174</v>
      </c>
      <c r="K1104" s="2">
        <f t="shared" si="300"/>
        <v>0.4476911976911977</v>
      </c>
      <c r="L1104" s="2">
        <f t="shared" si="301"/>
        <v>0</v>
      </c>
      <c r="M1104" s="2">
        <f t="shared" si="302"/>
        <v>2.056277056277056E-2</v>
      </c>
      <c r="N1104" s="53">
        <v>1474</v>
      </c>
      <c r="O1104" s="53">
        <v>1241</v>
      </c>
      <c r="Q1104" s="53">
        <v>56</v>
      </c>
      <c r="X1104" s="53">
        <v>1</v>
      </c>
      <c r="Y1104" s="53"/>
      <c r="Z1104" s="53"/>
      <c r="AA1104" s="53"/>
      <c r="AB1104" s="53"/>
      <c r="AG1104" t="str">
        <f t="shared" si="293"/>
        <v>Strafford</v>
      </c>
      <c r="AH1104" t="s">
        <v>726</v>
      </c>
      <c r="AI1104">
        <v>1</v>
      </c>
      <c r="AK1104">
        <v>2</v>
      </c>
      <c r="AL1104" s="91">
        <v>33</v>
      </c>
      <c r="AM1104" s="93">
        <v>17</v>
      </c>
      <c r="AN1104" s="93">
        <v>65</v>
      </c>
      <c r="AO1104" s="96">
        <v>73860</v>
      </c>
      <c r="AP1104" s="96">
        <f t="shared" si="296"/>
        <v>33017</v>
      </c>
      <c r="AQ1104" t="s">
        <v>298</v>
      </c>
      <c r="AR1104">
        <f t="shared" si="303"/>
        <v>3373860</v>
      </c>
      <c r="AX1104" s="117"/>
    </row>
    <row r="1105" spans="1:50" ht="14" hidden="1" customHeight="1" outlineLevel="1" x14ac:dyDescent="0.2">
      <c r="A1105" t="s">
        <v>1850</v>
      </c>
      <c r="B1105" s="9" t="s">
        <v>184</v>
      </c>
      <c r="C1105" s="1">
        <f t="shared" si="297"/>
        <v>299</v>
      </c>
      <c r="D1105" s="7">
        <f>IF(N1105&gt;0, RANK(N1105,(N1105:P1105,Q1105:AE1105)),0)</f>
        <v>1</v>
      </c>
      <c r="E1105" s="7">
        <f>IF(O1105&gt;0,RANK(O1105,(N1105:P1105,Q1105:AE1105)),0)</f>
        <v>2</v>
      </c>
      <c r="F1105" s="7">
        <f t="shared" si="298"/>
        <v>0</v>
      </c>
      <c r="G1105" s="1">
        <f t="shared" si="294"/>
        <v>52</v>
      </c>
      <c r="H1105" s="2">
        <f t="shared" si="295"/>
        <v>0.17391304347826086</v>
      </c>
      <c r="I1105" s="8"/>
      <c r="J1105" s="2">
        <f t="shared" si="299"/>
        <v>0.57525083612040129</v>
      </c>
      <c r="K1105" s="2">
        <f t="shared" si="300"/>
        <v>0.40133779264214048</v>
      </c>
      <c r="L1105" s="2">
        <f t="shared" si="301"/>
        <v>0</v>
      </c>
      <c r="M1105" s="2">
        <f t="shared" si="302"/>
        <v>2.3411371237458234E-2</v>
      </c>
      <c r="N1105" s="53">
        <v>172</v>
      </c>
      <c r="O1105" s="53">
        <v>120</v>
      </c>
      <c r="Q1105" s="53">
        <v>7</v>
      </c>
      <c r="X1105" s="53">
        <v>0</v>
      </c>
      <c r="Y1105" s="53"/>
      <c r="Z1105" s="53"/>
      <c r="AA1105" s="53"/>
      <c r="AB1105" s="53"/>
      <c r="AG1105" t="str">
        <f t="shared" si="293"/>
        <v>Stratford</v>
      </c>
      <c r="AH1105" t="s">
        <v>872</v>
      </c>
      <c r="AI1105">
        <v>2</v>
      </c>
      <c r="AK1105">
        <v>2</v>
      </c>
      <c r="AL1105" s="91">
        <v>33</v>
      </c>
      <c r="AM1105" s="93">
        <v>7</v>
      </c>
      <c r="AN1105" s="93">
        <v>195</v>
      </c>
      <c r="AO1105" s="96">
        <v>74180</v>
      </c>
      <c r="AP1105" s="96">
        <f t="shared" si="296"/>
        <v>33007</v>
      </c>
      <c r="AQ1105" t="s">
        <v>298</v>
      </c>
      <c r="AR1105">
        <f t="shared" si="303"/>
        <v>3374180</v>
      </c>
      <c r="AX1105" s="117"/>
    </row>
    <row r="1106" spans="1:50" ht="14" hidden="1" customHeight="1" outlineLevel="1" x14ac:dyDescent="0.2">
      <c r="A1106" t="s">
        <v>1778</v>
      </c>
      <c r="B1106" s="9" t="s">
        <v>184</v>
      </c>
      <c r="C1106" s="1">
        <f t="shared" si="297"/>
        <v>5455</v>
      </c>
      <c r="D1106" s="7">
        <f>IF(N1106&gt;0, RANK(N1106,(N1106:P1106,Q1106:AE1106)),0)</f>
        <v>1</v>
      </c>
      <c r="E1106" s="7">
        <f>IF(O1106&gt;0,RANK(O1106,(N1106:P1106,Q1106:AE1106)),0)</f>
        <v>2</v>
      </c>
      <c r="F1106" s="7">
        <f t="shared" si="298"/>
        <v>0</v>
      </c>
      <c r="G1106" s="1">
        <f t="shared" si="294"/>
        <v>1445</v>
      </c>
      <c r="H1106" s="2">
        <f t="shared" si="295"/>
        <v>0.26489459211732358</v>
      </c>
      <c r="I1106" s="8"/>
      <c r="J1106" s="2">
        <f t="shared" si="299"/>
        <v>0.62493125572868924</v>
      </c>
      <c r="K1106" s="2">
        <f t="shared" si="300"/>
        <v>0.36003666361136571</v>
      </c>
      <c r="L1106" s="2">
        <f t="shared" si="301"/>
        <v>0</v>
      </c>
      <c r="M1106" s="2">
        <f t="shared" si="302"/>
        <v>1.5032080659945046E-2</v>
      </c>
      <c r="N1106" s="53">
        <v>3409</v>
      </c>
      <c r="O1106" s="53">
        <v>1964</v>
      </c>
      <c r="Q1106" s="53">
        <v>71</v>
      </c>
      <c r="X1106" s="53">
        <v>11</v>
      </c>
      <c r="Y1106" s="53"/>
      <c r="Z1106" s="53"/>
      <c r="AA1106" s="53"/>
      <c r="AB1106" s="53"/>
      <c r="AG1106" t="str">
        <f t="shared" si="293"/>
        <v>Stratham</v>
      </c>
      <c r="AH1106" t="s">
        <v>269</v>
      </c>
      <c r="AI1106">
        <v>1</v>
      </c>
      <c r="AK1106">
        <v>2</v>
      </c>
      <c r="AL1106" s="91">
        <v>33</v>
      </c>
      <c r="AM1106" s="93">
        <v>15</v>
      </c>
      <c r="AN1106" s="93">
        <v>180</v>
      </c>
      <c r="AO1106" s="96">
        <v>74340</v>
      </c>
      <c r="AP1106" s="96">
        <f t="shared" si="296"/>
        <v>33015</v>
      </c>
      <c r="AQ1106" t="s">
        <v>298</v>
      </c>
      <c r="AR1106">
        <f t="shared" si="303"/>
        <v>3374340</v>
      </c>
      <c r="AX1106" s="117"/>
    </row>
    <row r="1107" spans="1:50" ht="14" hidden="1" customHeight="1" outlineLevel="1" x14ac:dyDescent="0.2">
      <c r="A1107" t="s">
        <v>1609</v>
      </c>
      <c r="B1107" s="9" t="s">
        <v>184</v>
      </c>
      <c r="C1107" s="1">
        <f t="shared" si="297"/>
        <v>484</v>
      </c>
      <c r="D1107" s="7">
        <f>IF(N1107&gt;0, RANK(N1107,(N1107:P1107,Q1107:AE1107)),0)</f>
        <v>1</v>
      </c>
      <c r="E1107" s="7">
        <f>IF(O1107&gt;0,RANK(O1107,(N1107:P1107,Q1107:AE1107)),0)</f>
        <v>2</v>
      </c>
      <c r="F1107" s="7">
        <f t="shared" si="298"/>
        <v>0</v>
      </c>
      <c r="G1107" s="1">
        <f t="shared" si="294"/>
        <v>166</v>
      </c>
      <c r="H1107" s="2">
        <f t="shared" si="295"/>
        <v>0.34297520661157027</v>
      </c>
      <c r="I1107" s="8"/>
      <c r="J1107" s="2">
        <f t="shared" si="299"/>
        <v>0.66528925619834711</v>
      </c>
      <c r="K1107" s="2">
        <f t="shared" si="300"/>
        <v>0.32231404958677684</v>
      </c>
      <c r="L1107" s="2">
        <f t="shared" si="301"/>
        <v>0</v>
      </c>
      <c r="M1107" s="2">
        <f t="shared" si="302"/>
        <v>1.2396694214876047E-2</v>
      </c>
      <c r="N1107" s="53">
        <v>322</v>
      </c>
      <c r="O1107" s="53">
        <v>156</v>
      </c>
      <c r="Q1107" s="53">
        <v>6</v>
      </c>
      <c r="X1107" s="53">
        <v>0</v>
      </c>
      <c r="Y1107" s="53"/>
      <c r="Z1107" s="53"/>
      <c r="AA1107" s="53"/>
      <c r="AB1107" s="53"/>
      <c r="AG1107" t="str">
        <f t="shared" si="293"/>
        <v>Sugar Hill</v>
      </c>
      <c r="AH1107" t="s">
        <v>2510</v>
      </c>
      <c r="AI1107">
        <v>2</v>
      </c>
      <c r="AK1107">
        <v>2</v>
      </c>
      <c r="AL1107" s="91">
        <v>33</v>
      </c>
      <c r="AM1107" s="93">
        <v>9</v>
      </c>
      <c r="AN1107" s="93">
        <v>167</v>
      </c>
      <c r="AO1107" s="96">
        <v>74740</v>
      </c>
      <c r="AP1107" s="96">
        <f t="shared" si="296"/>
        <v>33009</v>
      </c>
      <c r="AQ1107" t="s">
        <v>298</v>
      </c>
      <c r="AR1107">
        <f t="shared" si="303"/>
        <v>3374740</v>
      </c>
      <c r="AX1107" s="117"/>
    </row>
    <row r="1108" spans="1:50" ht="14" hidden="1" customHeight="1" outlineLevel="1" x14ac:dyDescent="0.2">
      <c r="A1108" t="s">
        <v>267</v>
      </c>
      <c r="B1108" s="9" t="s">
        <v>184</v>
      </c>
      <c r="C1108" s="1">
        <f t="shared" si="297"/>
        <v>402</v>
      </c>
      <c r="D1108" s="7">
        <f>IF(N1108&gt;0, RANK(N1108,(N1108:P1108,Q1108:AE1108)),0)</f>
        <v>1</v>
      </c>
      <c r="E1108" s="7">
        <f>IF(O1108&gt;0,RANK(O1108,(N1108:P1108,Q1108:AE1108)),0)</f>
        <v>2</v>
      </c>
      <c r="F1108" s="7">
        <f t="shared" si="298"/>
        <v>0</v>
      </c>
      <c r="G1108" s="1">
        <f t="shared" si="294"/>
        <v>82</v>
      </c>
      <c r="H1108" s="2">
        <f t="shared" si="295"/>
        <v>0.20398009950248755</v>
      </c>
      <c r="I1108" s="8"/>
      <c r="J1108" s="2">
        <f t="shared" si="299"/>
        <v>0.58457711442786064</v>
      </c>
      <c r="K1108" s="2">
        <f t="shared" si="300"/>
        <v>0.38059701492537312</v>
      </c>
      <c r="L1108" s="2">
        <f t="shared" si="301"/>
        <v>0</v>
      </c>
      <c r="M1108" s="2">
        <f t="shared" si="302"/>
        <v>3.4825870646766233E-2</v>
      </c>
      <c r="N1108" s="53">
        <v>235</v>
      </c>
      <c r="O1108" s="53">
        <v>153</v>
      </c>
      <c r="Q1108" s="53">
        <v>14</v>
      </c>
      <c r="X1108" s="53">
        <v>0</v>
      </c>
      <c r="Y1108" s="53"/>
      <c r="Z1108" s="53"/>
      <c r="AA1108" s="53"/>
      <c r="AB1108" s="53"/>
      <c r="AG1108" t="str">
        <f t="shared" si="293"/>
        <v>Sullivan</v>
      </c>
      <c r="AH1108" t="s">
        <v>1703</v>
      </c>
      <c r="AI1108">
        <v>2</v>
      </c>
      <c r="AK1108">
        <v>2</v>
      </c>
      <c r="AL1108" s="91">
        <v>33</v>
      </c>
      <c r="AM1108" s="93">
        <v>5</v>
      </c>
      <c r="AN1108" s="93">
        <v>85</v>
      </c>
      <c r="AO1108" s="96">
        <v>74900</v>
      </c>
      <c r="AP1108" s="96">
        <f t="shared" si="296"/>
        <v>33005</v>
      </c>
      <c r="AQ1108" t="s">
        <v>298</v>
      </c>
      <c r="AR1108">
        <f t="shared" si="303"/>
        <v>3374900</v>
      </c>
      <c r="AX1108" s="117"/>
    </row>
    <row r="1109" spans="1:50" ht="14" hidden="1" customHeight="1" outlineLevel="1" x14ac:dyDescent="0.2">
      <c r="A1109" t="s">
        <v>620</v>
      </c>
      <c r="B1109" s="9" t="s">
        <v>184</v>
      </c>
      <c r="C1109" s="1">
        <f t="shared" si="297"/>
        <v>2414</v>
      </c>
      <c r="D1109" s="7">
        <f>IF(N1109&gt;0, RANK(N1109,(N1109:P1109,Q1109:AE1109)),0)</f>
        <v>1</v>
      </c>
      <c r="E1109" s="7">
        <f>IF(O1109&gt;0,RANK(O1109,(N1109:P1109,Q1109:AE1109)),0)</f>
        <v>2</v>
      </c>
      <c r="F1109" s="7">
        <f t="shared" si="298"/>
        <v>0</v>
      </c>
      <c r="G1109" s="1">
        <f t="shared" si="294"/>
        <v>282</v>
      </c>
      <c r="H1109" s="2">
        <f t="shared" si="295"/>
        <v>0.11681855840927921</v>
      </c>
      <c r="I1109" s="8"/>
      <c r="J1109" s="2">
        <f t="shared" si="299"/>
        <v>0.54763877381938686</v>
      </c>
      <c r="K1109" s="2">
        <f t="shared" si="300"/>
        <v>0.43082021541010773</v>
      </c>
      <c r="L1109" s="2">
        <f t="shared" si="301"/>
        <v>0</v>
      </c>
      <c r="M1109" s="2">
        <f t="shared" si="302"/>
        <v>2.1541010770505409E-2</v>
      </c>
      <c r="N1109" s="53">
        <v>1322</v>
      </c>
      <c r="O1109" s="53">
        <v>1040</v>
      </c>
      <c r="Q1109" s="53">
        <v>51</v>
      </c>
      <c r="X1109" s="53">
        <v>1</v>
      </c>
      <c r="Y1109" s="53"/>
      <c r="Z1109" s="53"/>
      <c r="AA1109" s="53"/>
      <c r="AB1109" s="53"/>
      <c r="AG1109" t="str">
        <f t="shared" si="293"/>
        <v>Sunapee</v>
      </c>
      <c r="AH1109" t="s">
        <v>267</v>
      </c>
      <c r="AI1109">
        <v>2</v>
      </c>
      <c r="AK1109">
        <v>2</v>
      </c>
      <c r="AL1109" s="91">
        <v>33</v>
      </c>
      <c r="AM1109" s="93">
        <v>19</v>
      </c>
      <c r="AN1109" s="93">
        <v>65</v>
      </c>
      <c r="AO1109" s="96">
        <v>75060</v>
      </c>
      <c r="AP1109" s="96">
        <f t="shared" si="296"/>
        <v>33019</v>
      </c>
      <c r="AQ1109" t="s">
        <v>298</v>
      </c>
      <c r="AR1109">
        <f t="shared" si="303"/>
        <v>3375060</v>
      </c>
      <c r="AX1109" s="117"/>
    </row>
    <row r="1110" spans="1:50" ht="14" hidden="1" customHeight="1" outlineLevel="1" x14ac:dyDescent="0.2">
      <c r="A1110" t="s">
        <v>1866</v>
      </c>
      <c r="B1110" s="9" t="s">
        <v>184</v>
      </c>
      <c r="C1110" s="1">
        <f t="shared" si="297"/>
        <v>550</v>
      </c>
      <c r="D1110" s="7">
        <f>IF(N1110&gt;0, RANK(N1110,(N1110:P1110,Q1110:AE1110)),0)</f>
        <v>1</v>
      </c>
      <c r="E1110" s="7">
        <f>IF(O1110&gt;0,RANK(O1110,(N1110:P1110,Q1110:AE1110)),0)</f>
        <v>2</v>
      </c>
      <c r="F1110" s="7">
        <f t="shared" si="298"/>
        <v>0</v>
      </c>
      <c r="G1110" s="1">
        <f t="shared" si="294"/>
        <v>121</v>
      </c>
      <c r="H1110" s="2">
        <f t="shared" si="295"/>
        <v>0.22</v>
      </c>
      <c r="I1110" s="8"/>
      <c r="J1110" s="2">
        <f t="shared" si="299"/>
        <v>0.6</v>
      </c>
      <c r="K1110" s="2">
        <f t="shared" si="300"/>
        <v>0.38</v>
      </c>
      <c r="L1110" s="2">
        <f t="shared" si="301"/>
        <v>0</v>
      </c>
      <c r="M1110" s="2">
        <f t="shared" si="302"/>
        <v>2.0000000000000018E-2</v>
      </c>
      <c r="N1110" s="53">
        <v>330</v>
      </c>
      <c r="O1110" s="53">
        <v>209</v>
      </c>
      <c r="Q1110" s="53">
        <v>11</v>
      </c>
      <c r="X1110" s="53">
        <v>0</v>
      </c>
      <c r="Y1110" s="53"/>
      <c r="Z1110" s="53"/>
      <c r="AA1110" s="53"/>
      <c r="AB1110" s="53"/>
      <c r="AG1110" t="str">
        <f t="shared" si="293"/>
        <v>Surry</v>
      </c>
      <c r="AH1110" t="s">
        <v>1703</v>
      </c>
      <c r="AI1110">
        <v>2</v>
      </c>
      <c r="AK1110">
        <v>2</v>
      </c>
      <c r="AL1110" s="91">
        <v>33</v>
      </c>
      <c r="AM1110" s="93">
        <v>5</v>
      </c>
      <c r="AN1110" s="93">
        <v>90</v>
      </c>
      <c r="AO1110" s="96">
        <v>75300</v>
      </c>
      <c r="AP1110" s="96">
        <f t="shared" si="296"/>
        <v>33005</v>
      </c>
      <c r="AQ1110" t="s">
        <v>298</v>
      </c>
      <c r="AR1110">
        <f t="shared" si="303"/>
        <v>3375300</v>
      </c>
      <c r="AX1110" s="117"/>
    </row>
    <row r="1111" spans="1:50" ht="14" hidden="1" customHeight="1" outlineLevel="1" x14ac:dyDescent="0.2">
      <c r="A1111" t="s">
        <v>2359</v>
      </c>
      <c r="B1111" s="9" t="s">
        <v>184</v>
      </c>
      <c r="C1111" s="1">
        <f t="shared" si="297"/>
        <v>1348</v>
      </c>
      <c r="D1111" s="7">
        <f>IF(N1111&gt;0, RANK(N1111,(N1111:P1111,Q1111:AE1111)),0)</f>
        <v>1</v>
      </c>
      <c r="E1111" s="7">
        <f>IF(O1111&gt;0,RANK(O1111,(N1111:P1111,Q1111:AE1111)),0)</f>
        <v>2</v>
      </c>
      <c r="F1111" s="7">
        <f t="shared" si="298"/>
        <v>0</v>
      </c>
      <c r="G1111" s="1">
        <f t="shared" si="294"/>
        <v>258</v>
      </c>
      <c r="H1111" s="2">
        <f t="shared" si="295"/>
        <v>0.1913946587537092</v>
      </c>
      <c r="I1111" s="8"/>
      <c r="J1111" s="2">
        <f t="shared" si="299"/>
        <v>0.58456973293768544</v>
      </c>
      <c r="K1111" s="2">
        <f t="shared" si="300"/>
        <v>0.39317507418397624</v>
      </c>
      <c r="L1111" s="2">
        <f t="shared" si="301"/>
        <v>0</v>
      </c>
      <c r="M1111" s="2">
        <f t="shared" si="302"/>
        <v>2.2255192878338326E-2</v>
      </c>
      <c r="N1111" s="53">
        <v>788</v>
      </c>
      <c r="O1111" s="53">
        <v>530</v>
      </c>
      <c r="Q1111" s="53">
        <v>30</v>
      </c>
      <c r="X1111" s="53">
        <v>0</v>
      </c>
      <c r="Y1111" s="53"/>
      <c r="Z1111" s="53"/>
      <c r="AA1111" s="53"/>
      <c r="AB1111" s="53"/>
      <c r="AG1111" t="str">
        <f t="shared" si="293"/>
        <v>Sutton</v>
      </c>
      <c r="AH1111" t="s">
        <v>1814</v>
      </c>
      <c r="AI1111">
        <v>2</v>
      </c>
      <c r="AK1111">
        <v>2</v>
      </c>
      <c r="AL1111" s="91">
        <v>33</v>
      </c>
      <c r="AM1111" s="93">
        <v>13</v>
      </c>
      <c r="AN1111" s="93">
        <v>120</v>
      </c>
      <c r="AO1111" s="96">
        <v>75460</v>
      </c>
      <c r="AP1111" s="96">
        <f t="shared" si="296"/>
        <v>33013</v>
      </c>
      <c r="AQ1111" t="s">
        <v>298</v>
      </c>
      <c r="AR1111">
        <f t="shared" si="303"/>
        <v>3375460</v>
      </c>
      <c r="AX1111" s="117"/>
    </row>
    <row r="1112" spans="1:50" ht="14" hidden="1" customHeight="1" outlineLevel="1" x14ac:dyDescent="0.2">
      <c r="A1112" t="s">
        <v>1872</v>
      </c>
      <c r="B1112" s="9" t="s">
        <v>184</v>
      </c>
      <c r="C1112" s="1">
        <f t="shared" si="297"/>
        <v>3799</v>
      </c>
      <c r="D1112" s="7">
        <f>IF(N1112&gt;0, RANK(N1112,(N1112:P1112,Q1112:AE1112)),0)</f>
        <v>1</v>
      </c>
      <c r="E1112" s="7">
        <f>IF(O1112&gt;0,RANK(O1112,(N1112:P1112,Q1112:AE1112)),0)</f>
        <v>2</v>
      </c>
      <c r="F1112" s="7">
        <f t="shared" si="298"/>
        <v>0</v>
      </c>
      <c r="G1112" s="1">
        <f t="shared" si="294"/>
        <v>661</v>
      </c>
      <c r="H1112" s="2">
        <f t="shared" si="295"/>
        <v>0.17399315609370888</v>
      </c>
      <c r="I1112" s="8"/>
      <c r="J1112" s="2">
        <f t="shared" si="299"/>
        <v>0.57909976309555145</v>
      </c>
      <c r="K1112" s="2">
        <f t="shared" si="300"/>
        <v>0.40510660700184259</v>
      </c>
      <c r="L1112" s="2">
        <f t="shared" si="301"/>
        <v>0</v>
      </c>
      <c r="M1112" s="2">
        <f t="shared" si="302"/>
        <v>1.5793629902605966E-2</v>
      </c>
      <c r="N1112" s="53">
        <v>2200</v>
      </c>
      <c r="O1112" s="53">
        <v>1539</v>
      </c>
      <c r="Q1112" s="53">
        <v>59</v>
      </c>
      <c r="X1112" s="53">
        <v>1</v>
      </c>
      <c r="Y1112" s="53"/>
      <c r="Z1112" s="53"/>
      <c r="AA1112" s="53"/>
      <c r="AB1112" s="53"/>
      <c r="AG1112" t="str">
        <f t="shared" si="293"/>
        <v>Swanzey</v>
      </c>
      <c r="AH1112" t="s">
        <v>1703</v>
      </c>
      <c r="AI1112">
        <v>2</v>
      </c>
      <c r="AK1112">
        <v>2</v>
      </c>
      <c r="AL1112" s="91">
        <v>33</v>
      </c>
      <c r="AM1112" s="93">
        <v>5</v>
      </c>
      <c r="AN1112" s="93">
        <v>95</v>
      </c>
      <c r="AO1112" s="96">
        <v>75700</v>
      </c>
      <c r="AP1112" s="96">
        <f t="shared" si="296"/>
        <v>33005</v>
      </c>
      <c r="AQ1112" t="s">
        <v>298</v>
      </c>
      <c r="AR1112">
        <f t="shared" si="303"/>
        <v>3375700</v>
      </c>
      <c r="AX1112" s="117"/>
    </row>
    <row r="1113" spans="1:50" ht="14" hidden="1" customHeight="1" outlineLevel="1" x14ac:dyDescent="0.2">
      <c r="A1113" t="s">
        <v>1873</v>
      </c>
      <c r="B1113" s="9" t="s">
        <v>184</v>
      </c>
      <c r="C1113" s="1">
        <f t="shared" si="297"/>
        <v>1766</v>
      </c>
      <c r="D1113" s="7">
        <f>IF(N1113&gt;0, RANK(N1113,(N1113:P1113,Q1113:AE1113)),0)</f>
        <v>1</v>
      </c>
      <c r="E1113" s="7">
        <f>IF(O1113&gt;0,RANK(O1113,(N1113:P1113,Q1113:AE1113)),0)</f>
        <v>2</v>
      </c>
      <c r="F1113" s="7">
        <f t="shared" si="298"/>
        <v>0</v>
      </c>
      <c r="G1113" s="1">
        <f t="shared" si="294"/>
        <v>210</v>
      </c>
      <c r="H1113" s="2">
        <f t="shared" si="295"/>
        <v>0.11891279728199321</v>
      </c>
      <c r="I1113" s="8"/>
      <c r="J1113" s="2">
        <f t="shared" si="299"/>
        <v>0.54473386183465455</v>
      </c>
      <c r="K1113" s="2">
        <f t="shared" si="300"/>
        <v>0.42582106455266139</v>
      </c>
      <c r="L1113" s="2">
        <f t="shared" si="301"/>
        <v>0</v>
      </c>
      <c r="M1113" s="2">
        <f t="shared" si="302"/>
        <v>2.9445073612684058E-2</v>
      </c>
      <c r="N1113" s="53">
        <v>962</v>
      </c>
      <c r="O1113" s="53">
        <v>752</v>
      </c>
      <c r="Q1113" s="53">
        <v>50</v>
      </c>
      <c r="X1113" s="53">
        <v>2</v>
      </c>
      <c r="Y1113" s="53"/>
      <c r="Z1113" s="53"/>
      <c r="AA1113" s="53"/>
      <c r="AB1113" s="53"/>
      <c r="AG1113" t="str">
        <f t="shared" si="293"/>
        <v>Tamworth</v>
      </c>
      <c r="AH1113" t="s">
        <v>203</v>
      </c>
      <c r="AI1113">
        <v>1</v>
      </c>
      <c r="AK1113">
        <v>2</v>
      </c>
      <c r="AL1113" s="91">
        <v>33</v>
      </c>
      <c r="AM1113" s="93">
        <v>3</v>
      </c>
      <c r="AN1113" s="93">
        <v>80</v>
      </c>
      <c r="AO1113" s="96">
        <v>76100</v>
      </c>
      <c r="AP1113" s="96">
        <f t="shared" si="296"/>
        <v>33003</v>
      </c>
      <c r="AQ1113" t="s">
        <v>298</v>
      </c>
      <c r="AR1113">
        <f t="shared" si="303"/>
        <v>3376100</v>
      </c>
      <c r="AX1113" s="117"/>
    </row>
    <row r="1114" spans="1:50" ht="14" hidden="1" customHeight="1" outlineLevel="1" x14ac:dyDescent="0.2">
      <c r="A1114" t="s">
        <v>567</v>
      </c>
      <c r="B1114" s="9" t="s">
        <v>184</v>
      </c>
      <c r="C1114" s="1">
        <f t="shared" si="297"/>
        <v>955</v>
      </c>
      <c r="D1114" s="7">
        <f>IF(N1114&gt;0, RANK(N1114,(N1114:P1114,Q1114:AE1114)),0)</f>
        <v>1</v>
      </c>
      <c r="E1114" s="7">
        <f>IF(O1114&gt;0,RANK(O1114,(N1114:P1114,Q1114:AE1114)),0)</f>
        <v>2</v>
      </c>
      <c r="F1114" s="7">
        <f t="shared" si="298"/>
        <v>0</v>
      </c>
      <c r="G1114" s="1">
        <f t="shared" si="294"/>
        <v>148</v>
      </c>
      <c r="H1114" s="2">
        <f t="shared" si="295"/>
        <v>0.1549738219895288</v>
      </c>
      <c r="I1114" s="8"/>
      <c r="J1114" s="2">
        <f t="shared" si="299"/>
        <v>0.56858638743455492</v>
      </c>
      <c r="K1114" s="2">
        <f t="shared" si="300"/>
        <v>0.41361256544502617</v>
      </c>
      <c r="L1114" s="2">
        <f t="shared" si="301"/>
        <v>0</v>
      </c>
      <c r="M1114" s="2">
        <f t="shared" si="302"/>
        <v>1.7801047120418911E-2</v>
      </c>
      <c r="N1114" s="53">
        <v>543</v>
      </c>
      <c r="O1114" s="53">
        <v>395</v>
      </c>
      <c r="Q1114" s="53">
        <v>17</v>
      </c>
      <c r="X1114" s="53">
        <v>0</v>
      </c>
      <c r="Y1114" s="53"/>
      <c r="Z1114" s="53"/>
      <c r="AA1114" s="53"/>
      <c r="AB1114" s="53"/>
      <c r="AG1114" t="str">
        <f t="shared" si="293"/>
        <v>Temple</v>
      </c>
      <c r="AH1114" t="s">
        <v>399</v>
      </c>
      <c r="AI1114">
        <v>2</v>
      </c>
      <c r="AK1114">
        <v>2</v>
      </c>
      <c r="AL1114" s="91">
        <v>33</v>
      </c>
      <c r="AM1114" s="93">
        <v>11</v>
      </c>
      <c r="AN1114" s="93">
        <v>140</v>
      </c>
      <c r="AO1114" s="96">
        <v>76260</v>
      </c>
      <c r="AP1114" s="96">
        <f t="shared" si="296"/>
        <v>33011</v>
      </c>
      <c r="AQ1114" t="s">
        <v>298</v>
      </c>
      <c r="AR1114">
        <f t="shared" si="303"/>
        <v>3376260</v>
      </c>
      <c r="AX1114" s="117"/>
    </row>
    <row r="1115" spans="1:50" ht="14" hidden="1" customHeight="1" outlineLevel="1" x14ac:dyDescent="0.2">
      <c r="A1115" t="s">
        <v>1466</v>
      </c>
      <c r="B1115" s="9" t="s">
        <v>184</v>
      </c>
      <c r="C1115" s="1">
        <f t="shared" si="297"/>
        <v>1714</v>
      </c>
      <c r="D1115" s="7">
        <f>IF(N1115&gt;0, RANK(N1115,(N1115:P1115,Q1115:AE1115)),0)</f>
        <v>1</v>
      </c>
      <c r="E1115" s="7">
        <f>IF(O1115&gt;0,RANK(O1115,(N1115:P1115,Q1115:AE1115)),0)</f>
        <v>2</v>
      </c>
      <c r="F1115" s="7">
        <f t="shared" si="298"/>
        <v>0</v>
      </c>
      <c r="G1115" s="1">
        <f t="shared" si="294"/>
        <v>346</v>
      </c>
      <c r="H1115" s="2">
        <f t="shared" si="295"/>
        <v>0.20186697782963828</v>
      </c>
      <c r="I1115" s="8"/>
      <c r="J1115" s="2">
        <f t="shared" si="299"/>
        <v>0.58693115519253214</v>
      </c>
      <c r="K1115" s="2">
        <f t="shared" si="300"/>
        <v>0.38506417736289383</v>
      </c>
      <c r="L1115" s="2">
        <f t="shared" si="301"/>
        <v>0</v>
      </c>
      <c r="M1115" s="2">
        <f t="shared" si="302"/>
        <v>2.8004667444574027E-2</v>
      </c>
      <c r="N1115" s="53">
        <v>1006</v>
      </c>
      <c r="O1115" s="53">
        <v>660</v>
      </c>
      <c r="Q1115" s="53">
        <v>47</v>
      </c>
      <c r="X1115" s="53">
        <v>1</v>
      </c>
      <c r="Y1115" s="53"/>
      <c r="Z1115" s="53"/>
      <c r="AA1115" s="53"/>
      <c r="AB1115" s="53"/>
      <c r="AG1115" t="str">
        <f t="shared" ref="AG1115:AG1178" si="304">A1115</f>
        <v>Thornton</v>
      </c>
      <c r="AH1115" t="s">
        <v>2510</v>
      </c>
      <c r="AI1115">
        <v>2</v>
      </c>
      <c r="AK1115">
        <v>2</v>
      </c>
      <c r="AL1115" s="91">
        <v>33</v>
      </c>
      <c r="AM1115" s="93">
        <v>9</v>
      </c>
      <c r="AN1115" s="93">
        <v>170</v>
      </c>
      <c r="AO1115" s="96">
        <v>76740</v>
      </c>
      <c r="AP1115" s="96">
        <f t="shared" si="296"/>
        <v>33009</v>
      </c>
      <c r="AQ1115" t="s">
        <v>298</v>
      </c>
      <c r="AR1115">
        <f t="shared" si="303"/>
        <v>3376740</v>
      </c>
      <c r="AX1115" s="117"/>
    </row>
    <row r="1116" spans="1:50" ht="14" hidden="1" customHeight="1" outlineLevel="1" x14ac:dyDescent="0.2">
      <c r="A1116" t="s">
        <v>320</v>
      </c>
      <c r="B1116" s="9" t="s">
        <v>184</v>
      </c>
      <c r="C1116" s="1">
        <f t="shared" si="297"/>
        <v>1999</v>
      </c>
      <c r="D1116" s="7">
        <f>IF(N1116&gt;0, RANK(N1116,(N1116:P1116,Q1116:AE1116)),0)</f>
        <v>1</v>
      </c>
      <c r="E1116" s="7">
        <f>IF(O1116&gt;0,RANK(O1116,(N1116:P1116,Q1116:AE1116)),0)</f>
        <v>2</v>
      </c>
      <c r="F1116" s="7">
        <f t="shared" si="298"/>
        <v>0</v>
      </c>
      <c r="G1116" s="1">
        <f t="shared" si="294"/>
        <v>190</v>
      </c>
      <c r="H1116" s="2">
        <f t="shared" si="295"/>
        <v>9.5047523761880942E-2</v>
      </c>
      <c r="I1116" s="8"/>
      <c r="J1116" s="2">
        <f t="shared" si="299"/>
        <v>0.53476738369184595</v>
      </c>
      <c r="K1116" s="2">
        <f t="shared" si="300"/>
        <v>0.43971985992996498</v>
      </c>
      <c r="L1116" s="2">
        <f t="shared" si="301"/>
        <v>0</v>
      </c>
      <c r="M1116" s="2">
        <f t="shared" si="302"/>
        <v>2.5512756378189061E-2</v>
      </c>
      <c r="N1116" s="53">
        <v>1069</v>
      </c>
      <c r="O1116" s="53">
        <v>879</v>
      </c>
      <c r="Q1116" s="53">
        <v>49</v>
      </c>
      <c r="X1116" s="53">
        <v>2</v>
      </c>
      <c r="Y1116" s="53"/>
      <c r="Z1116" s="53"/>
      <c r="AA1116" s="53"/>
      <c r="AB1116" s="53"/>
      <c r="AG1116" t="str">
        <f t="shared" si="304"/>
        <v>Tilton</v>
      </c>
      <c r="AH1116" t="s">
        <v>45</v>
      </c>
      <c r="AI1116">
        <v>1</v>
      </c>
      <c r="AK1116">
        <v>2</v>
      </c>
      <c r="AL1116" s="91">
        <v>33</v>
      </c>
      <c r="AM1116" s="93">
        <v>1</v>
      </c>
      <c r="AN1116" s="93">
        <v>55</v>
      </c>
      <c r="AO1116" s="96">
        <v>77060</v>
      </c>
      <c r="AP1116" s="96">
        <f t="shared" si="296"/>
        <v>33001</v>
      </c>
      <c r="AQ1116" t="s">
        <v>298</v>
      </c>
      <c r="AR1116">
        <f t="shared" si="303"/>
        <v>3377060</v>
      </c>
      <c r="AX1116" s="117"/>
    </row>
    <row r="1117" spans="1:50" ht="14" hidden="1" customHeight="1" outlineLevel="1" x14ac:dyDescent="0.2">
      <c r="A1117" t="s">
        <v>594</v>
      </c>
      <c r="B1117" s="9" t="s">
        <v>184</v>
      </c>
      <c r="C1117" s="1">
        <f t="shared" si="297"/>
        <v>1090</v>
      </c>
      <c r="D1117" s="7">
        <f>IF(N1117&gt;0, RANK(N1117,(N1117:P1117,Q1117:AE1117)),0)</f>
        <v>1</v>
      </c>
      <c r="E1117" s="7">
        <f>IF(O1117&gt;0,RANK(O1117,(N1117:P1117,Q1117:AE1117)),0)</f>
        <v>2</v>
      </c>
      <c r="F1117" s="7">
        <f t="shared" si="298"/>
        <v>0</v>
      </c>
      <c r="G1117" s="1">
        <f t="shared" si="294"/>
        <v>58</v>
      </c>
      <c r="H1117" s="2">
        <f t="shared" si="295"/>
        <v>5.321100917431193E-2</v>
      </c>
      <c r="I1117" s="8"/>
      <c r="J1117" s="2">
        <f t="shared" si="299"/>
        <v>0.50917431192660545</v>
      </c>
      <c r="K1117" s="2">
        <f t="shared" si="300"/>
        <v>0.45596330275229358</v>
      </c>
      <c r="L1117" s="2">
        <f t="shared" si="301"/>
        <v>0</v>
      </c>
      <c r="M1117" s="2">
        <f t="shared" si="302"/>
        <v>3.4862385321100975E-2</v>
      </c>
      <c r="N1117" s="53">
        <v>555</v>
      </c>
      <c r="O1117" s="53">
        <v>497</v>
      </c>
      <c r="Q1117" s="53">
        <v>38</v>
      </c>
      <c r="X1117" s="53">
        <v>0</v>
      </c>
      <c r="Y1117" s="53"/>
      <c r="Z1117" s="53"/>
      <c r="AA1117" s="53"/>
      <c r="AB1117" s="53"/>
      <c r="AG1117" t="str">
        <f t="shared" si="304"/>
        <v>Troy</v>
      </c>
      <c r="AH1117" t="s">
        <v>1703</v>
      </c>
      <c r="AI1117">
        <v>2</v>
      </c>
      <c r="AK1117">
        <v>2</v>
      </c>
      <c r="AL1117" s="91">
        <v>33</v>
      </c>
      <c r="AM1117" s="93">
        <v>5</v>
      </c>
      <c r="AN1117" s="93">
        <v>100</v>
      </c>
      <c r="AO1117" s="96">
        <v>77380</v>
      </c>
      <c r="AP1117" s="96">
        <f t="shared" si="296"/>
        <v>33005</v>
      </c>
      <c r="AQ1117" t="s">
        <v>298</v>
      </c>
      <c r="AR1117">
        <f t="shared" si="303"/>
        <v>3377380</v>
      </c>
      <c r="AX1117" s="117"/>
    </row>
    <row r="1118" spans="1:50" ht="14" hidden="1" customHeight="1" outlineLevel="1" x14ac:dyDescent="0.2">
      <c r="A1118" t="s">
        <v>1964</v>
      </c>
      <c r="B1118" s="9" t="s">
        <v>184</v>
      </c>
      <c r="C1118" s="1">
        <f t="shared" si="297"/>
        <v>1890</v>
      </c>
      <c r="D1118" s="7">
        <f>IF(N1118&gt;0, RANK(N1118,(N1118:P1118,Q1118:AE1118)),0)</f>
        <v>2</v>
      </c>
      <c r="E1118" s="7">
        <f>IF(O1118&gt;0,RANK(O1118,(N1118:P1118,Q1118:AE1118)),0)</f>
        <v>1</v>
      </c>
      <c r="F1118" s="7">
        <f t="shared" si="298"/>
        <v>0</v>
      </c>
      <c r="G1118" s="1">
        <f t="shared" si="294"/>
        <v>19</v>
      </c>
      <c r="H1118" s="2">
        <f t="shared" si="295"/>
        <v>1.0052910052910053E-2</v>
      </c>
      <c r="I1118" s="8"/>
      <c r="J1118" s="2">
        <f t="shared" si="299"/>
        <v>0.48730158730158729</v>
      </c>
      <c r="K1118" s="2">
        <f t="shared" si="300"/>
        <v>0.49735449735449733</v>
      </c>
      <c r="L1118" s="2">
        <f t="shared" si="301"/>
        <v>0</v>
      </c>
      <c r="M1118" s="2">
        <f t="shared" si="302"/>
        <v>1.5343915343915326E-2</v>
      </c>
      <c r="N1118" s="53">
        <v>921</v>
      </c>
      <c r="O1118" s="53">
        <v>940</v>
      </c>
      <c r="Q1118" s="53">
        <v>23</v>
      </c>
      <c r="X1118" s="53">
        <v>6</v>
      </c>
      <c r="Y1118" s="53"/>
      <c r="Z1118" s="53"/>
      <c r="AA1118" s="53"/>
      <c r="AB1118" s="53"/>
      <c r="AG1118" t="str">
        <f t="shared" si="304"/>
        <v>Tuftonboro</v>
      </c>
      <c r="AH1118" t="s">
        <v>203</v>
      </c>
      <c r="AI1118">
        <v>1</v>
      </c>
      <c r="AK1118">
        <v>2</v>
      </c>
      <c r="AL1118" s="91">
        <v>33</v>
      </c>
      <c r="AM1118" s="93">
        <v>3</v>
      </c>
      <c r="AN1118" s="93">
        <v>85</v>
      </c>
      <c r="AO1118" s="96">
        <v>77620</v>
      </c>
      <c r="AP1118" s="96">
        <f t="shared" si="296"/>
        <v>33003</v>
      </c>
      <c r="AQ1118" t="s">
        <v>298</v>
      </c>
      <c r="AR1118">
        <f t="shared" si="303"/>
        <v>3377620</v>
      </c>
      <c r="AX1118" s="117"/>
    </row>
    <row r="1119" spans="1:50" ht="14" hidden="1" customHeight="1" outlineLevel="1" x14ac:dyDescent="0.2">
      <c r="A1119" t="s">
        <v>566</v>
      </c>
      <c r="B1119" s="9" t="s">
        <v>184</v>
      </c>
      <c r="C1119" s="1">
        <f t="shared" si="297"/>
        <v>878</v>
      </c>
      <c r="D1119" s="7">
        <f>IF(N1119&gt;0, RANK(N1119,(N1119:P1119,Q1119:AE1119)),0)</f>
        <v>2</v>
      </c>
      <c r="E1119" s="7">
        <f>IF(O1119&gt;0,RANK(O1119,(N1119:P1119,Q1119:AE1119)),0)</f>
        <v>1</v>
      </c>
      <c r="F1119" s="7">
        <f t="shared" si="298"/>
        <v>0</v>
      </c>
      <c r="G1119" s="1">
        <f t="shared" si="294"/>
        <v>282</v>
      </c>
      <c r="H1119" s="2">
        <f t="shared" si="295"/>
        <v>0.32118451025056949</v>
      </c>
      <c r="I1119" s="8"/>
      <c r="J1119" s="2">
        <f t="shared" si="299"/>
        <v>0.3223234624145786</v>
      </c>
      <c r="K1119" s="2">
        <f t="shared" si="300"/>
        <v>0.64350797266514803</v>
      </c>
      <c r="L1119" s="2">
        <f t="shared" si="301"/>
        <v>0</v>
      </c>
      <c r="M1119" s="2">
        <f t="shared" si="302"/>
        <v>3.4168564920273425E-2</v>
      </c>
      <c r="N1119" s="53">
        <v>283</v>
      </c>
      <c r="O1119" s="53">
        <v>565</v>
      </c>
      <c r="Q1119" s="53">
        <v>30</v>
      </c>
      <c r="X1119" s="53">
        <v>0</v>
      </c>
      <c r="Y1119" s="53"/>
      <c r="Z1119" s="53"/>
      <c r="AA1119" s="53"/>
      <c r="AB1119" s="53"/>
      <c r="AG1119" t="str">
        <f t="shared" si="304"/>
        <v>Unity</v>
      </c>
      <c r="AH1119" t="s">
        <v>267</v>
      </c>
      <c r="AI1119">
        <v>2</v>
      </c>
      <c r="AK1119">
        <v>2</v>
      </c>
      <c r="AL1119" s="91">
        <v>33</v>
      </c>
      <c r="AM1119" s="93">
        <v>19</v>
      </c>
      <c r="AN1119" s="93">
        <v>70</v>
      </c>
      <c r="AO1119" s="96">
        <v>77940</v>
      </c>
      <c r="AP1119" s="96">
        <f t="shared" si="296"/>
        <v>33019</v>
      </c>
      <c r="AQ1119" t="s">
        <v>298</v>
      </c>
      <c r="AR1119">
        <f t="shared" si="303"/>
        <v>3377940</v>
      </c>
      <c r="AX1119" s="117"/>
    </row>
    <row r="1120" spans="1:50" ht="14" hidden="1" customHeight="1" outlineLevel="1" x14ac:dyDescent="0.2">
      <c r="A1120" t="s">
        <v>1727</v>
      </c>
      <c r="B1120" s="9" t="s">
        <v>184</v>
      </c>
      <c r="C1120" s="1">
        <f t="shared" si="297"/>
        <v>3235</v>
      </c>
      <c r="D1120" s="7">
        <f>IF(N1120&gt;0, RANK(N1120,(N1120:P1120,Q1120:AE1120)),0)</f>
        <v>2</v>
      </c>
      <c r="E1120" s="7">
        <f>IF(O1120&gt;0,RANK(O1120,(N1120:P1120,Q1120:AE1120)),0)</f>
        <v>1</v>
      </c>
      <c r="F1120" s="7">
        <f t="shared" si="298"/>
        <v>0</v>
      </c>
      <c r="G1120" s="1">
        <f t="shared" si="294"/>
        <v>309</v>
      </c>
      <c r="H1120" s="2">
        <f t="shared" si="295"/>
        <v>9.55177743431221E-2</v>
      </c>
      <c r="I1120" s="8"/>
      <c r="J1120" s="2">
        <f t="shared" si="299"/>
        <v>0.43894899536321486</v>
      </c>
      <c r="K1120" s="2">
        <f t="shared" si="300"/>
        <v>0.53446676970633689</v>
      </c>
      <c r="L1120" s="2">
        <f t="shared" si="301"/>
        <v>0</v>
      </c>
      <c r="M1120" s="2">
        <f t="shared" si="302"/>
        <v>2.6584234930448258E-2</v>
      </c>
      <c r="N1120" s="53">
        <v>1420</v>
      </c>
      <c r="O1120" s="53">
        <v>1729</v>
      </c>
      <c r="Q1120" s="53">
        <v>86</v>
      </c>
      <c r="X1120" s="53">
        <v>0</v>
      </c>
      <c r="Y1120" s="53"/>
      <c r="Z1120" s="53"/>
      <c r="AA1120" s="53"/>
      <c r="AB1120" s="53"/>
      <c r="AG1120" t="str">
        <f t="shared" si="304"/>
        <v>Wakefield</v>
      </c>
      <c r="AH1120" t="s">
        <v>203</v>
      </c>
      <c r="AI1120">
        <v>1</v>
      </c>
      <c r="AK1120">
        <v>2</v>
      </c>
      <c r="AL1120" s="91">
        <v>33</v>
      </c>
      <c r="AM1120" s="93">
        <v>3</v>
      </c>
      <c r="AN1120" s="93">
        <v>90</v>
      </c>
      <c r="AO1120" s="96">
        <v>78180</v>
      </c>
      <c r="AP1120" s="96">
        <f t="shared" si="296"/>
        <v>33003</v>
      </c>
      <c r="AQ1120" t="s">
        <v>298</v>
      </c>
      <c r="AR1120">
        <f t="shared" si="303"/>
        <v>3378180</v>
      </c>
      <c r="AX1120" s="117"/>
    </row>
    <row r="1121" spans="1:50" ht="14" hidden="1" customHeight="1" outlineLevel="1" x14ac:dyDescent="0.2">
      <c r="A1121" t="s">
        <v>763</v>
      </c>
      <c r="B1121" s="9" t="s">
        <v>184</v>
      </c>
      <c r="C1121" s="1">
        <f t="shared" si="297"/>
        <v>2337</v>
      </c>
      <c r="D1121" s="7">
        <f>IF(N1121&gt;0, RANK(N1121,(N1121:P1121,Q1121:AE1121)),0)</f>
        <v>1</v>
      </c>
      <c r="E1121" s="7">
        <f>IF(O1121&gt;0,RANK(O1121,(N1121:P1121,Q1121:AE1121)),0)</f>
        <v>2</v>
      </c>
      <c r="F1121" s="7">
        <f t="shared" si="298"/>
        <v>0</v>
      </c>
      <c r="G1121" s="1">
        <f t="shared" si="294"/>
        <v>775</v>
      </c>
      <c r="H1121" s="2">
        <f t="shared" si="295"/>
        <v>0.33162173727000427</v>
      </c>
      <c r="I1121" s="8"/>
      <c r="J1121" s="2">
        <f t="shared" si="299"/>
        <v>0.65040650406504064</v>
      </c>
      <c r="K1121" s="2">
        <f t="shared" si="300"/>
        <v>0.31878476679503637</v>
      </c>
      <c r="L1121" s="2">
        <f t="shared" si="301"/>
        <v>0</v>
      </c>
      <c r="M1121" s="2">
        <f t="shared" si="302"/>
        <v>3.0808729139922997E-2</v>
      </c>
      <c r="N1121" s="53">
        <v>1520</v>
      </c>
      <c r="O1121" s="53">
        <v>745</v>
      </c>
      <c r="Q1121" s="53">
        <v>69</v>
      </c>
      <c r="X1121" s="53">
        <v>3</v>
      </c>
      <c r="Y1121" s="53"/>
      <c r="Z1121" s="53"/>
      <c r="AA1121" s="53"/>
      <c r="AB1121" s="53"/>
      <c r="AG1121" t="str">
        <f t="shared" si="304"/>
        <v>Walpole</v>
      </c>
      <c r="AH1121" t="s">
        <v>1703</v>
      </c>
      <c r="AI1121">
        <v>2</v>
      </c>
      <c r="AK1121">
        <v>2</v>
      </c>
      <c r="AL1121" s="91">
        <v>33</v>
      </c>
      <c r="AM1121" s="93">
        <v>5</v>
      </c>
      <c r="AN1121" s="93">
        <v>105</v>
      </c>
      <c r="AO1121" s="96">
        <v>78420</v>
      </c>
      <c r="AP1121" s="96">
        <f t="shared" si="296"/>
        <v>33005</v>
      </c>
      <c r="AQ1121" t="s">
        <v>298</v>
      </c>
      <c r="AR1121">
        <f t="shared" si="303"/>
        <v>3378420</v>
      </c>
      <c r="AX1121" s="117"/>
    </row>
    <row r="1122" spans="1:50" ht="14" hidden="1" customHeight="1" outlineLevel="1" x14ac:dyDescent="0.2">
      <c r="A1122" t="s">
        <v>1614</v>
      </c>
      <c r="B1122" s="9" t="s">
        <v>184</v>
      </c>
      <c r="C1122" s="1">
        <f t="shared" si="297"/>
        <v>1922</v>
      </c>
      <c r="D1122" s="7">
        <f>IF(N1122&gt;0, RANK(N1122,(N1122:P1122,Q1122:AE1122)),0)</f>
        <v>1</v>
      </c>
      <c r="E1122" s="7">
        <f>IF(O1122&gt;0,RANK(O1122,(N1122:P1122,Q1122:AE1122)),0)</f>
        <v>2</v>
      </c>
      <c r="F1122" s="7">
        <f t="shared" si="298"/>
        <v>0</v>
      </c>
      <c r="G1122" s="1">
        <f t="shared" si="294"/>
        <v>377</v>
      </c>
      <c r="H1122" s="2">
        <f t="shared" si="295"/>
        <v>0.19614984391259105</v>
      </c>
      <c r="I1122" s="8"/>
      <c r="J1122" s="2">
        <f t="shared" si="299"/>
        <v>0.58324661810613943</v>
      </c>
      <c r="K1122" s="2">
        <f t="shared" si="300"/>
        <v>0.38709677419354838</v>
      </c>
      <c r="L1122" s="2">
        <f t="shared" si="301"/>
        <v>0</v>
      </c>
      <c r="M1122" s="2">
        <f t="shared" si="302"/>
        <v>2.9656607700312199E-2</v>
      </c>
      <c r="N1122" s="53">
        <v>1121</v>
      </c>
      <c r="O1122" s="53">
        <v>744</v>
      </c>
      <c r="Q1122" s="53">
        <v>56</v>
      </c>
      <c r="X1122" s="53">
        <v>1</v>
      </c>
      <c r="Y1122" s="53"/>
      <c r="Z1122" s="53"/>
      <c r="AA1122" s="53"/>
      <c r="AB1122" s="53"/>
      <c r="AG1122" t="str">
        <f t="shared" si="304"/>
        <v>Warner</v>
      </c>
      <c r="AH1122" t="s">
        <v>1814</v>
      </c>
      <c r="AI1122">
        <v>2</v>
      </c>
      <c r="AK1122">
        <v>2</v>
      </c>
      <c r="AL1122" s="91">
        <v>33</v>
      </c>
      <c r="AM1122" s="93">
        <v>13</v>
      </c>
      <c r="AN1122" s="93">
        <v>125</v>
      </c>
      <c r="AO1122" s="96">
        <v>78580</v>
      </c>
      <c r="AP1122" s="96">
        <f t="shared" si="296"/>
        <v>33013</v>
      </c>
      <c r="AQ1122" t="s">
        <v>298</v>
      </c>
      <c r="AR1122">
        <f t="shared" si="303"/>
        <v>3378580</v>
      </c>
      <c r="AX1122" s="117"/>
    </row>
    <row r="1123" spans="1:50" ht="14" hidden="1" customHeight="1" outlineLevel="1" x14ac:dyDescent="0.2">
      <c r="A1123" t="s">
        <v>1665</v>
      </c>
      <c r="B1123" s="9" t="s">
        <v>184</v>
      </c>
      <c r="C1123" s="1">
        <f t="shared" si="297"/>
        <v>469</v>
      </c>
      <c r="D1123" s="7">
        <f>IF(N1123&gt;0, RANK(N1123,(N1123:P1123,Q1123:AE1123)),0)</f>
        <v>1</v>
      </c>
      <c r="E1123" s="7">
        <f>IF(O1123&gt;0,RANK(O1123,(N1123:P1123,Q1123:AE1123)),0)</f>
        <v>2</v>
      </c>
      <c r="F1123" s="7">
        <f t="shared" si="298"/>
        <v>0</v>
      </c>
      <c r="G1123" s="1">
        <f t="shared" si="294"/>
        <v>15</v>
      </c>
      <c r="H1123" s="2">
        <f t="shared" si="295"/>
        <v>3.1982942430703626E-2</v>
      </c>
      <c r="I1123" s="8"/>
      <c r="J1123" s="2">
        <f t="shared" si="299"/>
        <v>0.49040511727078889</v>
      </c>
      <c r="K1123" s="2">
        <f t="shared" si="300"/>
        <v>0.45842217484008529</v>
      </c>
      <c r="L1123" s="2">
        <f t="shared" si="301"/>
        <v>0</v>
      </c>
      <c r="M1123" s="2">
        <f t="shared" si="302"/>
        <v>5.1172707889125868E-2</v>
      </c>
      <c r="N1123" s="53">
        <v>230</v>
      </c>
      <c r="O1123" s="53">
        <v>215</v>
      </c>
      <c r="Q1123" s="53">
        <v>23</v>
      </c>
      <c r="X1123" s="53">
        <v>1</v>
      </c>
      <c r="Y1123" s="53"/>
      <c r="Z1123" s="53"/>
      <c r="AA1123" s="53"/>
      <c r="AB1123" s="53"/>
      <c r="AG1123" t="str">
        <f t="shared" si="304"/>
        <v>Warren</v>
      </c>
      <c r="AH1123" t="s">
        <v>2510</v>
      </c>
      <c r="AI1123">
        <v>2</v>
      </c>
      <c r="AK1123">
        <v>2</v>
      </c>
      <c r="AL1123" s="91">
        <v>33</v>
      </c>
      <c r="AM1123" s="93">
        <v>9</v>
      </c>
      <c r="AN1123" s="93">
        <v>175</v>
      </c>
      <c r="AO1123" s="96">
        <v>78740</v>
      </c>
      <c r="AP1123" s="96">
        <f t="shared" si="296"/>
        <v>33009</v>
      </c>
      <c r="AQ1123" t="s">
        <v>298</v>
      </c>
      <c r="AR1123">
        <f t="shared" si="303"/>
        <v>3378740</v>
      </c>
      <c r="AX1123" s="117"/>
    </row>
    <row r="1124" spans="1:50" ht="14" hidden="1" customHeight="1" outlineLevel="1" x14ac:dyDescent="0.2">
      <c r="A1124" t="s">
        <v>1845</v>
      </c>
      <c r="B1124" s="9" t="s">
        <v>184</v>
      </c>
      <c r="C1124" s="1">
        <f t="shared" si="297"/>
        <v>795</v>
      </c>
      <c r="D1124" s="7">
        <f>IF(N1124&gt;0, RANK(N1124,(N1124:P1124,Q1124:AE1124)),0)</f>
        <v>2</v>
      </c>
      <c r="E1124" s="7">
        <f>IF(O1124&gt;0,RANK(O1124,(N1124:P1124,Q1124:AE1124)),0)</f>
        <v>1</v>
      </c>
      <c r="F1124" s="7">
        <f t="shared" si="298"/>
        <v>0</v>
      </c>
      <c r="G1124" s="1">
        <f t="shared" si="294"/>
        <v>82</v>
      </c>
      <c r="H1124" s="2">
        <f t="shared" si="295"/>
        <v>0.10314465408805032</v>
      </c>
      <c r="I1124" s="8"/>
      <c r="J1124" s="2">
        <f t="shared" si="299"/>
        <v>0.43899371069182391</v>
      </c>
      <c r="K1124" s="2">
        <f t="shared" si="300"/>
        <v>0.5421383647798742</v>
      </c>
      <c r="L1124" s="2">
        <f t="shared" si="301"/>
        <v>0</v>
      </c>
      <c r="M1124" s="2">
        <f t="shared" si="302"/>
        <v>1.8867924528301883E-2</v>
      </c>
      <c r="N1124" s="53">
        <v>349</v>
      </c>
      <c r="O1124" s="53">
        <v>431</v>
      </c>
      <c r="Q1124" s="53">
        <v>15</v>
      </c>
      <c r="X1124" s="53">
        <v>0</v>
      </c>
      <c r="Y1124" s="53"/>
      <c r="Z1124" s="53"/>
      <c r="AA1124" s="53"/>
      <c r="AB1124" s="53"/>
      <c r="AG1124" t="str">
        <f t="shared" si="304"/>
        <v>Washington</v>
      </c>
      <c r="AH1124" t="s">
        <v>267</v>
      </c>
      <c r="AI1124">
        <v>2</v>
      </c>
      <c r="AK1124">
        <v>2</v>
      </c>
      <c r="AL1124" s="91">
        <v>33</v>
      </c>
      <c r="AM1124" s="93">
        <v>19</v>
      </c>
      <c r="AN1124" s="93">
        <v>75</v>
      </c>
      <c r="AO1124" s="96">
        <v>78980</v>
      </c>
      <c r="AP1124" s="96">
        <f t="shared" si="296"/>
        <v>33019</v>
      </c>
      <c r="AQ1124" t="s">
        <v>298</v>
      </c>
      <c r="AR1124">
        <f t="shared" si="303"/>
        <v>3378980</v>
      </c>
      <c r="AX1124" s="117"/>
    </row>
    <row r="1125" spans="1:50" ht="14" hidden="1" customHeight="1" outlineLevel="1" x14ac:dyDescent="0.2">
      <c r="A1125" t="s">
        <v>233</v>
      </c>
      <c r="B1125" s="9" t="s">
        <v>184</v>
      </c>
      <c r="C1125" s="1">
        <f t="shared" si="297"/>
        <v>372</v>
      </c>
      <c r="D1125" s="7">
        <f>IF(N1125&gt;0, RANK(N1125,(N1125:P1125,Q1125:AE1125)),0)</f>
        <v>1</v>
      </c>
      <c r="E1125" s="7">
        <f>IF(O1125&gt;0,RANK(O1125,(N1125:P1125,Q1125:AE1125)),0)</f>
        <v>2</v>
      </c>
      <c r="F1125" s="7">
        <f t="shared" si="298"/>
        <v>0</v>
      </c>
      <c r="G1125" s="1">
        <f t="shared" si="294"/>
        <v>110</v>
      </c>
      <c r="H1125" s="2">
        <f t="shared" si="295"/>
        <v>0.29569892473118281</v>
      </c>
      <c r="I1125" s="8"/>
      <c r="J1125" s="2">
        <f t="shared" si="299"/>
        <v>0.64247311827956988</v>
      </c>
      <c r="K1125" s="2">
        <f t="shared" si="300"/>
        <v>0.34677419354838712</v>
      </c>
      <c r="L1125" s="2">
        <f t="shared" si="301"/>
        <v>0</v>
      </c>
      <c r="M1125" s="2">
        <f t="shared" si="302"/>
        <v>1.0752688172043001E-2</v>
      </c>
      <c r="N1125" s="53">
        <v>239</v>
      </c>
      <c r="O1125" s="53">
        <v>129</v>
      </c>
      <c r="Q1125" s="53">
        <v>4</v>
      </c>
      <c r="X1125" s="53">
        <v>0</v>
      </c>
      <c r="Y1125" s="53"/>
      <c r="Z1125" s="53"/>
      <c r="AA1125" s="53"/>
      <c r="AB1125" s="53"/>
      <c r="AG1125" t="str">
        <f t="shared" si="304"/>
        <v>Waterville Valley</v>
      </c>
      <c r="AH1125" t="s">
        <v>2510</v>
      </c>
      <c r="AI1125">
        <v>2</v>
      </c>
      <c r="AK1125">
        <v>2</v>
      </c>
      <c r="AL1125" s="91">
        <v>33</v>
      </c>
      <c r="AM1125" s="93">
        <v>9</v>
      </c>
      <c r="AN1125" s="93">
        <v>181</v>
      </c>
      <c r="AO1125" s="96">
        <v>79380</v>
      </c>
      <c r="AP1125" s="96">
        <f t="shared" si="296"/>
        <v>33009</v>
      </c>
      <c r="AQ1125" t="s">
        <v>298</v>
      </c>
      <c r="AR1125">
        <f t="shared" si="303"/>
        <v>3379380</v>
      </c>
      <c r="AX1125" s="117"/>
    </row>
    <row r="1126" spans="1:50" ht="14" hidden="1" customHeight="1" outlineLevel="1" x14ac:dyDescent="0.2">
      <c r="A1126" t="s">
        <v>234</v>
      </c>
      <c r="B1126" s="9" t="s">
        <v>184</v>
      </c>
      <c r="C1126" s="1">
        <f t="shared" si="297"/>
        <v>5473</v>
      </c>
      <c r="D1126" s="7">
        <f>IF(N1126&gt;0, RANK(N1126,(N1126:P1126,Q1126:AE1126)),0)</f>
        <v>2</v>
      </c>
      <c r="E1126" s="7">
        <f>IF(O1126&gt;0,RANK(O1126,(N1126:P1126,Q1126:AE1126)),0)</f>
        <v>1</v>
      </c>
      <c r="F1126" s="7">
        <f t="shared" si="298"/>
        <v>0</v>
      </c>
      <c r="G1126" s="1">
        <f t="shared" si="294"/>
        <v>405</v>
      </c>
      <c r="H1126" s="2">
        <f t="shared" si="295"/>
        <v>7.3999634569705833E-2</v>
      </c>
      <c r="I1126" s="8"/>
      <c r="J1126" s="2">
        <f t="shared" si="299"/>
        <v>0.44966197697789145</v>
      </c>
      <c r="K1126" s="2">
        <f t="shared" si="300"/>
        <v>0.52366161154759727</v>
      </c>
      <c r="L1126" s="2">
        <f t="shared" si="301"/>
        <v>0</v>
      </c>
      <c r="M1126" s="2">
        <f t="shared" si="302"/>
        <v>2.6676411474511275E-2</v>
      </c>
      <c r="N1126" s="53">
        <v>2461</v>
      </c>
      <c r="O1126" s="53">
        <v>2866</v>
      </c>
      <c r="Q1126" s="53">
        <v>142</v>
      </c>
      <c r="X1126" s="53">
        <v>4</v>
      </c>
      <c r="Y1126" s="53"/>
      <c r="Z1126" s="53"/>
      <c r="AA1126" s="53"/>
      <c r="AB1126" s="53"/>
      <c r="AG1126" t="str">
        <f t="shared" si="304"/>
        <v>Weare</v>
      </c>
      <c r="AH1126" t="s">
        <v>399</v>
      </c>
      <c r="AI1126">
        <v>2</v>
      </c>
      <c r="AK1126">
        <v>2</v>
      </c>
      <c r="AL1126" s="91">
        <v>33</v>
      </c>
      <c r="AM1126" s="93">
        <v>11</v>
      </c>
      <c r="AN1126" s="93">
        <v>145</v>
      </c>
      <c r="AO1126" s="96">
        <v>79780</v>
      </c>
      <c r="AP1126" s="96">
        <f t="shared" si="296"/>
        <v>33011</v>
      </c>
      <c r="AQ1126" t="s">
        <v>298</v>
      </c>
      <c r="AR1126">
        <f t="shared" si="303"/>
        <v>3379780</v>
      </c>
      <c r="AX1126" s="117"/>
    </row>
    <row r="1127" spans="1:50" ht="14" hidden="1" customHeight="1" outlineLevel="1" x14ac:dyDescent="0.2">
      <c r="A1127" t="s">
        <v>2412</v>
      </c>
      <c r="B1127" s="9" t="s">
        <v>184</v>
      </c>
      <c r="C1127" s="1">
        <f t="shared" si="297"/>
        <v>1227</v>
      </c>
      <c r="D1127" s="7">
        <f>IF(N1127&gt;0, RANK(N1127,(N1127:P1127,Q1127:AE1127)),0)</f>
        <v>1</v>
      </c>
      <c r="E1127" s="7">
        <f>IF(O1127&gt;0,RANK(O1127,(N1127:P1127,Q1127:AE1127)),0)</f>
        <v>2</v>
      </c>
      <c r="F1127" s="7">
        <f t="shared" si="298"/>
        <v>0</v>
      </c>
      <c r="G1127" s="1">
        <f t="shared" si="294"/>
        <v>66</v>
      </c>
      <c r="H1127" s="2">
        <f t="shared" si="295"/>
        <v>5.3789731051344741E-2</v>
      </c>
      <c r="I1127" s="8"/>
      <c r="J1127" s="2">
        <f t="shared" si="299"/>
        <v>0.5158924205378973</v>
      </c>
      <c r="K1127" s="2">
        <f t="shared" si="300"/>
        <v>0.46210268948655259</v>
      </c>
      <c r="L1127" s="2">
        <f t="shared" si="301"/>
        <v>0</v>
      </c>
      <c r="M1127" s="2">
        <f t="shared" si="302"/>
        <v>2.2004889975550113E-2</v>
      </c>
      <c r="N1127" s="53">
        <v>633</v>
      </c>
      <c r="O1127" s="53">
        <v>567</v>
      </c>
      <c r="Q1127" s="53">
        <v>26</v>
      </c>
      <c r="X1127" s="53">
        <v>1</v>
      </c>
      <c r="Y1127" s="53"/>
      <c r="Z1127" s="53"/>
      <c r="AA1127" s="53"/>
      <c r="AB1127" s="53"/>
      <c r="AG1127" t="str">
        <f t="shared" si="304"/>
        <v>Webster</v>
      </c>
      <c r="AH1127" t="s">
        <v>1814</v>
      </c>
      <c r="AI1127">
        <v>2</v>
      </c>
      <c r="AK1127">
        <v>2</v>
      </c>
      <c r="AL1127" s="91">
        <v>33</v>
      </c>
      <c r="AM1127" s="93">
        <v>13</v>
      </c>
      <c r="AN1127" s="93">
        <v>130</v>
      </c>
      <c r="AO1127" s="96">
        <v>80020</v>
      </c>
      <c r="AP1127" s="96">
        <f t="shared" si="296"/>
        <v>33013</v>
      </c>
      <c r="AQ1127" t="s">
        <v>298</v>
      </c>
      <c r="AR1127">
        <f t="shared" si="303"/>
        <v>3380020</v>
      </c>
      <c r="AX1127" s="117"/>
    </row>
    <row r="1128" spans="1:50" ht="14" hidden="1" customHeight="1" outlineLevel="1" x14ac:dyDescent="0.2">
      <c r="A1128" t="s">
        <v>1803</v>
      </c>
      <c r="B1128" s="9" t="s">
        <v>184</v>
      </c>
      <c r="C1128" s="1">
        <f t="shared" si="297"/>
        <v>611</v>
      </c>
      <c r="D1128" s="7">
        <f>IF(N1128&gt;0, RANK(N1128,(N1128:P1128,Q1128:AE1128)),0)</f>
        <v>2</v>
      </c>
      <c r="E1128" s="7">
        <f>IF(O1128&gt;0,RANK(O1128,(N1128:P1128,Q1128:AE1128)),0)</f>
        <v>1</v>
      </c>
      <c r="F1128" s="7">
        <f t="shared" si="298"/>
        <v>0</v>
      </c>
      <c r="G1128" s="1">
        <f t="shared" si="294"/>
        <v>62</v>
      </c>
      <c r="H1128" s="2">
        <f t="shared" si="295"/>
        <v>0.10147299509001637</v>
      </c>
      <c r="I1128" s="8"/>
      <c r="J1128" s="2">
        <f t="shared" si="299"/>
        <v>0.43371522094926351</v>
      </c>
      <c r="K1128" s="2">
        <f t="shared" si="300"/>
        <v>0.53518821603927991</v>
      </c>
      <c r="L1128" s="2">
        <f t="shared" si="301"/>
        <v>0</v>
      </c>
      <c r="M1128" s="2">
        <f t="shared" si="302"/>
        <v>3.1096563011456579E-2</v>
      </c>
      <c r="N1128" s="53">
        <v>265</v>
      </c>
      <c r="O1128" s="53">
        <v>327</v>
      </c>
      <c r="Q1128" s="53">
        <v>19</v>
      </c>
      <c r="X1128" s="53">
        <v>0</v>
      </c>
      <c r="Y1128" s="53"/>
      <c r="Z1128" s="53"/>
      <c r="AA1128" s="53"/>
      <c r="AB1128" s="53"/>
      <c r="AG1128" t="str">
        <f t="shared" si="304"/>
        <v>Wentworth</v>
      </c>
      <c r="AH1128" t="s">
        <v>2510</v>
      </c>
      <c r="AI1128">
        <v>2</v>
      </c>
      <c r="AK1128">
        <v>2</v>
      </c>
      <c r="AL1128" s="91">
        <v>33</v>
      </c>
      <c r="AM1128" s="93">
        <v>9</v>
      </c>
      <c r="AN1128" s="93">
        <v>185</v>
      </c>
      <c r="AO1128" s="96">
        <v>80500</v>
      </c>
      <c r="AP1128" s="96">
        <f t="shared" si="296"/>
        <v>33009</v>
      </c>
      <c r="AQ1128" t="s">
        <v>298</v>
      </c>
      <c r="AR1128">
        <f t="shared" si="303"/>
        <v>3380500</v>
      </c>
      <c r="AX1128" s="117"/>
    </row>
    <row r="1129" spans="1:50" ht="14" hidden="1" customHeight="1" outlineLevel="1" x14ac:dyDescent="0.2">
      <c r="A1129" t="s">
        <v>2645</v>
      </c>
      <c r="B1129" s="9" t="s">
        <v>184</v>
      </c>
      <c r="C1129" s="1">
        <f t="shared" si="297"/>
        <v>18</v>
      </c>
      <c r="D1129" s="7">
        <f>IF(N1129&gt;0, RANK(N1129,(N1129:P1129,Q1129:AE1129)),0)</f>
        <v>2</v>
      </c>
      <c r="E1129" s="7">
        <f>IF(O1129&gt;0,RANK(O1129,(N1129:P1129,Q1129:AE1129)),0)</f>
        <v>1</v>
      </c>
      <c r="F1129" s="7">
        <f t="shared" si="298"/>
        <v>0</v>
      </c>
      <c r="G1129" s="1">
        <f t="shared" si="294"/>
        <v>10</v>
      </c>
      <c r="H1129" s="2">
        <f t="shared" si="295"/>
        <v>0.55555555555555558</v>
      </c>
      <c r="I1129" s="8"/>
      <c r="J1129" s="2">
        <f t="shared" si="299"/>
        <v>0.22222222222222221</v>
      </c>
      <c r="K1129" s="2">
        <f t="shared" si="300"/>
        <v>0.77777777777777779</v>
      </c>
      <c r="L1129" s="2">
        <f t="shared" si="301"/>
        <v>0</v>
      </c>
      <c r="M1129" s="2">
        <f t="shared" si="302"/>
        <v>0</v>
      </c>
      <c r="N1129" s="53">
        <v>4</v>
      </c>
      <c r="O1129" s="53">
        <v>14</v>
      </c>
      <c r="Q1129" s="53">
        <v>0</v>
      </c>
      <c r="X1129" s="53">
        <v>0</v>
      </c>
      <c r="Y1129" s="53"/>
      <c r="Z1129" s="53"/>
      <c r="AA1129" s="53"/>
      <c r="AB1129" s="53"/>
      <c r="AG1129" t="str">
        <f t="shared" si="304"/>
        <v>Wentworth's Location</v>
      </c>
      <c r="AH1129" t="s">
        <v>872</v>
      </c>
      <c r="AI1129">
        <v>2</v>
      </c>
      <c r="AK1129">
        <v>2</v>
      </c>
      <c r="AL1129" s="91">
        <v>33</v>
      </c>
      <c r="AM1129" s="93">
        <v>7</v>
      </c>
      <c r="AN1129" s="93">
        <v>210</v>
      </c>
      <c r="AO1129" s="96">
        <v>80740</v>
      </c>
      <c r="AP1129" s="96">
        <f t="shared" si="296"/>
        <v>33007</v>
      </c>
      <c r="AQ1129" t="s">
        <v>420</v>
      </c>
      <c r="AR1129">
        <f t="shared" si="303"/>
        <v>3380740</v>
      </c>
      <c r="AX1129" s="117"/>
    </row>
    <row r="1130" spans="1:50" ht="14" hidden="1" customHeight="1" outlineLevel="1" x14ac:dyDescent="0.2">
      <c r="A1130" t="s">
        <v>487</v>
      </c>
      <c r="B1130" s="9" t="s">
        <v>184</v>
      </c>
      <c r="C1130" s="1">
        <f t="shared" si="297"/>
        <v>1122</v>
      </c>
      <c r="D1130" s="7">
        <f>IF(N1130&gt;0, RANK(N1130,(N1130:P1130,Q1130:AE1130)),0)</f>
        <v>1</v>
      </c>
      <c r="E1130" s="7">
        <f>IF(O1130&gt;0,RANK(O1130,(N1130:P1130,Q1130:AE1130)),0)</f>
        <v>2</v>
      </c>
      <c r="F1130" s="7">
        <f t="shared" si="298"/>
        <v>0</v>
      </c>
      <c r="G1130" s="1">
        <f t="shared" si="294"/>
        <v>321</v>
      </c>
      <c r="H1130" s="2">
        <f t="shared" si="295"/>
        <v>0.28609625668449196</v>
      </c>
      <c r="I1130" s="8"/>
      <c r="J1130" s="2">
        <f t="shared" si="299"/>
        <v>0.63190730837789666</v>
      </c>
      <c r="K1130" s="2">
        <f t="shared" si="300"/>
        <v>0.34581105169340465</v>
      </c>
      <c r="L1130" s="2">
        <f t="shared" si="301"/>
        <v>0</v>
      </c>
      <c r="M1130" s="2">
        <f t="shared" si="302"/>
        <v>2.2281639928698693E-2</v>
      </c>
      <c r="N1130" s="53">
        <v>709</v>
      </c>
      <c r="O1130" s="53">
        <v>388</v>
      </c>
      <c r="Q1130" s="53">
        <v>23</v>
      </c>
      <c r="X1130" s="53">
        <v>2</v>
      </c>
      <c r="Y1130" s="53"/>
      <c r="Z1130" s="53"/>
      <c r="AA1130" s="53"/>
      <c r="AB1130" s="53"/>
      <c r="AG1130" t="str">
        <f t="shared" si="304"/>
        <v>Westmoreland</v>
      </c>
      <c r="AH1130" t="s">
        <v>1703</v>
      </c>
      <c r="AI1130">
        <v>2</v>
      </c>
      <c r="AK1130">
        <v>2</v>
      </c>
      <c r="AL1130" s="91">
        <v>33</v>
      </c>
      <c r="AM1130" s="93">
        <v>5</v>
      </c>
      <c r="AN1130" s="93">
        <v>110</v>
      </c>
      <c r="AO1130" s="96">
        <v>82660</v>
      </c>
      <c r="AP1130" s="96">
        <f t="shared" si="296"/>
        <v>33005</v>
      </c>
      <c r="AQ1130" t="s">
        <v>298</v>
      </c>
      <c r="AR1130">
        <f t="shared" si="303"/>
        <v>3382660</v>
      </c>
      <c r="AX1130" s="117"/>
    </row>
    <row r="1131" spans="1:50" ht="14" hidden="1" customHeight="1" outlineLevel="1" x14ac:dyDescent="0.2">
      <c r="A1131" t="s">
        <v>680</v>
      </c>
      <c r="B1131" s="9" t="s">
        <v>184</v>
      </c>
      <c r="C1131" s="1">
        <f t="shared" si="297"/>
        <v>1310</v>
      </c>
      <c r="D1131" s="7">
        <f>IF(N1131&gt;0, RANK(N1131,(N1131:P1131,Q1131:AE1131)),0)</f>
        <v>1</v>
      </c>
      <c r="E1131" s="7">
        <f>IF(O1131&gt;0,RANK(O1131,(N1131:P1131,Q1131:AE1131)),0)</f>
        <v>2</v>
      </c>
      <c r="F1131" s="7">
        <f t="shared" si="298"/>
        <v>0</v>
      </c>
      <c r="G1131" s="1">
        <f t="shared" si="294"/>
        <v>182</v>
      </c>
      <c r="H1131" s="2">
        <f t="shared" si="295"/>
        <v>0.13893129770992366</v>
      </c>
      <c r="I1131" s="8"/>
      <c r="J1131" s="2">
        <f t="shared" si="299"/>
        <v>0.55801526717557248</v>
      </c>
      <c r="K1131" s="2">
        <f t="shared" si="300"/>
        <v>0.41908396946564885</v>
      </c>
      <c r="L1131" s="2">
        <f t="shared" si="301"/>
        <v>0</v>
      </c>
      <c r="M1131" s="2">
        <f t="shared" si="302"/>
        <v>2.2900763358778664E-2</v>
      </c>
      <c r="N1131" s="53">
        <v>731</v>
      </c>
      <c r="O1131" s="53">
        <v>549</v>
      </c>
      <c r="Q1131" s="53">
        <v>30</v>
      </c>
      <c r="X1131" s="53">
        <v>0</v>
      </c>
      <c r="Y1131" s="53"/>
      <c r="Z1131" s="53"/>
      <c r="AA1131" s="53"/>
      <c r="AB1131" s="53"/>
      <c r="AG1131" t="str">
        <f t="shared" si="304"/>
        <v>Whitefield</v>
      </c>
      <c r="AH1131" t="s">
        <v>872</v>
      </c>
      <c r="AI1131">
        <v>2</v>
      </c>
      <c r="AK1131">
        <v>2</v>
      </c>
      <c r="AL1131" s="91">
        <v>33</v>
      </c>
      <c r="AM1131" s="93">
        <v>7</v>
      </c>
      <c r="AN1131" s="93">
        <v>215</v>
      </c>
      <c r="AO1131" s="96">
        <v>84420</v>
      </c>
      <c r="AP1131" s="96">
        <f t="shared" si="296"/>
        <v>33007</v>
      </c>
      <c r="AQ1131" t="s">
        <v>298</v>
      </c>
      <c r="AR1131">
        <f t="shared" si="303"/>
        <v>3384420</v>
      </c>
      <c r="AX1131" s="117"/>
    </row>
    <row r="1132" spans="1:50" ht="14" hidden="1" customHeight="1" outlineLevel="1" x14ac:dyDescent="0.2">
      <c r="A1132" t="s">
        <v>563</v>
      </c>
      <c r="B1132" s="9" t="s">
        <v>184</v>
      </c>
      <c r="C1132" s="1">
        <f t="shared" si="297"/>
        <v>958</v>
      </c>
      <c r="D1132" s="7">
        <f>IF(N1132&gt;0, RANK(N1132,(N1132:P1132,Q1132:AE1132)),0)</f>
        <v>1</v>
      </c>
      <c r="E1132" s="7">
        <f>IF(O1132&gt;0,RANK(O1132,(N1132:P1132,Q1132:AE1132)),0)</f>
        <v>2</v>
      </c>
      <c r="F1132" s="7">
        <f t="shared" si="298"/>
        <v>0</v>
      </c>
      <c r="G1132" s="1">
        <f t="shared" si="294"/>
        <v>274</v>
      </c>
      <c r="H1132" s="2">
        <f t="shared" si="295"/>
        <v>0.28601252609603339</v>
      </c>
      <c r="I1132" s="8"/>
      <c r="J1132" s="2">
        <f t="shared" si="299"/>
        <v>0.63256784968684765</v>
      </c>
      <c r="K1132" s="2">
        <f t="shared" si="300"/>
        <v>0.3465553235908142</v>
      </c>
      <c r="L1132" s="2">
        <f t="shared" si="301"/>
        <v>0</v>
      </c>
      <c r="M1132" s="2">
        <f t="shared" si="302"/>
        <v>2.0876826722338149E-2</v>
      </c>
      <c r="N1132" s="53">
        <v>606</v>
      </c>
      <c r="O1132" s="53">
        <v>332</v>
      </c>
      <c r="Q1132" s="53">
        <v>20</v>
      </c>
      <c r="X1132" s="53">
        <v>0</v>
      </c>
      <c r="Y1132" s="53"/>
      <c r="Z1132" s="53"/>
      <c r="AA1132" s="53"/>
      <c r="AB1132" s="53"/>
      <c r="AG1132" t="str">
        <f t="shared" si="304"/>
        <v>Wilmot</v>
      </c>
      <c r="AH1132" t="s">
        <v>1814</v>
      </c>
      <c r="AI1132">
        <v>2</v>
      </c>
      <c r="AK1132">
        <v>2</v>
      </c>
      <c r="AL1132" s="91">
        <v>33</v>
      </c>
      <c r="AM1132" s="93">
        <v>13</v>
      </c>
      <c r="AN1132" s="93">
        <v>135</v>
      </c>
      <c r="AO1132" s="96">
        <v>84900</v>
      </c>
      <c r="AP1132" s="96">
        <f t="shared" si="296"/>
        <v>33013</v>
      </c>
      <c r="AQ1132" t="s">
        <v>298</v>
      </c>
      <c r="AR1132">
        <f t="shared" si="303"/>
        <v>3384900</v>
      </c>
      <c r="AX1132" s="117"/>
    </row>
    <row r="1133" spans="1:50" ht="14" hidden="1" customHeight="1" outlineLevel="1" x14ac:dyDescent="0.2">
      <c r="A1133" t="s">
        <v>557</v>
      </c>
      <c r="B1133" s="9" t="s">
        <v>184</v>
      </c>
      <c r="C1133" s="1">
        <f t="shared" si="297"/>
        <v>2455</v>
      </c>
      <c r="D1133" s="7">
        <f>IF(N1133&gt;0, RANK(N1133,(N1133:P1133,Q1133:AE1133)),0)</f>
        <v>1</v>
      </c>
      <c r="E1133" s="7">
        <f>IF(O1133&gt;0,RANK(O1133,(N1133:P1133,Q1133:AE1133)),0)</f>
        <v>2</v>
      </c>
      <c r="F1133" s="7">
        <f t="shared" si="298"/>
        <v>0</v>
      </c>
      <c r="G1133" s="1">
        <f t="shared" ref="G1133:G1181" si="305">IF(C1133&gt;0,MAX(N1133:P1133)-LARGE(N1133:P1133,2),0)</f>
        <v>374</v>
      </c>
      <c r="H1133" s="2">
        <f t="shared" ref="H1133:H1181" si="306">IF(C1133&gt;0,G1133/C1133,0)</f>
        <v>0.15234215885947047</v>
      </c>
      <c r="I1133" s="8"/>
      <c r="J1133" s="2">
        <f t="shared" si="299"/>
        <v>0.55967413441955194</v>
      </c>
      <c r="K1133" s="2">
        <f t="shared" si="300"/>
        <v>0.40733197556008149</v>
      </c>
      <c r="L1133" s="2">
        <f t="shared" si="301"/>
        <v>0</v>
      </c>
      <c r="M1133" s="2">
        <f t="shared" si="302"/>
        <v>3.2993890020366567E-2</v>
      </c>
      <c r="N1133" s="53">
        <v>1374</v>
      </c>
      <c r="O1133" s="53">
        <v>1000</v>
      </c>
      <c r="Q1133" s="53">
        <v>77</v>
      </c>
      <c r="X1133" s="53">
        <v>4</v>
      </c>
      <c r="Y1133" s="53"/>
      <c r="Z1133" s="53"/>
      <c r="AA1133" s="53"/>
      <c r="AB1133" s="53"/>
      <c r="AG1133" t="str">
        <f t="shared" si="304"/>
        <v>Wilton</v>
      </c>
      <c r="AH1133" t="s">
        <v>399</v>
      </c>
      <c r="AI1133">
        <v>2</v>
      </c>
      <c r="AK1133">
        <v>2</v>
      </c>
      <c r="AL1133" s="91">
        <v>33</v>
      </c>
      <c r="AM1133" s="93">
        <v>11</v>
      </c>
      <c r="AN1133" s="93">
        <v>150</v>
      </c>
      <c r="AO1133" s="96">
        <v>85220</v>
      </c>
      <c r="AP1133" s="96">
        <f t="shared" si="296"/>
        <v>33011</v>
      </c>
      <c r="AQ1133" t="s">
        <v>298</v>
      </c>
      <c r="AR1133">
        <f t="shared" si="303"/>
        <v>3385220</v>
      </c>
      <c r="AX1133" s="117"/>
    </row>
    <row r="1134" spans="1:50" ht="14" hidden="1" customHeight="1" outlineLevel="1" x14ac:dyDescent="0.2">
      <c r="A1134" t="s">
        <v>374</v>
      </c>
      <c r="B1134" s="9" t="s">
        <v>184</v>
      </c>
      <c r="C1134" s="1">
        <f t="shared" si="297"/>
        <v>1972</v>
      </c>
      <c r="D1134" s="7">
        <f>IF(N1134&gt;0, RANK(N1134,(N1134:P1134,Q1134:AE1134)),0)</f>
        <v>1</v>
      </c>
      <c r="E1134" s="7">
        <f>IF(O1134&gt;0,RANK(O1134,(N1134:P1134,Q1134:AE1134)),0)</f>
        <v>2</v>
      </c>
      <c r="F1134" s="7">
        <f t="shared" si="298"/>
        <v>0</v>
      </c>
      <c r="G1134" s="1">
        <f t="shared" si="305"/>
        <v>274</v>
      </c>
      <c r="H1134" s="2">
        <f t="shared" si="306"/>
        <v>0.13894523326572009</v>
      </c>
      <c r="I1134" s="8"/>
      <c r="J1134" s="2">
        <f t="shared" si="299"/>
        <v>0.55223123732251522</v>
      </c>
      <c r="K1134" s="2">
        <f t="shared" si="300"/>
        <v>0.41328600405679511</v>
      </c>
      <c r="L1134" s="2">
        <f t="shared" si="301"/>
        <v>0</v>
      </c>
      <c r="M1134" s="2">
        <f t="shared" si="302"/>
        <v>3.4482758620689669E-2</v>
      </c>
      <c r="N1134" s="53">
        <v>1089</v>
      </c>
      <c r="O1134" s="53">
        <v>815</v>
      </c>
      <c r="Q1134" s="53">
        <v>68</v>
      </c>
      <c r="X1134" s="53">
        <v>0</v>
      </c>
      <c r="Y1134" s="53"/>
      <c r="Z1134" s="53"/>
      <c r="AA1134" s="53"/>
      <c r="AB1134" s="53"/>
      <c r="AG1134" t="str">
        <f t="shared" si="304"/>
        <v>Winchester</v>
      </c>
      <c r="AH1134" t="s">
        <v>1703</v>
      </c>
      <c r="AI1134">
        <v>2</v>
      </c>
      <c r="AK1134">
        <v>2</v>
      </c>
      <c r="AL1134" s="91">
        <v>33</v>
      </c>
      <c r="AM1134" s="93">
        <v>5</v>
      </c>
      <c r="AN1134" s="93">
        <v>115</v>
      </c>
      <c r="AO1134" s="96">
        <v>85540</v>
      </c>
      <c r="AP1134" s="96">
        <f t="shared" si="296"/>
        <v>33005</v>
      </c>
      <c r="AQ1134" t="s">
        <v>298</v>
      </c>
      <c r="AR1134">
        <f t="shared" si="303"/>
        <v>3385540</v>
      </c>
      <c r="AX1134" s="117"/>
    </row>
    <row r="1135" spans="1:50" ht="14" hidden="1" customHeight="1" outlineLevel="1" x14ac:dyDescent="0.2">
      <c r="A1135" t="s">
        <v>2238</v>
      </c>
      <c r="B1135" s="9" t="s">
        <v>184</v>
      </c>
      <c r="C1135" s="1">
        <f t="shared" si="297"/>
        <v>9787</v>
      </c>
      <c r="D1135" s="7">
        <f>IF(N1135&gt;0, RANK(N1135,(N1135:P1135,Q1135:AE1135)),0)</f>
        <v>2</v>
      </c>
      <c r="E1135" s="7">
        <f>IF(O1135&gt;0,RANK(O1135,(N1135:P1135,Q1135:AE1135)),0)</f>
        <v>1</v>
      </c>
      <c r="F1135" s="7">
        <f t="shared" si="298"/>
        <v>0</v>
      </c>
      <c r="G1135" s="1">
        <f t="shared" si="305"/>
        <v>138</v>
      </c>
      <c r="H1135" s="2">
        <f t="shared" si="306"/>
        <v>1.4100337181976091E-2</v>
      </c>
      <c r="I1135" s="8"/>
      <c r="J1135" s="2">
        <f t="shared" si="299"/>
        <v>0.48411157658117909</v>
      </c>
      <c r="K1135" s="2">
        <f t="shared" si="300"/>
        <v>0.49821191376315521</v>
      </c>
      <c r="L1135" s="2">
        <f t="shared" si="301"/>
        <v>0</v>
      </c>
      <c r="M1135" s="2">
        <f t="shared" si="302"/>
        <v>1.7676509655665695E-2</v>
      </c>
      <c r="N1135" s="53">
        <v>4738</v>
      </c>
      <c r="O1135" s="53">
        <v>4876</v>
      </c>
      <c r="Q1135" s="53">
        <v>168</v>
      </c>
      <c r="X1135" s="53">
        <v>5</v>
      </c>
      <c r="Y1135" s="53"/>
      <c r="Z1135" s="53"/>
      <c r="AA1135" s="53"/>
      <c r="AB1135" s="53"/>
      <c r="AG1135" t="str">
        <f t="shared" si="304"/>
        <v>Windham</v>
      </c>
      <c r="AH1135" t="s">
        <v>269</v>
      </c>
      <c r="AI1135">
        <v>2</v>
      </c>
      <c r="AK1135">
        <v>2</v>
      </c>
      <c r="AL1135" s="91">
        <v>33</v>
      </c>
      <c r="AM1135" s="93">
        <v>15</v>
      </c>
      <c r="AN1135" s="93">
        <v>185</v>
      </c>
      <c r="AO1135" s="96">
        <v>85780</v>
      </c>
      <c r="AP1135" s="96">
        <f t="shared" si="296"/>
        <v>33015</v>
      </c>
      <c r="AQ1135" t="s">
        <v>298</v>
      </c>
      <c r="AR1135">
        <f t="shared" si="303"/>
        <v>3385780</v>
      </c>
      <c r="AX1135" s="117"/>
    </row>
    <row r="1136" spans="1:50" ht="14" hidden="1" customHeight="1" outlineLevel="1" x14ac:dyDescent="0.2">
      <c r="A1136" t="s">
        <v>1485</v>
      </c>
      <c r="B1136" s="9" t="s">
        <v>184</v>
      </c>
      <c r="C1136" s="1">
        <f t="shared" si="297"/>
        <v>128</v>
      </c>
      <c r="D1136" s="7">
        <f>IF(N1136&gt;0, RANK(N1136,(N1136:P1136,Q1136:AE1136)),0)</f>
        <v>2</v>
      </c>
      <c r="E1136" s="7">
        <f>IF(O1136&gt;0,RANK(O1136,(N1136:P1136,Q1136:AE1136)),0)</f>
        <v>1</v>
      </c>
      <c r="F1136" s="7">
        <f t="shared" si="298"/>
        <v>0</v>
      </c>
      <c r="G1136" s="1">
        <f t="shared" si="305"/>
        <v>48</v>
      </c>
      <c r="H1136" s="2">
        <f t="shared" si="306"/>
        <v>0.375</v>
      </c>
      <c r="I1136" s="8"/>
      <c r="J1136" s="2">
        <f t="shared" si="299"/>
        <v>0.2890625</v>
      </c>
      <c r="K1136" s="2">
        <f t="shared" si="300"/>
        <v>0.6640625</v>
      </c>
      <c r="L1136" s="2">
        <f t="shared" si="301"/>
        <v>0</v>
      </c>
      <c r="M1136" s="2">
        <f t="shared" si="302"/>
        <v>4.6875E-2</v>
      </c>
      <c r="N1136" s="53">
        <v>37</v>
      </c>
      <c r="O1136" s="53">
        <v>85</v>
      </c>
      <c r="Q1136" s="53">
        <v>6</v>
      </c>
      <c r="X1136" s="53">
        <v>0</v>
      </c>
      <c r="Y1136" s="53"/>
      <c r="Z1136" s="53"/>
      <c r="AA1136" s="53"/>
      <c r="AB1136" s="53"/>
      <c r="AG1136" t="str">
        <f t="shared" si="304"/>
        <v>Windsor</v>
      </c>
      <c r="AH1136" t="s">
        <v>399</v>
      </c>
      <c r="AI1136">
        <v>2</v>
      </c>
      <c r="AK1136">
        <v>2</v>
      </c>
      <c r="AL1136" s="91">
        <v>33</v>
      </c>
      <c r="AM1136" s="93">
        <v>11</v>
      </c>
      <c r="AN1136" s="93">
        <v>155</v>
      </c>
      <c r="AO1136" s="96">
        <v>85940</v>
      </c>
      <c r="AP1136" s="96">
        <f t="shared" ref="AP1136:AP1180" si="307">AL1136*1000+AM1136</f>
        <v>33011</v>
      </c>
      <c r="AQ1136" t="s">
        <v>298</v>
      </c>
      <c r="AR1136">
        <f t="shared" si="303"/>
        <v>3385940</v>
      </c>
      <c r="AX1136" s="117"/>
    </row>
    <row r="1137" spans="1:50" ht="14" hidden="1" customHeight="1" outlineLevel="1" x14ac:dyDescent="0.2">
      <c r="A1137" t="s">
        <v>1488</v>
      </c>
      <c r="B1137" s="9" t="s">
        <v>184</v>
      </c>
      <c r="C1137" s="1">
        <f t="shared" si="297"/>
        <v>4747</v>
      </c>
      <c r="D1137" s="7">
        <f>IF(N1137&gt;0, RANK(N1137,(N1137:P1137,Q1137:AE1137)),0)</f>
        <v>1</v>
      </c>
      <c r="E1137" s="7">
        <f>IF(O1137&gt;0,RANK(O1137,(N1137:P1137,Q1137:AE1137)),0)</f>
        <v>2</v>
      </c>
      <c r="F1137" s="7">
        <f t="shared" si="298"/>
        <v>0</v>
      </c>
      <c r="G1137" s="1">
        <f t="shared" si="305"/>
        <v>187</v>
      </c>
      <c r="H1137" s="2">
        <f t="shared" si="306"/>
        <v>3.9393301032230883E-2</v>
      </c>
      <c r="I1137" s="8"/>
      <c r="J1137" s="2">
        <f t="shared" si="299"/>
        <v>0.51063829787234039</v>
      </c>
      <c r="K1137" s="2">
        <f t="shared" si="300"/>
        <v>0.47124499684010956</v>
      </c>
      <c r="L1137" s="2">
        <f t="shared" si="301"/>
        <v>0</v>
      </c>
      <c r="M1137" s="2">
        <f t="shared" si="302"/>
        <v>1.811670528755005E-2</v>
      </c>
      <c r="N1137" s="53">
        <v>2424</v>
      </c>
      <c r="O1137" s="53">
        <v>2237</v>
      </c>
      <c r="Q1137" s="53">
        <v>84</v>
      </c>
      <c r="X1137" s="53">
        <v>2</v>
      </c>
      <c r="Y1137" s="53"/>
      <c r="Z1137" s="53"/>
      <c r="AA1137" s="53"/>
      <c r="AB1137" s="53"/>
      <c r="AG1137" t="str">
        <f t="shared" si="304"/>
        <v>Wolfeboro</v>
      </c>
      <c r="AH1137" t="s">
        <v>203</v>
      </c>
      <c r="AI1137">
        <v>1</v>
      </c>
      <c r="AK1137">
        <v>2</v>
      </c>
      <c r="AL1137" s="91">
        <v>33</v>
      </c>
      <c r="AM1137" s="93">
        <v>3</v>
      </c>
      <c r="AN1137" s="93">
        <v>95</v>
      </c>
      <c r="AO1137" s="96">
        <v>86420</v>
      </c>
      <c r="AP1137" s="96">
        <f t="shared" si="307"/>
        <v>33003</v>
      </c>
      <c r="AQ1137" t="s">
        <v>298</v>
      </c>
      <c r="AR1137">
        <f t="shared" si="303"/>
        <v>3386420</v>
      </c>
      <c r="AX1137" s="117"/>
    </row>
    <row r="1138" spans="1:50" ht="14" hidden="1" customHeight="1" outlineLevel="1" x14ac:dyDescent="0.2">
      <c r="A1138" t="s">
        <v>169</v>
      </c>
      <c r="B1138" s="9" t="s">
        <v>184</v>
      </c>
      <c r="C1138" s="1">
        <f t="shared" si="297"/>
        <v>847</v>
      </c>
      <c r="D1138" s="7">
        <f>IF(N1138&gt;0, RANK(N1138,(N1138:P1138,Q1138:AE1138)),0)</f>
        <v>1</v>
      </c>
      <c r="E1138" s="7">
        <f>IF(O1138&gt;0,RANK(O1138,(N1138:P1138,Q1138:AE1138)),0)</f>
        <v>2</v>
      </c>
      <c r="F1138" s="7">
        <f t="shared" si="298"/>
        <v>0</v>
      </c>
      <c r="G1138" s="1">
        <f t="shared" si="305"/>
        <v>218</v>
      </c>
      <c r="H1138" s="2">
        <f t="shared" si="306"/>
        <v>0.25737898465171194</v>
      </c>
      <c r="I1138" s="8"/>
      <c r="J1138" s="2">
        <f t="shared" si="299"/>
        <v>0.6186540731995277</v>
      </c>
      <c r="K1138" s="2">
        <f t="shared" si="300"/>
        <v>0.36127508854781581</v>
      </c>
      <c r="L1138" s="2">
        <f t="shared" si="301"/>
        <v>0</v>
      </c>
      <c r="M1138" s="2">
        <f t="shared" si="302"/>
        <v>2.0070838252656487E-2</v>
      </c>
      <c r="N1138" s="53">
        <v>524</v>
      </c>
      <c r="O1138" s="53">
        <v>306</v>
      </c>
      <c r="Q1138" s="53">
        <v>15</v>
      </c>
      <c r="X1138" s="53">
        <v>2</v>
      </c>
      <c r="Y1138" s="53"/>
      <c r="Z1138" s="53"/>
      <c r="AA1138" s="53"/>
      <c r="AB1138" s="53"/>
      <c r="AG1138" t="str">
        <f t="shared" si="304"/>
        <v>Woodstock</v>
      </c>
      <c r="AH1138" t="s">
        <v>2510</v>
      </c>
      <c r="AI1138">
        <v>2</v>
      </c>
      <c r="AK1138">
        <v>2</v>
      </c>
      <c r="AL1138" s="91">
        <v>33</v>
      </c>
      <c r="AM1138" s="93">
        <v>9</v>
      </c>
      <c r="AN1138" s="93">
        <v>190</v>
      </c>
      <c r="AO1138" s="96">
        <v>87060</v>
      </c>
      <c r="AP1138" s="96">
        <f t="shared" si="307"/>
        <v>33009</v>
      </c>
      <c r="AQ1138" t="s">
        <v>298</v>
      </c>
      <c r="AR1138">
        <f t="shared" si="303"/>
        <v>3387060</v>
      </c>
      <c r="AX1138" s="117"/>
    </row>
    <row r="1139" spans="1:50" ht="14" customHeight="1" collapsed="1" x14ac:dyDescent="0.2">
      <c r="A1139" s="9" t="s">
        <v>1726</v>
      </c>
      <c r="B1139" s="9" t="s">
        <v>2397</v>
      </c>
      <c r="C1139" s="1">
        <f t="shared" si="297"/>
        <v>795914</v>
      </c>
      <c r="D1139" s="7">
        <f>IF(N1139&gt;0, RANK(N1139,(N1139:P1139,Q1139:AE1139)),0)</f>
        <v>1</v>
      </c>
      <c r="E1139" s="7">
        <f>IF(O1139&gt;0,RANK(O1139,(N1139:P1139,Q1139:AE1139)),0)</f>
        <v>2</v>
      </c>
      <c r="F1139" s="7">
        <f t="shared" si="298"/>
        <v>0</v>
      </c>
      <c r="G1139" s="1">
        <f t="shared" si="305"/>
        <v>124549</v>
      </c>
      <c r="H1139" s="2">
        <f t="shared" si="306"/>
        <v>0.15648549968966496</v>
      </c>
      <c r="I1139" s="8"/>
      <c r="J1139" s="2">
        <f t="shared" si="299"/>
        <v>0.56636521031166687</v>
      </c>
      <c r="K1139" s="2">
        <f t="shared" si="300"/>
        <v>0.40987971062200185</v>
      </c>
      <c r="L1139" s="2">
        <f t="shared" si="301"/>
        <v>0</v>
      </c>
      <c r="M1139" s="2">
        <f t="shared" si="302"/>
        <v>2.3755079066331286E-2</v>
      </c>
      <c r="N1139" s="53">
        <f>SUM(N898:N1138)</f>
        <v>450778</v>
      </c>
      <c r="O1139" s="53">
        <f>SUM(O898:O1138)</f>
        <v>326229</v>
      </c>
      <c r="Q1139" s="53">
        <f>SUM(Q898:Q1138)</f>
        <v>18421</v>
      </c>
      <c r="X1139" s="53">
        <f>SUM(X898:X1138)</f>
        <v>486</v>
      </c>
      <c r="Y1139" s="53"/>
      <c r="Z1139" s="53"/>
      <c r="AA1139" s="53"/>
      <c r="AB1139" s="53"/>
      <c r="AG1139" t="str">
        <f t="shared" si="304"/>
        <v>New Hapmshire</v>
      </c>
      <c r="AK1139">
        <v>2</v>
      </c>
      <c r="AL1139" s="91">
        <v>33</v>
      </c>
      <c r="AP1139" s="91">
        <v>33</v>
      </c>
      <c r="AQ1139" t="s">
        <v>2154</v>
      </c>
      <c r="AR1139" s="91">
        <v>33</v>
      </c>
      <c r="AX1139" s="117"/>
    </row>
    <row r="1140" spans="1:50" ht="14" customHeight="1" x14ac:dyDescent="0.2">
      <c r="B1140" s="9"/>
      <c r="C1140" s="1"/>
      <c r="D1140" s="7"/>
      <c r="E1140" s="7"/>
      <c r="F1140" s="7"/>
      <c r="G1140" s="1"/>
      <c r="J1140" s="2"/>
      <c r="K1140" s="2"/>
      <c r="L1140" s="2"/>
      <c r="M1140" s="2"/>
      <c r="Y1140" s="53"/>
      <c r="Z1140" s="53"/>
      <c r="AA1140" s="53"/>
      <c r="AB1140" s="53"/>
      <c r="AX1140" s="117"/>
    </row>
    <row r="1141" spans="1:50" ht="14" hidden="1" customHeight="1" outlineLevel="1" x14ac:dyDescent="0.2">
      <c r="A1141" t="s">
        <v>2234</v>
      </c>
      <c r="B1141" s="9" t="s">
        <v>33</v>
      </c>
      <c r="C1141" s="1">
        <f t="shared" ref="C1141:C1181" si="308">SUM(N1141:AE1141)</f>
        <v>10524</v>
      </c>
      <c r="D1141" s="7">
        <f>IF(N1141&gt;0, RANK(N1141,(N1141:P1141,Q1141:AE1141)),0)</f>
        <v>1</v>
      </c>
      <c r="E1141" s="7">
        <f>IF(O1141&gt;0,RANK(O1141,(N1141:P1141,Q1141:AE1141)),0)</f>
        <v>2</v>
      </c>
      <c r="F1141" s="7">
        <f t="shared" ref="F1141:F1181" si="309">IF(P1141&gt;0,RANK(P1141,(N1141:AE1141)),0)</f>
        <v>0</v>
      </c>
      <c r="G1141" s="1">
        <f t="shared" si="305"/>
        <v>5045</v>
      </c>
      <c r="H1141" s="2">
        <f t="shared" si="306"/>
        <v>0.47938046370201443</v>
      </c>
      <c r="I1141" s="8"/>
      <c r="J1141" s="2">
        <f t="shared" ref="J1141:J1181" si="310">IF(C1141=0,"-",N1141/C1141)</f>
        <v>0.73907259597111363</v>
      </c>
      <c r="K1141" s="2">
        <f t="shared" ref="K1141:K1181" si="311">IF(C1141=0,"-",O1141/C1141)</f>
        <v>0.25969213226909921</v>
      </c>
      <c r="L1141" s="2">
        <f t="shared" ref="L1141:L1181" si="312">IF(C1141=0,"-",P1141/C1141)</f>
        <v>0</v>
      </c>
      <c r="M1141" s="2">
        <f t="shared" ref="M1141:M1181" si="313">IF(C1141=0,"-",(1-J1141-K1141-L1141))</f>
        <v>1.2352717597871599E-3</v>
      </c>
      <c r="N1141" s="53">
        <v>7778</v>
      </c>
      <c r="O1141" s="53">
        <v>2733</v>
      </c>
      <c r="X1141">
        <v>13</v>
      </c>
      <c r="Y1141" s="53"/>
      <c r="Z1141" s="53"/>
      <c r="AA1141" s="53"/>
      <c r="AB1141" s="53"/>
      <c r="AG1141" t="str">
        <f t="shared" si="304"/>
        <v>Barrington</v>
      </c>
      <c r="AH1141" t="s">
        <v>1961</v>
      </c>
      <c r="AI1141">
        <v>1</v>
      </c>
      <c r="AK1141">
        <v>2</v>
      </c>
      <c r="AL1141" s="91">
        <v>44</v>
      </c>
      <c r="AM1141" s="93">
        <v>1</v>
      </c>
      <c r="AN1141" s="93">
        <v>5</v>
      </c>
      <c r="AO1141" s="96">
        <v>5140</v>
      </c>
      <c r="AP1141" s="96">
        <f t="shared" si="307"/>
        <v>44001</v>
      </c>
      <c r="AQ1141" t="s">
        <v>298</v>
      </c>
      <c r="AR1141">
        <f t="shared" ref="AR1141:AR1180" si="314">AL1141*100000+AO1141</f>
        <v>4405140</v>
      </c>
      <c r="AU1141" s="1"/>
      <c r="AX1141" s="117"/>
    </row>
    <row r="1142" spans="1:50" ht="14" hidden="1" customHeight="1" outlineLevel="1" x14ac:dyDescent="0.2">
      <c r="A1142" t="s">
        <v>1961</v>
      </c>
      <c r="B1142" s="9" t="s">
        <v>33</v>
      </c>
      <c r="C1142" s="1">
        <f t="shared" si="308"/>
        <v>11182</v>
      </c>
      <c r="D1142" s="7">
        <f>IF(N1142&gt;0, RANK(N1142,(N1142:P1142,Q1142:AE1142)),0)</f>
        <v>1</v>
      </c>
      <c r="E1142" s="7">
        <f>IF(O1142&gt;0,RANK(O1142,(N1142:P1142,Q1142:AE1142)),0)</f>
        <v>2</v>
      </c>
      <c r="F1142" s="7">
        <f t="shared" si="309"/>
        <v>0</v>
      </c>
      <c r="G1142" s="1">
        <f t="shared" si="305"/>
        <v>3859</v>
      </c>
      <c r="H1142" s="2">
        <f t="shared" si="306"/>
        <v>0.34510820962260774</v>
      </c>
      <c r="I1142" s="8"/>
      <c r="J1142" s="2">
        <f t="shared" si="310"/>
        <v>0.67179395456984436</v>
      </c>
      <c r="K1142" s="2">
        <f t="shared" si="311"/>
        <v>0.32668574494723662</v>
      </c>
      <c r="L1142" s="2">
        <f t="shared" si="312"/>
        <v>0</v>
      </c>
      <c r="M1142" s="2">
        <f t="shared" si="313"/>
        <v>1.5203004829190125E-3</v>
      </c>
      <c r="N1142" s="53">
        <v>7512</v>
      </c>
      <c r="O1142" s="53">
        <v>3653</v>
      </c>
      <c r="X1142">
        <v>17</v>
      </c>
      <c r="Y1142" s="53"/>
      <c r="Z1142" s="53"/>
      <c r="AA1142" s="53"/>
      <c r="AB1142" s="53"/>
      <c r="AG1142" t="str">
        <f t="shared" si="304"/>
        <v>Bristol</v>
      </c>
      <c r="AH1142" t="s">
        <v>1961</v>
      </c>
      <c r="AI1142">
        <v>1</v>
      </c>
      <c r="AK1142">
        <v>2</v>
      </c>
      <c r="AL1142" s="91">
        <v>44</v>
      </c>
      <c r="AM1142" s="93">
        <v>1</v>
      </c>
      <c r="AN1142" s="93">
        <v>10</v>
      </c>
      <c r="AO1142" s="96">
        <v>9280</v>
      </c>
      <c r="AP1142" s="96">
        <f t="shared" si="307"/>
        <v>44001</v>
      </c>
      <c r="AQ1142" t="s">
        <v>298</v>
      </c>
      <c r="AR1142">
        <f t="shared" si="314"/>
        <v>4409280</v>
      </c>
      <c r="AU1142" s="1"/>
      <c r="AX1142" s="117"/>
    </row>
    <row r="1143" spans="1:50" ht="14" hidden="1" customHeight="1" outlineLevel="1" x14ac:dyDescent="0.2">
      <c r="A1143" t="s">
        <v>8</v>
      </c>
      <c r="B1143" s="9" t="s">
        <v>33</v>
      </c>
      <c r="C1143" s="1">
        <f t="shared" si="308"/>
        <v>8189</v>
      </c>
      <c r="D1143" s="7">
        <f>IF(N1143&gt;0, RANK(N1143,(N1143:P1143,Q1143:AE1143)),0)</f>
        <v>2</v>
      </c>
      <c r="E1143" s="7">
        <f>IF(O1143&gt;0,RANK(O1143,(N1143:P1143,Q1143:AE1143)),0)</f>
        <v>1</v>
      </c>
      <c r="F1143" s="7">
        <f t="shared" si="309"/>
        <v>0</v>
      </c>
      <c r="G1143" s="1">
        <f t="shared" si="305"/>
        <v>423</v>
      </c>
      <c r="H1143" s="2">
        <f t="shared" si="306"/>
        <v>5.1654658688484553E-2</v>
      </c>
      <c r="I1143" s="8"/>
      <c r="J1143" s="2">
        <f t="shared" si="310"/>
        <v>0.47331786542923432</v>
      </c>
      <c r="K1143" s="2">
        <f t="shared" si="311"/>
        <v>0.52497252411771889</v>
      </c>
      <c r="L1143" s="2">
        <f t="shared" si="312"/>
        <v>0</v>
      </c>
      <c r="M1143" s="2">
        <f t="shared" si="313"/>
        <v>1.7096104530468503E-3</v>
      </c>
      <c r="N1143" s="53">
        <v>3876</v>
      </c>
      <c r="O1143" s="53">
        <v>4299</v>
      </c>
      <c r="X1143">
        <v>14</v>
      </c>
      <c r="Y1143" s="53"/>
      <c r="Z1143" s="53"/>
      <c r="AA1143" s="53"/>
      <c r="AB1143" s="53"/>
      <c r="AG1143" t="str">
        <f t="shared" si="304"/>
        <v>Burrillville</v>
      </c>
      <c r="AH1143" t="s">
        <v>1495</v>
      </c>
      <c r="AI1143">
        <v>2</v>
      </c>
      <c r="AK1143">
        <v>2</v>
      </c>
      <c r="AL1143" s="91">
        <v>44</v>
      </c>
      <c r="AM1143" s="93">
        <v>7</v>
      </c>
      <c r="AN1143" s="93">
        <v>5</v>
      </c>
      <c r="AO1143" s="96">
        <v>11800</v>
      </c>
      <c r="AP1143" s="96">
        <f t="shared" si="307"/>
        <v>44007</v>
      </c>
      <c r="AQ1143" t="s">
        <v>298</v>
      </c>
      <c r="AR1143">
        <f t="shared" si="314"/>
        <v>4411800</v>
      </c>
      <c r="AU1143" s="1"/>
      <c r="AX1143" s="117"/>
    </row>
    <row r="1144" spans="1:50" ht="14" hidden="1" customHeight="1" outlineLevel="1" x14ac:dyDescent="0.2">
      <c r="A1144" t="s">
        <v>2067</v>
      </c>
      <c r="B1144" s="9" t="s">
        <v>33</v>
      </c>
      <c r="C1144" s="1">
        <f t="shared" si="308"/>
        <v>3668</v>
      </c>
      <c r="D1144" s="7">
        <f>IF(N1144&gt;0, RANK(N1144,(N1144:P1144,Q1144:AE1144)),0)</f>
        <v>1</v>
      </c>
      <c r="E1144" s="7">
        <f>IF(O1144&gt;0,RANK(O1144,(N1144:P1144,Q1144:AE1144)),0)</f>
        <v>2</v>
      </c>
      <c r="F1144" s="7">
        <f t="shared" si="309"/>
        <v>0</v>
      </c>
      <c r="G1144" s="1">
        <f t="shared" si="305"/>
        <v>2344</v>
      </c>
      <c r="H1144" s="2">
        <f t="shared" si="306"/>
        <v>0.63904034896401307</v>
      </c>
      <c r="I1144" s="8"/>
      <c r="J1144" s="2">
        <f t="shared" si="310"/>
        <v>0.81842966194111233</v>
      </c>
      <c r="K1144" s="2">
        <f t="shared" si="311"/>
        <v>0.17938931297709923</v>
      </c>
      <c r="L1144" s="2">
        <f t="shared" si="312"/>
        <v>0</v>
      </c>
      <c r="M1144" s="2">
        <f t="shared" si="313"/>
        <v>2.1810250817884402E-3</v>
      </c>
      <c r="N1144" s="53">
        <v>3002</v>
      </c>
      <c r="O1144" s="53">
        <v>658</v>
      </c>
      <c r="X1144">
        <v>8</v>
      </c>
      <c r="Y1144" s="53"/>
      <c r="Z1144" s="53"/>
      <c r="AA1144" s="53"/>
      <c r="AB1144" s="53"/>
      <c r="AG1144" t="str">
        <f t="shared" si="304"/>
        <v>Central Falls</v>
      </c>
      <c r="AH1144" t="s">
        <v>1495</v>
      </c>
      <c r="AI1144">
        <v>1</v>
      </c>
      <c r="AK1144">
        <v>2</v>
      </c>
      <c r="AL1144" s="91">
        <v>44</v>
      </c>
      <c r="AM1144" s="93">
        <v>7</v>
      </c>
      <c r="AN1144" s="93">
        <v>10</v>
      </c>
      <c r="AO1144" s="96">
        <v>14140</v>
      </c>
      <c r="AP1144" s="96">
        <f t="shared" si="307"/>
        <v>44007</v>
      </c>
      <c r="AQ1144" t="s">
        <v>1921</v>
      </c>
      <c r="AR1144">
        <f t="shared" si="314"/>
        <v>4414140</v>
      </c>
      <c r="AU1144" s="1"/>
      <c r="AX1144" s="117"/>
    </row>
    <row r="1145" spans="1:50" ht="14" hidden="1" customHeight="1" outlineLevel="1" x14ac:dyDescent="0.2">
      <c r="A1145" t="s">
        <v>1044</v>
      </c>
      <c r="B1145" s="9" t="s">
        <v>33</v>
      </c>
      <c r="C1145" s="1">
        <f t="shared" si="308"/>
        <v>4989</v>
      </c>
      <c r="D1145" s="7">
        <f>IF(N1145&gt;0, RANK(N1145,(N1145:P1145,Q1145:AE1145)),0)</f>
        <v>1</v>
      </c>
      <c r="E1145" s="7">
        <f>IF(O1145&gt;0,RANK(O1145,(N1145:P1145,Q1145:AE1145)),0)</f>
        <v>2</v>
      </c>
      <c r="F1145" s="7">
        <f t="shared" si="309"/>
        <v>0</v>
      </c>
      <c r="G1145" s="1">
        <f t="shared" si="305"/>
        <v>1104</v>
      </c>
      <c r="H1145" s="2">
        <f t="shared" si="306"/>
        <v>0.22128683102826219</v>
      </c>
      <c r="I1145" s="8"/>
      <c r="J1145" s="2">
        <f t="shared" si="310"/>
        <v>0.6101423130887953</v>
      </c>
      <c r="K1145" s="2">
        <f t="shared" si="311"/>
        <v>0.38885548206053316</v>
      </c>
      <c r="L1145" s="2">
        <f t="shared" si="312"/>
        <v>0</v>
      </c>
      <c r="M1145" s="2">
        <f t="shared" si="313"/>
        <v>1.0022048506715397E-3</v>
      </c>
      <c r="N1145" s="53">
        <v>3044</v>
      </c>
      <c r="O1145" s="53">
        <v>1940</v>
      </c>
      <c r="X1145">
        <v>5</v>
      </c>
      <c r="Y1145" s="53"/>
      <c r="Z1145" s="53"/>
      <c r="AA1145" s="53"/>
      <c r="AB1145" s="53"/>
      <c r="AG1145" t="str">
        <f t="shared" si="304"/>
        <v>Charlestown</v>
      </c>
      <c r="AH1145" t="s">
        <v>1845</v>
      </c>
      <c r="AI1145">
        <v>2</v>
      </c>
      <c r="AK1145">
        <v>2</v>
      </c>
      <c r="AL1145" s="91">
        <v>44</v>
      </c>
      <c r="AM1145" s="93">
        <v>9</v>
      </c>
      <c r="AN1145" s="93">
        <v>5</v>
      </c>
      <c r="AO1145" s="96">
        <v>14500</v>
      </c>
      <c r="AP1145" s="96">
        <f t="shared" si="307"/>
        <v>44009</v>
      </c>
      <c r="AQ1145" t="s">
        <v>298</v>
      </c>
      <c r="AR1145">
        <f t="shared" si="314"/>
        <v>4414500</v>
      </c>
      <c r="AU1145" s="1"/>
      <c r="AX1145" s="117"/>
    </row>
    <row r="1146" spans="1:50" ht="14" hidden="1" customHeight="1" outlineLevel="1" x14ac:dyDescent="0.2">
      <c r="A1146" t="s">
        <v>209</v>
      </c>
      <c r="B1146" s="9" t="s">
        <v>33</v>
      </c>
      <c r="C1146" s="1">
        <f t="shared" si="308"/>
        <v>19253</v>
      </c>
      <c r="D1146" s="7">
        <f>IF(N1146&gt;0, RANK(N1146,(N1146:P1146,Q1146:AE1146)),0)</f>
        <v>1</v>
      </c>
      <c r="E1146" s="7">
        <f>IF(O1146&gt;0,RANK(O1146,(N1146:P1146,Q1146:AE1146)),0)</f>
        <v>2</v>
      </c>
      <c r="F1146" s="7">
        <f t="shared" si="309"/>
        <v>0</v>
      </c>
      <c r="G1146" s="1">
        <f t="shared" si="305"/>
        <v>1652</v>
      </c>
      <c r="H1146" s="2">
        <f t="shared" si="306"/>
        <v>8.5804809640056101E-2</v>
      </c>
      <c r="I1146" s="8"/>
      <c r="J1146" s="2">
        <f t="shared" si="310"/>
        <v>0.54225315535241259</v>
      </c>
      <c r="K1146" s="2">
        <f t="shared" si="311"/>
        <v>0.45644834571235654</v>
      </c>
      <c r="L1146" s="2">
        <f t="shared" si="312"/>
        <v>0</v>
      </c>
      <c r="M1146" s="2">
        <f t="shared" si="313"/>
        <v>1.298498935230874E-3</v>
      </c>
      <c r="N1146" s="53">
        <v>10440</v>
      </c>
      <c r="O1146" s="53">
        <v>8788</v>
      </c>
      <c r="X1146">
        <v>25</v>
      </c>
      <c r="Y1146" s="53"/>
      <c r="Z1146" s="53"/>
      <c r="AA1146" s="53"/>
      <c r="AB1146" s="53"/>
      <c r="AG1146" t="str">
        <f t="shared" si="304"/>
        <v>Coventry</v>
      </c>
      <c r="AH1146" t="s">
        <v>2158</v>
      </c>
      <c r="AI1146">
        <v>2</v>
      </c>
      <c r="AK1146">
        <v>2</v>
      </c>
      <c r="AL1146" s="91">
        <v>44</v>
      </c>
      <c r="AM1146" s="93">
        <v>3</v>
      </c>
      <c r="AN1146" s="93">
        <v>5</v>
      </c>
      <c r="AO1146" s="96">
        <v>18640</v>
      </c>
      <c r="AP1146" s="96">
        <f t="shared" si="307"/>
        <v>44003</v>
      </c>
      <c r="AQ1146" t="s">
        <v>298</v>
      </c>
      <c r="AR1146">
        <f t="shared" si="314"/>
        <v>4418640</v>
      </c>
      <c r="AU1146" s="1"/>
      <c r="AX1146" s="117"/>
    </row>
    <row r="1147" spans="1:50" ht="14" hidden="1" customHeight="1" outlineLevel="1" x14ac:dyDescent="0.2">
      <c r="A1147" t="s">
        <v>2427</v>
      </c>
      <c r="B1147" s="9" t="s">
        <v>33</v>
      </c>
      <c r="C1147" s="1">
        <f t="shared" si="308"/>
        <v>39546</v>
      </c>
      <c r="D1147" s="7">
        <f>IF(N1147&gt;0, RANK(N1147,(N1147:P1147,Q1147:AE1147)),0)</f>
        <v>1</v>
      </c>
      <c r="E1147" s="7">
        <f>IF(O1147&gt;0,RANK(O1147,(N1147:P1147,Q1147:AE1147)),0)</f>
        <v>2</v>
      </c>
      <c r="F1147" s="7">
        <f t="shared" si="309"/>
        <v>0</v>
      </c>
      <c r="G1147" s="1">
        <f t="shared" si="305"/>
        <v>11684</v>
      </c>
      <c r="H1147" s="2">
        <f t="shared" si="306"/>
        <v>0.295453396045112</v>
      </c>
      <c r="I1147" s="8"/>
      <c r="J1147" s="2">
        <f t="shared" si="310"/>
        <v>0.64711980984170336</v>
      </c>
      <c r="K1147" s="2">
        <f t="shared" si="311"/>
        <v>0.3516664137965913</v>
      </c>
      <c r="L1147" s="2">
        <f t="shared" si="312"/>
        <v>0</v>
      </c>
      <c r="M1147" s="2">
        <f t="shared" si="313"/>
        <v>1.2137763617053321E-3</v>
      </c>
      <c r="N1147" s="53">
        <v>25591</v>
      </c>
      <c r="O1147" s="53">
        <v>13907</v>
      </c>
      <c r="X1147">
        <v>48</v>
      </c>
      <c r="Y1147" s="53"/>
      <c r="Z1147" s="53"/>
      <c r="AA1147" s="53"/>
      <c r="AB1147" s="53"/>
      <c r="AG1147" t="str">
        <f t="shared" si="304"/>
        <v>Cranston</v>
      </c>
      <c r="AH1147" t="s">
        <v>1495</v>
      </c>
      <c r="AI1147">
        <v>2</v>
      </c>
      <c r="AK1147">
        <v>2</v>
      </c>
      <c r="AL1147" s="91">
        <v>44</v>
      </c>
      <c r="AM1147" s="93">
        <v>7</v>
      </c>
      <c r="AN1147" s="93">
        <v>15</v>
      </c>
      <c r="AO1147" s="96">
        <v>19180</v>
      </c>
      <c r="AP1147" s="96">
        <f t="shared" si="307"/>
        <v>44007</v>
      </c>
      <c r="AQ1147" t="s">
        <v>1921</v>
      </c>
      <c r="AR1147">
        <f t="shared" si="314"/>
        <v>4419180</v>
      </c>
      <c r="AU1147" s="1"/>
      <c r="AX1147" s="117"/>
    </row>
    <row r="1148" spans="1:50" ht="14" hidden="1" customHeight="1" outlineLevel="1" x14ac:dyDescent="0.2">
      <c r="A1148" t="s">
        <v>162</v>
      </c>
      <c r="B1148" s="9" t="s">
        <v>33</v>
      </c>
      <c r="C1148" s="1">
        <f t="shared" si="308"/>
        <v>18755</v>
      </c>
      <c r="D1148" s="7">
        <f>IF(N1148&gt;0, RANK(N1148,(N1148:P1148,Q1148:AE1148)),0)</f>
        <v>1</v>
      </c>
      <c r="E1148" s="7">
        <f>IF(O1148&gt;0,RANK(O1148,(N1148:P1148,Q1148:AE1148)),0)</f>
        <v>2</v>
      </c>
      <c r="F1148" s="7">
        <f t="shared" si="309"/>
        <v>0</v>
      </c>
      <c r="G1148" s="1">
        <f t="shared" si="305"/>
        <v>4551</v>
      </c>
      <c r="H1148" s="2">
        <f t="shared" si="306"/>
        <v>0.2426552919221541</v>
      </c>
      <c r="I1148" s="8"/>
      <c r="J1148" s="2">
        <f t="shared" si="310"/>
        <v>0.62063449746734201</v>
      </c>
      <c r="K1148" s="2">
        <f t="shared" si="311"/>
        <v>0.37797920554518794</v>
      </c>
      <c r="L1148" s="2">
        <f t="shared" si="312"/>
        <v>0</v>
      </c>
      <c r="M1148" s="2">
        <f t="shared" si="313"/>
        <v>1.3862969874700592E-3</v>
      </c>
      <c r="N1148" s="53">
        <v>11640</v>
      </c>
      <c r="O1148" s="53">
        <v>7089</v>
      </c>
      <c r="X1148">
        <v>26</v>
      </c>
      <c r="Y1148" s="53"/>
      <c r="Z1148" s="53"/>
      <c r="AA1148" s="53"/>
      <c r="AB1148" s="53"/>
      <c r="AG1148" t="str">
        <f t="shared" si="304"/>
        <v>Cumberland</v>
      </c>
      <c r="AH1148" t="s">
        <v>1495</v>
      </c>
      <c r="AI1148">
        <v>1</v>
      </c>
      <c r="AK1148">
        <v>2</v>
      </c>
      <c r="AL1148" s="91">
        <v>44</v>
      </c>
      <c r="AM1148" s="93">
        <v>7</v>
      </c>
      <c r="AN1148" s="93">
        <v>20</v>
      </c>
      <c r="AO1148" s="96">
        <v>20080</v>
      </c>
      <c r="AP1148" s="96">
        <f t="shared" si="307"/>
        <v>44007</v>
      </c>
      <c r="AQ1148" t="s">
        <v>298</v>
      </c>
      <c r="AR1148">
        <f t="shared" si="314"/>
        <v>4420080</v>
      </c>
      <c r="AU1148" s="1"/>
      <c r="AX1148" s="117"/>
    </row>
    <row r="1149" spans="1:50" ht="14" hidden="1" customHeight="1" outlineLevel="1" x14ac:dyDescent="0.2">
      <c r="A1149" t="s">
        <v>1514</v>
      </c>
      <c r="B1149" s="9" t="s">
        <v>33</v>
      </c>
      <c r="C1149" s="1">
        <f t="shared" si="308"/>
        <v>8448</v>
      </c>
      <c r="D1149" s="7">
        <f>IF(N1149&gt;0, RANK(N1149,(N1149:P1149,Q1149:AE1149)),0)</f>
        <v>1</v>
      </c>
      <c r="E1149" s="7">
        <f>IF(O1149&gt;0,RANK(O1149,(N1149:P1149,Q1149:AE1149)),0)</f>
        <v>2</v>
      </c>
      <c r="F1149" s="7">
        <f t="shared" si="309"/>
        <v>0</v>
      </c>
      <c r="G1149" s="1">
        <f t="shared" si="305"/>
        <v>2458</v>
      </c>
      <c r="H1149" s="2">
        <f t="shared" si="306"/>
        <v>0.29095643939393939</v>
      </c>
      <c r="I1149" s="8"/>
      <c r="J1149" s="2">
        <f t="shared" si="310"/>
        <v>0.64524147727272729</v>
      </c>
      <c r="K1149" s="2">
        <f t="shared" si="311"/>
        <v>0.3542850378787879</v>
      </c>
      <c r="L1149" s="2">
        <f t="shared" si="312"/>
        <v>0</v>
      </c>
      <c r="M1149" s="2">
        <f t="shared" si="313"/>
        <v>4.7348484848480643E-4</v>
      </c>
      <c r="N1149" s="53">
        <v>5451</v>
      </c>
      <c r="O1149" s="53">
        <v>2993</v>
      </c>
      <c r="X1149">
        <v>4</v>
      </c>
      <c r="Y1149" s="53"/>
      <c r="Z1149" s="53"/>
      <c r="AA1149" s="53"/>
      <c r="AB1149" s="53"/>
      <c r="AG1149" t="str">
        <f t="shared" si="304"/>
        <v>East Greenwich</v>
      </c>
      <c r="AH1149" t="s">
        <v>2158</v>
      </c>
      <c r="AI1149">
        <v>2</v>
      </c>
      <c r="AK1149">
        <v>2</v>
      </c>
      <c r="AL1149" s="91">
        <v>44</v>
      </c>
      <c r="AM1149" s="93">
        <v>3</v>
      </c>
      <c r="AN1149" s="93">
        <v>10</v>
      </c>
      <c r="AO1149" s="96">
        <v>22240</v>
      </c>
      <c r="AP1149" s="96">
        <f t="shared" si="307"/>
        <v>44003</v>
      </c>
      <c r="AQ1149" t="s">
        <v>298</v>
      </c>
      <c r="AR1149">
        <f t="shared" si="314"/>
        <v>4422240</v>
      </c>
      <c r="AU1149" s="1"/>
      <c r="AX1149" s="117"/>
    </row>
    <row r="1150" spans="1:50" ht="14" hidden="1" customHeight="1" outlineLevel="1" x14ac:dyDescent="0.2">
      <c r="A1150" t="s">
        <v>1197</v>
      </c>
      <c r="B1150" s="9" t="s">
        <v>33</v>
      </c>
      <c r="C1150" s="1">
        <f t="shared" si="308"/>
        <v>22073</v>
      </c>
      <c r="D1150" s="7">
        <f>IF(N1150&gt;0, RANK(N1150,(N1150:P1150,Q1150:AE1150)),0)</f>
        <v>1</v>
      </c>
      <c r="E1150" s="7">
        <f>IF(O1150&gt;0,RANK(O1150,(N1150:P1150,Q1150:AE1150)),0)</f>
        <v>2</v>
      </c>
      <c r="F1150" s="7">
        <f t="shared" si="309"/>
        <v>0</v>
      </c>
      <c r="G1150" s="1">
        <f t="shared" si="305"/>
        <v>9300</v>
      </c>
      <c r="H1150" s="2">
        <f t="shared" si="306"/>
        <v>0.42132922575091741</v>
      </c>
      <c r="I1150" s="8"/>
      <c r="J1150" s="2">
        <f t="shared" si="310"/>
        <v>0.70959996375662571</v>
      </c>
      <c r="K1150" s="2">
        <f t="shared" si="311"/>
        <v>0.28827073800570835</v>
      </c>
      <c r="L1150" s="2">
        <f t="shared" si="312"/>
        <v>0</v>
      </c>
      <c r="M1150" s="2">
        <f t="shared" si="313"/>
        <v>2.1292982376659442E-3</v>
      </c>
      <c r="N1150" s="53">
        <v>15663</v>
      </c>
      <c r="O1150" s="53">
        <v>6363</v>
      </c>
      <c r="X1150">
        <v>47</v>
      </c>
      <c r="Y1150" s="53"/>
      <c r="Z1150" s="53"/>
      <c r="AA1150" s="53"/>
      <c r="AB1150" s="53"/>
      <c r="AG1150" t="str">
        <f t="shared" si="304"/>
        <v>East Providence</v>
      </c>
      <c r="AH1150" t="s">
        <v>1495</v>
      </c>
      <c r="AI1150">
        <v>1</v>
      </c>
      <c r="AK1150">
        <v>2</v>
      </c>
      <c r="AL1150" s="91">
        <v>44</v>
      </c>
      <c r="AM1150" s="93">
        <v>7</v>
      </c>
      <c r="AN1150" s="93">
        <v>25</v>
      </c>
      <c r="AO1150" s="96">
        <v>22960</v>
      </c>
      <c r="AP1150" s="96">
        <f t="shared" si="307"/>
        <v>44007</v>
      </c>
      <c r="AQ1150" t="s">
        <v>1921</v>
      </c>
      <c r="AR1150">
        <f t="shared" si="314"/>
        <v>4422960</v>
      </c>
      <c r="AU1150" s="1"/>
      <c r="AX1150" s="117"/>
    </row>
    <row r="1151" spans="1:50" ht="14" hidden="1" customHeight="1" outlineLevel="1" x14ac:dyDescent="0.2">
      <c r="A1151" t="s">
        <v>2029</v>
      </c>
      <c r="B1151" s="9" t="s">
        <v>33</v>
      </c>
      <c r="C1151" s="1">
        <f t="shared" si="308"/>
        <v>3951</v>
      </c>
      <c r="D1151" s="7">
        <f>IF(N1151&gt;0, RANK(N1151,(N1151:P1151,Q1151:AE1151)),0)</f>
        <v>1</v>
      </c>
      <c r="E1151" s="7">
        <f>IF(O1151&gt;0,RANK(O1151,(N1151:P1151,Q1151:AE1151)),0)</f>
        <v>2</v>
      </c>
      <c r="F1151" s="7">
        <f t="shared" si="309"/>
        <v>0</v>
      </c>
      <c r="G1151" s="1">
        <f t="shared" si="305"/>
        <v>380</v>
      </c>
      <c r="H1151" s="2">
        <f t="shared" si="306"/>
        <v>9.6178182738547197E-2</v>
      </c>
      <c r="I1151" s="8"/>
      <c r="J1151" s="2">
        <f t="shared" si="310"/>
        <v>0.54796254112882814</v>
      </c>
      <c r="K1151" s="2">
        <f t="shared" si="311"/>
        <v>0.45178435839028092</v>
      </c>
      <c r="L1151" s="2">
        <f t="shared" si="312"/>
        <v>0</v>
      </c>
      <c r="M1151" s="2">
        <f t="shared" si="313"/>
        <v>2.5310048089094428E-4</v>
      </c>
      <c r="N1151" s="53">
        <v>2165</v>
      </c>
      <c r="O1151" s="53">
        <v>1785</v>
      </c>
      <c r="X1151">
        <v>1</v>
      </c>
      <c r="Y1151" s="53"/>
      <c r="Z1151" s="53"/>
      <c r="AA1151" s="53"/>
      <c r="AB1151" s="53"/>
      <c r="AG1151" t="str">
        <f t="shared" si="304"/>
        <v>Exeter</v>
      </c>
      <c r="AH1151" t="s">
        <v>1845</v>
      </c>
      <c r="AI1151">
        <v>2</v>
      </c>
      <c r="AK1151">
        <v>2</v>
      </c>
      <c r="AL1151" s="91">
        <v>44</v>
      </c>
      <c r="AM1151" s="93">
        <v>9</v>
      </c>
      <c r="AN1151" s="93">
        <v>10</v>
      </c>
      <c r="AO1151" s="96">
        <v>25300</v>
      </c>
      <c r="AP1151" s="96">
        <f t="shared" si="307"/>
        <v>44009</v>
      </c>
      <c r="AQ1151" t="s">
        <v>298</v>
      </c>
      <c r="AR1151">
        <f t="shared" si="314"/>
        <v>4425300</v>
      </c>
      <c r="AU1151" s="1"/>
      <c r="AX1151" s="117"/>
    </row>
    <row r="1152" spans="1:50" ht="14" hidden="1" customHeight="1" outlineLevel="1" x14ac:dyDescent="0.2">
      <c r="A1152" t="s">
        <v>2150</v>
      </c>
      <c r="B1152" s="9" t="s">
        <v>33</v>
      </c>
      <c r="C1152" s="1">
        <f t="shared" si="308"/>
        <v>2739</v>
      </c>
      <c r="D1152" s="7">
        <f>IF(N1152&gt;0, RANK(N1152,(N1152:P1152,Q1152:AE1152)),0)</f>
        <v>2</v>
      </c>
      <c r="E1152" s="7">
        <f>IF(O1152&gt;0,RANK(O1152,(N1152:P1152,Q1152:AE1152)),0)</f>
        <v>1</v>
      </c>
      <c r="F1152" s="7">
        <f t="shared" si="309"/>
        <v>0</v>
      </c>
      <c r="G1152" s="1">
        <f t="shared" si="305"/>
        <v>77</v>
      </c>
      <c r="H1152" s="2">
        <f t="shared" si="306"/>
        <v>2.8112449799196786E-2</v>
      </c>
      <c r="I1152" s="8"/>
      <c r="J1152" s="2">
        <f t="shared" si="310"/>
        <v>0.4855786783497627</v>
      </c>
      <c r="K1152" s="2">
        <f t="shared" si="311"/>
        <v>0.51369112814895945</v>
      </c>
      <c r="L1152" s="2">
        <f t="shared" si="312"/>
        <v>0</v>
      </c>
      <c r="M1152" s="2">
        <f t="shared" si="313"/>
        <v>7.3019350127789817E-4</v>
      </c>
      <c r="N1152" s="53">
        <v>1330</v>
      </c>
      <c r="O1152" s="53">
        <v>1407</v>
      </c>
      <c r="X1152">
        <v>2</v>
      </c>
      <c r="Y1152" s="53"/>
      <c r="Z1152" s="53"/>
      <c r="AA1152" s="53"/>
      <c r="AB1152" s="53"/>
      <c r="AG1152" t="str">
        <f t="shared" si="304"/>
        <v>Foster</v>
      </c>
      <c r="AH1152" t="s">
        <v>1495</v>
      </c>
      <c r="AI1152">
        <v>2</v>
      </c>
      <c r="AK1152">
        <v>2</v>
      </c>
      <c r="AL1152" s="91">
        <v>44</v>
      </c>
      <c r="AM1152" s="93">
        <v>7</v>
      </c>
      <c r="AN1152" s="93">
        <v>30</v>
      </c>
      <c r="AO1152" s="96">
        <v>27460</v>
      </c>
      <c r="AP1152" s="96">
        <f t="shared" si="307"/>
        <v>44007</v>
      </c>
      <c r="AQ1152" t="s">
        <v>298</v>
      </c>
      <c r="AR1152">
        <f t="shared" si="314"/>
        <v>4427460</v>
      </c>
      <c r="AU1152" s="1"/>
      <c r="AX1152" s="117"/>
    </row>
    <row r="1153" spans="1:50" ht="14" hidden="1" customHeight="1" outlineLevel="1" x14ac:dyDescent="0.2">
      <c r="A1153" t="s">
        <v>929</v>
      </c>
      <c r="B1153" s="9" t="s">
        <v>33</v>
      </c>
      <c r="C1153" s="1">
        <f t="shared" si="308"/>
        <v>5890</v>
      </c>
      <c r="D1153" s="7">
        <f>IF(N1153&gt;0, RANK(N1153,(N1153:P1153,Q1153:AE1153)),0)</f>
        <v>2</v>
      </c>
      <c r="E1153" s="7">
        <f>IF(O1153&gt;0,RANK(O1153,(N1153:P1153,Q1153:AE1153)),0)</f>
        <v>1</v>
      </c>
      <c r="F1153" s="7">
        <f t="shared" si="309"/>
        <v>0</v>
      </c>
      <c r="G1153" s="1">
        <f t="shared" si="305"/>
        <v>61</v>
      </c>
      <c r="H1153" s="2">
        <f t="shared" si="306"/>
        <v>1.035653650254669E-2</v>
      </c>
      <c r="I1153" s="8"/>
      <c r="J1153" s="2">
        <f t="shared" si="310"/>
        <v>0.49405772495755518</v>
      </c>
      <c r="K1153" s="2">
        <f t="shared" si="311"/>
        <v>0.50441426146010182</v>
      </c>
      <c r="L1153" s="2">
        <f t="shared" si="312"/>
        <v>0</v>
      </c>
      <c r="M1153" s="2">
        <f t="shared" si="313"/>
        <v>1.5280135823430019E-3</v>
      </c>
      <c r="N1153" s="53">
        <v>2910</v>
      </c>
      <c r="O1153" s="53">
        <v>2971</v>
      </c>
      <c r="X1153">
        <v>9</v>
      </c>
      <c r="Y1153" s="53"/>
      <c r="Z1153" s="53"/>
      <c r="AA1153" s="53"/>
      <c r="AB1153" s="53"/>
      <c r="AG1153" t="str">
        <f t="shared" si="304"/>
        <v>Glocester</v>
      </c>
      <c r="AH1153" t="s">
        <v>1495</v>
      </c>
      <c r="AI1153">
        <v>2</v>
      </c>
      <c r="AK1153">
        <v>2</v>
      </c>
      <c r="AL1153" s="91">
        <v>44</v>
      </c>
      <c r="AM1153" s="93">
        <v>7</v>
      </c>
      <c r="AN1153" s="93">
        <v>35</v>
      </c>
      <c r="AO1153" s="96">
        <v>30340</v>
      </c>
      <c r="AP1153" s="96">
        <f t="shared" si="307"/>
        <v>44007</v>
      </c>
      <c r="AQ1153" t="s">
        <v>298</v>
      </c>
      <c r="AR1153">
        <f t="shared" si="314"/>
        <v>4430340</v>
      </c>
      <c r="AU1153" s="1"/>
      <c r="AX1153" s="117"/>
    </row>
    <row r="1154" spans="1:50" ht="14" hidden="1" customHeight="1" outlineLevel="1" x14ac:dyDescent="0.2">
      <c r="A1154" t="s">
        <v>225</v>
      </c>
      <c r="B1154" s="9" t="s">
        <v>33</v>
      </c>
      <c r="C1154" s="1">
        <f t="shared" si="308"/>
        <v>4639</v>
      </c>
      <c r="D1154" s="7">
        <f>IF(N1154&gt;0, RANK(N1154,(N1154:P1154,Q1154:AE1154)),0)</f>
        <v>1</v>
      </c>
      <c r="E1154" s="7">
        <f>IF(O1154&gt;0,RANK(O1154,(N1154:P1154,Q1154:AE1154)),0)</f>
        <v>2</v>
      </c>
      <c r="F1154" s="7">
        <f t="shared" si="309"/>
        <v>0</v>
      </c>
      <c r="G1154" s="1">
        <f t="shared" si="305"/>
        <v>413</v>
      </c>
      <c r="H1154" s="2">
        <f t="shared" si="306"/>
        <v>8.9027807717180427E-2</v>
      </c>
      <c r="I1154" s="8"/>
      <c r="J1154" s="2">
        <f t="shared" si="310"/>
        <v>0.5436516490622979</v>
      </c>
      <c r="K1154" s="2">
        <f t="shared" si="311"/>
        <v>0.45462384134511746</v>
      </c>
      <c r="L1154" s="2">
        <f t="shared" si="312"/>
        <v>0</v>
      </c>
      <c r="M1154" s="2">
        <f t="shared" si="313"/>
        <v>1.7245095925846332E-3</v>
      </c>
      <c r="N1154" s="53">
        <v>2522</v>
      </c>
      <c r="O1154" s="53">
        <v>2109</v>
      </c>
      <c r="X1154">
        <v>8</v>
      </c>
      <c r="Y1154" s="53"/>
      <c r="Z1154" s="53"/>
      <c r="AA1154" s="53"/>
      <c r="AB1154" s="53"/>
      <c r="AG1154" t="str">
        <f t="shared" si="304"/>
        <v>Hopkinton</v>
      </c>
      <c r="AH1154" t="s">
        <v>1845</v>
      </c>
      <c r="AI1154">
        <v>2</v>
      </c>
      <c r="AK1154">
        <v>2</v>
      </c>
      <c r="AL1154" s="91">
        <v>44</v>
      </c>
      <c r="AM1154" s="93">
        <v>9</v>
      </c>
      <c r="AN1154" s="93">
        <v>15</v>
      </c>
      <c r="AO1154" s="96">
        <v>35380</v>
      </c>
      <c r="AP1154" s="96">
        <f t="shared" si="307"/>
        <v>44009</v>
      </c>
      <c r="AQ1154" t="s">
        <v>298</v>
      </c>
      <c r="AR1154">
        <f t="shared" si="314"/>
        <v>4435380</v>
      </c>
      <c r="AU1154" s="1"/>
      <c r="AX1154" s="117"/>
    </row>
    <row r="1155" spans="1:50" ht="14" hidden="1" customHeight="1" outlineLevel="1" x14ac:dyDescent="0.2">
      <c r="A1155" t="s">
        <v>844</v>
      </c>
      <c r="B1155" s="9" t="s">
        <v>33</v>
      </c>
      <c r="C1155" s="1">
        <f t="shared" si="308"/>
        <v>3986</v>
      </c>
      <c r="D1155" s="7">
        <f>IF(N1155&gt;0, RANK(N1155,(N1155:P1155,Q1155:AE1155)),0)</f>
        <v>1</v>
      </c>
      <c r="E1155" s="7">
        <f>IF(O1155&gt;0,RANK(O1155,(N1155:P1155,Q1155:AE1155)),0)</f>
        <v>2</v>
      </c>
      <c r="F1155" s="7">
        <f t="shared" si="309"/>
        <v>0</v>
      </c>
      <c r="G1155" s="1">
        <f t="shared" si="305"/>
        <v>1924</v>
      </c>
      <c r="H1155" s="2">
        <f t="shared" si="306"/>
        <v>0.48268941294530859</v>
      </c>
      <c r="I1155" s="8"/>
      <c r="J1155" s="2">
        <f t="shared" si="310"/>
        <v>0.74059207225288515</v>
      </c>
      <c r="K1155" s="2">
        <f t="shared" si="311"/>
        <v>0.2579026593075765</v>
      </c>
      <c r="L1155" s="2">
        <f t="shared" si="312"/>
        <v>0</v>
      </c>
      <c r="M1155" s="2">
        <f t="shared" si="313"/>
        <v>1.5052684395383542E-3</v>
      </c>
      <c r="N1155" s="53">
        <v>2952</v>
      </c>
      <c r="O1155" s="53">
        <v>1028</v>
      </c>
      <c r="X1155">
        <v>6</v>
      </c>
      <c r="Y1155" s="53"/>
      <c r="Z1155" s="53"/>
      <c r="AA1155" s="53"/>
      <c r="AB1155" s="53"/>
      <c r="AG1155" t="str">
        <f t="shared" si="304"/>
        <v>Jamestown</v>
      </c>
      <c r="AH1155" t="s">
        <v>2083</v>
      </c>
      <c r="AI1155">
        <v>1</v>
      </c>
      <c r="AK1155">
        <v>2</v>
      </c>
      <c r="AL1155" s="91">
        <v>44</v>
      </c>
      <c r="AM1155" s="93">
        <v>5</v>
      </c>
      <c r="AN1155" s="93">
        <v>5</v>
      </c>
      <c r="AO1155" s="96">
        <v>36820</v>
      </c>
      <c r="AP1155" s="96">
        <f t="shared" si="307"/>
        <v>44005</v>
      </c>
      <c r="AQ1155" t="s">
        <v>298</v>
      </c>
      <c r="AR1155">
        <f t="shared" si="314"/>
        <v>4436820</v>
      </c>
      <c r="AU1155" s="1"/>
      <c r="AX1155" s="117"/>
    </row>
    <row r="1156" spans="1:50" ht="14" hidden="1" customHeight="1" outlineLevel="1" x14ac:dyDescent="0.2">
      <c r="A1156" t="s">
        <v>321</v>
      </c>
      <c r="B1156" s="9" t="s">
        <v>33</v>
      </c>
      <c r="C1156" s="1">
        <f t="shared" si="308"/>
        <v>14542</v>
      </c>
      <c r="D1156" s="7">
        <f>IF(N1156&gt;0, RANK(N1156,(N1156:P1156,Q1156:AE1156)),0)</f>
        <v>1</v>
      </c>
      <c r="E1156" s="7">
        <f>IF(O1156&gt;0,RANK(O1156,(N1156:P1156,Q1156:AE1156)),0)</f>
        <v>2</v>
      </c>
      <c r="F1156" s="7">
        <f t="shared" si="309"/>
        <v>0</v>
      </c>
      <c r="G1156" s="1">
        <f t="shared" si="305"/>
        <v>2026</v>
      </c>
      <c r="H1156" s="2">
        <f t="shared" si="306"/>
        <v>0.13932058863980196</v>
      </c>
      <c r="I1156" s="8"/>
      <c r="J1156" s="2">
        <f t="shared" si="310"/>
        <v>0.56890386466785858</v>
      </c>
      <c r="K1156" s="2">
        <f t="shared" si="311"/>
        <v>0.42958327602805668</v>
      </c>
      <c r="L1156" s="2">
        <f t="shared" si="312"/>
        <v>0</v>
      </c>
      <c r="M1156" s="2">
        <f t="shared" si="313"/>
        <v>1.5128593040847349E-3</v>
      </c>
      <c r="N1156" s="53">
        <v>8273</v>
      </c>
      <c r="O1156" s="53">
        <v>6247</v>
      </c>
      <c r="X1156">
        <v>22</v>
      </c>
      <c r="Y1156" s="53"/>
      <c r="Z1156" s="53"/>
      <c r="AA1156" s="53"/>
      <c r="AB1156" s="53"/>
      <c r="AG1156" t="str">
        <f t="shared" si="304"/>
        <v>Johnston</v>
      </c>
      <c r="AH1156" t="s">
        <v>1495</v>
      </c>
      <c r="AI1156">
        <v>2</v>
      </c>
      <c r="AK1156">
        <v>2</v>
      </c>
      <c r="AL1156" s="91">
        <v>44</v>
      </c>
      <c r="AM1156" s="93">
        <v>7</v>
      </c>
      <c r="AN1156" s="93">
        <v>40</v>
      </c>
      <c r="AO1156" s="96">
        <v>37720</v>
      </c>
      <c r="AP1156" s="96">
        <f t="shared" si="307"/>
        <v>44007</v>
      </c>
      <c r="AQ1156" t="s">
        <v>298</v>
      </c>
      <c r="AR1156">
        <f t="shared" si="314"/>
        <v>4437720</v>
      </c>
      <c r="AU1156" s="1"/>
      <c r="AX1156" s="117"/>
    </row>
    <row r="1157" spans="1:50" ht="14" hidden="1" customHeight="1" outlineLevel="1" x14ac:dyDescent="0.2">
      <c r="A1157" t="s">
        <v>181</v>
      </c>
      <c r="B1157" s="9" t="s">
        <v>33</v>
      </c>
      <c r="C1157" s="1">
        <f t="shared" si="308"/>
        <v>12258</v>
      </c>
      <c r="D1157" s="7">
        <f>IF(N1157&gt;0, RANK(N1157,(N1157:P1157,Q1157:AE1157)),0)</f>
        <v>1</v>
      </c>
      <c r="E1157" s="7">
        <f>IF(O1157&gt;0,RANK(O1157,(N1157:P1157,Q1157:AE1157)),0)</f>
        <v>2</v>
      </c>
      <c r="F1157" s="7">
        <f t="shared" si="309"/>
        <v>0</v>
      </c>
      <c r="G1157" s="1">
        <f t="shared" si="305"/>
        <v>2793</v>
      </c>
      <c r="H1157" s="2">
        <f t="shared" si="306"/>
        <v>0.227851199216838</v>
      </c>
      <c r="I1157" s="8"/>
      <c r="J1157" s="2">
        <f t="shared" si="310"/>
        <v>0.612987436775983</v>
      </c>
      <c r="K1157" s="2">
        <f t="shared" si="311"/>
        <v>0.38513623755914506</v>
      </c>
      <c r="L1157" s="2">
        <f t="shared" si="312"/>
        <v>0</v>
      </c>
      <c r="M1157" s="2">
        <f t="shared" si="313"/>
        <v>1.8763256648719473E-3</v>
      </c>
      <c r="N1157" s="53">
        <v>7514</v>
      </c>
      <c r="O1157" s="53">
        <v>4721</v>
      </c>
      <c r="X1157">
        <v>23</v>
      </c>
      <c r="Y1157" s="53"/>
      <c r="Z1157" s="53"/>
      <c r="AA1157" s="53"/>
      <c r="AB1157" s="53"/>
      <c r="AG1157" t="str">
        <f t="shared" si="304"/>
        <v>Lincoln</v>
      </c>
      <c r="AH1157" t="s">
        <v>1495</v>
      </c>
      <c r="AI1157">
        <v>1</v>
      </c>
      <c r="AK1157">
        <v>2</v>
      </c>
      <c r="AL1157" s="91">
        <v>44</v>
      </c>
      <c r="AM1157" s="93">
        <v>7</v>
      </c>
      <c r="AN1157" s="93">
        <v>45</v>
      </c>
      <c r="AO1157" s="96">
        <v>41500</v>
      </c>
      <c r="AP1157" s="96">
        <f t="shared" si="307"/>
        <v>44007</v>
      </c>
      <c r="AQ1157" t="s">
        <v>298</v>
      </c>
      <c r="AR1157">
        <f t="shared" si="314"/>
        <v>4441500</v>
      </c>
      <c r="AU1157" s="1"/>
      <c r="AX1157" s="117"/>
    </row>
    <row r="1158" spans="1:50" ht="14" hidden="1" customHeight="1" outlineLevel="1" x14ac:dyDescent="0.2">
      <c r="A1158" t="s">
        <v>820</v>
      </c>
      <c r="B1158" s="9" t="s">
        <v>33</v>
      </c>
      <c r="C1158" s="1">
        <f t="shared" si="308"/>
        <v>2455</v>
      </c>
      <c r="D1158" s="7">
        <f>IF(N1158&gt;0, RANK(N1158,(N1158:P1158,Q1158:AE1158)),0)</f>
        <v>1</v>
      </c>
      <c r="E1158" s="7">
        <f>IF(O1158&gt;0,RANK(O1158,(N1158:P1158,Q1158:AE1158)),0)</f>
        <v>2</v>
      </c>
      <c r="F1158" s="7">
        <f t="shared" si="309"/>
        <v>0</v>
      </c>
      <c r="G1158" s="1">
        <f t="shared" si="305"/>
        <v>736</v>
      </c>
      <c r="H1158" s="2">
        <f t="shared" si="306"/>
        <v>0.29979633401221994</v>
      </c>
      <c r="I1158" s="8"/>
      <c r="J1158" s="2">
        <f t="shared" si="310"/>
        <v>0.64928716904276984</v>
      </c>
      <c r="K1158" s="2">
        <f t="shared" si="311"/>
        <v>0.3494908350305499</v>
      </c>
      <c r="L1158" s="2">
        <f t="shared" si="312"/>
        <v>0</v>
      </c>
      <c r="M1158" s="2">
        <f t="shared" si="313"/>
        <v>1.2219959266802638E-3</v>
      </c>
      <c r="N1158" s="53">
        <v>1594</v>
      </c>
      <c r="O1158" s="53">
        <v>858</v>
      </c>
      <c r="X1158">
        <v>3</v>
      </c>
      <c r="Y1158" s="53"/>
      <c r="Z1158" s="53"/>
      <c r="AA1158" s="53"/>
      <c r="AB1158" s="53"/>
      <c r="AG1158" t="str">
        <f t="shared" si="304"/>
        <v>Little Compton</v>
      </c>
      <c r="AH1158" t="s">
        <v>2083</v>
      </c>
      <c r="AI1158">
        <v>1</v>
      </c>
      <c r="AK1158">
        <v>2</v>
      </c>
      <c r="AL1158" s="91">
        <v>44</v>
      </c>
      <c r="AM1158" s="93">
        <v>5</v>
      </c>
      <c r="AN1158" s="93">
        <v>10</v>
      </c>
      <c r="AO1158" s="96">
        <v>42400</v>
      </c>
      <c r="AP1158" s="96">
        <f t="shared" si="307"/>
        <v>44005</v>
      </c>
      <c r="AQ1158" t="s">
        <v>298</v>
      </c>
      <c r="AR1158">
        <f t="shared" si="314"/>
        <v>4442400</v>
      </c>
      <c r="AU1158" s="1"/>
      <c r="AX1158" s="117"/>
    </row>
    <row r="1159" spans="1:50" ht="14" hidden="1" customHeight="1" outlineLevel="1" x14ac:dyDescent="0.2">
      <c r="A1159" t="s">
        <v>821</v>
      </c>
      <c r="B1159" s="9" t="s">
        <v>33</v>
      </c>
      <c r="C1159" s="1">
        <f t="shared" si="308"/>
        <v>8162</v>
      </c>
      <c r="D1159" s="7">
        <f>IF(N1159&gt;0, RANK(N1159,(N1159:P1159,Q1159:AE1159)),0)</f>
        <v>1</v>
      </c>
      <c r="E1159" s="7">
        <f>IF(O1159&gt;0,RANK(O1159,(N1159:P1159,Q1159:AE1159)),0)</f>
        <v>2</v>
      </c>
      <c r="F1159" s="7">
        <f t="shared" si="309"/>
        <v>0</v>
      </c>
      <c r="G1159" s="1">
        <f t="shared" si="305"/>
        <v>3346</v>
      </c>
      <c r="H1159" s="2">
        <f t="shared" si="306"/>
        <v>0.40994854202401371</v>
      </c>
      <c r="I1159" s="8"/>
      <c r="J1159" s="2">
        <f t="shared" si="310"/>
        <v>0.70448419505023274</v>
      </c>
      <c r="K1159" s="2">
        <f t="shared" si="311"/>
        <v>0.29453565302621909</v>
      </c>
      <c r="L1159" s="2">
        <f t="shared" si="312"/>
        <v>0</v>
      </c>
      <c r="M1159" s="2">
        <f t="shared" si="313"/>
        <v>9.8015192354816705E-4</v>
      </c>
      <c r="N1159" s="53">
        <v>5750</v>
      </c>
      <c r="O1159" s="53">
        <v>2404</v>
      </c>
      <c r="X1159">
        <v>8</v>
      </c>
      <c r="Y1159" s="53"/>
      <c r="Z1159" s="53"/>
      <c r="AA1159" s="53"/>
      <c r="AB1159" s="53"/>
      <c r="AG1159" t="str">
        <f t="shared" si="304"/>
        <v>Middletown</v>
      </c>
      <c r="AH1159" t="s">
        <v>2083</v>
      </c>
      <c r="AI1159">
        <v>1</v>
      </c>
      <c r="AK1159">
        <v>2</v>
      </c>
      <c r="AL1159" s="91">
        <v>44</v>
      </c>
      <c r="AM1159" s="93">
        <v>5</v>
      </c>
      <c r="AN1159" s="93">
        <v>15</v>
      </c>
      <c r="AO1159" s="96">
        <v>45460</v>
      </c>
      <c r="AP1159" s="96">
        <f t="shared" si="307"/>
        <v>44005</v>
      </c>
      <c r="AQ1159" t="s">
        <v>298</v>
      </c>
      <c r="AR1159">
        <f t="shared" si="314"/>
        <v>4445460</v>
      </c>
      <c r="AU1159" s="1"/>
      <c r="AX1159" s="117"/>
    </row>
    <row r="1160" spans="1:50" ht="14" hidden="1" customHeight="1" outlineLevel="1" x14ac:dyDescent="0.2">
      <c r="A1160" t="s">
        <v>49</v>
      </c>
      <c r="B1160" s="9" t="s">
        <v>33</v>
      </c>
      <c r="C1160" s="1">
        <f t="shared" si="308"/>
        <v>8754</v>
      </c>
      <c r="D1160" s="7">
        <f>IF(N1160&gt;0, RANK(N1160,(N1160:P1160,Q1160:AE1160)),0)</f>
        <v>1</v>
      </c>
      <c r="E1160" s="7">
        <f>IF(O1160&gt;0,RANK(O1160,(N1160:P1160,Q1160:AE1160)),0)</f>
        <v>2</v>
      </c>
      <c r="F1160" s="7">
        <f t="shared" si="309"/>
        <v>0</v>
      </c>
      <c r="G1160" s="1">
        <f t="shared" si="305"/>
        <v>2796</v>
      </c>
      <c r="H1160" s="2">
        <f t="shared" si="306"/>
        <v>0.31939684715558603</v>
      </c>
      <c r="I1160" s="8"/>
      <c r="J1160" s="2">
        <f t="shared" si="310"/>
        <v>0.65901302261823169</v>
      </c>
      <c r="K1160" s="2">
        <f t="shared" si="311"/>
        <v>0.33961617546264566</v>
      </c>
      <c r="L1160" s="2">
        <f t="shared" si="312"/>
        <v>0</v>
      </c>
      <c r="M1160" s="2">
        <f t="shared" si="313"/>
        <v>1.3708019191226439E-3</v>
      </c>
      <c r="N1160" s="53">
        <v>5769</v>
      </c>
      <c r="O1160" s="53">
        <v>2973</v>
      </c>
      <c r="X1160">
        <v>12</v>
      </c>
      <c r="Y1160" s="53"/>
      <c r="Z1160" s="53"/>
      <c r="AA1160" s="53"/>
      <c r="AB1160" s="53"/>
      <c r="AG1160" t="str">
        <f t="shared" si="304"/>
        <v>Narragansett</v>
      </c>
      <c r="AH1160" t="s">
        <v>1845</v>
      </c>
      <c r="AI1160">
        <v>2</v>
      </c>
      <c r="AK1160">
        <v>2</v>
      </c>
      <c r="AL1160" s="91">
        <v>44</v>
      </c>
      <c r="AM1160" s="93">
        <v>9</v>
      </c>
      <c r="AN1160" s="93">
        <v>20</v>
      </c>
      <c r="AO1160" s="96">
        <v>48340</v>
      </c>
      <c r="AP1160" s="96">
        <f t="shared" si="307"/>
        <v>44009</v>
      </c>
      <c r="AQ1160" t="s">
        <v>298</v>
      </c>
      <c r="AR1160">
        <f t="shared" si="314"/>
        <v>4448340</v>
      </c>
      <c r="AU1160" s="1"/>
      <c r="AX1160" s="117"/>
    </row>
    <row r="1161" spans="1:50" ht="14" hidden="1" customHeight="1" outlineLevel="1" x14ac:dyDescent="0.2">
      <c r="A1161" t="s">
        <v>2025</v>
      </c>
      <c r="B1161" s="9" t="s">
        <v>33</v>
      </c>
      <c r="C1161" s="1">
        <f t="shared" si="308"/>
        <v>909</v>
      </c>
      <c r="D1161" s="7">
        <f>IF(N1161&gt;0, RANK(N1161,(N1161:P1161,Q1161:AE1161)),0)</f>
        <v>1</v>
      </c>
      <c r="E1161" s="7">
        <f>IF(O1161&gt;0,RANK(O1161,(N1161:P1161,Q1161:AE1161)),0)</f>
        <v>2</v>
      </c>
      <c r="F1161" s="7">
        <f t="shared" si="309"/>
        <v>0</v>
      </c>
      <c r="G1161" s="1">
        <f t="shared" si="305"/>
        <v>548</v>
      </c>
      <c r="H1161" s="2">
        <f t="shared" si="306"/>
        <v>0.60286028602860287</v>
      </c>
      <c r="I1161" s="8"/>
      <c r="J1161" s="2">
        <f t="shared" si="310"/>
        <v>0.80088008800880084</v>
      </c>
      <c r="K1161" s="2">
        <f t="shared" si="311"/>
        <v>0.19801980198019803</v>
      </c>
      <c r="L1161" s="2">
        <f t="shared" si="312"/>
        <v>0</v>
      </c>
      <c r="M1161" s="2">
        <f t="shared" si="313"/>
        <v>1.1001100110011319E-3</v>
      </c>
      <c r="N1161" s="53">
        <v>728</v>
      </c>
      <c r="O1161" s="53">
        <v>180</v>
      </c>
      <c r="X1161">
        <v>1</v>
      </c>
      <c r="Y1161" s="53"/>
      <c r="Z1161" s="53"/>
      <c r="AA1161" s="53"/>
      <c r="AB1161" s="53"/>
      <c r="AG1161" t="str">
        <f t="shared" si="304"/>
        <v>New Shoreham</v>
      </c>
      <c r="AH1161" t="s">
        <v>1845</v>
      </c>
      <c r="AI1161">
        <v>2</v>
      </c>
      <c r="AK1161">
        <v>2</v>
      </c>
      <c r="AL1161" s="91">
        <v>44</v>
      </c>
      <c r="AM1161" s="93">
        <v>9</v>
      </c>
      <c r="AN1161" s="93">
        <v>22</v>
      </c>
      <c r="AO1161" s="96">
        <v>50500</v>
      </c>
      <c r="AP1161" s="96">
        <f t="shared" si="307"/>
        <v>44009</v>
      </c>
      <c r="AQ1161" t="s">
        <v>298</v>
      </c>
      <c r="AR1161">
        <f t="shared" si="314"/>
        <v>4450500</v>
      </c>
      <c r="AU1161" s="1"/>
      <c r="AX1161" s="117"/>
    </row>
    <row r="1162" spans="1:50" ht="14" hidden="1" customHeight="1" outlineLevel="1" x14ac:dyDescent="0.2">
      <c r="A1162" t="s">
        <v>2083</v>
      </c>
      <c r="B1162" s="9" t="s">
        <v>33</v>
      </c>
      <c r="C1162" s="1">
        <f t="shared" si="308"/>
        <v>10205</v>
      </c>
      <c r="D1162" s="7">
        <f>IF(N1162&gt;0, RANK(N1162,(N1162:P1162,Q1162:AE1162)),0)</f>
        <v>1</v>
      </c>
      <c r="E1162" s="7">
        <f>IF(O1162&gt;0,RANK(O1162,(N1162:P1162,Q1162:AE1162)),0)</f>
        <v>2</v>
      </c>
      <c r="F1162" s="7">
        <f t="shared" si="309"/>
        <v>0</v>
      </c>
      <c r="G1162" s="1">
        <f t="shared" si="305"/>
        <v>5641</v>
      </c>
      <c r="H1162" s="2">
        <f t="shared" si="306"/>
        <v>0.55276825085742287</v>
      </c>
      <c r="I1162" s="8"/>
      <c r="J1162" s="2">
        <f t="shared" si="310"/>
        <v>0.77579617834394909</v>
      </c>
      <c r="K1162" s="2">
        <f t="shared" si="311"/>
        <v>0.22302792748652622</v>
      </c>
      <c r="L1162" s="2">
        <f t="shared" si="312"/>
        <v>0</v>
      </c>
      <c r="M1162" s="2">
        <f t="shared" si="313"/>
        <v>1.1758941695246827E-3</v>
      </c>
      <c r="N1162" s="53">
        <v>7917</v>
      </c>
      <c r="O1162" s="53">
        <v>2276</v>
      </c>
      <c r="X1162">
        <v>12</v>
      </c>
      <c r="Y1162" s="53"/>
      <c r="Z1162" s="53"/>
      <c r="AA1162" s="53"/>
      <c r="AB1162" s="53"/>
      <c r="AG1162" t="str">
        <f t="shared" si="304"/>
        <v>Newport</v>
      </c>
      <c r="AH1162" t="s">
        <v>2083</v>
      </c>
      <c r="AI1162">
        <v>1</v>
      </c>
      <c r="AK1162">
        <v>2</v>
      </c>
      <c r="AL1162" s="91">
        <v>44</v>
      </c>
      <c r="AM1162" s="93">
        <v>5</v>
      </c>
      <c r="AN1162" s="93">
        <v>20</v>
      </c>
      <c r="AO1162" s="96">
        <v>49960</v>
      </c>
      <c r="AP1162" s="96">
        <f t="shared" si="307"/>
        <v>44005</v>
      </c>
      <c r="AQ1162" t="s">
        <v>1921</v>
      </c>
      <c r="AR1162">
        <f t="shared" si="314"/>
        <v>4449960</v>
      </c>
      <c r="AU1162" s="1"/>
      <c r="AX1162" s="117"/>
    </row>
    <row r="1163" spans="1:50" ht="14" hidden="1" customHeight="1" outlineLevel="1" x14ac:dyDescent="0.2">
      <c r="A1163" t="s">
        <v>1915</v>
      </c>
      <c r="B1163" s="9" t="s">
        <v>33</v>
      </c>
      <c r="C1163" s="1">
        <f t="shared" si="308"/>
        <v>17123</v>
      </c>
      <c r="D1163" s="7">
        <f>IF(N1163&gt;0, RANK(N1163,(N1163:P1163,Q1163:AE1163)),0)</f>
        <v>1</v>
      </c>
      <c r="E1163" s="7">
        <f>IF(O1163&gt;0,RANK(O1163,(N1163:P1163,Q1163:AE1163)),0)</f>
        <v>2</v>
      </c>
      <c r="F1163" s="7">
        <f t="shared" si="309"/>
        <v>0</v>
      </c>
      <c r="G1163" s="1">
        <f t="shared" si="305"/>
        <v>5222</v>
      </c>
      <c r="H1163" s="2">
        <f t="shared" si="306"/>
        <v>0.30496992349471469</v>
      </c>
      <c r="I1163" s="8"/>
      <c r="J1163" s="2">
        <f t="shared" si="310"/>
        <v>0.65187175144542431</v>
      </c>
      <c r="K1163" s="2">
        <f t="shared" si="311"/>
        <v>0.34690182795070956</v>
      </c>
      <c r="L1163" s="2">
        <f t="shared" si="312"/>
        <v>0</v>
      </c>
      <c r="M1163" s="2">
        <f t="shared" si="313"/>
        <v>1.2264206038661296E-3</v>
      </c>
      <c r="N1163" s="53">
        <v>11162</v>
      </c>
      <c r="O1163" s="53">
        <v>5940</v>
      </c>
      <c r="X1163">
        <v>21</v>
      </c>
      <c r="Y1163" s="53"/>
      <c r="Z1163" s="53"/>
      <c r="AA1163" s="53"/>
      <c r="AB1163" s="53"/>
      <c r="AG1163" t="str">
        <f t="shared" si="304"/>
        <v>North Kingstown</v>
      </c>
      <c r="AH1163" t="s">
        <v>1845</v>
      </c>
      <c r="AI1163">
        <v>2</v>
      </c>
      <c r="AK1163">
        <v>2</v>
      </c>
      <c r="AL1163" s="91">
        <v>44</v>
      </c>
      <c r="AM1163" s="93">
        <v>9</v>
      </c>
      <c r="AN1163" s="93">
        <v>25</v>
      </c>
      <c r="AO1163" s="96">
        <v>51580</v>
      </c>
      <c r="AP1163" s="96">
        <f t="shared" si="307"/>
        <v>44009</v>
      </c>
      <c r="AQ1163" t="s">
        <v>298</v>
      </c>
      <c r="AR1163">
        <f t="shared" si="314"/>
        <v>4451580</v>
      </c>
      <c r="AU1163" s="1"/>
      <c r="AX1163" s="117"/>
    </row>
    <row r="1164" spans="1:50" ht="14" hidden="1" customHeight="1" outlineLevel="1" x14ac:dyDescent="0.2">
      <c r="A1164" t="s">
        <v>1907</v>
      </c>
      <c r="B1164" s="9" t="s">
        <v>33</v>
      </c>
      <c r="C1164" s="1">
        <f t="shared" si="308"/>
        <v>15910</v>
      </c>
      <c r="D1164" s="7">
        <f>IF(N1164&gt;0, RANK(N1164,(N1164:P1164,Q1164:AE1164)),0)</f>
        <v>1</v>
      </c>
      <c r="E1164" s="7">
        <f>IF(O1164&gt;0,RANK(O1164,(N1164:P1164,Q1164:AE1164)),0)</f>
        <v>2</v>
      </c>
      <c r="F1164" s="7">
        <f t="shared" si="309"/>
        <v>0</v>
      </c>
      <c r="G1164" s="1">
        <f t="shared" si="305"/>
        <v>5268</v>
      </c>
      <c r="H1164" s="2">
        <f t="shared" si="306"/>
        <v>0.33111250785669388</v>
      </c>
      <c r="I1164" s="8"/>
      <c r="J1164" s="2">
        <f t="shared" si="310"/>
        <v>0.66429918290383405</v>
      </c>
      <c r="K1164" s="2">
        <f t="shared" si="311"/>
        <v>0.33318667504714017</v>
      </c>
      <c r="L1164" s="2">
        <f t="shared" si="312"/>
        <v>0</v>
      </c>
      <c r="M1164" s="2">
        <f t="shared" si="313"/>
        <v>2.5141420490257804E-3</v>
      </c>
      <c r="N1164" s="53">
        <v>10569</v>
      </c>
      <c r="O1164" s="53">
        <v>5301</v>
      </c>
      <c r="X1164">
        <v>40</v>
      </c>
      <c r="Y1164" s="53"/>
      <c r="Z1164" s="53"/>
      <c r="AA1164" s="53"/>
      <c r="AB1164" s="53"/>
      <c r="AG1164" t="str">
        <f t="shared" si="304"/>
        <v>North Providence</v>
      </c>
      <c r="AH1164" t="s">
        <v>1495</v>
      </c>
      <c r="AI1164">
        <v>1</v>
      </c>
      <c r="AK1164">
        <v>2</v>
      </c>
      <c r="AL1164" s="91">
        <v>44</v>
      </c>
      <c r="AM1164" s="93">
        <v>7</v>
      </c>
      <c r="AN1164" s="93">
        <v>50</v>
      </c>
      <c r="AO1164" s="96">
        <v>51760</v>
      </c>
      <c r="AP1164" s="96">
        <f t="shared" si="307"/>
        <v>44007</v>
      </c>
      <c r="AQ1164" t="s">
        <v>298</v>
      </c>
      <c r="AR1164">
        <f t="shared" si="314"/>
        <v>4451760</v>
      </c>
      <c r="AU1164" s="1"/>
      <c r="AX1164" s="117"/>
    </row>
    <row r="1165" spans="1:50" ht="14" hidden="1" customHeight="1" outlineLevel="1" x14ac:dyDescent="0.2">
      <c r="A1165" t="s">
        <v>853</v>
      </c>
      <c r="B1165" s="9" t="s">
        <v>33</v>
      </c>
      <c r="C1165" s="1">
        <f t="shared" si="308"/>
        <v>6927</v>
      </c>
      <c r="D1165" s="7">
        <f>IF(N1165&gt;0, RANK(N1165,(N1165:P1165,Q1165:AE1165)),0)</f>
        <v>1</v>
      </c>
      <c r="E1165" s="7">
        <f>IF(O1165&gt;0,RANK(O1165,(N1165:P1165,Q1165:AE1165)),0)</f>
        <v>2</v>
      </c>
      <c r="F1165" s="7">
        <f t="shared" si="309"/>
        <v>0</v>
      </c>
      <c r="G1165" s="1">
        <f t="shared" si="305"/>
        <v>887</v>
      </c>
      <c r="H1165" s="2">
        <f t="shared" si="306"/>
        <v>0.12804966074779847</v>
      </c>
      <c r="I1165" s="8"/>
      <c r="J1165" s="2">
        <f t="shared" si="310"/>
        <v>0.56359174245705213</v>
      </c>
      <c r="K1165" s="2">
        <f t="shared" si="311"/>
        <v>0.43554208170925363</v>
      </c>
      <c r="L1165" s="2">
        <f t="shared" si="312"/>
        <v>0</v>
      </c>
      <c r="M1165" s="2">
        <f t="shared" si="313"/>
        <v>8.6617583369424933E-4</v>
      </c>
      <c r="N1165" s="53">
        <v>3904</v>
      </c>
      <c r="O1165" s="53">
        <v>3017</v>
      </c>
      <c r="X1165">
        <v>6</v>
      </c>
      <c r="Y1165" s="53"/>
      <c r="Z1165" s="53"/>
      <c r="AA1165" s="53"/>
      <c r="AB1165" s="53"/>
      <c r="AG1165" t="str">
        <f t="shared" si="304"/>
        <v>North Smithfield</v>
      </c>
      <c r="AH1165" t="s">
        <v>1495</v>
      </c>
      <c r="AI1165">
        <v>1</v>
      </c>
      <c r="AK1165">
        <v>2</v>
      </c>
      <c r="AL1165" s="91">
        <v>44</v>
      </c>
      <c r="AM1165" s="93">
        <v>7</v>
      </c>
      <c r="AN1165" s="93">
        <v>55</v>
      </c>
      <c r="AO1165" s="96">
        <v>52480</v>
      </c>
      <c r="AP1165" s="96">
        <f t="shared" si="307"/>
        <v>44007</v>
      </c>
      <c r="AQ1165" t="s">
        <v>298</v>
      </c>
      <c r="AR1165">
        <f t="shared" si="314"/>
        <v>4452480</v>
      </c>
      <c r="AU1165" s="1"/>
      <c r="AX1165" s="117"/>
    </row>
    <row r="1166" spans="1:50" ht="14" hidden="1" customHeight="1" outlineLevel="1" x14ac:dyDescent="0.2">
      <c r="A1166" t="s">
        <v>2329</v>
      </c>
      <c r="B1166" s="9" t="s">
        <v>33</v>
      </c>
      <c r="C1166" s="1">
        <f t="shared" si="308"/>
        <v>23616</v>
      </c>
      <c r="D1166" s="7">
        <f>IF(N1166&gt;0, RANK(N1166,(N1166:P1166,Q1166:AE1166)),0)</f>
        <v>1</v>
      </c>
      <c r="E1166" s="7">
        <f>IF(O1166&gt;0,RANK(O1166,(N1166:P1166,Q1166:AE1166)),0)</f>
        <v>2</v>
      </c>
      <c r="F1166" s="7">
        <f t="shared" si="309"/>
        <v>0</v>
      </c>
      <c r="G1166" s="1">
        <f t="shared" si="305"/>
        <v>12791</v>
      </c>
      <c r="H1166" s="2">
        <f t="shared" si="306"/>
        <v>0.5416243224932249</v>
      </c>
      <c r="I1166" s="8"/>
      <c r="J1166" s="2">
        <f t="shared" si="310"/>
        <v>0.76922425474254741</v>
      </c>
      <c r="K1166" s="2">
        <f t="shared" si="311"/>
        <v>0.22759993224932248</v>
      </c>
      <c r="L1166" s="2">
        <f t="shared" si="312"/>
        <v>0</v>
      </c>
      <c r="M1166" s="2">
        <f t="shared" si="313"/>
        <v>3.1758130081301073E-3</v>
      </c>
      <c r="N1166" s="53">
        <v>18166</v>
      </c>
      <c r="O1166" s="53">
        <v>5375</v>
      </c>
      <c r="X1166">
        <v>75</v>
      </c>
      <c r="Y1166" s="53"/>
      <c r="Z1166" s="53"/>
      <c r="AA1166" s="53"/>
      <c r="AB1166" s="53"/>
      <c r="AG1166" t="str">
        <f t="shared" si="304"/>
        <v>Pawtucket</v>
      </c>
      <c r="AH1166" t="s">
        <v>1495</v>
      </c>
      <c r="AI1166">
        <v>1</v>
      </c>
      <c r="AK1166">
        <v>2</v>
      </c>
      <c r="AL1166" s="91">
        <v>44</v>
      </c>
      <c r="AM1166" s="93">
        <v>7</v>
      </c>
      <c r="AN1166" s="93">
        <v>60</v>
      </c>
      <c r="AO1166" s="96">
        <v>54640</v>
      </c>
      <c r="AP1166" s="96">
        <f t="shared" si="307"/>
        <v>44007</v>
      </c>
      <c r="AQ1166" t="s">
        <v>1921</v>
      </c>
      <c r="AR1166">
        <f t="shared" si="314"/>
        <v>4454640</v>
      </c>
      <c r="AU1166" s="1"/>
      <c r="AX1166" s="117"/>
    </row>
    <row r="1167" spans="1:50" ht="14" hidden="1" customHeight="1" outlineLevel="1" x14ac:dyDescent="0.2">
      <c r="A1167" t="s">
        <v>1605</v>
      </c>
      <c r="B1167" s="9" t="s">
        <v>33</v>
      </c>
      <c r="C1167" s="1">
        <f t="shared" si="308"/>
        <v>10565</v>
      </c>
      <c r="D1167" s="7">
        <f>IF(N1167&gt;0, RANK(N1167,(N1167:P1167,Q1167:AE1167)),0)</f>
        <v>1</v>
      </c>
      <c r="E1167" s="7">
        <f>IF(O1167&gt;0,RANK(O1167,(N1167:P1167,Q1167:AE1167)),0)</f>
        <v>2</v>
      </c>
      <c r="F1167" s="7">
        <f t="shared" si="309"/>
        <v>0</v>
      </c>
      <c r="G1167" s="1">
        <f t="shared" si="305"/>
        <v>3422</v>
      </c>
      <c r="H1167" s="2">
        <f t="shared" si="306"/>
        <v>0.32389966871746334</v>
      </c>
      <c r="I1167" s="8"/>
      <c r="J1167" s="2">
        <f t="shared" si="310"/>
        <v>0.66133459536204453</v>
      </c>
      <c r="K1167" s="2">
        <f t="shared" si="311"/>
        <v>0.33743492664458119</v>
      </c>
      <c r="L1167" s="2">
        <f t="shared" si="312"/>
        <v>0</v>
      </c>
      <c r="M1167" s="2">
        <f t="shared" si="313"/>
        <v>1.2304779933742793E-3</v>
      </c>
      <c r="N1167" s="53">
        <v>6987</v>
      </c>
      <c r="O1167" s="53">
        <v>3565</v>
      </c>
      <c r="X1167">
        <v>13</v>
      </c>
      <c r="Y1167" s="53"/>
      <c r="Z1167" s="53"/>
      <c r="AA1167" s="53"/>
      <c r="AB1167" s="53"/>
      <c r="AG1167" t="str">
        <f t="shared" si="304"/>
        <v>Portsmouth</v>
      </c>
      <c r="AH1167" t="s">
        <v>2083</v>
      </c>
      <c r="AI1167">
        <v>1</v>
      </c>
      <c r="AK1167">
        <v>2</v>
      </c>
      <c r="AL1167" s="91">
        <v>44</v>
      </c>
      <c r="AM1167" s="93">
        <v>5</v>
      </c>
      <c r="AN1167" s="93">
        <v>30</v>
      </c>
      <c r="AO1167" s="96">
        <v>57880</v>
      </c>
      <c r="AP1167" s="96">
        <f t="shared" si="307"/>
        <v>44005</v>
      </c>
      <c r="AQ1167" t="s">
        <v>298</v>
      </c>
      <c r="AR1167">
        <f t="shared" si="314"/>
        <v>4457880</v>
      </c>
      <c r="AU1167" s="1"/>
      <c r="AX1167" s="117"/>
    </row>
    <row r="1168" spans="1:50" ht="14" hidden="1" customHeight="1" outlineLevel="1" x14ac:dyDescent="0.2">
      <c r="A1168" t="s">
        <v>1495</v>
      </c>
      <c r="B1168" s="9" t="s">
        <v>33</v>
      </c>
      <c r="C1168" s="1">
        <f t="shared" si="308"/>
        <v>53612</v>
      </c>
      <c r="D1168" s="7">
        <f>IF(N1168&gt;0, RANK(N1168,(N1168:P1168,Q1168:AE1168)),0)</f>
        <v>1</v>
      </c>
      <c r="E1168" s="7">
        <f>IF(O1168&gt;0,RANK(O1168,(N1168:P1168,Q1168:AE1168)),0)</f>
        <v>2</v>
      </c>
      <c r="F1168" s="7">
        <f t="shared" si="309"/>
        <v>0</v>
      </c>
      <c r="G1168" s="1">
        <f t="shared" si="305"/>
        <v>38112</v>
      </c>
      <c r="H1168" s="2">
        <f t="shared" si="306"/>
        <v>0.71088562262180111</v>
      </c>
      <c r="I1168" s="8"/>
      <c r="J1168" s="2">
        <f t="shared" si="310"/>
        <v>0.85380138774901138</v>
      </c>
      <c r="K1168" s="2">
        <f t="shared" si="311"/>
        <v>0.14291576512721033</v>
      </c>
      <c r="L1168" s="2">
        <f t="shared" si="312"/>
        <v>0</v>
      </c>
      <c r="M1168" s="2">
        <f t="shared" si="313"/>
        <v>3.2828471237782986E-3</v>
      </c>
      <c r="N1168" s="53">
        <v>45774</v>
      </c>
      <c r="O1168" s="53">
        <v>7662</v>
      </c>
      <c r="X1168">
        <v>176</v>
      </c>
      <c r="Y1168" s="53"/>
      <c r="Z1168" s="53"/>
      <c r="AA1168" s="53"/>
      <c r="AB1168" s="53"/>
      <c r="AG1168" t="str">
        <f t="shared" si="304"/>
        <v>Providence</v>
      </c>
      <c r="AH1168" t="s">
        <v>1495</v>
      </c>
      <c r="AI1168" s="61"/>
      <c r="AK1168">
        <v>2</v>
      </c>
      <c r="AL1168" s="91">
        <v>44</v>
      </c>
      <c r="AM1168" s="93">
        <v>7</v>
      </c>
      <c r="AN1168" s="93">
        <v>65</v>
      </c>
      <c r="AO1168" s="96">
        <v>59000</v>
      </c>
      <c r="AP1168" s="96">
        <f t="shared" si="307"/>
        <v>44007</v>
      </c>
      <c r="AQ1168" t="s">
        <v>1921</v>
      </c>
      <c r="AR1168">
        <f t="shared" si="314"/>
        <v>4459000</v>
      </c>
      <c r="AU1168" s="1"/>
      <c r="AX1168" s="117"/>
    </row>
    <row r="1169" spans="1:50" ht="14" hidden="1" customHeight="1" outlineLevel="1" x14ac:dyDescent="0.2">
      <c r="A1169" t="s">
        <v>1025</v>
      </c>
      <c r="B1169" s="9" t="s">
        <v>33</v>
      </c>
      <c r="C1169" s="1">
        <f t="shared" si="308"/>
        <v>4656</v>
      </c>
      <c r="D1169" s="7">
        <f>IF(N1169&gt;0, RANK(N1169,(N1169:P1169,Q1169:AE1169)),0)</f>
        <v>1</v>
      </c>
      <c r="E1169" s="7">
        <f>IF(O1169&gt;0,RANK(O1169,(N1169:P1169,Q1169:AE1169)),0)</f>
        <v>2</v>
      </c>
      <c r="F1169" s="7">
        <f t="shared" si="309"/>
        <v>0</v>
      </c>
      <c r="G1169" s="1">
        <f t="shared" si="305"/>
        <v>466</v>
      </c>
      <c r="H1169" s="2">
        <f t="shared" si="306"/>
        <v>0.10008591065292097</v>
      </c>
      <c r="I1169" s="8"/>
      <c r="J1169" s="2">
        <f t="shared" si="310"/>
        <v>0.54918384879725091</v>
      </c>
      <c r="K1169" s="2">
        <f t="shared" si="311"/>
        <v>0.44909793814432991</v>
      </c>
      <c r="L1169" s="2">
        <f t="shared" si="312"/>
        <v>0</v>
      </c>
      <c r="M1169" s="2">
        <f t="shared" si="313"/>
        <v>1.7182130584191824E-3</v>
      </c>
      <c r="N1169" s="53">
        <v>2557</v>
      </c>
      <c r="O1169" s="53">
        <v>2091</v>
      </c>
      <c r="X1169">
        <v>8</v>
      </c>
      <c r="Y1169" s="53"/>
      <c r="Z1169" s="53"/>
      <c r="AA1169" s="53"/>
      <c r="AB1169" s="53"/>
      <c r="AG1169" t="str">
        <f t="shared" si="304"/>
        <v>Richmond</v>
      </c>
      <c r="AH1169" t="s">
        <v>1845</v>
      </c>
      <c r="AI1169">
        <v>2</v>
      </c>
      <c r="AK1169">
        <v>2</v>
      </c>
      <c r="AL1169" s="91">
        <v>44</v>
      </c>
      <c r="AM1169" s="93">
        <v>9</v>
      </c>
      <c r="AN1169" s="93">
        <v>30</v>
      </c>
      <c r="AO1169" s="96">
        <v>61160</v>
      </c>
      <c r="AP1169" s="96">
        <f t="shared" si="307"/>
        <v>44009</v>
      </c>
      <c r="AQ1169" t="s">
        <v>298</v>
      </c>
      <c r="AR1169">
        <f t="shared" si="314"/>
        <v>4461160</v>
      </c>
      <c r="AU1169" s="1"/>
      <c r="AX1169" s="117"/>
    </row>
    <row r="1170" spans="1:50" ht="14" hidden="1" customHeight="1" outlineLevel="1" x14ac:dyDescent="0.2">
      <c r="A1170" t="s">
        <v>498</v>
      </c>
      <c r="B1170" s="9" t="s">
        <v>33</v>
      </c>
      <c r="C1170" s="1">
        <f t="shared" si="308"/>
        <v>6464</v>
      </c>
      <c r="D1170" s="7">
        <f>IF(N1170&gt;0, RANK(N1170,(N1170:P1170,Q1170:AE1170)),0)</f>
        <v>1</v>
      </c>
      <c r="E1170" s="7">
        <f>IF(O1170&gt;0,RANK(O1170,(N1170:P1170,Q1170:AE1170)),0)</f>
        <v>2</v>
      </c>
      <c r="F1170" s="7">
        <f t="shared" si="309"/>
        <v>0</v>
      </c>
      <c r="G1170" s="1">
        <f t="shared" si="305"/>
        <v>44</v>
      </c>
      <c r="H1170" s="2">
        <f t="shared" si="306"/>
        <v>6.8069306930693069E-3</v>
      </c>
      <c r="I1170" s="8"/>
      <c r="J1170" s="2">
        <f t="shared" si="310"/>
        <v>0.50247524752475248</v>
      </c>
      <c r="K1170" s="2">
        <f t="shared" si="311"/>
        <v>0.49566831683168316</v>
      </c>
      <c r="L1170" s="2">
        <f t="shared" si="312"/>
        <v>0</v>
      </c>
      <c r="M1170" s="2">
        <f t="shared" si="313"/>
        <v>1.8564356435643581E-3</v>
      </c>
      <c r="N1170" s="53">
        <v>3248</v>
      </c>
      <c r="O1170" s="53">
        <v>3204</v>
      </c>
      <c r="X1170">
        <v>12</v>
      </c>
      <c r="Y1170" s="53"/>
      <c r="Z1170" s="53"/>
      <c r="AA1170" s="53"/>
      <c r="AB1170" s="53"/>
      <c r="AG1170" t="str">
        <f t="shared" si="304"/>
        <v>Scituate</v>
      </c>
      <c r="AH1170" t="s">
        <v>1495</v>
      </c>
      <c r="AI1170">
        <v>2</v>
      </c>
      <c r="AK1170">
        <v>2</v>
      </c>
      <c r="AL1170" s="91">
        <v>44</v>
      </c>
      <c r="AM1170" s="93">
        <v>7</v>
      </c>
      <c r="AN1170" s="93">
        <v>70</v>
      </c>
      <c r="AO1170" s="96">
        <v>64220</v>
      </c>
      <c r="AP1170" s="96">
        <f t="shared" si="307"/>
        <v>44007</v>
      </c>
      <c r="AQ1170" t="s">
        <v>298</v>
      </c>
      <c r="AR1170">
        <f t="shared" si="314"/>
        <v>4464220</v>
      </c>
      <c r="AU1170" s="1"/>
      <c r="AX1170" s="117"/>
    </row>
    <row r="1171" spans="1:50" ht="14" hidden="1" customHeight="1" outlineLevel="1" x14ac:dyDescent="0.2">
      <c r="A1171" t="s">
        <v>1016</v>
      </c>
      <c r="B1171" s="9" t="s">
        <v>33</v>
      </c>
      <c r="C1171" s="1">
        <f t="shared" si="308"/>
        <v>11146</v>
      </c>
      <c r="D1171" s="7">
        <f>IF(N1171&gt;0, RANK(N1171,(N1171:P1171,Q1171:AE1171)),0)</f>
        <v>1</v>
      </c>
      <c r="E1171" s="7">
        <f>IF(O1171&gt;0,RANK(O1171,(N1171:P1171,Q1171:AE1171)),0)</f>
        <v>2</v>
      </c>
      <c r="F1171" s="7">
        <f t="shared" si="309"/>
        <v>0</v>
      </c>
      <c r="G1171" s="1">
        <f t="shared" si="305"/>
        <v>1769</v>
      </c>
      <c r="H1171" s="2">
        <f t="shared" si="306"/>
        <v>0.15871164543333932</v>
      </c>
      <c r="I1171" s="8"/>
      <c r="J1171" s="2">
        <f t="shared" si="310"/>
        <v>0.57895209043603091</v>
      </c>
      <c r="K1171" s="2">
        <f t="shared" si="311"/>
        <v>0.42024044500269153</v>
      </c>
      <c r="L1171" s="2">
        <f t="shared" si="312"/>
        <v>0</v>
      </c>
      <c r="M1171" s="2">
        <f t="shared" si="313"/>
        <v>8.0746456127755994E-4</v>
      </c>
      <c r="N1171" s="53">
        <v>6453</v>
      </c>
      <c r="O1171" s="53">
        <v>4684</v>
      </c>
      <c r="X1171">
        <v>9</v>
      </c>
      <c r="Y1171" s="53"/>
      <c r="Z1171" s="53"/>
      <c r="AA1171" s="53"/>
      <c r="AB1171" s="53"/>
      <c r="AG1171" t="str">
        <f t="shared" si="304"/>
        <v>Smithfield</v>
      </c>
      <c r="AH1171" t="s">
        <v>1495</v>
      </c>
      <c r="AI1171">
        <v>1</v>
      </c>
      <c r="AK1171">
        <v>2</v>
      </c>
      <c r="AL1171" s="91">
        <v>44</v>
      </c>
      <c r="AM1171" s="93">
        <v>7</v>
      </c>
      <c r="AN1171" s="93">
        <v>75</v>
      </c>
      <c r="AO1171" s="96">
        <v>66200</v>
      </c>
      <c r="AP1171" s="96">
        <f t="shared" si="307"/>
        <v>44007</v>
      </c>
      <c r="AQ1171" t="s">
        <v>298</v>
      </c>
      <c r="AR1171">
        <f t="shared" si="314"/>
        <v>4466200</v>
      </c>
      <c r="AU1171" s="1"/>
      <c r="AX1171" s="117"/>
    </row>
    <row r="1172" spans="1:50" ht="14" hidden="1" customHeight="1" outlineLevel="1" x14ac:dyDescent="0.2">
      <c r="A1172" t="s">
        <v>950</v>
      </c>
      <c r="B1172" s="9" t="s">
        <v>33</v>
      </c>
      <c r="C1172" s="1">
        <f t="shared" si="308"/>
        <v>16182</v>
      </c>
      <c r="D1172" s="7">
        <f>IF(N1172&gt;0, RANK(N1172,(N1172:P1172,Q1172:AE1172)),0)</f>
        <v>1</v>
      </c>
      <c r="E1172" s="7">
        <f>IF(O1172&gt;0,RANK(O1172,(N1172:P1172,Q1172:AE1172)),0)</f>
        <v>2</v>
      </c>
      <c r="F1172" s="7">
        <f t="shared" si="309"/>
        <v>0</v>
      </c>
      <c r="G1172" s="1">
        <f t="shared" si="305"/>
        <v>7085</v>
      </c>
      <c r="H1172" s="2">
        <f t="shared" si="306"/>
        <v>0.43783215918922258</v>
      </c>
      <c r="I1172" s="8"/>
      <c r="J1172" s="2">
        <f t="shared" si="310"/>
        <v>0.71777283401310099</v>
      </c>
      <c r="K1172" s="2">
        <f t="shared" si="311"/>
        <v>0.27994067482387841</v>
      </c>
      <c r="L1172" s="2">
        <f t="shared" si="312"/>
        <v>0</v>
      </c>
      <c r="M1172" s="2">
        <f t="shared" si="313"/>
        <v>2.2864911630205986E-3</v>
      </c>
      <c r="N1172" s="53">
        <v>11615</v>
      </c>
      <c r="O1172" s="53">
        <v>4530</v>
      </c>
      <c r="X1172">
        <v>37</v>
      </c>
      <c r="Y1172" s="53"/>
      <c r="Z1172" s="53"/>
      <c r="AA1172" s="53"/>
      <c r="AB1172" s="53"/>
      <c r="AG1172" t="str">
        <f t="shared" si="304"/>
        <v>South Kingstown</v>
      </c>
      <c r="AH1172" t="s">
        <v>1845</v>
      </c>
      <c r="AI1172">
        <v>2</v>
      </c>
      <c r="AK1172">
        <v>2</v>
      </c>
      <c r="AL1172" s="91">
        <v>44</v>
      </c>
      <c r="AM1172" s="93">
        <v>9</v>
      </c>
      <c r="AN1172" s="93">
        <v>35</v>
      </c>
      <c r="AO1172" s="96">
        <v>67460</v>
      </c>
      <c r="AP1172" s="96">
        <f t="shared" si="307"/>
        <v>44009</v>
      </c>
      <c r="AQ1172" t="s">
        <v>298</v>
      </c>
      <c r="AR1172">
        <f t="shared" si="314"/>
        <v>4467460</v>
      </c>
      <c r="AU1172" s="1"/>
      <c r="AX1172" s="117"/>
    </row>
    <row r="1173" spans="1:50" ht="14" hidden="1" customHeight="1" outlineLevel="1" x14ac:dyDescent="0.2">
      <c r="A1173" t="s">
        <v>1224</v>
      </c>
      <c r="B1173" s="9" t="s">
        <v>33</v>
      </c>
      <c r="C1173" s="1">
        <f t="shared" si="308"/>
        <v>8785</v>
      </c>
      <c r="D1173" s="7">
        <f>IF(N1173&gt;0, RANK(N1173,(N1173:P1173,Q1173:AE1173)),0)</f>
        <v>1</v>
      </c>
      <c r="E1173" s="7">
        <f>IF(O1173&gt;0,RANK(O1173,(N1173:P1173,Q1173:AE1173)),0)</f>
        <v>2</v>
      </c>
      <c r="F1173" s="7">
        <f t="shared" si="309"/>
        <v>0</v>
      </c>
      <c r="G1173" s="1">
        <f t="shared" si="305"/>
        <v>1984</v>
      </c>
      <c r="H1173" s="2">
        <f t="shared" si="306"/>
        <v>0.22583949914627205</v>
      </c>
      <c r="I1173" s="8"/>
      <c r="J1173" s="2">
        <f t="shared" si="310"/>
        <v>0.61240751280591921</v>
      </c>
      <c r="K1173" s="2">
        <f t="shared" si="311"/>
        <v>0.3865680136596471</v>
      </c>
      <c r="L1173" s="2">
        <f t="shared" si="312"/>
        <v>0</v>
      </c>
      <c r="M1173" s="2">
        <f t="shared" si="313"/>
        <v>1.0244735344336897E-3</v>
      </c>
      <c r="N1173" s="53">
        <v>5380</v>
      </c>
      <c r="O1173" s="53">
        <v>3396</v>
      </c>
      <c r="X1173">
        <v>9</v>
      </c>
      <c r="Y1173" s="53"/>
      <c r="Z1173" s="53"/>
      <c r="AA1173" s="53"/>
      <c r="AB1173" s="53"/>
      <c r="AG1173" t="str">
        <f t="shared" si="304"/>
        <v>Tiverton</v>
      </c>
      <c r="AH1173" t="s">
        <v>2083</v>
      </c>
      <c r="AI1173">
        <v>1</v>
      </c>
      <c r="AK1173">
        <v>2</v>
      </c>
      <c r="AL1173" s="91">
        <v>44</v>
      </c>
      <c r="AM1173" s="93">
        <v>5</v>
      </c>
      <c r="AN1173" s="93">
        <v>35</v>
      </c>
      <c r="AO1173" s="96">
        <v>70880</v>
      </c>
      <c r="AP1173" s="96">
        <f t="shared" si="307"/>
        <v>44005</v>
      </c>
      <c r="AQ1173" t="s">
        <v>298</v>
      </c>
      <c r="AR1173">
        <f t="shared" si="314"/>
        <v>4470880</v>
      </c>
      <c r="AU1173" s="1"/>
      <c r="AX1173" s="117"/>
    </row>
    <row r="1174" spans="1:50" ht="14" hidden="1" customHeight="1" outlineLevel="1" x14ac:dyDescent="0.2">
      <c r="A1174" t="s">
        <v>1665</v>
      </c>
      <c r="B1174" s="9" t="s">
        <v>33</v>
      </c>
      <c r="C1174" s="1">
        <f t="shared" si="308"/>
        <v>5653</v>
      </c>
      <c r="D1174" s="7">
        <f>IF(N1174&gt;0, RANK(N1174,(N1174:P1174,Q1174:AE1174)),0)</f>
        <v>1</v>
      </c>
      <c r="E1174" s="7">
        <f>IF(O1174&gt;0,RANK(O1174,(N1174:P1174,Q1174:AE1174)),0)</f>
        <v>2</v>
      </c>
      <c r="F1174" s="7">
        <f t="shared" si="309"/>
        <v>0</v>
      </c>
      <c r="G1174" s="1">
        <f t="shared" si="305"/>
        <v>1989</v>
      </c>
      <c r="H1174" s="2">
        <f t="shared" si="306"/>
        <v>0.35184857597735714</v>
      </c>
      <c r="I1174" s="8"/>
      <c r="J1174" s="2">
        <f t="shared" si="310"/>
        <v>0.67503980187511059</v>
      </c>
      <c r="K1174" s="2">
        <f t="shared" si="311"/>
        <v>0.3231912258977534</v>
      </c>
      <c r="L1174" s="2">
        <f t="shared" si="312"/>
        <v>0</v>
      </c>
      <c r="M1174" s="2">
        <f t="shared" si="313"/>
        <v>1.768972227136012E-3</v>
      </c>
      <c r="N1174" s="53">
        <v>3816</v>
      </c>
      <c r="O1174" s="53">
        <v>1827</v>
      </c>
      <c r="X1174">
        <v>10</v>
      </c>
      <c r="Y1174" s="53"/>
      <c r="Z1174" s="53"/>
      <c r="AA1174" s="53"/>
      <c r="AB1174" s="53"/>
      <c r="AG1174" t="str">
        <f t="shared" si="304"/>
        <v>Warren</v>
      </c>
      <c r="AH1174" t="s">
        <v>1961</v>
      </c>
      <c r="AI1174">
        <v>1</v>
      </c>
      <c r="AK1174">
        <v>2</v>
      </c>
      <c r="AL1174" s="91">
        <v>44</v>
      </c>
      <c r="AM1174" s="93">
        <v>1</v>
      </c>
      <c r="AN1174" s="93">
        <v>15</v>
      </c>
      <c r="AO1174" s="96">
        <v>73760</v>
      </c>
      <c r="AP1174" s="96">
        <f t="shared" si="307"/>
        <v>44001</v>
      </c>
      <c r="AQ1174" t="s">
        <v>298</v>
      </c>
      <c r="AR1174">
        <f t="shared" si="314"/>
        <v>4473760</v>
      </c>
      <c r="AU1174" s="1"/>
      <c r="AX1174" s="117"/>
    </row>
    <row r="1175" spans="1:50" ht="14" hidden="1" customHeight="1" outlineLevel="1" x14ac:dyDescent="0.2">
      <c r="A1175" t="s">
        <v>803</v>
      </c>
      <c r="B1175" s="9" t="s">
        <v>33</v>
      </c>
      <c r="C1175" s="1">
        <f t="shared" si="308"/>
        <v>45067</v>
      </c>
      <c r="D1175" s="7">
        <f>IF(N1175&gt;0, RANK(N1175,(N1175:P1175,Q1175:AE1175)),0)</f>
        <v>1</v>
      </c>
      <c r="E1175" s="7">
        <f>IF(O1175&gt;0,RANK(O1175,(N1175:P1175,Q1175:AE1175)),0)</f>
        <v>2</v>
      </c>
      <c r="F1175" s="7">
        <f t="shared" si="309"/>
        <v>0</v>
      </c>
      <c r="G1175" s="1">
        <f t="shared" si="305"/>
        <v>12427</v>
      </c>
      <c r="H1175" s="2">
        <f t="shared" si="306"/>
        <v>0.2757450018860807</v>
      </c>
      <c r="I1175" s="8"/>
      <c r="J1175" s="2">
        <f t="shared" si="310"/>
        <v>0.63727339294827701</v>
      </c>
      <c r="K1175" s="2">
        <f t="shared" si="311"/>
        <v>0.36152839106219631</v>
      </c>
      <c r="L1175" s="2">
        <f t="shared" si="312"/>
        <v>0</v>
      </c>
      <c r="M1175" s="2">
        <f t="shared" si="313"/>
        <v>1.1982159895266853E-3</v>
      </c>
      <c r="N1175" s="53">
        <v>28720</v>
      </c>
      <c r="O1175" s="53">
        <v>16293</v>
      </c>
      <c r="X1175">
        <v>54</v>
      </c>
      <c r="Y1175" s="53"/>
      <c r="Z1175" s="53"/>
      <c r="AA1175" s="53"/>
      <c r="AB1175" s="53"/>
      <c r="AG1175" t="str">
        <f t="shared" si="304"/>
        <v>Warwick</v>
      </c>
      <c r="AH1175" t="s">
        <v>2158</v>
      </c>
      <c r="AI1175">
        <v>2</v>
      </c>
      <c r="AK1175">
        <v>2</v>
      </c>
      <c r="AL1175" s="91">
        <v>44</v>
      </c>
      <c r="AM1175" s="93">
        <v>3</v>
      </c>
      <c r="AN1175" s="93">
        <v>15</v>
      </c>
      <c r="AO1175" s="96">
        <v>74300</v>
      </c>
      <c r="AP1175" s="96">
        <f t="shared" si="307"/>
        <v>44003</v>
      </c>
      <c r="AQ1175" t="s">
        <v>1921</v>
      </c>
      <c r="AR1175">
        <f t="shared" si="314"/>
        <v>4474300</v>
      </c>
      <c r="AU1175" s="1"/>
      <c r="AX1175" s="117"/>
    </row>
    <row r="1176" spans="1:50" ht="14" hidden="1" customHeight="1" outlineLevel="1" x14ac:dyDescent="0.2">
      <c r="A1176" t="s">
        <v>2400</v>
      </c>
      <c r="B1176" s="9" t="s">
        <v>33</v>
      </c>
      <c r="C1176" s="1">
        <f t="shared" si="308"/>
        <v>3867</v>
      </c>
      <c r="D1176" s="7">
        <f>IF(N1176&gt;0, RANK(N1176,(N1176:P1176,Q1176:AE1176)),0)</f>
        <v>2</v>
      </c>
      <c r="E1176" s="7">
        <f>IF(O1176&gt;0,RANK(O1176,(N1176:P1176,Q1176:AE1176)),0)</f>
        <v>1</v>
      </c>
      <c r="F1176" s="7">
        <f t="shared" si="309"/>
        <v>0</v>
      </c>
      <c r="G1176" s="1">
        <f t="shared" si="305"/>
        <v>52</v>
      </c>
      <c r="H1176" s="2">
        <f t="shared" si="306"/>
        <v>1.3447116627876907E-2</v>
      </c>
      <c r="I1176" s="8"/>
      <c r="J1176" s="2">
        <f t="shared" si="310"/>
        <v>0.49288854409102661</v>
      </c>
      <c r="K1176" s="2">
        <f t="shared" si="311"/>
        <v>0.50633566071890357</v>
      </c>
      <c r="L1176" s="2">
        <f t="shared" si="312"/>
        <v>0</v>
      </c>
      <c r="M1176" s="2">
        <f t="shared" si="313"/>
        <v>7.7579519006976128E-4</v>
      </c>
      <c r="N1176" s="53">
        <v>1906</v>
      </c>
      <c r="O1176" s="53">
        <v>1958</v>
      </c>
      <c r="X1176">
        <v>3</v>
      </c>
      <c r="Y1176" s="53"/>
      <c r="Z1176" s="53"/>
      <c r="AA1176" s="53"/>
      <c r="AB1176" s="53"/>
      <c r="AG1176" t="str">
        <f t="shared" si="304"/>
        <v>West Greenwich</v>
      </c>
      <c r="AH1176" t="s">
        <v>2158</v>
      </c>
      <c r="AI1176">
        <v>2</v>
      </c>
      <c r="AK1176">
        <v>2</v>
      </c>
      <c r="AL1176" s="91">
        <v>44</v>
      </c>
      <c r="AM1176" s="93">
        <v>3</v>
      </c>
      <c r="AN1176" s="93">
        <v>20</v>
      </c>
      <c r="AO1176" s="96">
        <v>77720</v>
      </c>
      <c r="AP1176" s="96">
        <f t="shared" si="307"/>
        <v>44003</v>
      </c>
      <c r="AQ1176" t="s">
        <v>298</v>
      </c>
      <c r="AR1176">
        <f t="shared" si="314"/>
        <v>4477720</v>
      </c>
      <c r="AU1176" s="1"/>
      <c r="AX1176" s="117"/>
    </row>
    <row r="1177" spans="1:50" ht="14" hidden="1" customHeight="1" outlineLevel="1" x14ac:dyDescent="0.2">
      <c r="A1177" t="s">
        <v>2433</v>
      </c>
      <c r="B1177" s="9" t="s">
        <v>33</v>
      </c>
      <c r="C1177" s="1">
        <f t="shared" si="308"/>
        <v>13490</v>
      </c>
      <c r="D1177" s="7">
        <f>IF(N1177&gt;0, RANK(N1177,(N1177:P1177,Q1177:AE1177)),0)</f>
        <v>1</v>
      </c>
      <c r="E1177" s="7">
        <f>IF(O1177&gt;0,RANK(O1177,(N1177:P1177,Q1177:AE1177)),0)</f>
        <v>2</v>
      </c>
      <c r="F1177" s="7">
        <f t="shared" si="309"/>
        <v>0</v>
      </c>
      <c r="G1177" s="1">
        <f t="shared" si="305"/>
        <v>3030</v>
      </c>
      <c r="H1177" s="2">
        <f t="shared" si="306"/>
        <v>0.2246108228317272</v>
      </c>
      <c r="I1177" s="8"/>
      <c r="J1177" s="2">
        <f t="shared" si="310"/>
        <v>0.61178650852483318</v>
      </c>
      <c r="K1177" s="2">
        <f t="shared" si="311"/>
        <v>0.38717568569310601</v>
      </c>
      <c r="L1177" s="2">
        <f t="shared" si="312"/>
        <v>0</v>
      </c>
      <c r="M1177" s="2">
        <f t="shared" si="313"/>
        <v>1.0378057820608078E-3</v>
      </c>
      <c r="N1177" s="53">
        <v>8253</v>
      </c>
      <c r="O1177" s="53">
        <v>5223</v>
      </c>
      <c r="X1177">
        <v>14</v>
      </c>
      <c r="Y1177" s="53"/>
      <c r="Z1177" s="53"/>
      <c r="AA1177" s="53"/>
      <c r="AB1177" s="53"/>
      <c r="AG1177" t="str">
        <f t="shared" si="304"/>
        <v>West Warwick</v>
      </c>
      <c r="AH1177" t="s">
        <v>2158</v>
      </c>
      <c r="AI1177">
        <v>2</v>
      </c>
      <c r="AK1177">
        <v>2</v>
      </c>
      <c r="AL1177" s="91">
        <v>44</v>
      </c>
      <c r="AM1177" s="93">
        <v>3</v>
      </c>
      <c r="AN1177" s="93">
        <v>25</v>
      </c>
      <c r="AO1177" s="96">
        <v>78440</v>
      </c>
      <c r="AP1177" s="96">
        <f t="shared" si="307"/>
        <v>44003</v>
      </c>
      <c r="AQ1177" t="s">
        <v>298</v>
      </c>
      <c r="AR1177">
        <f t="shared" si="314"/>
        <v>4478440</v>
      </c>
      <c r="AU1177" s="1"/>
      <c r="AX1177" s="117"/>
    </row>
    <row r="1178" spans="1:50" ht="14" hidden="1" customHeight="1" outlineLevel="1" x14ac:dyDescent="0.2">
      <c r="A1178" t="s">
        <v>2149</v>
      </c>
      <c r="B1178" s="9" t="s">
        <v>33</v>
      </c>
      <c r="C1178" s="1">
        <f t="shared" si="308"/>
        <v>12278</v>
      </c>
      <c r="D1178" s="7">
        <f>IF(N1178&gt;0, RANK(N1178,(N1178:P1178,Q1178:AE1178)),0)</f>
        <v>1</v>
      </c>
      <c r="E1178" s="7">
        <f>IF(O1178&gt;0,RANK(O1178,(N1178:P1178,Q1178:AE1178)),0)</f>
        <v>2</v>
      </c>
      <c r="F1178" s="7">
        <f t="shared" si="309"/>
        <v>0</v>
      </c>
      <c r="G1178" s="1">
        <f t="shared" si="305"/>
        <v>2985</v>
      </c>
      <c r="H1178" s="2">
        <f t="shared" si="306"/>
        <v>0.24311777162404299</v>
      </c>
      <c r="I1178" s="8"/>
      <c r="J1178" s="2">
        <f t="shared" si="310"/>
        <v>0.62111093011891183</v>
      </c>
      <c r="K1178" s="2">
        <f t="shared" si="311"/>
        <v>0.37799315849486886</v>
      </c>
      <c r="L1178" s="2">
        <f t="shared" si="312"/>
        <v>0</v>
      </c>
      <c r="M1178" s="2">
        <f t="shared" si="313"/>
        <v>8.9591138621930577E-4</v>
      </c>
      <c r="N1178" s="53">
        <v>7626</v>
      </c>
      <c r="O1178" s="53">
        <v>4641</v>
      </c>
      <c r="X1178">
        <v>11</v>
      </c>
      <c r="Y1178" s="53"/>
      <c r="Z1178" s="53"/>
      <c r="AA1178" s="53"/>
      <c r="AB1178" s="53"/>
      <c r="AG1178" t="str">
        <f t="shared" si="304"/>
        <v>Westerly</v>
      </c>
      <c r="AH1178" t="s">
        <v>1845</v>
      </c>
      <c r="AI1178">
        <v>2</v>
      </c>
      <c r="AK1178">
        <v>2</v>
      </c>
      <c r="AL1178" s="91">
        <v>44</v>
      </c>
      <c r="AM1178" s="93">
        <v>9</v>
      </c>
      <c r="AN1178" s="93">
        <v>40</v>
      </c>
      <c r="AO1178" s="96">
        <v>77000</v>
      </c>
      <c r="AP1178" s="96">
        <f t="shared" si="307"/>
        <v>44009</v>
      </c>
      <c r="AQ1178" t="s">
        <v>298</v>
      </c>
      <c r="AR1178">
        <f t="shared" si="314"/>
        <v>4477000</v>
      </c>
      <c r="AU1178" s="1"/>
      <c r="AX1178" s="117"/>
    </row>
    <row r="1179" spans="1:50" ht="14" hidden="1" customHeight="1" outlineLevel="1" x14ac:dyDescent="0.2">
      <c r="A1179" t="s">
        <v>2305</v>
      </c>
      <c r="B1179" s="9" t="s">
        <v>33</v>
      </c>
      <c r="C1179" s="1">
        <f>SUM(N1179:AE1179)</f>
        <v>12576</v>
      </c>
      <c r="D1179" s="7">
        <f>IF(N1179&gt;0, RANK(N1179,(N1179:P1179,Q1179:AE1179)),0)</f>
        <v>1</v>
      </c>
      <c r="E1179" s="7">
        <f>IF(O1179&gt;0,RANK(O1179,(N1179:P1179,Q1179:AE1179)),0)</f>
        <v>2</v>
      </c>
      <c r="F1179" s="7">
        <f>IF(P1179&gt;0,RANK(P1179,(N1179:AE1179)),0)</f>
        <v>0</v>
      </c>
      <c r="G1179" s="1">
        <f>IF(C1179&gt;0,MAX(N1179:P1179)-LARGE(N1179:P1179,2),0)</f>
        <v>3185</v>
      </c>
      <c r="H1179" s="2">
        <f>IF(C1179&gt;0,G1179/C1179,0)</f>
        <v>0.25326017811704837</v>
      </c>
      <c r="I1179" s="8"/>
      <c r="J1179" s="2">
        <f>IF(C1179=0,"-",N1179/C1179)</f>
        <v>0.62579516539440205</v>
      </c>
      <c r="K1179" s="2">
        <f>IF(C1179=0,"-",O1179/C1179)</f>
        <v>0.37253498727735368</v>
      </c>
      <c r="L1179" s="2">
        <f>IF(C1179=0,"-",P1179/C1179)</f>
        <v>0</v>
      </c>
      <c r="M1179" s="2">
        <f>IF(C1179=0,"-",(1-J1179-K1179-L1179))</f>
        <v>1.6698473282442672E-3</v>
      </c>
      <c r="N1179" s="53">
        <v>7870</v>
      </c>
      <c r="O1179" s="53">
        <v>4685</v>
      </c>
      <c r="X1179">
        <v>21</v>
      </c>
      <c r="Y1179" s="53"/>
      <c r="Z1179" s="53"/>
      <c r="AA1179" s="53"/>
      <c r="AB1179" s="53"/>
      <c r="AG1179" t="str">
        <f>A1179</f>
        <v>Woonsocket</v>
      </c>
      <c r="AH1179" t="s">
        <v>1495</v>
      </c>
      <c r="AI1179">
        <v>1</v>
      </c>
      <c r="AK1179">
        <v>2</v>
      </c>
      <c r="AL1179" s="91">
        <v>44</v>
      </c>
      <c r="AM1179" s="93">
        <v>7</v>
      </c>
      <c r="AN1179" s="93">
        <v>80</v>
      </c>
      <c r="AO1179" s="96">
        <v>80780</v>
      </c>
      <c r="AP1179" s="96">
        <f>AL1179*1000+AM1179</f>
        <v>44007</v>
      </c>
      <c r="AQ1179" t="s">
        <v>1921</v>
      </c>
      <c r="AR1179">
        <f>AL1179*100000+AO1179</f>
        <v>4480780</v>
      </c>
      <c r="AU1179" s="1"/>
      <c r="AX1179" s="117"/>
    </row>
    <row r="1180" spans="1:50" ht="14" hidden="1" customHeight="1" outlineLevel="1" x14ac:dyDescent="0.2">
      <c r="A1180" t="s">
        <v>2599</v>
      </c>
      <c r="B1180" s="9" t="s">
        <v>33</v>
      </c>
      <c r="C1180" s="1">
        <f t="shared" si="308"/>
        <v>1228</v>
      </c>
      <c r="D1180" s="7">
        <f>IF(N1180&gt;0, RANK(N1180,(N1180:P1180,Q1180:AE1180)),0)</f>
        <v>1</v>
      </c>
      <c r="E1180" s="7">
        <f>IF(O1180&gt;0,RANK(O1180,(N1180:P1180,Q1180:AE1180)),0)</f>
        <v>2</v>
      </c>
      <c r="F1180" s="7">
        <f t="shared" si="309"/>
        <v>0</v>
      </c>
      <c r="G1180" s="1">
        <f t="shared" si="305"/>
        <v>1066</v>
      </c>
      <c r="H1180" s="2">
        <f t="shared" si="306"/>
        <v>0.86807817589576552</v>
      </c>
      <c r="I1180" s="8"/>
      <c r="J1180" s="2">
        <f t="shared" si="310"/>
        <v>0.93403908794788271</v>
      </c>
      <c r="K1180" s="2">
        <f t="shared" si="311"/>
        <v>6.5960912052117265E-2</v>
      </c>
      <c r="L1180" s="2">
        <f t="shared" si="312"/>
        <v>0</v>
      </c>
      <c r="M1180" s="2">
        <f t="shared" si="313"/>
        <v>2.7755575615628914E-17</v>
      </c>
      <c r="N1180" s="53">
        <v>1147</v>
      </c>
      <c r="O1180" s="53">
        <v>81</v>
      </c>
      <c r="X1180">
        <v>0</v>
      </c>
      <c r="Y1180" s="53"/>
      <c r="Z1180" s="53"/>
      <c r="AA1180" s="53"/>
      <c r="AB1180" s="53"/>
      <c r="AG1180" t="s">
        <v>2599</v>
      </c>
      <c r="AH1180" t="s">
        <v>2599</v>
      </c>
      <c r="AK1180">
        <v>2</v>
      </c>
      <c r="AL1180" s="91">
        <v>44</v>
      </c>
      <c r="AM1180" s="93">
        <v>99</v>
      </c>
      <c r="AO1180" s="96">
        <v>99000</v>
      </c>
      <c r="AP1180" s="96">
        <f t="shared" si="307"/>
        <v>44099</v>
      </c>
      <c r="AQ1180" t="s">
        <v>2599</v>
      </c>
      <c r="AR1180">
        <f t="shared" si="314"/>
        <v>4499000</v>
      </c>
      <c r="AU1180" s="1"/>
      <c r="AX1180" s="117"/>
    </row>
    <row r="1181" spans="1:50" ht="14" customHeight="1" collapsed="1" x14ac:dyDescent="0.2">
      <c r="A1181" t="s">
        <v>1449</v>
      </c>
      <c r="B1181" s="9" t="s">
        <v>2397</v>
      </c>
      <c r="C1181" s="1">
        <f t="shared" si="308"/>
        <v>494262</v>
      </c>
      <c r="D1181" s="7">
        <f>IF(N1181&gt;0, RANK(N1181,(N1181:P1181,Q1181:AE1181)),0)</f>
        <v>1</v>
      </c>
      <c r="E1181" s="7">
        <f>IF(O1181&gt;0,RANK(O1181,(N1181:P1181,Q1181:AE1181)),0)</f>
        <v>2</v>
      </c>
      <c r="F1181" s="7">
        <f t="shared" si="309"/>
        <v>0</v>
      </c>
      <c r="G1181" s="1">
        <f t="shared" si="305"/>
        <v>163719</v>
      </c>
      <c r="H1181" s="2">
        <f t="shared" si="306"/>
        <v>0.33123930223241926</v>
      </c>
      <c r="I1181" s="8"/>
      <c r="J1181" s="2">
        <f t="shared" si="310"/>
        <v>0.66477698062970647</v>
      </c>
      <c r="K1181" s="2">
        <f t="shared" si="311"/>
        <v>0.33353767839728726</v>
      </c>
      <c r="L1181" s="2">
        <f t="shared" si="312"/>
        <v>0</v>
      </c>
      <c r="M1181" s="2">
        <f t="shared" si="313"/>
        <v>1.6853409730062663E-3</v>
      </c>
      <c r="N1181" s="53">
        <f>SUM(N1141:N1180)</f>
        <v>328574</v>
      </c>
      <c r="O1181" s="53">
        <f>SUM(O1141:O1180)</f>
        <v>164855</v>
      </c>
      <c r="X1181" s="53">
        <f>SUM(X1141:X1180)</f>
        <v>833</v>
      </c>
      <c r="Y1181" s="53"/>
      <c r="Z1181" s="53"/>
      <c r="AA1181" s="53"/>
      <c r="AB1181" s="53"/>
      <c r="AG1181" t="str">
        <f>A1181</f>
        <v>Rhode Island</v>
      </c>
      <c r="AK1181">
        <v>2</v>
      </c>
      <c r="AL1181" s="91">
        <v>44</v>
      </c>
      <c r="AP1181" s="91">
        <v>44</v>
      </c>
      <c r="AQ1181" t="s">
        <v>2154</v>
      </c>
      <c r="AR1181" s="91">
        <v>44</v>
      </c>
      <c r="AS1181" s="1">
        <f>SUM(AS1141:AS1180)</f>
        <v>0</v>
      </c>
      <c r="AT1181" s="1">
        <f>SUM(AT1141:AT1180)</f>
        <v>0</v>
      </c>
      <c r="AU1181" s="1"/>
      <c r="AX1181" s="117"/>
    </row>
    <row r="1182" spans="1:50" ht="14" customHeight="1" x14ac:dyDescent="0.2">
      <c r="B1182" s="9"/>
      <c r="C1182" s="1"/>
      <c r="D1182" s="7"/>
      <c r="E1182" s="7"/>
      <c r="F1182" s="7"/>
      <c r="G1182" s="1"/>
      <c r="J1182" s="2"/>
      <c r="K1182" s="2"/>
      <c r="L1182" s="2"/>
      <c r="M1182" s="2"/>
      <c r="AX1182" s="117"/>
    </row>
    <row r="1183" spans="1:50" ht="14" customHeight="1" x14ac:dyDescent="0.2">
      <c r="B1183" s="9"/>
      <c r="C1183" s="9"/>
      <c r="AX1183" s="117"/>
    </row>
    <row r="1184" spans="1:50" ht="14" customHeight="1" x14ac:dyDescent="0.2">
      <c r="A1184" s="52" t="s">
        <v>995</v>
      </c>
      <c r="AX1184" s="117"/>
    </row>
    <row r="1185" spans="1:50" ht="14" hidden="1" customHeight="1" outlineLevel="1" x14ac:dyDescent="0.2">
      <c r="A1185" s="52" t="s">
        <v>941</v>
      </c>
      <c r="J1185" s="2"/>
      <c r="K1185" s="2"/>
      <c r="L1185" s="2"/>
      <c r="M1185" s="2"/>
      <c r="AX1185" s="117"/>
    </row>
    <row r="1186" spans="1:50" ht="14" hidden="1" customHeight="1" outlineLevel="1" x14ac:dyDescent="0.2">
      <c r="A1186" t="s">
        <v>2056</v>
      </c>
      <c r="B1186" s="9"/>
      <c r="C1186" s="1"/>
      <c r="D1186" s="7"/>
      <c r="E1186" s="7"/>
      <c r="F1186" s="7"/>
      <c r="G1186" s="1"/>
      <c r="I1186" s="8"/>
      <c r="J1186" s="2"/>
      <c r="K1186" s="2"/>
      <c r="L1186" s="2"/>
      <c r="M1186" s="2"/>
      <c r="Y1186" s="53"/>
      <c r="Z1186" s="53"/>
      <c r="AA1186" s="53"/>
      <c r="AB1186" s="53"/>
      <c r="AG1186" t="str">
        <f t="shared" ref="AG1186:AG1203" si="315">A1186</f>
        <v>Atkinson and Gilmanton Academy Grant</v>
      </c>
      <c r="AH1186" t="s">
        <v>872</v>
      </c>
      <c r="AI1186">
        <v>2</v>
      </c>
      <c r="AJ1186" s="7"/>
      <c r="AK1186" s="7"/>
      <c r="AL1186" s="91">
        <v>33</v>
      </c>
      <c r="AM1186" s="93">
        <v>7</v>
      </c>
      <c r="AN1186" s="93">
        <v>5</v>
      </c>
      <c r="AO1186" s="96">
        <v>2420</v>
      </c>
      <c r="AP1186" s="96">
        <f t="shared" ref="AP1186:AP1237" si="316">AL1186*1000+AM1186</f>
        <v>33007</v>
      </c>
      <c r="AQ1186" t="s">
        <v>1367</v>
      </c>
      <c r="AX1186" s="117"/>
    </row>
    <row r="1187" spans="1:50" ht="14" hidden="1" customHeight="1" outlineLevel="1" x14ac:dyDescent="0.2">
      <c r="A1187" t="s">
        <v>261</v>
      </c>
      <c r="B1187" s="9"/>
      <c r="C1187" s="1"/>
      <c r="D1187" s="7"/>
      <c r="E1187" s="7"/>
      <c r="F1187" s="7"/>
      <c r="G1187" s="1"/>
      <c r="I1187" s="8"/>
      <c r="J1187" s="2"/>
      <c r="K1187" s="2"/>
      <c r="L1187" s="2"/>
      <c r="M1187" s="2"/>
      <c r="Y1187" s="53"/>
      <c r="Z1187" s="53"/>
      <c r="AA1187" s="53"/>
      <c r="AB1187" s="53"/>
      <c r="AG1187" t="str">
        <f t="shared" si="315"/>
        <v>Beans Grant</v>
      </c>
      <c r="AH1187" t="s">
        <v>872</v>
      </c>
      <c r="AI1187">
        <v>2</v>
      </c>
      <c r="AJ1187" s="7"/>
      <c r="AK1187" s="7"/>
      <c r="AL1187" s="91">
        <v>33</v>
      </c>
      <c r="AM1187" s="93">
        <v>7</v>
      </c>
      <c r="AN1187" s="93">
        <v>10</v>
      </c>
      <c r="AO1187" s="96">
        <v>4100</v>
      </c>
      <c r="AP1187" s="96">
        <f t="shared" si="316"/>
        <v>33007</v>
      </c>
      <c r="AQ1187" t="s">
        <v>1367</v>
      </c>
      <c r="AX1187" s="117"/>
    </row>
    <row r="1188" spans="1:50" ht="14" hidden="1" customHeight="1" outlineLevel="1" x14ac:dyDescent="0.2">
      <c r="A1188" t="s">
        <v>2245</v>
      </c>
      <c r="B1188" s="9"/>
      <c r="C1188" s="1"/>
      <c r="D1188" s="7"/>
      <c r="E1188" s="7"/>
      <c r="F1188" s="7"/>
      <c r="G1188" s="1"/>
      <c r="I1188" s="8"/>
      <c r="J1188" s="2"/>
      <c r="K1188" s="2"/>
      <c r="L1188" s="2"/>
      <c r="M1188" s="2"/>
      <c r="Y1188" s="53"/>
      <c r="Z1188" s="53"/>
      <c r="AA1188" s="53"/>
      <c r="AB1188" s="53"/>
      <c r="AG1188" t="str">
        <f t="shared" si="315"/>
        <v>Beans Purchase</v>
      </c>
      <c r="AH1188" t="s">
        <v>872</v>
      </c>
      <c r="AI1188">
        <v>2</v>
      </c>
      <c r="AJ1188" s="7"/>
      <c r="AK1188" s="7"/>
      <c r="AL1188" s="91">
        <v>33</v>
      </c>
      <c r="AM1188" s="93">
        <v>7</v>
      </c>
      <c r="AN1188" s="93">
        <v>15</v>
      </c>
      <c r="AO1188" s="96">
        <v>4260</v>
      </c>
      <c r="AP1188" s="96">
        <f t="shared" si="316"/>
        <v>33007</v>
      </c>
      <c r="AQ1188" t="s">
        <v>2311</v>
      </c>
      <c r="AX1188" s="117"/>
    </row>
    <row r="1189" spans="1:50" ht="14" hidden="1" customHeight="1" outlineLevel="1" x14ac:dyDescent="0.2">
      <c r="A1189" t="s">
        <v>90</v>
      </c>
      <c r="B1189" s="9"/>
      <c r="C1189" s="1"/>
      <c r="D1189" s="7"/>
      <c r="E1189" s="7"/>
      <c r="F1189" s="7"/>
      <c r="G1189" s="1"/>
      <c r="I1189" s="8"/>
      <c r="J1189" s="2"/>
      <c r="K1189" s="2"/>
      <c r="L1189" s="2"/>
      <c r="M1189" s="2"/>
      <c r="Y1189" s="53"/>
      <c r="Z1189" s="53"/>
      <c r="AA1189" s="53"/>
      <c r="AB1189" s="53"/>
      <c r="AG1189" t="str">
        <f t="shared" si="315"/>
        <v>Chandlers Purchase</v>
      </c>
      <c r="AH1189" t="s">
        <v>872</v>
      </c>
      <c r="AI1189">
        <v>2</v>
      </c>
      <c r="AJ1189" s="7"/>
      <c r="AK1189" s="7"/>
      <c r="AL1189" s="91">
        <v>33</v>
      </c>
      <c r="AM1189" s="93">
        <v>7</v>
      </c>
      <c r="AN1189" s="93">
        <v>35</v>
      </c>
      <c r="AO1189" s="96">
        <v>11220</v>
      </c>
      <c r="AP1189" s="96">
        <f t="shared" si="316"/>
        <v>33007</v>
      </c>
      <c r="AQ1189" t="s">
        <v>2311</v>
      </c>
      <c r="AX1189" s="117"/>
    </row>
    <row r="1190" spans="1:50" ht="14" hidden="1" customHeight="1" outlineLevel="1" x14ac:dyDescent="0.2">
      <c r="A1190" t="s">
        <v>1503</v>
      </c>
      <c r="B1190" s="9"/>
      <c r="C1190" s="1"/>
      <c r="D1190" s="7"/>
      <c r="E1190" s="7"/>
      <c r="F1190" s="7"/>
      <c r="G1190" s="1"/>
      <c r="I1190" s="8"/>
      <c r="J1190" s="2"/>
      <c r="K1190" s="2"/>
      <c r="L1190" s="2"/>
      <c r="M1190" s="2"/>
      <c r="Y1190" s="53"/>
      <c r="Z1190" s="53"/>
      <c r="AA1190" s="53"/>
      <c r="AB1190" s="53"/>
      <c r="AG1190" t="str">
        <f t="shared" si="315"/>
        <v>Crawfords Purchase</v>
      </c>
      <c r="AH1190" t="s">
        <v>872</v>
      </c>
      <c r="AI1190">
        <v>2</v>
      </c>
      <c r="AJ1190" s="7"/>
      <c r="AK1190" s="7"/>
      <c r="AL1190" s="91">
        <v>33</v>
      </c>
      <c r="AM1190" s="93">
        <v>7</v>
      </c>
      <c r="AN1190" s="93">
        <v>55</v>
      </c>
      <c r="AO1190" s="96">
        <v>16100</v>
      </c>
      <c r="AP1190" s="96">
        <f t="shared" si="316"/>
        <v>33007</v>
      </c>
      <c r="AQ1190" t="s">
        <v>2311</v>
      </c>
      <c r="AX1190" s="117"/>
    </row>
    <row r="1191" spans="1:50" ht="14" hidden="1" customHeight="1" outlineLevel="1" x14ac:dyDescent="0.2">
      <c r="A1191" t="s">
        <v>5</v>
      </c>
      <c r="B1191" s="9"/>
      <c r="C1191" s="1"/>
      <c r="D1191" s="7"/>
      <c r="E1191" s="7"/>
      <c r="F1191" s="7"/>
      <c r="G1191" s="1"/>
      <c r="I1191" s="8"/>
      <c r="J1191" s="2"/>
      <c r="K1191" s="2"/>
      <c r="L1191" s="2"/>
      <c r="M1191" s="2"/>
      <c r="Y1191" s="53"/>
      <c r="Z1191" s="53"/>
      <c r="AA1191" s="53"/>
      <c r="AB1191" s="53"/>
      <c r="AG1191" t="str">
        <f t="shared" si="315"/>
        <v>Cutts Grant</v>
      </c>
      <c r="AH1191" t="s">
        <v>872</v>
      </c>
      <c r="AI1191">
        <v>2</v>
      </c>
      <c r="AJ1191" s="7"/>
      <c r="AK1191" s="7"/>
      <c r="AL1191" s="91">
        <v>33</v>
      </c>
      <c r="AM1191" s="93">
        <v>7</v>
      </c>
      <c r="AN1191" s="93">
        <v>60</v>
      </c>
      <c r="AO1191" s="96">
        <v>16660</v>
      </c>
      <c r="AP1191" s="96">
        <f t="shared" si="316"/>
        <v>33007</v>
      </c>
      <c r="AQ1191" t="s">
        <v>1367</v>
      </c>
      <c r="AX1191" s="117"/>
    </row>
    <row r="1192" spans="1:50" ht="14" hidden="1" customHeight="1" outlineLevel="1" x14ac:dyDescent="0.2">
      <c r="A1192" t="s">
        <v>1256</v>
      </c>
      <c r="B1192" s="9"/>
      <c r="C1192" s="1"/>
      <c r="D1192" s="7"/>
      <c r="E1192" s="7"/>
      <c r="F1192" s="7"/>
      <c r="G1192" s="1"/>
      <c r="I1192" s="8"/>
      <c r="J1192" s="2"/>
      <c r="K1192" s="2"/>
      <c r="L1192" s="2"/>
      <c r="M1192" s="2"/>
      <c r="Y1192" s="53"/>
      <c r="Z1192" s="53"/>
      <c r="AA1192" s="53"/>
      <c r="AB1192" s="53"/>
      <c r="AG1192" t="str">
        <f t="shared" si="315"/>
        <v>Dixs Grant</v>
      </c>
      <c r="AH1192" t="s">
        <v>872</v>
      </c>
      <c r="AI1192">
        <v>2</v>
      </c>
      <c r="AJ1192" s="7"/>
      <c r="AK1192" s="7"/>
      <c r="AL1192" s="91">
        <v>33</v>
      </c>
      <c r="AM1192" s="93">
        <v>7</v>
      </c>
      <c r="AN1192" s="93">
        <v>70</v>
      </c>
      <c r="AO1192" s="96">
        <v>18340</v>
      </c>
      <c r="AP1192" s="96">
        <f t="shared" si="316"/>
        <v>33007</v>
      </c>
      <c r="AQ1192" t="s">
        <v>1367</v>
      </c>
      <c r="AX1192" s="117"/>
    </row>
    <row r="1193" spans="1:50" ht="14" hidden="1" customHeight="1" outlineLevel="1" x14ac:dyDescent="0.2">
      <c r="A1193" t="s">
        <v>1</v>
      </c>
      <c r="B1193" s="9"/>
      <c r="C1193" s="1"/>
      <c r="D1193" s="7"/>
      <c r="E1193" s="7"/>
      <c r="F1193" s="7"/>
      <c r="G1193" s="1"/>
      <c r="I1193" s="8"/>
      <c r="J1193" s="2"/>
      <c r="K1193" s="2"/>
      <c r="L1193" s="2"/>
      <c r="M1193" s="2"/>
      <c r="Y1193" s="53"/>
      <c r="Z1193" s="53"/>
      <c r="AA1193" s="53"/>
      <c r="AB1193" s="53"/>
      <c r="AG1193" t="str">
        <f t="shared" si="315"/>
        <v>Ervings Location</v>
      </c>
      <c r="AH1193" t="s">
        <v>872</v>
      </c>
      <c r="AI1193">
        <v>2</v>
      </c>
      <c r="AJ1193" s="7"/>
      <c r="AK1193" s="7"/>
      <c r="AL1193" s="91">
        <v>33</v>
      </c>
      <c r="AM1193" s="93">
        <v>7</v>
      </c>
      <c r="AN1193" s="93">
        <v>90</v>
      </c>
      <c r="AO1193" s="96">
        <v>25180</v>
      </c>
      <c r="AP1193" s="96">
        <f t="shared" si="316"/>
        <v>33007</v>
      </c>
      <c r="AQ1193" t="s">
        <v>2310</v>
      </c>
      <c r="AX1193" s="117"/>
    </row>
    <row r="1194" spans="1:50" ht="14" hidden="1" customHeight="1" outlineLevel="1" x14ac:dyDescent="0.2">
      <c r="A1194" t="s">
        <v>1504</v>
      </c>
      <c r="B1194" s="9"/>
      <c r="C1194" s="1"/>
      <c r="D1194" s="7"/>
      <c r="E1194" s="7"/>
      <c r="F1194" s="7"/>
      <c r="G1194" s="1"/>
      <c r="I1194" s="8"/>
      <c r="J1194" s="2"/>
      <c r="K1194" s="2"/>
      <c r="L1194" s="2"/>
      <c r="M1194" s="2"/>
      <c r="Y1194" s="53"/>
      <c r="Z1194" s="53"/>
      <c r="AA1194" s="53"/>
      <c r="AB1194" s="53"/>
      <c r="AG1194" t="str">
        <f t="shared" si="315"/>
        <v>Hadleys Purchase</v>
      </c>
      <c r="AH1194" t="s">
        <v>872</v>
      </c>
      <c r="AI1194">
        <v>2</v>
      </c>
      <c r="AJ1194" s="7"/>
      <c r="AK1194" s="7"/>
      <c r="AL1194" s="91">
        <v>33</v>
      </c>
      <c r="AM1194" s="93">
        <v>7</v>
      </c>
      <c r="AN1194" s="93">
        <v>105</v>
      </c>
      <c r="AO1194" s="96">
        <v>32420</v>
      </c>
      <c r="AP1194" s="96">
        <f t="shared" si="316"/>
        <v>33007</v>
      </c>
      <c r="AQ1194" t="s">
        <v>2311</v>
      </c>
      <c r="AX1194" s="117"/>
    </row>
    <row r="1195" spans="1:50" ht="14" hidden="1" customHeight="1" outlineLevel="1" x14ac:dyDescent="0.2">
      <c r="A1195" t="s">
        <v>890</v>
      </c>
      <c r="B1195" s="9"/>
      <c r="C1195" s="1"/>
      <c r="D1195" s="7"/>
      <c r="E1195" s="7"/>
      <c r="F1195" s="7"/>
      <c r="G1195" s="1"/>
      <c r="I1195" s="8"/>
      <c r="J1195" s="2"/>
      <c r="K1195" s="2"/>
      <c r="L1195" s="2"/>
      <c r="M1195" s="2"/>
      <c r="Y1195" s="53"/>
      <c r="Z1195" s="53"/>
      <c r="AA1195" s="53"/>
      <c r="AB1195" s="53"/>
      <c r="AG1195" t="str">
        <f t="shared" si="315"/>
        <v>Kilkenny township</v>
      </c>
      <c r="AH1195" t="s">
        <v>872</v>
      </c>
      <c r="AI1195">
        <v>2</v>
      </c>
      <c r="AJ1195" s="7"/>
      <c r="AK1195" s="7"/>
      <c r="AL1195" s="91">
        <v>33</v>
      </c>
      <c r="AM1195" s="93">
        <v>7</v>
      </c>
      <c r="AN1195" s="93">
        <v>115</v>
      </c>
      <c r="AO1195" s="96">
        <v>39940</v>
      </c>
      <c r="AP1195" s="96">
        <f t="shared" si="316"/>
        <v>33007</v>
      </c>
      <c r="AQ1195" t="s">
        <v>420</v>
      </c>
      <c r="AX1195" s="117"/>
    </row>
    <row r="1196" spans="1:50" ht="14" hidden="1" customHeight="1" outlineLevel="1" x14ac:dyDescent="0.2">
      <c r="A1196" t="s">
        <v>931</v>
      </c>
      <c r="B1196" s="9"/>
      <c r="C1196" s="1"/>
      <c r="D1196" s="7"/>
      <c r="E1196" s="7"/>
      <c r="F1196" s="7"/>
      <c r="G1196" s="1"/>
      <c r="I1196" s="8"/>
      <c r="J1196" s="2"/>
      <c r="K1196" s="2"/>
      <c r="L1196" s="2"/>
      <c r="M1196" s="2"/>
      <c r="Y1196" s="53"/>
      <c r="Z1196" s="53"/>
      <c r="AA1196" s="53"/>
      <c r="AB1196" s="53"/>
      <c r="AG1196" t="str">
        <f t="shared" si="315"/>
        <v>Livermore</v>
      </c>
      <c r="AH1196" t="s">
        <v>2510</v>
      </c>
      <c r="AI1196">
        <v>2</v>
      </c>
      <c r="AJ1196" s="7"/>
      <c r="AK1196" s="7"/>
      <c r="AL1196" s="91">
        <v>33</v>
      </c>
      <c r="AM1196" s="93">
        <v>9</v>
      </c>
      <c r="AN1196" s="93">
        <v>127</v>
      </c>
      <c r="AO1196" s="96">
        <v>42820</v>
      </c>
      <c r="AP1196" s="96">
        <f t="shared" si="316"/>
        <v>33009</v>
      </c>
      <c r="AQ1196" t="s">
        <v>298</v>
      </c>
      <c r="AX1196" s="117"/>
    </row>
    <row r="1197" spans="1:50" ht="14" hidden="1" customHeight="1" outlineLevel="1" x14ac:dyDescent="0.2">
      <c r="A1197" t="s">
        <v>1632</v>
      </c>
      <c r="B1197" s="9"/>
      <c r="C1197" s="1"/>
      <c r="D1197" s="7"/>
      <c r="E1197" s="7"/>
      <c r="F1197" s="7"/>
      <c r="G1197" s="1"/>
      <c r="I1197" s="8"/>
      <c r="J1197" s="2"/>
      <c r="K1197" s="2"/>
      <c r="L1197" s="2"/>
      <c r="M1197" s="2"/>
      <c r="Y1197" s="53"/>
      <c r="Z1197" s="53"/>
      <c r="AA1197" s="53"/>
      <c r="AB1197" s="53"/>
      <c r="AG1197" t="str">
        <f t="shared" si="315"/>
        <v>Low and Burbanks Grant</v>
      </c>
      <c r="AH1197" t="s">
        <v>872</v>
      </c>
      <c r="AI1197">
        <v>2</v>
      </c>
      <c r="AJ1197" s="7"/>
      <c r="AK1197" s="7"/>
      <c r="AL1197" s="91">
        <v>33</v>
      </c>
      <c r="AM1197" s="93">
        <v>7</v>
      </c>
      <c r="AN1197" s="93">
        <v>125</v>
      </c>
      <c r="AO1197" s="96">
        <v>43620</v>
      </c>
      <c r="AP1197" s="96">
        <f t="shared" si="316"/>
        <v>33007</v>
      </c>
      <c r="AQ1197" t="s">
        <v>1367</v>
      </c>
      <c r="AX1197" s="117"/>
    </row>
    <row r="1198" spans="1:50" ht="14" hidden="1" customHeight="1" outlineLevel="1" x14ac:dyDescent="0.2">
      <c r="A1198" t="s">
        <v>2</v>
      </c>
      <c r="B1198" s="9"/>
      <c r="C1198" s="1"/>
      <c r="D1198" s="7"/>
      <c r="E1198" s="7"/>
      <c r="F1198" s="7"/>
      <c r="G1198" s="1"/>
      <c r="I1198" s="8"/>
      <c r="J1198" s="2"/>
      <c r="K1198" s="2"/>
      <c r="L1198" s="2"/>
      <c r="M1198" s="2"/>
      <c r="Y1198" s="53"/>
      <c r="Z1198" s="53"/>
      <c r="AA1198" s="53"/>
      <c r="AB1198" s="53"/>
      <c r="AG1198" t="str">
        <f t="shared" si="315"/>
        <v>Martins Location</v>
      </c>
      <c r="AH1198" t="s">
        <v>872</v>
      </c>
      <c r="AI1198">
        <v>2</v>
      </c>
      <c r="AJ1198" s="7"/>
      <c r="AK1198" s="7"/>
      <c r="AL1198" s="91">
        <v>33</v>
      </c>
      <c r="AM1198" s="93">
        <v>7</v>
      </c>
      <c r="AN1198" s="93">
        <v>130</v>
      </c>
      <c r="AO1198" s="96">
        <v>46020</v>
      </c>
      <c r="AP1198" s="96">
        <f t="shared" si="316"/>
        <v>33007</v>
      </c>
      <c r="AQ1198" t="s">
        <v>2310</v>
      </c>
      <c r="AX1198" s="117"/>
    </row>
    <row r="1199" spans="1:50" ht="14" hidden="1" customHeight="1" outlineLevel="1" x14ac:dyDescent="0.2">
      <c r="A1199" t="s">
        <v>1934</v>
      </c>
      <c r="B1199" s="9"/>
      <c r="C1199" s="1"/>
      <c r="D1199" s="7"/>
      <c r="E1199" s="7"/>
      <c r="F1199" s="7"/>
      <c r="G1199" s="1"/>
      <c r="I1199" s="8"/>
      <c r="J1199" s="2"/>
      <c r="K1199" s="2"/>
      <c r="L1199" s="2"/>
      <c r="M1199" s="2"/>
      <c r="Y1199" s="53"/>
      <c r="Z1199" s="53"/>
      <c r="AA1199" s="53"/>
      <c r="AB1199" s="53"/>
      <c r="AG1199" t="str">
        <f t="shared" si="315"/>
        <v>Odell township</v>
      </c>
      <c r="AH1199" t="s">
        <v>872</v>
      </c>
      <c r="AI1199">
        <v>2</v>
      </c>
      <c r="AJ1199" s="7"/>
      <c r="AK1199" s="7"/>
      <c r="AL1199" s="91">
        <v>33</v>
      </c>
      <c r="AM1199" s="93">
        <v>7</v>
      </c>
      <c r="AN1199" s="93">
        <v>150</v>
      </c>
      <c r="AO1199" s="96">
        <v>57860</v>
      </c>
      <c r="AP1199" s="96">
        <f t="shared" si="316"/>
        <v>33007</v>
      </c>
      <c r="AQ1199" t="s">
        <v>420</v>
      </c>
      <c r="AX1199" s="117"/>
    </row>
    <row r="1200" spans="1:50" ht="14" hidden="1" customHeight="1" outlineLevel="1" x14ac:dyDescent="0.2">
      <c r="A1200" t="s">
        <v>797</v>
      </c>
      <c r="B1200" s="9"/>
      <c r="C1200" s="1"/>
      <c r="D1200" s="7"/>
      <c r="E1200" s="7"/>
      <c r="F1200" s="7"/>
      <c r="G1200" s="1"/>
      <c r="I1200" s="8"/>
      <c r="J1200" s="2"/>
      <c r="K1200" s="2"/>
      <c r="L1200" s="2"/>
      <c r="M1200" s="2"/>
      <c r="Y1200" s="53"/>
      <c r="Z1200" s="53"/>
      <c r="AA1200" s="53"/>
      <c r="AB1200" s="53"/>
      <c r="AG1200" t="str">
        <f t="shared" si="315"/>
        <v>Sargents Purchase</v>
      </c>
      <c r="AH1200" t="s">
        <v>872</v>
      </c>
      <c r="AI1200">
        <v>2</v>
      </c>
      <c r="AJ1200" s="7"/>
      <c r="AK1200" s="7"/>
      <c r="AL1200" s="91">
        <v>33</v>
      </c>
      <c r="AM1200" s="93">
        <v>7</v>
      </c>
      <c r="AN1200" s="93">
        <v>170</v>
      </c>
      <c r="AO1200" s="96">
        <v>67860</v>
      </c>
      <c r="AP1200" s="96">
        <f t="shared" si="316"/>
        <v>33007</v>
      </c>
      <c r="AQ1200" t="s">
        <v>2311</v>
      </c>
      <c r="AX1200" s="117"/>
    </row>
    <row r="1201" spans="1:51" ht="14" hidden="1" customHeight="1" outlineLevel="1" x14ac:dyDescent="0.2">
      <c r="A1201" t="s">
        <v>2416</v>
      </c>
      <c r="B1201" s="9"/>
      <c r="C1201" s="1"/>
      <c r="D1201" s="7"/>
      <c r="E1201" s="7"/>
      <c r="F1201" s="7"/>
      <c r="G1201" s="1"/>
      <c r="I1201" s="8"/>
      <c r="J1201" s="2"/>
      <c r="K1201" s="2"/>
      <c r="L1201" s="2"/>
      <c r="M1201" s="2"/>
      <c r="Y1201" s="53"/>
      <c r="Z1201" s="53"/>
      <c r="AA1201" s="53"/>
      <c r="AB1201" s="53"/>
      <c r="AG1201" t="str">
        <f t="shared" si="315"/>
        <v>Second College Grant</v>
      </c>
      <c r="AH1201" t="s">
        <v>872</v>
      </c>
      <c r="AI1201">
        <v>2</v>
      </c>
      <c r="AJ1201" s="7"/>
      <c r="AK1201" s="7"/>
      <c r="AL1201" s="91">
        <v>33</v>
      </c>
      <c r="AM1201" s="93">
        <v>7</v>
      </c>
      <c r="AN1201" s="93">
        <v>175</v>
      </c>
      <c r="AO1201" s="96">
        <v>68500</v>
      </c>
      <c r="AP1201" s="96">
        <f t="shared" si="316"/>
        <v>33007</v>
      </c>
      <c r="AQ1201" t="s">
        <v>1367</v>
      </c>
      <c r="AX1201" s="117"/>
    </row>
    <row r="1202" spans="1:51" ht="14" hidden="1" customHeight="1" outlineLevel="1" x14ac:dyDescent="0.2">
      <c r="A1202" t="s">
        <v>1631</v>
      </c>
      <c r="B1202" s="9"/>
      <c r="C1202" s="1"/>
      <c r="D1202" s="7"/>
      <c r="E1202" s="7"/>
      <c r="F1202" s="7"/>
      <c r="G1202" s="1"/>
      <c r="I1202" s="8"/>
      <c r="J1202" s="2"/>
      <c r="K1202" s="2"/>
      <c r="L1202" s="2"/>
      <c r="M1202" s="2"/>
      <c r="Y1202" s="53"/>
      <c r="Z1202" s="53"/>
      <c r="AA1202" s="53"/>
      <c r="AB1202" s="53"/>
      <c r="AG1202" t="str">
        <f t="shared" si="315"/>
        <v>Success Township</v>
      </c>
      <c r="AH1202" t="s">
        <v>872</v>
      </c>
      <c r="AI1202">
        <v>2</v>
      </c>
      <c r="AJ1202" s="7"/>
      <c r="AK1202" s="7"/>
      <c r="AL1202" s="91">
        <v>33</v>
      </c>
      <c r="AM1202" s="93">
        <v>7</v>
      </c>
      <c r="AN1202" s="93">
        <v>200</v>
      </c>
      <c r="AO1202" s="96">
        <v>74500</v>
      </c>
      <c r="AP1202" s="96">
        <f t="shared" si="316"/>
        <v>33007</v>
      </c>
      <c r="AQ1202" t="s">
        <v>420</v>
      </c>
      <c r="AX1202" s="117"/>
    </row>
    <row r="1203" spans="1:51" ht="14" hidden="1" customHeight="1" outlineLevel="1" x14ac:dyDescent="0.2">
      <c r="A1203" t="s">
        <v>115</v>
      </c>
      <c r="B1203" s="9"/>
      <c r="C1203" s="1"/>
      <c r="D1203" s="7"/>
      <c r="E1203" s="7"/>
      <c r="F1203" s="7"/>
      <c r="G1203" s="1"/>
      <c r="I1203" s="8"/>
      <c r="J1203" s="2"/>
      <c r="K1203" s="2"/>
      <c r="L1203" s="2"/>
      <c r="M1203" s="2"/>
      <c r="Y1203" s="53"/>
      <c r="Z1203" s="53"/>
      <c r="AA1203" s="53"/>
      <c r="AB1203" s="53"/>
      <c r="AG1203" t="str">
        <f t="shared" si="315"/>
        <v>Thompson and Meserves Purchase</v>
      </c>
      <c r="AH1203" t="s">
        <v>872</v>
      </c>
      <c r="AI1203">
        <v>2</v>
      </c>
      <c r="AJ1203" s="7"/>
      <c r="AK1203" s="7"/>
      <c r="AL1203" s="91">
        <v>33</v>
      </c>
      <c r="AM1203" s="93">
        <v>7</v>
      </c>
      <c r="AN1203" s="93">
        <v>205</v>
      </c>
      <c r="AO1203" s="96">
        <v>76580</v>
      </c>
      <c r="AP1203" s="96">
        <f t="shared" si="316"/>
        <v>33007</v>
      </c>
      <c r="AQ1203" t="s">
        <v>2311</v>
      </c>
      <c r="AX1203" s="117"/>
    </row>
    <row r="1204" spans="1:51" ht="14" hidden="1" customHeight="1" outlineLevel="1" x14ac:dyDescent="0.2">
      <c r="B1204" s="9"/>
      <c r="C1204" s="1"/>
      <c r="D1204" s="7"/>
      <c r="E1204" s="7"/>
      <c r="F1204" s="7"/>
      <c r="G1204" s="1"/>
      <c r="I1204" s="8"/>
      <c r="J1204" s="2"/>
      <c r="K1204" s="2"/>
      <c r="L1204" s="2"/>
      <c r="M1204" s="2"/>
      <c r="Y1204" s="53"/>
      <c r="Z1204" s="53"/>
      <c r="AA1204" s="53"/>
      <c r="AB1204" s="53"/>
      <c r="AJ1204" s="7"/>
      <c r="AK1204" s="7"/>
      <c r="AX1204" s="117"/>
    </row>
    <row r="1205" spans="1:51" ht="14" hidden="1" customHeight="1" outlineLevel="1" x14ac:dyDescent="0.2">
      <c r="A1205" s="52" t="s">
        <v>2475</v>
      </c>
      <c r="J1205" s="2"/>
      <c r="K1205" s="2"/>
      <c r="L1205" s="2"/>
      <c r="M1205" s="2"/>
      <c r="AX1205" s="117"/>
    </row>
    <row r="1206" spans="1:51" s="9" customFormat="1" ht="14" hidden="1" customHeight="1" outlineLevel="1" x14ac:dyDescent="0.2">
      <c r="J1206" s="2"/>
      <c r="K1206" s="2"/>
      <c r="L1206" s="2"/>
      <c r="M1206" s="2"/>
      <c r="N1206" s="53"/>
      <c r="O1206" s="53"/>
      <c r="P1206" s="53"/>
      <c r="Q1206" s="53"/>
      <c r="R1206" s="53"/>
      <c r="S1206" s="53"/>
      <c r="T1206" s="53"/>
      <c r="U1206" s="53"/>
      <c r="V1206" s="53"/>
      <c r="W1206" s="53"/>
      <c r="X1206" s="53"/>
      <c r="Y1206" s="59"/>
      <c r="AL1206" s="91"/>
      <c r="AM1206" s="93"/>
      <c r="AN1206" s="93"/>
      <c r="AO1206" s="96"/>
      <c r="AP1206" s="96"/>
      <c r="AS1206" s="53"/>
      <c r="AT1206" s="53"/>
      <c r="AW1206" s="117"/>
      <c r="AX1206" s="117"/>
      <c r="AY1206"/>
    </row>
    <row r="1207" spans="1:51" ht="14" hidden="1" customHeight="1" outlineLevel="1" x14ac:dyDescent="0.2">
      <c r="A1207" t="s">
        <v>2240</v>
      </c>
      <c r="AG1207" t="str">
        <f t="shared" ref="AG1207:AG1242" si="317">A1207</f>
        <v>Blanchard</v>
      </c>
      <c r="AH1207" s="59" t="s">
        <v>655</v>
      </c>
      <c r="AL1207" s="91">
        <v>23</v>
      </c>
      <c r="AM1207" s="93">
        <v>21</v>
      </c>
      <c r="AN1207" s="93">
        <v>20</v>
      </c>
      <c r="AO1207" s="96">
        <v>5560</v>
      </c>
      <c r="AP1207" s="96">
        <f t="shared" si="316"/>
        <v>23021</v>
      </c>
      <c r="AQ1207" t="s">
        <v>2328</v>
      </c>
      <c r="AX1207" s="117"/>
    </row>
    <row r="1208" spans="1:51" ht="14" hidden="1" customHeight="1" outlineLevel="1" x14ac:dyDescent="0.2">
      <c r="A1208" t="s">
        <v>82</v>
      </c>
      <c r="J1208" s="2"/>
      <c r="K1208" s="2"/>
      <c r="L1208" s="2"/>
      <c r="M1208" s="2"/>
      <c r="AG1208" t="str">
        <f t="shared" si="317"/>
        <v>Central Aroostook</v>
      </c>
      <c r="AH1208" s="59" t="s">
        <v>2472</v>
      </c>
      <c r="AL1208" s="91">
        <v>23</v>
      </c>
      <c r="AM1208" s="93">
        <v>3</v>
      </c>
      <c r="AN1208" s="93">
        <v>57</v>
      </c>
      <c r="AO1208" s="96">
        <v>11785</v>
      </c>
      <c r="AP1208" s="96">
        <f t="shared" si="316"/>
        <v>23003</v>
      </c>
      <c r="AQ1208" t="s">
        <v>2328</v>
      </c>
      <c r="AX1208" s="117"/>
    </row>
    <row r="1209" spans="1:51" ht="14" hidden="1" customHeight="1" outlineLevel="1" x14ac:dyDescent="0.2">
      <c r="A1209" t="s">
        <v>206</v>
      </c>
      <c r="AG1209" t="str">
        <f t="shared" si="317"/>
        <v>Central Hancock</v>
      </c>
      <c r="AH1209" s="59" t="s">
        <v>12</v>
      </c>
      <c r="AL1209" s="91">
        <v>23</v>
      </c>
      <c r="AM1209" s="93">
        <v>9</v>
      </c>
      <c r="AN1209" s="93">
        <v>42</v>
      </c>
      <c r="AO1209" s="96">
        <v>11800</v>
      </c>
      <c r="AP1209" s="96">
        <f t="shared" si="316"/>
        <v>23009</v>
      </c>
      <c r="AQ1209" t="s">
        <v>2328</v>
      </c>
      <c r="AX1209" s="117"/>
    </row>
    <row r="1210" spans="1:51" ht="14" hidden="1" customHeight="1" outlineLevel="1" x14ac:dyDescent="0.2">
      <c r="A1210" t="s">
        <v>1439</v>
      </c>
      <c r="AG1210" t="str">
        <f t="shared" si="317"/>
        <v>Central Somerset</v>
      </c>
      <c r="AH1210" s="59" t="s">
        <v>1798</v>
      </c>
      <c r="AL1210" s="91">
        <v>23</v>
      </c>
      <c r="AM1210" s="93">
        <v>25</v>
      </c>
      <c r="AN1210" s="93">
        <v>37</v>
      </c>
      <c r="AO1210" s="96">
        <v>11820</v>
      </c>
      <c r="AP1210" s="96">
        <f t="shared" si="316"/>
        <v>23025</v>
      </c>
      <c r="AQ1210" t="s">
        <v>2328</v>
      </c>
      <c r="AX1210" s="117"/>
    </row>
    <row r="1211" spans="1:51" ht="14" hidden="1" customHeight="1" outlineLevel="1" x14ac:dyDescent="0.2">
      <c r="A1211" t="s">
        <v>651</v>
      </c>
      <c r="AG1211" t="str">
        <f t="shared" si="317"/>
        <v>Criehaven</v>
      </c>
      <c r="AH1211" s="59" t="s">
        <v>2487</v>
      </c>
      <c r="AL1211" s="91">
        <v>23</v>
      </c>
      <c r="AM1211" s="93">
        <v>13</v>
      </c>
      <c r="AN1211" s="93">
        <v>13</v>
      </c>
      <c r="AO1211" s="96">
        <v>15125</v>
      </c>
      <c r="AP1211" s="96">
        <f t="shared" si="316"/>
        <v>23013</v>
      </c>
      <c r="AQ1211" t="s">
        <v>2328</v>
      </c>
      <c r="AX1211" s="117"/>
    </row>
    <row r="1212" spans="1:51" ht="14" hidden="1" customHeight="1" outlineLevel="1" x14ac:dyDescent="0.2">
      <c r="A1212" t="s">
        <v>729</v>
      </c>
      <c r="AG1212" t="str">
        <f t="shared" si="317"/>
        <v>East Central Franklin</v>
      </c>
      <c r="AH1212" s="59" t="s">
        <v>2356</v>
      </c>
      <c r="AL1212" s="91">
        <v>23</v>
      </c>
      <c r="AM1212" s="93">
        <v>7</v>
      </c>
      <c r="AN1212" s="93">
        <v>27</v>
      </c>
      <c r="AO1212" s="96">
        <v>19865</v>
      </c>
      <c r="AP1212" s="96">
        <f t="shared" si="316"/>
        <v>23007</v>
      </c>
      <c r="AQ1212" t="s">
        <v>2328</v>
      </c>
      <c r="AX1212" s="117"/>
    </row>
    <row r="1213" spans="1:51" ht="14" hidden="1" customHeight="1" outlineLevel="1" x14ac:dyDescent="0.2">
      <c r="A1213" t="s">
        <v>1241</v>
      </c>
      <c r="AG1213" t="str">
        <f t="shared" si="317"/>
        <v>East Central Penobscot</v>
      </c>
      <c r="AH1213" s="59" t="s">
        <v>1369</v>
      </c>
      <c r="AL1213" s="91">
        <v>23</v>
      </c>
      <c r="AM1213" s="93">
        <v>19</v>
      </c>
      <c r="AN1213" s="93">
        <v>83</v>
      </c>
      <c r="AO1213" s="96">
        <v>19868</v>
      </c>
      <c r="AP1213" s="96">
        <f t="shared" si="316"/>
        <v>23019</v>
      </c>
      <c r="AQ1213" t="s">
        <v>2328</v>
      </c>
      <c r="AX1213" s="117"/>
    </row>
    <row r="1214" spans="1:51" ht="14" hidden="1" customHeight="1" outlineLevel="1" x14ac:dyDescent="0.2">
      <c r="A1214" t="s">
        <v>455</v>
      </c>
      <c r="AG1214" t="str">
        <f t="shared" si="317"/>
        <v>East Central Washington</v>
      </c>
      <c r="AH1214" s="59" t="s">
        <v>1845</v>
      </c>
      <c r="AL1214" s="91">
        <v>23</v>
      </c>
      <c r="AM1214" s="93">
        <v>29</v>
      </c>
      <c r="AN1214" s="93">
        <v>93</v>
      </c>
      <c r="AO1214" s="96">
        <v>19870</v>
      </c>
      <c r="AP1214" s="96">
        <f t="shared" si="316"/>
        <v>23029</v>
      </c>
      <c r="AQ1214" t="s">
        <v>2328</v>
      </c>
      <c r="AX1214" s="117"/>
    </row>
    <row r="1215" spans="1:51" ht="14" hidden="1" customHeight="1" outlineLevel="1" x14ac:dyDescent="0.2">
      <c r="A1215" t="s">
        <v>1461</v>
      </c>
      <c r="AG1215" t="str">
        <f t="shared" si="317"/>
        <v>East Hancock</v>
      </c>
      <c r="AH1215" s="59" t="s">
        <v>12</v>
      </c>
      <c r="AL1215" s="91">
        <v>23</v>
      </c>
      <c r="AM1215" s="93">
        <v>9</v>
      </c>
      <c r="AN1215" s="93">
        <v>62</v>
      </c>
      <c r="AO1215" s="96">
        <v>20405</v>
      </c>
      <c r="AP1215" s="96">
        <f t="shared" si="316"/>
        <v>23009</v>
      </c>
      <c r="AQ1215" t="s">
        <v>2328</v>
      </c>
      <c r="AX1215" s="117"/>
    </row>
    <row r="1216" spans="1:51" ht="14" hidden="1" customHeight="1" outlineLevel="1" x14ac:dyDescent="0.2">
      <c r="A1216" t="s">
        <v>652</v>
      </c>
      <c r="AG1216" t="str">
        <f t="shared" si="317"/>
        <v>Hibberts</v>
      </c>
      <c r="AH1216" s="59" t="s">
        <v>181</v>
      </c>
      <c r="AL1216" s="91">
        <v>23</v>
      </c>
      <c r="AM1216" s="93">
        <v>15</v>
      </c>
      <c r="AN1216" s="93">
        <v>45</v>
      </c>
      <c r="AO1216" s="96">
        <v>32715</v>
      </c>
      <c r="AP1216" s="96">
        <f t="shared" si="316"/>
        <v>23015</v>
      </c>
      <c r="AQ1216" t="s">
        <v>18</v>
      </c>
      <c r="AX1216" s="117"/>
    </row>
    <row r="1217" spans="1:50" ht="14" hidden="1" customHeight="1" outlineLevel="1" x14ac:dyDescent="0.2">
      <c r="A1217" t="s">
        <v>2239</v>
      </c>
      <c r="J1217" s="2"/>
      <c r="K1217" s="2"/>
      <c r="L1217" s="2"/>
      <c r="M1217" s="2"/>
      <c r="AG1217" t="str">
        <f t="shared" si="317"/>
        <v>North Franklin</v>
      </c>
      <c r="AH1217" s="59" t="s">
        <v>2356</v>
      </c>
      <c r="AL1217" s="91">
        <v>23</v>
      </c>
      <c r="AM1217" s="93">
        <v>7</v>
      </c>
      <c r="AN1217" s="93">
        <v>67</v>
      </c>
      <c r="AO1217" s="96">
        <v>51400</v>
      </c>
      <c r="AP1217" s="96">
        <f t="shared" si="316"/>
        <v>23007</v>
      </c>
      <c r="AQ1217" t="s">
        <v>2328</v>
      </c>
      <c r="AX1217" s="117"/>
    </row>
    <row r="1218" spans="1:50" ht="14" hidden="1" customHeight="1" outlineLevel="1" x14ac:dyDescent="0.2">
      <c r="A1218" t="s">
        <v>91</v>
      </c>
      <c r="AG1218" t="str">
        <f t="shared" si="317"/>
        <v>North Oxford</v>
      </c>
      <c r="AH1218" s="59" t="s">
        <v>150</v>
      </c>
      <c r="AL1218" s="91">
        <v>23</v>
      </c>
      <c r="AM1218" s="93">
        <v>17</v>
      </c>
      <c r="AN1218" s="93">
        <v>102</v>
      </c>
      <c r="AO1218" s="96">
        <v>52575</v>
      </c>
      <c r="AP1218" s="96">
        <f t="shared" si="316"/>
        <v>23017</v>
      </c>
      <c r="AQ1218" t="s">
        <v>2328</v>
      </c>
      <c r="AX1218" s="117"/>
    </row>
    <row r="1219" spans="1:50" ht="14" hidden="1" customHeight="1" outlineLevel="1" x14ac:dyDescent="0.2">
      <c r="A1219" t="s">
        <v>2075</v>
      </c>
      <c r="AG1219" t="str">
        <f t="shared" si="317"/>
        <v>North Penobscot</v>
      </c>
      <c r="AH1219" s="59" t="s">
        <v>1369</v>
      </c>
      <c r="AL1219" s="91">
        <v>23</v>
      </c>
      <c r="AM1219" s="93">
        <v>19</v>
      </c>
      <c r="AN1219" s="93">
        <v>237</v>
      </c>
      <c r="AO1219" s="96">
        <v>52710</v>
      </c>
      <c r="AP1219" s="96">
        <f t="shared" si="316"/>
        <v>23019</v>
      </c>
      <c r="AQ1219" t="s">
        <v>2328</v>
      </c>
      <c r="AX1219" s="117"/>
    </row>
    <row r="1220" spans="1:50" ht="14" hidden="1" customHeight="1" outlineLevel="1" x14ac:dyDescent="0.2">
      <c r="A1220" t="s">
        <v>1777</v>
      </c>
      <c r="AG1220" t="str">
        <f t="shared" si="317"/>
        <v>North Washington</v>
      </c>
      <c r="AH1220" s="59" t="s">
        <v>1845</v>
      </c>
      <c r="AL1220" s="91">
        <v>23</v>
      </c>
      <c r="AM1220" s="93">
        <v>29</v>
      </c>
      <c r="AN1220" s="93">
        <v>157</v>
      </c>
      <c r="AO1220" s="96">
        <v>53500</v>
      </c>
      <c r="AP1220" s="96">
        <f t="shared" si="316"/>
        <v>23029</v>
      </c>
      <c r="AQ1220" t="s">
        <v>2328</v>
      </c>
      <c r="AX1220" s="117"/>
    </row>
    <row r="1221" spans="1:50" ht="14" hidden="1" customHeight="1" outlineLevel="1" x14ac:dyDescent="0.2">
      <c r="A1221" t="s">
        <v>105</v>
      </c>
      <c r="AG1221" t="str">
        <f t="shared" si="317"/>
        <v>Northeast Piscataquis</v>
      </c>
      <c r="AH1221" s="59" t="s">
        <v>655</v>
      </c>
      <c r="AL1221" s="91">
        <v>23</v>
      </c>
      <c r="AM1221" s="93">
        <v>21</v>
      </c>
      <c r="AN1221" s="93">
        <v>72</v>
      </c>
      <c r="AO1221" s="96">
        <v>51105</v>
      </c>
      <c r="AP1221" s="96">
        <f t="shared" si="316"/>
        <v>23021</v>
      </c>
      <c r="AQ1221" t="s">
        <v>2328</v>
      </c>
      <c r="AX1221" s="117"/>
    </row>
    <row r="1222" spans="1:50" ht="14" hidden="1" customHeight="1" outlineLevel="1" x14ac:dyDescent="0.2">
      <c r="A1222" t="s">
        <v>1013</v>
      </c>
      <c r="AG1222" t="str">
        <f t="shared" si="317"/>
        <v>Northeast Somerset</v>
      </c>
      <c r="AH1222" s="59" t="s">
        <v>1798</v>
      </c>
      <c r="AL1222" s="91">
        <v>23</v>
      </c>
      <c r="AM1222" s="93">
        <v>25</v>
      </c>
      <c r="AN1222" s="93">
        <v>112</v>
      </c>
      <c r="AO1222" s="96">
        <v>51114</v>
      </c>
      <c r="AP1222" s="96">
        <f t="shared" si="316"/>
        <v>23025</v>
      </c>
      <c r="AQ1222" t="s">
        <v>2328</v>
      </c>
      <c r="AX1222" s="117"/>
    </row>
    <row r="1223" spans="1:50" ht="14" hidden="1" customHeight="1" outlineLevel="1" x14ac:dyDescent="0.2">
      <c r="A1223" t="s">
        <v>1338</v>
      </c>
      <c r="J1223" s="2"/>
      <c r="K1223" s="2"/>
      <c r="L1223" s="2"/>
      <c r="M1223" s="2"/>
      <c r="AG1223" t="str">
        <f t="shared" si="317"/>
        <v>Northwest Aroostook</v>
      </c>
      <c r="AH1223" s="59" t="s">
        <v>2472</v>
      </c>
      <c r="AL1223" s="91">
        <v>23</v>
      </c>
      <c r="AM1223" s="93">
        <v>3</v>
      </c>
      <c r="AN1223" s="93">
        <v>237</v>
      </c>
      <c r="AO1223" s="96">
        <v>53602</v>
      </c>
      <c r="AP1223" s="96">
        <f t="shared" si="316"/>
        <v>23003</v>
      </c>
      <c r="AQ1223" t="s">
        <v>2328</v>
      </c>
      <c r="AX1223" s="117"/>
    </row>
    <row r="1224" spans="1:50" ht="14" hidden="1" customHeight="1" outlineLevel="1" x14ac:dyDescent="0.2">
      <c r="A1224" t="s">
        <v>650</v>
      </c>
      <c r="AG1224" t="str">
        <f t="shared" si="317"/>
        <v>Northwest Hancock</v>
      </c>
      <c r="AH1224" s="59" t="s">
        <v>12</v>
      </c>
      <c r="AL1224" s="91">
        <v>23</v>
      </c>
      <c r="AM1224" s="93">
        <v>9</v>
      </c>
      <c r="AN1224" s="93">
        <v>102</v>
      </c>
      <c r="AO1224" s="96">
        <v>53620</v>
      </c>
      <c r="AP1224" s="96">
        <f t="shared" si="316"/>
        <v>23009</v>
      </c>
      <c r="AQ1224" t="s">
        <v>2328</v>
      </c>
      <c r="AX1224" s="117"/>
    </row>
    <row r="1225" spans="1:50" ht="14" hidden="1" customHeight="1" outlineLevel="1" x14ac:dyDescent="0.2">
      <c r="A1225" t="s">
        <v>573</v>
      </c>
      <c r="AG1225" t="str">
        <f t="shared" si="317"/>
        <v>Northwest Piscataquis</v>
      </c>
      <c r="AH1225" s="59" t="s">
        <v>655</v>
      </c>
      <c r="AL1225" s="91">
        <v>23</v>
      </c>
      <c r="AM1225" s="93">
        <v>21</v>
      </c>
      <c r="AN1225" s="93">
        <v>73</v>
      </c>
      <c r="AO1225" s="96">
        <v>53628</v>
      </c>
      <c r="AP1225" s="96">
        <f t="shared" si="316"/>
        <v>23021</v>
      </c>
      <c r="AQ1225" t="s">
        <v>2328</v>
      </c>
      <c r="AX1225" s="117"/>
    </row>
    <row r="1226" spans="1:50" ht="14" hidden="1" customHeight="1" outlineLevel="1" x14ac:dyDescent="0.2">
      <c r="A1226" t="s">
        <v>683</v>
      </c>
      <c r="AG1226" t="str">
        <f t="shared" si="317"/>
        <v>Northwest Somerset</v>
      </c>
      <c r="AH1226" s="59" t="s">
        <v>1798</v>
      </c>
      <c r="AL1226" s="91">
        <v>23</v>
      </c>
      <c r="AM1226" s="93">
        <v>25</v>
      </c>
      <c r="AN1226" s="93">
        <v>113</v>
      </c>
      <c r="AO1226" s="96">
        <v>53636</v>
      </c>
      <c r="AP1226" s="96">
        <f t="shared" si="316"/>
        <v>23025</v>
      </c>
      <c r="AQ1226" t="s">
        <v>2328</v>
      </c>
      <c r="AX1226" s="117"/>
    </row>
    <row r="1227" spans="1:50" ht="14" hidden="1" customHeight="1" outlineLevel="1" x14ac:dyDescent="0.2">
      <c r="A1227" t="s">
        <v>2037</v>
      </c>
      <c r="AG1227" t="str">
        <f t="shared" si="317"/>
        <v>Passamaquoddy Indian Township</v>
      </c>
      <c r="AH1227" s="59" t="s">
        <v>1845</v>
      </c>
      <c r="AL1227" s="91">
        <v>23</v>
      </c>
      <c r="AM1227" s="93">
        <v>29</v>
      </c>
      <c r="AN1227" s="93">
        <v>158</v>
      </c>
      <c r="AO1227" s="96">
        <v>57082</v>
      </c>
      <c r="AP1227" s="96">
        <f t="shared" si="316"/>
        <v>23029</v>
      </c>
      <c r="AQ1227" t="s">
        <v>771</v>
      </c>
      <c r="AX1227" s="117"/>
    </row>
    <row r="1228" spans="1:50" ht="14" hidden="1" customHeight="1" outlineLevel="1" x14ac:dyDescent="0.2">
      <c r="A1228" t="s">
        <v>2518</v>
      </c>
      <c r="AG1228" t="str">
        <f t="shared" si="317"/>
        <v>Passamaquoddy Pleasant Point</v>
      </c>
      <c r="AH1228" s="59" t="s">
        <v>1845</v>
      </c>
      <c r="AL1228" s="91">
        <v>23</v>
      </c>
      <c r="AM1228" s="93">
        <v>29</v>
      </c>
      <c r="AN1228" s="93">
        <v>159</v>
      </c>
      <c r="AO1228" s="96">
        <v>57090</v>
      </c>
      <c r="AP1228" s="96">
        <f t="shared" si="316"/>
        <v>23029</v>
      </c>
      <c r="AQ1228" t="s">
        <v>771</v>
      </c>
      <c r="AX1228" s="117"/>
    </row>
    <row r="1229" spans="1:50" ht="14" hidden="1" customHeight="1" outlineLevel="1" x14ac:dyDescent="0.2">
      <c r="A1229" t="s">
        <v>769</v>
      </c>
      <c r="J1229" s="2"/>
      <c r="K1229" s="2"/>
      <c r="L1229" s="2"/>
      <c r="M1229" s="2"/>
      <c r="AG1229" t="str">
        <f t="shared" si="317"/>
        <v>Penobscot Indian Island</v>
      </c>
      <c r="AH1229" s="59" t="s">
        <v>2472</v>
      </c>
      <c r="AL1229" s="91">
        <v>23</v>
      </c>
      <c r="AM1229" s="93">
        <v>3</v>
      </c>
      <c r="AN1229" s="93">
        <v>253</v>
      </c>
      <c r="AO1229" s="96">
        <v>57936</v>
      </c>
      <c r="AP1229" s="96">
        <f t="shared" si="316"/>
        <v>23003</v>
      </c>
      <c r="AQ1229" t="s">
        <v>771</v>
      </c>
      <c r="AX1229" s="117"/>
    </row>
    <row r="1230" spans="1:50" ht="14" hidden="1" customHeight="1" outlineLevel="1" x14ac:dyDescent="0.2">
      <c r="A1230" t="s">
        <v>769</v>
      </c>
      <c r="AG1230" t="str">
        <f t="shared" si="317"/>
        <v>Penobscot Indian Island</v>
      </c>
      <c r="AH1230" s="59" t="s">
        <v>1369</v>
      </c>
      <c r="AL1230" s="91">
        <v>23</v>
      </c>
      <c r="AM1230" s="93">
        <v>19</v>
      </c>
      <c r="AN1230" s="93">
        <v>262</v>
      </c>
      <c r="AO1230" s="96">
        <v>57937</v>
      </c>
      <c r="AP1230" s="96">
        <f t="shared" si="316"/>
        <v>23019</v>
      </c>
      <c r="AQ1230" t="s">
        <v>771</v>
      </c>
      <c r="AX1230" s="117"/>
    </row>
    <row r="1231" spans="1:50" ht="14" hidden="1" customHeight="1" outlineLevel="1" x14ac:dyDescent="0.2">
      <c r="A1231" t="s">
        <v>744</v>
      </c>
      <c r="AG1231" t="str">
        <f t="shared" si="317"/>
        <v>Perkins</v>
      </c>
      <c r="AH1231" s="59" t="s">
        <v>109</v>
      </c>
      <c r="AL1231" s="91">
        <v>23</v>
      </c>
      <c r="AM1231" s="93">
        <v>23</v>
      </c>
      <c r="AN1231" s="93">
        <v>28</v>
      </c>
      <c r="AO1231" s="96">
        <v>58070</v>
      </c>
      <c r="AP1231" s="96">
        <f t="shared" si="316"/>
        <v>23023</v>
      </c>
      <c r="AQ1231" t="s">
        <v>2328</v>
      </c>
      <c r="AX1231" s="117"/>
    </row>
    <row r="1232" spans="1:50" ht="14" hidden="1" customHeight="1" outlineLevel="1" x14ac:dyDescent="0.2">
      <c r="A1232" t="s">
        <v>1957</v>
      </c>
      <c r="AG1232" t="str">
        <f t="shared" si="317"/>
        <v>Seboomook Lake</v>
      </c>
      <c r="AH1232" s="59" t="s">
        <v>1798</v>
      </c>
      <c r="AL1232" s="91">
        <v>23</v>
      </c>
      <c r="AM1232" s="93">
        <v>25</v>
      </c>
      <c r="AN1232" s="93">
        <v>137</v>
      </c>
      <c r="AO1232" s="96">
        <v>67238</v>
      </c>
      <c r="AP1232" s="96">
        <f t="shared" si="316"/>
        <v>23025</v>
      </c>
      <c r="AQ1232" t="s">
        <v>2328</v>
      </c>
      <c r="AX1232" s="117"/>
    </row>
    <row r="1233" spans="1:50" ht="14" hidden="1" customHeight="1" outlineLevel="1" x14ac:dyDescent="0.2">
      <c r="A1233" t="s">
        <v>1623</v>
      </c>
      <c r="J1233" s="2"/>
      <c r="K1233" s="2"/>
      <c r="L1233" s="2"/>
      <c r="M1233" s="2"/>
      <c r="AG1233" t="str">
        <f t="shared" si="317"/>
        <v>South Aroostook</v>
      </c>
      <c r="AH1233" s="59" t="s">
        <v>2472</v>
      </c>
      <c r="AL1233" s="91">
        <v>23</v>
      </c>
      <c r="AM1233" s="93">
        <v>3</v>
      </c>
      <c r="AN1233" s="93">
        <v>297</v>
      </c>
      <c r="AO1233" s="96">
        <v>69930</v>
      </c>
      <c r="AP1233" s="96">
        <f t="shared" si="316"/>
        <v>23003</v>
      </c>
      <c r="AQ1233" t="s">
        <v>2328</v>
      </c>
      <c r="AX1233" s="117"/>
    </row>
    <row r="1234" spans="1:50" ht="14" hidden="1" customHeight="1" outlineLevel="1" x14ac:dyDescent="0.2">
      <c r="A1234" t="s">
        <v>1372</v>
      </c>
      <c r="AG1234" t="str">
        <f t="shared" si="317"/>
        <v>South Franklin</v>
      </c>
      <c r="AH1234" s="59" t="s">
        <v>2356</v>
      </c>
      <c r="AL1234" s="91">
        <v>23</v>
      </c>
      <c r="AM1234" s="93">
        <v>7</v>
      </c>
      <c r="AN1234" s="93">
        <v>87</v>
      </c>
      <c r="AO1234" s="96">
        <v>70760</v>
      </c>
      <c r="AP1234" s="96">
        <f t="shared" si="316"/>
        <v>23007</v>
      </c>
      <c r="AQ1234" t="s">
        <v>2328</v>
      </c>
      <c r="AX1234" s="117"/>
    </row>
    <row r="1235" spans="1:50" ht="14" hidden="1" customHeight="1" outlineLevel="1" x14ac:dyDescent="0.2">
      <c r="A1235" t="s">
        <v>1317</v>
      </c>
      <c r="AG1235" t="str">
        <f t="shared" si="317"/>
        <v>South Oxford</v>
      </c>
      <c r="AH1235" s="59" t="s">
        <v>150</v>
      </c>
      <c r="AL1235" s="91">
        <v>23</v>
      </c>
      <c r="AM1235" s="93">
        <v>17</v>
      </c>
      <c r="AN1235" s="93">
        <v>138</v>
      </c>
      <c r="AO1235" s="96">
        <v>71755</v>
      </c>
      <c r="AP1235" s="96">
        <f t="shared" si="316"/>
        <v>23017</v>
      </c>
      <c r="AQ1235" t="s">
        <v>2328</v>
      </c>
      <c r="AX1235" s="117"/>
    </row>
    <row r="1236" spans="1:50" ht="14" hidden="1" customHeight="1" outlineLevel="1" x14ac:dyDescent="0.2">
      <c r="A1236" t="s">
        <v>1956</v>
      </c>
      <c r="AG1236" t="str">
        <f t="shared" si="317"/>
        <v>Southeast Piscataquis</v>
      </c>
      <c r="AH1236" s="59" t="s">
        <v>655</v>
      </c>
      <c r="AL1236" s="91">
        <v>23</v>
      </c>
      <c r="AM1236" s="93">
        <v>21</v>
      </c>
      <c r="AN1236" s="93">
        <v>93</v>
      </c>
      <c r="AO1236" s="96">
        <v>70655</v>
      </c>
      <c r="AP1236" s="96">
        <f t="shared" si="316"/>
        <v>23021</v>
      </c>
      <c r="AQ1236" t="s">
        <v>2328</v>
      </c>
      <c r="AX1236" s="117"/>
    </row>
    <row r="1237" spans="1:50" ht="14" hidden="1" customHeight="1" outlineLevel="1" x14ac:dyDescent="0.2">
      <c r="A1237" t="s">
        <v>1554</v>
      </c>
      <c r="J1237" s="2"/>
      <c r="K1237" s="2"/>
      <c r="L1237" s="2"/>
      <c r="M1237" s="2"/>
      <c r="AG1237" t="str">
        <f t="shared" si="317"/>
        <v>Square Lake</v>
      </c>
      <c r="AH1237" s="59" t="s">
        <v>2472</v>
      </c>
      <c r="AL1237" s="91">
        <v>23</v>
      </c>
      <c r="AM1237" s="93">
        <v>3</v>
      </c>
      <c r="AN1237" s="93">
        <v>298</v>
      </c>
      <c r="AO1237" s="96">
        <v>73472</v>
      </c>
      <c r="AP1237" s="96">
        <f t="shared" si="316"/>
        <v>23003</v>
      </c>
      <c r="AQ1237" t="s">
        <v>2328</v>
      </c>
      <c r="AX1237" s="117"/>
    </row>
    <row r="1238" spans="1:50" ht="14" hidden="1" customHeight="1" outlineLevel="1" x14ac:dyDescent="0.2">
      <c r="A1238" t="s">
        <v>2233</v>
      </c>
      <c r="AG1238" t="str">
        <f t="shared" si="317"/>
        <v>Twombly</v>
      </c>
      <c r="AH1238" s="59" t="s">
        <v>1369</v>
      </c>
      <c r="AL1238" s="91">
        <v>23</v>
      </c>
      <c r="AM1238" s="93">
        <v>19</v>
      </c>
      <c r="AN1238" s="93">
        <v>293</v>
      </c>
      <c r="AO1238" s="96">
        <v>78015</v>
      </c>
      <c r="AP1238" s="96">
        <f>AL1238*1000+AM1238</f>
        <v>23019</v>
      </c>
      <c r="AQ1238" t="s">
        <v>2328</v>
      </c>
      <c r="AX1238" s="117"/>
    </row>
    <row r="1239" spans="1:50" ht="14" hidden="1" customHeight="1" outlineLevel="1" x14ac:dyDescent="0.2">
      <c r="A1239" t="s">
        <v>2519</v>
      </c>
      <c r="J1239" s="2"/>
      <c r="K1239" s="2"/>
      <c r="L1239" s="2"/>
      <c r="M1239" s="2"/>
      <c r="AG1239" t="str">
        <f t="shared" si="317"/>
        <v>Un. Twp. Unity</v>
      </c>
      <c r="AH1239" s="9" t="s">
        <v>270</v>
      </c>
      <c r="AL1239" s="91">
        <v>23</v>
      </c>
      <c r="AM1239" s="93">
        <v>11</v>
      </c>
      <c r="AN1239" s="93">
        <v>107</v>
      </c>
      <c r="AO1239" s="96">
        <v>78190</v>
      </c>
      <c r="AP1239" s="96">
        <f>AL1239*1000+AM1239</f>
        <v>23011</v>
      </c>
      <c r="AQ1239" t="s">
        <v>2328</v>
      </c>
      <c r="AX1239" s="117"/>
    </row>
    <row r="1240" spans="1:50" ht="14" hidden="1" customHeight="1" outlineLevel="1" x14ac:dyDescent="0.2">
      <c r="A1240" t="s">
        <v>1624</v>
      </c>
      <c r="AG1240" t="str">
        <f t="shared" si="317"/>
        <v>West Central Franklin</v>
      </c>
      <c r="AH1240" s="59" t="s">
        <v>2356</v>
      </c>
      <c r="AL1240" s="91">
        <v>23</v>
      </c>
      <c r="AM1240" s="93">
        <v>7</v>
      </c>
      <c r="AN1240" s="93">
        <v>102</v>
      </c>
      <c r="AO1240" s="96">
        <v>82235</v>
      </c>
      <c r="AP1240" s="96">
        <f>AL1240*1000+AM1240</f>
        <v>23007</v>
      </c>
      <c r="AQ1240" t="s">
        <v>2328</v>
      </c>
      <c r="AX1240" s="117"/>
    </row>
    <row r="1241" spans="1:50" ht="14" hidden="1" customHeight="1" outlineLevel="1" x14ac:dyDescent="0.2">
      <c r="A1241" t="s">
        <v>2232</v>
      </c>
      <c r="AG1241" t="str">
        <f t="shared" si="317"/>
        <v>Whitney</v>
      </c>
      <c r="AH1241" s="59" t="s">
        <v>1369</v>
      </c>
      <c r="AL1241" s="91">
        <v>23</v>
      </c>
      <c r="AM1241" s="93">
        <v>19</v>
      </c>
      <c r="AN1241" s="93">
        <v>303</v>
      </c>
      <c r="AO1241" s="96">
        <v>85230</v>
      </c>
      <c r="AP1241" s="96">
        <f>AL1241*1000+AM1241</f>
        <v>23019</v>
      </c>
      <c r="AQ1241" t="s">
        <v>2328</v>
      </c>
      <c r="AX1241" s="117"/>
    </row>
    <row r="1242" spans="1:50" ht="14" hidden="1" customHeight="1" outlineLevel="1" x14ac:dyDescent="0.2">
      <c r="A1242" t="s">
        <v>494</v>
      </c>
      <c r="AG1242" t="str">
        <f t="shared" si="317"/>
        <v>Wyman</v>
      </c>
      <c r="AH1242" s="59" t="s">
        <v>2356</v>
      </c>
      <c r="AL1242" s="91">
        <v>23</v>
      </c>
      <c r="AM1242" s="93">
        <v>7</v>
      </c>
      <c r="AN1242" s="93">
        <v>111</v>
      </c>
      <c r="AO1242" s="96">
        <v>87680</v>
      </c>
      <c r="AP1242" s="96">
        <f>AL1242*1000+AM1242</f>
        <v>23007</v>
      </c>
      <c r="AQ1242" t="s">
        <v>2328</v>
      </c>
      <c r="AX1242" s="117"/>
    </row>
    <row r="1243" spans="1:50" ht="14" customHeight="1" collapsed="1" x14ac:dyDescent="0.2">
      <c r="AX1243" s="117"/>
    </row>
    <row r="1244" spans="1:50" ht="14" customHeight="1" x14ac:dyDescent="0.2">
      <c r="AX1244" s="117"/>
    </row>
    <row r="1245" spans="1:50" ht="14" customHeight="1" x14ac:dyDescent="0.2">
      <c r="AX1245" s="117"/>
    </row>
    <row r="1246" spans="1:50" ht="14" customHeight="1" x14ac:dyDescent="0.2">
      <c r="AX1246" s="117"/>
    </row>
    <row r="1247" spans="1:50" ht="14" customHeight="1" x14ac:dyDescent="0.2">
      <c r="AX1247" s="117"/>
    </row>
    <row r="1248" spans="1:50" ht="14" customHeight="1" x14ac:dyDescent="0.2">
      <c r="AX1248" s="117"/>
    </row>
    <row r="1249" spans="50:50" ht="14" customHeight="1" x14ac:dyDescent="0.2">
      <c r="AX1249" s="117"/>
    </row>
    <row r="1250" spans="50:50" ht="14" customHeight="1" x14ac:dyDescent="0.2">
      <c r="AX1250" s="117"/>
    </row>
    <row r="1251" spans="50:50" ht="14" customHeight="1" x14ac:dyDescent="0.2">
      <c r="AX1251" s="117"/>
    </row>
    <row r="1252" spans="50:50" ht="14" customHeight="1" x14ac:dyDescent="0.2">
      <c r="AX1252" s="117"/>
    </row>
    <row r="1253" spans="50:50" ht="14" customHeight="1" x14ac:dyDescent="0.2">
      <c r="AX1253" s="117"/>
    </row>
    <row r="1254" spans="50:50" ht="14" customHeight="1" x14ac:dyDescent="0.2">
      <c r="AX1254" s="117"/>
    </row>
    <row r="1255" spans="50:50" ht="14" customHeight="1" x14ac:dyDescent="0.2">
      <c r="AX1255" s="117"/>
    </row>
    <row r="1256" spans="50:50" ht="14" customHeight="1" x14ac:dyDescent="0.2">
      <c r="AX1256" s="117"/>
    </row>
    <row r="1257" spans="50:50" ht="14" customHeight="1" x14ac:dyDescent="0.2">
      <c r="AX1257" s="117"/>
    </row>
    <row r="1258" spans="50:50" ht="14" customHeight="1" x14ac:dyDescent="0.2">
      <c r="AX1258" s="117"/>
    </row>
    <row r="1259" spans="50:50" ht="14" customHeight="1" x14ac:dyDescent="0.2">
      <c r="AX1259" s="117"/>
    </row>
    <row r="1260" spans="50:50" ht="14" customHeight="1" x14ac:dyDescent="0.2">
      <c r="AX1260" s="117"/>
    </row>
    <row r="1261" spans="50:50" ht="14" customHeight="1" x14ac:dyDescent="0.2">
      <c r="AX1261" s="117"/>
    </row>
    <row r="1262" spans="50:50" ht="14" customHeight="1" x14ac:dyDescent="0.2">
      <c r="AX1262" s="117"/>
    </row>
    <row r="1263" spans="50:50" ht="14" customHeight="1" x14ac:dyDescent="0.2">
      <c r="AX1263" s="117"/>
    </row>
    <row r="1264" spans="50:50" ht="14" customHeight="1" x14ac:dyDescent="0.2">
      <c r="AX1264" s="117"/>
    </row>
    <row r="1265" spans="50:50" ht="14" customHeight="1" x14ac:dyDescent="0.2">
      <c r="AX1265" s="117"/>
    </row>
    <row r="1266" spans="50:50" ht="14" customHeight="1" x14ac:dyDescent="0.2">
      <c r="AX1266" s="117"/>
    </row>
    <row r="1267" spans="50:50" ht="14" customHeight="1" x14ac:dyDescent="0.2">
      <c r="AX1267" s="117"/>
    </row>
    <row r="1268" spans="50:50" ht="14" customHeight="1" x14ac:dyDescent="0.2">
      <c r="AX1268" s="117"/>
    </row>
    <row r="1269" spans="50:50" ht="14" customHeight="1" x14ac:dyDescent="0.2">
      <c r="AX1269" s="117"/>
    </row>
    <row r="1270" spans="50:50" ht="14" customHeight="1" x14ac:dyDescent="0.2">
      <c r="AX1270" s="117"/>
    </row>
    <row r="1271" spans="50:50" ht="14" customHeight="1" x14ac:dyDescent="0.2">
      <c r="AX1271" s="117"/>
    </row>
    <row r="1272" spans="50:50" ht="14" customHeight="1" x14ac:dyDescent="0.2">
      <c r="AX1272" s="117"/>
    </row>
    <row r="1273" spans="50:50" ht="14" customHeight="1" x14ac:dyDescent="0.2">
      <c r="AX1273" s="117"/>
    </row>
    <row r="1274" spans="50:50" ht="14" customHeight="1" x14ac:dyDescent="0.2">
      <c r="AX1274" s="117"/>
    </row>
    <row r="1275" spans="50:50" ht="14" customHeight="1" x14ac:dyDescent="0.2">
      <c r="AX1275" s="117"/>
    </row>
    <row r="1276" spans="50:50" ht="14" customHeight="1" x14ac:dyDescent="0.2">
      <c r="AX1276" s="117"/>
    </row>
    <row r="1277" spans="50:50" ht="14" customHeight="1" x14ac:dyDescent="0.2">
      <c r="AX1277" s="117"/>
    </row>
    <row r="1278" spans="50:50" ht="14" customHeight="1" x14ac:dyDescent="0.2">
      <c r="AX1278" s="117"/>
    </row>
    <row r="1279" spans="50:50" ht="14" customHeight="1" x14ac:dyDescent="0.2">
      <c r="AX1279" s="117"/>
    </row>
    <row r="1280" spans="50:50" ht="14" customHeight="1" x14ac:dyDescent="0.2">
      <c r="AX1280" s="117"/>
    </row>
    <row r="1281" spans="50:50" ht="14" customHeight="1" x14ac:dyDescent="0.2">
      <c r="AX1281" s="117"/>
    </row>
    <row r="1282" spans="50:50" ht="14" customHeight="1" x14ac:dyDescent="0.2">
      <c r="AX1282" s="117"/>
    </row>
    <row r="1283" spans="50:50" ht="14" customHeight="1" x14ac:dyDescent="0.2">
      <c r="AX1283" s="117"/>
    </row>
    <row r="1284" spans="50:50" ht="14" customHeight="1" x14ac:dyDescent="0.2">
      <c r="AX1284" s="117"/>
    </row>
    <row r="1285" spans="50:50" ht="14" customHeight="1" x14ac:dyDescent="0.2">
      <c r="AX1285" s="117"/>
    </row>
    <row r="1286" spans="50:50" ht="14" customHeight="1" x14ac:dyDescent="0.2">
      <c r="AX1286" s="117"/>
    </row>
    <row r="1287" spans="50:50" ht="14" customHeight="1" x14ac:dyDescent="0.2">
      <c r="AX1287" s="117"/>
    </row>
    <row r="1288" spans="50:50" ht="14" customHeight="1" x14ac:dyDescent="0.2">
      <c r="AX1288" s="117"/>
    </row>
    <row r="1289" spans="50:50" ht="14" customHeight="1" x14ac:dyDescent="0.2">
      <c r="AX1289" s="117"/>
    </row>
    <row r="1290" spans="50:50" ht="14" customHeight="1" x14ac:dyDescent="0.2">
      <c r="AX1290" s="117"/>
    </row>
    <row r="1291" spans="50:50" ht="14" customHeight="1" x14ac:dyDescent="0.2">
      <c r="AX1291" s="117"/>
    </row>
    <row r="1292" spans="50:50" ht="14" customHeight="1" x14ac:dyDescent="0.2">
      <c r="AX1292" s="117"/>
    </row>
    <row r="1293" spans="50:50" ht="14" customHeight="1" x14ac:dyDescent="0.2">
      <c r="AX1293" s="117"/>
    </row>
    <row r="1294" spans="50:50" ht="14" customHeight="1" x14ac:dyDescent="0.2">
      <c r="AX1294" s="117"/>
    </row>
    <row r="1295" spans="50:50" ht="14" customHeight="1" x14ac:dyDescent="0.2">
      <c r="AX1295" s="117"/>
    </row>
    <row r="1296" spans="50:50" ht="14" customHeight="1" x14ac:dyDescent="0.2">
      <c r="AX1296" s="117"/>
    </row>
    <row r="1297" spans="50:50" ht="14" customHeight="1" x14ac:dyDescent="0.2">
      <c r="AX1297" s="117"/>
    </row>
    <row r="1298" spans="50:50" ht="14" customHeight="1" x14ac:dyDescent="0.2">
      <c r="AX1298" s="117"/>
    </row>
    <row r="1299" spans="50:50" ht="14" customHeight="1" x14ac:dyDescent="0.2">
      <c r="AX1299" s="117"/>
    </row>
    <row r="1300" spans="50:50" ht="14" customHeight="1" x14ac:dyDescent="0.2">
      <c r="AX1300" s="117"/>
    </row>
    <row r="1301" spans="50:50" ht="14" customHeight="1" x14ac:dyDescent="0.2">
      <c r="AX1301" s="117"/>
    </row>
    <row r="1302" spans="50:50" ht="14" customHeight="1" x14ac:dyDescent="0.2">
      <c r="AX1302" s="117"/>
    </row>
    <row r="1303" spans="50:50" ht="14" customHeight="1" x14ac:dyDescent="0.2">
      <c r="AX1303" s="117"/>
    </row>
    <row r="1304" spans="50:50" ht="14" customHeight="1" x14ac:dyDescent="0.2">
      <c r="AX1304" s="117"/>
    </row>
    <row r="1305" spans="50:50" ht="14" customHeight="1" x14ac:dyDescent="0.2">
      <c r="AX1305" s="117"/>
    </row>
    <row r="1306" spans="50:50" ht="14" customHeight="1" x14ac:dyDescent="0.2">
      <c r="AX1306" s="117"/>
    </row>
    <row r="1307" spans="50:50" ht="14" customHeight="1" x14ac:dyDescent="0.2">
      <c r="AX1307" s="117"/>
    </row>
    <row r="1308" spans="50:50" ht="14" customHeight="1" x14ac:dyDescent="0.2">
      <c r="AX1308" s="117"/>
    </row>
    <row r="1309" spans="50:50" ht="14" customHeight="1" x14ac:dyDescent="0.2">
      <c r="AX1309" s="117"/>
    </row>
    <row r="1310" spans="50:50" ht="14" customHeight="1" x14ac:dyDescent="0.2">
      <c r="AX1310" s="117"/>
    </row>
    <row r="1311" spans="50:50" ht="14" customHeight="1" x14ac:dyDescent="0.2">
      <c r="AX1311" s="117"/>
    </row>
    <row r="1312" spans="50:50" ht="14" customHeight="1" x14ac:dyDescent="0.2">
      <c r="AX1312" s="117"/>
    </row>
    <row r="1313" spans="50:50" ht="14" customHeight="1" x14ac:dyDescent="0.2">
      <c r="AX1313" s="117"/>
    </row>
    <row r="1314" spans="50:50" ht="14" customHeight="1" x14ac:dyDescent="0.2">
      <c r="AX1314" s="117"/>
    </row>
    <row r="1315" spans="50:50" ht="14" customHeight="1" x14ac:dyDescent="0.2">
      <c r="AX1315" s="117"/>
    </row>
    <row r="1316" spans="50:50" ht="14" customHeight="1" x14ac:dyDescent="0.2">
      <c r="AX1316" s="117"/>
    </row>
    <row r="1317" spans="50:50" ht="14" customHeight="1" x14ac:dyDescent="0.2">
      <c r="AX1317" s="117"/>
    </row>
    <row r="1318" spans="50:50" ht="14" customHeight="1" x14ac:dyDescent="0.2">
      <c r="AX1318" s="117"/>
    </row>
    <row r="1319" spans="50:50" ht="14" customHeight="1" x14ac:dyDescent="0.2">
      <c r="AX1319" s="117"/>
    </row>
    <row r="1320" spans="50:50" ht="14" customHeight="1" x14ac:dyDescent="0.2">
      <c r="AX1320" s="117"/>
    </row>
    <row r="1321" spans="50:50" ht="14" customHeight="1" x14ac:dyDescent="0.2">
      <c r="AX1321" s="117"/>
    </row>
    <row r="1322" spans="50:50" ht="14" customHeight="1" x14ac:dyDescent="0.2">
      <c r="AX1322" s="117"/>
    </row>
    <row r="1323" spans="50:50" ht="14" customHeight="1" x14ac:dyDescent="0.2">
      <c r="AX1323" s="117"/>
    </row>
    <row r="1324" spans="50:50" ht="14" customHeight="1" x14ac:dyDescent="0.2">
      <c r="AX1324" s="117"/>
    </row>
    <row r="1325" spans="50:50" ht="14" customHeight="1" x14ac:dyDescent="0.2">
      <c r="AX1325" s="117"/>
    </row>
    <row r="1326" spans="50:50" ht="14" customHeight="1" x14ac:dyDescent="0.2">
      <c r="AX1326" s="117"/>
    </row>
    <row r="1327" spans="50:50" ht="14" customHeight="1" x14ac:dyDescent="0.2">
      <c r="AX1327" s="117"/>
    </row>
    <row r="1328" spans="50:50" ht="14" customHeight="1" x14ac:dyDescent="0.2">
      <c r="AX1328" s="117"/>
    </row>
    <row r="1329" spans="50:50" ht="14" customHeight="1" x14ac:dyDescent="0.2">
      <c r="AX1329" s="117"/>
    </row>
    <row r="1330" spans="50:50" ht="14" customHeight="1" x14ac:dyDescent="0.2">
      <c r="AX1330" s="117"/>
    </row>
    <row r="1331" spans="50:50" ht="14" customHeight="1" x14ac:dyDescent="0.2">
      <c r="AX1331" s="117"/>
    </row>
    <row r="1332" spans="50:50" ht="14" customHeight="1" x14ac:dyDescent="0.2">
      <c r="AX1332" s="117"/>
    </row>
    <row r="1333" spans="50:50" ht="14" customHeight="1" x14ac:dyDescent="0.2">
      <c r="AX1333" s="117"/>
    </row>
    <row r="1334" spans="50:50" ht="14" customHeight="1" x14ac:dyDescent="0.2">
      <c r="AX1334" s="117"/>
    </row>
    <row r="1335" spans="50:50" ht="14" customHeight="1" x14ac:dyDescent="0.2">
      <c r="AX1335" s="117"/>
    </row>
    <row r="1336" spans="50:50" ht="14" customHeight="1" x14ac:dyDescent="0.2">
      <c r="AX1336" s="117"/>
    </row>
    <row r="1337" spans="50:50" ht="14" customHeight="1" x14ac:dyDescent="0.2">
      <c r="AX1337" s="117"/>
    </row>
    <row r="1338" spans="50:50" ht="14" customHeight="1" x14ac:dyDescent="0.2">
      <c r="AX1338" s="117"/>
    </row>
    <row r="1339" spans="50:50" ht="14" customHeight="1" x14ac:dyDescent="0.2">
      <c r="AX1339" s="117"/>
    </row>
    <row r="1340" spans="50:50" ht="14" customHeight="1" x14ac:dyDescent="0.2">
      <c r="AX1340" s="117"/>
    </row>
    <row r="1341" spans="50:50" ht="14" customHeight="1" x14ac:dyDescent="0.2">
      <c r="AX1341" s="117"/>
    </row>
    <row r="1342" spans="50:50" ht="14" customHeight="1" x14ac:dyDescent="0.2">
      <c r="AX1342" s="117"/>
    </row>
    <row r="1343" spans="50:50" ht="14" customHeight="1" x14ac:dyDescent="0.2">
      <c r="AX1343" s="117"/>
    </row>
    <row r="1344" spans="50:50" ht="14" customHeight="1" x14ac:dyDescent="0.2">
      <c r="AX1344" s="117"/>
    </row>
    <row r="1345" spans="50:50" ht="14" customHeight="1" x14ac:dyDescent="0.2">
      <c r="AX1345" s="117"/>
    </row>
    <row r="1346" spans="50:50" ht="14" customHeight="1" x14ac:dyDescent="0.2">
      <c r="AX1346" s="117"/>
    </row>
    <row r="1347" spans="50:50" ht="14" customHeight="1" x14ac:dyDescent="0.2">
      <c r="AX1347" s="117"/>
    </row>
    <row r="1348" spans="50:50" ht="14" customHeight="1" x14ac:dyDescent="0.2">
      <c r="AX1348" s="117"/>
    </row>
    <row r="1349" spans="50:50" ht="14" customHeight="1" x14ac:dyDescent="0.2">
      <c r="AX1349" s="117"/>
    </row>
    <row r="1350" spans="50:50" ht="14" customHeight="1" x14ac:dyDescent="0.2">
      <c r="AX1350" s="117"/>
    </row>
    <row r="1351" spans="50:50" ht="14" customHeight="1" x14ac:dyDescent="0.2">
      <c r="AX1351" s="117"/>
    </row>
    <row r="1352" spans="50:50" ht="14" customHeight="1" x14ac:dyDescent="0.2">
      <c r="AX1352" s="117"/>
    </row>
    <row r="1353" spans="50:50" ht="14" customHeight="1" x14ac:dyDescent="0.2">
      <c r="AX1353" s="117"/>
    </row>
    <row r="1354" spans="50:50" ht="14" customHeight="1" x14ac:dyDescent="0.2">
      <c r="AX1354" s="117"/>
    </row>
    <row r="1355" spans="50:50" ht="14" customHeight="1" x14ac:dyDescent="0.2">
      <c r="AX1355" s="117"/>
    </row>
    <row r="1356" spans="50:50" ht="14" customHeight="1" x14ac:dyDescent="0.2">
      <c r="AX1356" s="117"/>
    </row>
    <row r="1357" spans="50:50" ht="14" customHeight="1" x14ac:dyDescent="0.2">
      <c r="AX1357" s="117"/>
    </row>
    <row r="1358" spans="50:50" ht="14" customHeight="1" x14ac:dyDescent="0.2">
      <c r="AX1358" s="117"/>
    </row>
    <row r="1359" spans="50:50" ht="14" customHeight="1" x14ac:dyDescent="0.2">
      <c r="AX1359" s="117"/>
    </row>
    <row r="1360" spans="50:50" ht="14" customHeight="1" x14ac:dyDescent="0.2">
      <c r="AX1360" s="117"/>
    </row>
    <row r="1361" spans="50:50" ht="14" customHeight="1" x14ac:dyDescent="0.2">
      <c r="AX1361" s="117"/>
    </row>
    <row r="1362" spans="50:50" ht="14" customHeight="1" x14ac:dyDescent="0.2">
      <c r="AX1362" s="117"/>
    </row>
    <row r="1363" spans="50:50" ht="14" customHeight="1" x14ac:dyDescent="0.2">
      <c r="AX1363" s="117"/>
    </row>
    <row r="1364" spans="50:50" ht="14" customHeight="1" x14ac:dyDescent="0.2">
      <c r="AX1364" s="117"/>
    </row>
    <row r="1365" spans="50:50" ht="14" customHeight="1" x14ac:dyDescent="0.2">
      <c r="AX1365" s="117"/>
    </row>
    <row r="1366" spans="50:50" ht="14" customHeight="1" x14ac:dyDescent="0.2">
      <c r="AX1366" s="117"/>
    </row>
    <row r="1367" spans="50:50" ht="14" customHeight="1" x14ac:dyDescent="0.2">
      <c r="AX1367" s="117"/>
    </row>
    <row r="1368" spans="50:50" ht="14" customHeight="1" x14ac:dyDescent="0.2">
      <c r="AX1368" s="117"/>
    </row>
    <row r="1369" spans="50:50" ht="14" customHeight="1" x14ac:dyDescent="0.2">
      <c r="AX1369" s="117"/>
    </row>
    <row r="1370" spans="50:50" ht="14" customHeight="1" x14ac:dyDescent="0.2">
      <c r="AX1370" s="117"/>
    </row>
    <row r="1371" spans="50:50" ht="14" customHeight="1" x14ac:dyDescent="0.2">
      <c r="AX1371" s="117"/>
    </row>
    <row r="1372" spans="50:50" ht="14" customHeight="1" x14ac:dyDescent="0.2">
      <c r="AX1372" s="117"/>
    </row>
    <row r="1373" spans="50:50" ht="14" customHeight="1" x14ac:dyDescent="0.2">
      <c r="AX1373" s="117"/>
    </row>
    <row r="1374" spans="50:50" ht="14" customHeight="1" x14ac:dyDescent="0.2">
      <c r="AX1374" s="117"/>
    </row>
    <row r="1375" spans="50:50" ht="14" customHeight="1" x14ac:dyDescent="0.2">
      <c r="AX1375" s="117"/>
    </row>
    <row r="1376" spans="50:50" ht="14" customHeight="1" x14ac:dyDescent="0.2">
      <c r="AX1376" s="117"/>
    </row>
    <row r="1377" spans="50:50" ht="14" customHeight="1" x14ac:dyDescent="0.2">
      <c r="AX1377" s="117"/>
    </row>
    <row r="1378" spans="50:50" ht="14" customHeight="1" x14ac:dyDescent="0.2">
      <c r="AX1378" s="117"/>
    </row>
    <row r="1379" spans="50:50" ht="14" customHeight="1" x14ac:dyDescent="0.2">
      <c r="AX1379" s="117"/>
    </row>
    <row r="1380" spans="50:50" ht="14" customHeight="1" x14ac:dyDescent="0.2">
      <c r="AX1380" s="117"/>
    </row>
    <row r="1381" spans="50:50" ht="14" customHeight="1" x14ac:dyDescent="0.2">
      <c r="AX1381" s="117"/>
    </row>
    <row r="1382" spans="50:50" ht="14" customHeight="1" x14ac:dyDescent="0.2">
      <c r="AX1382" s="117"/>
    </row>
    <row r="1383" spans="50:50" ht="14" customHeight="1" x14ac:dyDescent="0.2">
      <c r="AX1383" s="117"/>
    </row>
    <row r="1384" spans="50:50" ht="14" customHeight="1" x14ac:dyDescent="0.2">
      <c r="AX1384" s="117"/>
    </row>
    <row r="1385" spans="50:50" ht="14" customHeight="1" x14ac:dyDescent="0.2">
      <c r="AX1385" s="117"/>
    </row>
    <row r="1386" spans="50:50" ht="14" customHeight="1" x14ac:dyDescent="0.2">
      <c r="AX1386" s="117"/>
    </row>
    <row r="1387" spans="50:50" ht="14" customHeight="1" x14ac:dyDescent="0.2">
      <c r="AX1387" s="117"/>
    </row>
    <row r="1388" spans="50:50" ht="14" customHeight="1" x14ac:dyDescent="0.2">
      <c r="AX1388" s="117"/>
    </row>
    <row r="1389" spans="50:50" ht="14" customHeight="1" x14ac:dyDescent="0.2">
      <c r="AX1389" s="117"/>
    </row>
    <row r="1390" spans="50:50" ht="14" customHeight="1" x14ac:dyDescent="0.2">
      <c r="AX1390" s="117"/>
    </row>
    <row r="1391" spans="50:50" ht="14" customHeight="1" x14ac:dyDescent="0.2">
      <c r="AX1391" s="117"/>
    </row>
    <row r="1392" spans="50:50" ht="14" customHeight="1" x14ac:dyDescent="0.2">
      <c r="AX1392" s="117"/>
    </row>
    <row r="1393" spans="50:50" ht="14" customHeight="1" x14ac:dyDescent="0.2">
      <c r="AX1393" s="117"/>
    </row>
    <row r="1394" spans="50:50" ht="14" customHeight="1" x14ac:dyDescent="0.2">
      <c r="AX1394" s="117"/>
    </row>
    <row r="1395" spans="50:50" ht="14" customHeight="1" x14ac:dyDescent="0.2">
      <c r="AX1395" s="117"/>
    </row>
    <row r="1396" spans="50:50" ht="14" customHeight="1" x14ac:dyDescent="0.2">
      <c r="AX1396" s="117"/>
    </row>
    <row r="1397" spans="50:50" ht="14" customHeight="1" x14ac:dyDescent="0.2">
      <c r="AX1397" s="117"/>
    </row>
    <row r="1398" spans="50:50" ht="14" customHeight="1" x14ac:dyDescent="0.2">
      <c r="AX1398" s="117"/>
    </row>
    <row r="1399" spans="50:50" ht="14" customHeight="1" x14ac:dyDescent="0.2">
      <c r="AX1399" s="117"/>
    </row>
    <row r="1400" spans="50:50" ht="14" customHeight="1" x14ac:dyDescent="0.2">
      <c r="AX1400" s="117"/>
    </row>
    <row r="1401" spans="50:50" ht="14" customHeight="1" x14ac:dyDescent="0.2">
      <c r="AX1401" s="117"/>
    </row>
    <row r="1402" spans="50:50" ht="14" customHeight="1" x14ac:dyDescent="0.2">
      <c r="AX1402" s="117"/>
    </row>
    <row r="1403" spans="50:50" ht="14" customHeight="1" x14ac:dyDescent="0.2">
      <c r="AX1403" s="117"/>
    </row>
    <row r="1404" spans="50:50" ht="14" customHeight="1" x14ac:dyDescent="0.2">
      <c r="AX1404" s="117"/>
    </row>
    <row r="1405" spans="50:50" ht="14" customHeight="1" x14ac:dyDescent="0.2">
      <c r="AX1405" s="117"/>
    </row>
    <row r="1406" spans="50:50" ht="14" customHeight="1" x14ac:dyDescent="0.2">
      <c r="AX1406" s="117"/>
    </row>
    <row r="1407" spans="50:50" ht="14" customHeight="1" x14ac:dyDescent="0.2">
      <c r="AX1407" s="117"/>
    </row>
    <row r="1408" spans="50:50" ht="14" customHeight="1" x14ac:dyDescent="0.2">
      <c r="AX1408" s="117"/>
    </row>
    <row r="1409" spans="50:50" ht="14" customHeight="1" x14ac:dyDescent="0.2">
      <c r="AX1409" s="117"/>
    </row>
    <row r="1410" spans="50:50" ht="14" customHeight="1" x14ac:dyDescent="0.2">
      <c r="AX1410" s="117"/>
    </row>
    <row r="1411" spans="50:50" ht="14" customHeight="1" x14ac:dyDescent="0.2">
      <c r="AX1411" s="117"/>
    </row>
    <row r="1412" spans="50:50" ht="14" customHeight="1" x14ac:dyDescent="0.2">
      <c r="AX1412" s="117"/>
    </row>
    <row r="1413" spans="50:50" ht="14" customHeight="1" x14ac:dyDescent="0.2">
      <c r="AX1413" s="117"/>
    </row>
    <row r="1414" spans="50:50" ht="14" customHeight="1" x14ac:dyDescent="0.2">
      <c r="AX1414" s="117"/>
    </row>
    <row r="1415" spans="50:50" ht="14" customHeight="1" x14ac:dyDescent="0.2">
      <c r="AX1415" s="117"/>
    </row>
    <row r="1416" spans="50:50" ht="14" customHeight="1" x14ac:dyDescent="0.2">
      <c r="AX1416" s="117"/>
    </row>
    <row r="1417" spans="50:50" ht="14" customHeight="1" x14ac:dyDescent="0.2">
      <c r="AX1417" s="117"/>
    </row>
    <row r="1418" spans="50:50" ht="14" customHeight="1" x14ac:dyDescent="0.2">
      <c r="AX1418" s="117"/>
    </row>
    <row r="1419" spans="50:50" ht="14" customHeight="1" x14ac:dyDescent="0.2">
      <c r="AX1419" s="117"/>
    </row>
    <row r="1420" spans="50:50" ht="14" customHeight="1" x14ac:dyDescent="0.2">
      <c r="AX1420" s="117"/>
    </row>
    <row r="1421" spans="50:50" ht="14" customHeight="1" x14ac:dyDescent="0.2">
      <c r="AX1421" s="117"/>
    </row>
    <row r="1422" spans="50:50" ht="14" customHeight="1" x14ac:dyDescent="0.2">
      <c r="AX1422" s="117"/>
    </row>
    <row r="1423" spans="50:50" ht="14" customHeight="1" x14ac:dyDescent="0.2">
      <c r="AX1423" s="117"/>
    </row>
    <row r="1424" spans="50:50" ht="14" customHeight="1" x14ac:dyDescent="0.2">
      <c r="AX1424" s="117"/>
    </row>
    <row r="1425" spans="50:50" ht="14" customHeight="1" x14ac:dyDescent="0.2">
      <c r="AX1425" s="117"/>
    </row>
    <row r="1426" spans="50:50" ht="14" customHeight="1" x14ac:dyDescent="0.2">
      <c r="AX1426" s="117"/>
    </row>
    <row r="1427" spans="50:50" ht="14" customHeight="1" x14ac:dyDescent="0.2">
      <c r="AX1427" s="117"/>
    </row>
    <row r="1428" spans="50:50" ht="14" customHeight="1" x14ac:dyDescent="0.2">
      <c r="AX1428" s="117"/>
    </row>
    <row r="1429" spans="50:50" ht="14" customHeight="1" x14ac:dyDescent="0.2">
      <c r="AX1429" s="117"/>
    </row>
    <row r="1430" spans="50:50" ht="14" customHeight="1" x14ac:dyDescent="0.2">
      <c r="AX1430" s="117"/>
    </row>
    <row r="1431" spans="50:50" ht="14" customHeight="1" x14ac:dyDescent="0.2">
      <c r="AX1431" s="117"/>
    </row>
    <row r="1432" spans="50:50" ht="14" customHeight="1" x14ac:dyDescent="0.2">
      <c r="AX1432" s="117"/>
    </row>
    <row r="1433" spans="50:50" ht="14" customHeight="1" x14ac:dyDescent="0.2">
      <c r="AX1433" s="117"/>
    </row>
    <row r="1434" spans="50:50" ht="14" customHeight="1" x14ac:dyDescent="0.2">
      <c r="AX1434" s="117"/>
    </row>
    <row r="1435" spans="50:50" ht="14" customHeight="1" x14ac:dyDescent="0.2">
      <c r="AX1435" s="117"/>
    </row>
    <row r="1436" spans="50:50" ht="14" customHeight="1" x14ac:dyDescent="0.2">
      <c r="AX1436" s="117"/>
    </row>
    <row r="1437" spans="50:50" ht="14" customHeight="1" x14ac:dyDescent="0.2">
      <c r="AX1437" s="117"/>
    </row>
    <row r="1438" spans="50:50" ht="14" customHeight="1" x14ac:dyDescent="0.2">
      <c r="AX1438" s="117"/>
    </row>
    <row r="1439" spans="50:50" ht="14" customHeight="1" x14ac:dyDescent="0.2">
      <c r="AX1439" s="117"/>
    </row>
    <row r="1440" spans="50:50" ht="14" customHeight="1" x14ac:dyDescent="0.2">
      <c r="AX1440" s="117"/>
    </row>
    <row r="1441" spans="50:50" ht="14" customHeight="1" x14ac:dyDescent="0.2">
      <c r="AX1441" s="117"/>
    </row>
    <row r="1442" spans="50:50" ht="14" customHeight="1" x14ac:dyDescent="0.2">
      <c r="AX1442" s="117"/>
    </row>
    <row r="1443" spans="50:50" ht="14" customHeight="1" x14ac:dyDescent="0.2">
      <c r="AX1443" s="117"/>
    </row>
    <row r="1444" spans="50:50" ht="14" customHeight="1" x14ac:dyDescent="0.2">
      <c r="AX1444" s="117"/>
    </row>
    <row r="1445" spans="50:50" ht="14" customHeight="1" x14ac:dyDescent="0.2">
      <c r="AX1445" s="117"/>
    </row>
    <row r="1446" spans="50:50" ht="14" customHeight="1" x14ac:dyDescent="0.2">
      <c r="AX1446" s="117"/>
    </row>
    <row r="1447" spans="50:50" ht="14" customHeight="1" x14ac:dyDescent="0.2">
      <c r="AX1447" s="117"/>
    </row>
    <row r="1448" spans="50:50" ht="14" customHeight="1" x14ac:dyDescent="0.2">
      <c r="AX1448" s="117"/>
    </row>
    <row r="1449" spans="50:50" ht="14" customHeight="1" x14ac:dyDescent="0.2">
      <c r="AX1449" s="117"/>
    </row>
    <row r="1450" spans="50:50" ht="14" customHeight="1" x14ac:dyDescent="0.2">
      <c r="AX1450" s="117"/>
    </row>
    <row r="1451" spans="50:50" ht="14" customHeight="1" x14ac:dyDescent="0.2">
      <c r="AX1451" s="117"/>
    </row>
    <row r="1452" spans="50:50" ht="14" customHeight="1" x14ac:dyDescent="0.2">
      <c r="AX1452" s="117"/>
    </row>
    <row r="1453" spans="50:50" ht="14" customHeight="1" x14ac:dyDescent="0.2">
      <c r="AX1453" s="117"/>
    </row>
    <row r="1454" spans="50:50" ht="14" customHeight="1" x14ac:dyDescent="0.2">
      <c r="AX1454" s="117"/>
    </row>
    <row r="1455" spans="50:50" ht="14" customHeight="1" x14ac:dyDescent="0.2">
      <c r="AX1455" s="117"/>
    </row>
    <row r="1456" spans="50:50" ht="14" customHeight="1" x14ac:dyDescent="0.2">
      <c r="AX1456" s="117"/>
    </row>
    <row r="1457" spans="50:50" ht="14" customHeight="1" x14ac:dyDescent="0.2">
      <c r="AX1457" s="117"/>
    </row>
    <row r="1458" spans="50:50" ht="14" customHeight="1" x14ac:dyDescent="0.2">
      <c r="AX1458" s="117"/>
    </row>
    <row r="1459" spans="50:50" ht="14" customHeight="1" x14ac:dyDescent="0.2">
      <c r="AX1459" s="117"/>
    </row>
    <row r="1460" spans="50:50" ht="14" customHeight="1" x14ac:dyDescent="0.2">
      <c r="AX1460" s="117"/>
    </row>
    <row r="1461" spans="50:50" ht="14" customHeight="1" x14ac:dyDescent="0.2">
      <c r="AX1461" s="117"/>
    </row>
    <row r="1462" spans="50:50" ht="14" customHeight="1" x14ac:dyDescent="0.2">
      <c r="AX1462" s="117"/>
    </row>
    <row r="1463" spans="50:50" ht="14" customHeight="1" x14ac:dyDescent="0.2">
      <c r="AX1463" s="117"/>
    </row>
    <row r="1464" spans="50:50" ht="14" customHeight="1" x14ac:dyDescent="0.2">
      <c r="AX1464" s="117"/>
    </row>
    <row r="1465" spans="50:50" ht="14" customHeight="1" x14ac:dyDescent="0.2">
      <c r="AX1465" s="117"/>
    </row>
    <row r="1466" spans="50:50" ht="14" customHeight="1" x14ac:dyDescent="0.2">
      <c r="AX1466" s="117"/>
    </row>
    <row r="1467" spans="50:50" ht="14" customHeight="1" x14ac:dyDescent="0.2">
      <c r="AX1467" s="117"/>
    </row>
    <row r="1468" spans="50:50" ht="14" customHeight="1" x14ac:dyDescent="0.2">
      <c r="AX1468" s="117"/>
    </row>
    <row r="1469" spans="50:50" ht="14" customHeight="1" x14ac:dyDescent="0.2">
      <c r="AX1469" s="117"/>
    </row>
    <row r="1470" spans="50:50" ht="14" customHeight="1" x14ac:dyDescent="0.2">
      <c r="AX1470" s="117"/>
    </row>
    <row r="1471" spans="50:50" ht="14" customHeight="1" x14ac:dyDescent="0.2">
      <c r="AX1471" s="117"/>
    </row>
    <row r="1472" spans="50:50" ht="14" customHeight="1" x14ac:dyDescent="0.2">
      <c r="AX1472" s="117"/>
    </row>
    <row r="1473" spans="50:50" ht="14" customHeight="1" x14ac:dyDescent="0.2">
      <c r="AX1473" s="117"/>
    </row>
    <row r="1474" spans="50:50" ht="14" customHeight="1" x14ac:dyDescent="0.2">
      <c r="AX1474" s="117"/>
    </row>
    <row r="1475" spans="50:50" ht="14" customHeight="1" x14ac:dyDescent="0.2">
      <c r="AX1475" s="117"/>
    </row>
    <row r="1476" spans="50:50" ht="14" customHeight="1" x14ac:dyDescent="0.2">
      <c r="AX1476" s="117"/>
    </row>
    <row r="1477" spans="50:50" ht="14" customHeight="1" x14ac:dyDescent="0.2">
      <c r="AX1477" s="117"/>
    </row>
    <row r="1478" spans="50:50" ht="14" customHeight="1" x14ac:dyDescent="0.2">
      <c r="AX1478" s="117"/>
    </row>
    <row r="1479" spans="50:50" ht="14" customHeight="1" x14ac:dyDescent="0.2">
      <c r="AX1479" s="117"/>
    </row>
    <row r="1480" spans="50:50" ht="14" customHeight="1" x14ac:dyDescent="0.2">
      <c r="AX1480" s="117"/>
    </row>
    <row r="1481" spans="50:50" ht="14" customHeight="1" x14ac:dyDescent="0.2">
      <c r="AX1481" s="117"/>
    </row>
    <row r="1482" spans="50:50" ht="14" customHeight="1" x14ac:dyDescent="0.2">
      <c r="AX1482" s="117"/>
    </row>
    <row r="1483" spans="50:50" ht="14" customHeight="1" x14ac:dyDescent="0.2">
      <c r="AX1483" s="117"/>
    </row>
    <row r="1484" spans="50:50" ht="14" customHeight="1" x14ac:dyDescent="0.2">
      <c r="AX1484" s="117"/>
    </row>
    <row r="1485" spans="50:50" ht="14" customHeight="1" x14ac:dyDescent="0.2">
      <c r="AX1485" s="117"/>
    </row>
    <row r="1486" spans="50:50" ht="14" customHeight="1" x14ac:dyDescent="0.2">
      <c r="AX1486" s="117"/>
    </row>
    <row r="1487" spans="50:50" ht="14" customHeight="1" x14ac:dyDescent="0.2">
      <c r="AX1487" s="117"/>
    </row>
    <row r="1488" spans="50:50" ht="14" customHeight="1" x14ac:dyDescent="0.2">
      <c r="AX1488" s="117"/>
    </row>
    <row r="1489" spans="50:50" ht="14" customHeight="1" x14ac:dyDescent="0.2">
      <c r="AX1489" s="117"/>
    </row>
    <row r="1490" spans="50:50" ht="14" customHeight="1" x14ac:dyDescent="0.2">
      <c r="AX1490" s="117"/>
    </row>
    <row r="1491" spans="50:50" ht="14" customHeight="1" x14ac:dyDescent="0.2">
      <c r="AX1491" s="117"/>
    </row>
    <row r="1492" spans="50:50" ht="14" customHeight="1" x14ac:dyDescent="0.2">
      <c r="AX1492" s="117"/>
    </row>
    <row r="1493" spans="50:50" ht="14" customHeight="1" x14ac:dyDescent="0.2">
      <c r="AX1493" s="117"/>
    </row>
    <row r="1494" spans="50:50" ht="14" customHeight="1" x14ac:dyDescent="0.2">
      <c r="AX1494" s="117"/>
    </row>
    <row r="1495" spans="50:50" ht="14" customHeight="1" x14ac:dyDescent="0.2">
      <c r="AX1495" s="117"/>
    </row>
    <row r="1496" spans="50:50" ht="14" customHeight="1" x14ac:dyDescent="0.2">
      <c r="AX1496" s="117"/>
    </row>
    <row r="1497" spans="50:50" ht="14" customHeight="1" x14ac:dyDescent="0.2">
      <c r="AX1497" s="117"/>
    </row>
    <row r="1498" spans="50:50" ht="14" customHeight="1" x14ac:dyDescent="0.2">
      <c r="AX1498" s="117"/>
    </row>
    <row r="1499" spans="50:50" ht="14" customHeight="1" x14ac:dyDescent="0.2">
      <c r="AX1499" s="117"/>
    </row>
    <row r="1500" spans="50:50" ht="14" customHeight="1" x14ac:dyDescent="0.2">
      <c r="AX1500" s="117"/>
    </row>
    <row r="1501" spans="50:50" ht="14" customHeight="1" x14ac:dyDescent="0.2">
      <c r="AX1501" s="117"/>
    </row>
    <row r="1502" spans="50:50" ht="14" customHeight="1" x14ac:dyDescent="0.2">
      <c r="AX1502" s="117"/>
    </row>
    <row r="1503" spans="50:50" ht="14" customHeight="1" x14ac:dyDescent="0.2">
      <c r="AX1503" s="117"/>
    </row>
    <row r="1504" spans="50:50" ht="14" customHeight="1" x14ac:dyDescent="0.2">
      <c r="AX1504" s="117"/>
    </row>
    <row r="1505" spans="50:50" ht="14" customHeight="1" x14ac:dyDescent="0.2">
      <c r="AX1505" s="117"/>
    </row>
    <row r="1506" spans="50:50" ht="14" customHeight="1" x14ac:dyDescent="0.2">
      <c r="AX1506" s="117"/>
    </row>
    <row r="1507" spans="50:50" ht="14" customHeight="1" x14ac:dyDescent="0.2">
      <c r="AX1507" s="117"/>
    </row>
    <row r="1508" spans="50:50" ht="14" customHeight="1" x14ac:dyDescent="0.2">
      <c r="AX1508" s="117"/>
    </row>
    <row r="1509" spans="50:50" ht="14" customHeight="1" x14ac:dyDescent="0.2">
      <c r="AX1509" s="117"/>
    </row>
    <row r="1510" spans="50:50" ht="14" customHeight="1" x14ac:dyDescent="0.2">
      <c r="AX1510" s="117"/>
    </row>
    <row r="1511" spans="50:50" ht="14" customHeight="1" x14ac:dyDescent="0.2">
      <c r="AX1511" s="117"/>
    </row>
    <row r="1512" spans="50:50" ht="14" customHeight="1" x14ac:dyDescent="0.2">
      <c r="AX1512" s="117"/>
    </row>
    <row r="1513" spans="50:50" ht="14" customHeight="1" x14ac:dyDescent="0.2">
      <c r="AX1513" s="117"/>
    </row>
    <row r="1514" spans="50:50" ht="14" customHeight="1" x14ac:dyDescent="0.2">
      <c r="AX1514" s="117"/>
    </row>
    <row r="1515" spans="50:50" ht="14" customHeight="1" x14ac:dyDescent="0.2">
      <c r="AX1515" s="117"/>
    </row>
    <row r="1516" spans="50:50" ht="14" customHeight="1" x14ac:dyDescent="0.2">
      <c r="AX1516" s="117"/>
    </row>
    <row r="1517" spans="50:50" ht="14" customHeight="1" x14ac:dyDescent="0.2">
      <c r="AX1517" s="117"/>
    </row>
    <row r="1518" spans="50:50" ht="14" customHeight="1" x14ac:dyDescent="0.2">
      <c r="AX1518" s="117"/>
    </row>
    <row r="1519" spans="50:50" ht="14" customHeight="1" x14ac:dyDescent="0.2">
      <c r="AX1519" s="117"/>
    </row>
    <row r="1520" spans="50:50" ht="14" customHeight="1" x14ac:dyDescent="0.2">
      <c r="AX1520" s="117"/>
    </row>
    <row r="1521" spans="50:50" ht="14" customHeight="1" x14ac:dyDescent="0.2">
      <c r="AX1521" s="117"/>
    </row>
    <row r="1522" spans="50:50" ht="14" customHeight="1" x14ac:dyDescent="0.2">
      <c r="AX1522" s="117"/>
    </row>
    <row r="1523" spans="50:50" ht="14" customHeight="1" x14ac:dyDescent="0.2">
      <c r="AX1523" s="117"/>
    </row>
    <row r="1524" spans="50:50" ht="14" customHeight="1" x14ac:dyDescent="0.2">
      <c r="AX1524" s="117"/>
    </row>
    <row r="1525" spans="50:50" ht="14" customHeight="1" x14ac:dyDescent="0.2">
      <c r="AX1525" s="117"/>
    </row>
    <row r="1526" spans="50:50" ht="14" customHeight="1" x14ac:dyDescent="0.2">
      <c r="AX1526" s="117"/>
    </row>
    <row r="1527" spans="50:50" ht="14" customHeight="1" x14ac:dyDescent="0.2">
      <c r="AX1527" s="117"/>
    </row>
    <row r="1528" spans="50:50" ht="14" customHeight="1" x14ac:dyDescent="0.2">
      <c r="AX1528" s="117"/>
    </row>
    <row r="1529" spans="50:50" ht="14" customHeight="1" x14ac:dyDescent="0.2">
      <c r="AX1529" s="117"/>
    </row>
    <row r="1530" spans="50:50" ht="14" customHeight="1" x14ac:dyDescent="0.2">
      <c r="AX1530" s="117"/>
    </row>
    <row r="1531" spans="50:50" ht="14" customHeight="1" x14ac:dyDescent="0.2">
      <c r="AX1531" s="117"/>
    </row>
    <row r="1532" spans="50:50" ht="14" customHeight="1" x14ac:dyDescent="0.2">
      <c r="AX1532" s="117"/>
    </row>
    <row r="1533" spans="50:50" ht="14" customHeight="1" x14ac:dyDescent="0.2">
      <c r="AX1533" s="117"/>
    </row>
    <row r="1534" spans="50:50" ht="14" customHeight="1" x14ac:dyDescent="0.2">
      <c r="AX1534" s="117"/>
    </row>
    <row r="1535" spans="50:50" ht="14" customHeight="1" x14ac:dyDescent="0.2">
      <c r="AX1535" s="117"/>
    </row>
    <row r="1536" spans="50:50" ht="14" customHeight="1" x14ac:dyDescent="0.2">
      <c r="AX1536" s="117"/>
    </row>
    <row r="1537" spans="50:50" ht="14" customHeight="1" x14ac:dyDescent="0.2">
      <c r="AX1537" s="117"/>
    </row>
    <row r="1538" spans="50:50" ht="14" customHeight="1" x14ac:dyDescent="0.2">
      <c r="AX1538" s="117"/>
    </row>
    <row r="1539" spans="50:50" ht="14" customHeight="1" x14ac:dyDescent="0.2">
      <c r="AX1539" s="117"/>
    </row>
    <row r="1540" spans="50:50" ht="14" customHeight="1" x14ac:dyDescent="0.2">
      <c r="AX1540" s="117"/>
    </row>
    <row r="1541" spans="50:50" ht="14" customHeight="1" x14ac:dyDescent="0.2">
      <c r="AX1541" s="117"/>
    </row>
    <row r="1542" spans="50:50" ht="14" customHeight="1" x14ac:dyDescent="0.2">
      <c r="AX1542" s="117"/>
    </row>
    <row r="1543" spans="50:50" ht="14" customHeight="1" x14ac:dyDescent="0.2">
      <c r="AX1543" s="117"/>
    </row>
    <row r="1544" spans="50:50" ht="14" customHeight="1" x14ac:dyDescent="0.2">
      <c r="AX1544" s="117"/>
    </row>
    <row r="1545" spans="50:50" ht="14" customHeight="1" x14ac:dyDescent="0.2">
      <c r="AX1545" s="117"/>
    </row>
    <row r="1546" spans="50:50" ht="14" customHeight="1" x14ac:dyDescent="0.2">
      <c r="AX1546" s="117"/>
    </row>
    <row r="1547" spans="50:50" ht="14" customHeight="1" x14ac:dyDescent="0.2">
      <c r="AX1547" s="117"/>
    </row>
    <row r="1548" spans="50:50" ht="14" customHeight="1" x14ac:dyDescent="0.2">
      <c r="AX1548" s="117"/>
    </row>
    <row r="1549" spans="50:50" ht="14" customHeight="1" x14ac:dyDescent="0.2">
      <c r="AX1549" s="117"/>
    </row>
    <row r="1550" spans="50:50" ht="14" customHeight="1" x14ac:dyDescent="0.2">
      <c r="AX1550" s="117"/>
    </row>
    <row r="1551" spans="50:50" ht="14" customHeight="1" x14ac:dyDescent="0.2">
      <c r="AX1551" s="117"/>
    </row>
    <row r="1552" spans="50:50" ht="14" customHeight="1" x14ac:dyDescent="0.2">
      <c r="AX1552" s="117"/>
    </row>
    <row r="1553" spans="50:50" ht="14" customHeight="1" x14ac:dyDescent="0.2">
      <c r="AX1553" s="117"/>
    </row>
    <row r="1554" spans="50:50" ht="14" customHeight="1" x14ac:dyDescent="0.2">
      <c r="AX1554" s="117"/>
    </row>
    <row r="1555" spans="50:50" ht="14" customHeight="1" x14ac:dyDescent="0.2">
      <c r="AX1555" s="117"/>
    </row>
    <row r="1556" spans="50:50" ht="14" customHeight="1" x14ac:dyDescent="0.2">
      <c r="AX1556" s="117"/>
    </row>
    <row r="1557" spans="50:50" ht="14" customHeight="1" x14ac:dyDescent="0.2">
      <c r="AX1557" s="117"/>
    </row>
    <row r="1558" spans="50:50" ht="14" customHeight="1" x14ac:dyDescent="0.2">
      <c r="AX1558" s="117"/>
    </row>
    <row r="1559" spans="50:50" ht="14" customHeight="1" x14ac:dyDescent="0.2">
      <c r="AX1559" s="117"/>
    </row>
    <row r="1560" spans="50:50" ht="14" customHeight="1" x14ac:dyDescent="0.2">
      <c r="AX1560" s="117"/>
    </row>
    <row r="1561" spans="50:50" ht="14" customHeight="1" x14ac:dyDescent="0.2">
      <c r="AX1561" s="117"/>
    </row>
    <row r="1562" spans="50:50" ht="14" customHeight="1" x14ac:dyDescent="0.2">
      <c r="AX1562" s="117"/>
    </row>
    <row r="1563" spans="50:50" ht="14" customHeight="1" x14ac:dyDescent="0.2">
      <c r="AX1563" s="117"/>
    </row>
    <row r="1564" spans="50:50" ht="14" customHeight="1" x14ac:dyDescent="0.2">
      <c r="AX1564" s="117"/>
    </row>
    <row r="1565" spans="50:50" ht="14" customHeight="1" x14ac:dyDescent="0.2">
      <c r="AX1565" s="117"/>
    </row>
    <row r="1566" spans="50:50" ht="14" customHeight="1" x14ac:dyDescent="0.2">
      <c r="AX1566" s="117"/>
    </row>
    <row r="1567" spans="50:50" ht="14" customHeight="1" x14ac:dyDescent="0.2">
      <c r="AX1567" s="117"/>
    </row>
    <row r="1568" spans="50:50" ht="14" customHeight="1" x14ac:dyDescent="0.2">
      <c r="AX1568" s="117"/>
    </row>
    <row r="1569" spans="50:50" ht="14" customHeight="1" x14ac:dyDescent="0.2">
      <c r="AX1569" s="117"/>
    </row>
    <row r="1570" spans="50:50" ht="14" customHeight="1" x14ac:dyDescent="0.2">
      <c r="AX1570" s="117"/>
    </row>
    <row r="1571" spans="50:50" ht="14" customHeight="1" x14ac:dyDescent="0.2">
      <c r="AX1571" s="117"/>
    </row>
    <row r="1572" spans="50:50" ht="14" customHeight="1" x14ac:dyDescent="0.2">
      <c r="AX1572" s="117"/>
    </row>
    <row r="1573" spans="50:50" ht="14" customHeight="1" x14ac:dyDescent="0.2">
      <c r="AX1573" s="117"/>
    </row>
    <row r="1574" spans="50:50" ht="14" customHeight="1" x14ac:dyDescent="0.2">
      <c r="AX1574" s="117"/>
    </row>
    <row r="1575" spans="50:50" ht="14" customHeight="1" x14ac:dyDescent="0.2">
      <c r="AX1575" s="117"/>
    </row>
    <row r="1576" spans="50:50" ht="14" customHeight="1" x14ac:dyDescent="0.2">
      <c r="AX1576" s="117"/>
    </row>
    <row r="1577" spans="50:50" ht="14" customHeight="1" x14ac:dyDescent="0.2">
      <c r="AX1577" s="117"/>
    </row>
    <row r="1578" spans="50:50" ht="14" customHeight="1" x14ac:dyDescent="0.2">
      <c r="AX1578" s="117"/>
    </row>
    <row r="1579" spans="50:50" ht="14" customHeight="1" x14ac:dyDescent="0.2">
      <c r="AX1579" s="117"/>
    </row>
    <row r="1580" spans="50:50" ht="14" customHeight="1" x14ac:dyDescent="0.2">
      <c r="AX1580" s="117"/>
    </row>
    <row r="1581" spans="50:50" ht="14" customHeight="1" x14ac:dyDescent="0.2">
      <c r="AX1581" s="117"/>
    </row>
    <row r="1582" spans="50:50" ht="14" customHeight="1" x14ac:dyDescent="0.2">
      <c r="AX1582" s="117"/>
    </row>
    <row r="1583" spans="50:50" ht="14" customHeight="1" x14ac:dyDescent="0.2">
      <c r="AX1583" s="117"/>
    </row>
    <row r="1584" spans="50:50" ht="14" customHeight="1" x14ac:dyDescent="0.2">
      <c r="AX1584" s="117"/>
    </row>
    <row r="1585" spans="50:50" ht="14" customHeight="1" x14ac:dyDescent="0.2">
      <c r="AX1585" s="117"/>
    </row>
    <row r="1586" spans="50:50" ht="14" customHeight="1" x14ac:dyDescent="0.2">
      <c r="AX1586" s="117"/>
    </row>
    <row r="1587" spans="50:50" ht="14" customHeight="1" x14ac:dyDescent="0.2">
      <c r="AX1587" s="117"/>
    </row>
    <row r="1588" spans="50:50" ht="14" customHeight="1" x14ac:dyDescent="0.2">
      <c r="AX1588" s="117"/>
    </row>
    <row r="1589" spans="50:50" ht="14" customHeight="1" x14ac:dyDescent="0.2">
      <c r="AX1589" s="117"/>
    </row>
    <row r="1590" spans="50:50" ht="14" customHeight="1" x14ac:dyDescent="0.2">
      <c r="AX1590" s="117"/>
    </row>
    <row r="1591" spans="50:50" ht="14" customHeight="1" x14ac:dyDescent="0.2">
      <c r="AX1591" s="117"/>
    </row>
    <row r="1592" spans="50:50" ht="14" customHeight="1" x14ac:dyDescent="0.2">
      <c r="AX1592" s="117"/>
    </row>
    <row r="1593" spans="50:50" ht="14" customHeight="1" x14ac:dyDescent="0.2">
      <c r="AX1593" s="117"/>
    </row>
    <row r="1594" spans="50:50" ht="14" customHeight="1" x14ac:dyDescent="0.2">
      <c r="AX1594" s="117"/>
    </row>
    <row r="1595" spans="50:50" ht="14" customHeight="1" x14ac:dyDescent="0.2">
      <c r="AX1595" s="117"/>
    </row>
    <row r="1596" spans="50:50" ht="14" customHeight="1" x14ac:dyDescent="0.2">
      <c r="AX1596" s="117"/>
    </row>
    <row r="1597" spans="50:50" ht="14" customHeight="1" x14ac:dyDescent="0.2">
      <c r="AX1597" s="117"/>
    </row>
    <row r="1598" spans="50:50" ht="14" customHeight="1" x14ac:dyDescent="0.2">
      <c r="AX1598" s="117"/>
    </row>
    <row r="1599" spans="50:50" ht="14" customHeight="1" x14ac:dyDescent="0.2">
      <c r="AX1599" s="117"/>
    </row>
    <row r="1635" spans="49:51" ht="14" customHeight="1" x14ac:dyDescent="0.2">
      <c r="AW1635" s="118"/>
      <c r="AX1635" s="9"/>
      <c r="AY1635" s="9"/>
    </row>
  </sheetData>
  <phoneticPr fontId="8"/>
  <conditionalFormatting sqref="D1193:D1204 D1212 D2:D17 D188:D213 D470 D472:D537 D290:D301 D352:D438 D19:D89 D308:D342 D1180:D1190 D215:D224 D543:D1178 D91:D94 D96:D164 D166:D186 D226:D247 D281:D288 D304:D306 D344:D350 D440:D464 D249:D279 D539:D541">
    <cfRule type="cellIs" dxfId="312" priority="379" stopIfTrue="1" operator="equal">
      <formula>1</formula>
    </cfRule>
    <cfRule type="cellIs" dxfId="311" priority="380" stopIfTrue="1" operator="equal">
      <formula>3</formula>
    </cfRule>
  </conditionalFormatting>
  <conditionalFormatting sqref="E1193:E1204 E1212 E2:E17 E188:E213 E470 E472:E537 E290:E301 E352:E438 E19:E89 E308:E342 E1180:E1190 E215:E224 E543:E1178 E91:E94 E96:E164 E166:E186 E226:E247 E281:E288 E304:E306 E344:E350 E440:E464 E249:E279 E539:E541">
    <cfRule type="cellIs" dxfId="310" priority="381" stopIfTrue="1" operator="equal">
      <formula>1</formula>
    </cfRule>
    <cfRule type="cellIs" dxfId="309" priority="382" stopIfTrue="1" operator="equal">
      <formula>3</formula>
    </cfRule>
  </conditionalFormatting>
  <conditionalFormatting sqref="F1193:F1204 F1212 F2:F17 F188:F213 F470 F472:F537 F290:F301 F352:F438 F19:F89 F308:F342 F1180:F1190 F215:F224 F543:F1178 F91:F94 F96:F164 F166:F186 F226:F247 F281:F288 F304:F306 F344:F350 F440:F464 F249:F279 F539:F541">
    <cfRule type="cellIs" dxfId="308" priority="383" stopIfTrue="1" operator="equal">
      <formula>1</formula>
    </cfRule>
    <cfRule type="cellIs" dxfId="307" priority="384" stopIfTrue="1" operator="equal">
      <formula>3</formula>
    </cfRule>
  </conditionalFormatting>
  <conditionalFormatting sqref="G1190 G1">
    <cfRule type="expression" dxfId="306" priority="385" stopIfTrue="1">
      <formula>IF(#REF!=1,1,0)</formula>
    </cfRule>
    <cfRule type="expression" dxfId="305" priority="386" stopIfTrue="1">
      <formula>IF(E1=1,1,0)</formula>
    </cfRule>
  </conditionalFormatting>
  <conditionalFormatting sqref="H1190:H1192 H1 H1214:H65564 H1205:H1211">
    <cfRule type="expression" dxfId="304" priority="387" stopIfTrue="1">
      <formula>IF(#REF!=1,1,0)</formula>
    </cfRule>
    <cfRule type="expression" dxfId="303" priority="388" stopIfTrue="1">
      <formula>IF(#REF!=1,1,0)</formula>
    </cfRule>
  </conditionalFormatting>
  <conditionalFormatting sqref="G1212 G1183:G1189">
    <cfRule type="expression" dxfId="302" priority="389" stopIfTrue="1">
      <formula>IF(AND(G1183&gt;0,#REF!=1),1,0)</formula>
    </cfRule>
    <cfRule type="expression" dxfId="301" priority="390" stopIfTrue="1">
      <formula>IF(AND(G1183&gt;0,E1183=1),1,0)</formula>
    </cfRule>
    <cfRule type="expression" dxfId="300" priority="391" stopIfTrue="1">
      <formula>IF(AND(G1183&gt;0,F1183=1),1,0)</formula>
    </cfRule>
  </conditionalFormatting>
  <conditionalFormatting sqref="H1212 H1183:H1189">
    <cfRule type="expression" dxfId="299" priority="392" stopIfTrue="1">
      <formula>IF(AND(G1183&gt;0,#REF!=1),1,0)</formula>
    </cfRule>
    <cfRule type="expression" dxfId="298" priority="393" stopIfTrue="1">
      <formula>IF(AND(G1183&gt;0,#REF!=1),1,0)</formula>
    </cfRule>
    <cfRule type="expression" dxfId="297" priority="394" stopIfTrue="1">
      <formula>IF(AND(G1183&gt;0,F1183=1),1,0)</formula>
    </cfRule>
  </conditionalFormatting>
  <conditionalFormatting sqref="G1193:G1204">
    <cfRule type="expression" dxfId="296" priority="395" stopIfTrue="1">
      <formula>IF(#REF!=1,1,0)</formula>
    </cfRule>
    <cfRule type="expression" dxfId="295" priority="396" stopIfTrue="1">
      <formula>IF(E1193=1,1,0)</formula>
    </cfRule>
    <cfRule type="expression" dxfId="294" priority="397" stopIfTrue="1">
      <formula>IF(F1193=1,1,0)</formula>
    </cfRule>
  </conditionalFormatting>
  <conditionalFormatting sqref="H1193:H1204">
    <cfRule type="expression" dxfId="293" priority="398" stopIfTrue="1">
      <formula>IF(#REF!=1,1,0)</formula>
    </cfRule>
    <cfRule type="expression" dxfId="292" priority="399" stopIfTrue="1">
      <formula>IF(#REF!=1,1,0)</formula>
    </cfRule>
    <cfRule type="expression" dxfId="291" priority="400" stopIfTrue="1">
      <formula>IF(F1193=1,1,0)</formula>
    </cfRule>
  </conditionalFormatting>
  <conditionalFormatting sqref="D95">
    <cfRule type="cellIs" dxfId="290" priority="367" stopIfTrue="1" operator="equal">
      <formula>1</formula>
    </cfRule>
    <cfRule type="cellIs" dxfId="289" priority="368" stopIfTrue="1" operator="equal">
      <formula>3</formula>
    </cfRule>
  </conditionalFormatting>
  <conditionalFormatting sqref="E95">
    <cfRule type="cellIs" dxfId="288" priority="369" stopIfTrue="1" operator="equal">
      <formula>1</formula>
    </cfRule>
    <cfRule type="cellIs" dxfId="287" priority="370" stopIfTrue="1" operator="equal">
      <formula>3</formula>
    </cfRule>
  </conditionalFormatting>
  <conditionalFormatting sqref="F95">
    <cfRule type="cellIs" dxfId="286" priority="371" stopIfTrue="1" operator="equal">
      <formula>1</formula>
    </cfRule>
    <cfRule type="cellIs" dxfId="285" priority="372" stopIfTrue="1" operator="equal">
      <formula>3</formula>
    </cfRule>
  </conditionalFormatting>
  <conditionalFormatting sqref="G2:G17 G188:G213 G470 G472:G537 G290:G301 G352:G438 G19:G89 G308:G342 G1180:G1182 G215:G224 G543:G1178 G91:G164 G166:G186 G226:G247 G281:G288 G304:G306 G344:G350 G440:G464 G249:G279 G539:G541">
    <cfRule type="expression" dxfId="284" priority="361" stopIfTrue="1">
      <formula>IF(AND(G2&gt;0,D2=1),1,0)</formula>
    </cfRule>
    <cfRule type="expression" dxfId="283" priority="362" stopIfTrue="1">
      <formula>IF(AND(G2&gt;0,E2=1),1,0)</formula>
    </cfRule>
    <cfRule type="expression" dxfId="282" priority="363" stopIfTrue="1">
      <formula>IF(AND(G2&gt;0,F2=1),1,0)</formula>
    </cfRule>
  </conditionalFormatting>
  <conditionalFormatting sqref="H2:H17 H188:H213 H470 H472:H537 H290:H301 H352:H438 H19:H89 H308:H342 H1180:H1182 H215:H224 H543:H1178 H91:H164 H166:H186 H226:H247 H281:H288 H304:H306 H344:H350 H440:H464 H249:H279 H539:H541">
    <cfRule type="expression" dxfId="281" priority="364" stopIfTrue="1">
      <formula>IF(AND(G2&gt;0,D2=1),1,0)</formula>
    </cfRule>
    <cfRule type="expression" dxfId="280" priority="365" stopIfTrue="1">
      <formula>IF(AND(G2&gt;0,E2=1),1,0)</formula>
    </cfRule>
    <cfRule type="expression" dxfId="279" priority="366" stopIfTrue="1">
      <formula>IF(AND(G2&gt;0,F2=1),1,0)</formula>
    </cfRule>
  </conditionalFormatting>
  <conditionalFormatting sqref="D18">
    <cfRule type="cellIs" dxfId="278" priority="355" stopIfTrue="1" operator="equal">
      <formula>1</formula>
    </cfRule>
    <cfRule type="cellIs" dxfId="277" priority="356" stopIfTrue="1" operator="equal">
      <formula>3</formula>
    </cfRule>
  </conditionalFormatting>
  <conditionalFormatting sqref="E18">
    <cfRule type="cellIs" dxfId="276" priority="357" stopIfTrue="1" operator="equal">
      <formula>1</formula>
    </cfRule>
    <cfRule type="cellIs" dxfId="275" priority="358" stopIfTrue="1" operator="equal">
      <formula>3</formula>
    </cfRule>
  </conditionalFormatting>
  <conditionalFormatting sqref="F18">
    <cfRule type="cellIs" dxfId="274" priority="359" stopIfTrue="1" operator="equal">
      <formula>1</formula>
    </cfRule>
    <cfRule type="cellIs" dxfId="273" priority="360" stopIfTrue="1" operator="equal">
      <formula>3</formula>
    </cfRule>
  </conditionalFormatting>
  <conditionalFormatting sqref="G18">
    <cfRule type="expression" dxfId="272" priority="349" stopIfTrue="1">
      <formula>IF(AND(G18&gt;0,D18=1),1,0)</formula>
    </cfRule>
    <cfRule type="expression" dxfId="271" priority="350" stopIfTrue="1">
      <formula>IF(AND(G18&gt;0,E18=1),1,0)</formula>
    </cfRule>
    <cfRule type="expression" dxfId="270" priority="351" stopIfTrue="1">
      <formula>IF(AND(G18&gt;0,F18=1),1,0)</formula>
    </cfRule>
  </conditionalFormatting>
  <conditionalFormatting sqref="H18">
    <cfRule type="expression" dxfId="269" priority="352" stopIfTrue="1">
      <formula>IF(AND(G18&gt;0,D18=1),1,0)</formula>
    </cfRule>
    <cfRule type="expression" dxfId="268" priority="353" stopIfTrue="1">
      <formula>IF(AND(G18&gt;0,E18=1),1,0)</formula>
    </cfRule>
    <cfRule type="expression" dxfId="267" priority="354" stopIfTrue="1">
      <formula>IF(AND(G18&gt;0,F18=1),1,0)</formula>
    </cfRule>
  </conditionalFormatting>
  <conditionalFormatting sqref="D187">
    <cfRule type="cellIs" dxfId="266" priority="271" stopIfTrue="1" operator="equal">
      <formula>1</formula>
    </cfRule>
    <cfRule type="cellIs" dxfId="265" priority="272" stopIfTrue="1" operator="equal">
      <formula>3</formula>
    </cfRule>
  </conditionalFormatting>
  <conditionalFormatting sqref="E187">
    <cfRule type="cellIs" dxfId="264" priority="273" stopIfTrue="1" operator="equal">
      <formula>1</formula>
    </cfRule>
    <cfRule type="cellIs" dxfId="263" priority="274" stopIfTrue="1" operator="equal">
      <formula>3</formula>
    </cfRule>
  </conditionalFormatting>
  <conditionalFormatting sqref="F187">
    <cfRule type="cellIs" dxfId="262" priority="275" stopIfTrue="1" operator="equal">
      <formula>1</formula>
    </cfRule>
    <cfRule type="cellIs" dxfId="261" priority="276" stopIfTrue="1" operator="equal">
      <formula>3</formula>
    </cfRule>
  </conditionalFormatting>
  <conditionalFormatting sqref="G187">
    <cfRule type="expression" dxfId="260" priority="265" stopIfTrue="1">
      <formula>IF(AND(G187&gt;0,D187=1),1,0)</formula>
    </cfRule>
    <cfRule type="expression" dxfId="259" priority="266" stopIfTrue="1">
      <formula>IF(AND(G187&gt;0,E187=1),1,0)</formula>
    </cfRule>
    <cfRule type="expression" dxfId="258" priority="267" stopIfTrue="1">
      <formula>IF(AND(G187&gt;0,F187=1),1,0)</formula>
    </cfRule>
  </conditionalFormatting>
  <conditionalFormatting sqref="H187">
    <cfRule type="expression" dxfId="257" priority="268" stopIfTrue="1">
      <formula>IF(AND(G187&gt;0,D187=1),1,0)</formula>
    </cfRule>
    <cfRule type="expression" dxfId="256" priority="269" stopIfTrue="1">
      <formula>IF(AND(G187&gt;0,E187=1),1,0)</formula>
    </cfRule>
    <cfRule type="expression" dxfId="255" priority="270" stopIfTrue="1">
      <formula>IF(AND(G187&gt;0,F187=1),1,0)</formula>
    </cfRule>
  </conditionalFormatting>
  <conditionalFormatting sqref="D538">
    <cfRule type="cellIs" dxfId="254" priority="235" stopIfTrue="1" operator="equal">
      <formula>1</formula>
    </cfRule>
    <cfRule type="cellIs" dxfId="253" priority="236" stopIfTrue="1" operator="equal">
      <formula>3</formula>
    </cfRule>
  </conditionalFormatting>
  <conditionalFormatting sqref="E538">
    <cfRule type="cellIs" dxfId="252" priority="237" stopIfTrue="1" operator="equal">
      <formula>1</formula>
    </cfRule>
    <cfRule type="cellIs" dxfId="251" priority="238" stopIfTrue="1" operator="equal">
      <formula>3</formula>
    </cfRule>
  </conditionalFormatting>
  <conditionalFormatting sqref="F538">
    <cfRule type="cellIs" dxfId="250" priority="239" stopIfTrue="1" operator="equal">
      <formula>1</formula>
    </cfRule>
    <cfRule type="cellIs" dxfId="249" priority="240" stopIfTrue="1" operator="equal">
      <formula>3</formula>
    </cfRule>
  </conditionalFormatting>
  <conditionalFormatting sqref="G538">
    <cfRule type="expression" dxfId="248" priority="229" stopIfTrue="1">
      <formula>IF(AND(G538&gt;0,D538=1),1,0)</formula>
    </cfRule>
    <cfRule type="expression" dxfId="247" priority="230" stopIfTrue="1">
      <formula>IF(AND(G538&gt;0,E538=1),1,0)</formula>
    </cfRule>
    <cfRule type="expression" dxfId="246" priority="231" stopIfTrue="1">
      <formula>IF(AND(G538&gt;0,F538=1),1,0)</formula>
    </cfRule>
  </conditionalFormatting>
  <conditionalFormatting sqref="H538">
    <cfRule type="expression" dxfId="245" priority="232" stopIfTrue="1">
      <formula>IF(AND(G538&gt;0,D538=1),1,0)</formula>
    </cfRule>
    <cfRule type="expression" dxfId="244" priority="233" stopIfTrue="1">
      <formula>IF(AND(G538&gt;0,E538=1),1,0)</formula>
    </cfRule>
    <cfRule type="expression" dxfId="243" priority="234" stopIfTrue="1">
      <formula>IF(AND(G538&gt;0,F538=1),1,0)</formula>
    </cfRule>
  </conditionalFormatting>
  <conditionalFormatting sqref="D214">
    <cfRule type="cellIs" dxfId="242" priority="259" stopIfTrue="1" operator="equal">
      <formula>1</formula>
    </cfRule>
    <cfRule type="cellIs" dxfId="241" priority="260" stopIfTrue="1" operator="equal">
      <formula>3</formula>
    </cfRule>
  </conditionalFormatting>
  <conditionalFormatting sqref="E214">
    <cfRule type="cellIs" dxfId="240" priority="261" stopIfTrue="1" operator="equal">
      <formula>1</formula>
    </cfRule>
    <cfRule type="cellIs" dxfId="239" priority="262" stopIfTrue="1" operator="equal">
      <formula>3</formula>
    </cfRule>
  </conditionalFormatting>
  <conditionalFormatting sqref="F214">
    <cfRule type="cellIs" dxfId="238" priority="263" stopIfTrue="1" operator="equal">
      <formula>1</formula>
    </cfRule>
    <cfRule type="cellIs" dxfId="237" priority="264" stopIfTrue="1" operator="equal">
      <formula>3</formula>
    </cfRule>
  </conditionalFormatting>
  <conditionalFormatting sqref="G214">
    <cfRule type="expression" dxfId="236" priority="253" stopIfTrue="1">
      <formula>IF(AND(G214&gt;0,D214=1),1,0)</formula>
    </cfRule>
    <cfRule type="expression" dxfId="235" priority="254" stopIfTrue="1">
      <formula>IF(AND(G214&gt;0,E214=1),1,0)</formula>
    </cfRule>
    <cfRule type="expression" dxfId="234" priority="255" stopIfTrue="1">
      <formula>IF(AND(G214&gt;0,F214=1),1,0)</formula>
    </cfRule>
  </conditionalFormatting>
  <conditionalFormatting sqref="H214">
    <cfRule type="expression" dxfId="233" priority="256" stopIfTrue="1">
      <formula>IF(AND(G214&gt;0,D214=1),1,0)</formula>
    </cfRule>
    <cfRule type="expression" dxfId="232" priority="257" stopIfTrue="1">
      <formula>IF(AND(G214&gt;0,E214=1),1,0)</formula>
    </cfRule>
    <cfRule type="expression" dxfId="231" priority="258" stopIfTrue="1">
      <formula>IF(AND(G214&gt;0,F214=1),1,0)</formula>
    </cfRule>
  </conditionalFormatting>
  <conditionalFormatting sqref="D465">
    <cfRule type="cellIs" dxfId="230" priority="247" stopIfTrue="1" operator="equal">
      <formula>1</formula>
    </cfRule>
    <cfRule type="cellIs" dxfId="229" priority="248" stopIfTrue="1" operator="equal">
      <formula>3</formula>
    </cfRule>
  </conditionalFormatting>
  <conditionalFormatting sqref="E465">
    <cfRule type="cellIs" dxfId="228" priority="249" stopIfTrue="1" operator="equal">
      <formula>1</formula>
    </cfRule>
    <cfRule type="cellIs" dxfId="227" priority="250" stopIfTrue="1" operator="equal">
      <formula>3</formula>
    </cfRule>
  </conditionalFormatting>
  <conditionalFormatting sqref="F465">
    <cfRule type="cellIs" dxfId="226" priority="251" stopIfTrue="1" operator="equal">
      <formula>1</formula>
    </cfRule>
    <cfRule type="cellIs" dxfId="225" priority="252" stopIfTrue="1" operator="equal">
      <formula>3</formula>
    </cfRule>
  </conditionalFormatting>
  <conditionalFormatting sqref="G465">
    <cfRule type="expression" dxfId="224" priority="241" stopIfTrue="1">
      <formula>IF(AND(G465&gt;0,D465=1),1,0)</formula>
    </cfRule>
    <cfRule type="expression" dxfId="223" priority="242" stopIfTrue="1">
      <formula>IF(AND(G465&gt;0,E465=1),1,0)</formula>
    </cfRule>
    <cfRule type="expression" dxfId="222" priority="243" stopIfTrue="1">
      <formula>IF(AND(G465&gt;0,F465=1),1,0)</formula>
    </cfRule>
  </conditionalFormatting>
  <conditionalFormatting sqref="H465">
    <cfRule type="expression" dxfId="221" priority="244" stopIfTrue="1">
      <formula>IF(AND(G465&gt;0,D465=1),1,0)</formula>
    </cfRule>
    <cfRule type="expression" dxfId="220" priority="245" stopIfTrue="1">
      <formula>IF(AND(G465&gt;0,E465=1),1,0)</formula>
    </cfRule>
    <cfRule type="expression" dxfId="219" priority="246" stopIfTrue="1">
      <formula>IF(AND(G465&gt;0,F465=1),1,0)</formula>
    </cfRule>
  </conditionalFormatting>
  <conditionalFormatting sqref="D351">
    <cfRule type="cellIs" dxfId="218" priority="211" stopIfTrue="1" operator="equal">
      <formula>1</formula>
    </cfRule>
    <cfRule type="cellIs" dxfId="217" priority="212" stopIfTrue="1" operator="equal">
      <formula>3</formula>
    </cfRule>
  </conditionalFormatting>
  <conditionalFormatting sqref="E351">
    <cfRule type="cellIs" dxfId="216" priority="213" stopIfTrue="1" operator="equal">
      <formula>1</formula>
    </cfRule>
    <cfRule type="cellIs" dxfId="215" priority="214" stopIfTrue="1" operator="equal">
      <formula>3</formula>
    </cfRule>
  </conditionalFormatting>
  <conditionalFormatting sqref="F351">
    <cfRule type="cellIs" dxfId="214" priority="215" stopIfTrue="1" operator="equal">
      <formula>1</formula>
    </cfRule>
    <cfRule type="cellIs" dxfId="213" priority="216" stopIfTrue="1" operator="equal">
      <formula>3</formula>
    </cfRule>
  </conditionalFormatting>
  <conditionalFormatting sqref="G351">
    <cfRule type="expression" dxfId="212" priority="205" stopIfTrue="1">
      <formula>IF(AND(G351&gt;0,D351=1),1,0)</formula>
    </cfRule>
    <cfRule type="expression" dxfId="211" priority="206" stopIfTrue="1">
      <formula>IF(AND(G351&gt;0,E351=1),1,0)</formula>
    </cfRule>
    <cfRule type="expression" dxfId="210" priority="207" stopIfTrue="1">
      <formula>IF(AND(G351&gt;0,F351=1),1,0)</formula>
    </cfRule>
  </conditionalFormatting>
  <conditionalFormatting sqref="H351">
    <cfRule type="expression" dxfId="209" priority="208" stopIfTrue="1">
      <formula>IF(AND(G351&gt;0,D351=1),1,0)</formula>
    </cfRule>
    <cfRule type="expression" dxfId="208" priority="209" stopIfTrue="1">
      <formula>IF(AND(G351&gt;0,E351=1),1,0)</formula>
    </cfRule>
    <cfRule type="expression" dxfId="207" priority="210" stopIfTrue="1">
      <formula>IF(AND(G351&gt;0,F351=1),1,0)</formula>
    </cfRule>
  </conditionalFormatting>
  <conditionalFormatting sqref="D471">
    <cfRule type="cellIs" dxfId="206" priority="223" stopIfTrue="1" operator="equal">
      <formula>1</formula>
    </cfRule>
    <cfRule type="cellIs" dxfId="205" priority="224" stopIfTrue="1" operator="equal">
      <formula>3</formula>
    </cfRule>
  </conditionalFormatting>
  <conditionalFormatting sqref="E471">
    <cfRule type="cellIs" dxfId="204" priority="225" stopIfTrue="1" operator="equal">
      <formula>1</formula>
    </cfRule>
    <cfRule type="cellIs" dxfId="203" priority="226" stopIfTrue="1" operator="equal">
      <formula>3</formula>
    </cfRule>
  </conditionalFormatting>
  <conditionalFormatting sqref="F471">
    <cfRule type="cellIs" dxfId="202" priority="227" stopIfTrue="1" operator="equal">
      <formula>1</formula>
    </cfRule>
    <cfRule type="cellIs" dxfId="201" priority="228" stopIfTrue="1" operator="equal">
      <formula>3</formula>
    </cfRule>
  </conditionalFormatting>
  <conditionalFormatting sqref="G471">
    <cfRule type="expression" dxfId="200" priority="217" stopIfTrue="1">
      <formula>IF(AND(G471&gt;0,D471=1),1,0)</formula>
    </cfRule>
    <cfRule type="expression" dxfId="199" priority="218" stopIfTrue="1">
      <formula>IF(AND(G471&gt;0,E471=1),1,0)</formula>
    </cfRule>
    <cfRule type="expression" dxfId="198" priority="219" stopIfTrue="1">
      <formula>IF(AND(G471&gt;0,F471=1),1,0)</formula>
    </cfRule>
  </conditionalFormatting>
  <conditionalFormatting sqref="H471">
    <cfRule type="expression" dxfId="197" priority="220" stopIfTrue="1">
      <formula>IF(AND(G471&gt;0,D471=1),1,0)</formula>
    </cfRule>
    <cfRule type="expression" dxfId="196" priority="221" stopIfTrue="1">
      <formula>IF(AND(G471&gt;0,E471=1),1,0)</formula>
    </cfRule>
    <cfRule type="expression" dxfId="195" priority="222" stopIfTrue="1">
      <formula>IF(AND(G471&gt;0,F471=1),1,0)</formula>
    </cfRule>
  </conditionalFormatting>
  <conditionalFormatting sqref="D307">
    <cfRule type="cellIs" dxfId="194" priority="199" stopIfTrue="1" operator="equal">
      <formula>1</formula>
    </cfRule>
    <cfRule type="cellIs" dxfId="193" priority="200" stopIfTrue="1" operator="equal">
      <formula>3</formula>
    </cfRule>
  </conditionalFormatting>
  <conditionalFormatting sqref="E307">
    <cfRule type="cellIs" dxfId="192" priority="201" stopIfTrue="1" operator="equal">
      <formula>1</formula>
    </cfRule>
    <cfRule type="cellIs" dxfId="191" priority="202" stopIfTrue="1" operator="equal">
      <formula>3</formula>
    </cfRule>
  </conditionalFormatting>
  <conditionalFormatting sqref="F307">
    <cfRule type="cellIs" dxfId="190" priority="203" stopIfTrue="1" operator="equal">
      <formula>1</formula>
    </cfRule>
    <cfRule type="cellIs" dxfId="189" priority="204" stopIfTrue="1" operator="equal">
      <formula>3</formula>
    </cfRule>
  </conditionalFormatting>
  <conditionalFormatting sqref="G307">
    <cfRule type="expression" dxfId="188" priority="193" stopIfTrue="1">
      <formula>IF(AND(G307&gt;0,D307=1),1,0)</formula>
    </cfRule>
    <cfRule type="expression" dxfId="187" priority="194" stopIfTrue="1">
      <formula>IF(AND(G307&gt;0,E307=1),1,0)</formula>
    </cfRule>
    <cfRule type="expression" dxfId="186" priority="195" stopIfTrue="1">
      <formula>IF(AND(G307&gt;0,F307=1),1,0)</formula>
    </cfRule>
  </conditionalFormatting>
  <conditionalFormatting sqref="H307">
    <cfRule type="expression" dxfId="185" priority="196" stopIfTrue="1">
      <formula>IF(AND(G307&gt;0,D307=1),1,0)</formula>
    </cfRule>
    <cfRule type="expression" dxfId="184" priority="197" stopIfTrue="1">
      <formula>IF(AND(G307&gt;0,E307=1),1,0)</formula>
    </cfRule>
    <cfRule type="expression" dxfId="183" priority="198" stopIfTrue="1">
      <formula>IF(AND(G307&gt;0,F307=1),1,0)</formula>
    </cfRule>
  </conditionalFormatting>
  <conditionalFormatting sqref="D289">
    <cfRule type="cellIs" dxfId="182" priority="187" stopIfTrue="1" operator="equal">
      <formula>1</formula>
    </cfRule>
    <cfRule type="cellIs" dxfId="181" priority="188" stopIfTrue="1" operator="equal">
      <formula>3</formula>
    </cfRule>
  </conditionalFormatting>
  <conditionalFormatting sqref="E289">
    <cfRule type="cellIs" dxfId="180" priority="189" stopIfTrue="1" operator="equal">
      <formula>1</formula>
    </cfRule>
    <cfRule type="cellIs" dxfId="179" priority="190" stopIfTrue="1" operator="equal">
      <formula>3</formula>
    </cfRule>
  </conditionalFormatting>
  <conditionalFormatting sqref="F289">
    <cfRule type="cellIs" dxfId="178" priority="191" stopIfTrue="1" operator="equal">
      <formula>1</formula>
    </cfRule>
    <cfRule type="cellIs" dxfId="177" priority="192" stopIfTrue="1" operator="equal">
      <formula>3</formula>
    </cfRule>
  </conditionalFormatting>
  <conditionalFormatting sqref="G289">
    <cfRule type="expression" dxfId="176" priority="181" stopIfTrue="1">
      <formula>IF(AND(G289&gt;0,D289=1),1,0)</formula>
    </cfRule>
    <cfRule type="expression" dxfId="175" priority="182" stopIfTrue="1">
      <formula>IF(AND(G289&gt;0,E289=1),1,0)</formula>
    </cfRule>
    <cfRule type="expression" dxfId="174" priority="183" stopIfTrue="1">
      <formula>IF(AND(G289&gt;0,F289=1),1,0)</formula>
    </cfRule>
  </conditionalFormatting>
  <conditionalFormatting sqref="H289">
    <cfRule type="expression" dxfId="173" priority="184" stopIfTrue="1">
      <formula>IF(AND(G289&gt;0,D289=1),1,0)</formula>
    </cfRule>
    <cfRule type="expression" dxfId="172" priority="185" stopIfTrue="1">
      <formula>IF(AND(G289&gt;0,E289=1),1,0)</formula>
    </cfRule>
    <cfRule type="expression" dxfId="171" priority="186" stopIfTrue="1">
      <formula>IF(AND(G289&gt;0,F289=1),1,0)</formula>
    </cfRule>
  </conditionalFormatting>
  <conditionalFormatting sqref="D542">
    <cfRule type="cellIs" dxfId="170" priority="175" stopIfTrue="1" operator="equal">
      <formula>1</formula>
    </cfRule>
    <cfRule type="cellIs" dxfId="169" priority="176" stopIfTrue="1" operator="equal">
      <formula>3</formula>
    </cfRule>
  </conditionalFormatting>
  <conditionalFormatting sqref="E542">
    <cfRule type="cellIs" dxfId="168" priority="177" stopIfTrue="1" operator="equal">
      <formula>1</formula>
    </cfRule>
    <cfRule type="cellIs" dxfId="167" priority="178" stopIfTrue="1" operator="equal">
      <formula>3</formula>
    </cfRule>
  </conditionalFormatting>
  <conditionalFormatting sqref="F542">
    <cfRule type="cellIs" dxfId="166" priority="179" stopIfTrue="1" operator="equal">
      <formula>1</formula>
    </cfRule>
    <cfRule type="cellIs" dxfId="165" priority="180" stopIfTrue="1" operator="equal">
      <formula>3</formula>
    </cfRule>
  </conditionalFormatting>
  <conditionalFormatting sqref="G542">
    <cfRule type="expression" dxfId="164" priority="169" stopIfTrue="1">
      <formula>IF(AND(G542&gt;0,D542=1),1,0)</formula>
    </cfRule>
    <cfRule type="expression" dxfId="163" priority="170" stopIfTrue="1">
      <formula>IF(AND(G542&gt;0,E542=1),1,0)</formula>
    </cfRule>
    <cfRule type="expression" dxfId="162" priority="171" stopIfTrue="1">
      <formula>IF(AND(G542&gt;0,F542=1),1,0)</formula>
    </cfRule>
  </conditionalFormatting>
  <conditionalFormatting sqref="H542">
    <cfRule type="expression" dxfId="161" priority="172" stopIfTrue="1">
      <formula>IF(AND(G542&gt;0,D542=1),1,0)</formula>
    </cfRule>
    <cfRule type="expression" dxfId="160" priority="173" stopIfTrue="1">
      <formula>IF(AND(G542&gt;0,E542=1),1,0)</formula>
    </cfRule>
    <cfRule type="expression" dxfId="159" priority="174" stopIfTrue="1">
      <formula>IF(AND(G542&gt;0,F542=1),1,0)</formula>
    </cfRule>
  </conditionalFormatting>
  <conditionalFormatting sqref="D540">
    <cfRule type="cellIs" dxfId="158" priority="163" stopIfTrue="1" operator="equal">
      <formula>1</formula>
    </cfRule>
    <cfRule type="cellIs" dxfId="157" priority="164" stopIfTrue="1" operator="equal">
      <formula>3</formula>
    </cfRule>
  </conditionalFormatting>
  <conditionalFormatting sqref="E540">
    <cfRule type="cellIs" dxfId="156" priority="165" stopIfTrue="1" operator="equal">
      <formula>1</formula>
    </cfRule>
    <cfRule type="cellIs" dxfId="155" priority="166" stopIfTrue="1" operator="equal">
      <formula>3</formula>
    </cfRule>
  </conditionalFormatting>
  <conditionalFormatting sqref="F540">
    <cfRule type="cellIs" dxfId="154" priority="167" stopIfTrue="1" operator="equal">
      <formula>1</formula>
    </cfRule>
    <cfRule type="cellIs" dxfId="153" priority="168" stopIfTrue="1" operator="equal">
      <formula>3</formula>
    </cfRule>
  </conditionalFormatting>
  <conditionalFormatting sqref="G540">
    <cfRule type="expression" dxfId="152" priority="157" stopIfTrue="1">
      <formula>IF(AND(G540&gt;0,D540=1),1,0)</formula>
    </cfRule>
    <cfRule type="expression" dxfId="151" priority="158" stopIfTrue="1">
      <formula>IF(AND(G540&gt;0,E540=1),1,0)</formula>
    </cfRule>
    <cfRule type="expression" dxfId="150" priority="159" stopIfTrue="1">
      <formula>IF(AND(G540&gt;0,F540=1),1,0)</formula>
    </cfRule>
  </conditionalFormatting>
  <conditionalFormatting sqref="H540">
    <cfRule type="expression" dxfId="149" priority="160" stopIfTrue="1">
      <formula>IF(AND(G540&gt;0,D540=1),1,0)</formula>
    </cfRule>
    <cfRule type="expression" dxfId="148" priority="161" stopIfTrue="1">
      <formula>IF(AND(G540&gt;0,E540=1),1,0)</formula>
    </cfRule>
    <cfRule type="expression" dxfId="147" priority="162" stopIfTrue="1">
      <formula>IF(AND(G540&gt;0,F540=1),1,0)</formula>
    </cfRule>
  </conditionalFormatting>
  <conditionalFormatting sqref="D1179">
    <cfRule type="cellIs" dxfId="146" priority="139" stopIfTrue="1" operator="equal">
      <formula>1</formula>
    </cfRule>
    <cfRule type="cellIs" dxfId="145" priority="140" stopIfTrue="1" operator="equal">
      <formula>3</formula>
    </cfRule>
  </conditionalFormatting>
  <conditionalFormatting sqref="E1179">
    <cfRule type="cellIs" dxfId="144" priority="141" stopIfTrue="1" operator="equal">
      <formula>1</formula>
    </cfRule>
    <cfRule type="cellIs" dxfId="143" priority="142" stopIfTrue="1" operator="equal">
      <formula>3</formula>
    </cfRule>
  </conditionalFormatting>
  <conditionalFormatting sqref="F1179">
    <cfRule type="cellIs" dxfId="142" priority="143" stopIfTrue="1" operator="equal">
      <formula>1</formula>
    </cfRule>
    <cfRule type="cellIs" dxfId="141" priority="144" stopIfTrue="1" operator="equal">
      <formula>3</formula>
    </cfRule>
  </conditionalFormatting>
  <conditionalFormatting sqref="G1179">
    <cfRule type="expression" dxfId="140" priority="133" stopIfTrue="1">
      <formula>IF(AND(G1179&gt;0,D1179=1),1,0)</formula>
    </cfRule>
    <cfRule type="expression" dxfId="139" priority="134" stopIfTrue="1">
      <formula>IF(AND(G1179&gt;0,E1179=1),1,0)</formula>
    </cfRule>
    <cfRule type="expression" dxfId="138" priority="135" stopIfTrue="1">
      <formula>IF(AND(G1179&gt;0,F1179=1),1,0)</formula>
    </cfRule>
  </conditionalFormatting>
  <conditionalFormatting sqref="H1179">
    <cfRule type="expression" dxfId="137" priority="136" stopIfTrue="1">
      <formula>IF(AND(G1179&gt;0,D1179=1),1,0)</formula>
    </cfRule>
    <cfRule type="expression" dxfId="136" priority="137" stopIfTrue="1">
      <formula>IF(AND(G1179&gt;0,E1179=1),1,0)</formula>
    </cfRule>
    <cfRule type="expression" dxfId="135" priority="138" stopIfTrue="1">
      <formula>IF(AND(G1179&gt;0,F1179=1),1,0)</formula>
    </cfRule>
  </conditionalFormatting>
  <conditionalFormatting sqref="D90">
    <cfRule type="cellIs" dxfId="134" priority="127" stopIfTrue="1" operator="equal">
      <formula>1</formula>
    </cfRule>
    <cfRule type="cellIs" dxfId="133" priority="128" stopIfTrue="1" operator="equal">
      <formula>3</formula>
    </cfRule>
  </conditionalFormatting>
  <conditionalFormatting sqref="E90">
    <cfRule type="cellIs" dxfId="132" priority="129" stopIfTrue="1" operator="equal">
      <formula>1</formula>
    </cfRule>
    <cfRule type="cellIs" dxfId="131" priority="130" stopIfTrue="1" operator="equal">
      <formula>3</formula>
    </cfRule>
  </conditionalFormatting>
  <conditionalFormatting sqref="F90">
    <cfRule type="cellIs" dxfId="130" priority="131" stopIfTrue="1" operator="equal">
      <formula>1</formula>
    </cfRule>
    <cfRule type="cellIs" dxfId="129" priority="132" stopIfTrue="1" operator="equal">
      <formula>3</formula>
    </cfRule>
  </conditionalFormatting>
  <conditionalFormatting sqref="G90">
    <cfRule type="expression" dxfId="128" priority="121" stopIfTrue="1">
      <formula>IF(AND(G90&gt;0,D90=1),1,0)</formula>
    </cfRule>
    <cfRule type="expression" dxfId="127" priority="122" stopIfTrue="1">
      <formula>IF(AND(G90&gt;0,E90=1),1,0)</formula>
    </cfRule>
    <cfRule type="expression" dxfId="126" priority="123" stopIfTrue="1">
      <formula>IF(AND(G90&gt;0,F90=1),1,0)</formula>
    </cfRule>
  </conditionalFormatting>
  <conditionalFormatting sqref="H90">
    <cfRule type="expression" dxfId="125" priority="124" stopIfTrue="1">
      <formula>IF(AND(G90&gt;0,D90=1),1,0)</formula>
    </cfRule>
    <cfRule type="expression" dxfId="124" priority="125" stopIfTrue="1">
      <formula>IF(AND(G90&gt;0,E90=1),1,0)</formula>
    </cfRule>
    <cfRule type="expression" dxfId="123" priority="126" stopIfTrue="1">
      <formula>IF(AND(G90&gt;0,F90=1),1,0)</formula>
    </cfRule>
  </conditionalFormatting>
  <conditionalFormatting sqref="D165">
    <cfRule type="cellIs" dxfId="122" priority="115" stopIfTrue="1" operator="equal">
      <formula>1</formula>
    </cfRule>
    <cfRule type="cellIs" dxfId="121" priority="116" stopIfTrue="1" operator="equal">
      <formula>3</formula>
    </cfRule>
  </conditionalFormatting>
  <conditionalFormatting sqref="E165">
    <cfRule type="cellIs" dxfId="120" priority="117" stopIfTrue="1" operator="equal">
      <formula>1</formula>
    </cfRule>
    <cfRule type="cellIs" dxfId="119" priority="118" stopIfTrue="1" operator="equal">
      <formula>3</formula>
    </cfRule>
  </conditionalFormatting>
  <conditionalFormatting sqref="F165">
    <cfRule type="cellIs" dxfId="118" priority="119" stopIfTrue="1" operator="equal">
      <formula>1</formula>
    </cfRule>
    <cfRule type="cellIs" dxfId="117" priority="120" stopIfTrue="1" operator="equal">
      <formula>3</formula>
    </cfRule>
  </conditionalFormatting>
  <conditionalFormatting sqref="G165">
    <cfRule type="expression" dxfId="116" priority="109" stopIfTrue="1">
      <formula>IF(AND(G165&gt;0,D165=1),1,0)</formula>
    </cfRule>
    <cfRule type="expression" dxfId="115" priority="110" stopIfTrue="1">
      <formula>IF(AND(G165&gt;0,E165=1),1,0)</formula>
    </cfRule>
    <cfRule type="expression" dxfId="114" priority="111" stopIfTrue="1">
      <formula>IF(AND(G165&gt;0,F165=1),1,0)</formula>
    </cfRule>
  </conditionalFormatting>
  <conditionalFormatting sqref="H165">
    <cfRule type="expression" dxfId="113" priority="112" stopIfTrue="1">
      <formula>IF(AND(G165&gt;0,D165=1),1,0)</formula>
    </cfRule>
    <cfRule type="expression" dxfId="112" priority="113" stopIfTrue="1">
      <formula>IF(AND(G165&gt;0,E165=1),1,0)</formula>
    </cfRule>
    <cfRule type="expression" dxfId="111" priority="114" stopIfTrue="1">
      <formula>IF(AND(G165&gt;0,F165=1),1,0)</formula>
    </cfRule>
  </conditionalFormatting>
  <conditionalFormatting sqref="D225">
    <cfRule type="cellIs" dxfId="110" priority="103" stopIfTrue="1" operator="equal">
      <formula>1</formula>
    </cfRule>
    <cfRule type="cellIs" dxfId="109" priority="104" stopIfTrue="1" operator="equal">
      <formula>3</formula>
    </cfRule>
  </conditionalFormatting>
  <conditionalFormatting sqref="E225">
    <cfRule type="cellIs" dxfId="108" priority="105" stopIfTrue="1" operator="equal">
      <formula>1</formula>
    </cfRule>
    <cfRule type="cellIs" dxfId="107" priority="106" stopIfTrue="1" operator="equal">
      <formula>3</formula>
    </cfRule>
  </conditionalFormatting>
  <conditionalFormatting sqref="F225">
    <cfRule type="cellIs" dxfId="106" priority="107" stopIfTrue="1" operator="equal">
      <formula>1</formula>
    </cfRule>
    <cfRule type="cellIs" dxfId="105" priority="108" stopIfTrue="1" operator="equal">
      <formula>3</formula>
    </cfRule>
  </conditionalFormatting>
  <conditionalFormatting sqref="G225">
    <cfRule type="expression" dxfId="104" priority="97" stopIfTrue="1">
      <formula>IF(AND(G225&gt;0,D225=1),1,0)</formula>
    </cfRule>
    <cfRule type="expression" dxfId="103" priority="98" stopIfTrue="1">
      <formula>IF(AND(G225&gt;0,E225=1),1,0)</formula>
    </cfRule>
    <cfRule type="expression" dxfId="102" priority="99" stopIfTrue="1">
      <formula>IF(AND(G225&gt;0,F225=1),1,0)</formula>
    </cfRule>
  </conditionalFormatting>
  <conditionalFormatting sqref="H225">
    <cfRule type="expression" dxfId="101" priority="100" stopIfTrue="1">
      <formula>IF(AND(G225&gt;0,D225=1),1,0)</formula>
    </cfRule>
    <cfRule type="expression" dxfId="100" priority="101" stopIfTrue="1">
      <formula>IF(AND(G225&gt;0,E225=1),1,0)</formula>
    </cfRule>
    <cfRule type="expression" dxfId="99" priority="102" stopIfTrue="1">
      <formula>IF(AND(G225&gt;0,F225=1),1,0)</formula>
    </cfRule>
  </conditionalFormatting>
  <conditionalFormatting sqref="D248">
    <cfRule type="cellIs" dxfId="98" priority="91" stopIfTrue="1" operator="equal">
      <formula>1</formula>
    </cfRule>
    <cfRule type="cellIs" dxfId="97" priority="92" stopIfTrue="1" operator="equal">
      <formula>3</formula>
    </cfRule>
  </conditionalFormatting>
  <conditionalFormatting sqref="E248">
    <cfRule type="cellIs" dxfId="96" priority="93" stopIfTrue="1" operator="equal">
      <formula>1</formula>
    </cfRule>
    <cfRule type="cellIs" dxfId="95" priority="94" stopIfTrue="1" operator="equal">
      <formula>3</formula>
    </cfRule>
  </conditionalFormatting>
  <conditionalFormatting sqref="F248">
    <cfRule type="cellIs" dxfId="94" priority="95" stopIfTrue="1" operator="equal">
      <formula>1</formula>
    </cfRule>
    <cfRule type="cellIs" dxfId="93" priority="96" stopIfTrue="1" operator="equal">
      <formula>3</formula>
    </cfRule>
  </conditionalFormatting>
  <conditionalFormatting sqref="G248">
    <cfRule type="expression" dxfId="92" priority="85" stopIfTrue="1">
      <formula>IF(AND(G248&gt;0,D248=1),1,0)</formula>
    </cfRule>
    <cfRule type="expression" dxfId="91" priority="86" stopIfTrue="1">
      <formula>IF(AND(G248&gt;0,E248=1),1,0)</formula>
    </cfRule>
    <cfRule type="expression" dxfId="90" priority="87" stopIfTrue="1">
      <formula>IF(AND(G248&gt;0,F248=1),1,0)</formula>
    </cfRule>
  </conditionalFormatting>
  <conditionalFormatting sqref="H248">
    <cfRule type="expression" dxfId="89" priority="88" stopIfTrue="1">
      <formula>IF(AND(G248&gt;0,D248=1),1,0)</formula>
    </cfRule>
    <cfRule type="expression" dxfId="88" priority="89" stopIfTrue="1">
      <formula>IF(AND(G248&gt;0,E248=1),1,0)</formula>
    </cfRule>
    <cfRule type="expression" dxfId="87" priority="90" stopIfTrue="1">
      <formula>IF(AND(G248&gt;0,F248=1),1,0)</formula>
    </cfRule>
  </conditionalFormatting>
  <conditionalFormatting sqref="D280">
    <cfRule type="cellIs" dxfId="86" priority="79" stopIfTrue="1" operator="equal">
      <formula>1</formula>
    </cfRule>
    <cfRule type="cellIs" dxfId="85" priority="80" stopIfTrue="1" operator="equal">
      <formula>3</formula>
    </cfRule>
  </conditionalFormatting>
  <conditionalFormatting sqref="E280">
    <cfRule type="cellIs" dxfId="84" priority="81" stopIfTrue="1" operator="equal">
      <formula>1</formula>
    </cfRule>
    <cfRule type="cellIs" dxfId="83" priority="82" stopIfTrue="1" operator="equal">
      <formula>3</formula>
    </cfRule>
  </conditionalFormatting>
  <conditionalFormatting sqref="F280">
    <cfRule type="cellIs" dxfId="82" priority="83" stopIfTrue="1" operator="equal">
      <formula>1</formula>
    </cfRule>
    <cfRule type="cellIs" dxfId="81" priority="84" stopIfTrue="1" operator="equal">
      <formula>3</formula>
    </cfRule>
  </conditionalFormatting>
  <conditionalFormatting sqref="G280">
    <cfRule type="expression" dxfId="80" priority="73" stopIfTrue="1">
      <formula>IF(AND(G280&gt;0,D280=1),1,0)</formula>
    </cfRule>
    <cfRule type="expression" dxfId="79" priority="74" stopIfTrue="1">
      <formula>IF(AND(G280&gt;0,E280=1),1,0)</formula>
    </cfRule>
    <cfRule type="expression" dxfId="78" priority="75" stopIfTrue="1">
      <formula>IF(AND(G280&gt;0,F280=1),1,0)</formula>
    </cfRule>
  </conditionalFormatting>
  <conditionalFormatting sqref="H280">
    <cfRule type="expression" dxfId="77" priority="76" stopIfTrue="1">
      <formula>IF(AND(G280&gt;0,D280=1),1,0)</formula>
    </cfRule>
    <cfRule type="expression" dxfId="76" priority="77" stopIfTrue="1">
      <formula>IF(AND(G280&gt;0,E280=1),1,0)</formula>
    </cfRule>
    <cfRule type="expression" dxfId="75" priority="78" stopIfTrue="1">
      <formula>IF(AND(G280&gt;0,F280=1),1,0)</formula>
    </cfRule>
  </conditionalFormatting>
  <conditionalFormatting sqref="D302">
    <cfRule type="cellIs" dxfId="74" priority="61" stopIfTrue="1" operator="equal">
      <formula>1</formula>
    </cfRule>
    <cfRule type="cellIs" dxfId="73" priority="62" stopIfTrue="1" operator="equal">
      <formula>3</formula>
    </cfRule>
  </conditionalFormatting>
  <conditionalFormatting sqref="E302">
    <cfRule type="cellIs" dxfId="72" priority="63" stopIfTrue="1" operator="equal">
      <formula>1</formula>
    </cfRule>
    <cfRule type="cellIs" dxfId="71" priority="64" stopIfTrue="1" operator="equal">
      <formula>3</formula>
    </cfRule>
  </conditionalFormatting>
  <conditionalFormatting sqref="F302">
    <cfRule type="cellIs" dxfId="70" priority="65" stopIfTrue="1" operator="equal">
      <formula>1</formula>
    </cfRule>
    <cfRule type="cellIs" dxfId="69" priority="66" stopIfTrue="1" operator="equal">
      <formula>3</formula>
    </cfRule>
  </conditionalFormatting>
  <conditionalFormatting sqref="G302">
    <cfRule type="expression" dxfId="68" priority="67" stopIfTrue="1">
      <formula>IF(AND(G302&gt;0,#REF!=1),1,0)</formula>
    </cfRule>
    <cfRule type="expression" dxfId="67" priority="68" stopIfTrue="1">
      <formula>IF(AND(G302&gt;0,#REF!=1),1,0)</formula>
    </cfRule>
    <cfRule type="expression" dxfId="66" priority="69" stopIfTrue="1">
      <formula>IF(AND(G302&gt;0,F302=1),1,0)</formula>
    </cfRule>
  </conditionalFormatting>
  <conditionalFormatting sqref="H302">
    <cfRule type="expression" dxfId="65" priority="70" stopIfTrue="1">
      <formula>IF(AND(G302&gt;0,#REF!=1),1,0)</formula>
    </cfRule>
    <cfRule type="expression" dxfId="64" priority="71" stopIfTrue="1">
      <formula>IF(AND(G302&gt;0,#REF!=1),1,0)</formula>
    </cfRule>
    <cfRule type="expression" dxfId="63" priority="72" stopIfTrue="1">
      <formula>IF(AND(G302&gt;0,#REF!=1),1,0)</formula>
    </cfRule>
  </conditionalFormatting>
  <conditionalFormatting sqref="G302">
    <cfRule type="expression" dxfId="62" priority="55" stopIfTrue="1">
      <formula>IF(AND(G302&gt;0,D302=1),1,0)</formula>
    </cfRule>
    <cfRule type="expression" dxfId="61" priority="56" stopIfTrue="1">
      <formula>IF(AND(G302&gt;0,E302=1),1,0)</formula>
    </cfRule>
    <cfRule type="expression" dxfId="60" priority="57" stopIfTrue="1">
      <formula>IF(AND(G302&gt;0,F302=1),1,0)</formula>
    </cfRule>
  </conditionalFormatting>
  <conditionalFormatting sqref="H302">
    <cfRule type="expression" dxfId="59" priority="58" stopIfTrue="1">
      <formula>IF(AND(G302&gt;0,D302=1),1,0)</formula>
    </cfRule>
    <cfRule type="expression" dxfId="58" priority="59" stopIfTrue="1">
      <formula>IF(AND(G302&gt;0,E302=1),1,0)</formula>
    </cfRule>
    <cfRule type="expression" dxfId="57" priority="60" stopIfTrue="1">
      <formula>IF(AND(G302&gt;0,F302=1),1,0)</formula>
    </cfRule>
  </conditionalFormatting>
  <conditionalFormatting sqref="D303">
    <cfRule type="cellIs" dxfId="56" priority="43" stopIfTrue="1" operator="equal">
      <formula>1</formula>
    </cfRule>
    <cfRule type="cellIs" dxfId="55" priority="44" stopIfTrue="1" operator="equal">
      <formula>3</formula>
    </cfRule>
  </conditionalFormatting>
  <conditionalFormatting sqref="E303">
    <cfRule type="cellIs" dxfId="54" priority="45" stopIfTrue="1" operator="equal">
      <formula>1</formula>
    </cfRule>
    <cfRule type="cellIs" dxfId="53" priority="46" stopIfTrue="1" operator="equal">
      <formula>3</formula>
    </cfRule>
  </conditionalFormatting>
  <conditionalFormatting sqref="F303">
    <cfRule type="cellIs" dxfId="52" priority="47" stopIfTrue="1" operator="equal">
      <formula>1</formula>
    </cfRule>
    <cfRule type="cellIs" dxfId="51" priority="48" stopIfTrue="1" operator="equal">
      <formula>3</formula>
    </cfRule>
  </conditionalFormatting>
  <conditionalFormatting sqref="G303">
    <cfRule type="expression" dxfId="50" priority="49" stopIfTrue="1">
      <formula>IF(AND(G303&gt;0,#REF!=1),1,0)</formula>
    </cfRule>
    <cfRule type="expression" dxfId="49" priority="50" stopIfTrue="1">
      <formula>IF(AND(G303&gt;0,#REF!=1),1,0)</formula>
    </cfRule>
    <cfRule type="expression" dxfId="48" priority="51" stopIfTrue="1">
      <formula>IF(AND(G303&gt;0,F303=1),1,0)</formula>
    </cfRule>
  </conditionalFormatting>
  <conditionalFormatting sqref="H303">
    <cfRule type="expression" dxfId="47" priority="52" stopIfTrue="1">
      <formula>IF(AND(G303&gt;0,#REF!=1),1,0)</formula>
    </cfRule>
    <cfRule type="expression" dxfId="46" priority="53" stopIfTrue="1">
      <formula>IF(AND(G303&gt;0,#REF!=1),1,0)</formula>
    </cfRule>
    <cfRule type="expression" dxfId="45" priority="54" stopIfTrue="1">
      <formula>IF(AND(G303&gt;0,#REF!=1),1,0)</formula>
    </cfRule>
  </conditionalFormatting>
  <conditionalFormatting sqref="G303">
    <cfRule type="expression" dxfId="44" priority="37" stopIfTrue="1">
      <formula>IF(AND(G303&gt;0,D303=1),1,0)</formula>
    </cfRule>
    <cfRule type="expression" dxfId="43" priority="38" stopIfTrue="1">
      <formula>IF(AND(G303&gt;0,E303=1),1,0)</formula>
    </cfRule>
    <cfRule type="expression" dxfId="42" priority="39" stopIfTrue="1">
      <formula>IF(AND(G303&gt;0,F303=1),1,0)</formula>
    </cfRule>
  </conditionalFormatting>
  <conditionalFormatting sqref="H303">
    <cfRule type="expression" dxfId="41" priority="40" stopIfTrue="1">
      <formula>IF(AND(G303&gt;0,D303=1),1,0)</formula>
    </cfRule>
    <cfRule type="expression" dxfId="40" priority="41" stopIfTrue="1">
      <formula>IF(AND(G303&gt;0,E303=1),1,0)</formula>
    </cfRule>
    <cfRule type="expression" dxfId="39" priority="42" stopIfTrue="1">
      <formula>IF(AND(G303&gt;0,F303=1),1,0)</formula>
    </cfRule>
  </conditionalFormatting>
  <conditionalFormatting sqref="D343">
    <cfRule type="cellIs" dxfId="38" priority="31" stopIfTrue="1" operator="equal">
      <formula>1</formula>
    </cfRule>
    <cfRule type="cellIs" dxfId="37" priority="32" stopIfTrue="1" operator="equal">
      <formula>3</formula>
    </cfRule>
  </conditionalFormatting>
  <conditionalFormatting sqref="E343">
    <cfRule type="cellIs" dxfId="36" priority="33" stopIfTrue="1" operator="equal">
      <formula>1</formula>
    </cfRule>
    <cfRule type="cellIs" dxfId="35" priority="34" stopIfTrue="1" operator="equal">
      <formula>3</formula>
    </cfRule>
  </conditionalFormatting>
  <conditionalFormatting sqref="F343">
    <cfRule type="cellIs" dxfId="34" priority="35" stopIfTrue="1" operator="equal">
      <formula>1</formula>
    </cfRule>
    <cfRule type="cellIs" dxfId="33" priority="36" stopIfTrue="1" operator="equal">
      <formula>3</formula>
    </cfRule>
  </conditionalFormatting>
  <conditionalFormatting sqref="G343">
    <cfRule type="expression" dxfId="32" priority="25" stopIfTrue="1">
      <formula>IF(AND(G343&gt;0,D343=1),1,0)</formula>
    </cfRule>
    <cfRule type="expression" dxfId="31" priority="26" stopIfTrue="1">
      <formula>IF(AND(G343&gt;0,E343=1),1,0)</formula>
    </cfRule>
    <cfRule type="expression" dxfId="30" priority="27" stopIfTrue="1">
      <formula>IF(AND(G343&gt;0,F343=1),1,0)</formula>
    </cfRule>
  </conditionalFormatting>
  <conditionalFormatting sqref="H343">
    <cfRule type="expression" dxfId="29" priority="28" stopIfTrue="1">
      <formula>IF(AND(G343&gt;0,D343=1),1,0)</formula>
    </cfRule>
    <cfRule type="expression" dxfId="28" priority="29" stopIfTrue="1">
      <formula>IF(AND(G343&gt;0,E343=1),1,0)</formula>
    </cfRule>
    <cfRule type="expression" dxfId="27" priority="30" stopIfTrue="1">
      <formula>IF(AND(G343&gt;0,F343=1),1,0)</formula>
    </cfRule>
  </conditionalFormatting>
  <conditionalFormatting sqref="D439">
    <cfRule type="cellIs" dxfId="26" priority="19" stopIfTrue="1" operator="equal">
      <formula>1</formula>
    </cfRule>
    <cfRule type="cellIs" dxfId="25" priority="20" stopIfTrue="1" operator="equal">
      <formula>3</formula>
    </cfRule>
  </conditionalFormatting>
  <conditionalFormatting sqref="E439">
    <cfRule type="cellIs" dxfId="24" priority="21" stopIfTrue="1" operator="equal">
      <formula>1</formula>
    </cfRule>
    <cfRule type="cellIs" dxfId="23" priority="22" stopIfTrue="1" operator="equal">
      <formula>3</formula>
    </cfRule>
  </conditionalFormatting>
  <conditionalFormatting sqref="F439">
    <cfRule type="cellIs" dxfId="22" priority="23" stopIfTrue="1" operator="equal">
      <formula>1</formula>
    </cfRule>
    <cfRule type="cellIs" dxfId="21" priority="24" stopIfTrue="1" operator="equal">
      <formula>3</formula>
    </cfRule>
  </conditionalFormatting>
  <conditionalFormatting sqref="G439">
    <cfRule type="expression" dxfId="20" priority="13" stopIfTrue="1">
      <formula>IF(AND(G439&gt;0,D439=1),1,0)</formula>
    </cfRule>
    <cfRule type="expression" dxfId="19" priority="14" stopIfTrue="1">
      <formula>IF(AND(G439&gt;0,E439=1),1,0)</formula>
    </cfRule>
    <cfRule type="expression" dxfId="18" priority="15" stopIfTrue="1">
      <formula>IF(AND(G439&gt;0,F439=1),1,0)</formula>
    </cfRule>
  </conditionalFormatting>
  <conditionalFormatting sqref="H439">
    <cfRule type="expression" dxfId="17" priority="16" stopIfTrue="1">
      <formula>IF(AND(G439&gt;0,D439=1),1,0)</formula>
    </cfRule>
    <cfRule type="expression" dxfId="16" priority="17" stopIfTrue="1">
      <formula>IF(AND(G439&gt;0,E439=1),1,0)</formula>
    </cfRule>
    <cfRule type="expression" dxfId="15" priority="18" stopIfTrue="1">
      <formula>IF(AND(G439&gt;0,F439=1),1,0)</formula>
    </cfRule>
  </conditionalFormatting>
  <conditionalFormatting sqref="D466:D469">
    <cfRule type="cellIs" dxfId="14" priority="7" stopIfTrue="1" operator="equal">
      <formula>1</formula>
    </cfRule>
    <cfRule type="cellIs" dxfId="13" priority="8" stopIfTrue="1" operator="equal">
      <formula>3</formula>
    </cfRule>
  </conditionalFormatting>
  <conditionalFormatting sqref="E466:E469">
    <cfRule type="cellIs" dxfId="12" priority="9" stopIfTrue="1" operator="equal">
      <formula>1</formula>
    </cfRule>
    <cfRule type="cellIs" dxfId="11" priority="10" stopIfTrue="1" operator="equal">
      <formula>3</formula>
    </cfRule>
  </conditionalFormatting>
  <conditionalFormatting sqref="F466:F469">
    <cfRule type="cellIs" dxfId="10" priority="11" stopIfTrue="1" operator="equal">
      <formula>1</formula>
    </cfRule>
    <cfRule type="cellIs" dxfId="9" priority="12" stopIfTrue="1" operator="equal">
      <formula>3</formula>
    </cfRule>
  </conditionalFormatting>
  <conditionalFormatting sqref="G466:G469">
    <cfRule type="expression" dxfId="8" priority="1" stopIfTrue="1">
      <formula>IF(AND(G466&gt;0,D466=1),1,0)</formula>
    </cfRule>
    <cfRule type="expression" dxfId="7" priority="2" stopIfTrue="1">
      <formula>IF(AND(G466&gt;0,E466=1),1,0)</formula>
    </cfRule>
    <cfRule type="expression" dxfId="6" priority="3" stopIfTrue="1">
      <formula>IF(AND(G466&gt;0,F466=1),1,0)</formula>
    </cfRule>
  </conditionalFormatting>
  <conditionalFormatting sqref="H466:H469">
    <cfRule type="expression" dxfId="5" priority="4" stopIfTrue="1">
      <formula>IF(AND(G466&gt;0,D466=1),1,0)</formula>
    </cfRule>
    <cfRule type="expression" dxfId="4" priority="5" stopIfTrue="1">
      <formula>IF(AND(G466&gt;0,E466=1),1,0)</formula>
    </cfRule>
    <cfRule type="expression" dxfId="3" priority="6" stopIfTrue="1">
      <formula>IF(AND(G466&gt;0,F466=1),1,0)</formula>
    </cfRule>
  </conditionalFormatting>
  <pageMargins left="0.75" right="0.75" top="1" bottom="1" header="0.5" footer="0.5"/>
  <pageSetup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/>
  <dimension ref="A1:T40"/>
  <sheetViews>
    <sheetView workbookViewId="0">
      <selection activeCell="P44" sqref="P44"/>
    </sheetView>
  </sheetViews>
  <sheetFormatPr baseColWidth="10" defaultRowHeight="14" x14ac:dyDescent="0.2"/>
  <cols>
    <col min="1" max="1" width="4.7109375" style="55" customWidth="1"/>
    <col min="2" max="2" width="12.7109375" style="55" customWidth="1"/>
    <col min="3" max="3" width="12.7109375" style="56" customWidth="1"/>
    <col min="4" max="4" width="5.7109375" style="73" customWidth="1"/>
    <col min="5" max="5" width="12.7109375" style="76" customWidth="1"/>
    <col min="6" max="6" width="8.7109375" style="75" customWidth="1"/>
    <col min="7" max="7" width="4.7109375" style="75" customWidth="1"/>
    <col min="8" max="8" width="4.7109375" style="55" customWidth="1"/>
    <col min="9" max="9" width="12.7109375" style="75" customWidth="1"/>
    <col min="10" max="10" width="12.7109375" style="56" customWidth="1"/>
    <col min="11" max="11" width="5.7109375" style="73" customWidth="1"/>
    <col min="12" max="12" width="12.7109375" style="55" customWidth="1"/>
    <col min="13" max="13" width="8.7109375" style="55" customWidth="1"/>
    <col min="14" max="14" width="5.28515625" style="55" customWidth="1"/>
    <col min="15" max="15" width="4.7109375" style="55" customWidth="1"/>
    <col min="16" max="16" width="12.7109375" style="55" customWidth="1"/>
    <col min="17" max="17" width="12.7109375" style="56" customWidth="1"/>
    <col min="18" max="18" width="5.7109375" style="73" customWidth="1"/>
    <col min="19" max="19" width="12.7109375" style="55" customWidth="1"/>
    <col min="20" max="20" width="8.7109375" style="55" customWidth="1"/>
    <col min="21" max="16384" width="10.7109375" style="55"/>
  </cols>
  <sheetData>
    <row r="1" spans="1:20" x14ac:dyDescent="0.2">
      <c r="A1" s="55" t="s">
        <v>1573</v>
      </c>
      <c r="B1" s="73" t="s">
        <v>2154</v>
      </c>
      <c r="C1" s="77" t="s">
        <v>787</v>
      </c>
      <c r="D1" s="73" t="s">
        <v>2431</v>
      </c>
      <c r="E1" s="183" t="str">
        <f>State!K2</f>
        <v>Democratic</v>
      </c>
      <c r="F1" s="183"/>
      <c r="G1" s="71"/>
      <c r="H1" s="55" t="s">
        <v>1573</v>
      </c>
      <c r="I1" s="73" t="s">
        <v>2154</v>
      </c>
      <c r="J1" s="77" t="s">
        <v>787</v>
      </c>
      <c r="K1" s="73" t="s">
        <v>2431</v>
      </c>
      <c r="L1" s="184" t="str">
        <f>State!M2</f>
        <v>Republican</v>
      </c>
      <c r="M1" s="185"/>
      <c r="N1" s="72"/>
      <c r="O1" s="55" t="s">
        <v>1573</v>
      </c>
      <c r="P1" s="73" t="s">
        <v>2154</v>
      </c>
      <c r="Q1" s="77" t="s">
        <v>787</v>
      </c>
      <c r="R1" s="73" t="s">
        <v>2431</v>
      </c>
      <c r="S1" s="186" t="str">
        <f>State!O2</f>
        <v>Independent</v>
      </c>
      <c r="T1" s="187"/>
    </row>
    <row r="2" spans="1:20" x14ac:dyDescent="0.2">
      <c r="A2" s="9">
        <v>1</v>
      </c>
      <c r="B2" s="53" t="str">
        <f>VLOOKUP(F2,State!L$3:BN$36,55,0)</f>
        <v>Rhode Island</v>
      </c>
      <c r="C2" s="53">
        <f>VLOOKUP(B2,State!$A$3:$B$37,2,0)</f>
        <v>494262</v>
      </c>
      <c r="D2" s="165" t="str">
        <f>IF(VLOOKUP(B2,State!$A$3:$F$37,6,0)=1,"•","")</f>
        <v>•</v>
      </c>
      <c r="E2" s="53">
        <f>VLOOKUP(B2,State!$A$3:$K$37,11,0)</f>
        <v>328574</v>
      </c>
      <c r="F2" s="58">
        <f>MAX(State!L3:L36)</f>
        <v>0.66477698062970647</v>
      </c>
      <c r="G2" s="58"/>
      <c r="H2" s="9">
        <v>1</v>
      </c>
      <c r="I2" s="53" t="str">
        <f>VLOOKUP(M2,State!N$3:BN$36,53,0)</f>
        <v>Wyoming</v>
      </c>
      <c r="J2" s="53">
        <f>VLOOKUP(I2,State!$A$3:$B$37,2,0)</f>
        <v>271937</v>
      </c>
      <c r="K2" s="165" t="str">
        <f>IF(VLOOKUP(I2,State!$A$3:$G$37,7,0)=1,"•","")</f>
        <v>•</v>
      </c>
      <c r="L2" s="53">
        <f>VLOOKUP(I2,State!$A$3:$M$37,13,0)</f>
        <v>198100</v>
      </c>
      <c r="M2" s="58">
        <f>MAX(State!N3:N36)</f>
        <v>0.72847755178589157</v>
      </c>
      <c r="N2" s="58"/>
      <c r="O2" s="9">
        <v>1</v>
      </c>
      <c r="P2" s="53" t="str">
        <f>VLOOKUP(T2,State!P$3:BN$36,51,0)</f>
        <v>Maine</v>
      </c>
      <c r="Q2" s="53">
        <f>VLOOKUP(P2,State!$A$3:$B$37,2,0)</f>
        <v>819183</v>
      </c>
      <c r="R2" s="165" t="str">
        <f>IF(VLOOKUP(P2,State!$A$3:$H$37,8,0)=1,"•","")</f>
        <v/>
      </c>
      <c r="S2" s="53">
        <f>VLOOKUP(P2,State!$A$3:$O$37,15,0)</f>
        <v>40579</v>
      </c>
      <c r="T2" s="58">
        <f>MAX(State!P3:P36)</f>
        <v>4.9535940076881481E-2</v>
      </c>
    </row>
    <row r="3" spans="1:20" x14ac:dyDescent="0.2">
      <c r="A3" s="9">
        <v>2</v>
      </c>
      <c r="B3" s="53" t="str">
        <f>VLOOKUP(F3,State!L$3:BN$36,55,0)</f>
        <v>Massachusetts</v>
      </c>
      <c r="C3" s="53">
        <f>VLOOKUP(B3,State!$A$3:$B$37,2,0)</f>
        <v>3564136</v>
      </c>
      <c r="D3" s="165" t="str">
        <f>IF(VLOOKUP(B3,State!$A$3:$F$37,6,0)=1,"•","")</f>
        <v>•</v>
      </c>
      <c r="E3" s="53">
        <f>VLOOKUP(B3,State!$A$3:$K$37,11,0)</f>
        <v>2357809</v>
      </c>
      <c r="F3" s="58">
        <f>LARGE(State!L$3:L$36,2)</f>
        <v>0.66153732629731299</v>
      </c>
      <c r="G3" s="58"/>
      <c r="H3" s="9">
        <v>2</v>
      </c>
      <c r="I3" s="53" t="str">
        <f>VLOOKUP(M3,State!N$3:BN$36,53,0)</f>
        <v>West Virginia</v>
      </c>
      <c r="J3" s="53">
        <f>VLOOKUP(I3,State!$A$3:$B$37,2,0)</f>
        <v>778918</v>
      </c>
      <c r="K3" s="165" t="str">
        <f>IF(VLOOKUP(I3,State!$A$3:$G$37,7,0)=1,"•","")</f>
        <v>•</v>
      </c>
      <c r="L3" s="53">
        <f>VLOOKUP(I3,State!$A$3:$M$37,13,0)</f>
        <v>547454</v>
      </c>
      <c r="M3" s="58">
        <f>LARGE(State!N$3:N$36,2)</f>
        <v>0.70283906649993966</v>
      </c>
      <c r="N3" s="58"/>
      <c r="O3" s="9">
        <v>2</v>
      </c>
      <c r="P3" s="53" t="str">
        <f>VLOOKUP(T3,State!P$3:BN$36,51,0)</f>
        <v>Idaho</v>
      </c>
      <c r="Q3" s="53">
        <f>VLOOKUP(P3,State!$A$3:$B$37,2,0)</f>
        <v>859827</v>
      </c>
      <c r="R3" s="165" t="str">
        <f>IF(VLOOKUP(P3,State!$A$3:$H$37,8,0)=1,"•","")</f>
        <v/>
      </c>
      <c r="S3" s="53">
        <f>VLOOKUP(P3,State!$A$3:$O$37,15,0)</f>
        <v>25329</v>
      </c>
      <c r="T3" s="58">
        <f>LARGE(State!P$3:P$36,2)</f>
        <v>2.9458251485473239E-2</v>
      </c>
    </row>
    <row r="4" spans="1:20" x14ac:dyDescent="0.2">
      <c r="A4" s="9">
        <v>3</v>
      </c>
      <c r="B4" s="53" t="str">
        <f>VLOOKUP(F4,State!L$3:BN$36,55,0)</f>
        <v>Delaware</v>
      </c>
      <c r="C4" s="53">
        <f>VLOOKUP(B4,State!$A$3:$B$37,2,0)</f>
        <v>490935</v>
      </c>
      <c r="D4" s="165" t="str">
        <f>IF(VLOOKUP(B4,State!$A$3:$F$37,6,0)=1,"•","")</f>
        <v>•</v>
      </c>
      <c r="E4" s="53">
        <f>VLOOKUP(B4,State!$A$3:$K$37,11,0)</f>
        <v>291804</v>
      </c>
      <c r="F4" s="58">
        <f>LARGE(State!L$3:L$36,3)</f>
        <v>0.5943841852791103</v>
      </c>
      <c r="G4" s="58"/>
      <c r="H4" s="9">
        <v>3</v>
      </c>
      <c r="I4" s="53" t="str">
        <f>VLOOKUP(M4,State!N$3:BN$36,53,0)</f>
        <v>Arkansas</v>
      </c>
      <c r="J4" s="53">
        <f>VLOOKUP(I4,State!$A$3:$B$37,2,0)</f>
        <v>1193261</v>
      </c>
      <c r="K4" s="165" t="str">
        <f>IF(VLOOKUP(I4,State!$A$3:$G$37,7,0)=1,"•","")</f>
        <v>•</v>
      </c>
      <c r="L4" s="53">
        <f>VLOOKUP(I4,State!$A$3:$M$37,13,0)</f>
        <v>793871</v>
      </c>
      <c r="M4" s="58">
        <f>LARGE(State!N$3:N$36,3)</f>
        <v>0.66529535449495125</v>
      </c>
      <c r="N4" s="58"/>
      <c r="O4" s="9">
        <v>3</v>
      </c>
      <c r="P4" s="53" t="str">
        <f>VLOOKUP(T4,State!P$3:BN$36,51,0)</f>
        <v>Delaware</v>
      </c>
      <c r="Q4" s="53">
        <f>VLOOKUP(P4,State!$A$3:$B$37,2,0)</f>
        <v>490935</v>
      </c>
      <c r="R4" s="165" t="str">
        <f>IF(VLOOKUP(P4,State!$A$3:$H$37,8,0)=1,"•","")</f>
        <v/>
      </c>
      <c r="S4" s="53">
        <f>VLOOKUP(P4,State!$A$3:$O$37,15,0)</f>
        <v>7833</v>
      </c>
      <c r="T4" s="58">
        <f>LARGE(State!P$3:P$36,3)</f>
        <v>1.5955269027467994E-2</v>
      </c>
    </row>
    <row r="5" spans="1:20" x14ac:dyDescent="0.2">
      <c r="A5" s="9">
        <v>4</v>
      </c>
      <c r="B5" s="53" t="str">
        <f>VLOOKUP(F5,State!L$3:BN$36,55,0)</f>
        <v>New Jersey</v>
      </c>
      <c r="C5" s="53">
        <f>VLOOKUP(B5,State!$A$3:$B$37,2,0)</f>
        <v>4443730</v>
      </c>
      <c r="D5" s="165" t="str">
        <f>IF(VLOOKUP(B5,State!$A$3:$F$37,6,0)=1,"•","")</f>
        <v>•</v>
      </c>
      <c r="E5" s="53">
        <f>VLOOKUP(B5,State!$A$3:$K$37,11,0)</f>
        <v>2541238</v>
      </c>
      <c r="F5" s="58">
        <f>LARGE(State!L$3:L$36,4)</f>
        <v>0.57187047817936731</v>
      </c>
      <c r="G5" s="58"/>
      <c r="H5" s="9">
        <v>4</v>
      </c>
      <c r="I5" s="53" t="str">
        <f>VLOOKUP(M5,State!N$3:BN$36,53,0)</f>
        <v>South Dakota</v>
      </c>
      <c r="J5" s="53">
        <f>VLOOKUP(I5,State!$A$3:$B$37,2,0)</f>
        <v>420219</v>
      </c>
      <c r="K5" s="165" t="str">
        <f>IF(VLOOKUP(I5,State!$A$3:$G$37,7,0)=1,"•","")</f>
        <v>•</v>
      </c>
      <c r="L5" s="53">
        <f>VLOOKUP(I5,State!$A$3:$M$37,13,0)</f>
        <v>276232</v>
      </c>
      <c r="M5" s="58">
        <f>LARGE(State!N$3:N$36,4)</f>
        <v>0.65735247573289168</v>
      </c>
      <c r="N5" s="58"/>
      <c r="O5" s="9">
        <v>4</v>
      </c>
      <c r="P5" s="53" t="str">
        <f>VLOOKUP(T5,State!P$3:BN$36,51,0)</f>
        <v>Oklahoma</v>
      </c>
      <c r="Q5" s="53">
        <f>VLOOKUP(P5,State!$A$3:$B$37,2,0)</f>
        <v>1556361</v>
      </c>
      <c r="R5" s="165" t="str">
        <f>IF(VLOOKUP(P5,State!$A$3:$H$37,8,0)=1,"•","")</f>
        <v/>
      </c>
      <c r="S5" s="53">
        <f>VLOOKUP(P5,State!$A$3:$O$37,15,0)</f>
        <v>21652</v>
      </c>
      <c r="T5" s="58">
        <f>LARGE(State!P$3:P$36,4)</f>
        <v>1.3911939453635757E-2</v>
      </c>
    </row>
    <row r="6" spans="1:20" x14ac:dyDescent="0.2">
      <c r="A6" s="9">
        <v>5</v>
      </c>
      <c r="B6" s="53" t="str">
        <f>VLOOKUP(F6,State!L$3:BN$36,55,0)</f>
        <v>Oregon</v>
      </c>
      <c r="C6" s="53">
        <f>VLOOKUP(B6,State!$A$3:$B$37,2,0)</f>
        <v>2321249</v>
      </c>
      <c r="D6" s="165" t="str">
        <f>IF(VLOOKUP(B6,State!$A$3:$F$37,6,0)=1,"•","")</f>
        <v>•</v>
      </c>
      <c r="E6" s="53">
        <f>VLOOKUP(B6,State!$A$3:$K$37,11,0)</f>
        <v>1321047</v>
      </c>
      <c r="F6" s="58">
        <f>LARGE(State!L$3:L$36,5)</f>
        <v>0.56911042288009606</v>
      </c>
      <c r="G6" s="58"/>
      <c r="H6" s="9">
        <v>5</v>
      </c>
      <c r="I6" s="53" t="str">
        <f>VLOOKUP(M6,State!N$3:BN$36,53,0)</f>
        <v>Oklahoma</v>
      </c>
      <c r="J6" s="53">
        <f>VLOOKUP(I6,State!$A$3:$B$37,2,0)</f>
        <v>1556361</v>
      </c>
      <c r="K6" s="165" t="str">
        <f>IF(VLOOKUP(I6,State!$A$3:$G$37,7,0)=1,"•","")</f>
        <v>•</v>
      </c>
      <c r="L6" s="53">
        <f>VLOOKUP(I6,State!$A$3:$M$37,13,0)</f>
        <v>979140</v>
      </c>
      <c r="M6" s="58">
        <f>LARGE(State!N$3:N$36,5)</f>
        <v>0.62912139278740598</v>
      </c>
      <c r="N6" s="58"/>
      <c r="O6" s="9">
        <v>5</v>
      </c>
      <c r="P6" s="53" t="str">
        <f>VLOOKUP(T6,State!P$3:BN$36,51,0)</f>
        <v>Louisiana</v>
      </c>
      <c r="Q6" s="53">
        <f>VLOOKUP(P6,State!$A$3:$B$37,2,0)</f>
        <v>2071543</v>
      </c>
      <c r="R6" s="165" t="str">
        <f>IF(VLOOKUP(P6,State!$A$3:$H$37,8,0)=1,"•","")</f>
        <v/>
      </c>
      <c r="S6" s="53">
        <f>VLOOKUP(P6,State!$A$3:$O$37,15,0)</f>
        <v>17362</v>
      </c>
      <c r="T6" s="58">
        <f>LARGE(State!P$3:P$36,5)</f>
        <v>8.3811921837972942E-3</v>
      </c>
    </row>
    <row r="7" spans="1:20" x14ac:dyDescent="0.2">
      <c r="A7" s="9">
        <v>6</v>
      </c>
      <c r="B7" s="53" t="str">
        <f>VLOOKUP(F7,State!L$3:BN$36,55,0)</f>
        <v>New Hampshire</v>
      </c>
      <c r="C7" s="53">
        <f>VLOOKUP(B7,State!$A$3:$B$37,2,0)</f>
        <v>795914</v>
      </c>
      <c r="D7" s="165" t="str">
        <f>IF(VLOOKUP(B7,State!$A$3:$F$37,6,0)=1,"•","")</f>
        <v>•</v>
      </c>
      <c r="E7" s="53">
        <f>VLOOKUP(B7,State!$A$3:$K$37,11,0)</f>
        <v>450778</v>
      </c>
      <c r="F7" s="58">
        <f>LARGE(State!L$3:L$36,6)</f>
        <v>0.56636521031166687</v>
      </c>
      <c r="G7" s="58"/>
      <c r="H7" s="9">
        <v>6</v>
      </c>
      <c r="I7" s="53" t="str">
        <f>VLOOKUP(M7,State!N$3:BN$36,53,0)</f>
        <v>Nebraska</v>
      </c>
      <c r="J7" s="53">
        <f>VLOOKUP(I7,State!$A$3:$B$37,2,0)</f>
        <v>930012</v>
      </c>
      <c r="K7" s="165" t="str">
        <f>IF(VLOOKUP(I7,State!$A$3:$G$37,7,0)=1,"•","")</f>
        <v>•</v>
      </c>
      <c r="L7" s="53">
        <f>VLOOKUP(I7,State!$A$3:$M$37,13,0)</f>
        <v>583507</v>
      </c>
      <c r="M7" s="58">
        <f>LARGE(State!N$3:N$36,6)</f>
        <v>0.62741878599415923</v>
      </c>
      <c r="N7" s="58"/>
      <c r="O7" s="9">
        <v>6</v>
      </c>
      <c r="P7" s="53" t="str">
        <f>VLOOKUP(T7,State!P$3:BN$36,51,0)</f>
        <v>Iowa</v>
      </c>
      <c r="Q7" s="53">
        <f>VLOOKUP(P7,State!$A$3:$B$37,2,0)</f>
        <v>1671828</v>
      </c>
      <c r="R7" s="165" t="str">
        <f>IF(VLOOKUP(P7,State!$A$3:$H$37,8,0)=1,"•","")</f>
        <v/>
      </c>
      <c r="S7" s="53">
        <f>VLOOKUP(P7,State!$A$3:$O$37,15,0)</f>
        <v>13800</v>
      </c>
      <c r="T7" s="58">
        <f>LARGE(State!P$3:P$36,6)</f>
        <v>8.2544376574623709E-3</v>
      </c>
    </row>
    <row r="8" spans="1:20" x14ac:dyDescent="0.2">
      <c r="A8" s="9">
        <v>7</v>
      </c>
      <c r="B8" s="53" t="str">
        <f>VLOOKUP(F8,State!L$3:BN$36,55,0)</f>
        <v>Virginia</v>
      </c>
      <c r="C8" s="53">
        <f>VLOOKUP(B8,State!$A$3:$B$37,2,0)</f>
        <v>4405087</v>
      </c>
      <c r="D8" s="165" t="str">
        <f>IF(VLOOKUP(B8,State!$A$3:$F$37,6,0)=1,"•","")</f>
        <v>•</v>
      </c>
      <c r="E8" s="53">
        <f>VLOOKUP(B8,State!$A$3:$K$37,11,0)</f>
        <v>2466500</v>
      </c>
      <c r="F8" s="58">
        <f>LARGE(State!L$3:L$36,7)</f>
        <v>0.55992083697779405</v>
      </c>
      <c r="G8" s="58"/>
      <c r="H8" s="9">
        <v>7</v>
      </c>
      <c r="I8" s="53" t="str">
        <f>VLOOKUP(M8,State!N$3:BN$36,53,0)</f>
        <v>Idaho</v>
      </c>
      <c r="J8" s="53">
        <f>VLOOKUP(I8,State!$A$3:$B$37,2,0)</f>
        <v>859827</v>
      </c>
      <c r="K8" s="165" t="str">
        <f>IF(VLOOKUP(I8,State!$A$3:$G$37,7,0)=1,"•","")</f>
        <v>•</v>
      </c>
      <c r="L8" s="53">
        <f>VLOOKUP(I8,State!$A$3:$M$37,13,0)</f>
        <v>538446</v>
      </c>
      <c r="M8" s="58">
        <f>LARGE(State!N$3:N$36,7)</f>
        <v>0.62622597336440933</v>
      </c>
      <c r="N8" s="58"/>
      <c r="O8" s="9">
        <v>7</v>
      </c>
      <c r="P8" s="53" t="str">
        <f>VLOOKUP(T8,State!P$3:BN$36,51,0)</f>
        <v>Tennessee</v>
      </c>
      <c r="Q8" s="53">
        <f>VLOOKUP(P8,State!$A$3:$B$37,2,0)</f>
        <v>2959761</v>
      </c>
      <c r="R8" s="165" t="str">
        <f>IF(VLOOKUP(P8,State!$A$3:$H$37,8,0)=1,"•","")</f>
        <v/>
      </c>
      <c r="S8" s="53">
        <f>VLOOKUP(P8,State!$A$3:$O$37,15,0)</f>
        <v>10727</v>
      </c>
      <c r="T8" s="58">
        <f>LARGE(State!P$3:P$36,7)</f>
        <v>3.6242791225372588E-3</v>
      </c>
    </row>
    <row r="9" spans="1:20" x14ac:dyDescent="0.2">
      <c r="A9" s="9">
        <v>8</v>
      </c>
      <c r="B9" s="53" t="str">
        <f>VLOOKUP(F9,State!L$3:BN$36,55,0)</f>
        <v>Illinois</v>
      </c>
      <c r="C9" s="53">
        <f>VLOOKUP(B9,State!$A$3:$B$37,2,0)</f>
        <v>5968901</v>
      </c>
      <c r="D9" s="165" t="str">
        <f>IF(VLOOKUP(B9,State!$A$3:$F$37,6,0)=1,"•","")</f>
        <v>•</v>
      </c>
      <c r="E9" s="53">
        <f>VLOOKUP(B9,State!$A$3:$K$37,11,0)</f>
        <v>3278930</v>
      </c>
      <c r="F9" s="58">
        <f>LARGE(State!L$3:L$36,8)</f>
        <v>0.54933563146716624</v>
      </c>
      <c r="G9" s="58"/>
      <c r="H9" s="9">
        <v>8</v>
      </c>
      <c r="I9" s="53" t="str">
        <f>VLOOKUP(M9,State!N$3:BN$36,53,0)</f>
        <v>Tennessee</v>
      </c>
      <c r="J9" s="53">
        <f>VLOOKUP(I9,State!$A$3:$B$37,2,0)</f>
        <v>2959761</v>
      </c>
      <c r="K9" s="165" t="str">
        <f>IF(VLOOKUP(I9,State!$A$3:$G$37,7,0)=1,"•","")</f>
        <v>•</v>
      </c>
      <c r="L9" s="53">
        <f>VLOOKUP(I9,State!$A$3:$M$37,13,0)</f>
        <v>1840926</v>
      </c>
      <c r="M9" s="58">
        <f>LARGE(State!N$3:N$36,8)</f>
        <v>0.62198468051981226</v>
      </c>
      <c r="N9" s="58"/>
      <c r="O9" s="9">
        <v>8</v>
      </c>
      <c r="P9" s="53" t="str">
        <f>VLOOKUP(T9,State!P$3:BN$36,51,0)</f>
        <v>Alabama</v>
      </c>
      <c r="Q9" s="53">
        <f>VLOOKUP(P9,State!$A$3:$B$37,2,0)</f>
        <v>2316445</v>
      </c>
      <c r="R9" s="165" t="str">
        <f>IF(VLOOKUP(P9,State!$A$3:$H$37,8,0)=1,"•","")</f>
        <v/>
      </c>
      <c r="S9" s="53">
        <f>VLOOKUP(P9,State!$A$3:$O$37,15,0)</f>
        <v>0</v>
      </c>
      <c r="T9" s="58">
        <f>LARGE(State!P$3:P$36,8)</f>
        <v>0</v>
      </c>
    </row>
    <row r="10" spans="1:20" x14ac:dyDescent="0.2">
      <c r="A10" s="9">
        <v>9</v>
      </c>
      <c r="B10" s="53" t="str">
        <f>VLOOKUP(F10,State!L$3:BN$36,55,0)</f>
        <v>Colorado</v>
      </c>
      <c r="C10" s="53">
        <f>VLOOKUP(B10,State!$A$3:$B$37,2,0)</f>
        <v>3235790</v>
      </c>
      <c r="D10" s="165" t="str">
        <f>IF(VLOOKUP(B10,State!$A$3:$F$37,6,0)=1,"•","")</f>
        <v>•</v>
      </c>
      <c r="E10" s="53">
        <f>VLOOKUP(B10,State!$A$3:$K$37,11,0)</f>
        <v>1731114</v>
      </c>
      <c r="F10" s="58">
        <f>LARGE(State!L$3:L$36,9)</f>
        <v>0.53498960068484047</v>
      </c>
      <c r="G10" s="58"/>
      <c r="H10" s="9">
        <v>9</v>
      </c>
      <c r="I10" s="53" t="str">
        <f>VLOOKUP(M10,State!N$3:BN$36,53,0)</f>
        <v>Alabama</v>
      </c>
      <c r="J10" s="53">
        <f>VLOOKUP(I10,State!$A$3:$B$37,2,0)</f>
        <v>2316445</v>
      </c>
      <c r="K10" s="165" t="str">
        <f>IF(VLOOKUP(I10,State!$A$3:$G$37,7,0)=1,"•","")</f>
        <v>•</v>
      </c>
      <c r="L10" s="53">
        <f>VLOOKUP(I10,State!$A$3:$M$37,13,0)</f>
        <v>1392076</v>
      </c>
      <c r="M10" s="58">
        <f>LARGE(State!N$3:N$36,9)</f>
        <v>0.60095361642516876</v>
      </c>
      <c r="N10" s="58"/>
      <c r="O10" s="9">
        <v>9</v>
      </c>
      <c r="P10" s="53" t="str">
        <f>VLOOKUP(T10,State!P$3:BN$36,51,0)</f>
        <v>Alabama</v>
      </c>
      <c r="Q10" s="53">
        <f>VLOOKUP(P10,State!$A$3:$B$37,2,0)</f>
        <v>2316445</v>
      </c>
      <c r="R10" s="165" t="str">
        <f>IF(VLOOKUP(P10,State!$A$3:$H$37,8,0)=1,"•","")</f>
        <v/>
      </c>
      <c r="S10" s="53">
        <f>VLOOKUP(P10,State!$A$3:$O$37,15,0)</f>
        <v>0</v>
      </c>
      <c r="T10" s="58">
        <f>LARGE(State!P$3:P$36,9)</f>
        <v>0</v>
      </c>
    </row>
    <row r="11" spans="1:20" x14ac:dyDescent="0.2">
      <c r="A11" s="9">
        <v>10</v>
      </c>
      <c r="B11" s="53" t="str">
        <f>VLOOKUP(F11,State!L$3:BN$36,55,0)</f>
        <v>New Mexico</v>
      </c>
      <c r="C11" s="53">
        <f>VLOOKUP(B11,State!$A$3:$B$37,2,0)</f>
        <v>917237</v>
      </c>
      <c r="D11" s="165" t="str">
        <f>IF(VLOOKUP(B11,State!$A$3:$F$37,6,0)=1,"•","")</f>
        <v>•</v>
      </c>
      <c r="E11" s="53">
        <f>VLOOKUP(B11,State!$A$3:$K$37,11,0)</f>
        <v>474483</v>
      </c>
      <c r="F11" s="58">
        <f>LARGE(State!L$3:L$36,10)</f>
        <v>0.51729596603713113</v>
      </c>
      <c r="G11" s="58"/>
      <c r="H11" s="9">
        <v>10</v>
      </c>
      <c r="I11" s="53" t="str">
        <f>VLOOKUP(M11,State!N$3:BN$36,53,0)</f>
        <v>Louisiana</v>
      </c>
      <c r="J11" s="53">
        <f>VLOOKUP(I11,State!$A$3:$B$37,2,0)</f>
        <v>2071543</v>
      </c>
      <c r="K11" s="165" t="str">
        <f>IF(VLOOKUP(I11,State!$A$3:$G$37,7,0)=1,"•","")</f>
        <v>•</v>
      </c>
      <c r="L11" s="53">
        <f>VLOOKUP(I11,State!$A$3:$M$37,13,0)</f>
        <v>1228908</v>
      </c>
      <c r="M11" s="58">
        <f>LARGE(State!N$3:N$36,10)</f>
        <v>0.59323316001647086</v>
      </c>
      <c r="N11" s="58"/>
      <c r="O11" s="9">
        <v>10</v>
      </c>
      <c r="P11" s="53" t="str">
        <f>VLOOKUP(T11,State!P$3:BN$36,51,0)</f>
        <v>Alabama</v>
      </c>
      <c r="Q11" s="53">
        <f>VLOOKUP(P11,State!$A$3:$B$37,2,0)</f>
        <v>2316445</v>
      </c>
      <c r="R11" s="165" t="str">
        <f>IF(VLOOKUP(P11,State!$A$3:$H$37,8,0)=1,"•","")</f>
        <v/>
      </c>
      <c r="S11" s="53">
        <f>VLOOKUP(P11,State!$A$3:$O$37,15,0)</f>
        <v>0</v>
      </c>
      <c r="T11" s="58">
        <f>LARGE(State!P$3:P$36,10)</f>
        <v>0</v>
      </c>
    </row>
    <row r="12" spans="1:20" x14ac:dyDescent="0.2">
      <c r="A12" s="9">
        <v>11</v>
      </c>
      <c r="B12" s="53" t="str">
        <f>VLOOKUP(F12,State!L$3:BN$36,55,0)</f>
        <v>Arizona</v>
      </c>
      <c r="C12" s="53">
        <f>VLOOKUP(B12,State!$A$3:$B$37,2,0)</f>
        <v>3355317</v>
      </c>
      <c r="D12" s="165" t="str">
        <f>IF(VLOOKUP(B12,State!$A$3:$F$37,6,0)=1,"•","")</f>
        <v>•</v>
      </c>
      <c r="E12" s="53">
        <f>VLOOKUP(B12,State!$A$3:$K$37,11,0)</f>
        <v>1716467</v>
      </c>
      <c r="F12" s="58">
        <f>LARGE(State!L$3:L$36,11)</f>
        <v>0.51156626929735705</v>
      </c>
      <c r="G12" s="58"/>
      <c r="H12" s="9">
        <v>11</v>
      </c>
      <c r="I12" s="53" t="str">
        <f>VLOOKUP(M12,State!N$3:BN$36,53,0)</f>
        <v>Kentucky</v>
      </c>
      <c r="J12" s="53">
        <f>VLOOKUP(I12,State!$A$3:$B$37,2,0)</f>
        <v>2135057</v>
      </c>
      <c r="K12" s="165" t="str">
        <f>IF(VLOOKUP(I12,State!$A$3:$G$37,7,0)=1,"•","")</f>
        <v>•</v>
      </c>
      <c r="L12" s="53">
        <f>VLOOKUP(I12,State!$A$3:$M$37,13,0)</f>
        <v>1233315</v>
      </c>
      <c r="M12" s="58">
        <f>LARGE(State!N$3:N$36,11)</f>
        <v>0.57764968335739986</v>
      </c>
      <c r="N12" s="58"/>
      <c r="O12" s="9">
        <v>11</v>
      </c>
      <c r="P12" s="53" t="str">
        <f>VLOOKUP(T12,State!P$3:BN$36,51,0)</f>
        <v>Alabama</v>
      </c>
      <c r="Q12" s="53">
        <f>VLOOKUP(P12,State!$A$3:$B$37,2,0)</f>
        <v>2316445</v>
      </c>
      <c r="R12" s="165" t="str">
        <f>IF(VLOOKUP(P12,State!$A$3:$H$37,8,0)=1,"•","")</f>
        <v/>
      </c>
      <c r="S12" s="53">
        <f>VLOOKUP(P12,State!$A$3:$O$37,15,0)</f>
        <v>0</v>
      </c>
      <c r="T12" s="58">
        <f>LARGE(State!P$3:P$36,11)</f>
        <v>0</v>
      </c>
    </row>
    <row r="13" spans="1:20" x14ac:dyDescent="0.2">
      <c r="A13" s="9">
        <v>12</v>
      </c>
      <c r="B13" s="53" t="str">
        <f>VLOOKUP(F13,State!L$3:BN$36,55,0)</f>
        <v>Georgia</v>
      </c>
      <c r="C13" s="53">
        <f>VLOOKUP(B13,State!$A$3:$B$37,2,0)</f>
        <v>4484902</v>
      </c>
      <c r="D13" s="165" t="str">
        <f>IF(VLOOKUP(B13,State!$A$3:$F$37,6,0)=1,"•","")</f>
        <v>•</v>
      </c>
      <c r="E13" s="53">
        <f>VLOOKUP(B13,State!$A$3:$K$37,11,0)</f>
        <v>2269923</v>
      </c>
      <c r="F13" s="58">
        <f>LARGE(State!L$3:L$36,12)</f>
        <v>0.50612544042210961</v>
      </c>
      <c r="G13" s="58"/>
      <c r="H13" s="9">
        <v>12</v>
      </c>
      <c r="I13" s="53" t="str">
        <f>VLOOKUP(M13,State!N$3:BN$36,53,0)</f>
        <v>Montana</v>
      </c>
      <c r="J13" s="53">
        <f>VLOOKUP(I13,State!$A$3:$B$37,2,0)</f>
        <v>605637</v>
      </c>
      <c r="K13" s="165" t="str">
        <f>IF(VLOOKUP(I13,State!$A$3:$G$37,7,0)=1,"•","")</f>
        <v>•</v>
      </c>
      <c r="L13" s="53">
        <f>VLOOKUP(I13,State!$A$3:$M$37,13,0)</f>
        <v>333174</v>
      </c>
      <c r="M13" s="58">
        <f>LARGE(State!N$3:N$36,12)</f>
        <v>0.55012160749756045</v>
      </c>
      <c r="N13" s="58"/>
      <c r="O13" s="9">
        <v>12</v>
      </c>
      <c r="P13" s="53" t="str">
        <f>VLOOKUP(T13,State!P$3:BN$36,51,0)</f>
        <v>Alabama</v>
      </c>
      <c r="Q13" s="53">
        <f>VLOOKUP(P13,State!$A$3:$B$37,2,0)</f>
        <v>2316445</v>
      </c>
      <c r="R13" s="165" t="str">
        <f>IF(VLOOKUP(P13,State!$A$3:$H$37,8,0)=1,"•","")</f>
        <v/>
      </c>
      <c r="S13" s="53">
        <f>VLOOKUP(P13,State!$A$3:$O$37,15,0)</f>
        <v>0</v>
      </c>
      <c r="T13" s="58">
        <f>LARGE(State!P$3:P$36,12)</f>
        <v>0</v>
      </c>
    </row>
    <row r="14" spans="1:20" x14ac:dyDescent="0.2">
      <c r="A14" s="9">
        <v>13</v>
      </c>
      <c r="B14" s="53" t="str">
        <f>VLOOKUP(F14,State!L$3:BN$36,55,0)</f>
        <v>Michigan</v>
      </c>
      <c r="C14" s="53">
        <f>VLOOKUP(B14,State!$A$3:$B$37,2,0)</f>
        <v>5479720</v>
      </c>
      <c r="D14" s="165" t="str">
        <f>IF(VLOOKUP(B14,State!$A$3:$F$37,6,0)=1,"•","")</f>
        <v>•</v>
      </c>
      <c r="E14" s="53">
        <f>VLOOKUP(B14,State!$A$3:$K$37,11,0)</f>
        <v>2734568</v>
      </c>
      <c r="F14" s="58">
        <f>LARGE(State!L$3:L$36,13)</f>
        <v>0.4990342572248217</v>
      </c>
      <c r="G14" s="58"/>
      <c r="H14" s="9">
        <v>13</v>
      </c>
      <c r="I14" s="53" t="str">
        <f>VLOOKUP(M14,State!N$3:BN$36,53,0)</f>
        <v>South Carolina</v>
      </c>
      <c r="J14" s="53">
        <f>VLOOKUP(I14,State!$A$3:$B$37,2,0)</f>
        <v>2515104</v>
      </c>
      <c r="K14" s="165" t="str">
        <f>IF(VLOOKUP(I14,State!$A$3:$G$37,7,0)=1,"•","")</f>
        <v>•</v>
      </c>
      <c r="L14" s="53">
        <f>VLOOKUP(I14,State!$A$3:$M$37,13,0)</f>
        <v>1369137</v>
      </c>
      <c r="M14" s="58">
        <f>LARGE(State!N$3:N$36,13)</f>
        <v>0.54436595862437498</v>
      </c>
      <c r="N14" s="58"/>
      <c r="O14" s="9">
        <v>13</v>
      </c>
      <c r="P14" s="53" t="str">
        <f>VLOOKUP(T14,State!P$3:BN$36,51,0)</f>
        <v>Alabama</v>
      </c>
      <c r="Q14" s="53">
        <f>VLOOKUP(P14,State!$A$3:$B$37,2,0)</f>
        <v>2316445</v>
      </c>
      <c r="R14" s="165" t="str">
        <f>IF(VLOOKUP(P14,State!$A$3:$H$37,8,0)=1,"•","")</f>
        <v/>
      </c>
      <c r="S14" s="53">
        <f>VLOOKUP(P14,State!$A$3:$O$37,15,0)</f>
        <v>0</v>
      </c>
      <c r="T14" s="58">
        <f>LARGE(State!P$3:P$36,13)</f>
        <v>0</v>
      </c>
    </row>
    <row r="15" spans="1:20" x14ac:dyDescent="0.2">
      <c r="A15" s="9">
        <v>14</v>
      </c>
      <c r="B15" s="53" t="str">
        <f>VLOOKUP(F15,State!L$3:BN$36,55,0)</f>
        <v>Minnesota</v>
      </c>
      <c r="C15" s="53">
        <f>VLOOKUP(B15,State!$A$3:$B$37,2,0)</f>
        <v>3214256</v>
      </c>
      <c r="D15" s="165" t="str">
        <f>IF(VLOOKUP(B15,State!$A$3:$F$37,6,0)=1,"•","")</f>
        <v>•</v>
      </c>
      <c r="E15" s="53">
        <f>VLOOKUP(B15,State!$A$3:$K$37,11,0)</f>
        <v>1566522</v>
      </c>
      <c r="F15" s="58">
        <f>LARGE(State!L$3:L$36,14)</f>
        <v>0.48736690543628136</v>
      </c>
      <c r="G15" s="58"/>
      <c r="H15" s="9">
        <v>14</v>
      </c>
      <c r="I15" s="53" t="str">
        <f>VLOOKUP(M15,State!N$3:BN$36,53,0)</f>
        <v>Mississippi</v>
      </c>
      <c r="J15" s="53">
        <f>VLOOKUP(I15,State!$A$3:$B$37,2,0)</f>
        <v>1311354</v>
      </c>
      <c r="K15" s="165" t="str">
        <f>IF(VLOOKUP(I15,State!$A$3:$G$37,7,0)=1,"•","")</f>
        <v>•</v>
      </c>
      <c r="L15" s="53">
        <f>VLOOKUP(I15,State!$A$3:$M$37,13,0)</f>
        <v>709511</v>
      </c>
      <c r="M15" s="58">
        <f>LARGE(State!N$3:N$36,14)</f>
        <v>0.54105222540976727</v>
      </c>
      <c r="N15" s="58"/>
      <c r="O15" s="9">
        <v>14</v>
      </c>
      <c r="P15" s="53" t="str">
        <f>VLOOKUP(T15,State!P$3:BN$36,51,0)</f>
        <v>Alabama</v>
      </c>
      <c r="Q15" s="53">
        <f>VLOOKUP(P15,State!$A$3:$B$37,2,0)</f>
        <v>2316445</v>
      </c>
      <c r="R15" s="165" t="str">
        <f>IF(VLOOKUP(P15,State!$A$3:$H$37,8,0)=1,"•","")</f>
        <v/>
      </c>
      <c r="S15" s="53">
        <f>VLOOKUP(P15,State!$A$3:$O$37,15,0)</f>
        <v>0</v>
      </c>
      <c r="T15" s="58">
        <f>LARGE(State!P$3:P$36,14)</f>
        <v>0</v>
      </c>
    </row>
    <row r="16" spans="1:20" x14ac:dyDescent="0.2">
      <c r="A16" s="9">
        <v>15</v>
      </c>
      <c r="B16" s="53" t="str">
        <f>VLOOKUP(F16,State!L$3:BN$36,55,0)</f>
        <v>North Carolina</v>
      </c>
      <c r="C16" s="53">
        <f>VLOOKUP(B16,State!$A$3:$B$37,2,0)</f>
        <v>5474952</v>
      </c>
      <c r="D16" s="165" t="str">
        <f>IF(VLOOKUP(B16,State!$A$3:$F$37,6,0)=1,"•","")</f>
        <v/>
      </c>
      <c r="E16" s="53">
        <f>VLOOKUP(B16,State!$A$3:$K$37,11,0)</f>
        <v>2569965</v>
      </c>
      <c r="F16" s="58">
        <f>LARGE(State!L$3:L$36,15)</f>
        <v>0.46940411532375076</v>
      </c>
      <c r="G16" s="58"/>
      <c r="H16" s="9">
        <v>15</v>
      </c>
      <c r="I16" s="53" t="str">
        <f>VLOOKUP(M16,State!N$3:BN$36,53,0)</f>
        <v>Alaska</v>
      </c>
      <c r="J16" s="53">
        <f>VLOOKUP(I16,State!$A$3:$B$37,2,0)</f>
        <v>354587</v>
      </c>
      <c r="K16" s="165" t="str">
        <f>IF(VLOOKUP(I16,State!$A$3:$G$37,7,0)=1,"•","")</f>
        <v>•</v>
      </c>
      <c r="L16" s="53">
        <f>VLOOKUP(I16,State!$A$3:$M$37,13,0)</f>
        <v>191112</v>
      </c>
      <c r="M16" s="58">
        <f>LARGE(State!N$3:N$36,15)</f>
        <v>0.53897068984480534</v>
      </c>
      <c r="N16" s="58"/>
      <c r="O16" s="9">
        <v>15</v>
      </c>
      <c r="P16" s="53" t="str">
        <f>VLOOKUP(T16,State!P$3:BN$36,51,0)</f>
        <v>Alabama</v>
      </c>
      <c r="Q16" s="53">
        <f>VLOOKUP(P16,State!$A$3:$B$37,2,0)</f>
        <v>2316445</v>
      </c>
      <c r="R16" s="165" t="str">
        <f>IF(VLOOKUP(P16,State!$A$3:$H$37,8,0)=1,"•","")</f>
        <v/>
      </c>
      <c r="S16" s="53">
        <f>VLOOKUP(P16,State!$A$3:$O$37,15,0)</f>
        <v>0</v>
      </c>
      <c r="T16" s="58">
        <f>LARGE(State!P$3:P$36,15)</f>
        <v>0</v>
      </c>
    </row>
    <row r="17" spans="1:20" x14ac:dyDescent="0.2">
      <c r="A17" s="9">
        <v>16</v>
      </c>
      <c r="B17" s="53" t="str">
        <f>VLOOKUP(F17,State!L$3:BN$36,55,0)</f>
        <v>Iowa</v>
      </c>
      <c r="C17" s="53">
        <f>VLOOKUP(B17,State!$A$3:$B$37,2,0)</f>
        <v>1671828</v>
      </c>
      <c r="D17" s="165" t="str">
        <f>IF(VLOOKUP(B17,State!$A$3:$F$37,6,0)=1,"•","")</f>
        <v/>
      </c>
      <c r="E17" s="53">
        <f>VLOOKUP(B17,State!$A$3:$K$37,11,0)</f>
        <v>754859</v>
      </c>
      <c r="F17" s="58">
        <f>LARGE(State!L$3:L$36,16)</f>
        <v>0.45151714171553531</v>
      </c>
      <c r="G17" s="58"/>
      <c r="H17" s="9">
        <v>16</v>
      </c>
      <c r="I17" s="53" t="str">
        <f>VLOOKUP(M17,State!N$3:BN$36,53,0)</f>
        <v>Texas</v>
      </c>
      <c r="J17" s="53">
        <f>VLOOKUP(I17,State!$A$3:$B$37,2,0)</f>
        <v>11144040</v>
      </c>
      <c r="K17" s="165" t="str">
        <f>IF(VLOOKUP(I17,State!$A$3:$G$37,7,0)=1,"•","")</f>
        <v>•</v>
      </c>
      <c r="L17" s="53">
        <f>VLOOKUP(I17,State!$A$3:$M$37,13,0)</f>
        <v>5962983</v>
      </c>
      <c r="M17" s="58">
        <f>LARGE(State!N$3:N$36,16)</f>
        <v>0.53508269891349991</v>
      </c>
      <c r="N17" s="58"/>
      <c r="O17" s="9">
        <v>16</v>
      </c>
      <c r="P17" s="53" t="str">
        <f>VLOOKUP(T17,State!P$3:BN$36,51,0)</f>
        <v>Alabama</v>
      </c>
      <c r="Q17" s="53">
        <f>VLOOKUP(P17,State!$A$3:$B$37,2,0)</f>
        <v>2316445</v>
      </c>
      <c r="R17" s="165" t="str">
        <f>IF(VLOOKUP(P17,State!$A$3:$H$37,8,0)=1,"•","")</f>
        <v/>
      </c>
      <c r="S17" s="53">
        <f>VLOOKUP(P17,State!$A$3:$O$37,15,0)</f>
        <v>0</v>
      </c>
      <c r="T17" s="58">
        <f>LARGE(State!P$3:P$36,16)</f>
        <v>0</v>
      </c>
    </row>
    <row r="18" spans="1:20" x14ac:dyDescent="0.2">
      <c r="A18" s="9">
        <v>17</v>
      </c>
      <c r="B18" s="53" t="str">
        <f>VLOOKUP(F18,State!L$3:BN$36,55,0)</f>
        <v>Montana</v>
      </c>
      <c r="C18" s="53">
        <f>VLOOKUP(B18,State!$A$3:$B$37,2,0)</f>
        <v>605637</v>
      </c>
      <c r="D18" s="165" t="str">
        <f>IF(VLOOKUP(B18,State!$A$3:$F$37,6,0)=1,"•","")</f>
        <v/>
      </c>
      <c r="E18" s="53">
        <f>VLOOKUP(B18,State!$A$3:$K$37,11,0)</f>
        <v>272463</v>
      </c>
      <c r="F18" s="58">
        <f>LARGE(State!L$3:L$36,17)</f>
        <v>0.44987839250243961</v>
      </c>
      <c r="G18" s="58"/>
      <c r="H18" s="9">
        <v>17</v>
      </c>
      <c r="I18" s="53" t="str">
        <f>VLOOKUP(M18,State!N$3:BN$36,53,0)</f>
        <v>Kansas</v>
      </c>
      <c r="J18" s="53">
        <f>VLOOKUP(I18,State!$A$3:$B$37,2,0)</f>
        <v>1367755</v>
      </c>
      <c r="K18" s="165" t="str">
        <f>IF(VLOOKUP(I18,State!$A$3:$G$37,7,0)=1,"•","")</f>
        <v>•</v>
      </c>
      <c r="L18" s="53">
        <f>VLOOKUP(I18,State!$A$3:$M$37,13,0)</f>
        <v>727962</v>
      </c>
      <c r="M18" s="58">
        <f>LARGE(State!N$3:N$36,17)</f>
        <v>0.53223128411155507</v>
      </c>
      <c r="N18" s="58"/>
      <c r="O18" s="9">
        <v>17</v>
      </c>
      <c r="P18" s="53" t="str">
        <f>VLOOKUP(T18,State!P$3:BN$36,51,0)</f>
        <v>Alabama</v>
      </c>
      <c r="Q18" s="53">
        <f>VLOOKUP(P18,State!$A$3:$B$37,2,0)</f>
        <v>2316445</v>
      </c>
      <c r="R18" s="165" t="str">
        <f>IF(VLOOKUP(P18,State!$A$3:$H$37,8,0)=1,"•","")</f>
        <v/>
      </c>
      <c r="S18" s="53">
        <f>VLOOKUP(P18,State!$A$3:$O$37,15,0)</f>
        <v>0</v>
      </c>
      <c r="T18" s="58">
        <f>LARGE(State!P$3:P$36,17)</f>
        <v>0</v>
      </c>
    </row>
    <row r="19" spans="1:20" x14ac:dyDescent="0.2">
      <c r="A19" s="9">
        <v>18</v>
      </c>
      <c r="B19" s="53" t="str">
        <f>VLOOKUP(F19,State!L$3:BN$36,55,0)</f>
        <v>South Carolina</v>
      </c>
      <c r="C19" s="53">
        <f>VLOOKUP(B19,State!$A$3:$B$37,2,0)</f>
        <v>2515104</v>
      </c>
      <c r="D19" s="165" t="str">
        <f>IF(VLOOKUP(B19,State!$A$3:$F$37,6,0)=1,"•","")</f>
        <v/>
      </c>
      <c r="E19" s="53">
        <f>VLOOKUP(B19,State!$A$3:$K$37,11,0)</f>
        <v>1110828</v>
      </c>
      <c r="F19" s="58">
        <f>LARGE(State!L$3:L$36,18)</f>
        <v>0.4416628497270888</v>
      </c>
      <c r="G19" s="58"/>
      <c r="H19" s="9">
        <v>18</v>
      </c>
      <c r="I19" s="53" t="str">
        <f>VLOOKUP(M19,State!N$3:BN$36,53,0)</f>
        <v>Iowa</v>
      </c>
      <c r="J19" s="53">
        <f>VLOOKUP(I19,State!$A$3:$B$37,2,0)</f>
        <v>1671828</v>
      </c>
      <c r="K19" s="165" t="str">
        <f>IF(VLOOKUP(I19,State!$A$3:$G$37,7,0)=1,"•","")</f>
        <v>•</v>
      </c>
      <c r="L19" s="53">
        <f>VLOOKUP(I19,State!$A$3:$M$37,13,0)</f>
        <v>864997</v>
      </c>
      <c r="M19" s="58">
        <f>LARGE(State!N$3:N$36,18)</f>
        <v>0.51739592828927383</v>
      </c>
      <c r="N19" s="58"/>
      <c r="O19" s="9">
        <v>18</v>
      </c>
      <c r="P19" s="53" t="str">
        <f>VLOOKUP(T19,State!P$3:BN$36,51,0)</f>
        <v>Alabama</v>
      </c>
      <c r="Q19" s="53">
        <f>VLOOKUP(P19,State!$A$3:$B$37,2,0)</f>
        <v>2316445</v>
      </c>
      <c r="R19" s="165" t="str">
        <f>IF(VLOOKUP(P19,State!$A$3:$H$37,8,0)=1,"•","")</f>
        <v/>
      </c>
      <c r="S19" s="53">
        <f>VLOOKUP(P19,State!$A$3:$O$37,15,0)</f>
        <v>0</v>
      </c>
      <c r="T19" s="58">
        <f>LARGE(State!P$3:P$36,18)</f>
        <v>0</v>
      </c>
    </row>
    <row r="20" spans="1:20" x14ac:dyDescent="0.2">
      <c r="A20" s="9">
        <v>19</v>
      </c>
      <c r="B20" s="53" t="str">
        <f>VLOOKUP(F20,State!L$3:BN$36,55,0)</f>
        <v>Mississippi</v>
      </c>
      <c r="C20" s="53">
        <f>VLOOKUP(B20,State!$A$3:$B$37,2,0)</f>
        <v>1311354</v>
      </c>
      <c r="D20" s="165" t="str">
        <f>IF(VLOOKUP(B20,State!$A$3:$F$37,6,0)=1,"•","")</f>
        <v/>
      </c>
      <c r="E20" s="53">
        <f>VLOOKUP(B20,State!$A$3:$K$37,11,0)</f>
        <v>578691</v>
      </c>
      <c r="F20" s="58">
        <f>LARGE(State!L$3:L$36,19)</f>
        <v>0.44129274017542175</v>
      </c>
      <c r="G20" s="58"/>
      <c r="H20" s="9">
        <v>19</v>
      </c>
      <c r="I20" s="53" t="str">
        <f>VLOOKUP(M20,State!N$3:BN$36,53,0)</f>
        <v>Maine</v>
      </c>
      <c r="J20" s="53">
        <f>VLOOKUP(I20,State!$A$3:$B$37,2,0)</f>
        <v>819183</v>
      </c>
      <c r="K20" s="165" t="str">
        <f>IF(VLOOKUP(I20,State!$A$3:$G$37,7,0)=1,"•","")</f>
        <v>•</v>
      </c>
      <c r="L20" s="53">
        <f>VLOOKUP(I20,State!$A$3:$M$37,13,0)</f>
        <v>417645</v>
      </c>
      <c r="M20" s="58">
        <f>LARGE(State!N$3:N$36,19)</f>
        <v>0.50983113663247404</v>
      </c>
      <c r="N20" s="58"/>
      <c r="O20" s="9">
        <v>19</v>
      </c>
      <c r="P20" s="53" t="str">
        <f>VLOOKUP(T20,State!P$3:BN$36,51,0)</f>
        <v>Alabama</v>
      </c>
      <c r="Q20" s="53">
        <f>VLOOKUP(P20,State!$A$3:$B$37,2,0)</f>
        <v>2316445</v>
      </c>
      <c r="R20" s="165" t="str">
        <f>IF(VLOOKUP(P20,State!$A$3:$H$37,8,0)=1,"•","")</f>
        <v/>
      </c>
      <c r="S20" s="53">
        <f>VLOOKUP(P20,State!$A$3:$O$37,15,0)</f>
        <v>0</v>
      </c>
      <c r="T20" s="58">
        <f>LARGE(State!P$3:P$36,19)</f>
        <v>0</v>
      </c>
    </row>
    <row r="21" spans="1:20" x14ac:dyDescent="0.2">
      <c r="A21" s="9">
        <v>20</v>
      </c>
      <c r="B21" s="53" t="str">
        <f>VLOOKUP(F21,State!L$3:BN$36,55,0)</f>
        <v>Texas</v>
      </c>
      <c r="C21" s="53">
        <f>VLOOKUP(B21,State!$A$3:$B$37,2,0)</f>
        <v>11144040</v>
      </c>
      <c r="D21" s="165" t="str">
        <f>IF(VLOOKUP(B21,State!$A$3:$F$37,6,0)=1,"•","")</f>
        <v/>
      </c>
      <c r="E21" s="53">
        <f>VLOOKUP(B21,State!$A$3:$K$37,11,0)</f>
        <v>4888764</v>
      </c>
      <c r="F21" s="58">
        <f>LARGE(State!L$3:L$36,20)</f>
        <v>0.4386886622804656</v>
      </c>
      <c r="G21" s="58"/>
      <c r="H21" s="9">
        <v>20</v>
      </c>
      <c r="I21" s="53" t="str">
        <f>VLOOKUP(M21,State!N$3:BN$36,53,0)</f>
        <v>Georgia</v>
      </c>
      <c r="J21" s="53">
        <f>VLOOKUP(I21,State!$A$3:$B$37,2,0)</f>
        <v>4484902</v>
      </c>
      <c r="K21" s="165" t="str">
        <f>IF(VLOOKUP(I21,State!$A$3:$G$37,7,0)=1,"•","")</f>
        <v/>
      </c>
      <c r="L21" s="53">
        <f>VLOOKUP(I21,State!$A$3:$M$37,13,0)</f>
        <v>2214979</v>
      </c>
      <c r="M21" s="58">
        <f>LARGE(State!N$3:N$36,20)</f>
        <v>0.49387455957789045</v>
      </c>
      <c r="N21" s="58"/>
      <c r="O21" s="9">
        <v>20</v>
      </c>
      <c r="P21" s="53" t="str">
        <f>VLOOKUP(T21,State!P$3:BN$36,51,0)</f>
        <v>Alabama</v>
      </c>
      <c r="Q21" s="53">
        <f>VLOOKUP(P21,State!$A$3:$B$37,2,0)</f>
        <v>2316445</v>
      </c>
      <c r="R21" s="165" t="str">
        <f>IF(VLOOKUP(P21,State!$A$3:$H$37,8,0)=1,"•","")</f>
        <v/>
      </c>
      <c r="S21" s="53">
        <f>VLOOKUP(P21,State!$A$3:$O$37,15,0)</f>
        <v>0</v>
      </c>
      <c r="T21" s="58">
        <f>LARGE(State!P$3:P$36,20)</f>
        <v>0</v>
      </c>
    </row>
    <row r="22" spans="1:20" x14ac:dyDescent="0.2">
      <c r="A22" s="9">
        <v>21</v>
      </c>
      <c r="B22" s="53" t="str">
        <f>VLOOKUP(F22,State!L$3:BN$36,55,0)</f>
        <v>Maine</v>
      </c>
      <c r="C22" s="53">
        <f>VLOOKUP(B22,State!$A$3:$B$37,2,0)</f>
        <v>819183</v>
      </c>
      <c r="D22" s="165" t="str">
        <f>IF(VLOOKUP(B22,State!$A$3:$F$37,6,0)=1,"•","")</f>
        <v/>
      </c>
      <c r="E22" s="53">
        <f>VLOOKUP(B22,State!$A$3:$K$37,11,0)</f>
        <v>347223</v>
      </c>
      <c r="F22" s="58">
        <f>LARGE(State!L$3:L$36,21)</f>
        <v>0.42386499719842818</v>
      </c>
      <c r="G22" s="58"/>
      <c r="H22" s="9">
        <v>21</v>
      </c>
      <c r="I22" s="53" t="str">
        <f>VLOOKUP(M22,State!N$3:BN$36,53,0)</f>
        <v>Arizona</v>
      </c>
      <c r="J22" s="53">
        <f>VLOOKUP(I22,State!$A$3:$B$37,2,0)</f>
        <v>3355317</v>
      </c>
      <c r="K22" s="165" t="str">
        <f>IF(VLOOKUP(I22,State!$A$3:$G$37,7,0)=1,"•","")</f>
        <v/>
      </c>
      <c r="L22" s="53">
        <f>VLOOKUP(I22,State!$A$3:$M$37,13,0)</f>
        <v>1637661</v>
      </c>
      <c r="M22" s="58">
        <f>LARGE(State!N$3:N$36,21)</f>
        <v>0.48807936776167499</v>
      </c>
      <c r="N22" s="58"/>
      <c r="O22" s="9">
        <v>21</v>
      </c>
      <c r="P22" s="53" t="str">
        <f>VLOOKUP(T22,State!P$3:BN$36,51,0)</f>
        <v>Alabama</v>
      </c>
      <c r="Q22" s="53">
        <f>VLOOKUP(P22,State!$A$3:$B$37,2,0)</f>
        <v>2316445</v>
      </c>
      <c r="R22" s="165" t="str">
        <f>IF(VLOOKUP(P22,State!$A$3:$H$37,8,0)=1,"•","")</f>
        <v/>
      </c>
      <c r="S22" s="53">
        <f>VLOOKUP(P22,State!$A$3:$O$37,15,0)</f>
        <v>0</v>
      </c>
      <c r="T22" s="58">
        <f>LARGE(State!P$3:P$36,21)</f>
        <v>0</v>
      </c>
    </row>
    <row r="23" spans="1:20" x14ac:dyDescent="0.2">
      <c r="A23" s="9">
        <v>22</v>
      </c>
      <c r="B23" s="53" t="str">
        <f>VLOOKUP(F23,State!L$3:BN$36,55,0)</f>
        <v>Kansas</v>
      </c>
      <c r="C23" s="53">
        <f>VLOOKUP(B23,State!$A$3:$B$37,2,0)</f>
        <v>1367755</v>
      </c>
      <c r="D23" s="165" t="str">
        <f>IF(VLOOKUP(B23,State!$A$3:$F$37,6,0)=1,"•","")</f>
        <v/>
      </c>
      <c r="E23" s="53">
        <f>VLOOKUP(B23,State!$A$3:$K$37,11,0)</f>
        <v>571530</v>
      </c>
      <c r="F23" s="58">
        <f>LARGE(State!L$3:L$36,22)</f>
        <v>0.41785992374365294</v>
      </c>
      <c r="G23" s="58"/>
      <c r="H23" s="9">
        <v>22</v>
      </c>
      <c r="I23" s="53" t="str">
        <f>VLOOKUP(M23,State!N$3:BN$36,53,0)</f>
        <v>North Carolina</v>
      </c>
      <c r="J23" s="53">
        <f>VLOOKUP(I23,State!$A$3:$B$37,2,0)</f>
        <v>5474952</v>
      </c>
      <c r="K23" s="165" t="str">
        <f>IF(VLOOKUP(I23,State!$A$3:$G$37,7,0)=1,"•","")</f>
        <v>•</v>
      </c>
      <c r="L23" s="53">
        <f>VLOOKUP(I23,State!$A$3:$M$37,13,0)</f>
        <v>2665598</v>
      </c>
      <c r="M23" s="58">
        <f>LARGE(State!N$3:N$36,22)</f>
        <v>0.48687148307418948</v>
      </c>
      <c r="N23" s="58"/>
      <c r="O23" s="9">
        <v>22</v>
      </c>
      <c r="P23" s="53" t="str">
        <f>VLOOKUP(T23,State!P$3:BN$36,51,0)</f>
        <v>Alabama</v>
      </c>
      <c r="Q23" s="53">
        <f>VLOOKUP(P23,State!$A$3:$B$37,2,0)</f>
        <v>2316445</v>
      </c>
      <c r="R23" s="165" t="str">
        <f>IF(VLOOKUP(P23,State!$A$3:$H$37,8,0)=1,"•","")</f>
        <v/>
      </c>
      <c r="S23" s="53">
        <f>VLOOKUP(P23,State!$A$3:$O$37,15,0)</f>
        <v>0</v>
      </c>
      <c r="T23" s="58">
        <f>LARGE(State!P$3:P$36,22)</f>
        <v>0</v>
      </c>
    </row>
    <row r="24" spans="1:20" x14ac:dyDescent="0.2">
      <c r="A24" s="9">
        <v>23</v>
      </c>
      <c r="B24" s="53" t="str">
        <f>VLOOKUP(F24,State!L$3:BN$36,55,0)</f>
        <v>Alaska</v>
      </c>
      <c r="C24" s="53">
        <f>VLOOKUP(B24,State!$A$3:$B$37,2,0)</f>
        <v>354587</v>
      </c>
      <c r="D24" s="165" t="str">
        <f>IF(VLOOKUP(B24,State!$A$3:$F$37,6,0)=1,"•","")</f>
        <v/>
      </c>
      <c r="E24" s="53">
        <f>VLOOKUP(B24,State!$A$3:$K$37,11,0)</f>
        <v>146068</v>
      </c>
      <c r="F24" s="58">
        <f>LARGE(State!L$3:L$36,23)</f>
        <v>0.41193839593668125</v>
      </c>
      <c r="G24" s="58"/>
      <c r="H24" s="9">
        <v>23</v>
      </c>
      <c r="I24" s="53" t="str">
        <f>VLOOKUP(M24,State!N$3:BN$36,53,0)</f>
        <v>Michigan</v>
      </c>
      <c r="J24" s="53">
        <f>VLOOKUP(I24,State!$A$3:$B$37,2,0)</f>
        <v>5479720</v>
      </c>
      <c r="K24" s="165" t="str">
        <f>IF(VLOOKUP(I24,State!$A$3:$G$37,7,0)=1,"•","")</f>
        <v/>
      </c>
      <c r="L24" s="53">
        <f>VLOOKUP(I24,State!$A$3:$M$37,13,0)</f>
        <v>2642233</v>
      </c>
      <c r="M24" s="58">
        <f>LARGE(State!N$3:N$36,23)</f>
        <v>0.48218394370515283</v>
      </c>
      <c r="N24" s="58"/>
      <c r="O24" s="9">
        <v>23</v>
      </c>
      <c r="P24" s="53" t="str">
        <f>VLOOKUP(T24,State!P$3:BN$36,51,0)</f>
        <v>Alabama</v>
      </c>
      <c r="Q24" s="53">
        <f>VLOOKUP(P24,State!$A$3:$B$37,2,0)</f>
        <v>2316445</v>
      </c>
      <c r="R24" s="165" t="str">
        <f>IF(VLOOKUP(P24,State!$A$3:$H$37,8,0)=1,"•","")</f>
        <v/>
      </c>
      <c r="S24" s="53">
        <f>VLOOKUP(P24,State!$A$3:$O$37,15,0)</f>
        <v>0</v>
      </c>
      <c r="T24" s="58">
        <f>LARGE(State!P$3:P$36,23)</f>
        <v>0</v>
      </c>
    </row>
    <row r="25" spans="1:20" x14ac:dyDescent="0.2">
      <c r="A25" s="9">
        <v>24</v>
      </c>
      <c r="B25" s="53" t="str">
        <f>VLOOKUP(F25,State!L$3:BN$36,55,0)</f>
        <v>Alabama</v>
      </c>
      <c r="C25" s="53">
        <f>VLOOKUP(B25,State!$A$3:$B$37,2,0)</f>
        <v>2316445</v>
      </c>
      <c r="D25" s="165" t="str">
        <f>IF(VLOOKUP(B25,State!$A$3:$F$37,6,0)=1,"•","")</f>
        <v/>
      </c>
      <c r="E25" s="53">
        <f>VLOOKUP(B25,State!$A$3:$K$37,11,0)</f>
        <v>920478</v>
      </c>
      <c r="F25" s="58">
        <f>LARGE(State!L$3:L$36,24)</f>
        <v>0.39736665450722986</v>
      </c>
      <c r="G25" s="58"/>
      <c r="H25" s="9">
        <v>24</v>
      </c>
      <c r="I25" s="53" t="str">
        <f>VLOOKUP(M25,State!N$3:BN$36,53,0)</f>
        <v>New Mexico</v>
      </c>
      <c r="J25" s="53">
        <f>VLOOKUP(I25,State!$A$3:$B$37,2,0)</f>
        <v>917237</v>
      </c>
      <c r="K25" s="165" t="str">
        <f>IF(VLOOKUP(I25,State!$A$3:$G$37,7,0)=1,"•","")</f>
        <v/>
      </c>
      <c r="L25" s="53">
        <f>VLOOKUP(I25,State!$A$3:$M$37,13,0)</f>
        <v>418483</v>
      </c>
      <c r="M25" s="58">
        <f>LARGE(State!N$3:N$36,24)</f>
        <v>0.45624304296490437</v>
      </c>
      <c r="N25" s="58"/>
      <c r="O25" s="9">
        <v>24</v>
      </c>
      <c r="P25" s="53" t="str">
        <f>VLOOKUP(T25,State!P$3:BN$36,51,0)</f>
        <v>Alabama</v>
      </c>
      <c r="Q25" s="53">
        <f>VLOOKUP(P25,State!$A$3:$B$37,2,0)</f>
        <v>2316445</v>
      </c>
      <c r="R25" s="165" t="str">
        <f>IF(VLOOKUP(P25,State!$A$3:$H$37,8,0)=1,"•","")</f>
        <v/>
      </c>
      <c r="S25" s="53">
        <f>VLOOKUP(P25,State!$A$3:$O$37,15,0)</f>
        <v>0</v>
      </c>
      <c r="T25" s="58">
        <f>LARGE(State!P$3:P$36,24)</f>
        <v>0</v>
      </c>
    </row>
    <row r="26" spans="1:20" x14ac:dyDescent="0.2">
      <c r="A26" s="9">
        <v>25</v>
      </c>
      <c r="B26" s="53" t="str">
        <f>VLOOKUP(F26,State!L$3:BN$36,55,0)</f>
        <v>Kentucky</v>
      </c>
      <c r="C26" s="53">
        <f>VLOOKUP(B26,State!$A$3:$B$37,2,0)</f>
        <v>2135057</v>
      </c>
      <c r="D26" s="165" t="str">
        <f>IF(VLOOKUP(B26,State!$A$3:$F$37,6,0)=1,"•","")</f>
        <v/>
      </c>
      <c r="E26" s="53">
        <f>VLOOKUP(B26,State!$A$3:$K$37,11,0)</f>
        <v>816257</v>
      </c>
      <c r="F26" s="58">
        <f>LARGE(State!L$3:L$36,25)</f>
        <v>0.38231157294629603</v>
      </c>
      <c r="G26" s="58"/>
      <c r="H26" s="9">
        <v>25</v>
      </c>
      <c r="I26" s="53" t="str">
        <f>VLOOKUP(M26,State!N$3:BN$36,53,0)</f>
        <v>Colorado</v>
      </c>
      <c r="J26" s="53">
        <f>VLOOKUP(I26,State!$A$3:$B$37,2,0)</f>
        <v>3235790</v>
      </c>
      <c r="K26" s="165" t="str">
        <f>IF(VLOOKUP(I26,State!$A$3:$G$37,7,0)=1,"•","")</f>
        <v/>
      </c>
      <c r="L26" s="53">
        <f>VLOOKUP(I26,State!$A$3:$M$37,13,0)</f>
        <v>1429492</v>
      </c>
      <c r="M26" s="58">
        <f>LARGE(State!N$3:N$36,25)</f>
        <v>0.44177526971775055</v>
      </c>
      <c r="N26" s="58"/>
      <c r="O26" s="9">
        <v>25</v>
      </c>
      <c r="P26" s="53" t="str">
        <f>VLOOKUP(T26,State!P$3:BN$36,51,0)</f>
        <v>Alabama</v>
      </c>
      <c r="Q26" s="53">
        <f>VLOOKUP(P26,State!$A$3:$B$37,2,0)</f>
        <v>2316445</v>
      </c>
      <c r="R26" s="165" t="str">
        <f>IF(VLOOKUP(P26,State!$A$3:$H$37,8,0)=1,"•","")</f>
        <v/>
      </c>
      <c r="S26" s="53">
        <f>VLOOKUP(P26,State!$A$3:$O$37,15,0)</f>
        <v>0</v>
      </c>
      <c r="T26" s="58">
        <f>LARGE(State!P$3:P$36,25)</f>
        <v>0</v>
      </c>
    </row>
    <row r="27" spans="1:20" x14ac:dyDescent="0.2">
      <c r="A27" s="9">
        <v>26</v>
      </c>
      <c r="B27" s="53" t="str">
        <f>VLOOKUP(F27,State!L$3:BN$36,55,0)</f>
        <v>Tennessee</v>
      </c>
      <c r="C27" s="53">
        <f>VLOOKUP(B27,State!$A$3:$B$37,2,0)</f>
        <v>2959761</v>
      </c>
      <c r="D27" s="165" t="str">
        <f>IF(VLOOKUP(B27,State!$A$3:$F$37,6,0)=1,"•","")</f>
        <v/>
      </c>
      <c r="E27" s="53">
        <f>VLOOKUP(B27,State!$A$3:$K$37,11,0)</f>
        <v>1040691</v>
      </c>
      <c r="F27" s="58">
        <f>LARGE(State!L$3:L$36,26)</f>
        <v>0.35161318768643818</v>
      </c>
      <c r="G27" s="58"/>
      <c r="H27" s="9">
        <v>26</v>
      </c>
      <c r="I27" s="53" t="str">
        <f>VLOOKUP(M27,State!N$3:BN$36,53,0)</f>
        <v>Virginia</v>
      </c>
      <c r="J27" s="53">
        <f>VLOOKUP(I27,State!$A$3:$B$37,2,0)</f>
        <v>4405087</v>
      </c>
      <c r="K27" s="165" t="str">
        <f>IF(VLOOKUP(I27,State!$A$3:$G$37,7,0)=1,"•","")</f>
        <v/>
      </c>
      <c r="L27" s="53">
        <f>VLOOKUP(I27,State!$A$3:$M$37,13,0)</f>
        <v>1934199</v>
      </c>
      <c r="M27" s="58">
        <f>LARGE(State!N$3:N$36,26)</f>
        <v>0.43908304194673115</v>
      </c>
      <c r="N27" s="58"/>
      <c r="O27" s="9">
        <v>26</v>
      </c>
      <c r="P27" s="53" t="str">
        <f>VLOOKUP(T27,State!P$3:BN$36,51,0)</f>
        <v>Alabama</v>
      </c>
      <c r="Q27" s="53">
        <f>VLOOKUP(P27,State!$A$3:$B$37,2,0)</f>
        <v>2316445</v>
      </c>
      <c r="R27" s="165" t="str">
        <f>IF(VLOOKUP(P27,State!$A$3:$H$37,8,0)=1,"•","")</f>
        <v/>
      </c>
      <c r="S27" s="53">
        <f>VLOOKUP(P27,State!$A$3:$O$37,15,0)</f>
        <v>0</v>
      </c>
      <c r="T27" s="58">
        <f>LARGE(State!P$3:P$36,26)</f>
        <v>0</v>
      </c>
    </row>
    <row r="28" spans="1:20" x14ac:dyDescent="0.2">
      <c r="A28" s="9">
        <v>27</v>
      </c>
      <c r="B28" s="53" t="str">
        <f>VLOOKUP(F28,State!L$3:BN$36,55,0)</f>
        <v>South Dakota</v>
      </c>
      <c r="C28" s="53">
        <f>VLOOKUP(B28,State!$A$3:$B$37,2,0)</f>
        <v>420219</v>
      </c>
      <c r="D28" s="165" t="str">
        <f>IF(VLOOKUP(B28,State!$A$3:$F$37,6,0)=1,"•","")</f>
        <v/>
      </c>
      <c r="E28" s="53">
        <f>VLOOKUP(B28,State!$A$3:$K$37,11,0)</f>
        <v>143987</v>
      </c>
      <c r="F28" s="58">
        <f>LARGE(State!L$3:L$36,27)</f>
        <v>0.34264752426710832</v>
      </c>
      <c r="G28" s="58"/>
      <c r="H28" s="9">
        <v>27</v>
      </c>
      <c r="I28" s="53" t="str">
        <f>VLOOKUP(M28,State!N$3:BN$36,53,0)</f>
        <v>Minnesota</v>
      </c>
      <c r="J28" s="53">
        <f>VLOOKUP(I28,State!$A$3:$B$37,2,0)</f>
        <v>3214256</v>
      </c>
      <c r="K28" s="165" t="str">
        <f>IF(VLOOKUP(I28,State!$A$3:$G$37,7,0)=1,"•","")</f>
        <v/>
      </c>
      <c r="L28" s="53">
        <f>VLOOKUP(I28,State!$A$3:$M$37,13,0)</f>
        <v>1398145</v>
      </c>
      <c r="M28" s="58">
        <f>LARGE(State!N$3:N$36,27)</f>
        <v>0.43498246561568216</v>
      </c>
      <c r="N28" s="58"/>
      <c r="O28" s="9">
        <v>27</v>
      </c>
      <c r="P28" s="53" t="str">
        <f>VLOOKUP(T28,State!P$3:BN$36,51,0)</f>
        <v>Alabama</v>
      </c>
      <c r="Q28" s="53">
        <f>VLOOKUP(P28,State!$A$3:$B$37,2,0)</f>
        <v>2316445</v>
      </c>
      <c r="R28" s="165" t="str">
        <f>IF(VLOOKUP(P28,State!$A$3:$H$37,8,0)=1,"•","")</f>
        <v/>
      </c>
      <c r="S28" s="53">
        <f>VLOOKUP(P28,State!$A$3:$O$37,15,0)</f>
        <v>0</v>
      </c>
      <c r="T28" s="58">
        <f>LARGE(State!P$3:P$36,27)</f>
        <v>0</v>
      </c>
    </row>
    <row r="29" spans="1:20" x14ac:dyDescent="0.2">
      <c r="A29" s="9">
        <v>28</v>
      </c>
      <c r="B29" s="53" t="str">
        <f>VLOOKUP(F29,State!L$3:BN$36,55,0)</f>
        <v>Idaho</v>
      </c>
      <c r="C29" s="53">
        <f>VLOOKUP(B29,State!$A$3:$B$37,2,0)</f>
        <v>859827</v>
      </c>
      <c r="D29" s="165" t="str">
        <f>IF(VLOOKUP(B29,State!$A$3:$F$37,6,0)=1,"•","")</f>
        <v/>
      </c>
      <c r="E29" s="53">
        <f>VLOOKUP(B29,State!$A$3:$K$37,11,0)</f>
        <v>285864</v>
      </c>
      <c r="F29" s="58">
        <f>LARGE(State!L$3:L$36,28)</f>
        <v>0.33246687996538837</v>
      </c>
      <c r="G29" s="58"/>
      <c r="H29" s="9">
        <v>28</v>
      </c>
      <c r="I29" s="53" t="str">
        <f>VLOOKUP(M29,State!N$3:BN$36,53,0)</f>
        <v>New Hampshire</v>
      </c>
      <c r="J29" s="53">
        <f>VLOOKUP(I29,State!$A$3:$B$37,2,0)</f>
        <v>795914</v>
      </c>
      <c r="K29" s="165" t="str">
        <f>IF(VLOOKUP(I29,State!$A$3:$G$37,7,0)=1,"•","")</f>
        <v/>
      </c>
      <c r="L29" s="53">
        <f>VLOOKUP(I29,State!$A$3:$M$37,13,0)</f>
        <v>326229</v>
      </c>
      <c r="M29" s="58">
        <f>LARGE(State!N$3:N$36,28)</f>
        <v>0.40987971062200185</v>
      </c>
      <c r="N29" s="58"/>
      <c r="O29" s="9">
        <v>28</v>
      </c>
      <c r="P29" s="53" t="str">
        <f>VLOOKUP(T29,State!P$3:BN$36,51,0)</f>
        <v>Alabama</v>
      </c>
      <c r="Q29" s="53">
        <f>VLOOKUP(P29,State!$A$3:$B$37,2,0)</f>
        <v>2316445</v>
      </c>
      <c r="R29" s="165" t="str">
        <f>IF(VLOOKUP(P29,State!$A$3:$H$37,8,0)=1,"•","")</f>
        <v/>
      </c>
      <c r="S29" s="53">
        <f>VLOOKUP(P29,State!$A$3:$O$37,15,0)</f>
        <v>0</v>
      </c>
      <c r="T29" s="58">
        <f>LARGE(State!P$3:P$36,28)</f>
        <v>0</v>
      </c>
    </row>
    <row r="30" spans="1:20" x14ac:dyDescent="0.2">
      <c r="A30" s="9">
        <v>29</v>
      </c>
      <c r="B30" s="53" t="str">
        <f>VLOOKUP(F30,State!L$3:BN$36,55,0)</f>
        <v>Oklahoma</v>
      </c>
      <c r="C30" s="53">
        <f>VLOOKUP(B30,State!$A$3:$B$37,2,0)</f>
        <v>1556361</v>
      </c>
      <c r="D30" s="165" t="str">
        <f>IF(VLOOKUP(B30,State!$A$3:$F$37,6,0)=1,"•","")</f>
        <v/>
      </c>
      <c r="E30" s="53">
        <f>VLOOKUP(B30,State!$A$3:$K$37,11,0)</f>
        <v>509763</v>
      </c>
      <c r="F30" s="58">
        <f>LARGE(State!L$3:L$36,29)</f>
        <v>0.32753519267059505</v>
      </c>
      <c r="G30" s="58"/>
      <c r="H30" s="9">
        <v>29</v>
      </c>
      <c r="I30" s="53" t="str">
        <f>VLOOKUP(M30,State!N$3:BN$36,53,0)</f>
        <v>New Jersey</v>
      </c>
      <c r="J30" s="53">
        <f>VLOOKUP(I30,State!$A$3:$B$37,2,0)</f>
        <v>4443730</v>
      </c>
      <c r="K30" s="165" t="str">
        <f>IF(VLOOKUP(I30,State!$A$3:$G$37,7,0)=1,"•","")</f>
        <v/>
      </c>
      <c r="L30" s="53">
        <f>VLOOKUP(I30,State!$A$3:$M$37,13,0)</f>
        <v>1817090</v>
      </c>
      <c r="M30" s="58">
        <f>LARGE(State!N$3:N$36,29)</f>
        <v>0.40891098244042728</v>
      </c>
      <c r="N30" s="58"/>
      <c r="O30" s="9">
        <v>29</v>
      </c>
      <c r="P30" s="53" t="str">
        <f>VLOOKUP(T30,State!P$3:BN$36,51,0)</f>
        <v>Alabama</v>
      </c>
      <c r="Q30" s="53">
        <f>VLOOKUP(P30,State!$A$3:$B$37,2,0)</f>
        <v>2316445</v>
      </c>
      <c r="R30" s="165" t="str">
        <f>IF(VLOOKUP(P30,State!$A$3:$H$37,8,0)=1,"•","")</f>
        <v/>
      </c>
      <c r="S30" s="53">
        <f>VLOOKUP(P30,State!$A$3:$O$37,15,0)</f>
        <v>0</v>
      </c>
      <c r="T30" s="58">
        <f>LARGE(State!P$3:P$36,29)</f>
        <v>0</v>
      </c>
    </row>
    <row r="31" spans="1:20" x14ac:dyDescent="0.2">
      <c r="A31" s="9">
        <v>30</v>
      </c>
      <c r="B31" s="53" t="str">
        <f>VLOOKUP(F31,State!L$3:BN$36,55,0)</f>
        <v>West Virginia</v>
      </c>
      <c r="C31" s="53">
        <f>VLOOKUP(B31,State!$A$3:$B$37,2,0)</f>
        <v>778918</v>
      </c>
      <c r="D31" s="165" t="str">
        <f>IF(VLOOKUP(B31,State!$A$3:$F$37,6,0)=1,"•","")</f>
        <v/>
      </c>
      <c r="E31" s="53">
        <f>VLOOKUP(B31,State!$A$3:$K$37,11,0)</f>
        <v>210309</v>
      </c>
      <c r="F31" s="58">
        <f>LARGE(State!L$3:L$36,30)</f>
        <v>0.27000146356869403</v>
      </c>
      <c r="G31" s="58"/>
      <c r="H31" s="9">
        <v>30</v>
      </c>
      <c r="I31" s="53" t="str">
        <f>VLOOKUP(M31,State!N$3:BN$36,53,0)</f>
        <v>Oregon</v>
      </c>
      <c r="J31" s="53">
        <f>VLOOKUP(I31,State!$A$3:$B$37,2,0)</f>
        <v>2321249</v>
      </c>
      <c r="K31" s="165" t="str">
        <f>IF(VLOOKUP(I31,State!$A$3:$G$37,7,0)=1,"•","")</f>
        <v/>
      </c>
      <c r="L31" s="53">
        <f>VLOOKUP(I31,State!$A$3:$M$37,13,0)</f>
        <v>912814</v>
      </c>
      <c r="M31" s="58">
        <f>LARGE(State!N$3:N$36,30)</f>
        <v>0.39324260344323247</v>
      </c>
      <c r="N31" s="58"/>
      <c r="O31" s="9">
        <v>30</v>
      </c>
      <c r="P31" s="53" t="str">
        <f>VLOOKUP(T31,State!P$3:BN$36,51,0)</f>
        <v>Alabama</v>
      </c>
      <c r="Q31" s="53">
        <f>VLOOKUP(P31,State!$A$3:$B$37,2,0)</f>
        <v>2316445</v>
      </c>
      <c r="R31" s="165" t="str">
        <f>IF(VLOOKUP(P31,State!$A$3:$H$37,8,0)=1,"•","")</f>
        <v/>
      </c>
      <c r="S31" s="53">
        <f>VLOOKUP(P31,State!$A$3:$O$37,15,0)</f>
        <v>0</v>
      </c>
      <c r="T31" s="58">
        <f>LARGE(State!P$3:P$36,30)</f>
        <v>0</v>
      </c>
    </row>
    <row r="32" spans="1:20" x14ac:dyDescent="0.2">
      <c r="A32" s="9">
        <v>31</v>
      </c>
      <c r="B32" s="53" t="str">
        <f>VLOOKUP(F32,State!L$3:BN$36,55,0)</f>
        <v>Wyoming</v>
      </c>
      <c r="C32" s="53">
        <f>VLOOKUP(B32,State!$A$3:$B$37,2,0)</f>
        <v>271937</v>
      </c>
      <c r="D32" s="165" t="str">
        <f>IF(VLOOKUP(B32,State!$A$3:$F$37,6,0)=1,"•","")</f>
        <v/>
      </c>
      <c r="E32" s="53">
        <f>VLOOKUP(B32,State!$A$3:$K$37,11,0)</f>
        <v>72766</v>
      </c>
      <c r="F32" s="58">
        <f>LARGE(State!L$3:L$36,31)</f>
        <v>0.26758403600834019</v>
      </c>
      <c r="G32" s="58"/>
      <c r="H32" s="9">
        <v>31</v>
      </c>
      <c r="I32" s="53" t="str">
        <f>VLOOKUP(M32,State!N$3:BN$36,53,0)</f>
        <v>Illinois</v>
      </c>
      <c r="J32" s="53">
        <f>VLOOKUP(I32,State!$A$3:$B$37,2,0)</f>
        <v>5968901</v>
      </c>
      <c r="K32" s="165" t="str">
        <f>IF(VLOOKUP(I32,State!$A$3:$G$37,7,0)=1,"•","")</f>
        <v/>
      </c>
      <c r="L32" s="53">
        <f>VLOOKUP(I32,State!$A$3:$M$37,13,0)</f>
        <v>2319870</v>
      </c>
      <c r="M32" s="58">
        <f>LARGE(State!N$3:N$36,31)</f>
        <v>0.38865948689716917</v>
      </c>
      <c r="N32" s="58"/>
      <c r="O32" s="9">
        <v>31</v>
      </c>
      <c r="P32" s="53" t="str">
        <f>VLOOKUP(T32,State!P$3:BN$36,51,0)</f>
        <v>Alabama</v>
      </c>
      <c r="Q32" s="53">
        <f>VLOOKUP(P32,State!$A$3:$B$37,2,0)</f>
        <v>2316445</v>
      </c>
      <c r="R32" s="165" t="str">
        <f>IF(VLOOKUP(P32,State!$A$3:$H$37,8,0)=1,"•","")</f>
        <v/>
      </c>
      <c r="S32" s="53">
        <f>VLOOKUP(P32,State!$A$3:$O$37,15,0)</f>
        <v>0</v>
      </c>
      <c r="T32" s="58">
        <f>LARGE(State!P$3:P$36,31)</f>
        <v>0</v>
      </c>
    </row>
    <row r="33" spans="1:20" x14ac:dyDescent="0.2">
      <c r="A33" s="9">
        <v>32</v>
      </c>
      <c r="B33" s="53" t="str">
        <f>VLOOKUP(F33,State!L$3:BN$36,55,0)</f>
        <v>Nebraska</v>
      </c>
      <c r="C33" s="53">
        <f>VLOOKUP(B33,State!$A$3:$B$37,2,0)</f>
        <v>930012</v>
      </c>
      <c r="D33" s="165" t="str">
        <f>IF(VLOOKUP(B33,State!$A$3:$F$37,6,0)=1,"•","")</f>
        <v/>
      </c>
      <c r="E33" s="53">
        <f>VLOOKUP(B33,State!$A$3:$K$37,11,0)</f>
        <v>227191</v>
      </c>
      <c r="F33" s="58">
        <f>LARGE(State!L$3:L$36,32)</f>
        <v>0.24428824574306568</v>
      </c>
      <c r="G33" s="58"/>
      <c r="H33" s="9">
        <v>32</v>
      </c>
      <c r="I33" s="53" t="str">
        <f>VLOOKUP(M33,State!N$3:BN$36,53,0)</f>
        <v>Delaware</v>
      </c>
      <c r="J33" s="53">
        <f>VLOOKUP(I33,State!$A$3:$B$37,2,0)</f>
        <v>490935</v>
      </c>
      <c r="K33" s="165" t="str">
        <f>IF(VLOOKUP(I33,State!$A$3:$G$37,7,0)=1,"•","")</f>
        <v/>
      </c>
      <c r="L33" s="53">
        <f>VLOOKUP(I33,State!$A$3:$M$37,13,0)</f>
        <v>186054</v>
      </c>
      <c r="M33" s="58">
        <f>LARGE(State!N$3:N$36,32)</f>
        <v>0.37897888722539641</v>
      </c>
      <c r="N33" s="58"/>
      <c r="O33" s="9">
        <v>32</v>
      </c>
      <c r="P33" s="53" t="str">
        <f>VLOOKUP(T33,State!P$3:BN$36,51,0)</f>
        <v>Alabama</v>
      </c>
      <c r="Q33" s="53">
        <f>VLOOKUP(P33,State!$A$3:$B$37,2,0)</f>
        <v>2316445</v>
      </c>
      <c r="R33" s="165" t="str">
        <f>IF(VLOOKUP(P33,State!$A$3:$H$37,8,0)=1,"•","")</f>
        <v/>
      </c>
      <c r="S33" s="53">
        <f>VLOOKUP(P33,State!$A$3:$O$37,15,0)</f>
        <v>0</v>
      </c>
      <c r="T33" s="58">
        <f>LARGE(State!P$3:P$36,32)</f>
        <v>0</v>
      </c>
    </row>
    <row r="34" spans="1:20" x14ac:dyDescent="0.2">
      <c r="A34" s="9">
        <v>33</v>
      </c>
      <c r="B34" s="53" t="str">
        <f>VLOOKUP(F34,State!L$3:BN$36,55,0)</f>
        <v>Louisiana</v>
      </c>
      <c r="C34" s="53">
        <f>VLOOKUP(B34,State!$A$3:$B$37,2,0)</f>
        <v>2071543</v>
      </c>
      <c r="D34" s="165" t="str">
        <f>IF(VLOOKUP(B34,State!$A$3:$F$37,6,0)=1,"•","")</f>
        <v/>
      </c>
      <c r="E34" s="53">
        <f>VLOOKUP(B34,State!$A$3:$K$37,11,0)</f>
        <v>394049</v>
      </c>
      <c r="F34" s="58">
        <f>LARGE(State!L$3:L$36,33)</f>
        <v>0.1902200437065511</v>
      </c>
      <c r="G34" s="58"/>
      <c r="H34" s="9">
        <v>33</v>
      </c>
      <c r="I34" s="53" t="str">
        <f>VLOOKUP(M34,State!N$3:BN$36,53,0)</f>
        <v>Rhode Island</v>
      </c>
      <c r="J34" s="53">
        <f>VLOOKUP(I34,State!$A$3:$B$37,2,0)</f>
        <v>494262</v>
      </c>
      <c r="K34" s="165" t="str">
        <f>IF(VLOOKUP(I34,State!$A$3:$G$37,7,0)=1,"•","")</f>
        <v/>
      </c>
      <c r="L34" s="53">
        <f>VLOOKUP(I34,State!$A$3:$M$37,13,0)</f>
        <v>164855</v>
      </c>
      <c r="M34" s="58">
        <f>LARGE(State!N$3:N$36,33)</f>
        <v>0.33353767839728726</v>
      </c>
      <c r="N34" s="58"/>
      <c r="O34" s="9">
        <v>33</v>
      </c>
      <c r="P34" s="53" t="str">
        <f>VLOOKUP(T34,State!P$3:BN$36,51,0)</f>
        <v>Alabama</v>
      </c>
      <c r="Q34" s="53">
        <f>VLOOKUP(P34,State!$A$3:$B$37,2,0)</f>
        <v>2316445</v>
      </c>
      <c r="R34" s="165" t="str">
        <f>IF(VLOOKUP(P34,State!$A$3:$H$37,8,0)=1,"•","")</f>
        <v/>
      </c>
      <c r="S34" s="53">
        <f>VLOOKUP(P34,State!$A$3:$O$37,15,0)</f>
        <v>0</v>
      </c>
      <c r="T34" s="58">
        <f>LARGE(State!P$3:P$36,33)</f>
        <v>0</v>
      </c>
    </row>
    <row r="35" spans="1:20" x14ac:dyDescent="0.2">
      <c r="B35" s="74"/>
      <c r="E35" s="56"/>
      <c r="I35" s="74"/>
      <c r="L35" s="56"/>
      <c r="M35" s="75"/>
      <c r="N35" s="75"/>
      <c r="P35" s="74"/>
      <c r="S35" s="56"/>
      <c r="T35" s="75"/>
    </row>
    <row r="36" spans="1:20" x14ac:dyDescent="0.2">
      <c r="E36" s="74"/>
    </row>
    <row r="37" spans="1:20" x14ac:dyDescent="0.2">
      <c r="M37" s="56"/>
      <c r="N37" s="56"/>
      <c r="P37" s="56"/>
      <c r="S37" s="56"/>
      <c r="T37" s="56"/>
    </row>
    <row r="38" spans="1:20" x14ac:dyDescent="0.2">
      <c r="M38" s="78"/>
    </row>
    <row r="40" spans="1:20" x14ac:dyDescent="0.2">
      <c r="S40" s="56"/>
    </row>
  </sheetData>
  <mergeCells count="3">
    <mergeCell ref="E1:F1"/>
    <mergeCell ref="L1:M1"/>
    <mergeCell ref="S1:T1"/>
  </mergeCells>
  <phoneticPr fontId="8" type="noConversion"/>
  <pageMargins left="0.75" right="0.75" top="1" bottom="1" header="0.5" footer="0.5"/>
  <pageSetup paperSize="0" orientation="portrait" horizontalDpi="4294967292" verticalDpi="429496729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R212"/>
  <sheetViews>
    <sheetView workbookViewId="0">
      <selection activeCell="H49" sqref="H49"/>
    </sheetView>
  </sheetViews>
  <sheetFormatPr baseColWidth="10" defaultColWidth="11.42578125" defaultRowHeight="14" x14ac:dyDescent="0.2"/>
  <cols>
    <col min="1" max="4" width="1.7109375" customWidth="1"/>
    <col min="11" max="18" width="22.5703125" customWidth="1"/>
  </cols>
  <sheetData>
    <row r="1" spans="1:16" x14ac:dyDescent="0.2">
      <c r="F1" t="s">
        <v>1552</v>
      </c>
      <c r="G1" t="s">
        <v>1553</v>
      </c>
      <c r="H1" t="s">
        <v>2071</v>
      </c>
      <c r="I1" t="s">
        <v>1794</v>
      </c>
      <c r="K1" t="str">
        <f>E2</f>
        <v>Alabama</v>
      </c>
      <c r="L1" t="str">
        <f>E3</f>
        <v>Alaska</v>
      </c>
      <c r="M1" t="str">
        <f>E5</f>
        <v>Arkansas</v>
      </c>
      <c r="N1" t="str">
        <f>E6</f>
        <v>Colorado</v>
      </c>
      <c r="O1" t="str">
        <f>E7</f>
        <v>Delaware</v>
      </c>
      <c r="P1" t="str">
        <f>E8</f>
        <v>Georgia</v>
      </c>
    </row>
    <row r="2" spans="1:16" x14ac:dyDescent="0.2">
      <c r="A2">
        <f>IF(State!F3=1,1,IF(State!G3=1,2,IF(State!H3=1,3,4)))</f>
        <v>2</v>
      </c>
      <c r="B2">
        <f>IF(State!F3=2,1,IF(State!G3=2,2,IF(State!H3=2,3,4)))</f>
        <v>1</v>
      </c>
      <c r="C2">
        <f>IF(State!F3=3,1,IF(State!G3=3,2,IF(State!H3=3,3,4)))</f>
        <v>4</v>
      </c>
      <c r="D2">
        <f>IF(State!F3=4,1,IF(State!G3=4,2,IF(State!H3=4,3,4)))</f>
        <v>4</v>
      </c>
      <c r="E2" t="str">
        <f>State!A3</f>
        <v>Alabama</v>
      </c>
      <c r="F2" s="1">
        <f>MAX(State!K3:O3)</f>
        <v>1392076</v>
      </c>
      <c r="G2" s="1">
        <f>LARGE(State!K3:O3,2)</f>
        <v>920478</v>
      </c>
      <c r="H2" s="1"/>
      <c r="I2" s="1">
        <f>State!B3-Graphs!F2-Graphs!G2-Graphs!H2</f>
        <v>3891</v>
      </c>
    </row>
    <row r="3" spans="1:16" x14ac:dyDescent="0.2">
      <c r="A3">
        <f>IF(State!F4=1,1,IF(State!G4=1,2,IF(State!H4=1,3,4)))</f>
        <v>2</v>
      </c>
      <c r="B3">
        <f>IF(State!F4=2,1,IF(State!G4=2,2,IF(State!H4=2,3,4)))</f>
        <v>1</v>
      </c>
      <c r="C3">
        <f>IF(State!F4=3,1,IF(State!G4=3,2,IF(State!H4=3,3,4)))</f>
        <v>4</v>
      </c>
      <c r="D3">
        <f>IF(State!F4=4,1,IF(State!G4=4,2,IF(State!H4=4,3,4)))</f>
        <v>4</v>
      </c>
      <c r="E3" t="str">
        <f>State!A4</f>
        <v>Alaska</v>
      </c>
      <c r="F3" s="1">
        <f>MAX(State!K4:O4)</f>
        <v>191112</v>
      </c>
      <c r="G3" s="1">
        <f>LARGE(State!K4:O4,2)</f>
        <v>146068</v>
      </c>
      <c r="H3" s="1"/>
      <c r="I3" s="1">
        <f>State!B4-Graphs!F3-Graphs!G3-Graphs!H3</f>
        <v>17407</v>
      </c>
    </row>
    <row r="5" spans="1:16" x14ac:dyDescent="0.2">
      <c r="A5">
        <f>IF(State!F6=1,1,IF(State!G6=1,2,IF(State!H6=1,3,4)))</f>
        <v>2</v>
      </c>
      <c r="B5">
        <f>IF(State!F6=2,1,IF(State!G6=2,2,IF(State!H6=2,3,4)))</f>
        <v>4</v>
      </c>
      <c r="C5">
        <f>IF(State!F6=3,1,IF(State!G6=3,2,IF(State!H6=3,3,4)))</f>
        <v>4</v>
      </c>
      <c r="D5">
        <f>IF(State!F6=4,1,IF(State!G6=4,2,IF(State!H6=4,3,4)))</f>
        <v>4</v>
      </c>
      <c r="E5" t="str">
        <f>State!A6</f>
        <v>Arkansas</v>
      </c>
      <c r="F5" s="1">
        <f>MAX(State!K6:O6)</f>
        <v>793871</v>
      </c>
      <c r="G5" s="1">
        <f>LARGE(State!K6:O6,2)</f>
        <v>0.66529535449495125</v>
      </c>
      <c r="H5" s="1"/>
      <c r="I5" s="1">
        <f>State!B6-Graphs!F5-Graphs!G5-Graphs!H5</f>
        <v>399389.3347046455</v>
      </c>
    </row>
    <row r="6" spans="1:16" x14ac:dyDescent="0.2">
      <c r="A6">
        <f>IF(State!F7=1,1,IF(State!G7=1,2,IF(State!H7=1,3,4)))</f>
        <v>1</v>
      </c>
      <c r="B6">
        <f>IF(State!F7=2,1,IF(State!G7=2,2,IF(State!H7=2,3,4)))</f>
        <v>2</v>
      </c>
      <c r="C6">
        <f>IF(State!F7=3,1,IF(State!G7=3,2,IF(State!H7=3,3,4)))</f>
        <v>4</v>
      </c>
      <c r="D6">
        <f>IF(State!F7=4,1,IF(State!G7=4,2,IF(State!H7=4,3,4)))</f>
        <v>4</v>
      </c>
      <c r="E6" t="str">
        <f>State!A7</f>
        <v>Colorado</v>
      </c>
      <c r="F6" s="1">
        <f>MAX(State!K7:O7)</f>
        <v>1731114</v>
      </c>
      <c r="G6" s="1">
        <f>LARGE(State!K7:O7,2)</f>
        <v>1429492</v>
      </c>
      <c r="H6" s="1"/>
      <c r="I6" s="1">
        <f>State!B7-Graphs!F6-Graphs!G6-Graphs!H6</f>
        <v>75184</v>
      </c>
    </row>
    <row r="7" spans="1:16" x14ac:dyDescent="0.2">
      <c r="A7">
        <f>IF(State!F8=1,1,IF(State!G8=1,2,IF(State!H8=1,3,4)))</f>
        <v>1</v>
      </c>
      <c r="B7">
        <f>IF(State!F8=2,1,IF(State!G8=2,2,IF(State!H8=2,3,4)))</f>
        <v>2</v>
      </c>
      <c r="C7">
        <f>IF(State!F8=3,1,IF(State!G8=3,2,IF(State!H8=3,3,4)))</f>
        <v>3</v>
      </c>
      <c r="D7">
        <f>IF(State!F8=4,1,IF(State!G8=4,2,IF(State!H8=4,3,4)))</f>
        <v>4</v>
      </c>
      <c r="E7" t="str">
        <f>State!A8</f>
        <v>Delaware</v>
      </c>
      <c r="F7" s="1">
        <f>MAX(State!K8:O8)</f>
        <v>291804</v>
      </c>
      <c r="G7" s="1">
        <f>LARGE(State!K8:O8,2)</f>
        <v>186054</v>
      </c>
      <c r="H7" s="1"/>
      <c r="I7" s="1">
        <f>State!B8-Graphs!F7-Graphs!G7-Graphs!H7</f>
        <v>13077</v>
      </c>
    </row>
    <row r="8" spans="1:16" x14ac:dyDescent="0.2">
      <c r="A8">
        <f>IF(State!F9=1,1,IF(State!G9=1,2,IF(State!H9=1,3,4)))</f>
        <v>1</v>
      </c>
      <c r="B8">
        <f>IF(State!F9=2,1,IF(State!G9=2,2,IF(State!H9=2,3,4)))</f>
        <v>2</v>
      </c>
      <c r="C8">
        <f>IF(State!F9=3,1,IF(State!G9=3,2,IF(State!H9=3,3,4)))</f>
        <v>4</v>
      </c>
      <c r="D8">
        <f>IF(State!F9=4,1,IF(State!G9=4,2,IF(State!H9=4,3,4)))</f>
        <v>4</v>
      </c>
      <c r="E8" t="str">
        <f>State!A9</f>
        <v>Georgia</v>
      </c>
      <c r="F8" s="1">
        <f>MAX(State!K9:O9)</f>
        <v>2269923</v>
      </c>
      <c r="G8" s="1">
        <f>LARGE(State!K9:O9,2)</f>
        <v>2214979</v>
      </c>
      <c r="H8" s="1"/>
      <c r="I8" s="1">
        <f>State!B9-Graphs!F8-Graphs!G8-Graphs!H8</f>
        <v>0</v>
      </c>
    </row>
    <row r="9" spans="1:16" x14ac:dyDescent="0.2">
      <c r="A9">
        <f>IF(State!F10=1,1,IF(State!G10=1,2,IF(State!H10=1,3,4)))</f>
        <v>2</v>
      </c>
      <c r="B9">
        <f>IF(State!F10=2,1,IF(State!G10=2,2,IF(State!H10=2,3,4)))</f>
        <v>1</v>
      </c>
      <c r="C9">
        <f>IF(State!F10=3,1,IF(State!G10=3,2,IF(State!H10=3,3,4)))</f>
        <v>3</v>
      </c>
      <c r="D9">
        <f>IF(State!F10=4,1,IF(State!G10=4,2,IF(State!H10=4,3,4)))</f>
        <v>4</v>
      </c>
      <c r="E9" t="str">
        <f>State!A10</f>
        <v>Idaho</v>
      </c>
      <c r="F9" s="1">
        <f>MAX(State!K10:O10)</f>
        <v>538446</v>
      </c>
      <c r="G9" s="1">
        <f>LARGE(State!K10:O10,2)</f>
        <v>285864</v>
      </c>
      <c r="H9" s="1"/>
      <c r="I9" s="1">
        <f>State!B10-Graphs!F9-Graphs!G9-Graphs!H9</f>
        <v>35517</v>
      </c>
    </row>
    <row r="10" spans="1:16" x14ac:dyDescent="0.2">
      <c r="A10">
        <f>IF(State!F11=1,1,IF(State!G11=1,2,IF(State!H11=1,3,4)))</f>
        <v>1</v>
      </c>
      <c r="B10">
        <f>IF(State!F11=2,1,IF(State!G11=2,2,IF(State!H11=2,3,4)))</f>
        <v>2</v>
      </c>
      <c r="C10">
        <f>IF(State!F11=3,1,IF(State!G11=3,2,IF(State!H11=3,3,4)))</f>
        <v>4</v>
      </c>
      <c r="D10">
        <f>IF(State!F11=4,1,IF(State!G11=4,2,IF(State!H11=4,3,4)))</f>
        <v>4</v>
      </c>
      <c r="E10" t="str">
        <f>State!A11</f>
        <v>Illinois</v>
      </c>
      <c r="F10" s="1">
        <f>MAX(State!K11:O11)</f>
        <v>3278930</v>
      </c>
      <c r="G10" s="1">
        <f>LARGE(State!K11:O11,2)</f>
        <v>2319870</v>
      </c>
      <c r="H10" s="1"/>
      <c r="I10" s="1">
        <f>State!B11-Graphs!F10-Graphs!G10-Graphs!H10</f>
        <v>370101</v>
      </c>
    </row>
    <row r="11" spans="1:16" x14ac:dyDescent="0.2">
      <c r="A11">
        <f>IF(State!F12=1,1,IF(State!G12=1,2,IF(State!H12=1,3,4)))</f>
        <v>2</v>
      </c>
      <c r="B11">
        <f>IF(State!F12=2,1,IF(State!G12=2,2,IF(State!H12=2,3,4)))</f>
        <v>1</v>
      </c>
      <c r="C11">
        <f>IF(State!F12=3,1,IF(State!G12=3,2,IF(State!H12=3,3,4)))</f>
        <v>4</v>
      </c>
      <c r="D11">
        <f>IF(State!F12=4,1,IF(State!G12=4,2,IF(State!H12=4,3,4)))</f>
        <v>3</v>
      </c>
      <c r="E11" t="str">
        <f>State!A12</f>
        <v>Iowa</v>
      </c>
      <c r="F11" s="1">
        <f>MAX(State!K12:O12)</f>
        <v>864997</v>
      </c>
      <c r="G11" s="1">
        <f>LARGE(State!K12:O12,2)</f>
        <v>754859</v>
      </c>
      <c r="H11" s="1"/>
      <c r="I11" s="1">
        <f>State!B12-Graphs!F11-Graphs!G11-Graphs!H11</f>
        <v>51972</v>
      </c>
    </row>
    <row r="12" spans="1:16" x14ac:dyDescent="0.2">
      <c r="A12">
        <f>IF(State!F13=1,1,IF(State!G13=1,2,IF(State!H13=1,3,4)))</f>
        <v>2</v>
      </c>
      <c r="B12">
        <f>IF(State!F13=2,1,IF(State!G13=2,2,IF(State!H13=2,3,4)))</f>
        <v>1</v>
      </c>
      <c r="C12">
        <f>IF(State!F13=3,1,IF(State!G13=3,2,IF(State!H13=3,3,4)))</f>
        <v>4</v>
      </c>
      <c r="D12">
        <f>IF(State!F13=4,1,IF(State!G13=4,2,IF(State!H13=4,3,4)))</f>
        <v>4</v>
      </c>
      <c r="E12" t="str">
        <f>State!A13</f>
        <v>Kansas</v>
      </c>
      <c r="F12" s="1">
        <f>MAX(State!K13:O13)</f>
        <v>727962</v>
      </c>
      <c r="G12" s="1">
        <f>LARGE(State!K13:O13,2)</f>
        <v>571530</v>
      </c>
      <c r="H12" s="1"/>
      <c r="I12" s="1">
        <f>State!B13-Graphs!F12-Graphs!G12-Graphs!H12</f>
        <v>68263</v>
      </c>
    </row>
    <row r="13" spans="1:16" x14ac:dyDescent="0.2">
      <c r="A13">
        <f>IF(State!F14=1,1,IF(State!G14=1,2,IF(State!H14=1,3,4)))</f>
        <v>2</v>
      </c>
      <c r="B13">
        <f>IF(State!F14=2,1,IF(State!G14=2,2,IF(State!H14=2,3,4)))</f>
        <v>1</v>
      </c>
      <c r="C13">
        <f>IF(State!F14=3,1,IF(State!G14=3,2,IF(State!H14=3,3,4)))</f>
        <v>4</v>
      </c>
      <c r="D13">
        <f>IF(State!F14=4,1,IF(State!G14=4,2,IF(State!H14=4,3,4)))</f>
        <v>4</v>
      </c>
      <c r="E13" t="str">
        <f>State!A14</f>
        <v>Kentucky</v>
      </c>
      <c r="F13" s="1">
        <f>MAX(State!K14:O14)</f>
        <v>1233315</v>
      </c>
      <c r="G13" s="1">
        <f>LARGE(State!K14:O14,2)</f>
        <v>816257</v>
      </c>
      <c r="H13" s="1"/>
      <c r="I13" s="1">
        <f>State!B14-Graphs!F13-Graphs!G13-Graphs!H13</f>
        <v>85485</v>
      </c>
      <c r="K13" t="str">
        <f>E9</f>
        <v>Idaho</v>
      </c>
      <c r="L13" t="str">
        <f>E10</f>
        <v>Illinois</v>
      </c>
      <c r="M13" t="str">
        <f>E11</f>
        <v>Iowa</v>
      </c>
      <c r="N13" t="str">
        <f>E12</f>
        <v>Kansas</v>
      </c>
      <c r="O13" t="str">
        <f>E13</f>
        <v>Kentucky</v>
      </c>
      <c r="P13" t="str">
        <f>E14</f>
        <v>Louisiana</v>
      </c>
    </row>
    <row r="14" spans="1:16" x14ac:dyDescent="0.2">
      <c r="A14">
        <f>IF(State!F15=1,1,IF(State!G15=1,2,IF(State!H15=1,3,4)))</f>
        <v>2</v>
      </c>
      <c r="B14">
        <f>IF(State!F15=2,1,IF(State!G15=2,2,IF(State!H15=2,3,4)))</f>
        <v>1</v>
      </c>
      <c r="C14">
        <f>IF(State!F15=3,1,IF(State!G15=3,2,IF(State!H15=3,3,4)))</f>
        <v>4</v>
      </c>
      <c r="D14">
        <f>IF(State!F15=4,1,IF(State!G15=4,2,IF(State!H15=4,3,4)))</f>
        <v>4</v>
      </c>
      <c r="E14" t="str">
        <f>State!A15</f>
        <v>Louisiana</v>
      </c>
      <c r="F14" s="1">
        <f>MAX(State!K15:O15)</f>
        <v>1228908</v>
      </c>
      <c r="G14" s="1">
        <f>LARGE(State!K15:O15,2)</f>
        <v>394049</v>
      </c>
      <c r="H14" s="1"/>
      <c r="I14" s="1">
        <f>State!B15-Graphs!F14-Graphs!G14-Graphs!H14</f>
        <v>448586</v>
      </c>
    </row>
    <row r="15" spans="1:16" x14ac:dyDescent="0.2">
      <c r="A15">
        <f>IF(State!F16=1,1,IF(State!G16=1,2,IF(State!H16=1,3,4)))</f>
        <v>2</v>
      </c>
      <c r="B15">
        <f>IF(State!F16=2,1,IF(State!G16=2,2,IF(State!H16=2,3,4)))</f>
        <v>1</v>
      </c>
      <c r="C15">
        <f>IF(State!F16=3,1,IF(State!G16=3,2,IF(State!H16=3,3,4)))</f>
        <v>3</v>
      </c>
      <c r="D15">
        <f>IF(State!F16=4,1,IF(State!G16=4,2,IF(State!H16=4,3,4)))</f>
        <v>4</v>
      </c>
      <c r="E15" t="str">
        <f>State!A16</f>
        <v>Maine</v>
      </c>
      <c r="F15" s="1">
        <f>MAX(State!K16:O16)</f>
        <v>417645</v>
      </c>
      <c r="G15" s="1">
        <f>LARGE(State!K16:O16,2)</f>
        <v>347223</v>
      </c>
      <c r="H15" s="1"/>
      <c r="I15" s="1">
        <f>State!B16-Graphs!F15-Graphs!G15-Graphs!H15</f>
        <v>54315</v>
      </c>
    </row>
    <row r="16" spans="1:16" x14ac:dyDescent="0.2">
      <c r="A16">
        <f>IF(State!F17=1,1,IF(State!G17=1,2,IF(State!H17=1,3,4)))</f>
        <v>1</v>
      </c>
      <c r="B16">
        <f>IF(State!F17=2,1,IF(State!G17=2,2,IF(State!H17=2,3,4)))</f>
        <v>2</v>
      </c>
      <c r="C16">
        <f>IF(State!F17=3,1,IF(State!G17=3,2,IF(State!H17=3,3,4)))</f>
        <v>4</v>
      </c>
      <c r="D16">
        <f>IF(State!F17=4,1,IF(State!G17=4,2,IF(State!H17=4,3,4)))</f>
        <v>4</v>
      </c>
      <c r="E16" t="str">
        <f>State!A17</f>
        <v>Massachusetts</v>
      </c>
      <c r="F16" s="1">
        <f>MAX(State!K17:O17)</f>
        <v>2357809</v>
      </c>
      <c r="G16" s="1">
        <f>LARGE(State!K17:R17,2)</f>
        <v>1177765</v>
      </c>
      <c r="H16" s="1"/>
      <c r="I16" s="1">
        <f>State!B17-Graphs!F16-Graphs!G16-Graphs!H16</f>
        <v>28562</v>
      </c>
    </row>
    <row r="17" spans="1:16" x14ac:dyDescent="0.2">
      <c r="A17">
        <f>IF(State!F18=1,1,IF(State!G18=1,2,IF(State!H18=1,3,4)))</f>
        <v>1</v>
      </c>
      <c r="B17">
        <f>IF(State!F18=2,1,IF(State!G18=2,2,IF(State!H18=2,3,4)))</f>
        <v>2</v>
      </c>
      <c r="C17">
        <f>IF(State!F18=3,1,IF(State!G18=3,2,IF(State!H18=3,3,4)))</f>
        <v>4</v>
      </c>
      <c r="D17">
        <f>IF(State!F18=4,1,IF(State!G18=4,2,IF(State!H18=4,3,4)))</f>
        <v>4</v>
      </c>
      <c r="E17" t="str">
        <f>State!A18</f>
        <v>Michigan</v>
      </c>
      <c r="F17" s="1">
        <f>MAX(State!K18:O18)</f>
        <v>2734568</v>
      </c>
      <c r="G17" s="1">
        <f>LARGE(State!K18:O18,2)</f>
        <v>2642233</v>
      </c>
      <c r="H17" s="1"/>
      <c r="I17" s="1">
        <f>State!B18-Graphs!F17-Graphs!G17-Graphs!H17</f>
        <v>102919</v>
      </c>
    </row>
    <row r="18" spans="1:16" x14ac:dyDescent="0.2">
      <c r="A18">
        <f>IF(State!F19=1,1,IF(State!G19=1,2,IF(State!H19=1,3,4)))</f>
        <v>1</v>
      </c>
      <c r="B18">
        <f>IF(State!F19=2,1,IF(State!G19=2,2,IF(State!H19=2,3,4)))</f>
        <v>2</v>
      </c>
      <c r="C18">
        <f>IF(State!F19=3,1,IF(State!G19=3,2,IF(State!H19=3,3,4)))</f>
        <v>4</v>
      </c>
      <c r="D18">
        <f>IF(State!F19=4,1,IF(State!G19=4,2,IF(State!H19=4,3,4)))</f>
        <v>4</v>
      </c>
      <c r="E18" t="str">
        <f>State!A19</f>
        <v>Minnesota</v>
      </c>
      <c r="F18" s="1">
        <f>MAX(State!K19:O19)</f>
        <v>1566522</v>
      </c>
      <c r="G18" s="1">
        <f>LARGE(State!K19:O19,2)</f>
        <v>1398145</v>
      </c>
      <c r="H18" s="1"/>
      <c r="I18" s="1">
        <f>State!B19-Graphs!F18-Graphs!G18-Graphs!H18</f>
        <v>249589</v>
      </c>
    </row>
    <row r="19" spans="1:16" x14ac:dyDescent="0.2">
      <c r="A19">
        <f>IF(State!F20=1,1,IF(State!G20=1,2,IF(State!H20=1,3,4)))</f>
        <v>2</v>
      </c>
      <c r="B19">
        <f>IF(State!F20=2,1,IF(State!G20=2,2,IF(State!H20=2,3,4)))</f>
        <v>1</v>
      </c>
      <c r="C19">
        <f>IF(State!F20=3,1,IF(State!G20=3,2,IF(State!H20=3,3,4)))</f>
        <v>4</v>
      </c>
      <c r="D19">
        <f>IF(State!F20=4,1,IF(State!G20=4,2,IF(State!H20=4,3,4)))</f>
        <v>4</v>
      </c>
      <c r="E19" t="str">
        <f>State!A20</f>
        <v>Mississippi</v>
      </c>
      <c r="F19" s="1">
        <f>MAX(State!K20:O20)</f>
        <v>709511</v>
      </c>
      <c r="G19" s="1">
        <f>LARGE(State!K20:O20,2)</f>
        <v>578691</v>
      </c>
      <c r="H19" s="1"/>
      <c r="I19" s="1">
        <f>State!B20-Graphs!F19-Graphs!G19-Graphs!H19</f>
        <v>23152</v>
      </c>
    </row>
    <row r="20" spans="1:16" x14ac:dyDescent="0.2">
      <c r="A20">
        <f>IF(State!F21=1,1,IF(State!G21=1,2,IF(State!H21=1,3,4)))</f>
        <v>2</v>
      </c>
      <c r="B20">
        <f>IF(State!F21=2,1,IF(State!G21=2,2,IF(State!H21=2,3,4)))</f>
        <v>1</v>
      </c>
      <c r="C20">
        <f>IF(State!F21=3,1,IF(State!G21=3,2,IF(State!H21=3,3,4)))</f>
        <v>4</v>
      </c>
      <c r="D20">
        <f>IF(State!F21=4,1,IF(State!G21=4,2,IF(State!H21=4,3,4)))</f>
        <v>4</v>
      </c>
      <c r="E20" t="str">
        <f>State!A21</f>
        <v>Montana</v>
      </c>
      <c r="F20" s="1">
        <f>MAX(State!K21:O21)</f>
        <v>333174</v>
      </c>
      <c r="G20" s="1">
        <f>LARGE(State!K21:O21,2)</f>
        <v>272463</v>
      </c>
      <c r="H20" s="1"/>
      <c r="I20" s="1">
        <f>State!B21-Graphs!F20-Graphs!G20-Graphs!H20</f>
        <v>0</v>
      </c>
    </row>
    <row r="21" spans="1:16" x14ac:dyDescent="0.2">
      <c r="A21">
        <f>IF(State!F22=1,1,IF(State!G22=1,2,IF(State!H22=1,3,4)))</f>
        <v>2</v>
      </c>
      <c r="B21">
        <f>IF(State!F22=2,1,IF(State!G22=2,2,IF(State!H22=2,3,4)))</f>
        <v>1</v>
      </c>
      <c r="C21">
        <f>IF(State!F22=3,1,IF(State!G22=3,2,IF(State!H22=3,3,4)))</f>
        <v>4</v>
      </c>
      <c r="D21">
        <f>IF(State!F22=4,1,IF(State!G22=4,2,IF(State!H22=4,3,4)))</f>
        <v>4</v>
      </c>
      <c r="E21" t="str">
        <f>State!A22</f>
        <v>Nebraska</v>
      </c>
      <c r="F21" s="1">
        <f>MAX(State!K22:O22)</f>
        <v>583507</v>
      </c>
      <c r="G21" s="1">
        <f>LARGE(State!K22:O22,2)</f>
        <v>227191</v>
      </c>
      <c r="H21" s="1"/>
      <c r="I21" s="1">
        <f>State!B22-Graphs!F21-Graphs!G21-Graphs!H21</f>
        <v>119314</v>
      </c>
    </row>
    <row r="22" spans="1:16" x14ac:dyDescent="0.2">
      <c r="A22">
        <f>IF(State!F23=1,1,IF(State!G23=1,2,IF(State!H23=1,3,4)))</f>
        <v>1</v>
      </c>
      <c r="B22">
        <f>IF(State!F23=2,1,IF(State!G23=2,2,IF(State!H23=2,3,4)))</f>
        <v>2</v>
      </c>
      <c r="C22">
        <f>IF(State!F23=3,1,IF(State!G23=3,2,IF(State!H23=3,3,4)))</f>
        <v>4</v>
      </c>
      <c r="D22">
        <f>IF(State!F23=4,1,IF(State!G23=4,2,IF(State!H23=4,3,4)))</f>
        <v>4</v>
      </c>
      <c r="E22" t="str">
        <f>State!A23</f>
        <v>New Hampshire</v>
      </c>
      <c r="F22" s="1">
        <f>MAX(State!K23:O23)</f>
        <v>450778</v>
      </c>
      <c r="G22" s="1">
        <f>LARGE(State!K23:O23,2)</f>
        <v>326229</v>
      </c>
      <c r="H22" s="1"/>
      <c r="I22" s="1">
        <f>State!B23-Graphs!F22-Graphs!G22-Graphs!H22</f>
        <v>18907</v>
      </c>
    </row>
    <row r="23" spans="1:16" x14ac:dyDescent="0.2">
      <c r="A23">
        <f>IF(State!F24=1,1,IF(State!G24=1,2,IF(State!H24=1,3,4)))</f>
        <v>1</v>
      </c>
      <c r="B23">
        <f>IF(State!F24=2,1,IF(State!G24=2,2,IF(State!H24=2,3,4)))</f>
        <v>2</v>
      </c>
      <c r="C23">
        <f>IF(State!F24=3,1,IF(State!G24=3,2,IF(State!H24=3,3,4)))</f>
        <v>4</v>
      </c>
      <c r="D23">
        <f>IF(State!F24=4,1,IF(State!G24=4,2,IF(State!H24=4,3,4)))</f>
        <v>4</v>
      </c>
      <c r="E23" t="str">
        <f>State!A24</f>
        <v>New Jersey</v>
      </c>
      <c r="F23" s="1">
        <f>MAX(State!K24:O24)</f>
        <v>2541238</v>
      </c>
      <c r="G23" s="1">
        <f>LARGE(State!K24:O24,2)</f>
        <v>1817090</v>
      </c>
      <c r="H23" s="1"/>
      <c r="I23" s="1">
        <f>State!B24-Graphs!F23-Graphs!G23-Graphs!H23</f>
        <v>85402</v>
      </c>
    </row>
    <row r="24" spans="1:16" x14ac:dyDescent="0.2">
      <c r="A24">
        <f>IF(State!F25=1,1,IF(State!G25=1,2,IF(State!H25=1,3,4)))</f>
        <v>1</v>
      </c>
      <c r="B24">
        <f>IF(State!F25=2,1,IF(State!G25=2,2,IF(State!H25=2,3,4)))</f>
        <v>2</v>
      </c>
      <c r="C24">
        <f>IF(State!F25=3,1,IF(State!G25=3,2,IF(State!H25=3,3,4)))</f>
        <v>4</v>
      </c>
      <c r="D24">
        <f>IF(State!F25=4,1,IF(State!G25=4,2,IF(State!H25=4,3,4)))</f>
        <v>4</v>
      </c>
      <c r="E24" t="str">
        <f>State!A25</f>
        <v>New Mexico</v>
      </c>
      <c r="F24" s="1">
        <f>MAX(State!K25:O25)</f>
        <v>474483</v>
      </c>
      <c r="G24" s="1">
        <f>LARGE(State!K25:O25,2)</f>
        <v>418483</v>
      </c>
      <c r="H24" s="1"/>
      <c r="I24" s="1">
        <f>State!B25-Graphs!F24-Graphs!G24-Graphs!H24</f>
        <v>24271</v>
      </c>
    </row>
    <row r="25" spans="1:16" x14ac:dyDescent="0.2">
      <c r="A25">
        <f>IF(State!F26=1,1,IF(State!G26=1,2,IF(State!H26=1,3,4)))</f>
        <v>2</v>
      </c>
      <c r="B25">
        <f>IF(State!F26=2,1,IF(State!G26=2,2,IF(State!H26=2,3,4)))</f>
        <v>1</v>
      </c>
      <c r="C25">
        <f>IF(State!F26=3,1,IF(State!G26=3,2,IF(State!H26=3,3,4)))</f>
        <v>4</v>
      </c>
      <c r="D25">
        <f>IF(State!F26=4,1,IF(State!G26=4,2,IF(State!H26=4,3,4)))</f>
        <v>4</v>
      </c>
      <c r="E25" t="str">
        <f>State!A26</f>
        <v>North Carolina</v>
      </c>
      <c r="F25" s="1">
        <f>MAX(State!K26:O26)</f>
        <v>2665598</v>
      </c>
      <c r="G25" s="1">
        <f>LARGE(State!K26:O26,2)</f>
        <v>2569965</v>
      </c>
      <c r="H25" s="1"/>
      <c r="I25" s="1">
        <f>State!B26-Graphs!F25-Graphs!G25-Graphs!H25</f>
        <v>239389</v>
      </c>
      <c r="K25" t="str">
        <f>E15</f>
        <v>Maine</v>
      </c>
      <c r="L25" t="str">
        <f>E16</f>
        <v>Massachusetts</v>
      </c>
      <c r="M25" t="str">
        <f>E17</f>
        <v>Michigan</v>
      </c>
      <c r="N25" t="str">
        <f>E18</f>
        <v>Minnesota</v>
      </c>
      <c r="O25" t="str">
        <f>E19</f>
        <v>Mississippi</v>
      </c>
      <c r="P25" t="str">
        <f>E20</f>
        <v>Montana</v>
      </c>
    </row>
    <row r="26" spans="1:16" x14ac:dyDescent="0.2">
      <c r="A26">
        <f>IF(State!F27=1,1,IF(State!G27=1,2,IF(State!H27=1,3,4)))</f>
        <v>2</v>
      </c>
      <c r="B26">
        <f>IF(State!F27=2,1,IF(State!G27=2,2,IF(State!H27=2,3,4)))</f>
        <v>1</v>
      </c>
      <c r="C26">
        <f>IF(State!F27=3,1,IF(State!G27=3,2,IF(State!H27=3,3,4)))</f>
        <v>4</v>
      </c>
      <c r="D26">
        <f>IF(State!F27=4,1,IF(State!G27=4,2,IF(State!H27=4,3,4)))</f>
        <v>3</v>
      </c>
      <c r="E26" t="str">
        <f>State!A27</f>
        <v>Oklahoma</v>
      </c>
      <c r="F26" s="1">
        <f>MAX(State!K27:O27)</f>
        <v>979140</v>
      </c>
      <c r="G26" s="1">
        <f>LARGE(State!K27:O27,2)</f>
        <v>509763</v>
      </c>
      <c r="H26" s="1"/>
      <c r="I26" s="1">
        <f>State!B27-Graphs!F26-Graphs!G26-Graphs!H26</f>
        <v>67458</v>
      </c>
    </row>
    <row r="27" spans="1:16" x14ac:dyDescent="0.2">
      <c r="A27">
        <f>IF(State!F28=1,1,IF(State!G28=1,2,IF(State!H28=1,3,4)))</f>
        <v>1</v>
      </c>
      <c r="B27">
        <f>IF(State!F28=2,1,IF(State!G28=2,2,IF(State!H28=2,3,4)))</f>
        <v>2</v>
      </c>
      <c r="C27">
        <f>IF(State!F28=3,1,IF(State!G28=3,2,IF(State!H28=3,3,4)))</f>
        <v>4</v>
      </c>
      <c r="D27">
        <f>IF(State!F28=4,1,IF(State!G28=4,2,IF(State!H28=4,3,4)))</f>
        <v>4</v>
      </c>
      <c r="E27" t="str">
        <f>State!A28</f>
        <v>Oregon</v>
      </c>
      <c r="F27" s="1">
        <f>MAX(State!K28:O28)</f>
        <v>1321047</v>
      </c>
      <c r="G27" s="1">
        <f>LARGE(State!K28:O28,2)</f>
        <v>912814</v>
      </c>
      <c r="H27" s="1"/>
      <c r="I27" s="1">
        <f>State!B28-Graphs!F27-Graphs!G27-Graphs!H27</f>
        <v>87388</v>
      </c>
    </row>
    <row r="28" spans="1:16" x14ac:dyDescent="0.2">
      <c r="A28">
        <f>IF(State!F29=1,1,IF(State!G29=1,2,IF(State!H29=1,3,4)))</f>
        <v>1</v>
      </c>
      <c r="B28">
        <f>IF(State!F29=2,1,IF(State!G29=2,2,IF(State!H29=2,3,4)))</f>
        <v>2</v>
      </c>
      <c r="C28">
        <f>IF(State!F29=3,1,IF(State!G29=3,2,IF(State!H29=3,3,4)))</f>
        <v>4</v>
      </c>
      <c r="D28">
        <f>IF(State!F29=4,1,IF(State!G29=4,2,IF(State!H29=4,3,4)))</f>
        <v>4</v>
      </c>
      <c r="E28" t="str">
        <f>State!A29</f>
        <v>Rhode Island</v>
      </c>
      <c r="F28" s="1">
        <f>MAX(State!K29:O29)</f>
        <v>328574</v>
      </c>
      <c r="G28" s="1">
        <f>LARGE(State!K29:O29,2)</f>
        <v>164855</v>
      </c>
      <c r="H28" s="1"/>
      <c r="I28" s="1">
        <f>State!B29-Graphs!F28-Graphs!G28-Graphs!H28</f>
        <v>833</v>
      </c>
    </row>
    <row r="29" spans="1:16" x14ac:dyDescent="0.2">
      <c r="A29">
        <f>IF(State!F30=1,1,IF(State!G30=1,2,IF(State!H30=1,3,4)))</f>
        <v>2</v>
      </c>
      <c r="B29">
        <f>IF(State!F30=2,1,IF(State!G30=2,2,IF(State!H30=2,3,4)))</f>
        <v>1</v>
      </c>
      <c r="C29">
        <f>IF(State!F30=3,1,IF(State!G30=3,2,IF(State!H30=3,3,4)))</f>
        <v>4</v>
      </c>
      <c r="D29">
        <f>IF(State!F30=4,1,IF(State!G30=4,2,IF(State!H30=4,3,4)))</f>
        <v>4</v>
      </c>
      <c r="E29" t="str">
        <f>State!A30</f>
        <v>South Carolina</v>
      </c>
      <c r="F29" s="1">
        <f>MAX(State!K30:O30)</f>
        <v>1369137</v>
      </c>
      <c r="G29" s="1">
        <f>LARGE(State!K30:O30,2)</f>
        <v>1110828</v>
      </c>
      <c r="H29" s="1"/>
      <c r="I29" s="1">
        <f>State!B30-Graphs!F29-Graphs!G29-Graphs!H29</f>
        <v>35139</v>
      </c>
    </row>
    <row r="30" spans="1:16" x14ac:dyDescent="0.2">
      <c r="A30">
        <f>IF(State!F31=1,1,IF(State!G31=1,2,IF(State!H31=1,3,4)))</f>
        <v>2</v>
      </c>
      <c r="B30">
        <f>IF(State!F31=2,1,IF(State!G31=2,2,IF(State!H31=2,3,4)))</f>
        <v>1</v>
      </c>
      <c r="C30">
        <f>IF(State!F31=3,1,IF(State!G31=3,2,IF(State!H31=3,3,4)))</f>
        <v>4</v>
      </c>
      <c r="D30">
        <f>IF(State!F31=4,1,IF(State!G31=4,2,IF(State!H31=4,3,4)))</f>
        <v>4</v>
      </c>
      <c r="E30" t="str">
        <f>State!A31</f>
        <v>South Dakota</v>
      </c>
      <c r="F30" s="1">
        <f>MAX(State!K31:O31)</f>
        <v>276232</v>
      </c>
      <c r="G30" s="1">
        <f>LARGE(State!K31:O31,2)</f>
        <v>143987</v>
      </c>
      <c r="H30" s="1"/>
      <c r="I30" s="1">
        <f>State!B31-Graphs!F30-Graphs!G30-Graphs!H30</f>
        <v>0</v>
      </c>
    </row>
    <row r="31" spans="1:16" x14ac:dyDescent="0.2">
      <c r="A31">
        <f>IF(State!F32=1,1,IF(State!G32=1,2,IF(State!H32=1,3,4)))</f>
        <v>2</v>
      </c>
      <c r="B31">
        <f>IF(State!F32=2,1,IF(State!G32=2,2,IF(State!H32=2,3,4)))</f>
        <v>1</v>
      </c>
      <c r="C31">
        <f>IF(State!F32=3,1,IF(State!G32=3,2,IF(State!H32=3,3,4)))</f>
        <v>4</v>
      </c>
      <c r="D31">
        <f>IF(State!F32=4,1,IF(State!G32=4,2,IF(State!H32=4,3,4)))</f>
        <v>3</v>
      </c>
      <c r="E31" t="str">
        <f>State!A32</f>
        <v>Tennessee</v>
      </c>
      <c r="F31" s="1">
        <f>MAX(State!K32:O32)</f>
        <v>1840926</v>
      </c>
      <c r="G31" s="1">
        <f>LARGE(State!K32:O32,2)</f>
        <v>1040691</v>
      </c>
      <c r="H31" s="1"/>
      <c r="I31" s="1">
        <f>State!B32-Graphs!F31-Graphs!G31-Graphs!H31</f>
        <v>78144</v>
      </c>
    </row>
    <row r="32" spans="1:16" x14ac:dyDescent="0.2">
      <c r="A32">
        <f>IF(State!F33=1,1,IF(State!G33=1,2,IF(State!H33=1,3,4)))</f>
        <v>2</v>
      </c>
      <c r="B32">
        <f>IF(State!F33=2,1,IF(State!G33=2,2,IF(State!H33=2,3,4)))</f>
        <v>1</v>
      </c>
      <c r="C32">
        <f>IF(State!F33=3,1,IF(State!G33=3,2,IF(State!H33=3,3,4)))</f>
        <v>4</v>
      </c>
      <c r="D32">
        <f>IF(State!F33=4,1,IF(State!G33=4,2,IF(State!H33=4,3,4)))</f>
        <v>4</v>
      </c>
      <c r="E32" t="str">
        <f>State!A33</f>
        <v>Texas</v>
      </c>
      <c r="F32" s="1">
        <f>MAX(State!K33:O33)</f>
        <v>5962983</v>
      </c>
      <c r="G32" s="1">
        <f>LARGE(State!K33:O33,2)</f>
        <v>4888764</v>
      </c>
      <c r="H32" s="1"/>
      <c r="I32" s="1">
        <f>State!B33-Graphs!F32-Graphs!G32-Graphs!H32</f>
        <v>292293</v>
      </c>
    </row>
    <row r="33" spans="1:16" x14ac:dyDescent="0.2">
      <c r="A33">
        <f>IF(State!F34=1,1,IF(State!G34=1,2,IF(State!H34=1,3,4)))</f>
        <v>1</v>
      </c>
      <c r="B33">
        <f>IF(State!F34=2,1,IF(State!G34=2,2,IF(State!H34=2,3,4)))</f>
        <v>2</v>
      </c>
      <c r="C33">
        <f>IF(State!F34=3,1,IF(State!G34=3,2,IF(State!H34=3,3,4)))</f>
        <v>4</v>
      </c>
      <c r="D33">
        <f>IF(State!F34=4,1,IF(State!G34=4,2,IF(State!H34=4,3,4)))</f>
        <v>4</v>
      </c>
      <c r="E33" t="str">
        <f>State!A34</f>
        <v>Virginia</v>
      </c>
      <c r="F33" s="1">
        <f>MAX(State!K34:O34)</f>
        <v>2466500</v>
      </c>
      <c r="G33" s="1">
        <f>LARGE(State!K34:O34,2)</f>
        <v>1934199</v>
      </c>
      <c r="H33" s="1"/>
      <c r="I33" s="1">
        <f>State!B34-Graphs!F33-Graphs!G33-Graphs!H33</f>
        <v>4388</v>
      </c>
    </row>
    <row r="34" spans="1:16" x14ac:dyDescent="0.2">
      <c r="A34">
        <f>IF(State!F35=1,1,IF(State!G35=1,2,IF(State!H35=1,3,4)))</f>
        <v>2</v>
      </c>
      <c r="B34">
        <f>IF(State!F35=2,1,IF(State!G35=2,2,IF(State!H35=2,3,4)))</f>
        <v>1</v>
      </c>
      <c r="C34">
        <f>IF(State!F35=3,1,IF(State!G35=3,2,IF(State!H35=3,3,4)))</f>
        <v>4</v>
      </c>
      <c r="D34">
        <f>IF(State!F35=4,1,IF(State!G35=4,2,IF(State!H35=4,3,4)))</f>
        <v>4</v>
      </c>
      <c r="E34" t="str">
        <f>State!A35</f>
        <v>West Virginia</v>
      </c>
      <c r="F34" s="1">
        <f>MAX(State!K35:O35)</f>
        <v>547454</v>
      </c>
      <c r="G34" s="1">
        <f>LARGE(State!K35:O35,2)</f>
        <v>210309</v>
      </c>
      <c r="H34" s="1"/>
      <c r="I34" s="1">
        <f>State!B35-Graphs!F34-Graphs!G34-Graphs!H34</f>
        <v>21155</v>
      </c>
    </row>
    <row r="35" spans="1:16" x14ac:dyDescent="0.2">
      <c r="A35">
        <f>IF(State!F36=1,1,IF(State!G36=1,2,IF(State!H36=1,3,4)))</f>
        <v>2</v>
      </c>
      <c r="B35">
        <f>IF(State!F36=2,1,IF(State!G36=2,2,IF(State!H36=2,3,4)))</f>
        <v>1</v>
      </c>
      <c r="C35">
        <f>IF(State!F36=3,1,IF(State!G36=3,2,IF(State!H36=3,3,4)))</f>
        <v>4</v>
      </c>
      <c r="D35">
        <f>IF(State!F36=4,1,IF(State!G36=4,2,IF(State!H36=4,3,4)))</f>
        <v>4</v>
      </c>
      <c r="E35" t="str">
        <f>State!A36</f>
        <v>Wyoming</v>
      </c>
      <c r="F35" s="1">
        <f>MAX(State!K36:O36)</f>
        <v>198100</v>
      </c>
      <c r="G35" s="1">
        <f>LARGE(State!K36:O36,2)</f>
        <v>72766</v>
      </c>
      <c r="H35" s="1"/>
      <c r="I35" s="1">
        <f>State!B36-Graphs!F35-Graphs!G35-Graphs!H35</f>
        <v>1071</v>
      </c>
    </row>
    <row r="36" spans="1:16" x14ac:dyDescent="0.2">
      <c r="A36" t="s">
        <v>2531</v>
      </c>
      <c r="F36" s="1"/>
      <c r="G36" s="1"/>
      <c r="H36" s="1"/>
      <c r="I36" s="1"/>
    </row>
    <row r="37" spans="1:16" x14ac:dyDescent="0.2">
      <c r="A37">
        <f>IF(State!F5=1,1,IF(State!G5=1,2,IF(State!H5=1,3,4)))</f>
        <v>1</v>
      </c>
      <c r="B37">
        <f>IF(State!F5=2,1,IF(State!G5=2,2,IF(State!H5=2,3,4)))</f>
        <v>2</v>
      </c>
      <c r="C37">
        <f>IF(State!F5=3,1,IF(State!G5=3,2,IF(State!H5=3,3,4)))</f>
        <v>4</v>
      </c>
      <c r="D37">
        <f>IF(State!F5=4,1,IF(State!G5=4,2,IF(State!H5=4,3,4)))</f>
        <v>4</v>
      </c>
      <c r="E37" t="str">
        <f>State!A5</f>
        <v>Arizona</v>
      </c>
      <c r="F37" s="1">
        <f>MAX(State!K5:O5)</f>
        <v>1716467</v>
      </c>
      <c r="G37" s="1">
        <f>LARGE(State!K5:O5,2)</f>
        <v>1637661</v>
      </c>
      <c r="H37" s="1"/>
      <c r="I37" s="1">
        <f>State!B5-Graphs!F37-Graphs!G37-Graphs!H37</f>
        <v>1189</v>
      </c>
      <c r="K37" t="str">
        <f>E21</f>
        <v>Nebraska</v>
      </c>
      <c r="L37" t="str">
        <f>E22</f>
        <v>New Hampshire</v>
      </c>
      <c r="M37" t="str">
        <f>E23</f>
        <v>New Jersey</v>
      </c>
      <c r="N37" t="str">
        <f>E24</f>
        <v>New Mexico</v>
      </c>
      <c r="O37" t="str">
        <f>E25</f>
        <v>North Carolina</v>
      </c>
      <c r="P37" t="str">
        <f>E26</f>
        <v>Oklahoma</v>
      </c>
    </row>
    <row r="38" spans="1:16" x14ac:dyDescent="0.2">
      <c r="A38">
        <f>IF(State!F40=1,1,IF(State!G40=1,2,IF(State!H40=1,3,4)))</f>
        <v>1</v>
      </c>
      <c r="B38">
        <f>IF(State!F40=2,1,IF(State!G40=2,2,IF(State!H40=2,3,4)))</f>
        <v>2</v>
      </c>
      <c r="C38">
        <f>IF(State!F40=3,1,IF(State!G40=3,2,IF(State!H40=3,3,4)))</f>
        <v>4</v>
      </c>
      <c r="D38">
        <f>IF(State!F40=4,1,IF(State!G40=4,2,IF(State!H40=4,3,4)))</f>
        <v>4</v>
      </c>
      <c r="E38" t="str">
        <f>State!A40</f>
        <v>Georgia</v>
      </c>
      <c r="F38" s="1">
        <f>MAX(State!K40:O40)</f>
        <v>2289113</v>
      </c>
      <c r="G38" s="1">
        <f>LARGE(State!K40:O40,2)</f>
        <v>2195841</v>
      </c>
      <c r="H38" s="1">
        <f>LARGE(State!K40:BA40,3)</f>
        <v>0.510398322925943</v>
      </c>
      <c r="I38" s="1">
        <f>State!B40-Graphs!F38-Graphs!G38-Graphs!H38</f>
        <v>-0.510398322925943</v>
      </c>
    </row>
    <row r="39" spans="1:16" x14ac:dyDescent="0.2">
      <c r="F39" s="1"/>
      <c r="G39" s="1"/>
      <c r="H39" s="1"/>
      <c r="I39" s="1"/>
    </row>
    <row r="40" spans="1:16" x14ac:dyDescent="0.2">
      <c r="A40">
        <f>IF(State!F37=1,1,IF(State!G37=1,2,IF(State!H37=1,3,4)))</f>
        <v>2</v>
      </c>
      <c r="B40">
        <f>IF(State!F37=2,1,IF(State!G37=2,2,IF(State!H37=2,3,4)))</f>
        <v>1</v>
      </c>
      <c r="C40">
        <f>IF(State!F37=3,1,IF(State!G37=3,2,IF(State!H37=3,3,4)))</f>
        <v>4</v>
      </c>
      <c r="D40">
        <f>IF(State!F37=4,1,IF(State!G37=4,2,IF(State!H37=4,3,4)))</f>
        <v>4</v>
      </c>
      <c r="E40" t="str">
        <f>State!A37</f>
        <v>Total</v>
      </c>
      <c r="F40" s="1">
        <f>MAX(State!K37:O37)</f>
        <v>41433963</v>
      </c>
      <c r="G40" s="1">
        <f>LARGE(State!K37:O37,2)</f>
        <v>39391503</v>
      </c>
      <c r="H40" s="1"/>
      <c r="I40" s="1">
        <f>State!B37-Graphs!F40-Graphs!G40-Graphs!H40</f>
        <v>3103751</v>
      </c>
    </row>
    <row r="42" spans="1:16" x14ac:dyDescent="0.2">
      <c r="F42" s="48"/>
      <c r="G42" s="48"/>
    </row>
    <row r="43" spans="1:16" x14ac:dyDescent="0.2">
      <c r="F43" s="2" t="str">
        <f>State!M1</f>
        <v>Republican</v>
      </c>
      <c r="G43" s="2" t="str">
        <f>State!K1</f>
        <v>Democratic</v>
      </c>
      <c r="H43" s="2"/>
    </row>
    <row r="44" spans="1:16" x14ac:dyDescent="0.2">
      <c r="E44" t="s">
        <v>787</v>
      </c>
    </row>
    <row r="49" spans="11:16" x14ac:dyDescent="0.2">
      <c r="K49" t="str">
        <f>E27</f>
        <v>Oregon</v>
      </c>
      <c r="L49" t="str">
        <f>E28</f>
        <v>Rhode Island</v>
      </c>
      <c r="M49" t="str">
        <f>E29</f>
        <v>South Carolina</v>
      </c>
      <c r="N49" t="str">
        <f>E30</f>
        <v>South Dakota</v>
      </c>
      <c r="O49" t="str">
        <f>E31</f>
        <v>Tennessee</v>
      </c>
      <c r="P49" t="str">
        <f>E32</f>
        <v>Texas</v>
      </c>
    </row>
    <row r="61" spans="11:16" x14ac:dyDescent="0.2">
      <c r="K61" t="str">
        <f>E33</f>
        <v>Virginia</v>
      </c>
      <c r="L61" t="str">
        <f>E34</f>
        <v>West Virginia</v>
      </c>
      <c r="M61" t="str">
        <f>E35</f>
        <v>Wyoming</v>
      </c>
      <c r="N61" s="52" t="s">
        <v>2531</v>
      </c>
      <c r="O61" t="str">
        <f>E37</f>
        <v>Arizona</v>
      </c>
      <c r="P61" t="str">
        <f>E38</f>
        <v>Georgia</v>
      </c>
    </row>
    <row r="73" spans="5:7" x14ac:dyDescent="0.2">
      <c r="E73" t="s">
        <v>664</v>
      </c>
      <c r="G73" s="30" t="e">
        <f>#REF!</f>
        <v>#REF!</v>
      </c>
    </row>
    <row r="85" spans="5:8" x14ac:dyDescent="0.2">
      <c r="F85" t="s">
        <v>1190</v>
      </c>
    </row>
    <row r="86" spans="5:8" x14ac:dyDescent="0.2">
      <c r="E86" s="2" t="str">
        <f>Statistics!E28</f>
        <v>Republican</v>
      </c>
      <c r="F86" s="7">
        <f>Statistics!C63</f>
        <v>20</v>
      </c>
      <c r="G86" s="2">
        <f>F86/SUM(F$86:F$89)</f>
        <v>0.58823529411764708</v>
      </c>
      <c r="H86" s="7"/>
    </row>
    <row r="87" spans="5:8" x14ac:dyDescent="0.2">
      <c r="E87" s="2" t="str">
        <f>Statistics!A28</f>
        <v>Democratic</v>
      </c>
      <c r="F87" s="7">
        <f>Statistics!B63</f>
        <v>14</v>
      </c>
      <c r="G87" s="2">
        <f>F87/SUM(F$86:F$89)</f>
        <v>0.41176470588235292</v>
      </c>
      <c r="H87" s="7"/>
    </row>
    <row r="88" spans="5:8" x14ac:dyDescent="0.2">
      <c r="E88" s="2" t="str">
        <f>Statistics!I28</f>
        <v>Independent</v>
      </c>
      <c r="F88" s="7">
        <f>Statistics!D63</f>
        <v>0</v>
      </c>
      <c r="G88" s="2">
        <f>F88/SUM(F$86:F$89)</f>
        <v>0</v>
      </c>
      <c r="H88" s="7"/>
    </row>
    <row r="89" spans="5:8" x14ac:dyDescent="0.2">
      <c r="E89" t="s">
        <v>1794</v>
      </c>
      <c r="F89" s="7">
        <f>Statistics!P63</f>
        <v>0</v>
      </c>
      <c r="G89" s="2">
        <f>F89/SUM(F$86:F$89)</f>
        <v>0</v>
      </c>
      <c r="H89" s="7"/>
    </row>
    <row r="92" spans="5:8" x14ac:dyDescent="0.2">
      <c r="H92" s="2"/>
    </row>
    <row r="93" spans="5:8" x14ac:dyDescent="0.2">
      <c r="H93" s="2"/>
    </row>
    <row r="94" spans="5:8" x14ac:dyDescent="0.2">
      <c r="H94" s="2"/>
    </row>
    <row r="95" spans="5:8" x14ac:dyDescent="0.2">
      <c r="H95" s="2"/>
    </row>
    <row r="96" spans="5:8" x14ac:dyDescent="0.2">
      <c r="H96" s="2"/>
    </row>
    <row r="97" spans="1:18" x14ac:dyDescent="0.2">
      <c r="F97" s="2"/>
      <c r="G97" s="2"/>
      <c r="I97" s="2"/>
    </row>
    <row r="98" spans="1:18" x14ac:dyDescent="0.2">
      <c r="F98" t="s">
        <v>1095</v>
      </c>
    </row>
    <row r="99" spans="1:18" x14ac:dyDescent="0.2">
      <c r="E99" s="2" t="str">
        <f>E86</f>
        <v>Republican</v>
      </c>
      <c r="F99" s="7">
        <f>Statistics!C68</f>
        <v>1966</v>
      </c>
      <c r="G99" s="2">
        <f>F99/SUM(F$99:F$102)</f>
        <v>0.83945345858240816</v>
      </c>
      <c r="K99" s="2"/>
    </row>
    <row r="100" spans="1:18" x14ac:dyDescent="0.2">
      <c r="E100" s="2" t="str">
        <f>E87</f>
        <v>Democratic</v>
      </c>
      <c r="F100" s="7">
        <f>Statistics!B68</f>
        <v>376</v>
      </c>
      <c r="G100" s="2">
        <f>F100/SUM(F$99:F$102)</f>
        <v>0.16054654141759181</v>
      </c>
      <c r="K100" s="7"/>
    </row>
    <row r="101" spans="1:18" x14ac:dyDescent="0.2">
      <c r="E101" s="2" t="str">
        <f>E88</f>
        <v>Independent</v>
      </c>
      <c r="F101" s="7">
        <f>Statistics!D68</f>
        <v>0</v>
      </c>
      <c r="G101" s="2">
        <f>F101/SUM(F$99:F$102)</f>
        <v>0</v>
      </c>
      <c r="K101" s="7"/>
    </row>
    <row r="102" spans="1:18" x14ac:dyDescent="0.2">
      <c r="E102" s="2" t="str">
        <f>E89</f>
        <v>Other</v>
      </c>
      <c r="F102" s="7">
        <v>0</v>
      </c>
      <c r="G102" s="2">
        <f>F102/SUM(F$99:F$102)</f>
        <v>0</v>
      </c>
      <c r="K102" s="7"/>
    </row>
    <row r="104" spans="1:18" x14ac:dyDescent="0.2">
      <c r="L104" s="2"/>
    </row>
    <row r="105" spans="1:18" x14ac:dyDescent="0.2">
      <c r="L105" s="2"/>
    </row>
    <row r="109" spans="1:18" x14ac:dyDescent="0.2">
      <c r="J109" s="9" t="s">
        <v>1904</v>
      </c>
      <c r="K109" s="9" t="str">
        <f>E114</f>
        <v>Androscoggin</v>
      </c>
      <c r="L109" s="9" t="str">
        <f>E115</f>
        <v>Aroostook</v>
      </c>
      <c r="M109" s="9" t="str">
        <f>E116</f>
        <v>Cumberland</v>
      </c>
      <c r="N109" s="9" t="str">
        <f>E117</f>
        <v>Franklin</v>
      </c>
      <c r="O109" s="9" t="str">
        <f>E118</f>
        <v>Hancock</v>
      </c>
      <c r="P109" s="9" t="str">
        <f>E119</f>
        <v>Kennebec</v>
      </c>
      <c r="Q109" t="str">
        <f>E120</f>
        <v>Knox</v>
      </c>
      <c r="R109" t="str">
        <f>E121</f>
        <v>Lincoln</v>
      </c>
    </row>
    <row r="110" spans="1:18" x14ac:dyDescent="0.2">
      <c r="J110" s="53">
        <f>County!BF987</f>
        <v>23001</v>
      </c>
      <c r="K110" s="9"/>
      <c r="L110" s="9"/>
      <c r="M110" s="9"/>
      <c r="N110" s="9"/>
      <c r="O110" s="9"/>
      <c r="P110" s="9"/>
      <c r="Q110" s="9"/>
    </row>
    <row r="111" spans="1:18" x14ac:dyDescent="0.2">
      <c r="J111" s="53">
        <f>County!BF988</f>
        <v>23003</v>
      </c>
      <c r="K111" s="9"/>
      <c r="L111" s="9"/>
      <c r="M111" s="9"/>
      <c r="N111" s="9"/>
      <c r="O111" s="9"/>
      <c r="P111" s="9"/>
      <c r="Q111" s="9"/>
    </row>
    <row r="112" spans="1:18" x14ac:dyDescent="0.2">
      <c r="A112" s="52" t="s">
        <v>2475</v>
      </c>
      <c r="J112" s="53">
        <f>County!BF989</f>
        <v>23005</v>
      </c>
      <c r="K112" s="9"/>
      <c r="L112" s="9"/>
      <c r="M112" s="9"/>
      <c r="N112" s="9"/>
      <c r="O112" s="9"/>
      <c r="P112" s="9"/>
      <c r="Q112" s="9"/>
    </row>
    <row r="113" spans="1:18" x14ac:dyDescent="0.2">
      <c r="A113" s="9">
        <v>1</v>
      </c>
      <c r="B113" s="9">
        <v>2</v>
      </c>
      <c r="C113" s="9">
        <v>3</v>
      </c>
      <c r="D113" s="9">
        <v>4</v>
      </c>
      <c r="E113" s="9" t="s">
        <v>1447</v>
      </c>
      <c r="F113" s="53" t="s">
        <v>2039</v>
      </c>
      <c r="G113" s="53" t="s">
        <v>2199</v>
      </c>
      <c r="H113" s="53" t="s">
        <v>2200</v>
      </c>
      <c r="I113" s="53" t="s">
        <v>1839</v>
      </c>
      <c r="J113" s="53">
        <f>County!BF990</f>
        <v>23007</v>
      </c>
      <c r="K113" s="9"/>
      <c r="L113" s="9"/>
      <c r="M113" s="9"/>
      <c r="N113" s="9"/>
      <c r="O113" s="9"/>
      <c r="P113" s="9"/>
      <c r="Q113" s="9"/>
    </row>
    <row r="114" spans="1:18" x14ac:dyDescent="0.2">
      <c r="A114" s="9">
        <f>IF(County!D987=1,1,IF(County!E987=1,2,IF(County!F987=1,3,0)))</f>
        <v>2</v>
      </c>
      <c r="B114" s="9">
        <f>IF(County!D987=2,1,IF(County!E987=2,2,IF(County!F987=2,3,0)))</f>
        <v>1</v>
      </c>
      <c r="C114" s="9">
        <f>IF(County!D987=3,1,IF(County!E987=3,2,IF(County!F987=3,3,0)))</f>
        <v>3</v>
      </c>
      <c r="D114" s="9">
        <v>4</v>
      </c>
      <c r="E114" s="9" t="str">
        <f>County!A987</f>
        <v>Androscoggin</v>
      </c>
      <c r="F114" s="53">
        <f>MAX(County!N987:W987)</f>
        <v>32979</v>
      </c>
      <c r="G114" s="53">
        <f>LARGE(County!N987:W987,2)</f>
        <v>22181</v>
      </c>
      <c r="H114" s="53"/>
      <c r="I114" s="53">
        <f>County!C987-F114-G114-H114</f>
        <v>3530</v>
      </c>
      <c r="J114" s="53">
        <f>County!BF991</f>
        <v>23009</v>
      </c>
      <c r="K114" s="9"/>
      <c r="L114" s="9"/>
      <c r="M114" s="9"/>
      <c r="N114" s="9"/>
      <c r="O114" s="9"/>
      <c r="P114" s="9"/>
      <c r="Q114" s="9"/>
    </row>
    <row r="115" spans="1:18" x14ac:dyDescent="0.2">
      <c r="A115" s="9">
        <f>IF(County!D988=1,1,IF(County!E988=1,2,IF(County!F988=1,3,0)))</f>
        <v>2</v>
      </c>
      <c r="B115" s="9">
        <f>IF(County!D988=2,1,IF(County!E988=2,2,IF(County!F988=2,3,0)))</f>
        <v>1</v>
      </c>
      <c r="C115" s="9">
        <f>IF(County!D988=3,1,IF(County!E988=3,2,IF(County!F988=3,3,0)))</f>
        <v>3</v>
      </c>
      <c r="D115" s="9">
        <v>4</v>
      </c>
      <c r="E115" s="9" t="str">
        <f>County!A988</f>
        <v>Aroostook</v>
      </c>
      <c r="F115" s="53">
        <f>MAX(County!N988:W988)</f>
        <v>24033</v>
      </c>
      <c r="G115" s="53">
        <f>LARGE(County!N988:W988,2)</f>
        <v>9750</v>
      </c>
      <c r="H115" s="53"/>
      <c r="I115" s="53">
        <f>County!C988-F115-G115-H115</f>
        <v>1818</v>
      </c>
      <c r="J115" s="53">
        <f>County!BF992</f>
        <v>23011</v>
      </c>
      <c r="K115" s="9"/>
      <c r="L115" s="9"/>
      <c r="M115" s="9"/>
      <c r="N115" s="9"/>
      <c r="O115" s="9"/>
      <c r="P115" s="9"/>
      <c r="Q115" s="9"/>
    </row>
    <row r="116" spans="1:18" x14ac:dyDescent="0.2">
      <c r="A116" s="9">
        <f>IF(County!D989=1,1,IF(County!E989=1,2,IF(County!F989=1,3,0)))</f>
        <v>1</v>
      </c>
      <c r="B116" s="9">
        <f>IF(County!D989=2,1,IF(County!E989=2,2,IF(County!F989=2,3,0)))</f>
        <v>2</v>
      </c>
      <c r="C116" s="9">
        <f>IF(County!D989=3,1,IF(County!E989=3,2,IF(County!F989=3,3,0)))</f>
        <v>3</v>
      </c>
      <c r="D116" s="9">
        <v>4</v>
      </c>
      <c r="E116" s="9" t="str">
        <f>County!A989</f>
        <v>Cumberland</v>
      </c>
      <c r="F116" s="53">
        <f>MAX(County!N989:W989)</f>
        <v>105308</v>
      </c>
      <c r="G116" s="53">
        <f>LARGE(County!N989:W989,2)</f>
        <v>74592</v>
      </c>
      <c r="H116" s="53"/>
      <c r="I116" s="53">
        <f>County!C989-F116-G116-H116</f>
        <v>14084</v>
      </c>
      <c r="J116" s="53">
        <f>County!BF993</f>
        <v>23013</v>
      </c>
      <c r="K116" s="9"/>
      <c r="L116" s="9"/>
      <c r="M116" s="9"/>
      <c r="N116" s="9"/>
      <c r="O116" s="9"/>
      <c r="P116" s="9"/>
      <c r="Q116" s="9"/>
    </row>
    <row r="117" spans="1:18" x14ac:dyDescent="0.2">
      <c r="A117" s="9">
        <f>IF(County!D990=1,1,IF(County!E990=1,2,IF(County!F990=1,3,0)))</f>
        <v>2</v>
      </c>
      <c r="B117" s="9">
        <f>IF(County!D990=2,1,IF(County!E990=2,2,IF(County!F990=2,3,0)))</f>
        <v>1</v>
      </c>
      <c r="C117" s="9">
        <f>IF(County!D990=3,1,IF(County!E990=3,2,IF(County!F990=3,3,0)))</f>
        <v>3</v>
      </c>
      <c r="D117" s="9">
        <v>4</v>
      </c>
      <c r="E117" s="9" t="str">
        <f>County!A990</f>
        <v>Franklin</v>
      </c>
      <c r="F117" s="53">
        <f>MAX(County!N990:W990)</f>
        <v>9817</v>
      </c>
      <c r="G117" s="53">
        <f>LARGE(County!N990:W990,2)</f>
        <v>6276</v>
      </c>
      <c r="H117" s="53"/>
      <c r="I117" s="53">
        <f>County!C990-F117-G117-H117</f>
        <v>1291</v>
      </c>
      <c r="J117" s="53">
        <f>County!BF994</f>
        <v>23015</v>
      </c>
      <c r="K117" s="9"/>
      <c r="L117" s="9"/>
      <c r="M117" s="9"/>
      <c r="N117" s="9"/>
      <c r="O117" s="9"/>
      <c r="P117" s="9"/>
      <c r="Q117" s="9"/>
    </row>
    <row r="118" spans="1:18" x14ac:dyDescent="0.2">
      <c r="A118" s="9">
        <f>IF(County!D991=1,1,IF(County!E991=1,2,IF(County!F991=1,3,0)))</f>
        <v>2</v>
      </c>
      <c r="B118" s="9">
        <f>IF(County!D991=2,1,IF(County!E991=2,2,IF(County!F991=2,3,0)))</f>
        <v>1</v>
      </c>
      <c r="C118" s="9">
        <f>IF(County!D991=3,1,IF(County!E991=3,2,IF(County!F991=3,3,0)))</f>
        <v>3</v>
      </c>
      <c r="D118" s="9">
        <v>4</v>
      </c>
      <c r="E118" s="9" t="str">
        <f>County!A991</f>
        <v>Hancock</v>
      </c>
      <c r="F118" s="53">
        <f>MAX(County!N991:W991)</f>
        <v>17371</v>
      </c>
      <c r="G118" s="53">
        <f>LARGE(County!N991:W991,2)</f>
        <v>15379</v>
      </c>
      <c r="H118" s="53"/>
      <c r="I118" s="53">
        <f>County!C991-F118-G118-H118</f>
        <v>2565</v>
      </c>
      <c r="J118" s="53">
        <f>County!BF995</f>
        <v>23017</v>
      </c>
      <c r="K118" s="9"/>
      <c r="L118" s="9"/>
      <c r="M118" s="9"/>
      <c r="N118" s="9"/>
      <c r="O118" s="9"/>
      <c r="P118" s="9"/>
      <c r="Q118" s="9"/>
    </row>
    <row r="119" spans="1:18" x14ac:dyDescent="0.2">
      <c r="A119" s="9">
        <f>IF(County!D992=1,1,IF(County!E992=1,2,IF(County!F992=1,3,0)))</f>
        <v>2</v>
      </c>
      <c r="B119" s="9">
        <f>IF(County!D992=2,1,IF(County!E992=2,2,IF(County!F992=2,3,0)))</f>
        <v>1</v>
      </c>
      <c r="C119" s="9">
        <f>IF(County!D992=3,1,IF(County!E992=3,2,IF(County!F992=3,3,0)))</f>
        <v>3</v>
      </c>
      <c r="D119" s="9">
        <v>4</v>
      </c>
      <c r="E119" s="9" t="str">
        <f>County!A992</f>
        <v>Kennebec</v>
      </c>
      <c r="F119" s="53">
        <f>MAX(County!N992:W992)</f>
        <v>39481</v>
      </c>
      <c r="G119" s="53">
        <f>LARGE(County!N992:W992,2)</f>
        <v>27664</v>
      </c>
      <c r="H119" s="53"/>
      <c r="I119" s="53">
        <f>County!C992-F119-G119-H119</f>
        <v>4741</v>
      </c>
      <c r="J119" s="53">
        <f>County!BF996</f>
        <v>23019</v>
      </c>
      <c r="K119" s="9"/>
      <c r="L119" s="9"/>
      <c r="M119" s="9"/>
      <c r="N119" s="9"/>
      <c r="O119" s="9"/>
      <c r="P119" s="9"/>
      <c r="Q119" s="9"/>
    </row>
    <row r="120" spans="1:18" x14ac:dyDescent="0.2">
      <c r="A120" s="9">
        <f>IF(County!D993=1,1,IF(County!E993=1,2,IF(County!F993=1,3,0)))</f>
        <v>1</v>
      </c>
      <c r="B120" s="9">
        <f>IF(County!D993=2,1,IF(County!E993=2,2,IF(County!F993=2,3,0)))</f>
        <v>2</v>
      </c>
      <c r="C120" s="9">
        <f>IF(County!D993=3,1,IF(County!E993=3,2,IF(County!F993=3,3,0)))</f>
        <v>3</v>
      </c>
      <c r="D120" s="9">
        <v>4</v>
      </c>
      <c r="E120" s="9" t="str">
        <f>County!A993</f>
        <v>Knox</v>
      </c>
      <c r="F120" s="53">
        <f>MAX(County!N993:W993)</f>
        <v>12190</v>
      </c>
      <c r="G120" s="53">
        <f>LARGE(County!N993:W993,2)</f>
        <v>11705</v>
      </c>
      <c r="H120" s="53"/>
      <c r="I120" s="53">
        <f>County!C993-F120-G120-H120</f>
        <v>1863</v>
      </c>
      <c r="J120" s="53">
        <f>County!BF997</f>
        <v>23021</v>
      </c>
      <c r="K120" s="9"/>
      <c r="L120" s="9"/>
      <c r="M120" s="9"/>
      <c r="N120" s="9"/>
      <c r="O120" s="9"/>
      <c r="P120" s="9"/>
      <c r="Q120" s="9"/>
    </row>
    <row r="121" spans="1:18" x14ac:dyDescent="0.2">
      <c r="A121" s="9">
        <f>IF(County!D994=1,1,IF(County!E994=1,2,IF(County!F994=1,3,0)))</f>
        <v>2</v>
      </c>
      <c r="B121" s="9">
        <f>IF(County!D994=2,1,IF(County!E994=2,2,IF(County!F994=2,3,0)))</f>
        <v>1</v>
      </c>
      <c r="C121" s="9">
        <f>IF(County!D994=3,1,IF(County!E994=3,2,IF(County!F994=3,3,0)))</f>
        <v>3</v>
      </c>
      <c r="D121" s="9">
        <v>4</v>
      </c>
      <c r="E121" s="9" t="str">
        <f>County!A994</f>
        <v>Lincoln</v>
      </c>
      <c r="F121" s="53">
        <f>MAX(County!N994:W994)</f>
        <v>12075</v>
      </c>
      <c r="G121" s="53">
        <f>LARGE(County!N994:W994,2)</f>
        <v>10102</v>
      </c>
      <c r="H121" s="53"/>
      <c r="I121" s="53">
        <f>County!C994-F121-G121-H121</f>
        <v>1463</v>
      </c>
      <c r="J121" s="53">
        <f>County!BF998</f>
        <v>23023</v>
      </c>
      <c r="K121" t="str">
        <f>E122</f>
        <v>Oxford</v>
      </c>
      <c r="L121" t="str">
        <f>E123</f>
        <v>Penobscot</v>
      </c>
      <c r="M121" t="str">
        <f>E124</f>
        <v>Piscataquis</v>
      </c>
      <c r="N121" t="str">
        <f>E125</f>
        <v>Sagadahoc</v>
      </c>
      <c r="O121" t="str">
        <f>E126</f>
        <v>Somerset</v>
      </c>
      <c r="P121" t="str">
        <f>E127</f>
        <v>Waldo</v>
      </c>
      <c r="Q121" t="str">
        <f>E128</f>
        <v>Washington</v>
      </c>
      <c r="R121" t="str">
        <f>E129</f>
        <v>Overseas</v>
      </c>
    </row>
    <row r="122" spans="1:18" x14ac:dyDescent="0.2">
      <c r="A122" s="9">
        <f>IF(County!D995=1,1,IF(County!E995=1,2,IF(County!F995=1,3,0)))</f>
        <v>2</v>
      </c>
      <c r="B122" s="9">
        <f>IF(County!D995=2,1,IF(County!E995=2,2,IF(County!F995=2,3,0)))</f>
        <v>1</v>
      </c>
      <c r="C122" s="9">
        <f>IF(County!D995=3,1,IF(County!E995=3,2,IF(County!F995=3,3,0)))</f>
        <v>3</v>
      </c>
      <c r="D122" s="9">
        <v>4</v>
      </c>
      <c r="E122" s="9" t="str">
        <f>County!A995</f>
        <v>Oxford</v>
      </c>
      <c r="F122" s="53">
        <f>MAX(County!N995:W995)</f>
        <v>19567</v>
      </c>
      <c r="G122" s="53">
        <f>LARGE(County!N995:W995,2)</f>
        <v>11705</v>
      </c>
      <c r="H122" s="53"/>
      <c r="I122" s="53">
        <f>County!C995-F122-G122-H122</f>
        <v>2150</v>
      </c>
      <c r="J122" s="53">
        <f>County!BF999</f>
        <v>23025</v>
      </c>
    </row>
    <row r="123" spans="1:18" x14ac:dyDescent="0.2">
      <c r="A123" s="9">
        <f>IF(County!D996=1,1,IF(County!E996=1,2,IF(County!F996=1,3,0)))</f>
        <v>2</v>
      </c>
      <c r="B123" s="9">
        <f>IF(County!D996=2,1,IF(County!E996=2,2,IF(County!F996=2,3,0)))</f>
        <v>1</v>
      </c>
      <c r="C123" s="9">
        <f>IF(County!D996=3,1,IF(County!E996=3,2,IF(County!F996=3,3,0)))</f>
        <v>3</v>
      </c>
      <c r="D123" s="9">
        <v>4</v>
      </c>
      <c r="E123" s="9" t="str">
        <f>County!A996</f>
        <v>Penobscot</v>
      </c>
      <c r="F123" s="53">
        <f>MAX(County!N996:W996)</f>
        <v>51088</v>
      </c>
      <c r="G123" s="53">
        <f>LARGE(County!N996:W996,2)</f>
        <v>28958</v>
      </c>
      <c r="H123" s="53"/>
      <c r="I123" s="53">
        <f>County!C996-F123-G123-H123</f>
        <v>5161</v>
      </c>
      <c r="J123" s="53">
        <f>County!BF1000</f>
        <v>23027</v>
      </c>
    </row>
    <row r="124" spans="1:18" x14ac:dyDescent="0.2">
      <c r="A124" s="9">
        <f>IF(County!D997=1,1,IF(County!E997=1,2,IF(County!F997=1,3,0)))</f>
        <v>2</v>
      </c>
      <c r="B124" s="9">
        <f>IF(County!D997=2,1,IF(County!E997=2,2,IF(County!F997=2,3,0)))</f>
        <v>1</v>
      </c>
      <c r="C124" s="9">
        <f>IF(County!D997=3,1,IF(County!E997=3,2,IF(County!F997=3,3,0)))</f>
        <v>3</v>
      </c>
      <c r="D124" s="9">
        <v>4</v>
      </c>
      <c r="E124" s="9" t="str">
        <f>County!A997</f>
        <v>Piscataquis</v>
      </c>
      <c r="F124" s="53">
        <f>MAX(County!N997:W997)</f>
        <v>6603</v>
      </c>
      <c r="G124" s="53">
        <f>LARGE(County!N997:W997,2)</f>
        <v>2655</v>
      </c>
      <c r="H124" s="53"/>
      <c r="I124" s="53">
        <f>County!C997-F124-G124-H124</f>
        <v>604</v>
      </c>
      <c r="J124" s="53">
        <f>County!BF1001</f>
        <v>23029</v>
      </c>
    </row>
    <row r="125" spans="1:18" x14ac:dyDescent="0.2">
      <c r="A125" s="9">
        <f>IF(County!D998=1,1,IF(County!E998=1,2,IF(County!F998=1,3,0)))</f>
        <v>2</v>
      </c>
      <c r="B125" s="9">
        <f>IF(County!D998=2,1,IF(County!E998=2,2,IF(County!F998=2,3,0)))</f>
        <v>1</v>
      </c>
      <c r="C125" s="9">
        <f>IF(County!D998=3,1,IF(County!E998=3,2,IF(County!F998=3,3,0)))</f>
        <v>3</v>
      </c>
      <c r="D125" s="9">
        <v>4</v>
      </c>
      <c r="E125" s="9" t="str">
        <f>County!A998</f>
        <v>Sagadahoc</v>
      </c>
      <c r="F125" s="53">
        <f>MAX(County!N998:W998)</f>
        <v>11558</v>
      </c>
      <c r="G125" s="53">
        <f>LARGE(County!N998:W998,2)</f>
        <v>10787</v>
      </c>
      <c r="H125" s="53"/>
      <c r="I125" s="53">
        <f>County!C998-F125-G125-H125</f>
        <v>1694</v>
      </c>
      <c r="J125" s="53">
        <f>County!BF1003</f>
        <v>23099</v>
      </c>
    </row>
    <row r="126" spans="1:18" x14ac:dyDescent="0.2">
      <c r="A126" s="9">
        <f>IF(County!D999=1,1,IF(County!E999=1,2,IF(County!F999=1,3,0)))</f>
        <v>2</v>
      </c>
      <c r="B126" s="9">
        <f>IF(County!D999=2,1,IF(County!E999=2,2,IF(County!F999=2,3,0)))</f>
        <v>1</v>
      </c>
      <c r="C126" s="9">
        <f>IF(County!D999=3,1,IF(County!E999=3,2,IF(County!F999=3,3,0)))</f>
        <v>3</v>
      </c>
      <c r="D126" s="9">
        <v>4</v>
      </c>
      <c r="E126" s="9" t="str">
        <f>County!A999</f>
        <v>Somerset</v>
      </c>
      <c r="F126" s="53">
        <f>MAX(County!N999:W999)</f>
        <v>17861</v>
      </c>
      <c r="G126" s="53">
        <f>LARGE(County!N999:W999,2)</f>
        <v>7355</v>
      </c>
      <c r="H126" s="53"/>
      <c r="I126" s="53">
        <f>County!C999-F126-G126-H126</f>
        <v>2298</v>
      </c>
    </row>
    <row r="127" spans="1:18" x14ac:dyDescent="0.2">
      <c r="A127" s="9">
        <f>IF(County!D1000=1,1,IF(County!E1000=1,2,IF(County!F1000=1,3,0)))</f>
        <v>2</v>
      </c>
      <c r="B127" s="9">
        <f>IF(County!D1000=2,1,IF(County!E1000=2,2,IF(County!F1000=2,3,0)))</f>
        <v>1</v>
      </c>
      <c r="C127" s="9">
        <f>IF(County!D1000=3,1,IF(County!E1000=3,2,IF(County!F1000=3,3,0)))</f>
        <v>3</v>
      </c>
      <c r="D127" s="9">
        <v>4</v>
      </c>
      <c r="E127" s="9" t="str">
        <f>County!A1000</f>
        <v>Waldo</v>
      </c>
      <c r="F127" s="53">
        <f>MAX(County!N1000:W1000)</f>
        <v>12538</v>
      </c>
      <c r="G127" s="53">
        <f>LARGE(County!N1000:W1000,2)</f>
        <v>9768</v>
      </c>
      <c r="H127" s="53"/>
      <c r="I127" s="53">
        <f>County!C1000-F127-G127-H127</f>
        <v>2007</v>
      </c>
    </row>
    <row r="128" spans="1:18" x14ac:dyDescent="0.2">
      <c r="A128" s="9">
        <f>IF(County!D1001=1,1,IF(County!E1001=1,2,IF(County!F1001=1,3,0)))</f>
        <v>2</v>
      </c>
      <c r="B128" s="9">
        <f>IF(County!D1001=2,1,IF(County!E1001=2,2,IF(County!F1001=2,3,0)))</f>
        <v>1</v>
      </c>
      <c r="C128" s="9">
        <f>IF(County!D1001=3,1,IF(County!E1001=3,2,IF(County!F1001=3,3,0)))</f>
        <v>3</v>
      </c>
      <c r="D128" s="9">
        <v>4</v>
      </c>
      <c r="E128" s="9" t="str">
        <f>County!A1001</f>
        <v>Washington</v>
      </c>
      <c r="F128" s="53">
        <f>MAX(County!N1001:W1001)</f>
        <v>11196</v>
      </c>
      <c r="G128" s="53">
        <f>LARGE(County!N1001:W1001,2)</f>
        <v>5251</v>
      </c>
      <c r="H128" s="53"/>
      <c r="I128" s="53">
        <f>County!C1001-F128-G128-H128</f>
        <v>895</v>
      </c>
    </row>
    <row r="129" spans="1:17" x14ac:dyDescent="0.2">
      <c r="A129" s="9">
        <f>IF(County!D1003=1,1,IF(County!E1003=1,2,IF(County!F1003=1,3,0)))</f>
        <v>1</v>
      </c>
      <c r="B129" s="9">
        <f>IF(County!D1003=2,1,IF(County!E1003=2,2,IF(County!F1003=2,3,0)))</f>
        <v>2</v>
      </c>
      <c r="C129" s="9">
        <f>IF(County!D1003=3,1,IF(County!E1003=3,2,IF(County!F1003=3,3,0)))</f>
        <v>3</v>
      </c>
      <c r="D129" s="9">
        <v>4</v>
      </c>
      <c r="E129" s="9" t="str">
        <f>County!A1003</f>
        <v>Overseas</v>
      </c>
      <c r="F129" s="53">
        <f>MAX(County!N1003:W1003)</f>
        <v>4068</v>
      </c>
      <c r="G129" s="53">
        <f>LARGE(County!N1003:W1003,2)</f>
        <v>1089</v>
      </c>
      <c r="H129" s="53"/>
      <c r="I129" s="53">
        <f>County!C1003-F129-G129-H129</f>
        <v>491</v>
      </c>
    </row>
    <row r="135" spans="1:17" x14ac:dyDescent="0.2">
      <c r="J135" s="9" t="s">
        <v>1904</v>
      </c>
      <c r="K135" s="9" t="str">
        <f>E140</f>
        <v>Barnstable</v>
      </c>
      <c r="L135" s="9" t="str">
        <f>E141</f>
        <v>Berkshire</v>
      </c>
      <c r="M135" s="9" t="str">
        <f>E142</f>
        <v>Bristol</v>
      </c>
      <c r="N135" s="9" t="str">
        <f>E143</f>
        <v>Dukes</v>
      </c>
      <c r="O135" s="9" t="str">
        <f>E144</f>
        <v>Essex</v>
      </c>
      <c r="P135" s="9" t="str">
        <f>E145</f>
        <v>Franklin</v>
      </c>
      <c r="Q135" t="str">
        <f>E146</f>
        <v>Hampden</v>
      </c>
    </row>
    <row r="136" spans="1:17" x14ac:dyDescent="0.2">
      <c r="J136" s="53">
        <f>County!BF1006</f>
        <v>25001</v>
      </c>
      <c r="K136" s="9"/>
      <c r="L136" s="9"/>
      <c r="M136" s="9"/>
      <c r="N136" s="9"/>
      <c r="O136" s="9"/>
      <c r="P136" s="9"/>
      <c r="Q136" s="9"/>
    </row>
    <row r="137" spans="1:17" x14ac:dyDescent="0.2">
      <c r="J137" s="53">
        <f>County!BF1007</f>
        <v>25003</v>
      </c>
      <c r="K137" s="9"/>
      <c r="L137" s="9"/>
      <c r="M137" s="9"/>
      <c r="N137" s="9"/>
      <c r="O137" s="9"/>
      <c r="P137" s="9"/>
      <c r="Q137" s="9"/>
    </row>
    <row r="138" spans="1:17" x14ac:dyDescent="0.2">
      <c r="A138" s="52" t="s">
        <v>387</v>
      </c>
      <c r="J138" s="53">
        <f>County!BF1008</f>
        <v>25005</v>
      </c>
      <c r="K138" s="9"/>
      <c r="L138" s="9"/>
      <c r="M138" s="9"/>
      <c r="N138" s="9"/>
      <c r="O138" s="9"/>
      <c r="P138" s="9"/>
      <c r="Q138" s="9"/>
    </row>
    <row r="139" spans="1:17" x14ac:dyDescent="0.2">
      <c r="A139" s="9">
        <v>1</v>
      </c>
      <c r="B139" s="9">
        <v>2</v>
      </c>
      <c r="C139" s="9">
        <v>3</v>
      </c>
      <c r="D139" s="9">
        <v>4</v>
      </c>
      <c r="E139" s="9" t="s">
        <v>1447</v>
      </c>
      <c r="F139" s="53" t="s">
        <v>2039</v>
      </c>
      <c r="G139" s="53" t="s">
        <v>2199</v>
      </c>
      <c r="H139" s="53" t="s">
        <v>2200</v>
      </c>
      <c r="I139" s="53" t="s">
        <v>1839</v>
      </c>
      <c r="J139" s="53">
        <f>County!BF1009</f>
        <v>25007</v>
      </c>
      <c r="K139" s="9"/>
      <c r="L139" s="9"/>
      <c r="M139" s="9"/>
      <c r="N139" s="9"/>
      <c r="O139" s="9"/>
      <c r="P139" s="9"/>
      <c r="Q139" s="9"/>
    </row>
    <row r="140" spans="1:17" x14ac:dyDescent="0.2">
      <c r="A140" s="9">
        <f>IF(County!D1006=1,1,IF(County!E1006=1,2,IF(County!F1006=1,3,0)))</f>
        <v>1</v>
      </c>
      <c r="B140" s="9">
        <f>IF(County!D1006=2,1,IF(County!E1006=2,2,IF(County!F1006=2,3,0)))</f>
        <v>2</v>
      </c>
      <c r="C140" s="9">
        <f>IF(County!D1006=3,1,IF(County!E1006=3,2,IF(County!F1006=3,3,0)))</f>
        <v>0</v>
      </c>
      <c r="D140" s="9">
        <v>4</v>
      </c>
      <c r="E140" s="9" t="str">
        <f>County!A1006</f>
        <v>Barnstable</v>
      </c>
      <c r="F140" s="53">
        <f>MAX(County!N1006:W1006)</f>
        <v>89977</v>
      </c>
      <c r="G140" s="53">
        <f>LARGE(County!N1006:W1006,2)</f>
        <v>57965</v>
      </c>
      <c r="H140" s="53"/>
      <c r="I140" s="53">
        <f>County!C1006-F140-G140-H140</f>
        <v>790</v>
      </c>
      <c r="J140" s="53">
        <f>County!BF1010</f>
        <v>25009</v>
      </c>
      <c r="K140" s="9"/>
      <c r="L140" s="9"/>
      <c r="M140" s="9"/>
      <c r="N140" s="9"/>
      <c r="O140" s="9"/>
      <c r="P140" s="9"/>
      <c r="Q140" s="9"/>
    </row>
    <row r="141" spans="1:17" x14ac:dyDescent="0.2">
      <c r="A141" s="9">
        <f>IF(County!D1007=1,1,IF(County!E1007=1,2,IF(County!F1007=1,3,0)))</f>
        <v>1</v>
      </c>
      <c r="B141" s="9">
        <f>IF(County!D1007=2,1,IF(County!E1007=2,2,IF(County!F1007=2,3,0)))</f>
        <v>2</v>
      </c>
      <c r="C141" s="9">
        <f>IF(County!D1007=3,1,IF(County!E1007=3,2,IF(County!F1007=3,3,0)))</f>
        <v>0</v>
      </c>
      <c r="D141" s="9">
        <v>4</v>
      </c>
      <c r="E141" s="9" t="str">
        <f>County!A1007</f>
        <v>Berkshire</v>
      </c>
      <c r="F141" s="53">
        <f>MAX(County!N1007:W1007)</f>
        <v>51261</v>
      </c>
      <c r="G141" s="53">
        <f>LARGE(County!N1007:W1007,2)</f>
        <v>17697</v>
      </c>
      <c r="H141" s="53"/>
      <c r="I141" s="53">
        <f>County!C1007-F141-G141-H141</f>
        <v>554</v>
      </c>
      <c r="J141" s="53">
        <f>County!BF1011</f>
        <v>25011</v>
      </c>
      <c r="K141" s="9"/>
      <c r="L141" s="9"/>
      <c r="M141" s="9"/>
      <c r="N141" s="9"/>
      <c r="O141" s="9"/>
      <c r="P141" s="9"/>
      <c r="Q141" s="9"/>
    </row>
    <row r="142" spans="1:17" x14ac:dyDescent="0.2">
      <c r="A142" s="9">
        <f>IF(County!D1008=1,1,IF(County!E1008=1,2,IF(County!F1008=1,3,0)))</f>
        <v>1</v>
      </c>
      <c r="B142" s="9">
        <f>IF(County!D1008=2,1,IF(County!E1008=2,2,IF(County!F1008=2,3,0)))</f>
        <v>2</v>
      </c>
      <c r="C142" s="9">
        <f>IF(County!D1008=3,1,IF(County!E1008=3,2,IF(County!F1008=3,3,0)))</f>
        <v>0</v>
      </c>
      <c r="D142" s="9">
        <v>4</v>
      </c>
      <c r="E142" s="9" t="str">
        <f>County!A1008</f>
        <v>Bristol</v>
      </c>
      <c r="F142" s="53">
        <f>MAX(County!N1008:W1008)</f>
        <v>155927</v>
      </c>
      <c r="G142" s="53">
        <f>LARGE(County!N1008:W1008,2)</f>
        <v>113750</v>
      </c>
      <c r="H142" s="53"/>
      <c r="I142" s="53">
        <f>County!C1008-F142-G142-H142</f>
        <v>2219</v>
      </c>
      <c r="J142" s="53">
        <f>County!BF1012</f>
        <v>25013</v>
      </c>
      <c r="K142" s="9"/>
      <c r="L142" s="9"/>
      <c r="M142" s="9"/>
      <c r="N142" s="9"/>
      <c r="O142" s="9"/>
      <c r="P142" s="9"/>
      <c r="Q142" s="9"/>
    </row>
    <row r="143" spans="1:17" x14ac:dyDescent="0.2">
      <c r="A143" s="9">
        <f>IF(County!D1009=1,1,IF(County!E1009=1,2,IF(County!F1009=1,3,0)))</f>
        <v>1</v>
      </c>
      <c r="B143" s="9">
        <f>IF(County!D1009=2,1,IF(County!E1009=2,2,IF(County!F1009=2,3,0)))</f>
        <v>2</v>
      </c>
      <c r="C143" s="9">
        <f>IF(County!D1009=3,1,IF(County!E1009=3,2,IF(County!F1009=3,3,0)))</f>
        <v>0</v>
      </c>
      <c r="D143" s="9">
        <v>4</v>
      </c>
      <c r="E143" s="9" t="str">
        <f>County!A1009</f>
        <v>Dukes</v>
      </c>
      <c r="F143" s="53">
        <f>MAX(County!N1009:W1009)</f>
        <v>9767</v>
      </c>
      <c r="G143" s="53">
        <f>LARGE(County!N1009:W1009,2)</f>
        <v>2799</v>
      </c>
      <c r="H143" s="53"/>
      <c r="I143" s="53">
        <f>County!C1009-F143-G143-H143</f>
        <v>66</v>
      </c>
      <c r="J143" s="53">
        <f>County!BF1013</f>
        <v>25015</v>
      </c>
      <c r="K143" s="9"/>
      <c r="L143" s="9"/>
      <c r="M143" s="9"/>
      <c r="N143" s="9"/>
      <c r="O143" s="9"/>
      <c r="P143" s="9"/>
      <c r="Q143" s="9"/>
    </row>
    <row r="144" spans="1:17" x14ac:dyDescent="0.2">
      <c r="A144" s="9">
        <f>IF(County!D1010=1,1,IF(County!E1010=1,2,IF(County!F1010=1,3,0)))</f>
        <v>1</v>
      </c>
      <c r="B144" s="9">
        <f>IF(County!D1010=2,1,IF(County!E1010=2,2,IF(County!F1010=2,3,0)))</f>
        <v>2</v>
      </c>
      <c r="C144" s="9">
        <f>IF(County!D1010=3,1,IF(County!E1010=3,2,IF(County!F1010=3,3,0)))</f>
        <v>0</v>
      </c>
      <c r="D144" s="9">
        <v>4</v>
      </c>
      <c r="E144" s="9" t="str">
        <f>County!A1010</f>
        <v>Essex</v>
      </c>
      <c r="F144" s="53">
        <f>MAX(County!N1010:W1010)</f>
        <v>267678</v>
      </c>
      <c r="G144" s="53">
        <f>LARGE(County!N1010:W1010,2)</f>
        <v>143447</v>
      </c>
      <c r="H144" s="53"/>
      <c r="I144" s="53">
        <f>County!C1010-F144-G144-H144</f>
        <v>3360</v>
      </c>
      <c r="J144" s="53">
        <f>County!BF1014</f>
        <v>25017</v>
      </c>
      <c r="K144" s="9"/>
      <c r="L144" s="9"/>
      <c r="M144" s="9"/>
      <c r="N144" s="9"/>
      <c r="O144" s="9"/>
      <c r="P144" s="9"/>
      <c r="Q144" s="9"/>
    </row>
    <row r="145" spans="1:17" x14ac:dyDescent="0.2">
      <c r="A145" s="9">
        <f>IF(County!D1011=1,1,IF(County!E1011=1,2,IF(County!F1011=1,3,0)))</f>
        <v>1</v>
      </c>
      <c r="B145" s="9">
        <f>IF(County!D1011=2,1,IF(County!E1011=2,2,IF(County!F1011=2,3,0)))</f>
        <v>2</v>
      </c>
      <c r="C145" s="9">
        <f>IF(County!D1011=3,1,IF(County!E1011=3,2,IF(County!F1011=3,3,0)))</f>
        <v>0</v>
      </c>
      <c r="D145" s="9">
        <v>4</v>
      </c>
      <c r="E145" s="9" t="str">
        <f>County!A1011</f>
        <v>Franklin</v>
      </c>
      <c r="F145" s="53">
        <f>MAX(County!N1011:W1011)</f>
        <v>29900</v>
      </c>
      <c r="G145" s="53">
        <f>LARGE(County!N1011:W1011,2)</f>
        <v>11241</v>
      </c>
      <c r="H145" s="53"/>
      <c r="I145" s="53">
        <f>County!C1011-F145-G145-H145</f>
        <v>684</v>
      </c>
      <c r="J145" s="53">
        <f>County!BF1015</f>
        <v>25019</v>
      </c>
      <c r="K145" s="9"/>
      <c r="L145" s="9"/>
      <c r="M145" s="9"/>
      <c r="N145" s="9"/>
      <c r="O145" s="9"/>
      <c r="P145" s="9"/>
      <c r="Q145" s="9"/>
    </row>
    <row r="146" spans="1:17" x14ac:dyDescent="0.2">
      <c r="A146" s="9">
        <f>IF(County!D1012=1,1,IF(County!E1012=1,2,IF(County!F1012=1,3,0)))</f>
        <v>1</v>
      </c>
      <c r="B146" s="9">
        <f>IF(County!D1012=2,1,IF(County!E1012=2,2,IF(County!F1012=2,3,0)))</f>
        <v>2</v>
      </c>
      <c r="C146" s="9">
        <f>IF(County!D1012=3,1,IF(County!E1012=3,2,IF(County!F1012=3,3,0)))</f>
        <v>0</v>
      </c>
      <c r="D146" s="9">
        <v>4</v>
      </c>
      <c r="E146" s="9" t="str">
        <f>County!A1012</f>
        <v>Hampden</v>
      </c>
      <c r="F146" s="53">
        <f>MAX(County!N1012:W1012)</f>
        <v>123867</v>
      </c>
      <c r="G146" s="53">
        <f>LARGE(County!N1012:W1012,2)</f>
        <v>85790</v>
      </c>
      <c r="H146" s="53"/>
      <c r="I146" s="53">
        <f>County!C1012-F146-G146-H146</f>
        <v>2805</v>
      </c>
      <c r="J146" s="53">
        <f>County!BF1016</f>
        <v>25021</v>
      </c>
      <c r="K146" s="9"/>
      <c r="L146" s="9"/>
      <c r="M146" s="9"/>
      <c r="N146" s="9"/>
      <c r="O146" s="9"/>
      <c r="P146" s="9"/>
      <c r="Q146" s="9"/>
    </row>
    <row r="147" spans="1:17" x14ac:dyDescent="0.2">
      <c r="A147" s="9">
        <f>IF(County!D1013=1,1,IF(County!E1013=1,2,IF(County!F1013=1,3,0)))</f>
        <v>1</v>
      </c>
      <c r="B147" s="9">
        <f>IF(County!D1013=2,1,IF(County!E1013=2,2,IF(County!F1013=2,3,0)))</f>
        <v>2</v>
      </c>
      <c r="C147" s="9">
        <f>IF(County!D1013=3,1,IF(County!E1013=3,2,IF(County!F1013=3,3,0)))</f>
        <v>0</v>
      </c>
      <c r="D147" s="9">
        <v>4</v>
      </c>
      <c r="E147" s="9" t="str">
        <f>County!A1013</f>
        <v>Hampshire</v>
      </c>
      <c r="F147" s="53">
        <f>MAX(County!N1013:W1013)</f>
        <v>63151</v>
      </c>
      <c r="G147" s="53">
        <f>LARGE(County!N1013:W1013,2)</f>
        <v>22577</v>
      </c>
      <c r="H147" s="53"/>
      <c r="I147" s="53">
        <f>County!C1013-F147-G147-H147</f>
        <v>852</v>
      </c>
      <c r="J147" s="53">
        <f>County!BF1017</f>
        <v>25023</v>
      </c>
      <c r="K147" t="str">
        <f>E147</f>
        <v>Hampshire</v>
      </c>
      <c r="L147" t="str">
        <f>E148</f>
        <v>Middlesex</v>
      </c>
      <c r="M147" t="str">
        <f>E149</f>
        <v>Nantucket</v>
      </c>
      <c r="N147" t="str">
        <f>E150</f>
        <v>Norfolk</v>
      </c>
      <c r="O147" t="str">
        <f>E151</f>
        <v>Plymouth</v>
      </c>
      <c r="P147" t="str">
        <f>E152</f>
        <v>Suffolk</v>
      </c>
      <c r="Q147" t="str">
        <f>E153</f>
        <v>Worcester</v>
      </c>
    </row>
    <row r="148" spans="1:17" x14ac:dyDescent="0.2">
      <c r="A148" s="9">
        <f>IF(County!D1014=1,1,IF(County!E1014=1,2,IF(County!F1014=1,3,0)))</f>
        <v>1</v>
      </c>
      <c r="B148" s="9">
        <f>IF(County!D1014=2,1,IF(County!E1014=2,2,IF(County!F1014=2,3,0)))</f>
        <v>2</v>
      </c>
      <c r="C148" s="9">
        <f>IF(County!D1014=3,1,IF(County!E1014=3,2,IF(County!F1014=3,3,0)))</f>
        <v>0</v>
      </c>
      <c r="D148" s="9">
        <v>4</v>
      </c>
      <c r="E148" s="9" t="str">
        <f>County!A1014</f>
        <v>Middlesex</v>
      </c>
      <c r="F148" s="53">
        <f>MAX(County!N1014:W1014)</f>
        <v>611485</v>
      </c>
      <c r="G148" s="53">
        <f>LARGE(County!N1014:W1014,2)</f>
        <v>232739</v>
      </c>
      <c r="H148" s="53"/>
      <c r="I148" s="53">
        <f>County!C1014-F148-G148-H148</f>
        <v>5353</v>
      </c>
      <c r="J148" s="53">
        <f>County!BF1018</f>
        <v>25025</v>
      </c>
    </row>
    <row r="149" spans="1:17" x14ac:dyDescent="0.2">
      <c r="A149" s="9">
        <f>IF(County!D1015=1,1,IF(County!E1015=1,2,IF(County!F1015=1,3,0)))</f>
        <v>1</v>
      </c>
      <c r="B149" s="9">
        <f>IF(County!D1015=2,1,IF(County!E1015=2,2,IF(County!F1015=2,3,0)))</f>
        <v>2</v>
      </c>
      <c r="C149" s="9">
        <f>IF(County!D1015=3,1,IF(County!E1015=3,2,IF(County!F1015=3,3,0)))</f>
        <v>0</v>
      </c>
      <c r="D149" s="9">
        <v>4</v>
      </c>
      <c r="E149" s="9" t="str">
        <f>County!A1015</f>
        <v>Nantucket</v>
      </c>
      <c r="F149" s="53">
        <f>MAX(County!N1015:W1015)</f>
        <v>5132</v>
      </c>
      <c r="G149" s="53">
        <f>LARGE(County!N1015:W1015,2)</f>
        <v>2034</v>
      </c>
      <c r="H149" s="53"/>
      <c r="I149" s="53">
        <f>County!C1015-F149-G149-H149</f>
        <v>28</v>
      </c>
      <c r="J149" s="53">
        <f>County!BF1019</f>
        <v>25027</v>
      </c>
    </row>
    <row r="150" spans="1:17" x14ac:dyDescent="0.2">
      <c r="A150" s="9">
        <f>IF(County!D1016=1,1,IF(County!E1016=1,2,IF(County!F1016=1,3,0)))</f>
        <v>1</v>
      </c>
      <c r="B150" s="9">
        <f>IF(County!D1016=2,1,IF(County!E1016=2,2,IF(County!F1016=2,3,0)))</f>
        <v>2</v>
      </c>
      <c r="C150" s="9">
        <f>IF(County!D1016=3,1,IF(County!E1016=3,2,IF(County!F1016=3,3,0)))</f>
        <v>0</v>
      </c>
      <c r="D150" s="9">
        <v>4</v>
      </c>
      <c r="E150" s="9" t="str">
        <f>County!A1016</f>
        <v>Norfolk</v>
      </c>
      <c r="F150" s="53">
        <f>MAX(County!N1016:W1016)</f>
        <v>265210</v>
      </c>
      <c r="G150" s="53">
        <f>LARGE(County!N1016:W1016,2)</f>
        <v>133047</v>
      </c>
      <c r="H150" s="53"/>
      <c r="I150" s="53">
        <f>County!C1016-F150-G150-H150</f>
        <v>2414</v>
      </c>
      <c r="J150" s="9"/>
    </row>
    <row r="151" spans="1:17" x14ac:dyDescent="0.2">
      <c r="A151" s="9">
        <f>IF(County!D1017=1,1,IF(County!E1017=1,2,IF(County!F1017=1,3,0)))</f>
        <v>1</v>
      </c>
      <c r="B151" s="9">
        <f>IF(County!D1017=2,1,IF(County!E1017=2,2,IF(County!F1017=2,3,0)))</f>
        <v>2</v>
      </c>
      <c r="C151" s="9">
        <f>IF(County!D1017=3,1,IF(County!E1017=3,2,IF(County!F1017=3,3,0)))</f>
        <v>0</v>
      </c>
      <c r="D151" s="9">
        <v>4</v>
      </c>
      <c r="E151" s="9" t="str">
        <f>County!A1017</f>
        <v>Plymouth</v>
      </c>
      <c r="F151" s="53">
        <f>MAX(County!N1017:W1017)</f>
        <v>170532</v>
      </c>
      <c r="G151" s="53">
        <f>LARGE(County!N1017:W1017,2)</f>
        <v>124084</v>
      </c>
      <c r="H151" s="53"/>
      <c r="I151" s="53">
        <f>County!C1017-F151-G151-H151</f>
        <v>2109</v>
      </c>
    </row>
    <row r="152" spans="1:17" x14ac:dyDescent="0.2">
      <c r="A152" s="9">
        <f>IF(County!D1018=1,1,IF(County!E1018=1,2,IF(County!F1018=1,3,0)))</f>
        <v>1</v>
      </c>
      <c r="B152" s="9">
        <f>IF(County!D1018=2,1,IF(County!E1018=2,2,IF(County!F1018=2,3,0)))</f>
        <v>2</v>
      </c>
      <c r="C152" s="9">
        <f>IF(County!D1018=3,1,IF(County!E1018=3,2,IF(County!F1018=3,3,0)))</f>
        <v>0</v>
      </c>
      <c r="D152" s="9">
        <v>4</v>
      </c>
      <c r="E152" s="9" t="str">
        <f>County!A1018</f>
        <v>Suffolk</v>
      </c>
      <c r="F152" s="53">
        <f>MAX(County!N1018:W1018)</f>
        <v>266117</v>
      </c>
      <c r="G152" s="53">
        <f>LARGE(County!N1018:W1018,2)</f>
        <v>58982</v>
      </c>
      <c r="H152" s="53"/>
      <c r="I152" s="53">
        <f>County!C1018-F152-G152-H152</f>
        <v>1561</v>
      </c>
    </row>
    <row r="153" spans="1:17" x14ac:dyDescent="0.2">
      <c r="A153" s="9">
        <f>IF(County!D1019=1,1,IF(County!E1019=1,2,IF(County!F1019=1,3,0)))</f>
        <v>1</v>
      </c>
      <c r="B153" s="9">
        <f>IF(County!D1019=2,1,IF(County!E1019=2,2,IF(County!F1019=2,3,0)))</f>
        <v>2</v>
      </c>
      <c r="C153" s="9">
        <f>IF(County!D1019=3,1,IF(County!E1019=3,2,IF(County!F1019=3,3,0)))</f>
        <v>0</v>
      </c>
      <c r="D153" s="9">
        <v>4</v>
      </c>
      <c r="E153" s="9" t="str">
        <f>County!A1019</f>
        <v>Worcester</v>
      </c>
      <c r="F153" s="53">
        <f>MAX(County!N1019:W1019)</f>
        <v>247805</v>
      </c>
      <c r="G153" s="53">
        <f>LARGE(County!N1019:W1019,2)</f>
        <v>171613</v>
      </c>
      <c r="H153" s="53"/>
      <c r="I153" s="53">
        <f>County!C1019-F153-G153-H153</f>
        <v>5767</v>
      </c>
    </row>
    <row r="154" spans="1:17" x14ac:dyDescent="0.2">
      <c r="A154" s="9"/>
      <c r="B154" s="9"/>
      <c r="C154" s="9"/>
      <c r="D154" s="9"/>
      <c r="E154" s="9"/>
      <c r="F154" s="53"/>
      <c r="G154" s="53"/>
      <c r="H154" s="53"/>
      <c r="I154" s="53"/>
    </row>
    <row r="161" spans="1:17" x14ac:dyDescent="0.2">
      <c r="J161" s="9" t="s">
        <v>1904</v>
      </c>
      <c r="K161" s="9" t="str">
        <f>E166</f>
        <v>Belknap</v>
      </c>
      <c r="L161" s="9" t="str">
        <f>E167</f>
        <v>Carroll</v>
      </c>
      <c r="M161" s="9" t="str">
        <f>E168</f>
        <v>Cheshire</v>
      </c>
      <c r="N161" s="9" t="str">
        <f>E169</f>
        <v>Coos</v>
      </c>
      <c r="O161" s="9" t="str">
        <f>E170</f>
        <v>Grafton</v>
      </c>
      <c r="P161" s="9" t="str">
        <f>E171</f>
        <v>Hillsborough</v>
      </c>
      <c r="Q161" t="str">
        <f>E172</f>
        <v>Merrimack</v>
      </c>
    </row>
    <row r="162" spans="1:17" x14ac:dyDescent="0.2">
      <c r="J162" s="53">
        <f>County!BF1433</f>
        <v>33001</v>
      </c>
      <c r="K162" s="9"/>
      <c r="L162" s="9"/>
      <c r="M162" s="9"/>
      <c r="N162" s="9"/>
      <c r="O162" s="9"/>
      <c r="P162" s="9"/>
      <c r="Q162" s="9"/>
    </row>
    <row r="163" spans="1:17" x14ac:dyDescent="0.2">
      <c r="J163" s="53">
        <f>County!BF1434</f>
        <v>33003</v>
      </c>
      <c r="K163" s="9"/>
      <c r="L163" s="9"/>
      <c r="M163" s="9"/>
      <c r="N163" s="9"/>
      <c r="O163" s="9"/>
      <c r="P163" s="9"/>
      <c r="Q163" s="9"/>
    </row>
    <row r="164" spans="1:17" x14ac:dyDescent="0.2">
      <c r="A164" s="52" t="s">
        <v>941</v>
      </c>
      <c r="J164" s="53">
        <f>County!BF1435</f>
        <v>33005</v>
      </c>
      <c r="K164" s="9"/>
      <c r="L164" s="9"/>
      <c r="M164" s="9"/>
      <c r="N164" s="9"/>
      <c r="O164" s="9"/>
      <c r="P164" s="9"/>
      <c r="Q164" s="9"/>
    </row>
    <row r="165" spans="1:17" x14ac:dyDescent="0.2">
      <c r="A165" s="9">
        <v>1</v>
      </c>
      <c r="B165" s="9">
        <v>2</v>
      </c>
      <c r="C165" s="9">
        <v>3</v>
      </c>
      <c r="D165" s="9">
        <v>4</v>
      </c>
      <c r="E165" s="9" t="s">
        <v>1447</v>
      </c>
      <c r="F165" s="53" t="s">
        <v>2039</v>
      </c>
      <c r="G165" s="53" t="s">
        <v>2199</v>
      </c>
      <c r="H165" s="53" t="s">
        <v>2200</v>
      </c>
      <c r="I165" s="53" t="s">
        <v>1839</v>
      </c>
      <c r="J165" s="53">
        <f>County!BF1436</f>
        <v>33007</v>
      </c>
      <c r="K165" s="9"/>
      <c r="L165" s="9"/>
      <c r="M165" s="9"/>
      <c r="N165" s="9"/>
      <c r="O165" s="9"/>
      <c r="P165" s="9"/>
      <c r="Q165" s="9"/>
    </row>
    <row r="166" spans="1:17" x14ac:dyDescent="0.2">
      <c r="A166" s="9">
        <f>IF(County!D1433=1,1,IF(County!E1433=1,2,IF(County!F1433=1,3,0)))</f>
        <v>1</v>
      </c>
      <c r="B166" s="9">
        <f>IF(County!D1433=2,1,IF(County!E1433=2,2,IF(County!F1433=2,3,0)))</f>
        <v>2</v>
      </c>
      <c r="C166" s="9">
        <f>IF(County!D1433=3,1,IF(County!E1433=3,2,IF(County!F1433=3,3,0)))</f>
        <v>0</v>
      </c>
      <c r="D166" s="9">
        <v>4</v>
      </c>
      <c r="E166" s="9" t="str">
        <f>County!A1433</f>
        <v>Belknap</v>
      </c>
      <c r="F166" s="53">
        <f>MAX(County!N1433:W1433)</f>
        <v>18704</v>
      </c>
      <c r="G166" s="53">
        <f>LARGE(County!N1433:W1433,2)</f>
        <v>18536</v>
      </c>
      <c r="H166" s="53"/>
      <c r="I166" s="53">
        <f>County!C1433-F166-G166-H166</f>
        <v>811</v>
      </c>
      <c r="J166" s="53">
        <f>County!BF1437</f>
        <v>33009</v>
      </c>
      <c r="K166" s="9"/>
      <c r="L166" s="9"/>
      <c r="M166" s="9"/>
      <c r="N166" s="9"/>
      <c r="O166" s="9"/>
      <c r="P166" s="9"/>
      <c r="Q166" s="9"/>
    </row>
    <row r="167" spans="1:17" x14ac:dyDescent="0.2">
      <c r="A167" s="9">
        <f>IF(County!D1434=1,1,IF(County!E1434=1,2,IF(County!F1434=1,3,0)))</f>
        <v>1</v>
      </c>
      <c r="B167" s="9">
        <f>IF(County!D1434=2,1,IF(County!E1434=2,2,IF(County!F1434=2,3,0)))</f>
        <v>2</v>
      </c>
      <c r="C167" s="9">
        <f>IF(County!D1434=3,1,IF(County!E1434=3,2,IF(County!F1434=3,3,0)))</f>
        <v>0</v>
      </c>
      <c r="D167" s="9">
        <v>4</v>
      </c>
      <c r="E167" s="9" t="str">
        <f>County!A1434</f>
        <v>Carroll</v>
      </c>
      <c r="F167" s="53">
        <f>MAX(County!N1434:W1434)</f>
        <v>17670</v>
      </c>
      <c r="G167" s="53">
        <f>LARGE(County!N1434:W1434,2)</f>
        <v>14694</v>
      </c>
      <c r="H167" s="53"/>
      <c r="I167" s="53">
        <f>County!C1434-F167-G167-H167</f>
        <v>594</v>
      </c>
      <c r="J167" s="53">
        <f>County!BF1438</f>
        <v>33011</v>
      </c>
      <c r="K167" s="9"/>
      <c r="L167" s="9"/>
      <c r="M167" s="9"/>
      <c r="N167" s="9"/>
      <c r="O167" s="9"/>
      <c r="P167" s="9"/>
      <c r="Q167" s="9"/>
    </row>
    <row r="168" spans="1:17" x14ac:dyDescent="0.2">
      <c r="A168" s="9">
        <f>IF(County!D1435=1,1,IF(County!E1435=1,2,IF(County!F1435=1,3,0)))</f>
        <v>1</v>
      </c>
      <c r="B168" s="9">
        <f>IF(County!D1435=2,1,IF(County!E1435=2,2,IF(County!F1435=2,3,0)))</f>
        <v>2</v>
      </c>
      <c r="C168" s="9">
        <f>IF(County!D1435=3,1,IF(County!E1435=3,2,IF(County!F1435=3,3,0)))</f>
        <v>0</v>
      </c>
      <c r="D168" s="9">
        <v>4</v>
      </c>
      <c r="E168" s="9" t="str">
        <f>County!A1435</f>
        <v>Cheshire</v>
      </c>
      <c r="F168" s="53">
        <f>MAX(County!N1435:W1435)</f>
        <v>26750</v>
      </c>
      <c r="G168" s="53">
        <f>LARGE(County!N1435:W1435,2)</f>
        <v>15690</v>
      </c>
      <c r="H168" s="53"/>
      <c r="I168" s="53">
        <f>County!C1435-F168-G168-H168</f>
        <v>1155</v>
      </c>
      <c r="J168" s="53">
        <f>County!BF1439</f>
        <v>33013</v>
      </c>
      <c r="K168" s="9"/>
      <c r="L168" s="9"/>
      <c r="M168" s="9"/>
      <c r="N168" s="9"/>
      <c r="O168" s="9"/>
      <c r="P168" s="9"/>
      <c r="Q168" s="9"/>
    </row>
    <row r="169" spans="1:17" x14ac:dyDescent="0.2">
      <c r="A169" s="9">
        <f>IF(County!D1436=1,1,IF(County!E1436=1,2,IF(County!F1436=1,3,0)))</f>
        <v>1</v>
      </c>
      <c r="B169" s="9">
        <f>IF(County!D1436=2,1,IF(County!E1436=2,2,IF(County!F1436=2,3,0)))</f>
        <v>2</v>
      </c>
      <c r="C169" s="9">
        <f>IF(County!D1436=3,1,IF(County!E1436=3,2,IF(County!F1436=3,3,0)))</f>
        <v>0</v>
      </c>
      <c r="D169" s="9">
        <v>4</v>
      </c>
      <c r="E169" s="9" t="str">
        <f>County!A1436</f>
        <v>Coos</v>
      </c>
      <c r="F169" s="53">
        <f>MAX(County!N1436:W1436)</f>
        <v>8752</v>
      </c>
      <c r="G169" s="53">
        <f>LARGE(County!N1436:W1436,2)</f>
        <v>7222</v>
      </c>
      <c r="H169" s="53"/>
      <c r="I169" s="53">
        <f>County!C1436-F169-G169-H169</f>
        <v>362</v>
      </c>
      <c r="J169" s="53">
        <f>County!BF1440</f>
        <v>33015</v>
      </c>
      <c r="K169" s="9"/>
      <c r="L169" s="9"/>
      <c r="M169" s="9"/>
      <c r="N169" s="9"/>
      <c r="O169" s="9"/>
      <c r="P169" s="9"/>
      <c r="Q169" s="9"/>
    </row>
    <row r="170" spans="1:17" x14ac:dyDescent="0.2">
      <c r="A170" s="9">
        <f>IF(County!D1437=1,1,IF(County!E1437=1,2,IF(County!F1437=1,3,0)))</f>
        <v>1</v>
      </c>
      <c r="B170" s="9">
        <f>IF(County!D1437=2,1,IF(County!E1437=2,2,IF(County!F1437=2,3,0)))</f>
        <v>2</v>
      </c>
      <c r="C170" s="9">
        <f>IF(County!D1437=3,1,IF(County!E1437=3,2,IF(County!F1437=3,3,0)))</f>
        <v>0</v>
      </c>
      <c r="D170" s="9">
        <v>4</v>
      </c>
      <c r="E170" s="9" t="str">
        <f>County!A1437</f>
        <v>Grafton</v>
      </c>
      <c r="F170" s="53">
        <f>MAX(County!N1437:W1437)</f>
        <v>34043</v>
      </c>
      <c r="G170" s="53">
        <f>LARGE(County!N1437:W1437,2)</f>
        <v>18092</v>
      </c>
      <c r="H170" s="53"/>
      <c r="I170" s="53">
        <f>County!C1437-F170-G170-H170</f>
        <v>1251</v>
      </c>
      <c r="J170" s="53">
        <f>County!BF1441</f>
        <v>33017</v>
      </c>
      <c r="K170" s="9"/>
      <c r="L170" s="9"/>
      <c r="M170" s="9"/>
      <c r="N170" s="9"/>
      <c r="O170" s="9"/>
      <c r="P170" s="9"/>
      <c r="Q170" s="9"/>
    </row>
    <row r="171" spans="1:17" x14ac:dyDescent="0.2">
      <c r="A171" s="9">
        <f>IF(County!D1438=1,1,IF(County!E1438=1,2,IF(County!F1438=1,3,0)))</f>
        <v>1</v>
      </c>
      <c r="B171" s="9">
        <f>IF(County!D1438=2,1,IF(County!E1438=2,2,IF(County!F1438=2,3,0)))</f>
        <v>2</v>
      </c>
      <c r="C171" s="9">
        <f>IF(County!D1438=3,1,IF(County!E1438=3,2,IF(County!F1438=3,3,0)))</f>
        <v>0</v>
      </c>
      <c r="D171" s="9">
        <v>4</v>
      </c>
      <c r="E171" s="9" t="str">
        <f>County!A1438</f>
        <v>Hillsborough</v>
      </c>
      <c r="F171" s="53">
        <f>MAX(County!N1438:W1438)</f>
        <v>129100</v>
      </c>
      <c r="G171" s="53">
        <f>LARGE(County!N1438:W1438,2)</f>
        <v>93607</v>
      </c>
      <c r="H171" s="53"/>
      <c r="I171" s="53">
        <f>County!C1438-F171-G171-H171</f>
        <v>5767</v>
      </c>
      <c r="J171" s="53">
        <f>County!BF1442</f>
        <v>33019</v>
      </c>
      <c r="K171" s="9"/>
      <c r="L171" s="9"/>
      <c r="M171" s="9"/>
      <c r="N171" s="9"/>
      <c r="O171" s="9"/>
      <c r="P171" s="9"/>
      <c r="Q171" s="9"/>
    </row>
    <row r="172" spans="1:17" x14ac:dyDescent="0.2">
      <c r="A172" s="9">
        <f>IF(County!D1439=1,1,IF(County!E1439=1,2,IF(County!F1439=1,3,0)))</f>
        <v>1</v>
      </c>
      <c r="B172" s="9">
        <f>IF(County!D1439=2,1,IF(County!E1439=2,2,IF(County!F1439=2,3,0)))</f>
        <v>2</v>
      </c>
      <c r="C172" s="9">
        <f>IF(County!D1439=3,1,IF(County!E1439=3,2,IF(County!F1439=3,3,0)))</f>
        <v>0</v>
      </c>
      <c r="D172" s="9">
        <v>4</v>
      </c>
      <c r="E172" s="9" t="str">
        <f>County!A1439</f>
        <v>Merrimack</v>
      </c>
      <c r="F172" s="53">
        <f>MAX(County!N1439:W1439)</f>
        <v>52343</v>
      </c>
      <c r="G172" s="53">
        <f>LARGE(County!N1439:W1439,2)</f>
        <v>34687</v>
      </c>
      <c r="H172" s="53"/>
      <c r="I172" s="53">
        <f>County!C1439-F172-G172-H172</f>
        <v>2083</v>
      </c>
      <c r="J172" s="53"/>
      <c r="K172" s="9"/>
      <c r="L172" s="9"/>
      <c r="M172" s="9"/>
      <c r="N172" s="9"/>
      <c r="O172" s="9"/>
      <c r="P172" s="9"/>
      <c r="Q172" s="9"/>
    </row>
    <row r="173" spans="1:17" x14ac:dyDescent="0.2">
      <c r="A173" s="9">
        <f>IF(County!D1440=1,1,IF(County!E1440=1,2,IF(County!F1440=1,3,0)))</f>
        <v>1</v>
      </c>
      <c r="B173" s="9">
        <f>IF(County!D1440=2,1,IF(County!E1440=2,2,IF(County!F1440=2,3,0)))</f>
        <v>2</v>
      </c>
      <c r="C173" s="9">
        <f>IF(County!D1440=3,1,IF(County!E1440=3,2,IF(County!F1440=3,3,0)))</f>
        <v>0</v>
      </c>
      <c r="D173" s="9">
        <v>4</v>
      </c>
      <c r="E173" s="9" t="str">
        <f>County!A1440</f>
        <v>Rockingham</v>
      </c>
      <c r="F173" s="53">
        <f>MAX(County!N1440:W1440)</f>
        <v>105818</v>
      </c>
      <c r="G173" s="53">
        <f>LARGE(County!N1440:W1440,2)</f>
        <v>86937</v>
      </c>
      <c r="H173" s="53"/>
      <c r="I173" s="53">
        <f>County!C1440-F173-G173-H173</f>
        <v>4206</v>
      </c>
      <c r="J173" s="53"/>
      <c r="K173" t="str">
        <f>E173</f>
        <v>Rockingham</v>
      </c>
      <c r="L173" t="str">
        <f>E174</f>
        <v>Strafford</v>
      </c>
      <c r="M173" t="str">
        <f>E175</f>
        <v>Sullivan</v>
      </c>
    </row>
    <row r="174" spans="1:17" x14ac:dyDescent="0.2">
      <c r="A174" s="9">
        <f>IF(County!D1441=1,1,IF(County!E1441=1,2,IF(County!F1441=1,3,0)))</f>
        <v>1</v>
      </c>
      <c r="B174" s="9">
        <f>IF(County!D1441=2,1,IF(County!E1441=2,2,IF(County!F1441=2,3,0)))</f>
        <v>2</v>
      </c>
      <c r="C174" s="9">
        <f>IF(County!D1441=3,1,IF(County!E1441=3,2,IF(County!F1441=3,3,0)))</f>
        <v>0</v>
      </c>
      <c r="D174" s="9">
        <v>4</v>
      </c>
      <c r="E174" s="9" t="str">
        <f>County!A1441</f>
        <v>Strafford</v>
      </c>
      <c r="F174" s="53">
        <f>MAX(County!N1441:W1441)</f>
        <v>44415</v>
      </c>
      <c r="G174" s="53">
        <f>LARGE(County!N1441:W1441,2)</f>
        <v>26465</v>
      </c>
      <c r="H174" s="53"/>
      <c r="I174" s="53">
        <f>County!C1441-F174-G174-H174</f>
        <v>2008</v>
      </c>
      <c r="J174" s="53"/>
    </row>
    <row r="175" spans="1:17" x14ac:dyDescent="0.2">
      <c r="A175" s="9">
        <f>IF(County!D1442=1,1,IF(County!E1442=1,2,IF(County!F1442=1,3,0)))</f>
        <v>1</v>
      </c>
      <c r="B175" s="9">
        <f>IF(County!D1442=2,1,IF(County!E1442=2,2,IF(County!F1442=2,3,0)))</f>
        <v>2</v>
      </c>
      <c r="C175" s="9">
        <f>IF(County!D1442=3,1,IF(County!E1442=3,2,IF(County!F1442=3,3,0)))</f>
        <v>0</v>
      </c>
      <c r="D175" s="9">
        <v>4</v>
      </c>
      <c r="E175" s="9" t="str">
        <f>County!A1442</f>
        <v>Sullivan</v>
      </c>
      <c r="F175" s="53">
        <f>MAX(County!N1442:W1442)</f>
        <v>13183</v>
      </c>
      <c r="G175" s="53">
        <f>LARGE(County!N1442:W1442,2)</f>
        <v>10299</v>
      </c>
      <c r="H175" s="53"/>
      <c r="I175" s="53">
        <f>County!C1442-F175-G175-H175</f>
        <v>670</v>
      </c>
      <c r="J175" s="53"/>
    </row>
    <row r="176" spans="1:17" x14ac:dyDescent="0.2">
      <c r="A176" s="9"/>
      <c r="B176" s="9"/>
      <c r="C176" s="9"/>
      <c r="D176" s="9"/>
      <c r="E176" s="9"/>
      <c r="F176" s="53"/>
      <c r="G176" s="53"/>
      <c r="H176" s="53"/>
      <c r="I176" s="53"/>
      <c r="J176" s="9"/>
    </row>
    <row r="177" spans="1:17" x14ac:dyDescent="0.2">
      <c r="A177" s="9"/>
      <c r="B177" s="9"/>
      <c r="C177" s="9"/>
      <c r="D177" s="9"/>
      <c r="E177" s="9"/>
      <c r="F177" s="53"/>
      <c r="G177" s="53"/>
      <c r="H177" s="53"/>
      <c r="I177" s="53"/>
    </row>
    <row r="178" spans="1:17" x14ac:dyDescent="0.2">
      <c r="A178" s="9"/>
      <c r="B178" s="9"/>
      <c r="C178" s="9"/>
      <c r="D178" s="9"/>
      <c r="E178" s="9"/>
      <c r="F178" s="53"/>
      <c r="G178" s="53"/>
      <c r="H178" s="53"/>
      <c r="I178" s="53"/>
    </row>
    <row r="179" spans="1:17" x14ac:dyDescent="0.2">
      <c r="A179" s="9"/>
      <c r="B179" s="9"/>
      <c r="C179" s="9"/>
      <c r="D179" s="9"/>
      <c r="E179" s="9"/>
      <c r="F179" s="53"/>
      <c r="G179" s="53"/>
      <c r="H179" s="53"/>
      <c r="I179" s="53"/>
    </row>
    <row r="180" spans="1:17" x14ac:dyDescent="0.2">
      <c r="A180" s="9"/>
      <c r="B180" s="9"/>
      <c r="C180" s="9"/>
      <c r="D180" s="9"/>
      <c r="E180" s="9"/>
      <c r="F180" s="53"/>
      <c r="G180" s="53"/>
      <c r="H180" s="53"/>
      <c r="I180" s="53"/>
    </row>
    <row r="187" spans="1:17" x14ac:dyDescent="0.2">
      <c r="J187" s="9" t="s">
        <v>1904</v>
      </c>
      <c r="K187" s="9" t="str">
        <f>E192</f>
        <v>Bristol</v>
      </c>
      <c r="L187" s="9" t="str">
        <f>E193</f>
        <v>Kent</v>
      </c>
      <c r="M187" s="9" t="str">
        <f>E194</f>
        <v>Newport</v>
      </c>
      <c r="N187" s="9" t="str">
        <f>E195</f>
        <v>Providence</v>
      </c>
      <c r="O187" s="9" t="str">
        <f>E196</f>
        <v>Federal</v>
      </c>
      <c r="P187" s="9"/>
    </row>
    <row r="188" spans="1:17" x14ac:dyDescent="0.2">
      <c r="J188" s="53">
        <f>County!BF1722</f>
        <v>44001</v>
      </c>
      <c r="K188" s="9"/>
      <c r="L188" s="9"/>
      <c r="M188" s="9"/>
      <c r="N188" s="9"/>
      <c r="O188" s="9"/>
      <c r="P188" s="9"/>
      <c r="Q188" s="9"/>
    </row>
    <row r="189" spans="1:17" x14ac:dyDescent="0.2">
      <c r="J189" s="53">
        <f>County!BF1723</f>
        <v>44003</v>
      </c>
      <c r="K189" s="9"/>
      <c r="L189" s="9"/>
      <c r="M189" s="9"/>
      <c r="N189" s="9"/>
      <c r="O189" s="9"/>
      <c r="P189" s="9"/>
      <c r="Q189" s="9"/>
    </row>
    <row r="190" spans="1:17" x14ac:dyDescent="0.2">
      <c r="A190" s="52" t="s">
        <v>1449</v>
      </c>
      <c r="J190" s="53">
        <f>County!BF1724</f>
        <v>44005</v>
      </c>
      <c r="K190" s="9"/>
      <c r="L190" s="9"/>
      <c r="M190" s="9"/>
      <c r="N190" s="9"/>
      <c r="O190" s="9"/>
      <c r="P190" s="9"/>
      <c r="Q190" s="9"/>
    </row>
    <row r="191" spans="1:17" x14ac:dyDescent="0.2">
      <c r="A191" s="9">
        <v>1</v>
      </c>
      <c r="B191" s="9">
        <v>2</v>
      </c>
      <c r="C191" s="9">
        <v>3</v>
      </c>
      <c r="D191" s="9">
        <v>4</v>
      </c>
      <c r="E191" s="9" t="s">
        <v>1447</v>
      </c>
      <c r="F191" s="53" t="s">
        <v>2039</v>
      </c>
      <c r="G191" s="53" t="s">
        <v>2199</v>
      </c>
      <c r="H191" s="53" t="s">
        <v>2200</v>
      </c>
      <c r="I191" s="53" t="s">
        <v>1839</v>
      </c>
      <c r="J191" s="53">
        <f>County!BF1725</f>
        <v>44007</v>
      </c>
      <c r="K191" s="9"/>
      <c r="L191" s="9"/>
      <c r="M191" s="9"/>
      <c r="N191" s="9"/>
      <c r="O191" s="9"/>
      <c r="P191" s="9"/>
      <c r="Q191" s="9"/>
    </row>
    <row r="192" spans="1:17" x14ac:dyDescent="0.2">
      <c r="A192" s="9">
        <f>IF(County!D1722=1,1,IF(County!E1722=1,2,IF(County!F1722=1,3,0)))</f>
        <v>1</v>
      </c>
      <c r="B192" s="9">
        <f>IF(County!D1722=2,1,IF(County!E1722=2,2,IF(County!F1722=2,3,0)))</f>
        <v>2</v>
      </c>
      <c r="C192" s="9">
        <f>IF(County!D1722=3,1,IF(County!E1722=3,2,IF(County!F1722=3,3,0)))</f>
        <v>0</v>
      </c>
      <c r="D192" s="9">
        <v>4</v>
      </c>
      <c r="E192" s="9" t="str">
        <f>County!A1722</f>
        <v>Bristol</v>
      </c>
      <c r="F192" s="53">
        <f>MAX(County!N1722:W1722)</f>
        <v>19106</v>
      </c>
      <c r="G192" s="53">
        <f>LARGE(County!N1722:W1722,2)</f>
        <v>8213</v>
      </c>
      <c r="H192" s="53"/>
      <c r="I192" s="53">
        <f>County!C1722-F192-G192-H192</f>
        <v>40</v>
      </c>
      <c r="J192" s="53">
        <f>County!BF1727</f>
        <v>44099</v>
      </c>
      <c r="K192" s="9"/>
      <c r="L192" s="9"/>
      <c r="M192" s="9"/>
      <c r="N192" s="9"/>
      <c r="O192" s="9"/>
      <c r="P192" s="9"/>
      <c r="Q192" s="9"/>
    </row>
    <row r="193" spans="1:17" x14ac:dyDescent="0.2">
      <c r="A193" s="9">
        <f>IF(County!D1723=1,1,IF(County!E1723=1,2,IF(County!F1723=1,3,0)))</f>
        <v>1</v>
      </c>
      <c r="B193" s="9">
        <f>IF(County!D1723=2,1,IF(County!E1723=2,2,IF(County!F1723=2,3,0)))</f>
        <v>2</v>
      </c>
      <c r="C193" s="9">
        <f>IF(County!D1723=3,1,IF(County!E1723=3,2,IF(County!F1723=3,3,0)))</f>
        <v>0</v>
      </c>
      <c r="D193" s="9">
        <v>4</v>
      </c>
      <c r="E193" s="9" t="str">
        <f>County!A1723</f>
        <v>Kent</v>
      </c>
      <c r="F193" s="53">
        <f>MAX(County!N1723:W1723)</f>
        <v>54770</v>
      </c>
      <c r="G193" s="53">
        <f>LARGE(County!N1723:W1723,2)</f>
        <v>35255</v>
      </c>
      <c r="H193" s="53"/>
      <c r="I193" s="53">
        <f>County!C1723-F193-G193-H193</f>
        <v>100</v>
      </c>
      <c r="J193" s="53"/>
      <c r="K193" s="9"/>
      <c r="L193" s="9"/>
      <c r="M193" s="9"/>
      <c r="N193" s="9"/>
      <c r="O193" s="9"/>
      <c r="P193" s="9"/>
      <c r="Q193" s="9"/>
    </row>
    <row r="194" spans="1:17" x14ac:dyDescent="0.2">
      <c r="A194" s="9">
        <f>IF(County!D1724=1,1,IF(County!E1724=1,2,IF(County!F1724=1,3,0)))</f>
        <v>1</v>
      </c>
      <c r="B194" s="9">
        <f>IF(County!D1724=2,1,IF(County!E1724=2,2,IF(County!F1724=2,3,0)))</f>
        <v>2</v>
      </c>
      <c r="C194" s="9">
        <f>IF(County!D1724=3,1,IF(County!E1724=3,2,IF(County!F1724=3,3,0)))</f>
        <v>0</v>
      </c>
      <c r="D194" s="9">
        <v>4</v>
      </c>
      <c r="E194" s="9" t="str">
        <f>County!A1724</f>
        <v>Newport</v>
      </c>
      <c r="F194" s="53">
        <f>MAX(County!N1724:W1724)</f>
        <v>30580</v>
      </c>
      <c r="G194" s="53">
        <f>LARGE(County!N1724:W1724,2)</f>
        <v>13527</v>
      </c>
      <c r="H194" s="53"/>
      <c r="I194" s="53">
        <f>County!C1724-F194-G194-H194</f>
        <v>51</v>
      </c>
      <c r="J194" s="53"/>
      <c r="K194" s="9"/>
      <c r="L194" s="9"/>
      <c r="M194" s="9"/>
      <c r="N194" s="9"/>
      <c r="O194" s="9"/>
      <c r="P194" s="9"/>
      <c r="Q194" s="9"/>
    </row>
    <row r="195" spans="1:17" x14ac:dyDescent="0.2">
      <c r="A195" s="9">
        <f>IF(County!D1725=1,1,IF(County!E1725=1,2,IF(County!F1725=1,3,0)))</f>
        <v>1</v>
      </c>
      <c r="B195" s="9">
        <f>IF(County!D1725=2,1,IF(County!E1725=2,2,IF(County!F1725=2,3,0)))</f>
        <v>2</v>
      </c>
      <c r="C195" s="9">
        <f>IF(County!D1725=3,1,IF(County!E1725=3,2,IF(County!F1725=3,3,0)))</f>
        <v>0</v>
      </c>
      <c r="D195" s="9">
        <v>4</v>
      </c>
      <c r="E195" s="9" t="str">
        <f>County!A1725</f>
        <v>Providence</v>
      </c>
      <c r="F195" s="53">
        <f>MAX(County!N1725:W1725)</f>
        <v>175783</v>
      </c>
      <c r="G195" s="53">
        <f>LARGE(County!N1725:W1725,2)</f>
        <v>81590</v>
      </c>
      <c r="H195" s="53"/>
      <c r="I195" s="53">
        <f>County!C1725-F195-G195-H195</f>
        <v>538</v>
      </c>
      <c r="J195" s="53"/>
      <c r="K195" s="9"/>
      <c r="L195" s="9"/>
      <c r="M195" s="9"/>
      <c r="N195" s="9"/>
      <c r="O195" s="9"/>
      <c r="P195" s="9"/>
      <c r="Q195" s="9"/>
    </row>
    <row r="196" spans="1:17" x14ac:dyDescent="0.2">
      <c r="A196" s="9">
        <f>IF(County!D1727=1,1,IF(County!E1727=1,2,IF(County!F1727=1,3,0)))</f>
        <v>1</v>
      </c>
      <c r="B196" s="9">
        <f>IF(County!D1727=2,1,IF(County!E1727=2,2,IF(County!F1727=2,3,0)))</f>
        <v>2</v>
      </c>
      <c r="C196" s="9">
        <f>IF(County!D1727=3,1,IF(County!E1727=3,2,IF(County!F1727=3,3,0)))</f>
        <v>0</v>
      </c>
      <c r="D196" s="9">
        <v>4</v>
      </c>
      <c r="E196" s="9" t="str">
        <f>County!A1727</f>
        <v>Federal</v>
      </c>
      <c r="F196" s="53">
        <f>MAX(County!N1727:W1727)</f>
        <v>1147</v>
      </c>
      <c r="G196" s="53">
        <f>LARGE(County!N1727:W1727,2)</f>
        <v>81</v>
      </c>
      <c r="H196" s="53"/>
      <c r="I196" s="53">
        <f>County!C1727-F196-G196-H196</f>
        <v>0</v>
      </c>
      <c r="J196" s="53"/>
      <c r="K196" s="9"/>
      <c r="L196" s="9"/>
      <c r="M196" s="9"/>
      <c r="N196" s="9"/>
      <c r="O196" s="9"/>
      <c r="P196" s="9"/>
      <c r="Q196" s="9"/>
    </row>
    <row r="197" spans="1:17" x14ac:dyDescent="0.2">
      <c r="A197" s="9"/>
      <c r="B197" s="9"/>
      <c r="C197" s="9"/>
      <c r="D197" s="9"/>
      <c r="E197" s="9"/>
      <c r="F197" s="53"/>
      <c r="G197" s="53"/>
      <c r="H197" s="53"/>
      <c r="I197" s="53"/>
      <c r="J197" s="53"/>
      <c r="K197" s="9"/>
      <c r="L197" s="9"/>
      <c r="M197" s="9"/>
      <c r="N197" s="9"/>
      <c r="O197" s="9"/>
      <c r="P197" s="9"/>
      <c r="Q197" s="9"/>
    </row>
    <row r="198" spans="1:17" x14ac:dyDescent="0.2">
      <c r="A198" s="9"/>
      <c r="B198" s="9"/>
      <c r="C198" s="9"/>
      <c r="D198" s="9"/>
      <c r="E198" s="9"/>
      <c r="F198" s="53"/>
      <c r="G198" s="53"/>
      <c r="H198" s="53"/>
      <c r="I198" s="53"/>
      <c r="J198" s="53"/>
      <c r="K198" s="9"/>
      <c r="L198" s="9"/>
      <c r="M198" s="9"/>
      <c r="N198" s="9"/>
      <c r="O198" s="9"/>
      <c r="P198" s="9"/>
      <c r="Q198" s="9"/>
    </row>
    <row r="199" spans="1:17" x14ac:dyDescent="0.2">
      <c r="A199" s="9"/>
      <c r="B199" s="9"/>
      <c r="C199" s="9"/>
      <c r="D199" s="9"/>
      <c r="E199" s="9"/>
      <c r="F199" s="53"/>
      <c r="G199" s="53"/>
      <c r="H199" s="53"/>
      <c r="I199" s="53"/>
      <c r="J199" s="53"/>
    </row>
    <row r="200" spans="1:17" x14ac:dyDescent="0.2">
      <c r="A200" s="9"/>
      <c r="B200" s="9"/>
      <c r="C200" s="9"/>
      <c r="D200" s="9"/>
      <c r="E200" s="9"/>
      <c r="F200" s="53"/>
      <c r="G200" s="53"/>
      <c r="H200" s="53"/>
      <c r="I200" s="53"/>
    </row>
    <row r="201" spans="1:17" x14ac:dyDescent="0.2">
      <c r="A201" s="9"/>
      <c r="B201" s="9"/>
      <c r="C201" s="9"/>
      <c r="D201" s="9"/>
      <c r="E201" s="9"/>
      <c r="F201" s="53"/>
      <c r="G201" s="53"/>
      <c r="H201" s="53"/>
      <c r="I201" s="53"/>
      <c r="K201" s="9"/>
      <c r="L201" s="9"/>
      <c r="M201" s="9"/>
      <c r="N201" s="9"/>
      <c r="O201" s="9"/>
      <c r="P201" s="9"/>
    </row>
    <row r="202" spans="1:17" x14ac:dyDescent="0.2">
      <c r="A202" s="9"/>
      <c r="B202" s="9"/>
      <c r="C202" s="9"/>
      <c r="D202" s="9"/>
      <c r="E202" s="9"/>
      <c r="F202" s="53"/>
      <c r="G202" s="53"/>
      <c r="H202" s="53"/>
      <c r="I202" s="53"/>
      <c r="K202" s="9"/>
      <c r="L202" s="9"/>
      <c r="M202" s="9"/>
      <c r="N202" s="9"/>
      <c r="O202" s="9"/>
      <c r="P202" s="9"/>
      <c r="Q202" s="9"/>
    </row>
    <row r="203" spans="1:17" x14ac:dyDescent="0.2">
      <c r="A203" s="9"/>
      <c r="B203" s="9"/>
      <c r="C203" s="9"/>
      <c r="D203" s="9"/>
      <c r="E203" s="9"/>
      <c r="F203" s="53"/>
      <c r="G203" s="53"/>
      <c r="H203" s="53"/>
      <c r="I203" s="53"/>
      <c r="K203" s="9"/>
      <c r="L203" s="9"/>
      <c r="M203" s="9"/>
      <c r="N203" s="9"/>
      <c r="O203" s="9"/>
      <c r="P203" s="9"/>
      <c r="Q203" s="9"/>
    </row>
    <row r="204" spans="1:17" x14ac:dyDescent="0.2">
      <c r="K204" s="9"/>
      <c r="L204" s="9"/>
      <c r="M204" s="9"/>
      <c r="N204" s="9"/>
      <c r="O204" s="9"/>
      <c r="P204" s="9"/>
      <c r="Q204" s="9"/>
    </row>
    <row r="205" spans="1:17" x14ac:dyDescent="0.2">
      <c r="K205" s="9"/>
      <c r="L205" s="9"/>
      <c r="M205" s="9"/>
      <c r="N205" s="9"/>
      <c r="O205" s="9"/>
      <c r="P205" s="9"/>
      <c r="Q205" s="9"/>
    </row>
    <row r="206" spans="1:17" x14ac:dyDescent="0.2">
      <c r="K206" s="9"/>
      <c r="L206" s="9"/>
      <c r="M206" s="9"/>
      <c r="N206" s="9"/>
      <c r="O206" s="9"/>
      <c r="P206" s="9"/>
      <c r="Q206" s="9"/>
    </row>
    <row r="207" spans="1:17" x14ac:dyDescent="0.2">
      <c r="K207" s="9"/>
      <c r="L207" s="9"/>
      <c r="M207" s="9"/>
      <c r="N207" s="9"/>
      <c r="O207" s="9"/>
      <c r="P207" s="9"/>
      <c r="Q207" s="9"/>
    </row>
    <row r="208" spans="1:17" x14ac:dyDescent="0.2">
      <c r="K208" s="9"/>
      <c r="L208" s="9"/>
      <c r="M208" s="9"/>
      <c r="N208" s="9"/>
      <c r="O208" s="9"/>
      <c r="P208" s="9"/>
      <c r="Q208" s="9"/>
    </row>
    <row r="209" spans="11:17" x14ac:dyDescent="0.2">
      <c r="K209" s="9"/>
      <c r="L209" s="9"/>
      <c r="M209" s="9"/>
      <c r="N209" s="9"/>
      <c r="O209" s="9"/>
      <c r="P209" s="9"/>
      <c r="Q209" s="9"/>
    </row>
    <row r="210" spans="11:17" x14ac:dyDescent="0.2">
      <c r="K210" s="9"/>
      <c r="L210" s="9"/>
      <c r="M210" s="9"/>
      <c r="N210" s="9"/>
      <c r="O210" s="9"/>
      <c r="P210" s="9"/>
      <c r="Q210" s="9"/>
    </row>
    <row r="211" spans="11:17" x14ac:dyDescent="0.2">
      <c r="K211" s="9"/>
      <c r="L211" s="9"/>
      <c r="M211" s="9"/>
      <c r="N211" s="9"/>
      <c r="O211" s="9"/>
      <c r="P211" s="9"/>
      <c r="Q211" s="9"/>
    </row>
    <row r="212" spans="11:17" x14ac:dyDescent="0.2">
      <c r="K212" s="9"/>
      <c r="L212" s="9"/>
      <c r="M212" s="9"/>
      <c r="N212" s="9"/>
      <c r="O212" s="9"/>
      <c r="P212" s="9"/>
      <c r="Q212" s="9"/>
    </row>
  </sheetData>
  <phoneticPr fontId="8"/>
  <pageMargins left="0.75" right="0.75" top="1" bottom="1" header="0.5" footer="0.5"/>
  <pageSetup orientation="portrait" horizontalDpi="4294967292" verticalDpi="429496729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M99"/>
  <sheetViews>
    <sheetView workbookViewId="0">
      <selection activeCell="J52" sqref="J52"/>
    </sheetView>
  </sheetViews>
  <sheetFormatPr baseColWidth="10" defaultColWidth="11.42578125" defaultRowHeight="14" x14ac:dyDescent="0.2"/>
  <cols>
    <col min="1" max="1" width="11.7109375" customWidth="1"/>
    <col min="4" max="4" width="10.7109375" style="2" customWidth="1"/>
  </cols>
  <sheetData>
    <row r="1" spans="1:39" x14ac:dyDescent="0.2">
      <c r="A1" s="52" t="s">
        <v>1650</v>
      </c>
      <c r="C1" s="2"/>
      <c r="D1"/>
    </row>
    <row r="2" spans="1:39" x14ac:dyDescent="0.2">
      <c r="A2" t="s">
        <v>2154</v>
      </c>
      <c r="B2" s="16" t="s">
        <v>1548</v>
      </c>
      <c r="C2" s="16" t="s">
        <v>419</v>
      </c>
      <c r="D2" s="25" t="s">
        <v>1706</v>
      </c>
      <c r="E2" s="60" t="s">
        <v>1529</v>
      </c>
      <c r="F2" s="60" t="s">
        <v>787</v>
      </c>
      <c r="G2" s="24" t="str">
        <f>County!N1</f>
        <v>Democratic</v>
      </c>
      <c r="H2" s="26" t="str">
        <f>County!O1</f>
        <v>Republican</v>
      </c>
      <c r="I2" s="70" t="str">
        <f>County!P1</f>
        <v>Independent</v>
      </c>
      <c r="J2" s="25" t="s">
        <v>1794</v>
      </c>
      <c r="K2" s="24"/>
      <c r="M2" s="26"/>
      <c r="O2" s="65"/>
      <c r="Q2" s="17"/>
      <c r="S2" s="17"/>
      <c r="U2" s="17"/>
      <c r="V2" s="17"/>
      <c r="W2" s="17"/>
      <c r="X2" s="193"/>
      <c r="Y2" s="194"/>
      <c r="Z2" s="194"/>
      <c r="AA2" s="17"/>
      <c r="AB2" s="193"/>
      <c r="AC2" s="194"/>
      <c r="AD2" s="194"/>
      <c r="AE2" s="17"/>
      <c r="AF2" s="1"/>
      <c r="AH2" s="1"/>
      <c r="AI2" s="1"/>
      <c r="AJ2" s="1"/>
      <c r="AK2" s="1"/>
      <c r="AM2" s="1"/>
    </row>
    <row r="3" spans="1:39" x14ac:dyDescent="0.2">
      <c r="A3" t="str">
        <f>VLOOKUP(D3,State!$J$3:$BN$36,57,FALSE)</f>
        <v>Georgia</v>
      </c>
      <c r="C3" s="60" t="str">
        <f>IF(RANK(G3,G3:J3)=1,"Dem",IF(RANK(H3,G3:J3)=1,"Rep","Ind"))</f>
        <v>Dem</v>
      </c>
      <c r="D3" s="46">
        <f>MIN(State!J$3:J$36)</f>
        <v>1.2250880844219115E-2</v>
      </c>
      <c r="E3" s="47">
        <f>VLOOKUP(A3,State!$A$3:$I$36,9,FALSE)</f>
        <v>54944</v>
      </c>
      <c r="F3" s="47">
        <f>VLOOKUP(A3,State!$A$3:$B$36,2,FALSE)</f>
        <v>4484902</v>
      </c>
      <c r="G3" s="45">
        <f>VLOOKUP(A3,State!$A$3:$L$36,12,FALSE)</f>
        <v>0.50612544042210961</v>
      </c>
      <c r="H3" s="45">
        <f>VLOOKUP(A3,State!$A$3:$N$36,14,FALSE)</f>
        <v>0.49387455957789045</v>
      </c>
      <c r="I3" s="45">
        <f>VLOOKUP(A3,State!$A$3:$P$36,16,FALSE)</f>
        <v>0</v>
      </c>
      <c r="J3" s="51">
        <f t="shared" ref="J3" si="0">1-G3-H3-I3</f>
        <v>-5.5511151231257827E-17</v>
      </c>
      <c r="K3" s="45"/>
      <c r="M3" s="45"/>
      <c r="O3" s="45"/>
    </row>
    <row r="4" spans="1:39" x14ac:dyDescent="0.2">
      <c r="A4" t="str">
        <f>VLOOKUP(D4,State!$J$3:$BN$36,57,FALSE)</f>
        <v>Michigan</v>
      </c>
      <c r="C4" s="60" t="str">
        <f t="shared" ref="C4:C12" si="1">IF(RANK(G4,G4:J4)=1,"Dem",IF(RANK(H4,G4:J4)=1,"Rep","Ind"))</f>
        <v>Dem</v>
      </c>
      <c r="D4" s="46">
        <f>SMALL(State!J$3:J$36,2)</f>
        <v>1.6850313519668886E-2</v>
      </c>
      <c r="E4" s="47">
        <f>VLOOKUP(A4,State!$A$3:$I$36,9,FALSE)</f>
        <v>92335</v>
      </c>
      <c r="F4" s="47">
        <f>VLOOKUP(A4,State!$A$3:$B$36,2,FALSE)</f>
        <v>5479720</v>
      </c>
      <c r="G4" s="45">
        <f>VLOOKUP(A4,State!$A$3:$L$36,12,FALSE)</f>
        <v>0.4990342572248217</v>
      </c>
      <c r="H4" s="45">
        <f>VLOOKUP(A4,State!$A$3:$N$36,14,FALSE)</f>
        <v>0.48218394370515283</v>
      </c>
      <c r="I4" s="45">
        <f>VLOOKUP(A4,State!$A$3:$P$36,16,FALSE)</f>
        <v>0</v>
      </c>
      <c r="J4" s="51">
        <f t="shared" ref="J4:J12" si="2">1-G4-H4-I4</f>
        <v>1.8781799070025529E-2</v>
      </c>
      <c r="K4" s="45"/>
      <c r="M4" s="45"/>
      <c r="O4" s="45"/>
    </row>
    <row r="5" spans="1:39" x14ac:dyDescent="0.2">
      <c r="A5" t="str">
        <f>VLOOKUP(D5,State!$J$3:$BN$36,57,FALSE)</f>
        <v>North Carolina</v>
      </c>
      <c r="C5" s="60" t="str">
        <f t="shared" si="1"/>
        <v>Rep</v>
      </c>
      <c r="D5" s="46">
        <f>SMALL(State!J$3:J$36,3)</f>
        <v>1.7467367750438726E-2</v>
      </c>
      <c r="E5" s="47">
        <f>VLOOKUP(A5,State!$A$3:$I$36,9,FALSE)</f>
        <v>95633</v>
      </c>
      <c r="F5" s="47">
        <f>VLOOKUP(A5,State!$A$3:$B$36,2,FALSE)</f>
        <v>5474952</v>
      </c>
      <c r="G5" s="45">
        <f>VLOOKUP(A5,State!$A$3:$L$36,12,FALSE)</f>
        <v>0.46940411532375076</v>
      </c>
      <c r="H5" s="45">
        <f>VLOOKUP(A5,State!$A$3:$N$36,14,FALSE)</f>
        <v>0.48687148307418948</v>
      </c>
      <c r="I5" s="45">
        <f>VLOOKUP(A5,State!$A$3:$P$36,16,FALSE)</f>
        <v>0</v>
      </c>
      <c r="J5" s="51">
        <f t="shared" si="2"/>
        <v>4.3724401602059815E-2</v>
      </c>
      <c r="K5" s="45"/>
      <c r="M5" s="45"/>
      <c r="O5" s="45"/>
    </row>
    <row r="6" spans="1:39" x14ac:dyDescent="0.2">
      <c r="A6" t="str">
        <f>VLOOKUP(D6,State!$J$3:$BN$36,57,FALSE)</f>
        <v>Arizona</v>
      </c>
      <c r="C6" s="60" t="str">
        <f t="shared" si="1"/>
        <v>Dem</v>
      </c>
      <c r="D6" s="46">
        <f>SMALL(State!J$3:J$36,4)</f>
        <v>2.3486901535682024E-2</v>
      </c>
      <c r="E6" s="47">
        <f>VLOOKUP(A6,State!$A$3:$I$36,9,FALSE)</f>
        <v>78806</v>
      </c>
      <c r="F6" s="47">
        <f>VLOOKUP(A6,State!$A$3:$B$36,2,FALSE)</f>
        <v>3355317</v>
      </c>
      <c r="G6" s="45">
        <f>VLOOKUP(A6,State!$A$3:$L$36,12,FALSE)</f>
        <v>0.51156626929735705</v>
      </c>
      <c r="H6" s="45">
        <f>VLOOKUP(A6,State!$A$3:$N$36,14,FALSE)</f>
        <v>0.48807936776167499</v>
      </c>
      <c r="I6" s="45">
        <f>VLOOKUP(A6,State!$A$3:$P$36,16,FALSE)</f>
        <v>0</v>
      </c>
      <c r="J6" s="51">
        <f t="shared" si="2"/>
        <v>3.5436294096796717E-4</v>
      </c>
      <c r="K6" s="45"/>
      <c r="M6" s="45"/>
      <c r="O6" s="45"/>
    </row>
    <row r="7" spans="1:39" x14ac:dyDescent="0.2">
      <c r="A7" t="str">
        <f>VLOOKUP(D7,State!$J$3:$BN$36,57,FALSE)</f>
        <v>Minnesota</v>
      </c>
      <c r="C7" s="60" t="str">
        <f t="shared" si="1"/>
        <v>Dem</v>
      </c>
      <c r="D7" s="46">
        <f>SMALL(State!J$3:J$36,5)</f>
        <v>5.2384439820599232E-2</v>
      </c>
      <c r="E7" s="47">
        <f>VLOOKUP(A7,State!$A$3:$I$36,9,FALSE)</f>
        <v>168377</v>
      </c>
      <c r="F7" s="47">
        <f>VLOOKUP(A7,State!$A$3:$B$36,2,FALSE)</f>
        <v>3214256</v>
      </c>
      <c r="G7" s="45">
        <f>VLOOKUP(A7,State!$A$3:$L$36,12,FALSE)</f>
        <v>0.48736690543628136</v>
      </c>
      <c r="H7" s="45">
        <f>VLOOKUP(A7,State!$A$3:$N$36,14,FALSE)</f>
        <v>0.43498246561568216</v>
      </c>
      <c r="I7" s="45">
        <f>VLOOKUP(A7,State!$A$3:$P$36,16,FALSE)</f>
        <v>0</v>
      </c>
      <c r="J7" s="51">
        <f t="shared" si="2"/>
        <v>7.7650628948036482E-2</v>
      </c>
      <c r="K7" s="45"/>
      <c r="M7" s="45"/>
      <c r="O7" s="45"/>
    </row>
    <row r="8" spans="1:39" x14ac:dyDescent="0.2">
      <c r="A8" t="str">
        <f>VLOOKUP(D8,State!$J$3:$BN$36,57,FALSE)</f>
        <v>New Mexico</v>
      </c>
      <c r="C8" s="60" t="str">
        <f t="shared" si="1"/>
        <v>Dem</v>
      </c>
      <c r="D8" s="46">
        <f>SMALL(State!J$3:J$36,6)</f>
        <v>6.1052923072226699E-2</v>
      </c>
      <c r="E8" s="47">
        <f>VLOOKUP(A8,State!$A$3:$I$36,9,FALSE)</f>
        <v>56000</v>
      </c>
      <c r="F8" s="47">
        <f>VLOOKUP(A8,State!$A$3:$B$36,2,FALSE)</f>
        <v>917237</v>
      </c>
      <c r="G8" s="45">
        <f>VLOOKUP(A8,State!$A$3:$L$36,12,FALSE)</f>
        <v>0.51729596603713113</v>
      </c>
      <c r="H8" s="45">
        <f>VLOOKUP(A8,State!$A$3:$N$36,14,FALSE)</f>
        <v>0.45624304296490437</v>
      </c>
      <c r="I8" s="45">
        <f>VLOOKUP(A8,State!$A$3:$P$36,16,FALSE)</f>
        <v>0</v>
      </c>
      <c r="J8" s="51">
        <f t="shared" si="2"/>
        <v>2.6460990997964506E-2</v>
      </c>
      <c r="K8" s="45"/>
      <c r="M8" s="45"/>
      <c r="O8" s="45"/>
    </row>
    <row r="9" spans="1:39" x14ac:dyDescent="0.2">
      <c r="A9" t="str">
        <f>VLOOKUP(D9,State!$J$3:$BN$36,57,FALSE)</f>
        <v>Iowa</v>
      </c>
      <c r="C9" s="60" t="str">
        <f t="shared" si="1"/>
        <v>Rep</v>
      </c>
      <c r="D9" s="46">
        <f>SMALL(State!J$3:J$36,7)</f>
        <v>6.587878657373844E-2</v>
      </c>
      <c r="E9" s="47">
        <f>VLOOKUP(A9,State!$A$3:$I$36,9,FALSE)</f>
        <v>110138</v>
      </c>
      <c r="F9" s="47">
        <f>VLOOKUP(A9,State!$A$3:$B$36,2,FALSE)</f>
        <v>1671828</v>
      </c>
      <c r="G9" s="45">
        <f>VLOOKUP(A9,State!$A$3:$L$36,12,FALSE)</f>
        <v>0.45151714171553531</v>
      </c>
      <c r="H9" s="45">
        <f>VLOOKUP(A9,State!$A$3:$N$36,14,FALSE)</f>
        <v>0.51739592828927383</v>
      </c>
      <c r="I9" s="45">
        <f>VLOOKUP(A9,State!$A$3:$P$36,16,FALSE)</f>
        <v>8.2544376574623709E-3</v>
      </c>
      <c r="J9" s="51">
        <f t="shared" si="2"/>
        <v>2.2832492337728542E-2</v>
      </c>
      <c r="K9" s="45"/>
      <c r="M9" s="45"/>
      <c r="O9" s="45"/>
    </row>
    <row r="10" spans="1:39" x14ac:dyDescent="0.2">
      <c r="A10" t="str">
        <f>VLOOKUP(D10,State!$J$3:$BN$36,57,FALSE)</f>
        <v>Maine</v>
      </c>
      <c r="C10" s="60" t="str">
        <f t="shared" si="1"/>
        <v>Rep</v>
      </c>
      <c r="D10" s="46">
        <f>SMALL(State!J$3:J$36,8)</f>
        <v>8.5966139434045866E-2</v>
      </c>
      <c r="E10" s="47">
        <f>VLOOKUP(A10,State!$A$3:$I$36,9,FALSE)</f>
        <v>70422</v>
      </c>
      <c r="F10" s="47">
        <f>VLOOKUP(A10,State!$A$3:$B$36,2,FALSE)</f>
        <v>819183</v>
      </c>
      <c r="G10" s="45">
        <f>VLOOKUP(A10,State!$A$3:$L$36,12,FALSE)</f>
        <v>0.42386499719842818</v>
      </c>
      <c r="H10" s="45">
        <f>VLOOKUP(A10,State!$A$3:$N$36,14,FALSE)</f>
        <v>0.50983113663247404</v>
      </c>
      <c r="I10" s="45">
        <f>VLOOKUP(A10,State!$A$3:$P$36,16,FALSE)</f>
        <v>4.9535940076881481E-2</v>
      </c>
      <c r="J10" s="51">
        <f t="shared" si="2"/>
        <v>1.67679260922163E-2</v>
      </c>
      <c r="K10" s="45"/>
      <c r="M10" s="45"/>
      <c r="O10" s="45"/>
    </row>
    <row r="11" spans="1:39" x14ac:dyDescent="0.2">
      <c r="A11" t="str">
        <f>VLOOKUP(D11,State!$J$3:$BN$36,57,FALSE)</f>
        <v>Colorado</v>
      </c>
      <c r="C11" s="60" t="str">
        <f t="shared" si="1"/>
        <v>Dem</v>
      </c>
      <c r="D11" s="46">
        <f>SMALL(State!J$3:J$36,9)</f>
        <v>9.3214330967089948E-2</v>
      </c>
      <c r="E11" s="47">
        <f>VLOOKUP(A11,State!$A$3:$I$36,9,FALSE)</f>
        <v>301622</v>
      </c>
      <c r="F11" s="47">
        <f>VLOOKUP(A11,State!$A$3:$B$36,2,FALSE)</f>
        <v>3235790</v>
      </c>
      <c r="G11" s="45">
        <f>VLOOKUP(A11,State!$A$3:$L$36,12,FALSE)</f>
        <v>0.53498960068484047</v>
      </c>
      <c r="H11" s="45">
        <f>VLOOKUP(A11,State!$A$3:$N$36,14,FALSE)</f>
        <v>0.44177526971775055</v>
      </c>
      <c r="I11" s="45">
        <f>VLOOKUP(A11,State!$A$3:$P$36,16,FALSE)</f>
        <v>0</v>
      </c>
      <c r="J11" s="51">
        <f t="shared" si="2"/>
        <v>2.3235129597408977E-2</v>
      </c>
      <c r="K11" s="45"/>
      <c r="M11" s="45"/>
      <c r="O11" s="45"/>
    </row>
    <row r="12" spans="1:39" x14ac:dyDescent="0.2">
      <c r="A12" t="str">
        <f>VLOOKUP(D12,State!$J$3:$BN$36,57,FALSE)</f>
        <v>Texas</v>
      </c>
      <c r="C12" s="60" t="str">
        <f t="shared" si="1"/>
        <v>Rep</v>
      </c>
      <c r="D12" s="46">
        <f>SMALL(State!J$3:J$36,10)</f>
        <v>9.6394036633034336E-2</v>
      </c>
      <c r="E12" s="47">
        <f>VLOOKUP(A12,State!$A$3:$I$36,9,FALSE)</f>
        <v>1074219</v>
      </c>
      <c r="F12" s="47">
        <f>VLOOKUP(A12,State!$A$3:$B$36,2,FALSE)</f>
        <v>11144040</v>
      </c>
      <c r="G12" s="45">
        <f>VLOOKUP(A12,State!$A$3:$L$36,12,FALSE)</f>
        <v>0.4386886622804656</v>
      </c>
      <c r="H12" s="45">
        <f>VLOOKUP(A12,State!$A$3:$N$36,14,FALSE)</f>
        <v>0.53508269891349991</v>
      </c>
      <c r="I12" s="45">
        <f>VLOOKUP(A12,State!$A$3:$P$36,16,FALSE)</f>
        <v>0</v>
      </c>
      <c r="J12" s="51">
        <f t="shared" si="2"/>
        <v>2.6228638806034543E-2</v>
      </c>
      <c r="K12" s="45"/>
      <c r="M12" s="45"/>
      <c r="O12" s="45"/>
    </row>
    <row r="13" spans="1:39" x14ac:dyDescent="0.2">
      <c r="D13" s="46"/>
      <c r="E13" s="46"/>
      <c r="F13" s="47"/>
      <c r="G13" s="47"/>
      <c r="H13" s="45"/>
      <c r="I13" s="45"/>
      <c r="J13" s="45"/>
      <c r="K13" s="45"/>
      <c r="L13" s="45"/>
      <c r="M13" s="45"/>
    </row>
    <row r="14" spans="1:39" x14ac:dyDescent="0.2">
      <c r="A14" s="52" t="s">
        <v>2503</v>
      </c>
    </row>
    <row r="15" spans="1:39" x14ac:dyDescent="0.2">
      <c r="A15" t="s">
        <v>2154</v>
      </c>
      <c r="B15" s="16" t="s">
        <v>1548</v>
      </c>
      <c r="C15" s="16" t="s">
        <v>419</v>
      </c>
      <c r="D15" s="25" t="s">
        <v>1706</v>
      </c>
      <c r="E15" s="60" t="s">
        <v>1529</v>
      </c>
      <c r="F15" s="60" t="s">
        <v>787</v>
      </c>
      <c r="G15" s="24" t="str">
        <f>County!N1</f>
        <v>Democratic</v>
      </c>
      <c r="H15" s="26" t="str">
        <f>County!O1</f>
        <v>Republican</v>
      </c>
      <c r="I15" s="70" t="str">
        <f>County!P1</f>
        <v>Independent</v>
      </c>
      <c r="J15" s="25" t="s">
        <v>1794</v>
      </c>
      <c r="K15" s="24"/>
      <c r="M15" s="26"/>
      <c r="O15" s="65"/>
      <c r="Q15" s="17"/>
      <c r="S15" s="17"/>
      <c r="U15" s="17"/>
      <c r="V15" s="17"/>
      <c r="W15" s="17"/>
      <c r="X15" s="193"/>
      <c r="Y15" s="193"/>
      <c r="Z15" s="193"/>
      <c r="AA15" s="17"/>
      <c r="AB15" s="193"/>
      <c r="AC15" s="193"/>
      <c r="AD15" s="193"/>
      <c r="AE15" s="17"/>
      <c r="AF15" s="1"/>
      <c r="AH15" s="1"/>
      <c r="AI15" s="1"/>
      <c r="AJ15" s="1"/>
      <c r="AK15" s="1"/>
      <c r="AM15" s="1"/>
    </row>
    <row r="16" spans="1:39" x14ac:dyDescent="0.2">
      <c r="A16" t="str">
        <f>VLOOKUP(D16,State!$J$3:$BN$36,57,FALSE)</f>
        <v>Arkansas</v>
      </c>
      <c r="C16" s="60" t="str">
        <f>IF(RANK(G16,G16:J16)=1,"Dem",IF(RANK(H16,G16:J16)=1,"Rep","Ind"))</f>
        <v>Rep</v>
      </c>
      <c r="D16" s="46">
        <f>MAX(State!J$3:J$36)</f>
        <v>0.66529535449495125</v>
      </c>
      <c r="E16" s="47">
        <f>VLOOKUP(A16,State!$A$3:$I$36,9,FALSE)</f>
        <v>793871</v>
      </c>
      <c r="F16" s="47">
        <f>VLOOKUP(A16,State!$A$3:$B$36,2,FALSE)</f>
        <v>1193261</v>
      </c>
      <c r="G16" s="45">
        <f>VLOOKUP(A16,State!$A$3:$L$36,12,FALSE)</f>
        <v>0</v>
      </c>
      <c r="H16" s="45">
        <f>VLOOKUP(A16,State!$A$3:$N$36,14,FALSE)</f>
        <v>0.66529535449495125</v>
      </c>
      <c r="I16" s="45">
        <f>VLOOKUP(A16,State!$A$3:$P$36,16,FALSE)</f>
        <v>0</v>
      </c>
      <c r="J16" s="51">
        <f t="shared" ref="J16:J25" si="3">1-G16-H16-I16</f>
        <v>0.33470464550504875</v>
      </c>
      <c r="K16" s="45"/>
      <c r="M16" s="45"/>
      <c r="O16" s="45"/>
    </row>
    <row r="17" spans="1:36" x14ac:dyDescent="0.2">
      <c r="A17" t="str">
        <f>VLOOKUP(D17,State!$J$3:$BN$36,57,FALSE)</f>
        <v>Wyoming</v>
      </c>
      <c r="C17" s="60" t="str">
        <f t="shared" ref="C17:C25" si="4">IF(RANK(G17,G17:J17)=1,"Dem",IF(RANK(H17,G17:J17)=1,"Rep","Ind"))</f>
        <v>Rep</v>
      </c>
      <c r="D17" s="46">
        <f>LARGE(State!J$3:J$36,2)</f>
        <v>0.46089351577755144</v>
      </c>
      <c r="E17" s="47">
        <f>VLOOKUP(A17,State!$A$3:$I$36,9,FALSE)</f>
        <v>125334</v>
      </c>
      <c r="F17" s="47">
        <f>VLOOKUP(A17,State!$A$3:$B$36,2,FALSE)</f>
        <v>271937</v>
      </c>
      <c r="G17" s="45">
        <f>VLOOKUP(A17,State!$A$3:$L$36,12,FALSE)</f>
        <v>0.26758403600834019</v>
      </c>
      <c r="H17" s="45">
        <f>VLOOKUP(A17,State!$A$3:$N$36,14,FALSE)</f>
        <v>0.72847755178589157</v>
      </c>
      <c r="I17" s="45">
        <f>VLOOKUP(A17,State!$A$3:$P$36,16,FALSE)</f>
        <v>0</v>
      </c>
      <c r="J17" s="51">
        <f t="shared" si="3"/>
        <v>3.9384122057682935E-3</v>
      </c>
      <c r="K17" s="45"/>
      <c r="M17" s="45"/>
      <c r="O17" s="45"/>
    </row>
    <row r="18" spans="1:36" x14ac:dyDescent="0.2">
      <c r="A18" t="str">
        <f>VLOOKUP(D18,State!$J$3:$BN$36,57,FALSE)</f>
        <v>West Virginia</v>
      </c>
      <c r="C18" s="60" t="str">
        <f t="shared" si="4"/>
        <v>Rep</v>
      </c>
      <c r="D18" s="46">
        <f>LARGE(State!J$3:J$36,3)</f>
        <v>0.43283760293124562</v>
      </c>
      <c r="E18" s="47">
        <f>VLOOKUP(A18,State!$A$3:$I$36,9,FALSE)</f>
        <v>337145</v>
      </c>
      <c r="F18" s="47">
        <f>VLOOKUP(A18,State!$A$3:$B$36,2,FALSE)</f>
        <v>778918</v>
      </c>
      <c r="G18" s="45">
        <f>VLOOKUP(A18,State!$A$3:$L$36,12,FALSE)</f>
        <v>0.27000146356869403</v>
      </c>
      <c r="H18" s="45">
        <f>VLOOKUP(A18,State!$A$3:$N$36,14,FALSE)</f>
        <v>0.70283906649993966</v>
      </c>
      <c r="I18" s="45">
        <f>VLOOKUP(A18,State!$A$3:$P$36,16,FALSE)</f>
        <v>0</v>
      </c>
      <c r="J18" s="51">
        <f t="shared" si="3"/>
        <v>2.7159469931366309E-2</v>
      </c>
      <c r="K18" s="45"/>
      <c r="M18" s="45"/>
      <c r="O18" s="45"/>
    </row>
    <row r="19" spans="1:36" x14ac:dyDescent="0.2">
      <c r="A19" t="str">
        <f>VLOOKUP(D19,State!$J$3:$BN$36,57,FALSE)</f>
        <v>Louisiana</v>
      </c>
      <c r="C19" s="60" t="str">
        <f t="shared" si="4"/>
        <v>Rep</v>
      </c>
      <c r="D19" s="46">
        <f>LARGE(State!J$3:J$36,4)</f>
        <v>0.40301311630991971</v>
      </c>
      <c r="E19" s="47">
        <f>VLOOKUP(A19,State!$A$3:$I$36,9,FALSE)</f>
        <v>834859</v>
      </c>
      <c r="F19" s="47">
        <f>VLOOKUP(A19,State!$A$3:$B$36,2,FALSE)</f>
        <v>2071543</v>
      </c>
      <c r="G19" s="45">
        <f>VLOOKUP(A19,State!$A$3:$L$36,12,FALSE)</f>
        <v>0.1902200437065511</v>
      </c>
      <c r="H19" s="45">
        <f>VLOOKUP(A19,State!$A$3:$N$36,14,FALSE)</f>
        <v>0.59323316001647086</v>
      </c>
      <c r="I19" s="45">
        <f>VLOOKUP(A19,State!$A$3:$P$36,16,FALSE)</f>
        <v>8.3811921837972942E-3</v>
      </c>
      <c r="J19" s="51">
        <f t="shared" si="3"/>
        <v>0.20816560409318074</v>
      </c>
      <c r="K19" s="45"/>
      <c r="M19" s="45"/>
      <c r="O19" s="45"/>
    </row>
    <row r="20" spans="1:36" x14ac:dyDescent="0.2">
      <c r="A20" t="str">
        <f>VLOOKUP(D20,State!$J$3:$BN$36,57,FALSE)</f>
        <v>Nebraska</v>
      </c>
      <c r="C20" s="60" t="str">
        <f t="shared" si="4"/>
        <v>Rep</v>
      </c>
      <c r="D20" s="46">
        <f>LARGE(State!J$3:J$36,5)</f>
        <v>0.38313054025109355</v>
      </c>
      <c r="E20" s="47">
        <f>VLOOKUP(A20,State!$A$3:$I$36,9,FALSE)</f>
        <v>356316</v>
      </c>
      <c r="F20" s="47">
        <f>VLOOKUP(A20,State!$A$3:$B$36,2,FALSE)</f>
        <v>930012</v>
      </c>
      <c r="G20" s="45">
        <f>VLOOKUP(A20,State!$A$3:$L$36,12,FALSE)</f>
        <v>0.24428824574306568</v>
      </c>
      <c r="H20" s="45">
        <f>VLOOKUP(A20,State!$A$3:$N$36,14,FALSE)</f>
        <v>0.62741878599415923</v>
      </c>
      <c r="I20" s="45">
        <f>VLOOKUP(A20,State!$A$3:$P$36,16,FALSE)</f>
        <v>0</v>
      </c>
      <c r="J20" s="51">
        <f t="shared" si="3"/>
        <v>0.12829296826277503</v>
      </c>
      <c r="K20" s="45"/>
      <c r="M20" s="45"/>
      <c r="O20" s="45"/>
    </row>
    <row r="21" spans="1:36" x14ac:dyDescent="0.2">
      <c r="A21" t="str">
        <f>VLOOKUP(D21,State!$J$3:$BN$36,57,FALSE)</f>
        <v>Rhode Island</v>
      </c>
      <c r="C21" s="60" t="str">
        <f t="shared" si="4"/>
        <v>Dem</v>
      </c>
      <c r="D21" s="46">
        <f>LARGE(State!J$3:J$36,6)</f>
        <v>0.33123930223241926</v>
      </c>
      <c r="E21" s="47">
        <f>VLOOKUP(A21,State!$A$3:$I$36,9,FALSE)</f>
        <v>163719</v>
      </c>
      <c r="F21" s="47">
        <f>VLOOKUP(A21,State!$A$3:$B$36,2,FALSE)</f>
        <v>494262</v>
      </c>
      <c r="G21" s="45">
        <f>VLOOKUP(A21,State!$A$3:$L$36,12,FALSE)</f>
        <v>0.66477698062970647</v>
      </c>
      <c r="H21" s="45">
        <f>VLOOKUP(A21,State!$A$3:$N$36,14,FALSE)</f>
        <v>0.33353767839728726</v>
      </c>
      <c r="I21" s="45">
        <f>VLOOKUP(A21,State!$A$3:$P$36,16,FALSE)</f>
        <v>0</v>
      </c>
      <c r="J21" s="51">
        <f t="shared" si="3"/>
        <v>1.6853409730062663E-3</v>
      </c>
      <c r="K21" s="45"/>
      <c r="M21" s="45"/>
      <c r="O21" s="45"/>
    </row>
    <row r="22" spans="1:36" x14ac:dyDescent="0.2">
      <c r="A22" t="str">
        <f>VLOOKUP(D22,State!$J$3:$BN$36,57,FALSE)</f>
        <v>Massachusetts</v>
      </c>
      <c r="C22" s="60" t="str">
        <f t="shared" si="4"/>
        <v>Dem</v>
      </c>
      <c r="D22" s="46">
        <f>LARGE(State!J$3:J$36,7)</f>
        <v>0.33108837597667429</v>
      </c>
      <c r="E22" s="47">
        <f>VLOOKUP(A22,State!$A$3:$I$36,9,FALSE)</f>
        <v>1180044</v>
      </c>
      <c r="F22" s="47">
        <f>VLOOKUP(A22,State!$A$3:$B$36,2,FALSE)</f>
        <v>3564136</v>
      </c>
      <c r="G22" s="45">
        <f>VLOOKUP(A22,State!$A$3:$L$36,12,FALSE)</f>
        <v>0.66153732629731299</v>
      </c>
      <c r="H22" s="45">
        <f>VLOOKUP(A22,State!$A$3:$N$36,14,FALSE)</f>
        <v>0.3304489503206387</v>
      </c>
      <c r="I22" s="45">
        <f>VLOOKUP(A22,State!$A$3:$P$36,16,FALSE)</f>
        <v>0</v>
      </c>
      <c r="J22" s="51">
        <f t="shared" si="3"/>
        <v>8.01372338204831E-3</v>
      </c>
      <c r="K22" s="45"/>
      <c r="M22" s="45"/>
      <c r="O22" s="45"/>
    </row>
    <row r="23" spans="1:36" x14ac:dyDescent="0.2">
      <c r="A23" t="str">
        <f>VLOOKUP(D23,State!$J$3:$BN$36,57,FALSE)</f>
        <v>South Dakota</v>
      </c>
      <c r="C23" s="60" t="str">
        <f t="shared" si="4"/>
        <v>Rep</v>
      </c>
      <c r="D23" s="46">
        <f>LARGE(State!J$3:J$36,8)</f>
        <v>0.31470495146578331</v>
      </c>
      <c r="E23" s="47">
        <f>VLOOKUP(A23,State!$A$3:$I$36,9,FALSE)</f>
        <v>132245</v>
      </c>
      <c r="F23" s="47">
        <f>VLOOKUP(A23,State!$A$3:$B$36,2,FALSE)</f>
        <v>420219</v>
      </c>
      <c r="G23" s="45">
        <f>VLOOKUP(A23,State!$A$3:$L$36,12,FALSE)</f>
        <v>0.34264752426710832</v>
      </c>
      <c r="H23" s="45">
        <f>VLOOKUP(A23,State!$A$3:$N$36,14,FALSE)</f>
        <v>0.65735247573289168</v>
      </c>
      <c r="I23" s="45">
        <f>VLOOKUP(A23,State!$A$3:$P$36,16,FALSE)</f>
        <v>0</v>
      </c>
      <c r="J23" s="51">
        <f t="shared" si="3"/>
        <v>0</v>
      </c>
      <c r="K23" s="45"/>
      <c r="M23" s="45"/>
      <c r="O23" s="45"/>
    </row>
    <row r="24" spans="1:36" x14ac:dyDescent="0.2">
      <c r="A24" t="str">
        <f>VLOOKUP(D24,State!$J$3:$BN$36,57,FALSE)</f>
        <v>Oklahoma</v>
      </c>
      <c r="C24" s="60" t="str">
        <f t="shared" si="4"/>
        <v>Rep</v>
      </c>
      <c r="D24" s="46">
        <f>LARGE(State!J$3:J$36,9)</f>
        <v>0.30158620011681092</v>
      </c>
      <c r="E24" s="47">
        <f>VLOOKUP(A24,State!$A$3:$I$36,9,FALSE)</f>
        <v>469377</v>
      </c>
      <c r="F24" s="47">
        <f>VLOOKUP(A24,State!$A$3:$B$36,2,FALSE)</f>
        <v>1556361</v>
      </c>
      <c r="G24" s="45">
        <f>VLOOKUP(A24,State!$A$3:$L$36,12,FALSE)</f>
        <v>0.32753519267059505</v>
      </c>
      <c r="H24" s="45">
        <f>VLOOKUP(A24,State!$A$3:$N$36,14,FALSE)</f>
        <v>0.62912139278740598</v>
      </c>
      <c r="I24" s="45">
        <f>VLOOKUP(A24,State!$A$3:$P$36,16,FALSE)</f>
        <v>1.3911939453635757E-2</v>
      </c>
      <c r="J24" s="51">
        <f t="shared" si="3"/>
        <v>2.9431475088363211E-2</v>
      </c>
      <c r="K24" s="45"/>
      <c r="M24" s="45"/>
      <c r="O24" s="45"/>
    </row>
    <row r="25" spans="1:36" x14ac:dyDescent="0.2">
      <c r="A25" t="str">
        <f>VLOOKUP(D25,State!$J$3:$BN$36,57,FALSE)</f>
        <v>Idaho</v>
      </c>
      <c r="C25" s="60" t="str">
        <f t="shared" si="4"/>
        <v>Rep</v>
      </c>
      <c r="D25" s="46">
        <f>LARGE(State!J$3:J$36,10)</f>
        <v>0.29375909339902095</v>
      </c>
      <c r="E25" s="47">
        <f>VLOOKUP(A25,State!$A$3:$I$36,9,FALSE)</f>
        <v>252582</v>
      </c>
      <c r="F25" s="47">
        <f>VLOOKUP(A25,State!$A$3:$B$36,2,FALSE)</f>
        <v>859827</v>
      </c>
      <c r="G25" s="45">
        <f>VLOOKUP(A25,State!$A$3:$L$36,12,FALSE)</f>
        <v>0.33246687996538837</v>
      </c>
      <c r="H25" s="45">
        <f>VLOOKUP(A25,State!$A$3:$N$36,14,FALSE)</f>
        <v>0.62622597336440933</v>
      </c>
      <c r="I25" s="45">
        <f>VLOOKUP(A25,State!$A$3:$P$36,16,FALSE)</f>
        <v>2.9458251485473239E-2</v>
      </c>
      <c r="J25" s="51">
        <f t="shared" si="3"/>
        <v>1.184889518472906E-2</v>
      </c>
      <c r="K25" s="45"/>
      <c r="M25" s="45"/>
      <c r="O25" s="45"/>
    </row>
    <row r="26" spans="1:36" x14ac:dyDescent="0.2">
      <c r="C26" s="46"/>
      <c r="D26" s="47"/>
      <c r="E26" s="47"/>
      <c r="F26" s="45"/>
      <c r="G26" s="45"/>
      <c r="H26" s="45"/>
      <c r="I26" s="51"/>
      <c r="J26" s="45"/>
      <c r="L26" s="45"/>
      <c r="N26" s="45"/>
    </row>
    <row r="27" spans="1:36" x14ac:dyDescent="0.2">
      <c r="A27" s="52" t="s">
        <v>1972</v>
      </c>
      <c r="C27" s="46"/>
      <c r="D27" s="46"/>
      <c r="E27" s="47"/>
      <c r="F27" s="47"/>
      <c r="G27" s="45"/>
      <c r="H27" s="45"/>
      <c r="I27" s="45"/>
      <c r="J27" s="45"/>
      <c r="K27" s="45"/>
      <c r="L27" s="45"/>
    </row>
    <row r="28" spans="1:36" x14ac:dyDescent="0.2">
      <c r="A28" s="179" t="str">
        <f>County!N1</f>
        <v>Democratic</v>
      </c>
      <c r="B28" s="188"/>
      <c r="C28" s="188"/>
      <c r="D28" s="10"/>
      <c r="E28" s="189" t="str">
        <f>County!O1</f>
        <v>Republican</v>
      </c>
      <c r="F28" s="190"/>
      <c r="G28" s="190"/>
      <c r="H28" s="11"/>
      <c r="I28" s="191" t="str">
        <f>County!P1</f>
        <v>Independent</v>
      </c>
      <c r="J28" s="192"/>
      <c r="K28" s="192"/>
      <c r="L28" s="12"/>
      <c r="M28" s="193" t="str">
        <f>County!Q1</f>
        <v>Libertarian</v>
      </c>
      <c r="N28" s="194"/>
      <c r="O28" s="194"/>
      <c r="P28" s="17"/>
      <c r="Q28" s="193" t="str">
        <f>County!R1</f>
        <v>Green</v>
      </c>
      <c r="R28" s="194"/>
      <c r="S28" s="194"/>
      <c r="T28" s="17"/>
      <c r="U28" s="193"/>
      <c r="V28" s="194"/>
      <c r="W28" s="194"/>
      <c r="X28" s="17"/>
      <c r="Y28" s="193"/>
      <c r="Z28" s="194"/>
      <c r="AA28" s="194"/>
      <c r="AB28" s="17"/>
      <c r="AC28" s="1"/>
      <c r="AE28" s="1"/>
      <c r="AF28" s="1"/>
      <c r="AG28" s="1"/>
      <c r="AH28" s="1"/>
      <c r="AJ28" s="1"/>
    </row>
    <row r="29" spans="1:36" ht="12.75" customHeight="1" x14ac:dyDescent="0.2">
      <c r="A29" t="str">
        <f>VLOOKUP(C29,State!L$3:BO$36,55,FALSE)</f>
        <v>Rhode Island</v>
      </c>
      <c r="C29" s="28">
        <f>MAX(State!L3:L36)</f>
        <v>0.66477698062970647</v>
      </c>
      <c r="D29" s="17"/>
      <c r="E29" t="str">
        <f>VLOOKUP(G29,State!N$3:BO$36,53,FALSE)</f>
        <v>Wyoming</v>
      </c>
      <c r="G29" s="28">
        <f>MAX(State!N3:N36)</f>
        <v>0.72847755178589157</v>
      </c>
      <c r="H29" s="11"/>
      <c r="I29" t="str">
        <f>VLOOKUP(K29,State!P$3:BO$36,51,FALSE)</f>
        <v>Maine</v>
      </c>
      <c r="K29" s="28">
        <f>MAX(State!P3:P36)</f>
        <v>4.9535940076881481E-2</v>
      </c>
      <c r="L29" s="12"/>
      <c r="M29" t="str">
        <f>VLOOKUP(O29,State!R$3:BO$36,49,FALSE)</f>
        <v>Arkansas</v>
      </c>
      <c r="O29" s="28">
        <f>MAX(State!R$3:R$36)</f>
        <v>0.33470464550504875</v>
      </c>
      <c r="P29" s="28"/>
      <c r="Q29" t="str">
        <f>VLOOKUP(S29,State!T$3:BO$36,47,FALSE)</f>
        <v>Oregon</v>
      </c>
      <c r="S29" s="28">
        <f>MAX(State!T3:T36)</f>
        <v>1.8196669120805222E-2</v>
      </c>
      <c r="T29" s="17"/>
      <c r="W29" s="28"/>
      <c r="AA29" s="28"/>
      <c r="AD29" s="28"/>
    </row>
    <row r="30" spans="1:36" x14ac:dyDescent="0.2">
      <c r="A30" t="str">
        <f>VLOOKUP(C30,State!L$3:BO$36,55,FALSE)</f>
        <v>Massachusetts</v>
      </c>
      <c r="B30" s="28"/>
      <c r="C30" s="28">
        <f>LARGE(State!L$3:L$36,2)</f>
        <v>0.66153732629731299</v>
      </c>
      <c r="D30" s="17"/>
      <c r="E30" t="str">
        <f>VLOOKUP(G30,State!N$3:BO$36,53,FALSE)</f>
        <v>West Virginia</v>
      </c>
      <c r="F30" s="28"/>
      <c r="G30" s="28">
        <f>LARGE(State!N$3:N$36,2)</f>
        <v>0.70283906649993966</v>
      </c>
      <c r="H30" s="11"/>
      <c r="I30" t="str">
        <f>VLOOKUP(K30,State!P$3:BO$36,51,FALSE)</f>
        <v>Idaho</v>
      </c>
      <c r="J30" s="28"/>
      <c r="K30" s="28">
        <f>LARGE(State!P$3:P$36,2)</f>
        <v>2.9458251485473239E-2</v>
      </c>
      <c r="L30" s="12"/>
      <c r="M30" t="str">
        <f>VLOOKUP(O30,State!R$3:BO$36,49,FALSE)</f>
        <v>Nebraska</v>
      </c>
      <c r="N30" s="28"/>
      <c r="O30" s="28">
        <f>LARGE(State!R$3:R$36,2)</f>
        <v>5.9262676180522403E-2</v>
      </c>
      <c r="P30" s="28"/>
      <c r="Q30" t="str">
        <f>VLOOKUP(S30,State!T$3:BO$36,47,FALSE)</f>
        <v>Illinois</v>
      </c>
      <c r="R30" s="28"/>
      <c r="S30" s="28">
        <f>LARGE(State!T$3:T$36,2)</f>
        <v>9.5010790093519731E-3</v>
      </c>
      <c r="T30" s="17"/>
      <c r="V30" s="28"/>
      <c r="W30" s="28"/>
      <c r="Z30" s="28"/>
      <c r="AA30" s="28"/>
      <c r="AC30" s="28"/>
      <c r="AD30" s="28"/>
    </row>
    <row r="31" spans="1:36" x14ac:dyDescent="0.2">
      <c r="A31" t="str">
        <f>VLOOKUP(C31,State!L$3:BO$36,55,FALSE)</f>
        <v>Delaware</v>
      </c>
      <c r="B31" s="28"/>
      <c r="C31" s="28">
        <f>LARGE(State!L$3:L$36,3)</f>
        <v>0.5943841852791103</v>
      </c>
      <c r="D31" s="17"/>
      <c r="E31" t="str">
        <f>VLOOKUP(G31,State!N$3:BO$36,53,FALSE)</f>
        <v>Arkansas</v>
      </c>
      <c r="F31" s="28"/>
      <c r="G31" s="28">
        <f>LARGE(State!N$3:N$36,3)</f>
        <v>0.66529535449495125</v>
      </c>
      <c r="H31" s="11"/>
      <c r="I31" t="str">
        <f>VLOOKUP(K31,State!P$3:BO$36,51,FALSE)</f>
        <v>Delaware</v>
      </c>
      <c r="J31" s="28"/>
      <c r="K31" s="28">
        <f>LARGE(State!P$3:P$36,3)</f>
        <v>1.5955269027467994E-2</v>
      </c>
      <c r="L31" s="12"/>
      <c r="M31" t="str">
        <f>VLOOKUP(O31,State!R$3:BO$36,49,FALSE)</f>
        <v>Kansas</v>
      </c>
      <c r="N31" s="28"/>
      <c r="O31" s="28">
        <f>LARGE(State!R$3:R$36,3)</f>
        <v>4.9908792144792012E-2</v>
      </c>
      <c r="P31" s="28"/>
      <c r="Q31" t="str">
        <f>VLOOKUP(S31,State!T$3:BO$36,47,FALSE)</f>
        <v>New Jersey</v>
      </c>
      <c r="R31" s="28"/>
      <c r="S31" s="28">
        <f>LARGE(State!T$3:T$36,3)</f>
        <v>8.6161850517470686E-3</v>
      </c>
      <c r="T31" s="17"/>
      <c r="V31" s="28"/>
      <c r="W31" s="28"/>
      <c r="Z31" s="28"/>
      <c r="AA31" s="28"/>
      <c r="AC31" s="28"/>
      <c r="AD31" s="28"/>
    </row>
    <row r="32" spans="1:36" x14ac:dyDescent="0.2">
      <c r="A32" t="str">
        <f>VLOOKUP(C32,State!L$3:BO$36,55,FALSE)</f>
        <v>New Jersey</v>
      </c>
      <c r="B32" s="28"/>
      <c r="C32" s="28">
        <f>LARGE(State!L$3:L$36,4)</f>
        <v>0.57187047817936731</v>
      </c>
      <c r="D32" s="17"/>
      <c r="E32" t="str">
        <f>VLOOKUP(G32,State!N$3:BO$36,53,FALSE)</f>
        <v>South Dakota</v>
      </c>
      <c r="F32" s="28"/>
      <c r="G32" s="28">
        <f>LARGE(State!N$3:N$36,4)</f>
        <v>0.65735247573289168</v>
      </c>
      <c r="H32" s="11"/>
      <c r="I32" t="str">
        <f>VLOOKUP(K32,State!P$3:BO$36,51,FALSE)</f>
        <v>Oklahoma</v>
      </c>
      <c r="J32" s="28"/>
      <c r="K32" s="28">
        <f>LARGE(State!P$3:P$36,4)</f>
        <v>1.3911939453635757E-2</v>
      </c>
      <c r="L32" s="12"/>
      <c r="M32" t="str">
        <f>VLOOKUP(O32,State!R$3:BO$36,49,FALSE)</f>
        <v>Kentucky</v>
      </c>
      <c r="N32" s="28"/>
      <c r="O32" s="28">
        <f>LARGE(State!R$3:R$36,4)</f>
        <v>3.999237491083376E-2</v>
      </c>
      <c r="P32" s="28"/>
      <c r="Q32" t="str">
        <f>VLOOKUP(S32,State!T$3:BO$36,47,FALSE)</f>
        <v>Texas</v>
      </c>
      <c r="R32" s="28"/>
      <c r="S32" s="28">
        <f>LARGE(State!T$3:T$36,4)</f>
        <v>7.3485917135975819E-3</v>
      </c>
      <c r="T32" s="17"/>
      <c r="V32" s="28"/>
      <c r="W32" s="28"/>
      <c r="Z32" s="28"/>
      <c r="AA32" s="28"/>
      <c r="AC32" s="28"/>
      <c r="AD32" s="28"/>
    </row>
    <row r="33" spans="1:31" x14ac:dyDescent="0.2">
      <c r="A33" t="str">
        <f>VLOOKUP(C33,State!L$3:BO$36,55,FALSE)</f>
        <v>Oregon</v>
      </c>
      <c r="B33" s="28"/>
      <c r="C33" s="28">
        <f>LARGE(State!L$3:L$36,5)</f>
        <v>0.56911042288009606</v>
      </c>
      <c r="D33" s="17"/>
      <c r="E33" t="str">
        <f>VLOOKUP(G33,State!N$3:BO$36,53,FALSE)</f>
        <v>Oklahoma</v>
      </c>
      <c r="F33" s="28"/>
      <c r="G33" s="28">
        <f>LARGE(State!N$3:N$36,5)</f>
        <v>0.62912139278740598</v>
      </c>
      <c r="H33" s="11"/>
      <c r="I33" t="str">
        <f>VLOOKUP(K33,State!P$3:BO$36,51,FALSE)</f>
        <v>Louisiana</v>
      </c>
      <c r="J33" s="28"/>
      <c r="K33" s="28">
        <f>LARGE(State!P$3:P$36,5)</f>
        <v>8.3811921837972942E-3</v>
      </c>
      <c r="L33" s="12"/>
      <c r="M33" t="str">
        <f>VLOOKUP(O33,State!R$3:BO$36,49,FALSE)</f>
        <v>North Carolina</v>
      </c>
      <c r="N33" s="28"/>
      <c r="O33" s="28">
        <f>LARGE(State!R$3:R$36,5)</f>
        <v>3.1337443689004034E-2</v>
      </c>
      <c r="P33" s="28"/>
      <c r="Q33" t="str">
        <f>VLOOKUP(S33,State!T$3:BO$36,47,FALSE)</f>
        <v>Michigan</v>
      </c>
      <c r="R33" s="28"/>
      <c r="S33" s="28">
        <f>LARGE(State!T$3:T$36,5)</f>
        <v>7.1567525348010478E-3</v>
      </c>
      <c r="T33" s="17"/>
      <c r="V33" s="28"/>
      <c r="W33" s="28"/>
      <c r="Z33" s="28"/>
      <c r="AA33" s="28"/>
      <c r="AC33" s="28"/>
      <c r="AD33" s="28"/>
    </row>
    <row r="34" spans="1:31" x14ac:dyDescent="0.2">
      <c r="B34" s="28"/>
      <c r="C34" s="28"/>
      <c r="D34" s="17"/>
      <c r="F34" s="28"/>
      <c r="G34" s="28"/>
      <c r="H34" s="11"/>
      <c r="J34" s="28"/>
      <c r="K34" s="28"/>
      <c r="L34" s="12"/>
      <c r="N34" s="28"/>
      <c r="O34" s="28"/>
      <c r="P34" s="28"/>
      <c r="R34" s="28"/>
      <c r="S34" s="28"/>
      <c r="T34" s="17"/>
      <c r="V34" s="28"/>
      <c r="W34" s="28"/>
      <c r="Z34" s="28"/>
      <c r="AA34" s="28"/>
      <c r="AC34" s="28"/>
      <c r="AD34" s="28"/>
    </row>
    <row r="35" spans="1:31" x14ac:dyDescent="0.2">
      <c r="A35" s="83" t="s">
        <v>493</v>
      </c>
      <c r="B35" s="24"/>
      <c r="C35" s="28"/>
      <c r="D35" s="28"/>
      <c r="E35" s="17"/>
      <c r="F35" s="24"/>
      <c r="G35" s="28"/>
      <c r="H35" s="28"/>
      <c r="I35" s="11"/>
      <c r="J35" s="24"/>
      <c r="K35" s="28"/>
      <c r="L35" s="28"/>
      <c r="M35" s="12"/>
      <c r="N35" s="24"/>
      <c r="O35" s="28"/>
      <c r="P35" s="28"/>
      <c r="Q35" s="28"/>
      <c r="R35" s="24"/>
      <c r="S35" s="28"/>
      <c r="T35" s="28"/>
      <c r="U35" s="17"/>
      <c r="V35" s="17"/>
      <c r="W35" s="17"/>
      <c r="X35" s="17"/>
      <c r="Y35" s="25"/>
      <c r="Z35" s="24"/>
      <c r="AA35" s="28"/>
      <c r="AB35" s="28"/>
      <c r="AC35" s="25"/>
      <c r="AD35" s="17"/>
      <c r="AE35" s="17"/>
    </row>
    <row r="36" spans="1:31" ht="12.75" customHeight="1" x14ac:dyDescent="0.2">
      <c r="A36" t="str">
        <f>VLOOKUP(C36,State!L$3:BO$36,55,FALSE)</f>
        <v>Arkansas</v>
      </c>
      <c r="B36" s="28"/>
      <c r="C36" s="28">
        <f>MIN(State!L3:L36)</f>
        <v>0</v>
      </c>
      <c r="D36" s="17"/>
      <c r="E36" t="str">
        <f>VLOOKUP(G36,State!N$3:BO$36,53,FALSE)</f>
        <v>Massachusetts</v>
      </c>
      <c r="F36" s="28"/>
      <c r="G36" s="28">
        <f>MIN(State!N3:N36)</f>
        <v>0.3304489503206387</v>
      </c>
      <c r="H36" s="11"/>
      <c r="I36" t="str">
        <f>VLOOKUP(K36,State!P$3:BO$36,51,FALSE)</f>
        <v>Alabama</v>
      </c>
      <c r="J36" s="28"/>
      <c r="K36" s="28">
        <f>MIN(State!P3:P36)</f>
        <v>0</v>
      </c>
      <c r="L36" s="12"/>
      <c r="M36" t="str">
        <f>VLOOKUP(O36,State!R$3:BO$36,49,FALSE)</f>
        <v>Alabama</v>
      </c>
      <c r="N36" s="28"/>
      <c r="O36" s="28">
        <f>MIN(State!R3:R36)</f>
        <v>0</v>
      </c>
      <c r="P36" s="28"/>
      <c r="Q36" t="str">
        <f>VLOOKUP(S36,State!T$3:BO$36,47,FALSE)</f>
        <v>Alabama</v>
      </c>
      <c r="R36" s="28"/>
      <c r="S36" s="28">
        <f>MIN(State!T3:T36)</f>
        <v>0</v>
      </c>
      <c r="T36" s="17"/>
      <c r="U36" s="17"/>
      <c r="V36" s="17"/>
      <c r="W36" s="17"/>
      <c r="X36" s="25"/>
      <c r="Z36" s="28"/>
      <c r="AA36" s="28"/>
      <c r="AB36" s="25"/>
      <c r="AC36" s="17"/>
      <c r="AD36" s="17"/>
    </row>
    <row r="37" spans="1:31" x14ac:dyDescent="0.2">
      <c r="A37" t="str">
        <f>VLOOKUP(C37,State!L$3:BO$36,55,FALSE)</f>
        <v>Louisiana</v>
      </c>
      <c r="B37" s="28"/>
      <c r="C37" s="28">
        <f>SMALL(State!L$3:L$36,2)</f>
        <v>0.1902200437065511</v>
      </c>
      <c r="D37" s="17"/>
      <c r="E37" t="str">
        <f>VLOOKUP(G37,State!N$3:BO$36,53,FALSE)</f>
        <v>Rhode Island</v>
      </c>
      <c r="F37" s="28"/>
      <c r="G37" s="28">
        <f>SMALL(State!N$3:N$36,2)</f>
        <v>0.33353767839728726</v>
      </c>
      <c r="H37" s="11"/>
      <c r="I37" t="str">
        <f>VLOOKUP(K37,State!P$3:BO$36,51,FALSE)</f>
        <v>Alabama</v>
      </c>
      <c r="J37" s="28"/>
      <c r="K37" s="28">
        <f>SMALL(State!P$3:P$36,2)</f>
        <v>0</v>
      </c>
      <c r="L37" s="12"/>
      <c r="M37" t="str">
        <f>VLOOKUP(O37,State!R$3:BO$36,49,FALSE)</f>
        <v>Alabama</v>
      </c>
      <c r="N37" s="28"/>
      <c r="O37" s="28">
        <f>SMALL(State!R$3:R$36,2)</f>
        <v>0</v>
      </c>
      <c r="P37" s="28"/>
      <c r="Q37" t="str">
        <f>VLOOKUP(S37,State!T$3:BO$36,47,FALSE)</f>
        <v>Alabama</v>
      </c>
      <c r="R37" s="28"/>
      <c r="S37" s="28">
        <f>SMALL(State!T$3:T$36,2)</f>
        <v>0</v>
      </c>
      <c r="T37" s="17"/>
      <c r="U37" s="17"/>
      <c r="V37" s="17"/>
      <c r="W37" s="17"/>
      <c r="X37" s="25"/>
      <c r="Z37" s="28"/>
      <c r="AA37" s="28"/>
      <c r="AB37" s="25"/>
      <c r="AC37" s="17"/>
      <c r="AD37" s="17"/>
    </row>
    <row r="38" spans="1:31" x14ac:dyDescent="0.2">
      <c r="A38" t="str">
        <f>VLOOKUP(C38,State!L$3:BO$36,55,FALSE)</f>
        <v>Nebraska</v>
      </c>
      <c r="B38" s="28"/>
      <c r="C38" s="28">
        <f>SMALL(State!L$3:L$36,3)</f>
        <v>0.24428824574306568</v>
      </c>
      <c r="D38" s="17"/>
      <c r="E38" t="str">
        <f>VLOOKUP(G38,State!N$3:BO$36,53,FALSE)</f>
        <v>Delaware</v>
      </c>
      <c r="F38" s="28"/>
      <c r="G38" s="28">
        <f>SMALL(State!N$3:N$36,3)</f>
        <v>0.37897888722539641</v>
      </c>
      <c r="H38" s="11"/>
      <c r="I38" t="str">
        <f>VLOOKUP(K38,State!P$3:BO$36,51,FALSE)</f>
        <v>Alabama</v>
      </c>
      <c r="J38" s="28"/>
      <c r="K38" s="28">
        <f>SMALL(State!P$3:P$36,3)</f>
        <v>0</v>
      </c>
      <c r="L38" s="12"/>
      <c r="M38" t="str">
        <f>VLOOKUP(O38,State!R$3:BO$36,49,FALSE)</f>
        <v>Alabama</v>
      </c>
      <c r="N38" s="28"/>
      <c r="O38" s="28">
        <f>SMALL(State!R$3:R$36,3)</f>
        <v>0</v>
      </c>
      <c r="P38" s="28"/>
      <c r="Q38" t="str">
        <f>VLOOKUP(S38,State!T$3:BO$36,47,FALSE)</f>
        <v>Alabama</v>
      </c>
      <c r="R38" s="28"/>
      <c r="S38" s="28">
        <f>SMALL(State!T$3:T$36,3)</f>
        <v>0</v>
      </c>
      <c r="T38" s="17"/>
      <c r="U38" s="17"/>
      <c r="V38" s="17"/>
      <c r="W38" s="17"/>
      <c r="X38" s="25"/>
      <c r="Z38" s="28"/>
      <c r="AA38" s="28"/>
      <c r="AB38" s="25"/>
      <c r="AC38" s="17"/>
      <c r="AD38" s="17"/>
    </row>
    <row r="39" spans="1:31" x14ac:dyDescent="0.2">
      <c r="A39" t="str">
        <f>VLOOKUP(C39,State!L$3:BO$36,55,FALSE)</f>
        <v>Wyoming</v>
      </c>
      <c r="B39" s="28"/>
      <c r="C39" s="28">
        <f>SMALL(State!L$3:L$36,4)</f>
        <v>0.26758403600834019</v>
      </c>
      <c r="D39" s="17"/>
      <c r="E39" t="str">
        <f>VLOOKUP(G39,State!N$3:BO$36,53,FALSE)</f>
        <v>Illinois</v>
      </c>
      <c r="F39" s="28"/>
      <c r="G39" s="28">
        <f>SMALL(State!N$3:N$36,4)</f>
        <v>0.38865948689716917</v>
      </c>
      <c r="H39" s="11"/>
      <c r="I39" t="str">
        <f>VLOOKUP(K39,State!P$3:BO$36,51,FALSE)</f>
        <v>Alabama</v>
      </c>
      <c r="J39" s="28"/>
      <c r="K39" s="28">
        <f>SMALL(State!P$3:P$36,4)</f>
        <v>0</v>
      </c>
      <c r="L39" s="12"/>
      <c r="M39" t="str">
        <f>VLOOKUP(O39,State!R$3:BO$36,49,FALSE)</f>
        <v>Alabama</v>
      </c>
      <c r="N39" s="28"/>
      <c r="O39" s="28">
        <f>SMALL(State!R$3:R$36,4)</f>
        <v>0</v>
      </c>
      <c r="P39" s="28"/>
      <c r="Q39" t="str">
        <f>VLOOKUP(S39,State!T$3:BO$36,47,FALSE)</f>
        <v>Alabama</v>
      </c>
      <c r="R39" s="28"/>
      <c r="S39" s="28">
        <f>SMALL(State!T$3:T$36,4)</f>
        <v>0</v>
      </c>
      <c r="T39" s="17"/>
      <c r="U39" s="17"/>
      <c r="V39" s="17"/>
      <c r="W39" s="17"/>
      <c r="X39" s="25"/>
      <c r="Z39" s="28"/>
      <c r="AA39" s="28"/>
      <c r="AB39" s="25"/>
      <c r="AC39" s="17"/>
      <c r="AD39" s="17"/>
    </row>
    <row r="40" spans="1:31" x14ac:dyDescent="0.2">
      <c r="A40" t="str">
        <f>VLOOKUP(C40,State!L$3:BO$36,55,FALSE)</f>
        <v>West Virginia</v>
      </c>
      <c r="B40" s="28"/>
      <c r="C40" s="28">
        <f>SMALL(State!L$3:L$36,5)</f>
        <v>0.27000146356869403</v>
      </c>
      <c r="D40" s="17"/>
      <c r="E40" t="str">
        <f>VLOOKUP(G40,State!N$3:BO$36,53,FALSE)</f>
        <v>Oregon</v>
      </c>
      <c r="F40" s="28"/>
      <c r="G40" s="28">
        <f>SMALL(State!N$3:N$36,5)</f>
        <v>0.39324260344323247</v>
      </c>
      <c r="H40" s="11"/>
      <c r="I40" t="str">
        <f>VLOOKUP(K40,State!P$3:BO$36,51,FALSE)</f>
        <v>Alabama</v>
      </c>
      <c r="J40" s="28"/>
      <c r="K40" s="28">
        <f>SMALL(State!P$3:P$36,5)</f>
        <v>0</v>
      </c>
      <c r="L40" s="12"/>
      <c r="M40" t="str">
        <f>VLOOKUP(O40,State!R$3:BO$36,49,FALSE)</f>
        <v>Alabama</v>
      </c>
      <c r="N40" s="28"/>
      <c r="O40" s="28">
        <f>SMALL(State!R$3:R$36,5)</f>
        <v>0</v>
      </c>
      <c r="P40" s="28"/>
      <c r="Q40" t="str">
        <f>VLOOKUP(S40,State!T$3:BO$36,47,FALSE)</f>
        <v>Alabama</v>
      </c>
      <c r="R40" s="28"/>
      <c r="S40" s="28">
        <f>SMALL(State!T$3:T$36,5)</f>
        <v>0</v>
      </c>
      <c r="T40" s="17"/>
      <c r="U40" s="17"/>
      <c r="V40" s="17"/>
      <c r="W40" s="17"/>
      <c r="X40" s="25"/>
      <c r="Z40" s="28"/>
      <c r="AA40" s="28"/>
      <c r="AB40" s="25"/>
      <c r="AC40" s="17"/>
      <c r="AD40" s="17"/>
    </row>
    <row r="41" spans="1:31" x14ac:dyDescent="0.2">
      <c r="B41" s="28"/>
      <c r="C41" s="28"/>
      <c r="D41" s="17"/>
      <c r="F41" s="28"/>
      <c r="G41" s="28"/>
      <c r="H41" s="11"/>
      <c r="J41" s="28"/>
      <c r="K41" s="28"/>
      <c r="L41" s="12"/>
      <c r="N41" s="28"/>
      <c r="O41" s="28"/>
      <c r="P41" s="28"/>
      <c r="R41" s="28"/>
      <c r="S41" s="28"/>
      <c r="T41" s="17"/>
      <c r="U41" s="17"/>
      <c r="V41" s="17"/>
      <c r="W41" s="17"/>
      <c r="X41" s="25"/>
      <c r="Z41" s="28"/>
      <c r="AA41" s="28"/>
      <c r="AB41" s="25"/>
      <c r="AC41" s="17"/>
      <c r="AD41" s="17"/>
    </row>
    <row r="42" spans="1:31" x14ac:dyDescent="0.2">
      <c r="A42" s="83" t="s">
        <v>79</v>
      </c>
      <c r="B42" s="24"/>
      <c r="C42" s="28"/>
      <c r="D42" s="28"/>
      <c r="E42" s="17"/>
      <c r="F42" s="26"/>
      <c r="G42" s="11"/>
      <c r="H42" s="11"/>
      <c r="I42" s="11"/>
      <c r="J42" s="27"/>
      <c r="K42" s="12"/>
      <c r="L42" s="12"/>
      <c r="M42" s="12"/>
      <c r="N42" s="25"/>
      <c r="O42" s="17"/>
      <c r="P42" s="17"/>
      <c r="Q42" s="17"/>
      <c r="R42" s="25"/>
      <c r="S42" s="17"/>
      <c r="T42" s="17"/>
      <c r="U42" s="17"/>
      <c r="V42" s="17"/>
      <c r="W42" s="17"/>
      <c r="X42" s="17"/>
      <c r="Y42" s="25"/>
      <c r="Z42" s="25"/>
      <c r="AA42" s="17"/>
      <c r="AB42" s="17"/>
      <c r="AC42" s="25"/>
      <c r="AD42" s="17"/>
      <c r="AE42" s="17"/>
    </row>
    <row r="43" spans="1:31" ht="12.75" customHeight="1" x14ac:dyDescent="0.2">
      <c r="A43" t="str">
        <f>VLOOKUP(C43,County!$J$3:$AY$2414,42,FALSE)</f>
        <v>Federal</v>
      </c>
      <c r="B43" t="str">
        <f>VLOOKUP(C43,County!$J$3:$AZ$2414,43,FALSE)</f>
        <v>RI</v>
      </c>
      <c r="C43" s="2">
        <f>MAX(County!J1:J2414)</f>
        <v>0.93403908794788271</v>
      </c>
      <c r="E43" t="str">
        <f>VLOOKUP(G43,County!$K$3:$AY$2414,41,FALSE)</f>
        <v>King</v>
      </c>
      <c r="F43" t="str">
        <f>VLOOKUP(G43,County!$K$3:$AZ$2414,42,FALSE)</f>
        <v>TX</v>
      </c>
      <c r="G43" s="2">
        <f>MAX(County!K1:K2414)</f>
        <v>0.96753246753246758</v>
      </c>
      <c r="H43" s="2"/>
      <c r="I43" t="str">
        <f>VLOOKUP(K43,County!$L$3:$AY$2414,40,FALSE)</f>
        <v>Waldo</v>
      </c>
      <c r="J43" t="str">
        <f>VLOOKUP(K43,County!$L$3:$AZ$2414,41,FALSE)</f>
        <v>ME</v>
      </c>
      <c r="K43" s="2">
        <f>MAX(County!L1:L2414)</f>
        <v>6.5972936289227985E-2</v>
      </c>
      <c r="L43" s="2"/>
      <c r="M43" t="str">
        <f>VLOOKUP(O43,County!$AT$3:$AY$2414,6,FALSE)</f>
        <v>Pulaski</v>
      </c>
      <c r="N43" t="str">
        <f>VLOOKUP(O43,County!$AT$3:$AZ$2414,7,FALSE)</f>
        <v>AR</v>
      </c>
      <c r="O43" s="2">
        <f>MAX(County!AT1:AT2414)</f>
        <v>0.56581598793363497</v>
      </c>
      <c r="P43" s="2"/>
      <c r="Q43" t="str">
        <f>VLOOKUP(S43,County!$AU$3:$AY$2414,5,FALSE)</f>
        <v>Starr</v>
      </c>
      <c r="R43" t="str">
        <f>VLOOKUP(S43,County!$AU$3:$AZ$2414,6,FALSE)</f>
        <v>TX</v>
      </c>
      <c r="S43" s="2">
        <f>MAX(County!AU1:AU2414)</f>
        <v>2.6235509456985967E-2</v>
      </c>
      <c r="T43" s="2"/>
      <c r="W43" s="2"/>
      <c r="X43" s="2"/>
      <c r="AA43" s="2"/>
      <c r="AB43" s="2"/>
    </row>
    <row r="44" spans="1:31" x14ac:dyDescent="0.2">
      <c r="A44" t="str">
        <f>VLOOKUP(C44,County!$J$3:$AY$2414,42,FALSE)</f>
        <v>Petersburg</v>
      </c>
      <c r="B44" t="str">
        <f>VLOOKUP(C44,County!$J$3:$AZ$2414,43,FALSE)</f>
        <v>VA</v>
      </c>
      <c r="C44" s="2">
        <f>LARGE(County!J1:J2414,2)</f>
        <v>0.89090648101629222</v>
      </c>
      <c r="E44" t="str">
        <f>VLOOKUP(G44,County!$K$3:$AY$2414,41,FALSE)</f>
        <v>Roberts</v>
      </c>
      <c r="F44" t="str">
        <f>VLOOKUP(G44,County!$K$3:$AZ$2414,42,FALSE)</f>
        <v>TX</v>
      </c>
      <c r="G44" s="2">
        <f>LARGE(County!K1:K2414,2)</f>
        <v>0.96513761467889914</v>
      </c>
      <c r="I44" t="str">
        <f>VLOOKUP(K44,County!$L$3:$AY$2414,40,FALSE)</f>
        <v>Somerset</v>
      </c>
      <c r="J44" t="str">
        <f>VLOOKUP(K44,County!$L$3:$AZ$2414,41,FALSE)</f>
        <v>ME</v>
      </c>
      <c r="K44" s="2">
        <f>LARGE(County!L1:L2414,2)</f>
        <v>6.4330886094351961E-2</v>
      </c>
      <c r="M44" t="str">
        <f>VLOOKUP(O44,County!$AT$3:$AY$2414,6,FALSE)</f>
        <v>Jefferson</v>
      </c>
      <c r="N44" t="str">
        <f>VLOOKUP(O44,County!$AT$3:$AZ$2414,7,FALSE)</f>
        <v>AR</v>
      </c>
      <c r="O44" s="2">
        <f>LARGE(County!AT1:AT2414,2)</f>
        <v>0.5316387460607066</v>
      </c>
      <c r="P44" s="2"/>
      <c r="Q44" t="str">
        <f>VLOOKUP(S44,County!$AU$3:$AY$2414,5,FALSE)</f>
        <v>Multnomah</v>
      </c>
      <c r="R44" t="str">
        <f>VLOOKUP(S44,County!$AU$3:$AZ$2414,6,FALSE)</f>
        <v>OR</v>
      </c>
      <c r="S44" s="2">
        <f>LARGE(County!AU1:AU2414,2)</f>
        <v>2.5679000391709835E-2</v>
      </c>
      <c r="W44" s="2"/>
      <c r="AA44" s="2"/>
    </row>
    <row r="45" spans="1:31" x14ac:dyDescent="0.2">
      <c r="A45" t="str">
        <f>VLOOKUP(C45,County!$J$3:$AY$2414,42,FALSE)</f>
        <v>Clayton</v>
      </c>
      <c r="B45" t="str">
        <f>VLOOKUP(C45,County!$J$3:$AZ$2414,43,FALSE)</f>
        <v>GA</v>
      </c>
      <c r="C45" s="2">
        <f>LARGE(County!J3:J2415,3)</f>
        <v>0.88431044868929864</v>
      </c>
      <c r="D45"/>
      <c r="E45" t="str">
        <f>VLOOKUP(G45,County!$K$3:$AY$2414,41,FALSE)</f>
        <v>Borden</v>
      </c>
      <c r="F45" t="str">
        <f>VLOOKUP(G45,County!$K$3:$AZ$2414,42,FALSE)</f>
        <v>TX</v>
      </c>
      <c r="G45" s="2">
        <f>LARGE(County!K3:K2415,3)</f>
        <v>0.94890510948905105</v>
      </c>
      <c r="I45" t="str">
        <f>VLOOKUP(K45,County!$L$3:$AY$2414,40,FALSE)</f>
        <v>Statewide</v>
      </c>
      <c r="J45" t="str">
        <f>VLOOKUP(K45,County!$L$3:$AZ$2414,41,FALSE)</f>
        <v>ME</v>
      </c>
      <c r="K45" s="2">
        <f>LARGE(County!L3:L2415,3)</f>
        <v>6.4270538243626066E-2</v>
      </c>
      <c r="M45" t="str">
        <f>VLOOKUP(O45,County!$AT$3:$AY$2414,6,FALSE)</f>
        <v>Phillips</v>
      </c>
      <c r="N45" t="str">
        <f>VLOOKUP(O45,County!$AT$3:$AZ$2414,7,FALSE)</f>
        <v>AR</v>
      </c>
      <c r="O45" s="2">
        <f>LARGE(County!AT3:AT2415,3)</f>
        <v>0.50838481906443067</v>
      </c>
      <c r="P45" s="2"/>
      <c r="Q45" t="str">
        <f>VLOOKUP(S45,County!$AU$3:$AY$2414,5,FALSE)</f>
        <v>Maverick</v>
      </c>
      <c r="R45" t="str">
        <f>VLOOKUP(S45,County!$AU$3:$AZ$2414,6,FALSE)</f>
        <v>TX</v>
      </c>
      <c r="S45" s="2">
        <f>LARGE(County!AU3:AU2415,3)</f>
        <v>2.4424382392049828E-2</v>
      </c>
      <c r="W45" s="2"/>
      <c r="AA45" s="2"/>
    </row>
    <row r="46" spans="1:31" x14ac:dyDescent="0.2">
      <c r="A46" t="str">
        <f>VLOOKUP(C46,County!$J$3:$AY$2414,42,FALSE)</f>
        <v>Jefferson</v>
      </c>
      <c r="B46" t="str">
        <f>VLOOKUP(C46,County!$J$3:$AZ$2414,43,FALSE)</f>
        <v>MS</v>
      </c>
      <c r="C46" s="2">
        <f>LARGE(County!J4:J2416,4)</f>
        <v>0.87538304392236976</v>
      </c>
      <c r="D46"/>
      <c r="E46" t="str">
        <f>VLOOKUP(G46,County!$K$3:$AY$2414,41,FALSE)</f>
        <v>Glasscock</v>
      </c>
      <c r="F46" t="str">
        <f>VLOOKUP(G46,County!$K$3:$AZ$2414,42,FALSE)</f>
        <v>TX</v>
      </c>
      <c r="G46" s="2">
        <f>LARGE(County!K4:K2416,4)</f>
        <v>0.93343653250773995</v>
      </c>
      <c r="I46" t="str">
        <f>VLOOKUP(K46,County!$L$3:$AY$2414,40,FALSE)</f>
        <v>Cumberland</v>
      </c>
      <c r="J46" t="str">
        <f>VLOOKUP(K46,County!$L$3:$AZ$2414,41,FALSE)</f>
        <v>ME</v>
      </c>
      <c r="K46" s="2">
        <f>LARGE(County!L4:L2416,4)</f>
        <v>6.138135103926097E-2</v>
      </c>
      <c r="M46" t="str">
        <f>VLOOKUP(O46,County!$AT$3:$AY$2414,6,FALSE)</f>
        <v>Crittenden</v>
      </c>
      <c r="N46" t="str">
        <f>VLOOKUP(O46,County!$AT$3:$AZ$2414,7,FALSE)</f>
        <v>AR</v>
      </c>
      <c r="O46" s="2">
        <f>LARGE(County!AT4:AT2416,4)</f>
        <v>0.4726009265387161</v>
      </c>
      <c r="P46" s="2"/>
      <c r="Q46" t="str">
        <f>VLOOKUP(S46,County!$AU$3:$AY$2414,5,FALSE)</f>
        <v>El Paso</v>
      </c>
      <c r="R46" t="str">
        <f>VLOOKUP(S46,County!$AU$3:$AZ$2414,6,FALSE)</f>
        <v>TX</v>
      </c>
      <c r="S46" s="2">
        <f>LARGE(County!AU4:AU2416,4)</f>
        <v>2.328254580520733E-2</v>
      </c>
      <c r="W46" s="2"/>
      <c r="AA46" s="2"/>
    </row>
    <row r="47" spans="1:31" x14ac:dyDescent="0.2">
      <c r="A47" t="str">
        <f>VLOOKUP(C47,County!$J$3:$AY$2414,42,FALSE)</f>
        <v>Claiborne</v>
      </c>
      <c r="B47" t="str">
        <f>VLOOKUP(C47,County!$J$3:$AZ$2414,43,FALSE)</f>
        <v>MS</v>
      </c>
      <c r="C47" s="2">
        <f>LARGE(County!J5:J2416,5)</f>
        <v>0.87054367201426019</v>
      </c>
      <c r="D47"/>
      <c r="E47" t="str">
        <f>VLOOKUP(G47,County!$K$3:$AY$2414,41,FALSE)</f>
        <v>Armstrong</v>
      </c>
      <c r="F47" t="str">
        <f>VLOOKUP(G47,County!$K$3:$AZ$2414,42,FALSE)</f>
        <v>TX</v>
      </c>
      <c r="G47" s="2">
        <f>LARGE(County!K5:K2416,5)</f>
        <v>0.93266606005459507</v>
      </c>
      <c r="I47" t="str">
        <f>VLOOKUP(K47,County!$L$3:$AY$2414,40,FALSE)</f>
        <v>Knox</v>
      </c>
      <c r="J47" t="str">
        <f>VLOOKUP(K47,County!$L$3:$AZ$2414,41,FALSE)</f>
        <v>ME</v>
      </c>
      <c r="K47" s="2">
        <f>LARGE(County!L5:L2416,5)</f>
        <v>5.672024225483345E-2</v>
      </c>
      <c r="M47" t="str">
        <f>VLOOKUP(O47,County!$AT$3:$AY$2414,6,FALSE)</f>
        <v>Chicot</v>
      </c>
      <c r="N47" t="str">
        <f>VLOOKUP(O47,County!$AT$3:$AZ$2414,7,FALSE)</f>
        <v>AR</v>
      </c>
      <c r="O47" s="2">
        <f>LARGE(County!AT5:AT2416,5)</f>
        <v>0.46770662287903669</v>
      </c>
      <c r="P47" s="2"/>
      <c r="Q47" t="str">
        <f>VLOOKUP(S47,County!$AU$3:$AY$2414,5,FALSE)</f>
        <v>Benton</v>
      </c>
      <c r="R47" t="str">
        <f>VLOOKUP(S47,County!$AU$3:$AZ$2414,6,FALSE)</f>
        <v>OR</v>
      </c>
      <c r="S47" s="2">
        <f>LARGE(County!AU5:AU2416,5)</f>
        <v>2.1482235843437159E-2</v>
      </c>
      <c r="W47" s="2"/>
      <c r="AA47" s="2"/>
    </row>
    <row r="48" spans="1:31" x14ac:dyDescent="0.2">
      <c r="C48" s="2"/>
      <c r="D48"/>
      <c r="G48" s="2"/>
      <c r="K48" s="2"/>
      <c r="O48" s="2"/>
      <c r="P48" s="2"/>
      <c r="S48" s="2"/>
      <c r="W48" s="2"/>
      <c r="AA48" s="2"/>
    </row>
    <row r="49" spans="1:31" x14ac:dyDescent="0.2">
      <c r="A49" s="83" t="s">
        <v>1142</v>
      </c>
    </row>
    <row r="50" spans="1:31" ht="12.75" customHeight="1" x14ac:dyDescent="0.2">
      <c r="A50" t="str">
        <f>VLOOKUP(C50,County!$J$3:$AY$2414,42,FALSE)</f>
        <v>Arkansas</v>
      </c>
      <c r="B50" t="str">
        <f>VLOOKUP(C50,County!$J$3:$AZ$2414,43,FALSE)</f>
        <v>AR</v>
      </c>
      <c r="C50" s="2">
        <f>MIN(County!J1:J2414)</f>
        <v>0</v>
      </c>
      <c r="D50"/>
      <c r="E50" t="str">
        <f>VLOOKUP(G50,County!$K$3:$AY$2414,41,FALSE)</f>
        <v>Federal</v>
      </c>
      <c r="F50" t="str">
        <f>VLOOKUP(G50,County!$K$3:$AZ$2414,42,FALSE)</f>
        <v>RI</v>
      </c>
      <c r="G50" s="2">
        <f>MIN(County!K1:K2414)</f>
        <v>6.5960912052117265E-2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 x14ac:dyDescent="0.2">
      <c r="A51" t="str">
        <f>VLOOKUP(C51,County!$J$3:$AY$2414,42,FALSE)</f>
        <v>Arkansas</v>
      </c>
      <c r="B51" t="str">
        <f>VLOOKUP(C51,County!$J$3:$AZ$2414,43,FALSE)</f>
        <v>AR</v>
      </c>
      <c r="C51" s="2">
        <f>SMALL(County!J1:J2414,2)</f>
        <v>0</v>
      </c>
      <c r="D51"/>
      <c r="E51" t="str">
        <f>VLOOKUP(G51,County!$K$3:$AY$2414,41,FALSE)</f>
        <v>Petersburg</v>
      </c>
      <c r="F51" t="str">
        <f>VLOOKUP(G51,County!$K$3:$AZ$2414,42,FALSE)</f>
        <v>VA</v>
      </c>
      <c r="G51" s="2">
        <f>SMALL(County!K1:K2414,2)</f>
        <v>0.10801693820426327</v>
      </c>
      <c r="I51" s="80"/>
      <c r="K51" s="2"/>
    </row>
    <row r="52" spans="1:31" x14ac:dyDescent="0.2">
      <c r="A52" t="str">
        <f>VLOOKUP(C52,County!$J$3:$AY$2414,42,FALSE)</f>
        <v>Arkansas</v>
      </c>
      <c r="B52" t="str">
        <f>VLOOKUP(C52,County!$J$3:$AZ$2414,43,FALSE)</f>
        <v>AR</v>
      </c>
      <c r="C52" s="2">
        <f>SMALL(County!J3:J2415,3)</f>
        <v>0</v>
      </c>
      <c r="D52"/>
      <c r="E52" t="str">
        <f>VLOOKUP(G52,County!$K$3:$AY$2414,41,FALSE)</f>
        <v>Clayton</v>
      </c>
      <c r="F52" t="str">
        <f>VLOOKUP(G52,County!$K$3:$AZ$2414,42,FALSE)</f>
        <v>GA</v>
      </c>
      <c r="G52" s="2">
        <f>SMALL(County!K3:K2415,3)</f>
        <v>0.11568955131070131</v>
      </c>
      <c r="I52" s="79"/>
      <c r="K52" s="2"/>
    </row>
    <row r="53" spans="1:31" x14ac:dyDescent="0.2">
      <c r="A53" t="str">
        <f>VLOOKUP(C53,County!$J$3:$AY$2414,42,FALSE)</f>
        <v>Arkansas</v>
      </c>
      <c r="B53" t="str">
        <f>VLOOKUP(C53,County!$J$3:$AZ$2414,43,FALSE)</f>
        <v>AR</v>
      </c>
      <c r="C53" s="2">
        <f>SMALL(County!J4:J2416,4)</f>
        <v>0</v>
      </c>
      <c r="D53"/>
      <c r="E53" t="str">
        <f>VLOOKUP(G53,County!$K$3:$AY$2414,41,FALSE)</f>
        <v>Jefferson</v>
      </c>
      <c r="F53" t="str">
        <f>VLOOKUP(G53,County!$K$3:$AZ$2414,42,FALSE)</f>
        <v>MS</v>
      </c>
      <c r="G53" s="2">
        <f>SMALL(County!K4:K2416,4)</f>
        <v>0.12155260469867211</v>
      </c>
      <c r="K53" s="2"/>
    </row>
    <row r="54" spans="1:31" x14ac:dyDescent="0.2">
      <c r="A54" t="str">
        <f>VLOOKUP(C54,County!$J$3:$AY$2414,42,FALSE)</f>
        <v>Arkansas</v>
      </c>
      <c r="B54" t="str">
        <f>VLOOKUP(C54,County!$J$3:$AZ$2414,43,FALSE)</f>
        <v>AR</v>
      </c>
      <c r="C54" s="2">
        <f>SMALL(County!J5:J2416,5)</f>
        <v>0</v>
      </c>
      <c r="D54"/>
      <c r="E54" t="str">
        <f>VLOOKUP(G54,County!$K$3:$AY$2414,41,FALSE)</f>
        <v>Claiborne</v>
      </c>
      <c r="F54" t="str">
        <f>VLOOKUP(G54,County!$K$3:$AZ$2414,42,FALSE)</f>
        <v>MS</v>
      </c>
      <c r="G54" s="2">
        <f>SMALL(County!K5:K2416,5)</f>
        <v>0.12366310160427807</v>
      </c>
      <c r="K54" s="2"/>
    </row>
    <row r="55" spans="1:31" x14ac:dyDescent="0.2">
      <c r="C55" s="2"/>
      <c r="D55"/>
      <c r="G55" s="2"/>
      <c r="K55" s="2"/>
    </row>
    <row r="56" spans="1:31" x14ac:dyDescent="0.2">
      <c r="A56" s="52" t="s">
        <v>1831</v>
      </c>
      <c r="C56" s="2"/>
      <c r="D56" t="s">
        <v>1832</v>
      </c>
      <c r="G56" s="2"/>
      <c r="H56" t="s">
        <v>4</v>
      </c>
      <c r="K56" s="2"/>
      <c r="L56" s="2"/>
    </row>
    <row r="57" spans="1:31" x14ac:dyDescent="0.2">
      <c r="A57" t="str">
        <f>VLOOKUP(C57,County!$J$3:$AY$2414,42,FALSE)</f>
        <v>Fluvanna</v>
      </c>
      <c r="B57" t="str">
        <f>VLOOKUP(C57,County!$J$3:$AZ$2414,43,FALSE)</f>
        <v>VA</v>
      </c>
      <c r="C57" s="2">
        <f>DMAX(County!D1:J2414,"Democratic",D56:D57)</f>
        <v>0.49812329028564156</v>
      </c>
      <c r="D57">
        <v>2</v>
      </c>
      <c r="E57" t="str">
        <f>VLOOKUP(G57,County!$K$3:$AY$2414,41,FALSE)</f>
        <v>Caroline</v>
      </c>
      <c r="F57" t="str">
        <f>VLOOKUP(G57,County!$K$3:$AZ$2414,42,FALSE)</f>
        <v>VA</v>
      </c>
      <c r="G57" s="2">
        <f>DMAX(County!E1:K2414,"Republican",H56:H57)</f>
        <v>0.49684679114628416</v>
      </c>
      <c r="H57">
        <v>2</v>
      </c>
      <c r="K57" s="2"/>
      <c r="L57" s="7"/>
    </row>
    <row r="58" spans="1:31" x14ac:dyDescent="0.2">
      <c r="H58" s="2"/>
      <c r="L58" s="2"/>
      <c r="M58" s="7"/>
    </row>
    <row r="59" spans="1:31" x14ac:dyDescent="0.2">
      <c r="A59" s="52" t="s">
        <v>1330</v>
      </c>
      <c r="D59" t="s">
        <v>1832</v>
      </c>
      <c r="G59" s="2"/>
      <c r="H59" t="s">
        <v>4</v>
      </c>
      <c r="I59" s="9"/>
      <c r="J59" s="9"/>
      <c r="K59" s="58"/>
      <c r="L59" s="59"/>
    </row>
    <row r="60" spans="1:31" x14ac:dyDescent="0.2">
      <c r="A60" t="str">
        <f>VLOOKUP(C60,County!$J$3:$AY$2414,42,FALSE)</f>
        <v>Winona</v>
      </c>
      <c r="B60" t="str">
        <f>VLOOKUP(C60,County!$J$3:$AZ$2414,43,FALSE)</f>
        <v>MN</v>
      </c>
      <c r="C60" s="2">
        <f>DMIN(County!D1:J2414,"Democratic",D59:D60)</f>
        <v>0.45479348237968925</v>
      </c>
      <c r="D60">
        <v>1</v>
      </c>
      <c r="E60" t="str">
        <f>VLOOKUP(G60,County!$K$3:$AY$2414,41,FALSE)</f>
        <v>St. John the Baptist</v>
      </c>
      <c r="F60" t="str">
        <f>VLOOKUP(G60,County!$K$3:$AZ$2414,42,FALSE)</f>
        <v>LA</v>
      </c>
      <c r="G60" s="2">
        <f>DMIN(County!E1:K2414,"Republican",H59:H60)</f>
        <v>0.37043606799704359</v>
      </c>
      <c r="H60">
        <v>1</v>
      </c>
      <c r="I60" s="9"/>
      <c r="J60" s="9"/>
      <c r="K60" s="58"/>
      <c r="L60" s="9"/>
    </row>
    <row r="61" spans="1:31" x14ac:dyDescent="0.2">
      <c r="H61" s="2"/>
      <c r="J61" s="9"/>
      <c r="K61" s="9"/>
      <c r="L61" s="58"/>
      <c r="M61" s="9"/>
    </row>
    <row r="62" spans="1:31" x14ac:dyDescent="0.2">
      <c r="A62" t="s">
        <v>153</v>
      </c>
      <c r="B62" s="18" t="str">
        <f>A28</f>
        <v>Democratic</v>
      </c>
      <c r="C62" s="81" t="str">
        <f>E28</f>
        <v>Republican</v>
      </c>
      <c r="D62" s="82" t="str">
        <f>I28</f>
        <v>Independent</v>
      </c>
      <c r="E62" s="7" t="str">
        <f>M28</f>
        <v>Libertarian</v>
      </c>
      <c r="F62" s="7" t="str">
        <f>Q28</f>
        <v>Green</v>
      </c>
      <c r="G62" s="7">
        <f>U28</f>
        <v>0</v>
      </c>
      <c r="H62" s="7">
        <f>Y28</f>
        <v>0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 x14ac:dyDescent="0.2">
      <c r="A63" t="s">
        <v>2465</v>
      </c>
      <c r="B63" s="7">
        <f>COUNTIF(State!$F$1:$F$36,1)</f>
        <v>14</v>
      </c>
      <c r="C63" s="7">
        <f>COUNTIF(State!$G$1:$G$36,1)</f>
        <v>20</v>
      </c>
      <c r="D63" s="7">
        <f>COUNTIF(State!$H$1:$H$36,1)</f>
        <v>0</v>
      </c>
      <c r="E63" s="7">
        <f>COUNTIF(State!$BQ$1:$BQ$36,1)</f>
        <v>0</v>
      </c>
      <c r="F63" s="7">
        <f>COUNTIF(State!$BR$1:$BR$36,1)</f>
        <v>0</v>
      </c>
      <c r="G63" s="7">
        <f>COUNTIF(State!$BS$1:$BS$36,1)</f>
        <v>0</v>
      </c>
      <c r="H63" s="7">
        <f>COUNTIF(State!$BT$1:$BT$36,1)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 x14ac:dyDescent="0.2">
      <c r="A64" t="s">
        <v>536</v>
      </c>
      <c r="B64" s="7">
        <f>COUNTIF(State!$F$1:$F$36,2)</f>
        <v>19</v>
      </c>
      <c r="C64" s="7">
        <f>COUNTIF(State!$G$1:$G$36,2)</f>
        <v>14</v>
      </c>
      <c r="D64" s="7">
        <f>COUNTIF(State!$H$1:$H$36,2)</f>
        <v>0</v>
      </c>
      <c r="E64" s="7">
        <f>COUNTIF(State!$BQ$1:$BQ$36,2)</f>
        <v>1</v>
      </c>
      <c r="F64" s="7">
        <f>COUNTIF(State!$BR$1:$BR$36,2)</f>
        <v>0</v>
      </c>
      <c r="G64" s="7">
        <f>COUNTIF(State!$BS$1:$BS$36,2)</f>
        <v>0</v>
      </c>
      <c r="H64" s="7">
        <f>COUNTIF(State!$BT$1:$BT$36,2)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 x14ac:dyDescent="0.2">
      <c r="A65" t="s">
        <v>537</v>
      </c>
      <c r="B65" s="7">
        <f>COUNTIF(State!$F$1:$F$36,3)</f>
        <v>0</v>
      </c>
      <c r="C65" s="7">
        <f>COUNTIF(State!$G$1:$G$36,3)</f>
        <v>0</v>
      </c>
      <c r="D65" s="7">
        <f>COUNTIF(State!$H$1:$H$36,3)</f>
        <v>3</v>
      </c>
      <c r="E65" s="7">
        <f>COUNTIF(State!$BQ$1:$BQ$36,3)</f>
        <v>13</v>
      </c>
      <c r="F65" s="7">
        <f>COUNTIF(State!$BR$1:$BR$36,3)</f>
        <v>1</v>
      </c>
      <c r="G65" s="7">
        <f>COUNTIF(State!$BS$1:$BS$36,3)</f>
        <v>0</v>
      </c>
      <c r="H65" s="7">
        <f>COUNTIF(State!$BT$1:$BT$36,3)</f>
        <v>2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 x14ac:dyDescent="0.2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 x14ac:dyDescent="0.2">
      <c r="A67" t="s">
        <v>198</v>
      </c>
      <c r="B67" s="2"/>
      <c r="C67" s="2"/>
    </row>
    <row r="68" spans="1:31" s="7" customFormat="1" x14ac:dyDescent="0.2">
      <c r="A68" s="69" t="s">
        <v>2465</v>
      </c>
      <c r="B68" s="1">
        <f>COUNTIF(County!D$1:D$2414,1)-B63</f>
        <v>376</v>
      </c>
      <c r="C68" s="1">
        <f>COUNTIF(County!E$1:E$2414,1)-C63</f>
        <v>1966</v>
      </c>
      <c r="D68" s="1">
        <f>COUNTIF(County!F$1:F$2414,1)-D63</f>
        <v>0</v>
      </c>
      <c r="E68" s="1">
        <f>COUNTIF(County!AP$1:AP$2414,1)-E63</f>
        <v>3</v>
      </c>
      <c r="F68" s="1">
        <f>COUNTIF(County!AQ$1:AQ$2414,1)-F63</f>
        <v>0</v>
      </c>
      <c r="G68" s="1">
        <f>COUNTIF(County!AR$1:AR$2414,1)-G63</f>
        <v>0</v>
      </c>
      <c r="H68" s="1">
        <f>COUNTIF(County!AS$1:AS$2414,1)-H63</f>
        <v>0</v>
      </c>
    </row>
    <row r="69" spans="1:31" s="7" customFormat="1" x14ac:dyDescent="0.2">
      <c r="A69" s="69" t="s">
        <v>536</v>
      </c>
      <c r="B69" s="1">
        <f>COUNTIF(County!D$1:D$2414,2)-B64</f>
        <v>1878</v>
      </c>
      <c r="C69" s="1">
        <f>COUNTIF(County!E$1:E$2414,2)-C64</f>
        <v>378</v>
      </c>
      <c r="D69" s="1">
        <f>COUNTIF(County!F$1:F$2414,2)-D64</f>
        <v>0</v>
      </c>
      <c r="E69" s="1">
        <f>COUNTIF(County!AP$1:AP$2414,2)-E64</f>
        <v>76</v>
      </c>
      <c r="F69" s="1">
        <f>COUNTIF(County!AQ$1:AQ$2414,2)-F64</f>
        <v>0</v>
      </c>
      <c r="G69" s="1">
        <f>COUNTIF(County!AR$1:AR$2414,2)-G64</f>
        <v>0</v>
      </c>
      <c r="H69" s="1">
        <f>COUNTIF(County!AS$1:AS$2414,2)-H64</f>
        <v>0</v>
      </c>
    </row>
    <row r="70" spans="1:31" s="7" customFormat="1" x14ac:dyDescent="0.2">
      <c r="A70" s="69" t="s">
        <v>537</v>
      </c>
      <c r="B70" s="1">
        <f>COUNTIF(County!D$1:D$2414,3)-B65</f>
        <v>12</v>
      </c>
      <c r="C70" s="1">
        <f>COUNTIF(County!E$1:E$2414,3)-C65</f>
        <v>1</v>
      </c>
      <c r="D70" s="1">
        <f>COUNTIF(County!F$1:F$2414,3)-D65</f>
        <v>66</v>
      </c>
      <c r="E70" s="1">
        <f>COUNTIF(County!AP$1:AP$2414,3)-E65</f>
        <v>1197</v>
      </c>
      <c r="F70" s="1">
        <f>COUNTIF(County!AQ$1:AQ$2414,3)-F65</f>
        <v>47</v>
      </c>
      <c r="G70" s="1">
        <f>COUNTIF(County!AR$1:AR$2414,3)-G65</f>
        <v>0</v>
      </c>
      <c r="H70" s="1">
        <f>COUNTIF(County!AS$1:AS$2414,3)-H65</f>
        <v>116</v>
      </c>
    </row>
    <row r="71" spans="1:31" s="7" customFormat="1" x14ac:dyDescent="0.2">
      <c r="A71" s="69" t="s">
        <v>1269</v>
      </c>
      <c r="B71" s="1">
        <f>COUNTIF(County!$D$1:$D$2414,4)-COUNTIF(State!$F$1:$F$36,4)</f>
        <v>4</v>
      </c>
      <c r="C71" s="1">
        <f>COUNTIF(County!$E$1:$E$2414,4)-COUNTIF(State!$G$1:$G$36,4)</f>
        <v>0</v>
      </c>
      <c r="D71" s="1">
        <f>COUNTIF(County!$F$1:$F$2414,4)-COUNTIF(State!$H$1:$H$36,4)</f>
        <v>189</v>
      </c>
      <c r="E71" s="1">
        <f>COUNTIF(County!$AP$1:$AP$2414,4)-COUNTIF(State!$BQ$1:$BQ$36,4)</f>
        <v>42</v>
      </c>
      <c r="F71" s="1">
        <f>COUNTIF(County!$AQ$1:$AQ$2414,4)-COUNTIF(State!$BR$1:$BR$36,4)</f>
        <v>380</v>
      </c>
      <c r="G71" s="1">
        <f>COUNTIF(County!$AR$1:$AR$2414,4)-COUNTIF(State!$BS$1:$BS$36,4)</f>
        <v>0</v>
      </c>
      <c r="H71" s="1">
        <f>COUNTIF(County!$AS$1:$AS$2414,4)-COUNTIF(State!$BT$1:$BT$36,4)</f>
        <v>156</v>
      </c>
    </row>
    <row r="73" spans="1:31" x14ac:dyDescent="0.2">
      <c r="A73" s="69" t="s">
        <v>1190</v>
      </c>
    </row>
    <row r="74" spans="1:31" x14ac:dyDescent="0.2">
      <c r="A74" t="s">
        <v>2133</v>
      </c>
      <c r="B74" s="1">
        <f>COUNTIF(State!$L1:$L36,"&lt;.0999")</f>
        <v>1</v>
      </c>
      <c r="C74" s="1">
        <f>COUNTIF(State!$N1:$N36,"&lt;.0999")</f>
        <v>0</v>
      </c>
      <c r="D74" s="1">
        <f>COUNTIF(State!$P$1:$P$36,"&lt;.0999")</f>
        <v>34</v>
      </c>
    </row>
    <row r="75" spans="1:31" x14ac:dyDescent="0.2">
      <c r="A75" t="s">
        <v>1523</v>
      </c>
      <c r="B75" s="1">
        <f>COUNTIF(State!$L$1:$L$36,"&lt;.1999")-B74</f>
        <v>1</v>
      </c>
      <c r="C75" s="1">
        <f>COUNTIF(State!$N$1:$N$36,"&lt;.1999")-C74</f>
        <v>0</v>
      </c>
      <c r="D75" s="1">
        <f>COUNTIF(State!$P$1:$P$36,"&lt;.1999")-D74</f>
        <v>0</v>
      </c>
    </row>
    <row r="76" spans="1:31" x14ac:dyDescent="0.2">
      <c r="A76" t="s">
        <v>40</v>
      </c>
      <c r="B76" s="1">
        <f>COUNTIF(State!$L$1:$L$36,"&lt;.2999")-SUM(B74:B75)</f>
        <v>3</v>
      </c>
      <c r="C76" s="1">
        <f>COUNTIF(State!$N$1:$N$36,"&lt;.2999")-SUM(C74:C75)</f>
        <v>0</v>
      </c>
      <c r="D76" s="1">
        <f>COUNTIF(State!$P$1:$P$36,"&lt;.2999")-SUM(D74:D75)</f>
        <v>0</v>
      </c>
    </row>
    <row r="77" spans="1:31" x14ac:dyDescent="0.2">
      <c r="A77" t="s">
        <v>1373</v>
      </c>
      <c r="B77" s="1">
        <f>COUNTIF(State!$L$1:$L$36,"&lt;.3999")-SUM(B74:B76)</f>
        <v>6</v>
      </c>
      <c r="C77" s="1">
        <f>COUNTIF(State!$N$1:$N$36,"&lt;.3999")-SUM(C74:C76)</f>
        <v>5</v>
      </c>
      <c r="D77" s="1">
        <f>COUNTIF(State!$P$1:$P$36,"&lt;.3999")-SUM(D74:D76)</f>
        <v>0</v>
      </c>
    </row>
    <row r="78" spans="1:31" x14ac:dyDescent="0.2">
      <c r="A78" t="s">
        <v>2474</v>
      </c>
      <c r="B78" s="1">
        <f>COUNTIF(State!$L$1:$L$36,"&lt;.4999")-SUM(B74:B77)</f>
        <v>11</v>
      </c>
      <c r="C78" s="1">
        <f>COUNTIF(State!$N$1:$N$36,"&lt;.4999")-SUM(C74:C77)</f>
        <v>10</v>
      </c>
      <c r="D78" s="1">
        <f>COUNTIF(State!$P$1:$P$36,"&lt;.4999")-SUM(D74:D77)</f>
        <v>0</v>
      </c>
    </row>
    <row r="79" spans="1:31" x14ac:dyDescent="0.2">
      <c r="A79" t="s">
        <v>1860</v>
      </c>
      <c r="B79" s="1">
        <f>COUNTIF(State!$L$1:$L$36,"&lt;.5999")-SUM(B74:B78)</f>
        <v>10</v>
      </c>
      <c r="C79" s="1">
        <f>COUNTIF(State!$N$1:$N$36,"&lt;.5999")-SUM(C74:C78)</f>
        <v>10</v>
      </c>
      <c r="D79" s="1">
        <f>COUNTIF(State!$P$1:$P$36,"&lt;.5999")-SUM(D74:D78)</f>
        <v>0</v>
      </c>
    </row>
    <row r="80" spans="1:31" x14ac:dyDescent="0.2">
      <c r="A80" t="s">
        <v>2235</v>
      </c>
      <c r="B80" s="1">
        <f>COUNTIF(State!$L$1:$L$36,"&lt;.6999")-SUM(B74:B79)</f>
        <v>2</v>
      </c>
      <c r="C80" s="1">
        <f>COUNTIF(State!$N$1:$N$36,"&lt;.6999")-SUM(C74:C79)</f>
        <v>7</v>
      </c>
      <c r="D80" s="1">
        <f>COUNTIF(State!$P$1:$P$36,"&lt;.6999")-SUM(D74:D79)</f>
        <v>0</v>
      </c>
    </row>
    <row r="81" spans="1:4" x14ac:dyDescent="0.2">
      <c r="A81" t="s">
        <v>1661</v>
      </c>
      <c r="B81" s="1">
        <f>COUNTIF(State!$L$1:$L$36,"&lt;.7999")-SUM(B74:B80)</f>
        <v>0</v>
      </c>
      <c r="C81" s="1">
        <f>COUNTIF(State!$N$1:$N$36,"&lt;.7999")-SUM(C74:C80)</f>
        <v>2</v>
      </c>
      <c r="D81" s="1">
        <f>COUNTIF(State!$P$1:$P$36,"&lt;.7999")-SUM(D74:D80)</f>
        <v>0</v>
      </c>
    </row>
    <row r="82" spans="1:4" x14ac:dyDescent="0.2">
      <c r="A82" t="s">
        <v>1662</v>
      </c>
      <c r="B82" s="1">
        <f>COUNTIF(State!$L$1:$L$36,"&lt;.8999")-SUM(B74:B81)</f>
        <v>0</v>
      </c>
      <c r="C82" s="1">
        <f>COUNTIF(State!$N$1:$N$36,"&lt;.8999")-SUM(C74:C81)</f>
        <v>0</v>
      </c>
      <c r="D82" s="1">
        <f>COUNTIF(State!$P$1:$P$36,"&lt;.8999")-SUM(D74:D81)</f>
        <v>0</v>
      </c>
    </row>
    <row r="83" spans="1:4" x14ac:dyDescent="0.2">
      <c r="A83" t="s">
        <v>659</v>
      </c>
      <c r="B83" s="1">
        <f>COUNTIF(State!$L$1:$L$36,"&lt;1")-SUM(B74:B82)</f>
        <v>0</v>
      </c>
      <c r="C83" s="1">
        <f>COUNTIF(State!$N$1:$N$36,"&lt;1")-SUM(C74:C82)</f>
        <v>0</v>
      </c>
      <c r="D83" s="1">
        <f>COUNTIF(State!$P$1:$P$36,"&lt;1")-SUM(D74:D82)</f>
        <v>0</v>
      </c>
    </row>
    <row r="84" spans="1:4" x14ac:dyDescent="0.2">
      <c r="D84"/>
    </row>
    <row r="85" spans="1:4" x14ac:dyDescent="0.2">
      <c r="A85" t="s">
        <v>1095</v>
      </c>
      <c r="D85"/>
    </row>
    <row r="86" spans="1:4" x14ac:dyDescent="0.2">
      <c r="A86" t="s">
        <v>2133</v>
      </c>
      <c r="B86" s="1">
        <f>COUNTIF(County!J1:J2415,"&lt;.0999")-B74</f>
        <v>151</v>
      </c>
      <c r="C86" s="1">
        <f>COUNTIF(County!K1:K2415,"&lt;.0999")-C74</f>
        <v>1</v>
      </c>
      <c r="D86" s="1">
        <f>COUNTIF(County!L1:L2415,"&lt;.0999")-D74</f>
        <v>2345</v>
      </c>
    </row>
    <row r="87" spans="1:4" x14ac:dyDescent="0.2">
      <c r="A87" t="s">
        <v>1523</v>
      </c>
      <c r="B87" s="1">
        <f>COUNTIF(County!J1:J2415,"&lt;.1999")-SUM(B74:B75)-B86</f>
        <v>468</v>
      </c>
      <c r="C87" s="1">
        <f>COUNTIF(County!K1:K2415,"&lt;.1999")-SUM(C74:C75)-C86</f>
        <v>18</v>
      </c>
      <c r="D87" s="1">
        <f>COUNTIF(County!L1:L2415,"&lt;.1999")-SUM(D74:D75)-D86</f>
        <v>0</v>
      </c>
    </row>
    <row r="88" spans="1:4" x14ac:dyDescent="0.2">
      <c r="A88" t="s">
        <v>40</v>
      </c>
      <c r="B88" s="1">
        <f>COUNTIF(County!J1:J2415,"&lt;.2999")-SUM(B74:B76)-SUM(B86:B87)</f>
        <v>593</v>
      </c>
      <c r="C88" s="1">
        <f>COUNTIF(County!K1:K2415,"&lt;.2999")-SUM(C74:C76)-SUM(C86:C87)</f>
        <v>57</v>
      </c>
      <c r="D88" s="1">
        <f>COUNTIF(County!L1:L2415,"&lt;.2999")-SUM(D74:D76)-SUM(D86:D87)</f>
        <v>0</v>
      </c>
    </row>
    <row r="89" spans="1:4" x14ac:dyDescent="0.2">
      <c r="A89" t="s">
        <v>1373</v>
      </c>
      <c r="B89" s="1">
        <f>COUNTIF(County!J1:J2415,"&lt;.3999")-SUM(B74:B77)-SUM(B86:B88)</f>
        <v>484</v>
      </c>
      <c r="C89" s="1">
        <f>COUNTIF(County!K1:K2415,"&lt;.3999")-SUM(C74:C77)-SUM(C86:C88)</f>
        <v>126</v>
      </c>
      <c r="D89" s="1">
        <f>COUNTIF(County!L1:L2415,"&lt;.3999")-SUM(D74:D77)-SUM(D86:D88)</f>
        <v>0</v>
      </c>
    </row>
    <row r="90" spans="1:4" x14ac:dyDescent="0.2">
      <c r="A90" t="s">
        <v>2474</v>
      </c>
      <c r="B90" s="1">
        <f>COUNTIF(County!J1:J2415,"&lt;.4999")-SUM(B74:B78)-SUM(B86:B89)</f>
        <v>302</v>
      </c>
      <c r="C90" s="1">
        <f>COUNTIF(County!K1:K2415,"&lt;.4999")-SUM(C74:C78)-SUM(C86:C89)</f>
        <v>219</v>
      </c>
      <c r="D90" s="1">
        <f>COUNTIF(County!L1:L2415,"&lt;.4999")-SUM(D74:D78)-SUM(D86:D89)</f>
        <v>0</v>
      </c>
    </row>
    <row r="91" spans="1:4" x14ac:dyDescent="0.2">
      <c r="A91" t="s">
        <v>1860</v>
      </c>
      <c r="B91" s="1">
        <f>COUNTIF(County!J1:J2415,"&lt;.5999")-SUM(B74:B79)-SUM(B86:B90)</f>
        <v>175</v>
      </c>
      <c r="C91" s="1">
        <f>COUNTIF(County!K1:K2415,"&lt;.5999")-SUM(C74:C79)-SUM(C86:C90)</f>
        <v>388</v>
      </c>
      <c r="D91" s="1">
        <f>COUNTIF(County!L1:L2415,"&lt;.5999")-SUM(D74:D79)-SUM(D86:D90)</f>
        <v>0</v>
      </c>
    </row>
    <row r="92" spans="1:4" x14ac:dyDescent="0.2">
      <c r="A92" t="s">
        <v>2235</v>
      </c>
      <c r="B92" s="1">
        <f>COUNTIF(County!J1:J2415,"&lt;.6999")-SUM(B74:B80)-SUM(B86:B91)</f>
        <v>109</v>
      </c>
      <c r="C92" s="1">
        <f>COUNTIF(County!K1:K2415,"&lt;.6999")-SUM(C74:C80)-SUM(C86:C91)</f>
        <v>551</v>
      </c>
      <c r="D92" s="1">
        <f>COUNTIF(County!L1:L2415,"&lt;.6999")-SUM(D74:D80)-SUM(D86:D91)</f>
        <v>0</v>
      </c>
    </row>
    <row r="93" spans="1:4" x14ac:dyDescent="0.2">
      <c r="A93" t="s">
        <v>1661</v>
      </c>
      <c r="B93" s="1">
        <f>COUNTIF(County!J1:J2415,"&lt;.7999")-SUM(B74:B81)-SUM(B86:B92)</f>
        <v>49</v>
      </c>
      <c r="C93" s="1">
        <f>COUNTIF(County!K1:K2415,"&lt;.7999")-SUM(C74:C81)-SUM(C86:C92)</f>
        <v>632</v>
      </c>
      <c r="D93" s="1">
        <f>COUNTIF(County!L1:L2415,"&lt;.7999")-SUM(D74:D81)-SUM(D86:D92)</f>
        <v>0</v>
      </c>
    </row>
    <row r="94" spans="1:4" x14ac:dyDescent="0.2">
      <c r="A94" t="s">
        <v>1662</v>
      </c>
      <c r="B94" s="1">
        <f>COUNTIF(County!J1:J2415,"&lt;.8999")-SUM(B74:B82)-SUM(B86:B93)</f>
        <v>13</v>
      </c>
      <c r="C94" s="1">
        <f>COUNTIF(County!K1:K2415,"&lt;.8999")-SUM(C74:C82)-SUM(C86:C93)</f>
        <v>331</v>
      </c>
      <c r="D94" s="1">
        <f>COUNTIF(County!L1:L2415,"&lt;.8999")-SUM(D74:D82)-SUM(D86:D93)</f>
        <v>0</v>
      </c>
    </row>
    <row r="95" spans="1:4" x14ac:dyDescent="0.2">
      <c r="A95" t="s">
        <v>659</v>
      </c>
      <c r="B95" s="1">
        <f>COUNTIF(County!J1:J2415,"&lt;.9999")-SUM(B74:B83)-SUM(B86:B94)</f>
        <v>1</v>
      </c>
      <c r="C95" s="1">
        <f>COUNTIF(County!K1:K2415,"&lt;.9999")-SUM(C74:C83)-SUM(C86:C94)</f>
        <v>22</v>
      </c>
      <c r="D95" s="1">
        <f>COUNTIF(County!L1:L2415,"&lt;.9999")-SUM(D74:D83)-SUM(D86:D94)</f>
        <v>0</v>
      </c>
    </row>
    <row r="96" spans="1:4" x14ac:dyDescent="0.2">
      <c r="B96" s="1"/>
      <c r="C96" s="1"/>
      <c r="D96" s="1"/>
    </row>
    <row r="97" spans="2:4" x14ac:dyDescent="0.2">
      <c r="B97" s="1"/>
      <c r="D97"/>
    </row>
    <row r="99" spans="2:4" x14ac:dyDescent="0.2">
      <c r="B99" s="2"/>
    </row>
  </sheetData>
  <mergeCells count="11">
    <mergeCell ref="AB2:AD2"/>
    <mergeCell ref="M28:O28"/>
    <mergeCell ref="Y28:AA28"/>
    <mergeCell ref="U28:W28"/>
    <mergeCell ref="X15:Z15"/>
    <mergeCell ref="AB15:AD15"/>
    <mergeCell ref="A28:C28"/>
    <mergeCell ref="E28:G28"/>
    <mergeCell ref="I28:K28"/>
    <mergeCell ref="Q28:S28"/>
    <mergeCell ref="X2:Z2"/>
  </mergeCells>
  <phoneticPr fontId="8"/>
  <conditionalFormatting sqref="C3:C12 C16:C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N244"/>
  <sheetViews>
    <sheetView topLeftCell="A41" workbookViewId="0">
      <selection activeCell="B55" sqref="B55:B56"/>
    </sheetView>
  </sheetViews>
  <sheetFormatPr baseColWidth="10" defaultColWidth="11.42578125" defaultRowHeight="14" x14ac:dyDescent="0.2"/>
  <cols>
    <col min="1" max="1" width="3.140625" customWidth="1"/>
    <col min="2" max="2" width="19.7109375" bestFit="1" customWidth="1"/>
    <col min="3" max="3" width="23" bestFit="1" customWidth="1"/>
    <col min="4" max="4" width="11.7109375" bestFit="1" customWidth="1"/>
    <col min="5" max="5" width="10.42578125" bestFit="1" customWidth="1"/>
    <col min="6" max="6" width="10" customWidth="1"/>
    <col min="7" max="7" width="3" bestFit="1" customWidth="1"/>
    <col min="8" max="8" width="2" bestFit="1" customWidth="1"/>
    <col min="14" max="14" width="19.7109375" bestFit="1" customWidth="1"/>
  </cols>
  <sheetData>
    <row r="1" spans="1:14" x14ac:dyDescent="0.2">
      <c r="A1" s="84" t="s">
        <v>1088</v>
      </c>
      <c r="B1" s="84" t="s">
        <v>1705</v>
      </c>
      <c r="C1" s="84" t="s">
        <v>1758</v>
      </c>
      <c r="D1" s="84" t="s">
        <v>1704</v>
      </c>
      <c r="E1" s="84" t="s">
        <v>990</v>
      </c>
      <c r="N1" s="84"/>
    </row>
    <row r="2" spans="1:14" x14ac:dyDescent="0.2">
      <c r="A2">
        <v>1</v>
      </c>
      <c r="C2" s="14" t="s">
        <v>2298</v>
      </c>
      <c r="D2">
        <f>A2</f>
        <v>1</v>
      </c>
      <c r="E2" t="s">
        <v>2298</v>
      </c>
      <c r="F2" t="s">
        <v>2342</v>
      </c>
      <c r="G2">
        <f t="shared" ref="G2:G19" si="0">COUNTIF($A$33:$A$197,D2)</f>
        <v>30</v>
      </c>
    </row>
    <row r="3" spans="1:14" x14ac:dyDescent="0.2">
      <c r="A3">
        <v>2</v>
      </c>
      <c r="C3" s="13" t="s">
        <v>2226</v>
      </c>
      <c r="D3">
        <f t="shared" ref="D3:D19" si="1">A3</f>
        <v>2</v>
      </c>
      <c r="E3" t="s">
        <v>2226</v>
      </c>
      <c r="F3" t="s">
        <v>2343</v>
      </c>
      <c r="G3">
        <f t="shared" si="0"/>
        <v>32</v>
      </c>
    </row>
    <row r="4" spans="1:14" x14ac:dyDescent="0.2">
      <c r="A4">
        <v>3</v>
      </c>
      <c r="C4" s="68" t="s">
        <v>780</v>
      </c>
      <c r="D4">
        <f t="shared" si="1"/>
        <v>3</v>
      </c>
      <c r="E4" t="s">
        <v>780</v>
      </c>
      <c r="F4" t="s">
        <v>2344</v>
      </c>
      <c r="G4">
        <f t="shared" si="0"/>
        <v>7</v>
      </c>
    </row>
    <row r="5" spans="1:14" x14ac:dyDescent="0.2">
      <c r="A5">
        <v>4</v>
      </c>
      <c r="C5" t="s">
        <v>2212</v>
      </c>
      <c r="D5">
        <f t="shared" si="1"/>
        <v>4</v>
      </c>
      <c r="E5" t="s">
        <v>2212</v>
      </c>
      <c r="F5" t="s">
        <v>2345</v>
      </c>
      <c r="G5">
        <f t="shared" si="0"/>
        <v>18</v>
      </c>
    </row>
    <row r="6" spans="1:14" x14ac:dyDescent="0.2">
      <c r="A6">
        <v>5</v>
      </c>
      <c r="C6" t="s">
        <v>1194</v>
      </c>
      <c r="D6">
        <f t="shared" si="1"/>
        <v>5</v>
      </c>
      <c r="E6" t="s">
        <v>1194</v>
      </c>
      <c r="F6" t="s">
        <v>2347</v>
      </c>
      <c r="G6">
        <f t="shared" si="0"/>
        <v>6</v>
      </c>
    </row>
    <row r="7" spans="1:14" x14ac:dyDescent="0.2">
      <c r="A7">
        <v>6</v>
      </c>
      <c r="B7" s="1"/>
      <c r="C7" t="s">
        <v>36</v>
      </c>
      <c r="D7">
        <f t="shared" si="1"/>
        <v>6</v>
      </c>
      <c r="E7" t="s">
        <v>36</v>
      </c>
      <c r="F7" t="s">
        <v>2346</v>
      </c>
      <c r="G7">
        <f t="shared" si="0"/>
        <v>4</v>
      </c>
      <c r="N7" s="1"/>
    </row>
    <row r="8" spans="1:14" x14ac:dyDescent="0.2">
      <c r="A8">
        <v>7</v>
      </c>
      <c r="B8" s="1"/>
      <c r="C8" s="89" t="s">
        <v>1584</v>
      </c>
      <c r="D8">
        <f t="shared" si="1"/>
        <v>7</v>
      </c>
      <c r="E8" s="89" t="s">
        <v>1584</v>
      </c>
      <c r="G8">
        <f t="shared" si="0"/>
        <v>0</v>
      </c>
      <c r="N8" s="1"/>
    </row>
    <row r="9" spans="1:14" x14ac:dyDescent="0.2">
      <c r="A9">
        <v>8</v>
      </c>
      <c r="B9" s="1"/>
      <c r="C9" s="89" t="s">
        <v>1418</v>
      </c>
      <c r="D9">
        <f t="shared" si="1"/>
        <v>8</v>
      </c>
      <c r="E9" s="89" t="s">
        <v>1418</v>
      </c>
      <c r="G9">
        <f t="shared" si="0"/>
        <v>1</v>
      </c>
      <c r="N9" s="1"/>
    </row>
    <row r="10" spans="1:14" x14ac:dyDescent="0.2">
      <c r="A10">
        <v>9</v>
      </c>
      <c r="B10" s="1"/>
      <c r="C10" s="89" t="s">
        <v>1905</v>
      </c>
      <c r="D10">
        <f t="shared" si="1"/>
        <v>9</v>
      </c>
      <c r="E10" s="89" t="s">
        <v>1906</v>
      </c>
      <c r="G10">
        <f t="shared" si="0"/>
        <v>0</v>
      </c>
      <c r="N10" s="1"/>
    </row>
    <row r="11" spans="1:14" x14ac:dyDescent="0.2">
      <c r="A11">
        <v>10</v>
      </c>
      <c r="B11" s="1"/>
      <c r="C11" s="89" t="s">
        <v>1175</v>
      </c>
      <c r="D11">
        <f t="shared" si="1"/>
        <v>10</v>
      </c>
      <c r="E11" s="89" t="s">
        <v>1175</v>
      </c>
      <c r="G11">
        <f t="shared" si="0"/>
        <v>0</v>
      </c>
      <c r="N11" s="1"/>
    </row>
    <row r="12" spans="1:14" x14ac:dyDescent="0.2">
      <c r="A12">
        <v>11</v>
      </c>
      <c r="B12" s="1"/>
      <c r="C12" t="s">
        <v>436</v>
      </c>
      <c r="D12">
        <f t="shared" si="1"/>
        <v>11</v>
      </c>
      <c r="E12" t="s">
        <v>436</v>
      </c>
      <c r="G12">
        <f t="shared" si="0"/>
        <v>19</v>
      </c>
      <c r="N12" s="1"/>
    </row>
    <row r="13" spans="1:14" x14ac:dyDescent="0.2">
      <c r="A13">
        <v>12</v>
      </c>
      <c r="B13" s="1"/>
      <c r="C13" s="1" t="s">
        <v>2159</v>
      </c>
      <c r="D13">
        <f t="shared" si="1"/>
        <v>12</v>
      </c>
      <c r="E13" s="1" t="s">
        <v>2159</v>
      </c>
      <c r="G13">
        <f t="shared" si="0"/>
        <v>13</v>
      </c>
      <c r="N13" s="1"/>
    </row>
    <row r="14" spans="1:14" x14ac:dyDescent="0.2">
      <c r="A14">
        <v>13</v>
      </c>
      <c r="B14" s="1"/>
      <c r="C14" s="1" t="s">
        <v>2160</v>
      </c>
      <c r="D14">
        <f t="shared" si="1"/>
        <v>13</v>
      </c>
      <c r="E14" s="1" t="s">
        <v>2160</v>
      </c>
      <c r="G14">
        <f t="shared" si="0"/>
        <v>8</v>
      </c>
      <c r="N14" s="1"/>
    </row>
    <row r="15" spans="1:14" x14ac:dyDescent="0.2">
      <c r="A15">
        <v>14</v>
      </c>
      <c r="B15" s="1"/>
      <c r="C15" s="1" t="s">
        <v>2161</v>
      </c>
      <c r="D15">
        <f t="shared" si="1"/>
        <v>14</v>
      </c>
      <c r="E15" s="1" t="s">
        <v>2161</v>
      </c>
      <c r="G15">
        <f t="shared" si="0"/>
        <v>6</v>
      </c>
      <c r="N15" s="1"/>
    </row>
    <row r="16" spans="1:14" x14ac:dyDescent="0.2">
      <c r="A16">
        <v>15</v>
      </c>
      <c r="B16" s="1"/>
      <c r="C16" s="1" t="s">
        <v>2432</v>
      </c>
      <c r="D16">
        <f t="shared" si="1"/>
        <v>15</v>
      </c>
      <c r="E16" s="1" t="s">
        <v>2432</v>
      </c>
      <c r="G16">
        <f t="shared" si="0"/>
        <v>5</v>
      </c>
      <c r="N16" s="1"/>
    </row>
    <row r="17" spans="1:14" x14ac:dyDescent="0.2">
      <c r="A17">
        <v>16</v>
      </c>
      <c r="B17" s="1"/>
      <c r="C17" s="1" t="s">
        <v>2379</v>
      </c>
      <c r="D17">
        <f t="shared" si="1"/>
        <v>16</v>
      </c>
      <c r="E17" s="1" t="s">
        <v>2379</v>
      </c>
      <c r="G17">
        <f t="shared" si="0"/>
        <v>5</v>
      </c>
      <c r="N17" s="1"/>
    </row>
    <row r="18" spans="1:14" x14ac:dyDescent="0.2">
      <c r="A18">
        <v>17</v>
      </c>
      <c r="B18" s="1"/>
      <c r="C18" s="1" t="s">
        <v>2567</v>
      </c>
      <c r="D18">
        <f t="shared" si="1"/>
        <v>17</v>
      </c>
      <c r="E18" s="1" t="s">
        <v>2567</v>
      </c>
      <c r="G18">
        <f t="shared" si="0"/>
        <v>3</v>
      </c>
      <c r="N18" s="1"/>
    </row>
    <row r="19" spans="1:14" x14ac:dyDescent="0.2">
      <c r="A19">
        <v>18</v>
      </c>
      <c r="B19" s="1"/>
      <c r="C19" s="1" t="s">
        <v>2602</v>
      </c>
      <c r="D19">
        <f t="shared" si="1"/>
        <v>18</v>
      </c>
      <c r="E19" s="1" t="s">
        <v>2602</v>
      </c>
      <c r="G19">
        <f t="shared" si="0"/>
        <v>2</v>
      </c>
      <c r="N19" s="1"/>
    </row>
    <row r="20" spans="1:14" x14ac:dyDescent="0.2">
      <c r="A20">
        <v>19</v>
      </c>
      <c r="B20" s="1"/>
      <c r="C20" s="53" t="s">
        <v>2824</v>
      </c>
      <c r="D20">
        <f>A20</f>
        <v>19</v>
      </c>
      <c r="E20" s="53" t="s">
        <v>2824</v>
      </c>
      <c r="G20">
        <f t="shared" ref="G20:G28" si="2">COUNTIF($A$32:$A$242,D20)</f>
        <v>4</v>
      </c>
      <c r="N20" s="1"/>
    </row>
    <row r="21" spans="1:14" x14ac:dyDescent="0.2">
      <c r="A21">
        <v>20</v>
      </c>
      <c r="B21" s="1"/>
      <c r="C21" s="53" t="s">
        <v>2862</v>
      </c>
      <c r="D21">
        <f t="shared" ref="D21:D28" si="3">A21</f>
        <v>20</v>
      </c>
      <c r="E21" s="53" t="s">
        <v>2862</v>
      </c>
      <c r="G21">
        <f t="shared" si="2"/>
        <v>4</v>
      </c>
      <c r="N21" s="1"/>
    </row>
    <row r="22" spans="1:14" x14ac:dyDescent="0.2">
      <c r="A22">
        <v>21</v>
      </c>
      <c r="B22" s="1"/>
      <c r="C22" s="53" t="s">
        <v>2863</v>
      </c>
      <c r="D22">
        <f t="shared" si="3"/>
        <v>21</v>
      </c>
      <c r="E22" s="53" t="s">
        <v>2863</v>
      </c>
      <c r="G22">
        <f t="shared" si="2"/>
        <v>3</v>
      </c>
      <c r="N22" s="1"/>
    </row>
    <row r="23" spans="1:14" x14ac:dyDescent="0.2">
      <c r="A23">
        <v>22</v>
      </c>
      <c r="B23" s="1"/>
      <c r="C23" s="53" t="s">
        <v>2864</v>
      </c>
      <c r="D23">
        <f t="shared" si="3"/>
        <v>22</v>
      </c>
      <c r="E23" s="53" t="s">
        <v>2864</v>
      </c>
      <c r="G23">
        <f t="shared" si="2"/>
        <v>3</v>
      </c>
      <c r="N23" s="1"/>
    </row>
    <row r="24" spans="1:14" x14ac:dyDescent="0.2">
      <c r="A24">
        <v>23</v>
      </c>
      <c r="B24" s="1"/>
      <c r="C24" s="53" t="s">
        <v>2865</v>
      </c>
      <c r="D24">
        <f t="shared" si="3"/>
        <v>23</v>
      </c>
      <c r="E24" s="53" t="s">
        <v>2865</v>
      </c>
      <c r="G24">
        <f t="shared" si="2"/>
        <v>2</v>
      </c>
      <c r="N24" s="1"/>
    </row>
    <row r="25" spans="1:14" x14ac:dyDescent="0.2">
      <c r="A25">
        <v>24</v>
      </c>
      <c r="B25" s="1"/>
      <c r="C25" s="53" t="s">
        <v>2866</v>
      </c>
      <c r="D25">
        <f t="shared" si="3"/>
        <v>24</v>
      </c>
      <c r="E25" s="53" t="s">
        <v>2866</v>
      </c>
      <c r="G25">
        <f t="shared" si="2"/>
        <v>2</v>
      </c>
      <c r="N25" s="1"/>
    </row>
    <row r="26" spans="1:14" x14ac:dyDescent="0.2">
      <c r="A26">
        <v>25</v>
      </c>
      <c r="B26" s="1"/>
      <c r="C26" s="53" t="s">
        <v>2867</v>
      </c>
      <c r="D26">
        <f t="shared" si="3"/>
        <v>25</v>
      </c>
      <c r="E26" s="53" t="s">
        <v>2867</v>
      </c>
      <c r="G26">
        <f t="shared" si="2"/>
        <v>1</v>
      </c>
      <c r="N26" s="1"/>
    </row>
    <row r="27" spans="1:14" x14ac:dyDescent="0.2">
      <c r="A27">
        <v>26</v>
      </c>
      <c r="B27" s="1"/>
      <c r="C27" s="53" t="s">
        <v>2868</v>
      </c>
      <c r="D27">
        <f t="shared" si="3"/>
        <v>26</v>
      </c>
      <c r="E27" s="53" t="s">
        <v>2868</v>
      </c>
      <c r="G27">
        <f t="shared" si="2"/>
        <v>1</v>
      </c>
      <c r="N27" s="1"/>
    </row>
    <row r="28" spans="1:14" x14ac:dyDescent="0.2">
      <c r="A28">
        <v>27</v>
      </c>
      <c r="B28" s="1"/>
      <c r="C28" s="53" t="s">
        <v>2869</v>
      </c>
      <c r="D28">
        <f t="shared" si="3"/>
        <v>27</v>
      </c>
      <c r="E28" s="53" t="s">
        <v>2869</v>
      </c>
      <c r="G28">
        <f t="shared" si="2"/>
        <v>1</v>
      </c>
      <c r="N28" s="1"/>
    </row>
    <row r="31" spans="1:14" x14ac:dyDescent="0.2">
      <c r="A31" t="s">
        <v>1704</v>
      </c>
      <c r="B31" t="s">
        <v>1077</v>
      </c>
      <c r="C31" t="s">
        <v>1078</v>
      </c>
      <c r="D31" t="s">
        <v>2154</v>
      </c>
      <c r="E31" t="s">
        <v>990</v>
      </c>
      <c r="F31" t="str">
        <f>IF(E31="Democratic","dem",IF(E31="Republican","rep",IF(E31="Independent","ind","")))</f>
        <v/>
      </c>
    </row>
    <row r="32" spans="1:14" x14ac:dyDescent="0.2">
      <c r="A32">
        <v>1</v>
      </c>
      <c r="B32" t="s">
        <v>2605</v>
      </c>
      <c r="C32" t="s">
        <v>2298</v>
      </c>
      <c r="D32" t="s">
        <v>1147</v>
      </c>
      <c r="E32" t="s">
        <v>2131</v>
      </c>
      <c r="F32" t="str">
        <f>IF(C32="Democratic","dem",IF(C32="Republican","rep",IF(C32="Independent","ind",IF(C32="Libertarian","lib",IF(C32="Constitution","cst",IF(C32="Green","grn",""))))))</f>
        <v>dem</v>
      </c>
      <c r="G32">
        <v>1</v>
      </c>
      <c r="H32">
        <v>2</v>
      </c>
      <c r="K32" t="s">
        <v>2579</v>
      </c>
    </row>
    <row r="33" spans="1:14" x14ac:dyDescent="0.2">
      <c r="A33">
        <v>2</v>
      </c>
      <c r="B33" t="s">
        <v>2694</v>
      </c>
      <c r="C33" t="s">
        <v>2226</v>
      </c>
      <c r="D33" t="s">
        <v>1147</v>
      </c>
      <c r="E33" t="s">
        <v>2695</v>
      </c>
      <c r="F33" t="str">
        <f>IF(C33="Democratic","dem",IF(C33="Republican","rep",IF(C33="Independent","ind",IF(C33="Libertarian","lib",IF(C33="Constitution","cst",IF(C33="Green","grn",""))))))</f>
        <v>rep</v>
      </c>
      <c r="G33">
        <v>0</v>
      </c>
      <c r="H33">
        <v>2</v>
      </c>
      <c r="K33" t="s">
        <v>2579</v>
      </c>
    </row>
    <row r="34" spans="1:14" x14ac:dyDescent="0.2">
      <c r="A34">
        <v>11</v>
      </c>
      <c r="B34" t="s">
        <v>436</v>
      </c>
      <c r="C34" t="s">
        <v>1218</v>
      </c>
      <c r="D34" t="s">
        <v>1147</v>
      </c>
      <c r="E34" t="s">
        <v>436</v>
      </c>
      <c r="F34" t="str">
        <f>IF(C34="Democratic","dem",IF(C34="Republican","rep",IF(C34="Independent","ind",IF(C34="Libertarian","lib",IF(C34="Constitution","cst",IF(C34="Green","grn",""))))))</f>
        <v/>
      </c>
      <c r="G34">
        <v>0</v>
      </c>
      <c r="H34">
        <v>2</v>
      </c>
      <c r="K34" t="s">
        <v>2579</v>
      </c>
    </row>
    <row r="35" spans="1:14" x14ac:dyDescent="0.2">
      <c r="A35">
        <v>1</v>
      </c>
      <c r="B35" t="s">
        <v>2696</v>
      </c>
      <c r="C35" t="s">
        <v>2298</v>
      </c>
      <c r="D35" t="s">
        <v>1278</v>
      </c>
      <c r="E35" t="s">
        <v>2697</v>
      </c>
      <c r="F35" t="str">
        <f>IF(C35="Democratic","dem",IF(C35="Republican","rep",IF(C35="Independent","ind",IF(C35="Libertarian","lib",IF(C35="Constitution","cst",IF(C35="Green","grn",""))))))</f>
        <v>dem</v>
      </c>
      <c r="G35">
        <v>0</v>
      </c>
      <c r="H35">
        <v>2</v>
      </c>
      <c r="I35" s="9" t="s">
        <v>2898</v>
      </c>
      <c r="K35" t="s">
        <v>2579</v>
      </c>
    </row>
    <row r="36" spans="1:14" x14ac:dyDescent="0.2">
      <c r="A36">
        <v>2</v>
      </c>
      <c r="B36" t="s">
        <v>2554</v>
      </c>
      <c r="C36" t="s">
        <v>2226</v>
      </c>
      <c r="D36" t="s">
        <v>1278</v>
      </c>
      <c r="E36" t="s">
        <v>267</v>
      </c>
      <c r="F36" t="str">
        <f t="shared" ref="F36:F103" si="4">IF(C36="Democratic","dem",IF(C36="Republican","rep",IF(C36="Independent","ind",IF(C36="Libertarian","lib",IF(C36="Constitution","cst",IF(C36="Green","grn",""))))))</f>
        <v>rep</v>
      </c>
      <c r="G36">
        <v>1</v>
      </c>
      <c r="H36">
        <v>2</v>
      </c>
      <c r="K36" t="s">
        <v>2579</v>
      </c>
    </row>
    <row r="37" spans="1:14" x14ac:dyDescent="0.2">
      <c r="A37">
        <v>11</v>
      </c>
      <c r="B37" t="s">
        <v>436</v>
      </c>
      <c r="C37" t="s">
        <v>1218</v>
      </c>
      <c r="D37" t="s">
        <v>1278</v>
      </c>
      <c r="E37" t="s">
        <v>436</v>
      </c>
      <c r="F37" t="str">
        <f>IF(C37="Democratic","dem",IF(C37="Republican","rep",IF(C37="Independent","ind",IF(C37="Libertarian","lib",IF(C37="Constitution","cst",IF(C37="Green","grn",""))))))</f>
        <v/>
      </c>
      <c r="G37">
        <v>0</v>
      </c>
      <c r="H37">
        <v>2</v>
      </c>
      <c r="K37" t="s">
        <v>2579</v>
      </c>
    </row>
    <row r="38" spans="1:14" x14ac:dyDescent="0.2">
      <c r="A38">
        <v>12</v>
      </c>
      <c r="B38" t="s">
        <v>2698</v>
      </c>
      <c r="C38" t="s">
        <v>2699</v>
      </c>
      <c r="D38" t="s">
        <v>1278</v>
      </c>
      <c r="E38" t="s">
        <v>2700</v>
      </c>
      <c r="F38" t="str">
        <f t="shared" si="4"/>
        <v/>
      </c>
      <c r="G38">
        <v>0</v>
      </c>
      <c r="H38">
        <v>2</v>
      </c>
      <c r="K38" t="s">
        <v>2579</v>
      </c>
    </row>
    <row r="39" spans="1:14" x14ac:dyDescent="0.2">
      <c r="A39">
        <v>2</v>
      </c>
      <c r="B39" t="s">
        <v>2547</v>
      </c>
      <c r="C39" t="s">
        <v>2226</v>
      </c>
      <c r="D39" s="1" t="s">
        <v>2291</v>
      </c>
      <c r="E39" t="s">
        <v>1316</v>
      </c>
      <c r="F39" t="str">
        <f t="shared" si="4"/>
        <v>rep</v>
      </c>
      <c r="G39">
        <v>1</v>
      </c>
      <c r="H39">
        <v>2</v>
      </c>
      <c r="K39" t="s">
        <v>2579</v>
      </c>
      <c r="N39" s="119"/>
    </row>
    <row r="40" spans="1:14" x14ac:dyDescent="0.2">
      <c r="A40">
        <v>4</v>
      </c>
      <c r="B40" t="s">
        <v>2896</v>
      </c>
      <c r="C40" t="s">
        <v>2212</v>
      </c>
      <c r="D40" s="1" t="s">
        <v>2291</v>
      </c>
      <c r="E40" t="s">
        <v>933</v>
      </c>
      <c r="F40" t="str">
        <f t="shared" si="4"/>
        <v>lib</v>
      </c>
      <c r="G40">
        <v>0</v>
      </c>
      <c r="H40">
        <v>2</v>
      </c>
      <c r="K40" t="s">
        <v>2579</v>
      </c>
      <c r="N40" s="119"/>
    </row>
    <row r="41" spans="1:14" x14ac:dyDescent="0.2">
      <c r="A41">
        <v>11</v>
      </c>
      <c r="B41" t="s">
        <v>436</v>
      </c>
      <c r="C41" t="s">
        <v>915</v>
      </c>
      <c r="D41" s="1" t="s">
        <v>2291</v>
      </c>
      <c r="E41" t="s">
        <v>436</v>
      </c>
      <c r="F41" t="str">
        <f>IF(C41="Democratic","dem",IF(C41="Republican","rep",IF(C41="Independent","ind",IF(C41="Libertarian","lib",IF(C41="Constitution","cst",IF(C41="Green","grn",""))))))</f>
        <v/>
      </c>
      <c r="G41">
        <v>0</v>
      </c>
      <c r="H41">
        <v>2</v>
      </c>
      <c r="K41" t="s">
        <v>2579</v>
      </c>
    </row>
    <row r="42" spans="1:14" x14ac:dyDescent="0.2">
      <c r="A42">
        <v>1</v>
      </c>
      <c r="B42" s="9" t="s">
        <v>2701</v>
      </c>
      <c r="C42" t="s">
        <v>2298</v>
      </c>
      <c r="D42" s="1" t="s">
        <v>2094</v>
      </c>
      <c r="E42" s="9" t="s">
        <v>2702</v>
      </c>
      <c r="F42" t="str">
        <f t="shared" si="4"/>
        <v>dem</v>
      </c>
      <c r="G42">
        <v>0</v>
      </c>
      <c r="H42">
        <v>2</v>
      </c>
      <c r="K42" s="9" t="s">
        <v>2579</v>
      </c>
      <c r="N42" s="9"/>
    </row>
    <row r="43" spans="1:14" x14ac:dyDescent="0.2">
      <c r="A43">
        <v>2</v>
      </c>
      <c r="B43" t="s">
        <v>2555</v>
      </c>
      <c r="C43" t="s">
        <v>2226</v>
      </c>
      <c r="D43" s="1" t="s">
        <v>2094</v>
      </c>
      <c r="E43" t="s">
        <v>2015</v>
      </c>
      <c r="F43" t="str">
        <f t="shared" si="4"/>
        <v>rep</v>
      </c>
      <c r="G43">
        <v>1</v>
      </c>
      <c r="H43">
        <v>2</v>
      </c>
      <c r="K43" s="9" t="s">
        <v>2579</v>
      </c>
    </row>
    <row r="44" spans="1:14" x14ac:dyDescent="0.2">
      <c r="A44">
        <v>4</v>
      </c>
      <c r="B44" s="9" t="s">
        <v>2703</v>
      </c>
      <c r="C44" s="9" t="s">
        <v>2212</v>
      </c>
      <c r="D44" s="53" t="s">
        <v>2094</v>
      </c>
      <c r="E44" s="9" t="s">
        <v>2704</v>
      </c>
      <c r="F44" t="str">
        <f t="shared" si="4"/>
        <v>lib</v>
      </c>
      <c r="G44">
        <v>0</v>
      </c>
      <c r="H44">
        <v>2</v>
      </c>
      <c r="K44" s="9" t="s">
        <v>2579</v>
      </c>
      <c r="N44" s="9"/>
    </row>
    <row r="45" spans="1:14" x14ac:dyDescent="0.2">
      <c r="A45">
        <v>5</v>
      </c>
      <c r="B45" t="s">
        <v>2710</v>
      </c>
      <c r="C45" s="9" t="s">
        <v>915</v>
      </c>
      <c r="D45" s="53" t="s">
        <v>2094</v>
      </c>
      <c r="E45" t="s">
        <v>25</v>
      </c>
      <c r="G45">
        <v>0</v>
      </c>
      <c r="H45">
        <v>2</v>
      </c>
      <c r="K45" s="9" t="s">
        <v>2579</v>
      </c>
    </row>
    <row r="46" spans="1:14" x14ac:dyDescent="0.2">
      <c r="A46">
        <v>11</v>
      </c>
      <c r="B46" t="s">
        <v>436</v>
      </c>
      <c r="C46" t="s">
        <v>915</v>
      </c>
      <c r="D46" s="1" t="s">
        <v>2094</v>
      </c>
      <c r="E46" t="s">
        <v>436</v>
      </c>
      <c r="F46" t="str">
        <f t="shared" si="4"/>
        <v/>
      </c>
      <c r="G46">
        <v>0</v>
      </c>
      <c r="H46">
        <v>2</v>
      </c>
      <c r="K46" s="9" t="s">
        <v>2579</v>
      </c>
    </row>
    <row r="47" spans="1:14" x14ac:dyDescent="0.2">
      <c r="A47">
        <v>12</v>
      </c>
      <c r="B47" s="9" t="s">
        <v>2708</v>
      </c>
      <c r="C47" s="9" t="s">
        <v>566</v>
      </c>
      <c r="D47" s="53" t="s">
        <v>2094</v>
      </c>
      <c r="E47" s="9" t="s">
        <v>2327</v>
      </c>
      <c r="F47" t="str">
        <f t="shared" si="4"/>
        <v/>
      </c>
      <c r="G47">
        <v>0</v>
      </c>
      <c r="H47">
        <v>2</v>
      </c>
      <c r="K47" s="9" t="s">
        <v>2579</v>
      </c>
      <c r="N47" s="9"/>
    </row>
    <row r="48" spans="1:14" x14ac:dyDescent="0.2">
      <c r="A48">
        <v>13</v>
      </c>
      <c r="B48" s="9" t="s">
        <v>2705</v>
      </c>
      <c r="C48" s="9" t="s">
        <v>2706</v>
      </c>
      <c r="D48" s="53" t="s">
        <v>2094</v>
      </c>
      <c r="E48" s="9" t="s">
        <v>2707</v>
      </c>
      <c r="G48">
        <v>0</v>
      </c>
      <c r="H48">
        <v>2</v>
      </c>
      <c r="K48" s="9" t="s">
        <v>2579</v>
      </c>
      <c r="N48" s="9"/>
    </row>
    <row r="49" spans="1:14" x14ac:dyDescent="0.2">
      <c r="A49">
        <v>14</v>
      </c>
      <c r="B49" t="s">
        <v>2709</v>
      </c>
      <c r="C49" s="9" t="s">
        <v>915</v>
      </c>
      <c r="D49" s="53" t="s">
        <v>2094</v>
      </c>
      <c r="E49" t="s">
        <v>2712</v>
      </c>
      <c r="G49">
        <v>0</v>
      </c>
      <c r="H49">
        <v>2</v>
      </c>
      <c r="K49" s="9" t="s">
        <v>2579</v>
      </c>
    </row>
    <row r="50" spans="1:14" x14ac:dyDescent="0.2">
      <c r="A50">
        <v>16</v>
      </c>
      <c r="B50" t="s">
        <v>2711</v>
      </c>
      <c r="C50" s="9" t="s">
        <v>915</v>
      </c>
      <c r="D50" s="53" t="s">
        <v>2094</v>
      </c>
      <c r="E50" t="s">
        <v>2713</v>
      </c>
      <c r="G50">
        <v>0</v>
      </c>
      <c r="H50">
        <v>2</v>
      </c>
      <c r="K50" s="9" t="s">
        <v>2579</v>
      </c>
    </row>
    <row r="51" spans="1:14" x14ac:dyDescent="0.2">
      <c r="A51">
        <v>1</v>
      </c>
      <c r="B51" t="s">
        <v>2572</v>
      </c>
      <c r="C51" t="s">
        <v>2298</v>
      </c>
      <c r="D51" s="1" t="s">
        <v>1456</v>
      </c>
      <c r="E51" t="s">
        <v>2546</v>
      </c>
      <c r="F51" t="str">
        <f>IF(C51="Democratic","dem",IF(C51="Republican","rep",IF(C51="Independent","ind",IF(C51="Libertarian","lib",IF(C51="Constitution","cst",IF(C51="Green","grn",""))))))</f>
        <v>dem</v>
      </c>
      <c r="G51">
        <v>1</v>
      </c>
      <c r="H51">
        <v>2</v>
      </c>
      <c r="K51" s="9" t="s">
        <v>2579</v>
      </c>
    </row>
    <row r="52" spans="1:14" x14ac:dyDescent="0.2">
      <c r="A52">
        <v>2</v>
      </c>
      <c r="B52" s="9" t="s">
        <v>2714</v>
      </c>
      <c r="C52" t="s">
        <v>2226</v>
      </c>
      <c r="D52" s="1" t="s">
        <v>1456</v>
      </c>
      <c r="E52" s="9" t="s">
        <v>2715</v>
      </c>
      <c r="F52" t="str">
        <f t="shared" si="4"/>
        <v>rep</v>
      </c>
      <c r="G52">
        <v>0</v>
      </c>
      <c r="H52">
        <v>2</v>
      </c>
      <c r="K52" s="9" t="s">
        <v>2579</v>
      </c>
      <c r="N52" s="9"/>
    </row>
    <row r="53" spans="1:14" x14ac:dyDescent="0.2">
      <c r="A53">
        <v>3</v>
      </c>
      <c r="B53" s="9" t="s">
        <v>2717</v>
      </c>
      <c r="C53" s="9" t="s">
        <v>2716</v>
      </c>
      <c r="D53" s="1" t="s">
        <v>1456</v>
      </c>
      <c r="E53" s="9" t="s">
        <v>2720</v>
      </c>
      <c r="G53">
        <v>0</v>
      </c>
      <c r="H53">
        <v>2</v>
      </c>
      <c r="K53" s="9" t="s">
        <v>2579</v>
      </c>
      <c r="N53" s="9"/>
    </row>
    <row r="54" spans="1:14" x14ac:dyDescent="0.2">
      <c r="A54">
        <v>4</v>
      </c>
      <c r="B54" s="9" t="s">
        <v>2718</v>
      </c>
      <c r="C54" s="9" t="s">
        <v>2212</v>
      </c>
      <c r="D54" s="1" t="s">
        <v>1456</v>
      </c>
      <c r="E54" s="9" t="s">
        <v>2719</v>
      </c>
      <c r="G54">
        <v>0</v>
      </c>
      <c r="H54">
        <v>2</v>
      </c>
      <c r="K54" s="9" t="s">
        <v>2579</v>
      </c>
      <c r="N54" s="9"/>
    </row>
    <row r="55" spans="1:14" x14ac:dyDescent="0.2">
      <c r="A55">
        <v>1</v>
      </c>
      <c r="B55" s="9" t="s">
        <v>2722</v>
      </c>
      <c r="C55" s="9" t="s">
        <v>2298</v>
      </c>
      <c r="D55" s="1" t="s">
        <v>1185</v>
      </c>
      <c r="E55" s="9" t="s">
        <v>2723</v>
      </c>
      <c r="F55" t="str">
        <f>IF(C55="Democratic","dem",IF(C55="Republican","rep",IF(C55="Independent","ind",IF(C55="Libertarian","lib",IF(C55="Constitution","cst",IF(C55="Green","grn",""))))))</f>
        <v>dem</v>
      </c>
      <c r="G55">
        <v>0</v>
      </c>
      <c r="H55">
        <v>2</v>
      </c>
      <c r="K55" s="9" t="s">
        <v>2579</v>
      </c>
      <c r="N55" s="9"/>
    </row>
    <row r="56" spans="1:14" x14ac:dyDescent="0.2">
      <c r="A56">
        <v>2</v>
      </c>
      <c r="B56" s="9" t="s">
        <v>2721</v>
      </c>
      <c r="C56" s="53" t="s">
        <v>2226</v>
      </c>
      <c r="D56" s="1" t="s">
        <v>1185</v>
      </c>
      <c r="E56" t="s">
        <v>2556</v>
      </c>
      <c r="F56" t="str">
        <f t="shared" si="4"/>
        <v>rep</v>
      </c>
      <c r="G56">
        <v>1</v>
      </c>
      <c r="H56">
        <v>2</v>
      </c>
      <c r="K56" s="9" t="s">
        <v>2579</v>
      </c>
      <c r="N56" s="9"/>
    </row>
    <row r="57" spans="1:14" x14ac:dyDescent="0.2">
      <c r="A57">
        <v>4</v>
      </c>
      <c r="B57" s="9" t="s">
        <v>2724</v>
      </c>
      <c r="C57" s="53" t="s">
        <v>2212</v>
      </c>
      <c r="D57" s="53" t="s">
        <v>1185</v>
      </c>
      <c r="E57" t="s">
        <v>2725</v>
      </c>
      <c r="F57" t="str">
        <f t="shared" si="4"/>
        <v>lib</v>
      </c>
      <c r="G57">
        <v>0</v>
      </c>
      <c r="H57">
        <v>2</v>
      </c>
      <c r="K57" s="9" t="s">
        <v>2579</v>
      </c>
      <c r="N57" s="9"/>
    </row>
    <row r="58" spans="1:14" x14ac:dyDescent="0.2">
      <c r="A58">
        <v>11</v>
      </c>
      <c r="B58" t="s">
        <v>436</v>
      </c>
      <c r="C58" s="9" t="s">
        <v>915</v>
      </c>
      <c r="D58" s="1" t="s">
        <v>1185</v>
      </c>
      <c r="E58" t="s">
        <v>436</v>
      </c>
      <c r="G58">
        <v>0</v>
      </c>
      <c r="H58">
        <v>2</v>
      </c>
      <c r="K58" s="9" t="s">
        <v>2579</v>
      </c>
      <c r="N58" s="120"/>
    </row>
    <row r="59" spans="1:14" x14ac:dyDescent="0.2">
      <c r="A59">
        <v>1</v>
      </c>
      <c r="B59" s="9" t="s">
        <v>2735</v>
      </c>
      <c r="C59" s="9" t="s">
        <v>2298</v>
      </c>
      <c r="D59" s="1" t="s">
        <v>14</v>
      </c>
      <c r="E59" s="9" t="s">
        <v>2736</v>
      </c>
      <c r="F59" t="str">
        <f t="shared" si="4"/>
        <v>dem</v>
      </c>
      <c r="G59">
        <v>0</v>
      </c>
      <c r="H59">
        <v>2</v>
      </c>
      <c r="K59" s="9" t="s">
        <v>2579</v>
      </c>
      <c r="N59" s="88"/>
    </row>
    <row r="60" spans="1:14" x14ac:dyDescent="0.2">
      <c r="A60">
        <v>2</v>
      </c>
      <c r="B60" s="9" t="s">
        <v>154</v>
      </c>
      <c r="C60" s="9" t="s">
        <v>2226</v>
      </c>
      <c r="D60" s="1" t="s">
        <v>14</v>
      </c>
      <c r="E60" s="9" t="s">
        <v>155</v>
      </c>
      <c r="F60" t="str">
        <f>IF(C60="Democratic","dem",IF(C60="Republican","rep",IF(C60="Independent","ind",IF(C60="Libertarian","lib",IF(C60="Constitution","cst",IF(C60="Green","grn",""))))))</f>
        <v>rep</v>
      </c>
      <c r="G60">
        <v>1</v>
      </c>
      <c r="H60">
        <v>2</v>
      </c>
      <c r="K60" s="9" t="s">
        <v>2579</v>
      </c>
      <c r="N60" s="89"/>
    </row>
    <row r="61" spans="1:14" x14ac:dyDescent="0.2">
      <c r="A61">
        <v>3</v>
      </c>
      <c r="B61" s="9" t="s">
        <v>2737</v>
      </c>
      <c r="C61" s="9" t="s">
        <v>780</v>
      </c>
      <c r="D61" s="1" t="s">
        <v>14</v>
      </c>
      <c r="E61" s="9" t="s">
        <v>2090</v>
      </c>
      <c r="F61" t="str">
        <f>IF(C61="Democratic","dem",IF(C61="Republican","rep",IF(C61="Independent","ind",IF(C61="Libertarian","lib",IF(C61="Constitution","cst",IF(C61="Green","grn",""))))))</f>
        <v>ind</v>
      </c>
      <c r="G61">
        <v>0</v>
      </c>
      <c r="H61">
        <v>2</v>
      </c>
      <c r="K61" s="9" t="s">
        <v>2579</v>
      </c>
      <c r="N61" s="9"/>
    </row>
    <row r="62" spans="1:14" x14ac:dyDescent="0.2">
      <c r="A62">
        <v>6</v>
      </c>
      <c r="B62" s="9" t="s">
        <v>2738</v>
      </c>
      <c r="C62" s="9" t="s">
        <v>36</v>
      </c>
      <c r="D62" s="1" t="s">
        <v>14</v>
      </c>
      <c r="E62" s="9" t="s">
        <v>2739</v>
      </c>
      <c r="F62" t="str">
        <f>IF(C62="Democratic","dem",IF(C62="Republican","rep",IF(C62="Independent","ind",IF(C62="Libertarian","lib",IF(C62="Constitution","cst",IF(C62="Green","grn",""))))))</f>
        <v>cst</v>
      </c>
      <c r="G62">
        <v>0</v>
      </c>
      <c r="H62">
        <v>2</v>
      </c>
      <c r="K62" s="9" t="s">
        <v>2579</v>
      </c>
      <c r="N62" s="9"/>
    </row>
    <row r="63" spans="1:14" x14ac:dyDescent="0.2">
      <c r="A63">
        <v>1</v>
      </c>
      <c r="B63" s="9" t="s">
        <v>124</v>
      </c>
      <c r="C63" s="9" t="s">
        <v>2298</v>
      </c>
      <c r="D63" s="1" t="s">
        <v>2458</v>
      </c>
      <c r="E63" s="9" t="s">
        <v>1191</v>
      </c>
      <c r="F63" t="str">
        <f t="shared" si="4"/>
        <v>dem</v>
      </c>
      <c r="G63">
        <v>1</v>
      </c>
      <c r="H63">
        <v>2</v>
      </c>
      <c r="K63" s="9" t="s">
        <v>2579</v>
      </c>
      <c r="N63" s="89"/>
    </row>
    <row r="64" spans="1:14" x14ac:dyDescent="0.2">
      <c r="A64">
        <v>2</v>
      </c>
      <c r="B64" s="9" t="s">
        <v>2740</v>
      </c>
      <c r="C64" s="9" t="s">
        <v>2226</v>
      </c>
      <c r="D64" s="1" t="s">
        <v>2458</v>
      </c>
      <c r="E64" s="9" t="s">
        <v>2741</v>
      </c>
      <c r="F64" t="str">
        <f t="shared" si="4"/>
        <v>rep</v>
      </c>
      <c r="G64">
        <v>0</v>
      </c>
      <c r="H64">
        <v>2</v>
      </c>
      <c r="K64" s="9" t="s">
        <v>2579</v>
      </c>
      <c r="N64" s="9"/>
    </row>
    <row r="65" spans="1:14" x14ac:dyDescent="0.2">
      <c r="A65">
        <v>4</v>
      </c>
      <c r="B65" s="9" t="s">
        <v>2742</v>
      </c>
      <c r="C65" s="9" t="s">
        <v>2212</v>
      </c>
      <c r="D65" s="1" t="s">
        <v>2458</v>
      </c>
      <c r="E65" s="9" t="s">
        <v>2743</v>
      </c>
      <c r="F65" t="str">
        <f t="shared" si="4"/>
        <v>lib</v>
      </c>
      <c r="G65">
        <v>0</v>
      </c>
      <c r="H65">
        <v>2</v>
      </c>
      <c r="K65" s="9" t="s">
        <v>2579</v>
      </c>
      <c r="N65" s="9"/>
    </row>
    <row r="66" spans="1:14" x14ac:dyDescent="0.2">
      <c r="A66">
        <v>5</v>
      </c>
      <c r="B66" s="9" t="s">
        <v>2744</v>
      </c>
      <c r="C66" s="9" t="s">
        <v>1194</v>
      </c>
      <c r="D66" s="1" t="s">
        <v>2458</v>
      </c>
      <c r="E66" s="9" t="s">
        <v>2745</v>
      </c>
      <c r="F66" t="str">
        <f t="shared" si="4"/>
        <v>grn</v>
      </c>
      <c r="G66">
        <v>0</v>
      </c>
      <c r="H66">
        <v>2</v>
      </c>
      <c r="K66" s="9" t="s">
        <v>2579</v>
      </c>
      <c r="N66" s="9"/>
    </row>
    <row r="67" spans="1:14" x14ac:dyDescent="0.2">
      <c r="A67">
        <v>12</v>
      </c>
      <c r="B67" s="9" t="s">
        <v>2746</v>
      </c>
      <c r="C67" s="9" t="s">
        <v>2747</v>
      </c>
      <c r="D67" s="1" t="s">
        <v>2458</v>
      </c>
      <c r="E67" s="9" t="s">
        <v>1057</v>
      </c>
      <c r="F67" t="str">
        <f t="shared" si="4"/>
        <v/>
      </c>
      <c r="G67">
        <v>0</v>
      </c>
      <c r="H67">
        <v>2</v>
      </c>
      <c r="K67" s="9" t="s">
        <v>2579</v>
      </c>
      <c r="N67" s="9"/>
    </row>
    <row r="68" spans="1:14" x14ac:dyDescent="0.2">
      <c r="A68">
        <v>13</v>
      </c>
      <c r="B68" s="9" t="s">
        <v>2922</v>
      </c>
      <c r="C68" s="9" t="s">
        <v>915</v>
      </c>
      <c r="D68" s="53" t="s">
        <v>2458</v>
      </c>
      <c r="E68" s="9" t="s">
        <v>2923</v>
      </c>
      <c r="F68" t="str">
        <f t="shared" si="4"/>
        <v/>
      </c>
      <c r="G68">
        <v>0</v>
      </c>
      <c r="H68">
        <v>2</v>
      </c>
      <c r="K68" s="9"/>
      <c r="N68" s="9"/>
    </row>
    <row r="69" spans="1:14" x14ac:dyDescent="0.2">
      <c r="A69">
        <v>14</v>
      </c>
      <c r="B69" s="9" t="s">
        <v>3022</v>
      </c>
      <c r="C69" s="9" t="s">
        <v>915</v>
      </c>
      <c r="D69" s="53" t="s">
        <v>2458</v>
      </c>
      <c r="E69" s="9" t="s">
        <v>3023</v>
      </c>
      <c r="F69" t="str">
        <f t="shared" si="4"/>
        <v/>
      </c>
      <c r="G69">
        <v>0</v>
      </c>
      <c r="H69">
        <v>2</v>
      </c>
      <c r="K69" s="9"/>
      <c r="N69" s="9"/>
    </row>
    <row r="70" spans="1:14" x14ac:dyDescent="0.2">
      <c r="A70">
        <v>15</v>
      </c>
      <c r="B70" s="9" t="s">
        <v>3025</v>
      </c>
      <c r="C70" s="9" t="s">
        <v>915</v>
      </c>
      <c r="D70" s="53" t="s">
        <v>2458</v>
      </c>
      <c r="E70" s="9" t="s">
        <v>3024</v>
      </c>
      <c r="G70">
        <v>0</v>
      </c>
      <c r="H70">
        <v>2</v>
      </c>
      <c r="K70" s="9"/>
      <c r="N70" s="9"/>
    </row>
    <row r="71" spans="1:14" x14ac:dyDescent="0.2">
      <c r="A71">
        <v>1</v>
      </c>
      <c r="B71" s="9" t="s">
        <v>2748</v>
      </c>
      <c r="C71" s="9" t="s">
        <v>2298</v>
      </c>
      <c r="D71" s="1" t="s">
        <v>1937</v>
      </c>
      <c r="E71" s="9" t="s">
        <v>1379</v>
      </c>
      <c r="F71" t="str">
        <f t="shared" si="4"/>
        <v>dem</v>
      </c>
      <c r="G71">
        <v>0</v>
      </c>
      <c r="H71">
        <v>2</v>
      </c>
      <c r="K71" s="9" t="s">
        <v>2579</v>
      </c>
      <c r="N71" s="119"/>
    </row>
    <row r="72" spans="1:14" x14ac:dyDescent="0.2">
      <c r="A72">
        <v>2</v>
      </c>
      <c r="B72" t="s">
        <v>2557</v>
      </c>
      <c r="C72" s="9" t="s">
        <v>2226</v>
      </c>
      <c r="D72" s="1" t="s">
        <v>1937</v>
      </c>
      <c r="E72" t="s">
        <v>2558</v>
      </c>
      <c r="F72" t="str">
        <f t="shared" si="4"/>
        <v>rep</v>
      </c>
      <c r="G72">
        <v>1</v>
      </c>
      <c r="H72">
        <v>2</v>
      </c>
      <c r="K72" s="9" t="s">
        <v>2579</v>
      </c>
      <c r="N72" s="119"/>
    </row>
    <row r="73" spans="1:14" x14ac:dyDescent="0.2">
      <c r="A73">
        <v>3</v>
      </c>
      <c r="B73" t="s">
        <v>2749</v>
      </c>
      <c r="C73" s="9" t="s">
        <v>2752</v>
      </c>
      <c r="D73" s="1" t="s">
        <v>1937</v>
      </c>
      <c r="E73" t="s">
        <v>2750</v>
      </c>
      <c r="F73" s="9" t="s">
        <v>2344</v>
      </c>
      <c r="G73">
        <v>0</v>
      </c>
      <c r="H73">
        <v>2</v>
      </c>
      <c r="K73" s="9" t="s">
        <v>2579</v>
      </c>
      <c r="N73" s="119"/>
    </row>
    <row r="74" spans="1:14" x14ac:dyDescent="0.2">
      <c r="A74">
        <v>4</v>
      </c>
      <c r="B74" t="s">
        <v>2751</v>
      </c>
      <c r="C74" s="9" t="s">
        <v>2212</v>
      </c>
      <c r="D74" s="1" t="s">
        <v>1937</v>
      </c>
      <c r="E74" t="s">
        <v>2051</v>
      </c>
      <c r="F74" t="str">
        <f t="shared" si="4"/>
        <v>lib</v>
      </c>
      <c r="G74">
        <v>0</v>
      </c>
      <c r="H74">
        <v>2</v>
      </c>
      <c r="K74" s="9" t="s">
        <v>2579</v>
      </c>
      <c r="N74" s="9"/>
    </row>
    <row r="75" spans="1:14" x14ac:dyDescent="0.2">
      <c r="A75">
        <v>11</v>
      </c>
      <c r="B75" t="s">
        <v>436</v>
      </c>
      <c r="C75" s="9" t="s">
        <v>1218</v>
      </c>
      <c r="D75" s="53" t="s">
        <v>1937</v>
      </c>
      <c r="E75" s="9" t="s">
        <v>436</v>
      </c>
      <c r="F75" t="str">
        <f t="shared" si="4"/>
        <v/>
      </c>
      <c r="G75">
        <v>0</v>
      </c>
      <c r="H75">
        <v>2</v>
      </c>
      <c r="K75" s="9"/>
      <c r="N75" s="88"/>
    </row>
    <row r="76" spans="1:14" x14ac:dyDescent="0.2">
      <c r="A76">
        <v>1</v>
      </c>
      <c r="B76" s="9" t="s">
        <v>2756</v>
      </c>
      <c r="C76" t="s">
        <v>2298</v>
      </c>
      <c r="D76" s="1" t="s">
        <v>525</v>
      </c>
      <c r="E76" s="9" t="s">
        <v>2757</v>
      </c>
      <c r="F76" t="str">
        <f t="shared" si="4"/>
        <v>dem</v>
      </c>
      <c r="G76">
        <v>0</v>
      </c>
      <c r="H76">
        <v>2</v>
      </c>
      <c r="K76" s="9" t="s">
        <v>2579</v>
      </c>
      <c r="N76" s="120"/>
    </row>
    <row r="77" spans="1:14" x14ac:dyDescent="0.2">
      <c r="A77">
        <v>2</v>
      </c>
      <c r="B77" s="9" t="s">
        <v>2755</v>
      </c>
      <c r="C77" t="s">
        <v>2226</v>
      </c>
      <c r="D77" s="1" t="s">
        <v>525</v>
      </c>
      <c r="E77" s="9" t="s">
        <v>957</v>
      </c>
      <c r="F77" t="str">
        <f t="shared" si="4"/>
        <v>rep</v>
      </c>
      <c r="G77">
        <v>2</v>
      </c>
      <c r="H77">
        <v>2</v>
      </c>
      <c r="I77" t="s">
        <v>2606</v>
      </c>
      <c r="K77" s="9" t="s">
        <v>2579</v>
      </c>
      <c r="N77" s="120"/>
    </row>
    <row r="78" spans="1:14" x14ac:dyDescent="0.2">
      <c r="A78">
        <v>4</v>
      </c>
      <c r="B78" s="9" t="s">
        <v>2753</v>
      </c>
      <c r="C78" s="9" t="s">
        <v>2212</v>
      </c>
      <c r="D78" s="1" t="s">
        <v>525</v>
      </c>
      <c r="E78" t="s">
        <v>2754</v>
      </c>
      <c r="F78" t="str">
        <f t="shared" si="4"/>
        <v>lib</v>
      </c>
      <c r="G78">
        <v>0</v>
      </c>
      <c r="H78">
        <v>2</v>
      </c>
      <c r="K78" s="9" t="s">
        <v>2579</v>
      </c>
      <c r="N78" s="9"/>
    </row>
    <row r="79" spans="1:14" x14ac:dyDescent="0.2">
      <c r="A79">
        <v>1</v>
      </c>
      <c r="B79" t="s">
        <v>2671</v>
      </c>
      <c r="C79" t="s">
        <v>2298</v>
      </c>
      <c r="D79" s="1" t="s">
        <v>2469</v>
      </c>
      <c r="E79" t="s">
        <v>2672</v>
      </c>
      <c r="F79" t="str">
        <f t="shared" si="4"/>
        <v>dem</v>
      </c>
      <c r="G79">
        <v>0</v>
      </c>
      <c r="H79">
        <v>2</v>
      </c>
      <c r="K79" t="s">
        <v>2579</v>
      </c>
      <c r="N79" s="9"/>
    </row>
    <row r="80" spans="1:14" x14ac:dyDescent="0.2">
      <c r="A80">
        <v>2</v>
      </c>
      <c r="B80" s="9" t="s">
        <v>1079</v>
      </c>
      <c r="C80" t="s">
        <v>2226</v>
      </c>
      <c r="D80" s="1" t="s">
        <v>2469</v>
      </c>
      <c r="E80" s="9" t="s">
        <v>1192</v>
      </c>
      <c r="F80" t="str">
        <f t="shared" si="4"/>
        <v>rep</v>
      </c>
      <c r="G80">
        <v>1</v>
      </c>
      <c r="H80">
        <v>2</v>
      </c>
      <c r="K80" t="s">
        <v>2579</v>
      </c>
      <c r="N80" s="9"/>
    </row>
    <row r="81" spans="1:14" x14ac:dyDescent="0.2">
      <c r="A81">
        <v>4</v>
      </c>
      <c r="B81" s="9" t="s">
        <v>2673</v>
      </c>
      <c r="C81" t="s">
        <v>2212</v>
      </c>
      <c r="D81" s="1" t="s">
        <v>2469</v>
      </c>
      <c r="E81" s="9" t="s">
        <v>2674</v>
      </c>
      <c r="F81" t="str">
        <f t="shared" si="4"/>
        <v>lib</v>
      </c>
      <c r="G81">
        <v>0</v>
      </c>
      <c r="H81">
        <v>2</v>
      </c>
      <c r="K81" t="s">
        <v>2579</v>
      </c>
      <c r="N81" s="9"/>
    </row>
    <row r="82" spans="1:14" x14ac:dyDescent="0.2">
      <c r="A82">
        <v>12</v>
      </c>
      <c r="B82" s="9" t="s">
        <v>2675</v>
      </c>
      <c r="C82" t="s">
        <v>915</v>
      </c>
      <c r="D82" s="1" t="s">
        <v>2469</v>
      </c>
      <c r="E82" s="9" t="s">
        <v>2677</v>
      </c>
      <c r="F82" t="str">
        <f t="shared" si="4"/>
        <v/>
      </c>
      <c r="G82">
        <v>0</v>
      </c>
      <c r="H82">
        <v>2</v>
      </c>
      <c r="K82" t="s">
        <v>2579</v>
      </c>
    </row>
    <row r="83" spans="1:14" x14ac:dyDescent="0.2">
      <c r="A83">
        <v>13</v>
      </c>
      <c r="B83" s="9" t="s">
        <v>2676</v>
      </c>
      <c r="C83" t="s">
        <v>915</v>
      </c>
      <c r="D83" s="1" t="s">
        <v>2469</v>
      </c>
      <c r="E83" s="9" t="s">
        <v>2678</v>
      </c>
      <c r="G83">
        <v>0</v>
      </c>
      <c r="H83">
        <v>2</v>
      </c>
      <c r="K83" t="s">
        <v>2579</v>
      </c>
    </row>
    <row r="84" spans="1:14" x14ac:dyDescent="0.2">
      <c r="A84">
        <v>14</v>
      </c>
      <c r="B84" s="9" t="s">
        <v>2942</v>
      </c>
      <c r="C84" t="s">
        <v>915</v>
      </c>
      <c r="D84" s="1" t="s">
        <v>2469</v>
      </c>
      <c r="E84" s="9" t="s">
        <v>2945</v>
      </c>
      <c r="G84">
        <v>0</v>
      </c>
      <c r="H84">
        <v>2</v>
      </c>
    </row>
    <row r="85" spans="1:14" x14ac:dyDescent="0.2">
      <c r="A85">
        <v>15</v>
      </c>
      <c r="B85" s="9" t="s">
        <v>2943</v>
      </c>
      <c r="C85" t="s">
        <v>915</v>
      </c>
      <c r="D85" s="1" t="s">
        <v>2469</v>
      </c>
      <c r="E85" s="9" t="s">
        <v>2946</v>
      </c>
      <c r="G85">
        <v>0</v>
      </c>
      <c r="H85">
        <v>2</v>
      </c>
    </row>
    <row r="86" spans="1:14" x14ac:dyDescent="0.2">
      <c r="A86">
        <v>16</v>
      </c>
      <c r="B86" s="9" t="s">
        <v>2944</v>
      </c>
      <c r="C86" t="s">
        <v>915</v>
      </c>
      <c r="D86" s="1" t="s">
        <v>2469</v>
      </c>
      <c r="E86" s="9" t="s">
        <v>2947</v>
      </c>
      <c r="G86">
        <v>0</v>
      </c>
      <c r="H86">
        <v>2</v>
      </c>
    </row>
    <row r="87" spans="1:14" x14ac:dyDescent="0.2">
      <c r="A87">
        <v>1</v>
      </c>
      <c r="B87" t="s">
        <v>2879</v>
      </c>
      <c r="C87" t="s">
        <v>2298</v>
      </c>
      <c r="D87" s="1" t="s">
        <v>440</v>
      </c>
      <c r="E87" s="9" t="s">
        <v>744</v>
      </c>
      <c r="F87" t="str">
        <f t="shared" si="4"/>
        <v>dem</v>
      </c>
      <c r="G87">
        <v>0</v>
      </c>
      <c r="H87">
        <v>2</v>
      </c>
    </row>
    <row r="88" spans="1:14" x14ac:dyDescent="0.2">
      <c r="A88">
        <v>2</v>
      </c>
      <c r="B88" t="s">
        <v>2883</v>
      </c>
      <c r="C88" t="s">
        <v>2226</v>
      </c>
      <c r="D88" s="1" t="s">
        <v>440</v>
      </c>
      <c r="E88" t="s">
        <v>2571</v>
      </c>
      <c r="F88" t="str">
        <f t="shared" si="4"/>
        <v>rep</v>
      </c>
      <c r="G88">
        <v>1</v>
      </c>
      <c r="H88">
        <v>2</v>
      </c>
    </row>
    <row r="89" spans="1:14" x14ac:dyDescent="0.2">
      <c r="A89">
        <v>3</v>
      </c>
      <c r="B89" t="s">
        <v>2871</v>
      </c>
      <c r="C89" t="s">
        <v>2608</v>
      </c>
      <c r="D89" s="1" t="s">
        <v>440</v>
      </c>
      <c r="E89" t="s">
        <v>2886</v>
      </c>
      <c r="F89" t="str">
        <f t="shared" si="4"/>
        <v/>
      </c>
      <c r="G89">
        <v>0</v>
      </c>
      <c r="H89">
        <v>2</v>
      </c>
    </row>
    <row r="90" spans="1:14" x14ac:dyDescent="0.2">
      <c r="A90">
        <v>4</v>
      </c>
      <c r="B90" t="s">
        <v>2881</v>
      </c>
      <c r="C90" s="9" t="s">
        <v>2212</v>
      </c>
      <c r="D90" s="1" t="s">
        <v>440</v>
      </c>
      <c r="E90" s="9" t="s">
        <v>2884</v>
      </c>
      <c r="F90" t="str">
        <f t="shared" si="4"/>
        <v>lib</v>
      </c>
      <c r="G90">
        <v>0</v>
      </c>
      <c r="H90">
        <v>2</v>
      </c>
    </row>
    <row r="91" spans="1:14" x14ac:dyDescent="0.2">
      <c r="A91">
        <v>12</v>
      </c>
      <c r="B91" t="s">
        <v>2607</v>
      </c>
      <c r="C91" s="9" t="s">
        <v>2298</v>
      </c>
      <c r="D91" s="1" t="s">
        <v>440</v>
      </c>
      <c r="E91" t="s">
        <v>2508</v>
      </c>
      <c r="F91" t="str">
        <f t="shared" si="4"/>
        <v>dem</v>
      </c>
      <c r="G91">
        <v>0</v>
      </c>
      <c r="H91">
        <v>2</v>
      </c>
    </row>
    <row r="92" spans="1:14" x14ac:dyDescent="0.2">
      <c r="A92">
        <v>13</v>
      </c>
      <c r="B92" t="s">
        <v>2873</v>
      </c>
      <c r="C92" s="9" t="s">
        <v>2298</v>
      </c>
      <c r="D92" s="1" t="s">
        <v>440</v>
      </c>
      <c r="E92" t="s">
        <v>1696</v>
      </c>
      <c r="F92" t="str">
        <f t="shared" si="4"/>
        <v>dem</v>
      </c>
      <c r="G92">
        <v>0</v>
      </c>
      <c r="H92">
        <v>2</v>
      </c>
    </row>
    <row r="93" spans="1:14" x14ac:dyDescent="0.2">
      <c r="A93">
        <v>14</v>
      </c>
      <c r="B93" t="s">
        <v>2875</v>
      </c>
      <c r="C93" s="9" t="s">
        <v>2298</v>
      </c>
      <c r="D93" s="1" t="s">
        <v>440</v>
      </c>
      <c r="E93" t="s">
        <v>2889</v>
      </c>
      <c r="F93" t="str">
        <f t="shared" si="4"/>
        <v>dem</v>
      </c>
      <c r="G93">
        <v>0</v>
      </c>
      <c r="H93">
        <v>2</v>
      </c>
    </row>
    <row r="94" spans="1:14" x14ac:dyDescent="0.2">
      <c r="A94">
        <v>15</v>
      </c>
      <c r="B94" t="s">
        <v>2882</v>
      </c>
      <c r="C94" s="9" t="s">
        <v>2298</v>
      </c>
      <c r="D94" s="1" t="s">
        <v>440</v>
      </c>
      <c r="E94" t="s">
        <v>2892</v>
      </c>
      <c r="F94" t="str">
        <f>IF(C94="Democratic","dem",IF(C94="Republican","rep",IF(C94="Independent","ind",IF(C94="Libertarian","lib",IF(C94="Constitution","cst",IF(C94="Green","grn",""))))))</f>
        <v>dem</v>
      </c>
      <c r="G94">
        <v>0</v>
      </c>
      <c r="H94">
        <v>2</v>
      </c>
    </row>
    <row r="95" spans="1:14" x14ac:dyDescent="0.2">
      <c r="A95">
        <v>16</v>
      </c>
      <c r="B95" t="s">
        <v>2878</v>
      </c>
      <c r="C95" t="s">
        <v>2226</v>
      </c>
      <c r="D95" s="1" t="s">
        <v>440</v>
      </c>
      <c r="E95" t="s">
        <v>2793</v>
      </c>
      <c r="F95" t="str">
        <f>IF(C95="Democratic","dem",IF(C95="Republican","rep",IF(C95="Independent","ind",IF(C95="Libertarian","lib",IF(C95="Constitution","cst",IF(C95="Green","grn",""))))))</f>
        <v>rep</v>
      </c>
      <c r="G95">
        <v>0</v>
      </c>
      <c r="H95">
        <v>2</v>
      </c>
      <c r="N95" s="9"/>
    </row>
    <row r="96" spans="1:14" x14ac:dyDescent="0.2">
      <c r="A96">
        <v>17</v>
      </c>
      <c r="B96" t="s">
        <v>2872</v>
      </c>
      <c r="C96" t="s">
        <v>2608</v>
      </c>
      <c r="D96" s="1" t="s">
        <v>440</v>
      </c>
      <c r="E96" t="s">
        <v>2887</v>
      </c>
      <c r="F96" t="str">
        <f t="shared" si="4"/>
        <v/>
      </c>
      <c r="G96">
        <v>0</v>
      </c>
      <c r="H96">
        <v>2</v>
      </c>
    </row>
    <row r="97" spans="1:14" x14ac:dyDescent="0.2">
      <c r="A97">
        <v>18</v>
      </c>
      <c r="B97" s="9" t="s">
        <v>2897</v>
      </c>
      <c r="C97" t="s">
        <v>2608</v>
      </c>
      <c r="D97" s="1" t="s">
        <v>440</v>
      </c>
      <c r="E97" t="s">
        <v>2893</v>
      </c>
      <c r="F97" t="str">
        <f t="shared" si="4"/>
        <v/>
      </c>
      <c r="G97">
        <v>0</v>
      </c>
      <c r="H97">
        <v>2</v>
      </c>
    </row>
    <row r="98" spans="1:14" x14ac:dyDescent="0.2">
      <c r="A98">
        <v>19</v>
      </c>
      <c r="B98" t="s">
        <v>2874</v>
      </c>
      <c r="C98" s="9" t="s">
        <v>2885</v>
      </c>
      <c r="D98" s="1" t="s">
        <v>440</v>
      </c>
      <c r="E98" t="s">
        <v>2888</v>
      </c>
      <c r="F98" t="str">
        <f t="shared" si="4"/>
        <v/>
      </c>
      <c r="G98">
        <v>0</v>
      </c>
      <c r="H98">
        <v>2</v>
      </c>
    </row>
    <row r="99" spans="1:14" x14ac:dyDescent="0.2">
      <c r="A99">
        <v>20</v>
      </c>
      <c r="B99" t="s">
        <v>2876</v>
      </c>
      <c r="C99" s="9" t="s">
        <v>780</v>
      </c>
      <c r="D99" s="1" t="s">
        <v>440</v>
      </c>
      <c r="E99" t="s">
        <v>2890</v>
      </c>
      <c r="F99" t="str">
        <f t="shared" si="4"/>
        <v>ind</v>
      </c>
      <c r="G99">
        <v>0</v>
      </c>
      <c r="H99">
        <v>2</v>
      </c>
    </row>
    <row r="100" spans="1:14" x14ac:dyDescent="0.2">
      <c r="A100">
        <v>21</v>
      </c>
      <c r="B100" t="s">
        <v>2877</v>
      </c>
      <c r="C100" t="s">
        <v>2608</v>
      </c>
      <c r="D100" s="1" t="s">
        <v>440</v>
      </c>
      <c r="E100" t="s">
        <v>727</v>
      </c>
      <c r="F100" t="str">
        <f t="shared" si="4"/>
        <v/>
      </c>
      <c r="G100">
        <v>0</v>
      </c>
      <c r="H100">
        <v>2</v>
      </c>
      <c r="N100" s="9"/>
    </row>
    <row r="101" spans="1:14" x14ac:dyDescent="0.2">
      <c r="A101">
        <v>22</v>
      </c>
      <c r="B101" t="s">
        <v>2880</v>
      </c>
      <c r="C101" s="9" t="s">
        <v>1794</v>
      </c>
      <c r="D101" s="1" t="s">
        <v>440</v>
      </c>
      <c r="E101" t="s">
        <v>2891</v>
      </c>
      <c r="F101" t="str">
        <f t="shared" si="4"/>
        <v/>
      </c>
      <c r="G101">
        <v>0</v>
      </c>
      <c r="H101">
        <v>2</v>
      </c>
    </row>
    <row r="102" spans="1:14" x14ac:dyDescent="0.2">
      <c r="A102">
        <v>1</v>
      </c>
      <c r="B102" s="9" t="s">
        <v>2758</v>
      </c>
      <c r="C102" s="9" t="s">
        <v>2298</v>
      </c>
      <c r="D102" s="1" t="s">
        <v>2475</v>
      </c>
      <c r="E102" s="9" t="s">
        <v>2759</v>
      </c>
      <c r="F102" t="str">
        <f t="shared" si="4"/>
        <v>dem</v>
      </c>
      <c r="G102">
        <v>0</v>
      </c>
      <c r="H102">
        <v>2</v>
      </c>
      <c r="K102" t="s">
        <v>2579</v>
      </c>
      <c r="N102" s="9"/>
    </row>
    <row r="103" spans="1:14" x14ac:dyDescent="0.2">
      <c r="A103">
        <v>2</v>
      </c>
      <c r="B103" t="s">
        <v>1080</v>
      </c>
      <c r="C103" s="9" t="s">
        <v>2226</v>
      </c>
      <c r="D103" s="1" t="s">
        <v>2475</v>
      </c>
      <c r="E103" t="s">
        <v>2402</v>
      </c>
      <c r="F103" t="str">
        <f t="shared" si="4"/>
        <v>rep</v>
      </c>
      <c r="G103">
        <v>1</v>
      </c>
      <c r="H103">
        <v>2</v>
      </c>
      <c r="K103" t="s">
        <v>2579</v>
      </c>
    </row>
    <row r="104" spans="1:14" x14ac:dyDescent="0.2">
      <c r="A104">
        <v>3</v>
      </c>
      <c r="B104" s="9" t="s">
        <v>2760</v>
      </c>
      <c r="C104" s="9" t="s">
        <v>780</v>
      </c>
      <c r="D104" s="1" t="s">
        <v>2475</v>
      </c>
      <c r="E104" s="9" t="s">
        <v>2761</v>
      </c>
      <c r="F104" t="str">
        <f>IF(C104="Democratic","dem",IF(C104="Republican","rep",IF(C104="Independent","ind",IF(C104="Libertarian","lib",IF(C104="Constitution","cst",IF(C104="Green","grn",""))))))</f>
        <v>ind</v>
      </c>
      <c r="G104">
        <v>0</v>
      </c>
      <c r="H104">
        <v>2</v>
      </c>
      <c r="K104" t="s">
        <v>2579</v>
      </c>
      <c r="N104" s="9"/>
    </row>
    <row r="105" spans="1:14" x14ac:dyDescent="0.2">
      <c r="A105">
        <v>11</v>
      </c>
      <c r="B105" t="s">
        <v>436</v>
      </c>
      <c r="C105" s="9" t="s">
        <v>915</v>
      </c>
      <c r="D105" s="1" t="s">
        <v>2475</v>
      </c>
      <c r="E105" t="s">
        <v>436</v>
      </c>
      <c r="F105" t="str">
        <f>IF(C105="Democratic","dem",IF(C105="Republican","rep",IF(C105="Independent","ind",IF(C105="Libertarian","lib",IF(C105="Constitution","cst",IF(C105="Green","grn",""))))))</f>
        <v/>
      </c>
      <c r="G105">
        <v>0</v>
      </c>
      <c r="H105">
        <v>2</v>
      </c>
      <c r="K105" t="s">
        <v>2579</v>
      </c>
      <c r="N105" s="9"/>
    </row>
    <row r="106" spans="1:14" x14ac:dyDescent="0.2">
      <c r="A106">
        <v>12</v>
      </c>
      <c r="B106" s="9" t="s">
        <v>2762</v>
      </c>
      <c r="C106" s="9" t="s">
        <v>780</v>
      </c>
      <c r="D106" s="1" t="s">
        <v>2475</v>
      </c>
      <c r="E106" s="9" t="s">
        <v>675</v>
      </c>
      <c r="F106" t="str">
        <f>IF(C106="Democratic","dem",IF(C106="Republican","rep",IF(C106="Independent","ind",IF(C106="Libertarian","lib",IF(C106="Constitution","cst",IF(C106="Green","grn",""))))))</f>
        <v>ind</v>
      </c>
      <c r="G106">
        <v>0</v>
      </c>
      <c r="H106">
        <v>2</v>
      </c>
      <c r="K106" t="s">
        <v>2579</v>
      </c>
      <c r="N106" s="9"/>
    </row>
    <row r="107" spans="1:14" x14ac:dyDescent="0.2">
      <c r="A107">
        <v>1</v>
      </c>
      <c r="B107" s="9" t="s">
        <v>2763</v>
      </c>
      <c r="C107" s="9" t="s">
        <v>2298</v>
      </c>
      <c r="D107" s="1" t="s">
        <v>387</v>
      </c>
      <c r="E107" t="s">
        <v>2548</v>
      </c>
      <c r="F107" t="str">
        <f t="shared" ref="F107:F172" si="5">IF(C107="Democratic","dem",IF(C107="Republican","rep",IF(C107="Independent","ind",IF(C107="Libertarian","lib",IF(C107="Constitution","cst",IF(C107="Green","grn",""))))))</f>
        <v>dem</v>
      </c>
      <c r="G107">
        <v>1</v>
      </c>
      <c r="H107">
        <v>2</v>
      </c>
      <c r="K107" s="9" t="s">
        <v>2579</v>
      </c>
    </row>
    <row r="108" spans="1:14" x14ac:dyDescent="0.2">
      <c r="A108">
        <v>2</v>
      </c>
      <c r="B108" s="9" t="s">
        <v>2764</v>
      </c>
      <c r="C108" s="9" t="s">
        <v>2226</v>
      </c>
      <c r="D108" s="1" t="s">
        <v>387</v>
      </c>
      <c r="E108" s="9" t="s">
        <v>2690</v>
      </c>
      <c r="F108" t="str">
        <f t="shared" si="5"/>
        <v>rep</v>
      </c>
      <c r="G108">
        <v>0</v>
      </c>
      <c r="H108">
        <v>2</v>
      </c>
      <c r="K108" s="9" t="s">
        <v>2579</v>
      </c>
    </row>
    <row r="109" spans="1:14" x14ac:dyDescent="0.2">
      <c r="A109">
        <v>11</v>
      </c>
      <c r="B109" t="s">
        <v>436</v>
      </c>
      <c r="C109" s="9" t="s">
        <v>1218</v>
      </c>
      <c r="D109" s="1" t="s">
        <v>387</v>
      </c>
      <c r="E109" t="s">
        <v>436</v>
      </c>
      <c r="F109" t="str">
        <f t="shared" si="5"/>
        <v/>
      </c>
      <c r="G109">
        <v>0</v>
      </c>
      <c r="H109">
        <v>2</v>
      </c>
      <c r="K109" s="9" t="s">
        <v>2579</v>
      </c>
    </row>
    <row r="110" spans="1:14" x14ac:dyDescent="0.2">
      <c r="A110">
        <v>1</v>
      </c>
      <c r="B110" t="s">
        <v>2559</v>
      </c>
      <c r="C110" s="9" t="s">
        <v>2298</v>
      </c>
      <c r="D110" s="1" t="s">
        <v>1258</v>
      </c>
      <c r="E110" t="s">
        <v>2560</v>
      </c>
      <c r="F110" t="str">
        <f t="shared" si="5"/>
        <v>dem</v>
      </c>
      <c r="G110">
        <v>1</v>
      </c>
      <c r="H110">
        <v>2</v>
      </c>
      <c r="K110" s="9" t="s">
        <v>2579</v>
      </c>
    </row>
    <row r="111" spans="1:14" x14ac:dyDescent="0.2">
      <c r="A111">
        <v>2</v>
      </c>
      <c r="B111" t="s">
        <v>2765</v>
      </c>
      <c r="C111" s="9" t="s">
        <v>2226</v>
      </c>
      <c r="D111" s="1" t="s">
        <v>1258</v>
      </c>
      <c r="E111" t="s">
        <v>2766</v>
      </c>
      <c r="F111" t="str">
        <f t="shared" si="5"/>
        <v>rep</v>
      </c>
      <c r="G111">
        <v>0</v>
      </c>
      <c r="H111">
        <v>2</v>
      </c>
      <c r="K111" s="9" t="s">
        <v>2579</v>
      </c>
    </row>
    <row r="112" spans="1:14" x14ac:dyDescent="0.2">
      <c r="A112">
        <v>5</v>
      </c>
      <c r="B112" t="s">
        <v>2767</v>
      </c>
      <c r="C112" s="9" t="s">
        <v>1194</v>
      </c>
      <c r="D112" s="1" t="s">
        <v>1258</v>
      </c>
      <c r="E112" t="s">
        <v>2768</v>
      </c>
      <c r="F112" t="str">
        <f t="shared" ref="F112:F117" si="6">IF(C112="Democratic","dem",IF(C112="Republican","rep",IF(C112="Independent","ind",IF(C112="Libertarian","lib",IF(C112="Constitution","cst",IF(C112="Green","grn",""))))))</f>
        <v>grn</v>
      </c>
      <c r="G112">
        <v>0</v>
      </c>
      <c r="H112">
        <v>2</v>
      </c>
      <c r="K112" s="9" t="s">
        <v>2579</v>
      </c>
    </row>
    <row r="113" spans="1:14" x14ac:dyDescent="0.2">
      <c r="A113">
        <v>6</v>
      </c>
      <c r="B113" t="s">
        <v>2769</v>
      </c>
      <c r="C113" s="9" t="s">
        <v>2770</v>
      </c>
      <c r="D113" s="1" t="s">
        <v>1258</v>
      </c>
      <c r="E113" t="s">
        <v>2771</v>
      </c>
      <c r="F113" t="str">
        <f t="shared" si="6"/>
        <v/>
      </c>
      <c r="G113">
        <v>0</v>
      </c>
      <c r="H113">
        <v>2</v>
      </c>
      <c r="K113" s="9" t="s">
        <v>2579</v>
      </c>
    </row>
    <row r="114" spans="1:14" x14ac:dyDescent="0.2">
      <c r="A114">
        <v>8</v>
      </c>
      <c r="B114" t="s">
        <v>2772</v>
      </c>
      <c r="C114" s="9" t="s">
        <v>1418</v>
      </c>
      <c r="D114" s="1" t="s">
        <v>1258</v>
      </c>
      <c r="E114" t="s">
        <v>2773</v>
      </c>
      <c r="F114" t="str">
        <f t="shared" si="6"/>
        <v/>
      </c>
      <c r="G114">
        <v>0</v>
      </c>
      <c r="H114">
        <v>2</v>
      </c>
      <c r="K114" s="9" t="s">
        <v>2579</v>
      </c>
      <c r="N114" s="120"/>
    </row>
    <row r="115" spans="1:14" x14ac:dyDescent="0.2">
      <c r="A115">
        <v>11</v>
      </c>
      <c r="B115" t="s">
        <v>436</v>
      </c>
      <c r="C115" s="9" t="s">
        <v>1218</v>
      </c>
      <c r="D115" s="1" t="s">
        <v>1258</v>
      </c>
      <c r="E115" t="s">
        <v>436</v>
      </c>
      <c r="F115" t="str">
        <f t="shared" si="6"/>
        <v/>
      </c>
      <c r="G115">
        <v>0</v>
      </c>
      <c r="H115">
        <v>2</v>
      </c>
      <c r="K115" s="9" t="s">
        <v>2579</v>
      </c>
      <c r="N115" s="120"/>
    </row>
    <row r="116" spans="1:14" x14ac:dyDescent="0.2">
      <c r="A116">
        <v>12</v>
      </c>
      <c r="B116" s="9" t="s">
        <v>2955</v>
      </c>
      <c r="C116" s="9" t="s">
        <v>915</v>
      </c>
      <c r="D116" s="1" t="s">
        <v>1258</v>
      </c>
      <c r="E116" s="9" t="s">
        <v>2956</v>
      </c>
      <c r="F116" t="str">
        <f t="shared" si="6"/>
        <v/>
      </c>
      <c r="G116">
        <v>0</v>
      </c>
      <c r="H116">
        <v>2</v>
      </c>
      <c r="K116" s="9"/>
      <c r="N116" s="120"/>
    </row>
    <row r="117" spans="1:14" x14ac:dyDescent="0.2">
      <c r="A117">
        <v>13</v>
      </c>
      <c r="B117" s="9" t="s">
        <v>2957</v>
      </c>
      <c r="C117" s="9" t="s">
        <v>915</v>
      </c>
      <c r="D117" s="53" t="s">
        <v>1258</v>
      </c>
      <c r="E117" s="9" t="s">
        <v>2958</v>
      </c>
      <c r="F117" t="str">
        <f t="shared" si="6"/>
        <v/>
      </c>
      <c r="G117">
        <v>0</v>
      </c>
      <c r="H117">
        <v>2</v>
      </c>
      <c r="K117" s="9"/>
      <c r="N117" s="120"/>
    </row>
    <row r="118" spans="1:14" x14ac:dyDescent="0.2">
      <c r="A118">
        <v>1</v>
      </c>
      <c r="B118" t="s">
        <v>2609</v>
      </c>
      <c r="C118" s="9" t="s">
        <v>1068</v>
      </c>
      <c r="D118" s="1" t="s">
        <v>1459</v>
      </c>
      <c r="E118" t="s">
        <v>801</v>
      </c>
      <c r="F118" t="s">
        <v>2342</v>
      </c>
      <c r="G118">
        <v>1</v>
      </c>
      <c r="H118">
        <v>2</v>
      </c>
      <c r="K118" t="s">
        <v>2579</v>
      </c>
    </row>
    <row r="119" spans="1:14" x14ac:dyDescent="0.2">
      <c r="A119">
        <v>2</v>
      </c>
      <c r="B119" t="s">
        <v>2687</v>
      </c>
      <c r="C119" s="9" t="s">
        <v>2226</v>
      </c>
      <c r="D119" s="1" t="s">
        <v>1459</v>
      </c>
      <c r="E119" t="s">
        <v>50</v>
      </c>
      <c r="F119" t="str">
        <f>IF(C119="Democratic","dem",IF(C119="Republican","rep",IF(C119="Independent","ind",IF(C119="Libertarian","lib",IF(C119="Constitution","cst",IF(C119="Green","grn",""))))))</f>
        <v>rep</v>
      </c>
      <c r="G119">
        <v>0</v>
      </c>
      <c r="H119">
        <v>2</v>
      </c>
      <c r="K119" t="s">
        <v>2579</v>
      </c>
      <c r="N119" s="120"/>
    </row>
    <row r="120" spans="1:14" x14ac:dyDescent="0.2">
      <c r="A120">
        <v>11</v>
      </c>
      <c r="B120" t="s">
        <v>436</v>
      </c>
      <c r="C120" s="9" t="s">
        <v>1218</v>
      </c>
      <c r="D120" s="1" t="s">
        <v>1459</v>
      </c>
      <c r="E120" t="s">
        <v>436</v>
      </c>
      <c r="F120" t="str">
        <f>IF(C120="Democratic","dem",IF(C120="Republican","rep",IF(C120="Independent","ind",IF(C120="Libertarian","lib",IF(C120="Constitution","cst",IF(C120="Green","grn",""))))))</f>
        <v/>
      </c>
      <c r="G120">
        <v>0</v>
      </c>
      <c r="H120">
        <v>2</v>
      </c>
      <c r="K120" t="s">
        <v>2579</v>
      </c>
      <c r="N120" s="120"/>
    </row>
    <row r="121" spans="1:14" x14ac:dyDescent="0.2">
      <c r="A121">
        <v>12</v>
      </c>
      <c r="B121" t="s">
        <v>2688</v>
      </c>
      <c r="C121" s="9" t="s">
        <v>2692</v>
      </c>
      <c r="D121" s="1" t="s">
        <v>1459</v>
      </c>
      <c r="E121" t="s">
        <v>2690</v>
      </c>
      <c r="F121" t="str">
        <f>IF(C121="Democratic","dem",IF(C121="Republican","rep",IF(C121="Independent","ind",IF(C121="Libertarian","lib",IF(C121="Constitution","cst",IF(C121="Green","grn",""))))))</f>
        <v/>
      </c>
      <c r="G121">
        <v>0</v>
      </c>
      <c r="H121">
        <v>2</v>
      </c>
      <c r="K121" t="s">
        <v>2579</v>
      </c>
      <c r="N121" s="9"/>
    </row>
    <row r="122" spans="1:14" x14ac:dyDescent="0.2">
      <c r="A122">
        <v>13</v>
      </c>
      <c r="B122" t="s">
        <v>2689</v>
      </c>
      <c r="C122" s="9" t="s">
        <v>2693</v>
      </c>
      <c r="D122" s="1" t="s">
        <v>1459</v>
      </c>
      <c r="E122" t="s">
        <v>2691</v>
      </c>
      <c r="F122" t="str">
        <f>IF(C122="Democratic","dem",IF(C122="Republican","rep",IF(C122="Independent","ind",IF(C122="Libertarian","lib",IF(C122="Constitution","cst",IF(C122="Green","grn",""))))))</f>
        <v/>
      </c>
      <c r="G122">
        <v>0</v>
      </c>
      <c r="H122">
        <v>2</v>
      </c>
      <c r="K122" t="s">
        <v>2579</v>
      </c>
    </row>
    <row r="123" spans="1:14" x14ac:dyDescent="0.2">
      <c r="A123">
        <v>14</v>
      </c>
      <c r="B123" t="s">
        <v>2974</v>
      </c>
      <c r="C123" s="9" t="s">
        <v>915</v>
      </c>
      <c r="D123" s="1" t="s">
        <v>1459</v>
      </c>
      <c r="E123" t="s">
        <v>2978</v>
      </c>
      <c r="F123" t="str">
        <f>IF(C123="Democratic","dem",IF(C123="Republican","rep",IF(C123="Independent","ind",IF(C123="Libertarian","lib",IF(C123="Constitution","cst",IF(C123="Green","grn",""))))))</f>
        <v/>
      </c>
      <c r="G123">
        <v>0</v>
      </c>
      <c r="H123">
        <v>2</v>
      </c>
    </row>
    <row r="124" spans="1:14" x14ac:dyDescent="0.2">
      <c r="A124">
        <v>15</v>
      </c>
      <c r="B124" s="9" t="s">
        <v>2977</v>
      </c>
      <c r="C124" s="9" t="s">
        <v>915</v>
      </c>
      <c r="D124" s="1" t="s">
        <v>1459</v>
      </c>
      <c r="E124" s="9" t="s">
        <v>661</v>
      </c>
      <c r="G124">
        <v>0</v>
      </c>
      <c r="H124">
        <v>2</v>
      </c>
    </row>
    <row r="125" spans="1:14" x14ac:dyDescent="0.2">
      <c r="A125">
        <v>16</v>
      </c>
      <c r="B125" t="s">
        <v>2975</v>
      </c>
      <c r="C125" s="9" t="s">
        <v>915</v>
      </c>
      <c r="D125" s="1" t="s">
        <v>1459</v>
      </c>
      <c r="E125" t="s">
        <v>2979</v>
      </c>
      <c r="G125">
        <v>0</v>
      </c>
      <c r="H125">
        <v>2</v>
      </c>
    </row>
    <row r="126" spans="1:14" x14ac:dyDescent="0.2">
      <c r="A126">
        <v>17</v>
      </c>
      <c r="B126" t="s">
        <v>2976</v>
      </c>
      <c r="C126" s="9" t="s">
        <v>915</v>
      </c>
      <c r="D126" s="1" t="s">
        <v>1459</v>
      </c>
      <c r="E126" t="s">
        <v>2980</v>
      </c>
      <c r="G126">
        <v>0</v>
      </c>
      <c r="H126">
        <v>2</v>
      </c>
    </row>
    <row r="127" spans="1:14" x14ac:dyDescent="0.2">
      <c r="A127">
        <v>1</v>
      </c>
      <c r="B127" s="9" t="s">
        <v>2774</v>
      </c>
      <c r="C127" s="9" t="s">
        <v>2298</v>
      </c>
      <c r="D127" s="1" t="s">
        <v>899</v>
      </c>
      <c r="E127" s="9" t="s">
        <v>2775</v>
      </c>
      <c r="F127" t="str">
        <f>IF(C127="Democratic","dem",IF(C127="Republican","rep",IF(C127="Independent","ind",IF(C127="Libertarian","lib",IF(C127="Constitution","cst",IF(C127="Green","grn",""))))))</f>
        <v>dem</v>
      </c>
      <c r="G127">
        <v>0</v>
      </c>
      <c r="H127">
        <v>2</v>
      </c>
      <c r="K127" t="s">
        <v>2579</v>
      </c>
      <c r="N127" s="9"/>
    </row>
    <row r="128" spans="1:14" x14ac:dyDescent="0.2">
      <c r="A128">
        <v>2</v>
      </c>
      <c r="B128" t="s">
        <v>2610</v>
      </c>
      <c r="C128" s="9" t="s">
        <v>2226</v>
      </c>
      <c r="D128" s="1" t="s">
        <v>899</v>
      </c>
      <c r="E128" t="s">
        <v>2611</v>
      </c>
      <c r="F128" t="str">
        <f t="shared" si="5"/>
        <v>rep</v>
      </c>
      <c r="G128">
        <v>1</v>
      </c>
      <c r="H128">
        <v>2</v>
      </c>
      <c r="K128" t="s">
        <v>2579</v>
      </c>
      <c r="N128" s="88"/>
    </row>
    <row r="129" spans="1:14" x14ac:dyDescent="0.2">
      <c r="A129">
        <v>4</v>
      </c>
      <c r="B129" s="9" t="s">
        <v>2776</v>
      </c>
      <c r="C129" s="9" t="s">
        <v>2212</v>
      </c>
      <c r="D129" s="53" t="s">
        <v>899</v>
      </c>
      <c r="E129" s="9" t="s">
        <v>1696</v>
      </c>
      <c r="F129" t="str">
        <f t="shared" si="5"/>
        <v>lib</v>
      </c>
      <c r="G129">
        <v>0</v>
      </c>
      <c r="H129">
        <v>2</v>
      </c>
      <c r="K129" t="s">
        <v>2579</v>
      </c>
      <c r="N129" s="120"/>
    </row>
    <row r="130" spans="1:14" x14ac:dyDescent="0.2">
      <c r="A130">
        <v>1</v>
      </c>
      <c r="B130" s="9" t="s">
        <v>2777</v>
      </c>
      <c r="C130" t="s">
        <v>2298</v>
      </c>
      <c r="D130" s="1" t="s">
        <v>1094</v>
      </c>
      <c r="E130" s="9" t="s">
        <v>1586</v>
      </c>
      <c r="F130" t="str">
        <f t="shared" si="5"/>
        <v>dem</v>
      </c>
      <c r="G130">
        <v>0</v>
      </c>
      <c r="H130">
        <v>2</v>
      </c>
      <c r="K130" s="9" t="s">
        <v>2579</v>
      </c>
      <c r="N130" s="88"/>
    </row>
    <row r="131" spans="1:14" x14ac:dyDescent="0.2">
      <c r="A131">
        <v>2</v>
      </c>
      <c r="B131" t="s">
        <v>2561</v>
      </c>
      <c r="C131" t="s">
        <v>2226</v>
      </c>
      <c r="D131" s="1" t="s">
        <v>1094</v>
      </c>
      <c r="E131" t="s">
        <v>2562</v>
      </c>
      <c r="F131" t="str">
        <f t="shared" si="5"/>
        <v>rep</v>
      </c>
      <c r="G131">
        <v>1</v>
      </c>
      <c r="H131">
        <v>2</v>
      </c>
      <c r="K131" s="9" t="s">
        <v>2579</v>
      </c>
      <c r="N131" s="119"/>
    </row>
    <row r="132" spans="1:14" x14ac:dyDescent="0.2">
      <c r="A132">
        <v>1</v>
      </c>
      <c r="B132" s="9" t="s">
        <v>2780</v>
      </c>
      <c r="C132" t="s">
        <v>2298</v>
      </c>
      <c r="D132" s="1" t="s">
        <v>1926</v>
      </c>
      <c r="E132" s="9" t="s">
        <v>2781</v>
      </c>
      <c r="F132" t="str">
        <f t="shared" si="5"/>
        <v>dem</v>
      </c>
      <c r="G132">
        <v>0</v>
      </c>
      <c r="H132">
        <v>2</v>
      </c>
      <c r="K132" s="9" t="s">
        <v>2579</v>
      </c>
      <c r="N132" s="9"/>
    </row>
    <row r="133" spans="1:14" x14ac:dyDescent="0.2">
      <c r="A133">
        <v>2</v>
      </c>
      <c r="B133" t="s">
        <v>2552</v>
      </c>
      <c r="C133" t="s">
        <v>2226</v>
      </c>
      <c r="D133" s="1" t="s">
        <v>1926</v>
      </c>
      <c r="E133" t="s">
        <v>2553</v>
      </c>
      <c r="F133" t="str">
        <f t="shared" si="5"/>
        <v>rep</v>
      </c>
      <c r="G133">
        <v>1</v>
      </c>
      <c r="H133">
        <v>2</v>
      </c>
      <c r="K133" s="9" t="s">
        <v>2579</v>
      </c>
      <c r="N133" s="89"/>
    </row>
    <row r="134" spans="1:14" x14ac:dyDescent="0.2">
      <c r="A134">
        <v>4</v>
      </c>
      <c r="B134" s="9" t="s">
        <v>2778</v>
      </c>
      <c r="C134" s="9" t="s">
        <v>2212</v>
      </c>
      <c r="D134" s="1" t="s">
        <v>1926</v>
      </c>
      <c r="E134" s="9" t="s">
        <v>2779</v>
      </c>
      <c r="F134" t="str">
        <f>IF(C134="Democratic","dem",IF(C134="Republican","rep",IF(C134="Independent","ind",IF(C134="Libertarian","lib",IF(C134="Constitution","cst",IF(C134="Green","grn",""))))))</f>
        <v>lib</v>
      </c>
      <c r="G134">
        <v>0</v>
      </c>
      <c r="H134">
        <v>2</v>
      </c>
      <c r="K134" s="9" t="s">
        <v>2579</v>
      </c>
      <c r="N134" s="9"/>
    </row>
    <row r="135" spans="1:14" x14ac:dyDescent="0.2">
      <c r="A135">
        <v>11</v>
      </c>
      <c r="B135" s="9" t="s">
        <v>436</v>
      </c>
      <c r="C135" s="9" t="s">
        <v>1218</v>
      </c>
      <c r="D135" s="1" t="s">
        <v>1926</v>
      </c>
      <c r="E135" s="9" t="s">
        <v>436</v>
      </c>
      <c r="F135" t="str">
        <f>IF(C135="Democratic","dem",IF(C135="Republican","rep",IF(C135="Independent","ind",IF(C135="Libertarian","lib",IF(C135="Constitution","cst",IF(C135="Green","grn",""))))))</f>
        <v/>
      </c>
      <c r="G135">
        <v>0</v>
      </c>
      <c r="H135">
        <v>2</v>
      </c>
      <c r="K135" s="9"/>
      <c r="N135" s="9"/>
    </row>
    <row r="136" spans="1:14" x14ac:dyDescent="0.2">
      <c r="A136">
        <v>12</v>
      </c>
      <c r="B136" s="9" t="s">
        <v>3039</v>
      </c>
      <c r="C136" s="9" t="s">
        <v>915</v>
      </c>
      <c r="D136" s="1" t="s">
        <v>1926</v>
      </c>
      <c r="E136" s="9" t="s">
        <v>1204</v>
      </c>
      <c r="F136" t="str">
        <f>IF(C136="Democratic","dem",IF(C136="Republican","rep",IF(C136="Independent","ind",IF(C136="Libertarian","lib",IF(C136="Constitution","cst",IF(C136="Green","grn",""))))))</f>
        <v/>
      </c>
      <c r="G136">
        <v>0</v>
      </c>
      <c r="H136">
        <v>2</v>
      </c>
      <c r="K136" s="9"/>
      <c r="N136" s="9"/>
    </row>
    <row r="137" spans="1:14" x14ac:dyDescent="0.2">
      <c r="A137">
        <v>1</v>
      </c>
      <c r="B137" s="9" t="s">
        <v>1376</v>
      </c>
      <c r="C137" t="s">
        <v>2298</v>
      </c>
      <c r="D137" s="1" t="s">
        <v>941</v>
      </c>
      <c r="E137" s="9" t="s">
        <v>1377</v>
      </c>
      <c r="F137" t="str">
        <f t="shared" si="5"/>
        <v>dem</v>
      </c>
      <c r="G137">
        <v>1</v>
      </c>
      <c r="H137">
        <v>2</v>
      </c>
      <c r="K137" s="9" t="s">
        <v>2579</v>
      </c>
      <c r="N137" s="9"/>
    </row>
    <row r="138" spans="1:14" x14ac:dyDescent="0.2">
      <c r="A138">
        <v>2</v>
      </c>
      <c r="B138" s="9" t="s">
        <v>2782</v>
      </c>
      <c r="C138" t="s">
        <v>2226</v>
      </c>
      <c r="D138" s="1" t="s">
        <v>941</v>
      </c>
      <c r="E138" t="s">
        <v>2783</v>
      </c>
      <c r="F138" t="str">
        <f t="shared" si="5"/>
        <v>rep</v>
      </c>
      <c r="G138">
        <v>0</v>
      </c>
      <c r="H138">
        <v>2</v>
      </c>
      <c r="K138" s="9" t="s">
        <v>2579</v>
      </c>
    </row>
    <row r="139" spans="1:14" x14ac:dyDescent="0.2">
      <c r="A139">
        <v>4</v>
      </c>
      <c r="B139" s="9" t="s">
        <v>2784</v>
      </c>
      <c r="C139" s="9" t="s">
        <v>2212</v>
      </c>
      <c r="D139" s="53" t="s">
        <v>941</v>
      </c>
      <c r="E139" t="s">
        <v>2785</v>
      </c>
      <c r="F139" t="str">
        <f t="shared" si="5"/>
        <v>lib</v>
      </c>
      <c r="G139">
        <v>0</v>
      </c>
      <c r="H139">
        <v>2</v>
      </c>
      <c r="K139" s="9" t="s">
        <v>2579</v>
      </c>
    </row>
    <row r="140" spans="1:14" x14ac:dyDescent="0.2">
      <c r="A140">
        <v>11</v>
      </c>
      <c r="B140" t="s">
        <v>436</v>
      </c>
      <c r="C140" t="s">
        <v>1218</v>
      </c>
      <c r="D140" s="1" t="s">
        <v>941</v>
      </c>
      <c r="E140" t="s">
        <v>436</v>
      </c>
      <c r="F140" t="str">
        <f>IF(C140="Democratic","dem",IF(C140="Republican","rep",IF(C140="Independent","ind",IF(C140="Libertarian","lib",IF(C140="Constitution","cst",IF(C140="Green","grn",""))))))</f>
        <v/>
      </c>
      <c r="G140">
        <v>0</v>
      </c>
      <c r="H140">
        <v>2</v>
      </c>
      <c r="K140" s="9" t="s">
        <v>2579</v>
      </c>
    </row>
    <row r="141" spans="1:14" x14ac:dyDescent="0.2">
      <c r="A141">
        <v>1</v>
      </c>
      <c r="B141" t="s">
        <v>2549</v>
      </c>
      <c r="C141" t="s">
        <v>2298</v>
      </c>
      <c r="D141" s="1" t="s">
        <v>2165</v>
      </c>
      <c r="E141" t="s">
        <v>2550</v>
      </c>
      <c r="F141" t="str">
        <f t="shared" si="5"/>
        <v>dem</v>
      </c>
      <c r="G141">
        <v>1</v>
      </c>
      <c r="H141">
        <v>2</v>
      </c>
      <c r="K141" s="9" t="s">
        <v>2579</v>
      </c>
    </row>
    <row r="142" spans="1:14" x14ac:dyDescent="0.2">
      <c r="A142">
        <v>2</v>
      </c>
      <c r="B142" t="s">
        <v>2726</v>
      </c>
      <c r="C142" t="s">
        <v>2226</v>
      </c>
      <c r="D142" s="1" t="s">
        <v>2165</v>
      </c>
      <c r="E142" t="s">
        <v>2727</v>
      </c>
      <c r="F142" t="str">
        <f t="shared" si="5"/>
        <v>rep</v>
      </c>
      <c r="G142">
        <v>0</v>
      </c>
      <c r="H142">
        <v>2</v>
      </c>
      <c r="K142" s="9" t="s">
        <v>2579</v>
      </c>
    </row>
    <row r="143" spans="1:14" x14ac:dyDescent="0.2">
      <c r="A143">
        <v>5</v>
      </c>
      <c r="B143" t="s">
        <v>2728</v>
      </c>
      <c r="C143" t="s">
        <v>1194</v>
      </c>
      <c r="D143" s="1" t="s">
        <v>2165</v>
      </c>
      <c r="E143" t="s">
        <v>2729</v>
      </c>
      <c r="F143" t="str">
        <f t="shared" si="5"/>
        <v>grn</v>
      </c>
      <c r="G143">
        <v>0</v>
      </c>
      <c r="H143">
        <v>2</v>
      </c>
      <c r="K143" s="9" t="s">
        <v>2579</v>
      </c>
    </row>
    <row r="144" spans="1:14" x14ac:dyDescent="0.2">
      <c r="A144">
        <v>11</v>
      </c>
      <c r="B144" t="s">
        <v>436</v>
      </c>
      <c r="C144" t="s">
        <v>1218</v>
      </c>
      <c r="D144" s="1" t="s">
        <v>2165</v>
      </c>
      <c r="E144" t="s">
        <v>436</v>
      </c>
      <c r="F144" t="str">
        <f t="shared" si="5"/>
        <v/>
      </c>
      <c r="G144">
        <v>0</v>
      </c>
      <c r="H144">
        <v>2</v>
      </c>
      <c r="K144" s="9" t="s">
        <v>2579</v>
      </c>
    </row>
    <row r="145" spans="1:14" x14ac:dyDescent="0.2">
      <c r="A145">
        <v>12</v>
      </c>
      <c r="B145" t="s">
        <v>2734</v>
      </c>
      <c r="C145" t="s">
        <v>2731</v>
      </c>
      <c r="D145" s="1" t="s">
        <v>2165</v>
      </c>
      <c r="E145" t="s">
        <v>1165</v>
      </c>
      <c r="F145" t="str">
        <f t="shared" si="5"/>
        <v/>
      </c>
      <c r="G145">
        <v>0</v>
      </c>
      <c r="H145">
        <v>2</v>
      </c>
      <c r="K145" s="9" t="s">
        <v>2579</v>
      </c>
      <c r="M145" t="s">
        <v>2669</v>
      </c>
    </row>
    <row r="146" spans="1:14" x14ac:dyDescent="0.2">
      <c r="A146">
        <v>13</v>
      </c>
      <c r="B146" t="s">
        <v>2733</v>
      </c>
      <c r="C146" t="s">
        <v>2732</v>
      </c>
      <c r="D146" s="1" t="s">
        <v>2165</v>
      </c>
      <c r="E146" t="s">
        <v>2730</v>
      </c>
      <c r="F146" t="str">
        <f t="shared" si="5"/>
        <v/>
      </c>
      <c r="G146">
        <v>0</v>
      </c>
      <c r="H146">
        <v>2</v>
      </c>
      <c r="K146" s="9" t="s">
        <v>2579</v>
      </c>
      <c r="N146" s="9"/>
    </row>
    <row r="147" spans="1:14" x14ac:dyDescent="0.2">
      <c r="A147">
        <v>1</v>
      </c>
      <c r="B147" t="s">
        <v>2613</v>
      </c>
      <c r="C147" t="s">
        <v>2298</v>
      </c>
      <c r="D147" s="1" t="s">
        <v>703</v>
      </c>
      <c r="E147" t="s">
        <v>2614</v>
      </c>
      <c r="F147" t="str">
        <f t="shared" si="5"/>
        <v>dem</v>
      </c>
      <c r="G147">
        <v>2</v>
      </c>
      <c r="H147">
        <v>2</v>
      </c>
      <c r="I147" t="s">
        <v>2612</v>
      </c>
      <c r="K147" s="9" t="s">
        <v>2579</v>
      </c>
      <c r="N147" s="9"/>
    </row>
    <row r="148" spans="1:14" x14ac:dyDescent="0.2">
      <c r="A148">
        <v>2</v>
      </c>
      <c r="B148" s="9" t="s">
        <v>2788</v>
      </c>
      <c r="C148" t="s">
        <v>2226</v>
      </c>
      <c r="D148" s="1" t="s">
        <v>703</v>
      </c>
      <c r="E148" s="9" t="s">
        <v>2789</v>
      </c>
      <c r="F148" t="str">
        <f t="shared" si="5"/>
        <v>rep</v>
      </c>
      <c r="G148">
        <v>0</v>
      </c>
      <c r="H148">
        <v>2</v>
      </c>
      <c r="K148" s="9" t="s">
        <v>2579</v>
      </c>
      <c r="M148" t="s">
        <v>2642</v>
      </c>
      <c r="N148" s="9"/>
    </row>
    <row r="149" spans="1:14" x14ac:dyDescent="0.2">
      <c r="A149">
        <v>4</v>
      </c>
      <c r="B149" s="9" t="s">
        <v>2786</v>
      </c>
      <c r="C149" s="9" t="s">
        <v>2212</v>
      </c>
      <c r="D149" s="53" t="s">
        <v>703</v>
      </c>
      <c r="E149" s="9" t="s">
        <v>2787</v>
      </c>
      <c r="F149" t="str">
        <f t="shared" si="5"/>
        <v>lib</v>
      </c>
      <c r="G149">
        <v>0</v>
      </c>
      <c r="H149">
        <v>2</v>
      </c>
      <c r="K149" s="9" t="s">
        <v>2579</v>
      </c>
      <c r="M149" t="s">
        <v>2670</v>
      </c>
    </row>
    <row r="150" spans="1:14" x14ac:dyDescent="0.2">
      <c r="A150">
        <v>1</v>
      </c>
      <c r="B150" s="9" t="s">
        <v>2668</v>
      </c>
      <c r="C150" t="s">
        <v>2298</v>
      </c>
      <c r="D150" s="1" t="s">
        <v>518</v>
      </c>
      <c r="E150" s="9" t="s">
        <v>2643</v>
      </c>
      <c r="F150" t="str">
        <f t="shared" si="5"/>
        <v>dem</v>
      </c>
      <c r="G150">
        <v>0</v>
      </c>
      <c r="H150">
        <v>2</v>
      </c>
      <c r="K150" s="9" t="s">
        <v>2579</v>
      </c>
      <c r="M150" t="s">
        <v>2640</v>
      </c>
      <c r="N150" s="9"/>
    </row>
    <row r="151" spans="1:14" x14ac:dyDescent="0.2">
      <c r="A151">
        <v>2</v>
      </c>
      <c r="B151" t="s">
        <v>2563</v>
      </c>
      <c r="C151" t="s">
        <v>2226</v>
      </c>
      <c r="D151" s="1" t="s">
        <v>518</v>
      </c>
      <c r="E151" t="s">
        <v>2551</v>
      </c>
      <c r="F151" t="str">
        <f t="shared" si="5"/>
        <v>rep</v>
      </c>
      <c r="G151">
        <v>1</v>
      </c>
      <c r="H151">
        <v>2</v>
      </c>
      <c r="K151" s="9" t="s">
        <v>2579</v>
      </c>
      <c r="M151" t="s">
        <v>2641</v>
      </c>
      <c r="N151" s="9"/>
    </row>
    <row r="152" spans="1:14" x14ac:dyDescent="0.2">
      <c r="A152">
        <v>4</v>
      </c>
      <c r="B152" s="9" t="s">
        <v>2640</v>
      </c>
      <c r="C152" s="9" t="s">
        <v>2212</v>
      </c>
      <c r="D152" s="1" t="s">
        <v>518</v>
      </c>
      <c r="E152" s="9" t="s">
        <v>2644</v>
      </c>
      <c r="F152" t="str">
        <f>IF(C152="Democratic","dem",IF(C152="Republican","rep",IF(C152="Independent","ind",IF(C152="Libertarian","lib",IF(C152="Constitution","cst",IF(C152="Green","grn",""))))))</f>
        <v>lib</v>
      </c>
      <c r="G152">
        <v>0</v>
      </c>
      <c r="H152">
        <v>2</v>
      </c>
      <c r="K152" s="9" t="s">
        <v>2579</v>
      </c>
    </row>
    <row r="153" spans="1:14" x14ac:dyDescent="0.2">
      <c r="A153">
        <v>6</v>
      </c>
      <c r="B153" s="9" t="s">
        <v>2641</v>
      </c>
      <c r="C153" s="9" t="s">
        <v>36</v>
      </c>
      <c r="D153" s="1" t="s">
        <v>518</v>
      </c>
      <c r="E153" s="9" t="s">
        <v>782</v>
      </c>
      <c r="F153" t="str">
        <f>IF(C153="Democratic","dem",IF(C153="Republican","rep",IF(C153="Independent","ind",IF(C153="Libertarian","lib",IF(C153="Constitution","cst",IF(C153="Green","grn",""))))))</f>
        <v>cst</v>
      </c>
      <c r="G153">
        <v>0</v>
      </c>
      <c r="H153">
        <v>2</v>
      </c>
      <c r="K153" s="9" t="s">
        <v>2579</v>
      </c>
      <c r="N153" s="9"/>
    </row>
    <row r="154" spans="1:14" x14ac:dyDescent="0.2">
      <c r="A154">
        <v>11</v>
      </c>
      <c r="B154" t="s">
        <v>436</v>
      </c>
      <c r="C154" t="s">
        <v>915</v>
      </c>
      <c r="D154" s="1" t="s">
        <v>518</v>
      </c>
      <c r="E154" t="s">
        <v>436</v>
      </c>
      <c r="F154" t="str">
        <f t="shared" si="5"/>
        <v/>
      </c>
      <c r="G154">
        <v>0</v>
      </c>
      <c r="H154">
        <v>2</v>
      </c>
      <c r="K154" s="9" t="s">
        <v>2579</v>
      </c>
      <c r="N154" s="89"/>
    </row>
    <row r="155" spans="1:14" x14ac:dyDescent="0.2">
      <c r="A155">
        <v>1</v>
      </c>
      <c r="B155" s="9" t="s">
        <v>2790</v>
      </c>
      <c r="C155" t="s">
        <v>2298</v>
      </c>
      <c r="D155" s="1" t="s">
        <v>716</v>
      </c>
      <c r="E155" s="9" t="s">
        <v>2791</v>
      </c>
      <c r="F155" t="str">
        <f t="shared" si="5"/>
        <v>dem</v>
      </c>
      <c r="G155">
        <v>0</v>
      </c>
      <c r="H155">
        <v>2</v>
      </c>
      <c r="K155" s="9" t="s">
        <v>2579</v>
      </c>
      <c r="N155" s="9"/>
    </row>
    <row r="156" spans="1:14" x14ac:dyDescent="0.2">
      <c r="A156">
        <v>2</v>
      </c>
      <c r="B156" s="9" t="s">
        <v>2193</v>
      </c>
      <c r="C156" t="s">
        <v>2226</v>
      </c>
      <c r="D156" s="1" t="s">
        <v>716</v>
      </c>
      <c r="E156" s="9" t="s">
        <v>1176</v>
      </c>
      <c r="F156" t="str">
        <f t="shared" si="5"/>
        <v>rep</v>
      </c>
      <c r="G156">
        <v>1</v>
      </c>
      <c r="H156">
        <v>2</v>
      </c>
      <c r="K156" s="9" t="s">
        <v>2579</v>
      </c>
      <c r="N156" s="9"/>
    </row>
    <row r="157" spans="1:14" x14ac:dyDescent="0.2">
      <c r="A157">
        <v>3</v>
      </c>
      <c r="B157" s="9" t="s">
        <v>2794</v>
      </c>
      <c r="C157" s="9" t="s">
        <v>780</v>
      </c>
      <c r="D157" s="1" t="s">
        <v>716</v>
      </c>
      <c r="E157" s="9" t="s">
        <v>2795</v>
      </c>
      <c r="F157" t="str">
        <f t="shared" si="5"/>
        <v>ind</v>
      </c>
      <c r="G157">
        <v>0</v>
      </c>
      <c r="H157">
        <v>2</v>
      </c>
      <c r="K157" s="9" t="s">
        <v>2579</v>
      </c>
      <c r="N157" s="9"/>
    </row>
    <row r="158" spans="1:14" x14ac:dyDescent="0.2">
      <c r="A158">
        <v>4</v>
      </c>
      <c r="B158" s="9" t="s">
        <v>2792</v>
      </c>
      <c r="C158" s="9" t="s">
        <v>2212</v>
      </c>
      <c r="D158" s="1" t="s">
        <v>716</v>
      </c>
      <c r="E158" s="9" t="s">
        <v>2793</v>
      </c>
      <c r="F158" t="str">
        <f t="shared" si="5"/>
        <v>lib</v>
      </c>
      <c r="G158">
        <v>0</v>
      </c>
      <c r="H158">
        <v>2</v>
      </c>
      <c r="K158" s="9" t="s">
        <v>2579</v>
      </c>
      <c r="N158" s="89"/>
    </row>
    <row r="159" spans="1:14" x14ac:dyDescent="0.2">
      <c r="A159">
        <v>12</v>
      </c>
      <c r="B159" s="9" t="s">
        <v>2796</v>
      </c>
      <c r="C159" s="9" t="s">
        <v>780</v>
      </c>
      <c r="D159" s="1" t="s">
        <v>716</v>
      </c>
      <c r="E159" s="9" t="s">
        <v>2797</v>
      </c>
      <c r="F159" t="str">
        <f t="shared" si="5"/>
        <v>ind</v>
      </c>
      <c r="G159">
        <v>0</v>
      </c>
      <c r="H159">
        <v>2</v>
      </c>
      <c r="K159" s="9" t="s">
        <v>2579</v>
      </c>
      <c r="N159" s="9"/>
    </row>
    <row r="160" spans="1:14" x14ac:dyDescent="0.2">
      <c r="A160">
        <v>1</v>
      </c>
      <c r="B160" s="9" t="s">
        <v>919</v>
      </c>
      <c r="C160" t="s">
        <v>2298</v>
      </c>
      <c r="D160" s="1" t="s">
        <v>510</v>
      </c>
      <c r="E160" s="9" t="s">
        <v>722</v>
      </c>
      <c r="F160" t="str">
        <f t="shared" si="5"/>
        <v>dem</v>
      </c>
      <c r="G160">
        <v>1</v>
      </c>
      <c r="H160">
        <v>2</v>
      </c>
      <c r="I160" s="9" t="s">
        <v>2798</v>
      </c>
      <c r="K160" s="9" t="s">
        <v>2579</v>
      </c>
      <c r="N160" s="9"/>
    </row>
    <row r="161" spans="1:14" x14ac:dyDescent="0.2">
      <c r="A161">
        <v>2</v>
      </c>
      <c r="B161" s="9" t="s">
        <v>2799</v>
      </c>
      <c r="C161" t="s">
        <v>2226</v>
      </c>
      <c r="D161" s="1" t="s">
        <v>510</v>
      </c>
      <c r="E161" t="s">
        <v>744</v>
      </c>
      <c r="F161" t="str">
        <f t="shared" si="5"/>
        <v>rep</v>
      </c>
      <c r="G161">
        <v>0</v>
      </c>
      <c r="H161">
        <v>2</v>
      </c>
      <c r="K161" s="9" t="s">
        <v>2579</v>
      </c>
    </row>
    <row r="162" spans="1:14" x14ac:dyDescent="0.2">
      <c r="A162">
        <v>4</v>
      </c>
      <c r="B162" s="9" t="s">
        <v>2801</v>
      </c>
      <c r="C162" s="9" t="s">
        <v>2212</v>
      </c>
      <c r="D162" s="53" t="s">
        <v>510</v>
      </c>
      <c r="E162" s="9" t="s">
        <v>2802</v>
      </c>
      <c r="F162" t="str">
        <f t="shared" si="5"/>
        <v>lib</v>
      </c>
      <c r="G162">
        <v>0</v>
      </c>
      <c r="H162">
        <v>2</v>
      </c>
      <c r="K162" s="9" t="s">
        <v>2579</v>
      </c>
    </row>
    <row r="163" spans="1:14" x14ac:dyDescent="0.2">
      <c r="A163">
        <v>5</v>
      </c>
      <c r="B163" t="s">
        <v>2615</v>
      </c>
      <c r="C163" t="s">
        <v>2564</v>
      </c>
      <c r="D163" s="1" t="s">
        <v>510</v>
      </c>
      <c r="E163" t="s">
        <v>2616</v>
      </c>
      <c r="F163" t="s">
        <v>2347</v>
      </c>
      <c r="G163">
        <v>0</v>
      </c>
      <c r="H163">
        <v>2</v>
      </c>
      <c r="I163" s="9" t="s">
        <v>2800</v>
      </c>
      <c r="K163" s="9" t="s">
        <v>2579</v>
      </c>
    </row>
    <row r="164" spans="1:14" x14ac:dyDescent="0.2">
      <c r="A164">
        <v>11</v>
      </c>
      <c r="B164" t="s">
        <v>436</v>
      </c>
      <c r="C164" t="s">
        <v>1218</v>
      </c>
      <c r="D164" s="1" t="s">
        <v>510</v>
      </c>
      <c r="E164" t="s">
        <v>436</v>
      </c>
      <c r="F164" t="str">
        <f t="shared" si="5"/>
        <v/>
      </c>
      <c r="G164">
        <v>0</v>
      </c>
      <c r="H164">
        <v>2</v>
      </c>
      <c r="K164" s="9" t="s">
        <v>2579</v>
      </c>
      <c r="N164" s="9"/>
    </row>
    <row r="165" spans="1:14" x14ac:dyDescent="0.2">
      <c r="A165">
        <v>1</v>
      </c>
      <c r="B165" t="s">
        <v>2270</v>
      </c>
      <c r="C165" t="s">
        <v>2298</v>
      </c>
      <c r="D165" s="1" t="s">
        <v>1449</v>
      </c>
      <c r="E165" t="s">
        <v>1082</v>
      </c>
      <c r="F165" t="str">
        <f>IF(C165="Democratic","dem",IF(C165="Republican","rep",IF(C165="Independent","ind",IF(C165="Libertarian","lib",IF(C165="Constitution","cst",IF(C165="Green","grn",""))))))</f>
        <v>dem</v>
      </c>
      <c r="G165">
        <v>1</v>
      </c>
      <c r="H165">
        <v>2</v>
      </c>
      <c r="K165" s="9" t="s">
        <v>2579</v>
      </c>
    </row>
    <row r="166" spans="1:14" x14ac:dyDescent="0.2">
      <c r="A166">
        <v>2</v>
      </c>
      <c r="B166" s="9" t="s">
        <v>2803</v>
      </c>
      <c r="C166" t="s">
        <v>2226</v>
      </c>
      <c r="D166" s="1" t="s">
        <v>1449</v>
      </c>
      <c r="E166" t="s">
        <v>2804</v>
      </c>
      <c r="F166" t="str">
        <f>IF(C166="Democratic","dem",IF(C166="Republican","rep",IF(C166="Independent","ind",IF(C166="Libertarian","lib",IF(C166="Constitution","cst",IF(C166="Green","grn",""))))))</f>
        <v>rep</v>
      </c>
      <c r="G166">
        <v>0</v>
      </c>
      <c r="H166">
        <v>2</v>
      </c>
      <c r="K166" s="9" t="s">
        <v>2579</v>
      </c>
      <c r="N166" s="9"/>
    </row>
    <row r="167" spans="1:14" x14ac:dyDescent="0.2">
      <c r="A167">
        <v>11</v>
      </c>
      <c r="B167" t="s">
        <v>436</v>
      </c>
      <c r="C167" t="s">
        <v>1218</v>
      </c>
      <c r="D167" s="1" t="s">
        <v>1449</v>
      </c>
      <c r="E167" t="s">
        <v>436</v>
      </c>
      <c r="F167" t="str">
        <f>IF(C167="Democratic","dem",IF(C167="Republican","rep",IF(C167="Independent","ind",IF(C167="Libertarian","lib",IF(C167="Constitution","cst",IF(C167="Green","grn",""))))))</f>
        <v/>
      </c>
      <c r="G167">
        <v>0</v>
      </c>
      <c r="H167">
        <v>2</v>
      </c>
      <c r="K167" s="9" t="s">
        <v>2579</v>
      </c>
      <c r="N167" s="89"/>
    </row>
    <row r="168" spans="1:14" x14ac:dyDescent="0.2">
      <c r="A168">
        <v>1</v>
      </c>
      <c r="B168" s="9" t="s">
        <v>2805</v>
      </c>
      <c r="C168" s="9" t="s">
        <v>2298</v>
      </c>
      <c r="D168" s="1" t="s">
        <v>686</v>
      </c>
      <c r="E168" t="s">
        <v>1368</v>
      </c>
      <c r="F168" t="str">
        <f t="shared" si="5"/>
        <v>dem</v>
      </c>
      <c r="G168">
        <v>0</v>
      </c>
      <c r="H168">
        <v>2</v>
      </c>
      <c r="K168" s="9" t="s">
        <v>2579</v>
      </c>
      <c r="N168" s="9"/>
    </row>
    <row r="169" spans="1:14" x14ac:dyDescent="0.2">
      <c r="A169">
        <v>2</v>
      </c>
      <c r="B169" s="9" t="s">
        <v>1299</v>
      </c>
      <c r="C169" s="9" t="s">
        <v>2226</v>
      </c>
      <c r="D169" s="1" t="s">
        <v>686</v>
      </c>
      <c r="E169" s="9" t="s">
        <v>1992</v>
      </c>
      <c r="F169" t="str">
        <f t="shared" si="5"/>
        <v>rep</v>
      </c>
      <c r="G169">
        <v>1</v>
      </c>
      <c r="H169">
        <v>2</v>
      </c>
      <c r="K169" s="9" t="s">
        <v>2579</v>
      </c>
    </row>
    <row r="170" spans="1:14" x14ac:dyDescent="0.2">
      <c r="A170">
        <v>6</v>
      </c>
      <c r="B170" s="9" t="s">
        <v>2806</v>
      </c>
      <c r="C170" s="9" t="s">
        <v>36</v>
      </c>
      <c r="D170" s="53" t="s">
        <v>686</v>
      </c>
      <c r="E170" s="9" t="s">
        <v>1648</v>
      </c>
      <c r="F170" t="str">
        <f t="shared" si="5"/>
        <v>cst</v>
      </c>
      <c r="G170">
        <v>0</v>
      </c>
      <c r="H170">
        <v>2</v>
      </c>
      <c r="K170" s="9" t="s">
        <v>2579</v>
      </c>
      <c r="N170" s="119"/>
    </row>
    <row r="171" spans="1:14" x14ac:dyDescent="0.2">
      <c r="A171">
        <v>11</v>
      </c>
      <c r="B171" t="s">
        <v>436</v>
      </c>
      <c r="C171" s="9" t="s">
        <v>1218</v>
      </c>
      <c r="D171" s="1" t="s">
        <v>686</v>
      </c>
      <c r="E171" t="s">
        <v>436</v>
      </c>
      <c r="F171" t="str">
        <f t="shared" si="5"/>
        <v/>
      </c>
      <c r="G171">
        <v>0</v>
      </c>
      <c r="H171">
        <v>2</v>
      </c>
      <c r="K171" s="9" t="s">
        <v>2579</v>
      </c>
      <c r="N171" s="119"/>
    </row>
    <row r="172" spans="1:14" x14ac:dyDescent="0.2">
      <c r="A172">
        <v>1</v>
      </c>
      <c r="B172" t="s">
        <v>2617</v>
      </c>
      <c r="C172" t="s">
        <v>2298</v>
      </c>
      <c r="D172" s="1" t="s">
        <v>517</v>
      </c>
      <c r="E172" t="s">
        <v>2618</v>
      </c>
      <c r="F172" t="str">
        <f t="shared" si="5"/>
        <v>dem</v>
      </c>
      <c r="G172">
        <v>0</v>
      </c>
      <c r="H172">
        <v>2</v>
      </c>
      <c r="K172" t="s">
        <v>2579</v>
      </c>
      <c r="N172" s="9"/>
    </row>
    <row r="173" spans="1:14" x14ac:dyDescent="0.2">
      <c r="A173">
        <v>2</v>
      </c>
      <c r="B173" t="s">
        <v>2565</v>
      </c>
      <c r="C173" t="s">
        <v>2226</v>
      </c>
      <c r="D173" s="1" t="s">
        <v>517</v>
      </c>
      <c r="E173" t="s">
        <v>2566</v>
      </c>
      <c r="F173" t="str">
        <f>IF(C173="Democratic","dem",IF(C173="Republican","rep",IF(C173="Independent","ind",IF(C173="Libertarian","lib",IF(C173="Constitution","cst",IF(C173="Green","grn",""))))))</f>
        <v>rep</v>
      </c>
      <c r="G173">
        <v>1</v>
      </c>
      <c r="H173">
        <v>2</v>
      </c>
      <c r="K173" t="s">
        <v>2579</v>
      </c>
      <c r="N173" s="9"/>
    </row>
    <row r="174" spans="1:14" x14ac:dyDescent="0.2">
      <c r="A174">
        <v>1</v>
      </c>
      <c r="B174" s="9" t="s">
        <v>2809</v>
      </c>
      <c r="C174" t="s">
        <v>2298</v>
      </c>
      <c r="D174" s="1" t="s">
        <v>635</v>
      </c>
      <c r="E174" t="s">
        <v>2810</v>
      </c>
      <c r="F174" t="str">
        <f t="shared" ref="F174:F201" si="7">IF(C174="Democratic","dem",IF(C174="Republican","rep",IF(C174="Independent","ind",IF(C174="Libertarian","lib",IF(C174="Constitution","cst",IF(C174="Green","grn",""))))))</f>
        <v>dem</v>
      </c>
      <c r="G174">
        <v>0</v>
      </c>
      <c r="H174">
        <v>2</v>
      </c>
      <c r="K174" s="9" t="s">
        <v>2579</v>
      </c>
      <c r="N174" s="9"/>
    </row>
    <row r="175" spans="1:14" x14ac:dyDescent="0.2">
      <c r="A175">
        <v>2</v>
      </c>
      <c r="B175" s="9" t="s">
        <v>2807</v>
      </c>
      <c r="C175" t="s">
        <v>2226</v>
      </c>
      <c r="D175" s="1" t="s">
        <v>635</v>
      </c>
      <c r="E175" t="s">
        <v>2808</v>
      </c>
      <c r="F175" t="str">
        <f t="shared" si="7"/>
        <v>rep</v>
      </c>
      <c r="G175">
        <v>2</v>
      </c>
      <c r="H175">
        <v>2</v>
      </c>
      <c r="I175" t="s">
        <v>2619</v>
      </c>
      <c r="K175" s="9" t="s">
        <v>2579</v>
      </c>
    </row>
    <row r="176" spans="1:14" x14ac:dyDescent="0.2">
      <c r="A176">
        <v>3</v>
      </c>
      <c r="B176" s="9" t="s">
        <v>2818</v>
      </c>
      <c r="C176" s="9" t="s">
        <v>780</v>
      </c>
      <c r="D176" s="1" t="s">
        <v>635</v>
      </c>
      <c r="E176" s="9" t="s">
        <v>2822</v>
      </c>
      <c r="F176" t="str">
        <f>IF(C176="Democratic","dem",IF(C176="Republican","rep",IF(C176="Independent","ind",IF(C176="Libertarian","lib",IF(C176="Constitution","cst",IF(C176="Green","grn",""))))))</f>
        <v>ind</v>
      </c>
      <c r="G176">
        <v>0</v>
      </c>
      <c r="H176">
        <v>2</v>
      </c>
      <c r="K176" s="9" t="s">
        <v>2579</v>
      </c>
      <c r="N176" s="9"/>
    </row>
    <row r="177" spans="1:14" x14ac:dyDescent="0.2">
      <c r="A177">
        <v>11</v>
      </c>
      <c r="B177" t="s">
        <v>436</v>
      </c>
      <c r="C177" t="s">
        <v>1218</v>
      </c>
      <c r="D177" s="1" t="s">
        <v>635</v>
      </c>
      <c r="E177" t="s">
        <v>436</v>
      </c>
      <c r="F177" t="str">
        <f t="shared" si="7"/>
        <v/>
      </c>
      <c r="G177">
        <v>0</v>
      </c>
      <c r="H177">
        <v>2</v>
      </c>
      <c r="K177" s="9" t="s">
        <v>2579</v>
      </c>
    </row>
    <row r="178" spans="1:14" x14ac:dyDescent="0.2">
      <c r="A178">
        <v>12</v>
      </c>
      <c r="B178" s="9" t="s">
        <v>2823</v>
      </c>
      <c r="C178" s="9" t="s">
        <v>780</v>
      </c>
      <c r="D178" s="1" t="s">
        <v>635</v>
      </c>
      <c r="E178" s="9" t="s">
        <v>2894</v>
      </c>
      <c r="F178" t="str">
        <f t="shared" si="7"/>
        <v>ind</v>
      </c>
      <c r="G178">
        <v>0</v>
      </c>
      <c r="H178">
        <v>2</v>
      </c>
      <c r="K178" s="9" t="s">
        <v>2579</v>
      </c>
    </row>
    <row r="179" spans="1:14" x14ac:dyDescent="0.2">
      <c r="A179">
        <v>13</v>
      </c>
      <c r="B179" t="s">
        <v>2811</v>
      </c>
      <c r="C179" s="9" t="s">
        <v>780</v>
      </c>
      <c r="D179" s="1" t="s">
        <v>635</v>
      </c>
      <c r="E179" t="s">
        <v>2819</v>
      </c>
      <c r="F179" t="str">
        <f t="shared" si="7"/>
        <v>ind</v>
      </c>
      <c r="G179">
        <v>0</v>
      </c>
      <c r="H179">
        <v>2</v>
      </c>
      <c r="K179" s="9" t="s">
        <v>2579</v>
      </c>
    </row>
    <row r="180" spans="1:14" x14ac:dyDescent="0.2">
      <c r="A180">
        <v>14</v>
      </c>
      <c r="B180" t="s">
        <v>2812</v>
      </c>
      <c r="C180" s="9" t="s">
        <v>780</v>
      </c>
      <c r="D180" s="1" t="s">
        <v>635</v>
      </c>
      <c r="E180" t="s">
        <v>644</v>
      </c>
      <c r="F180" t="str">
        <f t="shared" si="7"/>
        <v>ind</v>
      </c>
      <c r="G180">
        <v>0</v>
      </c>
      <c r="H180">
        <v>2</v>
      </c>
      <c r="K180" s="9" t="s">
        <v>2579</v>
      </c>
    </row>
    <row r="181" spans="1:14" x14ac:dyDescent="0.2">
      <c r="A181">
        <v>15</v>
      </c>
      <c r="B181" t="s">
        <v>2813</v>
      </c>
      <c r="C181" s="9" t="s">
        <v>780</v>
      </c>
      <c r="D181" s="1" t="s">
        <v>635</v>
      </c>
      <c r="E181" t="s">
        <v>2820</v>
      </c>
      <c r="F181" t="str">
        <f t="shared" si="7"/>
        <v>ind</v>
      </c>
      <c r="G181">
        <v>0</v>
      </c>
      <c r="H181">
        <v>2</v>
      </c>
      <c r="K181" s="9" t="s">
        <v>2579</v>
      </c>
    </row>
    <row r="182" spans="1:14" x14ac:dyDescent="0.2">
      <c r="A182">
        <v>16</v>
      </c>
      <c r="B182" t="s">
        <v>2814</v>
      </c>
      <c r="C182" s="9" t="s">
        <v>780</v>
      </c>
      <c r="D182" s="1" t="s">
        <v>635</v>
      </c>
      <c r="E182" t="s">
        <v>2766</v>
      </c>
      <c r="F182" t="str">
        <f t="shared" si="7"/>
        <v>ind</v>
      </c>
      <c r="G182">
        <v>0</v>
      </c>
      <c r="H182">
        <v>2</v>
      </c>
      <c r="K182" s="9" t="s">
        <v>2579</v>
      </c>
    </row>
    <row r="183" spans="1:14" x14ac:dyDescent="0.2">
      <c r="A183">
        <v>17</v>
      </c>
      <c r="B183" t="s">
        <v>2815</v>
      </c>
      <c r="C183" s="9" t="s">
        <v>780</v>
      </c>
      <c r="D183" s="1" t="s">
        <v>635</v>
      </c>
      <c r="E183" t="s">
        <v>360</v>
      </c>
      <c r="F183" t="str">
        <f t="shared" si="7"/>
        <v>ind</v>
      </c>
      <c r="G183">
        <v>0</v>
      </c>
      <c r="H183">
        <v>2</v>
      </c>
      <c r="K183" s="9" t="s">
        <v>2579</v>
      </c>
    </row>
    <row r="184" spans="1:14" x14ac:dyDescent="0.2">
      <c r="A184">
        <v>18</v>
      </c>
      <c r="B184" t="s">
        <v>2817</v>
      </c>
      <c r="C184" s="9" t="s">
        <v>780</v>
      </c>
      <c r="D184" s="1" t="s">
        <v>635</v>
      </c>
      <c r="E184" t="s">
        <v>2821</v>
      </c>
      <c r="F184" t="str">
        <f>IF(C184="Democratic","dem",IF(C184="Republican","rep",IF(C184="Independent","ind",IF(C184="Libertarian","lib",IF(C184="Constitution","cst",IF(C184="Green","grn",""))))))</f>
        <v>ind</v>
      </c>
      <c r="G184">
        <v>0</v>
      </c>
      <c r="H184">
        <v>2</v>
      </c>
      <c r="K184" s="9" t="s">
        <v>2579</v>
      </c>
      <c r="N184" s="9"/>
    </row>
    <row r="185" spans="1:14" x14ac:dyDescent="0.2">
      <c r="A185">
        <v>19</v>
      </c>
      <c r="B185" t="s">
        <v>2816</v>
      </c>
      <c r="C185" s="9" t="s">
        <v>780</v>
      </c>
      <c r="D185" s="1" t="s">
        <v>635</v>
      </c>
      <c r="E185" t="s">
        <v>2166</v>
      </c>
      <c r="F185" t="str">
        <f t="shared" si="7"/>
        <v>ind</v>
      </c>
      <c r="G185">
        <v>0</v>
      </c>
      <c r="H185">
        <v>2</v>
      </c>
      <c r="K185" s="9" t="s">
        <v>2579</v>
      </c>
      <c r="N185" s="89"/>
    </row>
    <row r="186" spans="1:14" x14ac:dyDescent="0.2">
      <c r="A186">
        <v>20</v>
      </c>
      <c r="B186" s="9" t="s">
        <v>3014</v>
      </c>
      <c r="C186" s="9" t="s">
        <v>915</v>
      </c>
      <c r="D186" s="53" t="s">
        <v>635</v>
      </c>
      <c r="E186" t="s">
        <v>3015</v>
      </c>
      <c r="F186" t="str">
        <f t="shared" ref="F186" si="8">IF(C186="Democratic","dem",IF(C186="Republican","rep",IF(C186="Independent","ind",IF(C186="Libertarian","lib",IF(C186="Constitution","cst",IF(C186="Green","grn",""))))))</f>
        <v/>
      </c>
      <c r="G186">
        <v>0</v>
      </c>
      <c r="H186">
        <v>2</v>
      </c>
      <c r="K186" s="9"/>
      <c r="N186" s="89"/>
    </row>
    <row r="187" spans="1:14" x14ac:dyDescent="0.2">
      <c r="A187">
        <v>1</v>
      </c>
      <c r="B187" s="9" t="s">
        <v>2825</v>
      </c>
      <c r="C187" t="s">
        <v>2298</v>
      </c>
      <c r="D187" s="1" t="s">
        <v>81</v>
      </c>
      <c r="E187" s="9" t="s">
        <v>2826</v>
      </c>
      <c r="F187" t="str">
        <f t="shared" si="7"/>
        <v>dem</v>
      </c>
      <c r="G187">
        <v>0</v>
      </c>
      <c r="H187">
        <v>2</v>
      </c>
      <c r="K187" s="9" t="s">
        <v>2579</v>
      </c>
      <c r="N187" s="9"/>
    </row>
    <row r="188" spans="1:14" x14ac:dyDescent="0.2">
      <c r="A188">
        <v>2</v>
      </c>
      <c r="B188" s="9" t="s">
        <v>741</v>
      </c>
      <c r="C188" t="s">
        <v>2226</v>
      </c>
      <c r="D188" s="1" t="s">
        <v>81</v>
      </c>
      <c r="E188" s="9" t="s">
        <v>1389</v>
      </c>
      <c r="F188" t="str">
        <f t="shared" si="7"/>
        <v>rep</v>
      </c>
      <c r="G188">
        <v>1</v>
      </c>
      <c r="H188">
        <v>2</v>
      </c>
      <c r="K188" s="9" t="s">
        <v>2579</v>
      </c>
      <c r="N188" s="9"/>
    </row>
    <row r="189" spans="1:14" x14ac:dyDescent="0.2">
      <c r="A189">
        <v>4</v>
      </c>
      <c r="B189" s="9" t="s">
        <v>2827</v>
      </c>
      <c r="C189" s="9" t="s">
        <v>2212</v>
      </c>
      <c r="D189" s="1" t="s">
        <v>81</v>
      </c>
      <c r="E189" s="9" t="s">
        <v>2828</v>
      </c>
      <c r="F189" t="str">
        <f t="shared" si="7"/>
        <v>lib</v>
      </c>
      <c r="G189">
        <v>0</v>
      </c>
      <c r="H189">
        <v>2</v>
      </c>
      <c r="K189" s="9" t="s">
        <v>2579</v>
      </c>
      <c r="N189" s="119"/>
    </row>
    <row r="190" spans="1:14" x14ac:dyDescent="0.2">
      <c r="A190">
        <v>5</v>
      </c>
      <c r="B190" s="9" t="s">
        <v>2829</v>
      </c>
      <c r="C190" s="9" t="s">
        <v>1194</v>
      </c>
      <c r="D190" s="1" t="s">
        <v>81</v>
      </c>
      <c r="E190" s="9" t="s">
        <v>2402</v>
      </c>
      <c r="F190" t="str">
        <f t="shared" si="7"/>
        <v>grn</v>
      </c>
      <c r="G190">
        <v>0</v>
      </c>
      <c r="H190">
        <v>2</v>
      </c>
      <c r="K190" s="9" t="s">
        <v>2579</v>
      </c>
      <c r="N190" s="9"/>
    </row>
    <row r="191" spans="1:14" x14ac:dyDescent="0.2">
      <c r="A191">
        <v>12</v>
      </c>
      <c r="B191" s="9" t="s">
        <v>2924</v>
      </c>
      <c r="C191" s="9" t="s">
        <v>915</v>
      </c>
      <c r="D191" s="53" t="s">
        <v>81</v>
      </c>
      <c r="E191" s="9" t="s">
        <v>2925</v>
      </c>
      <c r="F191" t="str">
        <f t="shared" si="7"/>
        <v/>
      </c>
      <c r="G191">
        <v>0</v>
      </c>
      <c r="H191">
        <v>2</v>
      </c>
      <c r="K191" s="9" t="s">
        <v>2579</v>
      </c>
    </row>
    <row r="192" spans="1:14" x14ac:dyDescent="0.2">
      <c r="A192">
        <v>1</v>
      </c>
      <c r="B192" t="s">
        <v>2568</v>
      </c>
      <c r="C192" t="s">
        <v>2298</v>
      </c>
      <c r="D192" s="1" t="s">
        <v>1339</v>
      </c>
      <c r="E192" s="9" t="s">
        <v>1614</v>
      </c>
      <c r="F192" t="str">
        <f>IF(C192="Democratic","dem",IF(C192="Republican","rep",IF(C192="Independent","ind",IF(C192="Libertarian","lib",IF(C192="Constitution","cst",IF(C192="Green","grn",""))))))</f>
        <v>dem</v>
      </c>
      <c r="G192">
        <v>1</v>
      </c>
      <c r="H192">
        <v>2</v>
      </c>
      <c r="K192" s="9" t="s">
        <v>2579</v>
      </c>
    </row>
    <row r="193" spans="1:11" x14ac:dyDescent="0.2">
      <c r="A193">
        <v>2</v>
      </c>
      <c r="B193" s="9" t="s">
        <v>2830</v>
      </c>
      <c r="C193" t="s">
        <v>2226</v>
      </c>
      <c r="D193" s="1" t="s">
        <v>1339</v>
      </c>
      <c r="E193" t="s">
        <v>2831</v>
      </c>
      <c r="F193" t="str">
        <f t="shared" si="7"/>
        <v>rep</v>
      </c>
      <c r="G193">
        <v>0</v>
      </c>
      <c r="H193">
        <v>2</v>
      </c>
      <c r="K193" s="9" t="s">
        <v>2579</v>
      </c>
    </row>
    <row r="194" spans="1:11" x14ac:dyDescent="0.2">
      <c r="A194">
        <v>11</v>
      </c>
      <c r="B194" t="s">
        <v>436</v>
      </c>
      <c r="C194" t="s">
        <v>1218</v>
      </c>
      <c r="D194" s="1" t="s">
        <v>1339</v>
      </c>
      <c r="E194" t="s">
        <v>436</v>
      </c>
      <c r="F194" t="str">
        <f t="shared" si="7"/>
        <v/>
      </c>
      <c r="G194">
        <v>0</v>
      </c>
      <c r="H194">
        <v>2</v>
      </c>
      <c r="K194" s="9" t="s">
        <v>2579</v>
      </c>
    </row>
    <row r="195" spans="1:11" x14ac:dyDescent="0.2">
      <c r="A195">
        <v>1</v>
      </c>
      <c r="B195" t="s">
        <v>2683</v>
      </c>
      <c r="C195" s="9" t="s">
        <v>2298</v>
      </c>
      <c r="D195" s="1" t="s">
        <v>934</v>
      </c>
      <c r="E195" t="s">
        <v>2684</v>
      </c>
      <c r="F195" t="str">
        <f t="shared" si="7"/>
        <v>dem</v>
      </c>
      <c r="G195">
        <v>0</v>
      </c>
      <c r="H195">
        <v>2</v>
      </c>
      <c r="K195" t="s">
        <v>2579</v>
      </c>
    </row>
    <row r="196" spans="1:11" x14ac:dyDescent="0.2">
      <c r="A196">
        <v>2</v>
      </c>
      <c r="B196" t="s">
        <v>2569</v>
      </c>
      <c r="C196" s="9" t="s">
        <v>2226</v>
      </c>
      <c r="D196" s="1" t="s">
        <v>934</v>
      </c>
      <c r="E196" t="s">
        <v>2570</v>
      </c>
      <c r="F196" t="str">
        <f t="shared" si="7"/>
        <v>rep</v>
      </c>
      <c r="G196">
        <v>1</v>
      </c>
      <c r="H196">
        <v>2</v>
      </c>
      <c r="K196" t="s">
        <v>2579</v>
      </c>
    </row>
    <row r="197" spans="1:11" x14ac:dyDescent="0.2">
      <c r="A197">
        <v>4</v>
      </c>
      <c r="B197" t="s">
        <v>2685</v>
      </c>
      <c r="C197" s="9" t="s">
        <v>2212</v>
      </c>
      <c r="D197" s="1" t="s">
        <v>934</v>
      </c>
      <c r="E197" s="9" t="s">
        <v>2686</v>
      </c>
      <c r="F197" t="str">
        <f t="shared" si="7"/>
        <v>lib</v>
      </c>
      <c r="G197">
        <v>0</v>
      </c>
      <c r="H197">
        <v>2</v>
      </c>
      <c r="K197" t="s">
        <v>2579</v>
      </c>
    </row>
    <row r="198" spans="1:11" x14ac:dyDescent="0.2">
      <c r="A198">
        <v>11</v>
      </c>
      <c r="B198" t="s">
        <v>436</v>
      </c>
      <c r="C198" t="s">
        <v>1218</v>
      </c>
      <c r="D198" s="1" t="s">
        <v>934</v>
      </c>
      <c r="E198" t="s">
        <v>436</v>
      </c>
      <c r="F198" t="str">
        <f t="shared" si="7"/>
        <v/>
      </c>
      <c r="G198">
        <v>0</v>
      </c>
      <c r="H198">
        <v>2</v>
      </c>
      <c r="K198" t="s">
        <v>2579</v>
      </c>
    </row>
    <row r="199" spans="1:11" x14ac:dyDescent="0.2">
      <c r="A199">
        <v>1</v>
      </c>
      <c r="B199" t="s">
        <v>2681</v>
      </c>
      <c r="C199" t="s">
        <v>2298</v>
      </c>
      <c r="D199" s="1" t="s">
        <v>2175</v>
      </c>
      <c r="E199" t="s">
        <v>2682</v>
      </c>
      <c r="F199" t="str">
        <f t="shared" si="7"/>
        <v>dem</v>
      </c>
      <c r="G199">
        <v>0</v>
      </c>
      <c r="H199">
        <v>2</v>
      </c>
      <c r="K199" t="s">
        <v>2579</v>
      </c>
    </row>
    <row r="200" spans="1:11" x14ac:dyDescent="0.2">
      <c r="A200">
        <v>2</v>
      </c>
      <c r="B200" t="s">
        <v>2679</v>
      </c>
      <c r="C200" t="s">
        <v>2226</v>
      </c>
      <c r="D200" s="1" t="s">
        <v>2175</v>
      </c>
      <c r="E200" t="s">
        <v>2680</v>
      </c>
      <c r="F200" t="str">
        <f t="shared" si="7"/>
        <v>rep</v>
      </c>
      <c r="G200">
        <v>2</v>
      </c>
      <c r="H200">
        <v>2</v>
      </c>
      <c r="I200" t="s">
        <v>2620</v>
      </c>
      <c r="K200" t="s">
        <v>2579</v>
      </c>
    </row>
    <row r="201" spans="1:11" x14ac:dyDescent="0.2">
      <c r="A201">
        <v>11</v>
      </c>
      <c r="B201" t="s">
        <v>436</v>
      </c>
      <c r="C201" t="s">
        <v>1218</v>
      </c>
      <c r="D201" s="1" t="s">
        <v>2175</v>
      </c>
      <c r="E201" t="s">
        <v>436</v>
      </c>
      <c r="F201" t="str">
        <f t="shared" si="7"/>
        <v/>
      </c>
      <c r="G201">
        <v>0</v>
      </c>
      <c r="H201">
        <v>2</v>
      </c>
      <c r="K201" t="s">
        <v>2579</v>
      </c>
    </row>
    <row r="203" spans="1:11" x14ac:dyDescent="0.2">
      <c r="A203" s="52" t="s">
        <v>223</v>
      </c>
    </row>
    <row r="204" spans="1:11" x14ac:dyDescent="0.2">
      <c r="A204">
        <v>1</v>
      </c>
      <c r="B204" t="s">
        <v>2646</v>
      </c>
      <c r="C204" t="s">
        <v>2298</v>
      </c>
      <c r="D204" t="s">
        <v>2621</v>
      </c>
      <c r="E204" t="s">
        <v>2647</v>
      </c>
      <c r="F204" t="str">
        <f>IF(C204="Democratic","dem",IF(C204="Republican","rep",IF(C204="Independent","ind",IF(C204="Libertarian","lib",IF(C204="Constitution","cst",IF(C204="Green","grn",""))))))</f>
        <v>dem</v>
      </c>
      <c r="G204">
        <v>0</v>
      </c>
      <c r="H204">
        <v>3</v>
      </c>
      <c r="K204" t="s">
        <v>2579</v>
      </c>
    </row>
    <row r="205" spans="1:11" x14ac:dyDescent="0.2">
      <c r="A205">
        <v>2</v>
      </c>
      <c r="B205" t="s">
        <v>2622</v>
      </c>
      <c r="C205" t="s">
        <v>2226</v>
      </c>
      <c r="D205" t="s">
        <v>2621</v>
      </c>
      <c r="E205" t="s">
        <v>2623</v>
      </c>
      <c r="F205" t="str">
        <f>IF(C205="Democratic","dem",IF(C205="Republican","rep",IF(C205="Independent","ind",IF(C205="Libertarian","lib",IF(C205="Constitution","cst",IF(C205="Green","grn",""))))))</f>
        <v>rep</v>
      </c>
      <c r="G205">
        <v>1</v>
      </c>
      <c r="H205">
        <v>3</v>
      </c>
      <c r="I205" t="s">
        <v>2624</v>
      </c>
      <c r="K205" t="s">
        <v>2579</v>
      </c>
    </row>
    <row r="206" spans="1:11" x14ac:dyDescent="0.2">
      <c r="A206">
        <v>4</v>
      </c>
      <c r="B206" t="s">
        <v>2648</v>
      </c>
      <c r="C206" t="s">
        <v>915</v>
      </c>
      <c r="D206" t="s">
        <v>2621</v>
      </c>
      <c r="E206" t="s">
        <v>1289</v>
      </c>
      <c r="F206" t="str">
        <f>IF(C206="Democratic","dem",IF(C206="Republican","rep",IF(C206="Independent","ind",IF(C206="Libertarian","lib",IF(C206="Constitution","cst",IF(C206="Green","grn",""))))))</f>
        <v/>
      </c>
      <c r="G206">
        <v>0</v>
      </c>
      <c r="H206">
        <v>3</v>
      </c>
      <c r="K206" t="s">
        <v>2579</v>
      </c>
    </row>
    <row r="207" spans="1:11" x14ac:dyDescent="0.2">
      <c r="A207">
        <v>11</v>
      </c>
      <c r="B207" s="9" t="s">
        <v>436</v>
      </c>
      <c r="C207" s="9" t="s">
        <v>1218</v>
      </c>
      <c r="D207" t="s">
        <v>2621</v>
      </c>
      <c r="E207" s="9" t="s">
        <v>436</v>
      </c>
      <c r="G207">
        <v>0</v>
      </c>
      <c r="H207">
        <v>3</v>
      </c>
      <c r="K207" t="s">
        <v>2579</v>
      </c>
    </row>
    <row r="208" spans="1:11" x14ac:dyDescent="0.2">
      <c r="A208">
        <v>12</v>
      </c>
      <c r="B208" t="s">
        <v>2649</v>
      </c>
      <c r="C208" t="s">
        <v>915</v>
      </c>
      <c r="D208" t="s">
        <v>2621</v>
      </c>
      <c r="E208" t="s">
        <v>2655</v>
      </c>
      <c r="G208">
        <v>0</v>
      </c>
      <c r="H208">
        <v>3</v>
      </c>
      <c r="K208" t="s">
        <v>2579</v>
      </c>
    </row>
    <row r="209" spans="1:14" x14ac:dyDescent="0.2">
      <c r="A209">
        <v>13</v>
      </c>
      <c r="B209" t="s">
        <v>2650</v>
      </c>
      <c r="C209" t="s">
        <v>915</v>
      </c>
      <c r="D209" t="s">
        <v>2621</v>
      </c>
      <c r="E209" t="s">
        <v>2656</v>
      </c>
      <c r="G209">
        <v>0</v>
      </c>
      <c r="H209">
        <v>3</v>
      </c>
      <c r="K209" t="s">
        <v>2579</v>
      </c>
    </row>
    <row r="210" spans="1:14" x14ac:dyDescent="0.2">
      <c r="A210">
        <v>14</v>
      </c>
      <c r="B210" t="s">
        <v>2651</v>
      </c>
      <c r="C210" t="s">
        <v>915</v>
      </c>
      <c r="D210" t="s">
        <v>2621</v>
      </c>
      <c r="E210" t="s">
        <v>2657</v>
      </c>
      <c r="G210">
        <v>0</v>
      </c>
      <c r="H210">
        <v>3</v>
      </c>
      <c r="K210" t="s">
        <v>2579</v>
      </c>
    </row>
    <row r="211" spans="1:14" x14ac:dyDescent="0.2">
      <c r="A211">
        <v>15</v>
      </c>
      <c r="B211" t="s">
        <v>2652</v>
      </c>
      <c r="C211" t="s">
        <v>915</v>
      </c>
      <c r="D211" t="s">
        <v>2621</v>
      </c>
      <c r="E211" t="s">
        <v>2658</v>
      </c>
      <c r="G211">
        <v>0</v>
      </c>
      <c r="H211">
        <v>3</v>
      </c>
      <c r="K211" t="s">
        <v>2579</v>
      </c>
    </row>
    <row r="212" spans="1:14" x14ac:dyDescent="0.2">
      <c r="A212">
        <v>16</v>
      </c>
      <c r="B212" t="s">
        <v>2653</v>
      </c>
      <c r="C212" t="s">
        <v>915</v>
      </c>
      <c r="D212" t="s">
        <v>2621</v>
      </c>
      <c r="E212" t="s">
        <v>1651</v>
      </c>
      <c r="G212">
        <v>0</v>
      </c>
      <c r="H212">
        <v>3</v>
      </c>
      <c r="K212" t="s">
        <v>2579</v>
      </c>
    </row>
    <row r="213" spans="1:14" x14ac:dyDescent="0.2">
      <c r="A213">
        <v>17</v>
      </c>
      <c r="B213" t="s">
        <v>2654</v>
      </c>
      <c r="C213" t="s">
        <v>915</v>
      </c>
      <c r="D213" t="s">
        <v>2621</v>
      </c>
      <c r="E213" t="s">
        <v>2659</v>
      </c>
      <c r="G213">
        <v>0</v>
      </c>
      <c r="H213">
        <v>3</v>
      </c>
      <c r="K213" t="s">
        <v>2579</v>
      </c>
    </row>
    <row r="214" spans="1:14" x14ac:dyDescent="0.2">
      <c r="A214">
        <v>18</v>
      </c>
      <c r="B214" t="s">
        <v>2660</v>
      </c>
      <c r="C214" t="s">
        <v>915</v>
      </c>
      <c r="D214" t="s">
        <v>2621</v>
      </c>
      <c r="E214" t="s">
        <v>2051</v>
      </c>
      <c r="G214">
        <v>0</v>
      </c>
      <c r="H214">
        <v>3</v>
      </c>
      <c r="K214" t="s">
        <v>2579</v>
      </c>
    </row>
    <row r="215" spans="1:14" x14ac:dyDescent="0.2">
      <c r="A215">
        <v>19</v>
      </c>
      <c r="B215" t="s">
        <v>2661</v>
      </c>
      <c r="C215" t="s">
        <v>915</v>
      </c>
      <c r="D215" t="s">
        <v>2621</v>
      </c>
      <c r="E215" t="s">
        <v>2665</v>
      </c>
      <c r="G215">
        <v>0</v>
      </c>
      <c r="H215">
        <v>3</v>
      </c>
      <c r="K215" t="s">
        <v>2579</v>
      </c>
    </row>
    <row r="216" spans="1:14" x14ac:dyDescent="0.2">
      <c r="A216">
        <v>20</v>
      </c>
      <c r="B216" t="s">
        <v>2662</v>
      </c>
      <c r="C216" t="s">
        <v>915</v>
      </c>
      <c r="D216" t="s">
        <v>2621</v>
      </c>
      <c r="E216" t="s">
        <v>2666</v>
      </c>
      <c r="G216">
        <v>0</v>
      </c>
      <c r="H216">
        <v>3</v>
      </c>
      <c r="K216" t="s">
        <v>2579</v>
      </c>
      <c r="N216" s="9"/>
    </row>
    <row r="217" spans="1:14" x14ac:dyDescent="0.2">
      <c r="A217">
        <v>21</v>
      </c>
      <c r="B217" t="s">
        <v>2663</v>
      </c>
      <c r="C217" t="s">
        <v>915</v>
      </c>
      <c r="D217" t="s">
        <v>2621</v>
      </c>
      <c r="E217" t="s">
        <v>2667</v>
      </c>
      <c r="G217">
        <v>0</v>
      </c>
      <c r="H217">
        <v>3</v>
      </c>
      <c r="K217" t="s">
        <v>2579</v>
      </c>
      <c r="N217" s="9"/>
    </row>
    <row r="218" spans="1:14" x14ac:dyDescent="0.2">
      <c r="A218">
        <v>22</v>
      </c>
      <c r="B218" t="s">
        <v>2664</v>
      </c>
      <c r="C218" t="s">
        <v>915</v>
      </c>
      <c r="D218" t="s">
        <v>2621</v>
      </c>
      <c r="E218" t="s">
        <v>2667</v>
      </c>
      <c r="G218">
        <v>0</v>
      </c>
      <c r="H218">
        <v>3</v>
      </c>
      <c r="K218" t="s">
        <v>2579</v>
      </c>
    </row>
    <row r="219" spans="1:14" x14ac:dyDescent="0.2">
      <c r="A219">
        <v>23</v>
      </c>
      <c r="B219" t="s">
        <v>2992</v>
      </c>
      <c r="C219" t="s">
        <v>915</v>
      </c>
      <c r="D219" t="s">
        <v>2621</v>
      </c>
      <c r="E219" t="s">
        <v>2533</v>
      </c>
      <c r="G219">
        <v>0</v>
      </c>
      <c r="H219">
        <v>3</v>
      </c>
    </row>
    <row r="220" spans="1:14" x14ac:dyDescent="0.2">
      <c r="A220">
        <v>24</v>
      </c>
      <c r="B220" t="s">
        <v>2993</v>
      </c>
      <c r="C220" t="s">
        <v>915</v>
      </c>
      <c r="D220" t="s">
        <v>2621</v>
      </c>
      <c r="E220" t="s">
        <v>2996</v>
      </c>
      <c r="G220">
        <v>0</v>
      </c>
      <c r="H220">
        <v>3</v>
      </c>
    </row>
    <row r="221" spans="1:14" x14ac:dyDescent="0.2">
      <c r="A221">
        <v>25</v>
      </c>
      <c r="B221" s="9" t="s">
        <v>2999</v>
      </c>
      <c r="C221" t="s">
        <v>915</v>
      </c>
      <c r="D221" t="s">
        <v>2621</v>
      </c>
      <c r="E221" t="s">
        <v>2997</v>
      </c>
      <c r="G221">
        <v>0</v>
      </c>
      <c r="H221">
        <v>3</v>
      </c>
    </row>
    <row r="222" spans="1:14" x14ac:dyDescent="0.2">
      <c r="A222">
        <v>26</v>
      </c>
      <c r="B222" t="s">
        <v>2994</v>
      </c>
      <c r="C222" t="s">
        <v>915</v>
      </c>
      <c r="D222" t="s">
        <v>2621</v>
      </c>
      <c r="E222" t="s">
        <v>2998</v>
      </c>
      <c r="G222">
        <v>0</v>
      </c>
      <c r="H222">
        <v>3</v>
      </c>
    </row>
    <row r="223" spans="1:14" x14ac:dyDescent="0.2">
      <c r="A223">
        <v>27</v>
      </c>
      <c r="B223" t="s">
        <v>2995</v>
      </c>
      <c r="C223" t="s">
        <v>915</v>
      </c>
      <c r="D223" t="s">
        <v>2621</v>
      </c>
      <c r="E223" t="s">
        <v>2322</v>
      </c>
      <c r="G223">
        <v>0</v>
      </c>
      <c r="H223">
        <v>3</v>
      </c>
    </row>
    <row r="224" spans="1:14" x14ac:dyDescent="0.2">
      <c r="A224">
        <v>1</v>
      </c>
      <c r="B224" s="9" t="s">
        <v>2833</v>
      </c>
      <c r="C224" s="9" t="s">
        <v>2298</v>
      </c>
      <c r="D224" s="1" t="s">
        <v>1185</v>
      </c>
      <c r="E224" t="s">
        <v>2834</v>
      </c>
      <c r="F224" t="str">
        <f>IF(C224="Democratic","dem",IF(C224="Republican","rep",IF(C224="Independent","ind",IF(C224="Libertarian","lib",IF(C224="Constitution","cst",IF(C224="Green","grn",""))))))</f>
        <v>dem</v>
      </c>
      <c r="G224">
        <v>0</v>
      </c>
      <c r="H224">
        <v>3</v>
      </c>
      <c r="K224" t="s">
        <v>2579</v>
      </c>
    </row>
    <row r="225" spans="1:14" x14ac:dyDescent="0.2">
      <c r="A225">
        <v>2</v>
      </c>
      <c r="B225" s="9" t="s">
        <v>2835</v>
      </c>
      <c r="C225" s="53" t="s">
        <v>2226</v>
      </c>
      <c r="D225" s="1" t="s">
        <v>1185</v>
      </c>
      <c r="E225" s="9" t="s">
        <v>2895</v>
      </c>
      <c r="F225" t="str">
        <f>IF(C225="Democratic","dem",IF(C225="Republican","rep",IF(C225="Independent","ind",IF(C225="Libertarian","lib",IF(C225="Constitution","cst",IF(C225="Green","grn",""))))))</f>
        <v>rep</v>
      </c>
      <c r="G225">
        <v>1</v>
      </c>
      <c r="H225">
        <v>3</v>
      </c>
      <c r="I225" s="9" t="s">
        <v>2870</v>
      </c>
      <c r="K225" t="s">
        <v>2579</v>
      </c>
    </row>
    <row r="226" spans="1:14" x14ac:dyDescent="0.2">
      <c r="A226">
        <v>3</v>
      </c>
      <c r="B226" t="s">
        <v>2840</v>
      </c>
      <c r="C226" t="s">
        <v>780</v>
      </c>
      <c r="D226" s="1" t="s">
        <v>1185</v>
      </c>
      <c r="E226" t="s">
        <v>2853</v>
      </c>
      <c r="G226">
        <v>0</v>
      </c>
      <c r="H226">
        <v>3</v>
      </c>
      <c r="K226" t="s">
        <v>2579</v>
      </c>
      <c r="N226" s="120"/>
    </row>
    <row r="227" spans="1:14" x14ac:dyDescent="0.2">
      <c r="A227">
        <v>4</v>
      </c>
      <c r="B227" t="s">
        <v>2839</v>
      </c>
      <c r="C227" t="s">
        <v>2212</v>
      </c>
      <c r="D227" s="1" t="s">
        <v>1185</v>
      </c>
      <c r="E227" t="s">
        <v>2854</v>
      </c>
      <c r="G227">
        <v>0</v>
      </c>
      <c r="H227">
        <v>3</v>
      </c>
      <c r="K227" t="s">
        <v>2579</v>
      </c>
      <c r="N227" s="9"/>
    </row>
    <row r="228" spans="1:14" x14ac:dyDescent="0.2">
      <c r="A228">
        <v>5</v>
      </c>
      <c r="B228" t="s">
        <v>2838</v>
      </c>
      <c r="C228" t="s">
        <v>1194</v>
      </c>
      <c r="D228" s="1" t="s">
        <v>1185</v>
      </c>
      <c r="E228" t="s">
        <v>2855</v>
      </c>
      <c r="G228">
        <v>0</v>
      </c>
      <c r="H228">
        <v>3</v>
      </c>
      <c r="K228" t="s">
        <v>2579</v>
      </c>
      <c r="N228" s="9"/>
    </row>
    <row r="229" spans="1:14" x14ac:dyDescent="0.2">
      <c r="A229">
        <v>11</v>
      </c>
      <c r="B229" t="s">
        <v>436</v>
      </c>
      <c r="C229" s="9" t="s">
        <v>915</v>
      </c>
      <c r="D229" s="1" t="s">
        <v>1185</v>
      </c>
      <c r="E229" t="s">
        <v>436</v>
      </c>
      <c r="G229">
        <v>0</v>
      </c>
      <c r="H229">
        <v>3</v>
      </c>
      <c r="K229" t="s">
        <v>2579</v>
      </c>
      <c r="N229" s="9"/>
    </row>
    <row r="230" spans="1:14" x14ac:dyDescent="0.2">
      <c r="A230">
        <v>12</v>
      </c>
      <c r="B230" s="9" t="s">
        <v>2832</v>
      </c>
      <c r="C230" s="53" t="s">
        <v>2226</v>
      </c>
      <c r="D230" s="1" t="s">
        <v>1185</v>
      </c>
      <c r="E230" s="9" t="s">
        <v>2402</v>
      </c>
      <c r="G230">
        <v>0</v>
      </c>
      <c r="H230">
        <v>3</v>
      </c>
      <c r="K230" t="s">
        <v>2579</v>
      </c>
    </row>
    <row r="231" spans="1:14" x14ac:dyDescent="0.2">
      <c r="A231">
        <v>13</v>
      </c>
      <c r="B231" s="9" t="s">
        <v>2836</v>
      </c>
      <c r="C231" s="9" t="s">
        <v>2298</v>
      </c>
      <c r="D231" s="1" t="s">
        <v>1185</v>
      </c>
      <c r="E231" s="9" t="s">
        <v>2856</v>
      </c>
      <c r="G231">
        <v>0</v>
      </c>
      <c r="H231">
        <v>3</v>
      </c>
      <c r="K231" t="s">
        <v>2579</v>
      </c>
    </row>
    <row r="232" spans="1:14" x14ac:dyDescent="0.2">
      <c r="A232">
        <v>14</v>
      </c>
      <c r="B232" s="9" t="s">
        <v>2837</v>
      </c>
      <c r="C232" s="9" t="s">
        <v>2298</v>
      </c>
      <c r="D232" s="1" t="s">
        <v>1185</v>
      </c>
      <c r="E232" s="9" t="s">
        <v>2857</v>
      </c>
      <c r="G232">
        <v>0</v>
      </c>
      <c r="H232">
        <v>3</v>
      </c>
      <c r="K232" t="s">
        <v>2579</v>
      </c>
    </row>
    <row r="233" spans="1:14" x14ac:dyDescent="0.2">
      <c r="A233">
        <v>15</v>
      </c>
      <c r="B233" t="s">
        <v>2841</v>
      </c>
      <c r="C233" t="s">
        <v>780</v>
      </c>
      <c r="D233" s="1" t="s">
        <v>1185</v>
      </c>
      <c r="E233" t="s">
        <v>2858</v>
      </c>
      <c r="G233">
        <v>0</v>
      </c>
      <c r="H233">
        <v>3</v>
      </c>
      <c r="K233" t="s">
        <v>2579</v>
      </c>
    </row>
    <row r="234" spans="1:14" x14ac:dyDescent="0.2">
      <c r="A234">
        <v>16</v>
      </c>
      <c r="B234" t="s">
        <v>2842</v>
      </c>
      <c r="C234" t="s">
        <v>780</v>
      </c>
      <c r="D234" s="1" t="s">
        <v>1185</v>
      </c>
      <c r="E234" t="s">
        <v>2754</v>
      </c>
      <c r="G234">
        <v>0</v>
      </c>
      <c r="H234">
        <v>3</v>
      </c>
      <c r="K234" t="s">
        <v>2579</v>
      </c>
    </row>
    <row r="235" spans="1:14" x14ac:dyDescent="0.2">
      <c r="A235">
        <v>17</v>
      </c>
      <c r="B235" t="s">
        <v>2843</v>
      </c>
      <c r="C235" t="s">
        <v>2226</v>
      </c>
      <c r="D235" s="1" t="s">
        <v>1185</v>
      </c>
      <c r="E235" t="s">
        <v>768</v>
      </c>
      <c r="G235">
        <v>0</v>
      </c>
      <c r="H235">
        <v>3</v>
      </c>
      <c r="K235" t="s">
        <v>2579</v>
      </c>
    </row>
    <row r="236" spans="1:14" x14ac:dyDescent="0.2">
      <c r="A236">
        <v>18</v>
      </c>
      <c r="B236" t="s">
        <v>2844</v>
      </c>
      <c r="C236" t="s">
        <v>780</v>
      </c>
      <c r="D236" s="1" t="s">
        <v>1185</v>
      </c>
      <c r="E236" t="s">
        <v>2168</v>
      </c>
      <c r="G236">
        <v>0</v>
      </c>
      <c r="H236">
        <v>3</v>
      </c>
      <c r="K236" t="s">
        <v>2579</v>
      </c>
    </row>
    <row r="237" spans="1:14" x14ac:dyDescent="0.2">
      <c r="A237">
        <v>19</v>
      </c>
      <c r="B237" t="s">
        <v>2845</v>
      </c>
      <c r="C237" t="s">
        <v>2226</v>
      </c>
      <c r="D237" s="1" t="s">
        <v>1185</v>
      </c>
      <c r="E237" t="s">
        <v>2169</v>
      </c>
      <c r="G237">
        <v>0</v>
      </c>
      <c r="H237">
        <v>3</v>
      </c>
      <c r="K237" t="s">
        <v>2579</v>
      </c>
    </row>
    <row r="238" spans="1:14" x14ac:dyDescent="0.2">
      <c r="A238">
        <v>20</v>
      </c>
      <c r="B238" t="s">
        <v>2846</v>
      </c>
      <c r="C238" t="s">
        <v>32</v>
      </c>
      <c r="D238" s="1" t="s">
        <v>1185</v>
      </c>
      <c r="E238" t="s">
        <v>2169</v>
      </c>
      <c r="G238">
        <v>0</v>
      </c>
      <c r="H238">
        <v>3</v>
      </c>
      <c r="K238" t="s">
        <v>2579</v>
      </c>
    </row>
    <row r="239" spans="1:14" x14ac:dyDescent="0.2">
      <c r="A239">
        <v>21</v>
      </c>
      <c r="B239" t="s">
        <v>2847</v>
      </c>
      <c r="C239" t="s">
        <v>32</v>
      </c>
      <c r="D239" s="1" t="s">
        <v>1185</v>
      </c>
      <c r="E239" t="s">
        <v>2766</v>
      </c>
      <c r="G239">
        <v>0</v>
      </c>
      <c r="H239">
        <v>3</v>
      </c>
      <c r="K239" t="s">
        <v>2579</v>
      </c>
    </row>
    <row r="240" spans="1:14" x14ac:dyDescent="0.2">
      <c r="A240">
        <v>22</v>
      </c>
      <c r="B240" t="s">
        <v>2848</v>
      </c>
      <c r="C240" t="s">
        <v>2226</v>
      </c>
      <c r="D240" s="1" t="s">
        <v>1185</v>
      </c>
      <c r="E240" t="s">
        <v>2393</v>
      </c>
      <c r="G240">
        <v>0</v>
      </c>
      <c r="H240">
        <v>3</v>
      </c>
      <c r="K240" t="s">
        <v>2579</v>
      </c>
    </row>
    <row r="241" spans="1:11" x14ac:dyDescent="0.2">
      <c r="A241">
        <v>23</v>
      </c>
      <c r="B241" t="s">
        <v>2849</v>
      </c>
      <c r="C241" t="s">
        <v>32</v>
      </c>
      <c r="D241" s="1" t="s">
        <v>1185</v>
      </c>
      <c r="E241" t="s">
        <v>2859</v>
      </c>
      <c r="G241">
        <v>0</v>
      </c>
      <c r="H241">
        <v>3</v>
      </c>
      <c r="K241" t="s">
        <v>2579</v>
      </c>
    </row>
    <row r="242" spans="1:11" x14ac:dyDescent="0.2">
      <c r="A242">
        <v>24</v>
      </c>
      <c r="B242" t="s">
        <v>2850</v>
      </c>
      <c r="C242" t="s">
        <v>32</v>
      </c>
      <c r="D242" s="1" t="s">
        <v>1185</v>
      </c>
      <c r="E242" t="s">
        <v>2860</v>
      </c>
      <c r="G242">
        <v>0</v>
      </c>
      <c r="H242">
        <v>3</v>
      </c>
      <c r="K242" t="s">
        <v>2579</v>
      </c>
    </row>
    <row r="243" spans="1:11" x14ac:dyDescent="0.2">
      <c r="A243">
        <v>25</v>
      </c>
      <c r="B243" t="s">
        <v>2851</v>
      </c>
      <c r="C243" t="s">
        <v>2226</v>
      </c>
      <c r="D243" s="1" t="s">
        <v>1185</v>
      </c>
      <c r="E243" t="s">
        <v>2314</v>
      </c>
      <c r="G243">
        <v>0</v>
      </c>
      <c r="H243">
        <v>3</v>
      </c>
      <c r="K243" t="s">
        <v>2579</v>
      </c>
    </row>
    <row r="244" spans="1:11" x14ac:dyDescent="0.2">
      <c r="A244">
        <v>26</v>
      </c>
      <c r="B244" t="s">
        <v>2852</v>
      </c>
      <c r="C244" t="s">
        <v>32</v>
      </c>
      <c r="D244" s="1" t="s">
        <v>1185</v>
      </c>
      <c r="E244" t="s">
        <v>2861</v>
      </c>
      <c r="G244">
        <v>0</v>
      </c>
      <c r="H244">
        <v>3</v>
      </c>
      <c r="K244" t="s">
        <v>2579</v>
      </c>
    </row>
  </sheetData>
  <phoneticPr fontId="15"/>
  <pageMargins left="0.75" right="0.75" top="1" bottom="1" header="0.5" footer="0.5"/>
  <pageSetup orientation="portrait" horizontalDpi="4294967292" verticalDpi="429496729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C12"/>
  <sheetViews>
    <sheetView workbookViewId="0">
      <selection activeCell="C18" sqref="C18"/>
    </sheetView>
  </sheetViews>
  <sheetFormatPr baseColWidth="10" defaultColWidth="11.42578125" defaultRowHeight="14" x14ac:dyDescent="0.2"/>
  <cols>
    <col min="1" max="1" width="15.140625" bestFit="1" customWidth="1"/>
    <col min="2" max="2" width="15.140625" customWidth="1"/>
    <col min="3" max="3" width="104.42578125" customWidth="1"/>
  </cols>
  <sheetData>
    <row r="1" spans="1:3" x14ac:dyDescent="0.2">
      <c r="A1" s="84" t="s">
        <v>2154</v>
      </c>
      <c r="B1" s="84" t="s">
        <v>1012</v>
      </c>
      <c r="C1" s="84" t="s">
        <v>0</v>
      </c>
    </row>
    <row r="2" spans="1:3" x14ac:dyDescent="0.2">
      <c r="A2" t="s">
        <v>2621</v>
      </c>
      <c r="B2" s="9" t="s">
        <v>61</v>
      </c>
      <c r="C2" s="9" t="s">
        <v>3070</v>
      </c>
    </row>
    <row r="3" spans="1:3" x14ac:dyDescent="0.2">
      <c r="A3" t="s">
        <v>1185</v>
      </c>
      <c r="B3" s="9" t="s">
        <v>61</v>
      </c>
      <c r="C3" s="9" t="s">
        <v>3071</v>
      </c>
    </row>
    <row r="4" spans="1:3" x14ac:dyDescent="0.2">
      <c r="A4" s="9" t="s">
        <v>1185</v>
      </c>
      <c r="B4" s="9" t="s">
        <v>2154</v>
      </c>
      <c r="C4" s="9" t="s">
        <v>3072</v>
      </c>
    </row>
    <row r="5" spans="1:3" x14ac:dyDescent="0.2">
      <c r="A5" s="9" t="s">
        <v>1185</v>
      </c>
      <c r="B5" s="9" t="s">
        <v>2154</v>
      </c>
      <c r="C5" s="9" t="s">
        <v>3073</v>
      </c>
    </row>
    <row r="6" spans="1:3" x14ac:dyDescent="0.2">
      <c r="A6" s="9" t="s">
        <v>2165</v>
      </c>
      <c r="B6" s="9" t="s">
        <v>2154</v>
      </c>
      <c r="C6" s="9" t="s">
        <v>3086</v>
      </c>
    </row>
    <row r="7" spans="1:3" x14ac:dyDescent="0.2">
      <c r="A7" s="9" t="s">
        <v>2165</v>
      </c>
      <c r="B7" s="9" t="s">
        <v>2154</v>
      </c>
      <c r="C7" s="9" t="s">
        <v>3090</v>
      </c>
    </row>
    <row r="8" spans="1:3" x14ac:dyDescent="0.2">
      <c r="A8" s="9" t="s">
        <v>2165</v>
      </c>
      <c r="B8" t="s">
        <v>1447</v>
      </c>
      <c r="C8" s="9" t="s">
        <v>3087</v>
      </c>
    </row>
    <row r="9" spans="1:3" x14ac:dyDescent="0.2">
      <c r="B9" s="85"/>
      <c r="C9" s="9"/>
    </row>
    <row r="10" spans="1:3" x14ac:dyDescent="0.2">
      <c r="C10" s="9"/>
    </row>
    <row r="11" spans="1:3" x14ac:dyDescent="0.2">
      <c r="C11" s="9"/>
    </row>
    <row r="12" spans="1:3" x14ac:dyDescent="0.2">
      <c r="C12" s="9"/>
    </row>
  </sheetData>
  <phoneticPr fontId="8"/>
  <pageMargins left="0.75" right="0.75" top="1" bottom="1" header="0.5" footer="0.5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E46"/>
  <sheetViews>
    <sheetView workbookViewId="0">
      <pane xSplit="1" ySplit="1" topLeftCell="N2" activePane="bottomRight" state="frozenSplit"/>
      <selection pane="topRight" activeCell="I1" sqref="I1"/>
      <selection pane="bottomLeft" activeCell="E2" sqref="E2"/>
      <selection pane="bottomRight" activeCell="V15" sqref="V15"/>
    </sheetView>
  </sheetViews>
  <sheetFormatPr baseColWidth="10" defaultRowHeight="14" x14ac:dyDescent="0.2"/>
  <cols>
    <col min="1" max="1" width="15.140625" style="9" customWidth="1"/>
    <col min="2" max="2" width="3" style="9" customWidth="1"/>
    <col min="3" max="3" width="3.140625" style="9" customWidth="1"/>
    <col min="4" max="5" width="3" style="9" customWidth="1"/>
    <col min="6" max="7" width="14" style="9" customWidth="1"/>
    <col min="8" max="10" width="13.140625" style="9" customWidth="1"/>
    <col min="11" max="11" width="5" style="9" customWidth="1"/>
    <col min="12" max="12" width="38.85546875" style="9" customWidth="1"/>
    <col min="13" max="13" width="32.140625" style="9" customWidth="1"/>
    <col min="14" max="14" width="75.140625" style="17" customWidth="1"/>
    <col min="15" max="15" width="10.7109375" style="9"/>
    <col min="16" max="16" width="10.85546875" style="9" customWidth="1"/>
    <col min="17" max="17" width="11.85546875" style="116" customWidth="1"/>
    <col min="18" max="18" width="9.5703125" style="9" customWidth="1"/>
    <col min="19" max="19" width="10.5703125" style="9" customWidth="1"/>
    <col min="20" max="20" width="10.7109375" style="9"/>
    <col min="21" max="21" width="4.85546875" style="9" customWidth="1"/>
    <col min="22" max="22" width="2.42578125" style="9" bestFit="1" customWidth="1"/>
    <col min="23" max="16384" width="10.7109375" style="9"/>
  </cols>
  <sheetData>
    <row r="1" spans="1:31" s="52" customFormat="1" x14ac:dyDescent="0.2">
      <c r="A1" s="52" t="s">
        <v>2154</v>
      </c>
      <c r="B1" s="52" t="s">
        <v>2351</v>
      </c>
      <c r="C1" s="52" t="s">
        <v>1161</v>
      </c>
      <c r="D1" s="52" t="s">
        <v>2397</v>
      </c>
      <c r="E1" s="52" t="s">
        <v>4</v>
      </c>
      <c r="F1" s="52" t="s">
        <v>2505</v>
      </c>
      <c r="G1" s="52" t="s">
        <v>2506</v>
      </c>
      <c r="H1" s="52" t="s">
        <v>1064</v>
      </c>
      <c r="I1" s="52" t="s">
        <v>1283</v>
      </c>
      <c r="J1" s="52" t="s">
        <v>1284</v>
      </c>
      <c r="K1" s="52" t="s">
        <v>1285</v>
      </c>
      <c r="L1" s="52" t="s">
        <v>147</v>
      </c>
      <c r="M1" s="52" t="s">
        <v>1387</v>
      </c>
      <c r="N1" s="52" t="s">
        <v>1827</v>
      </c>
      <c r="O1" s="52" t="s">
        <v>1071</v>
      </c>
      <c r="P1" s="52" t="s">
        <v>1921</v>
      </c>
      <c r="Q1" s="115" t="s">
        <v>1867</v>
      </c>
      <c r="R1" s="52" t="s">
        <v>1072</v>
      </c>
      <c r="S1" s="52" t="s">
        <v>1073</v>
      </c>
      <c r="T1" s="52" t="s">
        <v>1167</v>
      </c>
      <c r="U1" s="52" t="s">
        <v>1074</v>
      </c>
    </row>
    <row r="2" spans="1:31" ht="15" customHeight="1" x14ac:dyDescent="0.2">
      <c r="A2" t="s">
        <v>1147</v>
      </c>
      <c r="B2">
        <v>1</v>
      </c>
      <c r="C2"/>
      <c r="D2"/>
      <c r="E2"/>
      <c r="F2" s="9" t="s">
        <v>2926</v>
      </c>
      <c r="G2" s="9" t="s">
        <v>2960</v>
      </c>
      <c r="H2" s="9" t="s">
        <v>2939</v>
      </c>
      <c r="I2" s="9" t="s">
        <v>2961</v>
      </c>
      <c r="J2" s="9" t="s">
        <v>2962</v>
      </c>
      <c r="K2" s="151" t="s">
        <v>1287</v>
      </c>
      <c r="L2" s="9" t="s">
        <v>2963</v>
      </c>
      <c r="M2" s="151" t="s">
        <v>1287</v>
      </c>
      <c r="N2" s="157" t="s">
        <v>2967</v>
      </c>
      <c r="O2" s="151" t="s">
        <v>1287</v>
      </c>
      <c r="P2" s="151" t="s">
        <v>1287</v>
      </c>
      <c r="Q2" s="158">
        <v>42696</v>
      </c>
      <c r="R2">
        <v>2020</v>
      </c>
      <c r="S2" s="157" t="s">
        <v>2964</v>
      </c>
      <c r="T2" s="158">
        <v>42697</v>
      </c>
      <c r="U2" s="9" t="s">
        <v>2435</v>
      </c>
      <c r="V2" s="9" t="s">
        <v>2579</v>
      </c>
      <c r="W2" s="162" t="s">
        <v>2965</v>
      </c>
      <c r="X2" s="162" t="s">
        <v>2966</v>
      </c>
    </row>
    <row r="3" spans="1:31" customFormat="1" ht="15" x14ac:dyDescent="0.2">
      <c r="A3" t="s">
        <v>1278</v>
      </c>
      <c r="B3">
        <v>1</v>
      </c>
      <c r="F3" t="s">
        <v>1286</v>
      </c>
      <c r="G3" t="s">
        <v>1287</v>
      </c>
      <c r="H3" t="s">
        <v>1287</v>
      </c>
      <c r="I3" t="s">
        <v>1287</v>
      </c>
      <c r="J3" t="s">
        <v>1287</v>
      </c>
      <c r="K3" s="151" t="s">
        <v>1287</v>
      </c>
      <c r="L3" s="9" t="s">
        <v>186</v>
      </c>
      <c r="M3" s="151" t="s">
        <v>1287</v>
      </c>
      <c r="N3" s="158" t="s">
        <v>2989</v>
      </c>
      <c r="O3" s="157" t="s">
        <v>1287</v>
      </c>
      <c r="P3" s="151" t="s">
        <v>1287</v>
      </c>
      <c r="Q3" s="158">
        <v>42703</v>
      </c>
      <c r="R3" s="9">
        <v>2020</v>
      </c>
      <c r="S3" s="151" t="s">
        <v>1287</v>
      </c>
      <c r="T3" s="158">
        <v>9831</v>
      </c>
      <c r="U3" t="s">
        <v>2435</v>
      </c>
      <c r="V3" s="9" t="s">
        <v>2579</v>
      </c>
      <c r="W3" s="162" t="s">
        <v>2904</v>
      </c>
    </row>
    <row r="4" spans="1:31" ht="15" customHeight="1" x14ac:dyDescent="0.2">
      <c r="A4" s="9" t="s">
        <v>2291</v>
      </c>
      <c r="B4" s="9">
        <v>1</v>
      </c>
      <c r="F4" s="9" t="s">
        <v>1286</v>
      </c>
      <c r="G4" s="9" t="s">
        <v>1287</v>
      </c>
      <c r="H4" s="9" t="s">
        <v>1287</v>
      </c>
      <c r="I4" s="9" t="s">
        <v>1287</v>
      </c>
      <c r="J4" s="9" t="s">
        <v>1287</v>
      </c>
      <c r="K4" s="9" t="s">
        <v>1287</v>
      </c>
      <c r="L4" s="9" t="s">
        <v>2189</v>
      </c>
      <c r="M4" s="9" t="s">
        <v>1287</v>
      </c>
      <c r="N4" s="9" t="s">
        <v>2968</v>
      </c>
      <c r="O4" s="9" t="s">
        <v>1287</v>
      </c>
      <c r="P4" s="9" t="s">
        <v>1287</v>
      </c>
      <c r="Q4" s="158">
        <v>42698</v>
      </c>
      <c r="R4" s="9">
        <v>2020</v>
      </c>
      <c r="S4" s="158" t="s">
        <v>1287</v>
      </c>
      <c r="T4" s="158">
        <v>42698</v>
      </c>
      <c r="U4" s="9" t="s">
        <v>2435</v>
      </c>
      <c r="V4" s="158" t="s">
        <v>2579</v>
      </c>
      <c r="W4" s="159" t="s">
        <v>2905</v>
      </c>
    </row>
    <row r="5" spans="1:31" ht="15" customHeight="1" x14ac:dyDescent="0.2">
      <c r="A5" t="s">
        <v>2621</v>
      </c>
      <c r="B5">
        <v>1</v>
      </c>
      <c r="C5"/>
      <c r="D5"/>
      <c r="E5"/>
      <c r="F5" s="9" t="s">
        <v>2926</v>
      </c>
      <c r="G5" t="s">
        <v>1287</v>
      </c>
      <c r="H5" s="9" t="s">
        <v>2939</v>
      </c>
      <c r="I5" t="s">
        <v>1287</v>
      </c>
      <c r="J5" t="s">
        <v>1287</v>
      </c>
      <c r="K5" s="151" t="s">
        <v>1287</v>
      </c>
      <c r="L5" s="9" t="s">
        <v>2899</v>
      </c>
      <c r="M5" s="151" t="s">
        <v>1287</v>
      </c>
      <c r="N5" s="157" t="s">
        <v>2991</v>
      </c>
      <c r="O5" s="151" t="s">
        <v>1287</v>
      </c>
      <c r="P5" s="151" t="s">
        <v>1287</v>
      </c>
      <c r="Q5" s="158">
        <v>42392</v>
      </c>
      <c r="R5">
        <v>2020</v>
      </c>
      <c r="S5" s="151" t="s">
        <v>1287</v>
      </c>
      <c r="T5" s="158">
        <v>42703</v>
      </c>
      <c r="U5" s="9" t="s">
        <v>2435</v>
      </c>
      <c r="V5" s="9" t="s">
        <v>2579</v>
      </c>
      <c r="W5" s="162" t="s">
        <v>2990</v>
      </c>
      <c r="AE5" s="159" t="s">
        <v>2906</v>
      </c>
    </row>
    <row r="6" spans="1:31" customFormat="1" ht="15" customHeight="1" x14ac:dyDescent="0.2">
      <c r="A6" s="9" t="s">
        <v>2094</v>
      </c>
      <c r="B6" s="9">
        <v>1</v>
      </c>
      <c r="C6" s="9"/>
      <c r="D6" s="9"/>
      <c r="E6" s="9"/>
      <c r="F6" s="9" t="s">
        <v>1286</v>
      </c>
      <c r="G6" s="9" t="s">
        <v>1287</v>
      </c>
      <c r="H6" s="9" t="s">
        <v>1287</v>
      </c>
      <c r="I6" s="9" t="s">
        <v>1287</v>
      </c>
      <c r="J6" s="9" t="s">
        <v>1287</v>
      </c>
      <c r="K6" s="9" t="s">
        <v>1287</v>
      </c>
      <c r="L6" s="9" t="s">
        <v>2355</v>
      </c>
      <c r="M6" s="9" t="s">
        <v>1287</v>
      </c>
      <c r="N6" s="9" t="s">
        <v>3043</v>
      </c>
      <c r="O6" s="9" t="s">
        <v>1287</v>
      </c>
      <c r="P6" s="9" t="s">
        <v>1287</v>
      </c>
      <c r="Q6" s="158">
        <v>42711</v>
      </c>
      <c r="R6" s="9">
        <v>2020</v>
      </c>
      <c r="S6" s="158" t="s">
        <v>1287</v>
      </c>
      <c r="T6" s="158">
        <v>42711</v>
      </c>
      <c r="U6" s="9" t="s">
        <v>2435</v>
      </c>
      <c r="V6" s="9" t="s">
        <v>2579</v>
      </c>
      <c r="W6" s="159" t="s">
        <v>2907</v>
      </c>
    </row>
    <row r="7" spans="1:31" ht="15" customHeight="1" x14ac:dyDescent="0.2">
      <c r="A7" s="9" t="s">
        <v>1456</v>
      </c>
      <c r="B7" s="9">
        <v>1</v>
      </c>
      <c r="F7" s="9" t="s">
        <v>1286</v>
      </c>
      <c r="G7" s="9" t="s">
        <v>1287</v>
      </c>
      <c r="H7" s="9" t="s">
        <v>1287</v>
      </c>
      <c r="I7" s="9" t="s">
        <v>1287</v>
      </c>
      <c r="J7" s="9" t="s">
        <v>1287</v>
      </c>
      <c r="K7" s="9" t="s">
        <v>1287</v>
      </c>
      <c r="L7" s="9" t="s">
        <v>1429</v>
      </c>
      <c r="M7" s="9" t="s">
        <v>1287</v>
      </c>
      <c r="N7" s="9" t="s">
        <v>2933</v>
      </c>
      <c r="O7" s="9" t="s">
        <v>1287</v>
      </c>
      <c r="P7" s="9" t="s">
        <v>1287</v>
      </c>
      <c r="Q7" s="158">
        <v>42684</v>
      </c>
      <c r="R7" s="9">
        <v>2020</v>
      </c>
      <c r="S7" s="158" t="s">
        <v>1287</v>
      </c>
      <c r="T7" s="158">
        <v>42684</v>
      </c>
      <c r="U7" s="9" t="s">
        <v>2435</v>
      </c>
      <c r="V7" t="s">
        <v>2579</v>
      </c>
      <c r="W7" s="159" t="s">
        <v>2908</v>
      </c>
    </row>
    <row r="8" spans="1:31" ht="15" customHeight="1" x14ac:dyDescent="0.2">
      <c r="A8" s="9" t="s">
        <v>1185</v>
      </c>
      <c r="B8" s="9">
        <v>1</v>
      </c>
      <c r="F8" s="9" t="s">
        <v>1286</v>
      </c>
      <c r="G8" s="9" t="s">
        <v>1287</v>
      </c>
      <c r="H8" s="9" t="s">
        <v>1287</v>
      </c>
      <c r="I8" s="9" t="s">
        <v>1287</v>
      </c>
      <c r="J8" s="9" t="s">
        <v>1287</v>
      </c>
      <c r="K8" s="9" t="s">
        <v>1287</v>
      </c>
      <c r="L8" s="9" t="s">
        <v>2110</v>
      </c>
      <c r="M8" s="9" t="s">
        <v>1287</v>
      </c>
      <c r="N8" s="9" t="s">
        <v>3080</v>
      </c>
      <c r="O8" s="9" t="s">
        <v>1287</v>
      </c>
      <c r="P8" s="9" t="s">
        <v>1287</v>
      </c>
      <c r="Q8" s="158">
        <v>42754</v>
      </c>
      <c r="R8" s="9">
        <v>2020</v>
      </c>
      <c r="S8" s="158" t="s">
        <v>1287</v>
      </c>
      <c r="T8" s="158">
        <v>42770</v>
      </c>
      <c r="U8" s="9" t="s">
        <v>2435</v>
      </c>
      <c r="V8" s="9" t="s">
        <v>2579</v>
      </c>
      <c r="W8" s="159" t="s">
        <v>3067</v>
      </c>
      <c r="AC8"/>
    </row>
    <row r="9" spans="1:31" ht="15" customHeight="1" x14ac:dyDescent="0.2">
      <c r="A9" s="9" t="s">
        <v>14</v>
      </c>
      <c r="B9" s="9">
        <v>1</v>
      </c>
      <c r="F9" s="9" t="s">
        <v>3009</v>
      </c>
      <c r="G9" s="9" t="s">
        <v>3076</v>
      </c>
      <c r="H9" s="9" t="s">
        <v>2939</v>
      </c>
      <c r="I9" s="9" t="s">
        <v>1287</v>
      </c>
      <c r="J9" s="9" t="s">
        <v>1287</v>
      </c>
      <c r="K9" s="9" t="s">
        <v>1287</v>
      </c>
      <c r="L9" s="9" t="s">
        <v>2111</v>
      </c>
      <c r="M9" s="9" t="s">
        <v>1287</v>
      </c>
      <c r="N9" s="157" t="s">
        <v>3077</v>
      </c>
      <c r="O9" s="9" t="s">
        <v>1287</v>
      </c>
      <c r="P9" s="9" t="s">
        <v>1287</v>
      </c>
      <c r="Q9" s="158" t="s">
        <v>1287</v>
      </c>
      <c r="R9">
        <v>2020</v>
      </c>
      <c r="S9" s="151" t="s">
        <v>1287</v>
      </c>
      <c r="T9" s="158">
        <v>42720</v>
      </c>
      <c r="U9" s="9" t="s">
        <v>2435</v>
      </c>
      <c r="V9" s="157" t="s">
        <v>2579</v>
      </c>
      <c r="W9" s="162" t="s">
        <v>3078</v>
      </c>
    </row>
    <row r="10" spans="1:31" customFormat="1" ht="15" customHeight="1" x14ac:dyDescent="0.2">
      <c r="A10" t="s">
        <v>2458</v>
      </c>
      <c r="B10">
        <v>1</v>
      </c>
      <c r="F10" s="9" t="s">
        <v>2926</v>
      </c>
      <c r="G10" s="158" t="s">
        <v>3026</v>
      </c>
      <c r="H10" s="158" t="s">
        <v>3027</v>
      </c>
      <c r="I10" s="161" t="s">
        <v>1287</v>
      </c>
      <c r="J10" s="161" t="s">
        <v>1287</v>
      </c>
      <c r="K10" t="s">
        <v>1287</v>
      </c>
      <c r="L10" s="9" t="s">
        <v>427</v>
      </c>
      <c r="M10" s="158" t="s">
        <v>1287</v>
      </c>
      <c r="N10" s="158" t="s">
        <v>3030</v>
      </c>
      <c r="O10" s="151" t="s">
        <v>1287</v>
      </c>
      <c r="P10" s="158" t="s">
        <v>1287</v>
      </c>
      <c r="Q10" s="158" t="s">
        <v>1287</v>
      </c>
      <c r="R10" s="9">
        <v>2020</v>
      </c>
      <c r="S10" s="157" t="s">
        <v>3028</v>
      </c>
      <c r="T10" s="158">
        <v>42708</v>
      </c>
      <c r="U10" t="s">
        <v>2435</v>
      </c>
      <c r="V10" s="157" t="s">
        <v>2579</v>
      </c>
      <c r="W10" s="162" t="s">
        <v>3029</v>
      </c>
    </row>
    <row r="11" spans="1:31" customFormat="1" ht="15" x14ac:dyDescent="0.2">
      <c r="A11" t="s">
        <v>1937</v>
      </c>
      <c r="B11">
        <v>1</v>
      </c>
      <c r="F11" t="s">
        <v>2926</v>
      </c>
      <c r="G11" t="s">
        <v>1287</v>
      </c>
      <c r="H11" t="s">
        <v>1287</v>
      </c>
      <c r="I11" t="s">
        <v>1287</v>
      </c>
      <c r="J11" t="s">
        <v>1287</v>
      </c>
      <c r="K11" s="151" t="s">
        <v>1287</v>
      </c>
      <c r="L11" t="s">
        <v>475</v>
      </c>
      <c r="M11" s="151" t="s">
        <v>1287</v>
      </c>
      <c r="N11" s="9" t="s">
        <v>3002</v>
      </c>
      <c r="O11" s="151" t="s">
        <v>1287</v>
      </c>
      <c r="P11" s="151" t="s">
        <v>1287</v>
      </c>
      <c r="Q11" s="158">
        <v>42703</v>
      </c>
      <c r="R11">
        <v>2020</v>
      </c>
      <c r="S11" s="157" t="s">
        <v>3003</v>
      </c>
      <c r="T11" s="158">
        <v>42704</v>
      </c>
      <c r="U11" s="9" t="s">
        <v>2435</v>
      </c>
      <c r="V11" s="151" t="s">
        <v>2579</v>
      </c>
      <c r="W11" s="162" t="s">
        <v>3000</v>
      </c>
      <c r="X11" s="162" t="s">
        <v>3001</v>
      </c>
      <c r="AD11" s="149"/>
    </row>
    <row r="12" spans="1:31" customFormat="1" ht="15" x14ac:dyDescent="0.2">
      <c r="A12" t="s">
        <v>525</v>
      </c>
      <c r="B12">
        <v>1</v>
      </c>
      <c r="F12" s="9" t="s">
        <v>2926</v>
      </c>
      <c r="G12" t="s">
        <v>1287</v>
      </c>
      <c r="H12" t="s">
        <v>1287</v>
      </c>
      <c r="I12" t="s">
        <v>1287</v>
      </c>
      <c r="J12" t="s">
        <v>1287</v>
      </c>
      <c r="K12" s="151" t="s">
        <v>1287</v>
      </c>
      <c r="L12" s="9" t="s">
        <v>3016</v>
      </c>
      <c r="M12" s="151" t="s">
        <v>1287</v>
      </c>
      <c r="N12" s="157" t="s">
        <v>3017</v>
      </c>
      <c r="O12" s="151" t="s">
        <v>1287</v>
      </c>
      <c r="P12" s="151" t="s">
        <v>1287</v>
      </c>
      <c r="Q12" s="158" t="s">
        <v>1287</v>
      </c>
      <c r="R12">
        <v>2020</v>
      </c>
      <c r="S12" s="151" t="s">
        <v>1287</v>
      </c>
      <c r="T12" s="158">
        <v>42706</v>
      </c>
      <c r="U12" s="9" t="s">
        <v>2435</v>
      </c>
      <c r="V12" s="157" t="s">
        <v>2579</v>
      </c>
      <c r="X12" s="9"/>
      <c r="Y12" s="9"/>
      <c r="AE12" s="162" t="s">
        <v>2910</v>
      </c>
    </row>
    <row r="13" spans="1:31" customFormat="1" ht="15" customHeight="1" x14ac:dyDescent="0.2">
      <c r="A13" t="s">
        <v>2469</v>
      </c>
      <c r="B13">
        <v>1</v>
      </c>
      <c r="F13" s="9" t="s">
        <v>2926</v>
      </c>
      <c r="G13" s="9" t="s">
        <v>2938</v>
      </c>
      <c r="H13" s="9" t="s">
        <v>2939</v>
      </c>
      <c r="I13" s="151" t="s">
        <v>1287</v>
      </c>
      <c r="J13" s="151" t="s">
        <v>1287</v>
      </c>
      <c r="K13" s="151" t="s">
        <v>1287</v>
      </c>
      <c r="L13" s="163" t="s">
        <v>1153</v>
      </c>
      <c r="M13" s="151" t="s">
        <v>1287</v>
      </c>
      <c r="N13" s="9" t="s">
        <v>2941</v>
      </c>
      <c r="O13" s="151" t="s">
        <v>1287</v>
      </c>
      <c r="P13" s="151" t="s">
        <v>1287</v>
      </c>
      <c r="Q13" s="158" t="s">
        <v>1287</v>
      </c>
      <c r="R13" s="9">
        <v>2020</v>
      </c>
      <c r="S13" s="158" t="s">
        <v>1287</v>
      </c>
      <c r="T13" s="158">
        <v>42696</v>
      </c>
      <c r="U13" s="9" t="s">
        <v>2435</v>
      </c>
      <c r="V13" s="157" t="s">
        <v>2579</v>
      </c>
      <c r="W13" s="162" t="s">
        <v>2940</v>
      </c>
      <c r="X13" s="9"/>
      <c r="AE13" s="162" t="s">
        <v>2911</v>
      </c>
    </row>
    <row r="14" spans="1:31" ht="15" customHeight="1" x14ac:dyDescent="0.2">
      <c r="A14" s="9" t="s">
        <v>440</v>
      </c>
      <c r="B14" s="9">
        <v>1</v>
      </c>
      <c r="F14" s="9" t="s">
        <v>1286</v>
      </c>
      <c r="G14" s="9" t="s">
        <v>1287</v>
      </c>
      <c r="H14" s="9" t="s">
        <v>1287</v>
      </c>
      <c r="I14" s="9" t="s">
        <v>1287</v>
      </c>
      <c r="J14" s="9" t="s">
        <v>1287</v>
      </c>
      <c r="K14" s="9" t="s">
        <v>1287</v>
      </c>
      <c r="L14" s="9" t="s">
        <v>1386</v>
      </c>
      <c r="M14" s="9" t="s">
        <v>1287</v>
      </c>
      <c r="N14" s="158" t="s">
        <v>2935</v>
      </c>
      <c r="O14" s="9" t="s">
        <v>1287</v>
      </c>
      <c r="P14" s="9" t="s">
        <v>1287</v>
      </c>
      <c r="Q14" s="158" t="s">
        <v>1287</v>
      </c>
      <c r="R14" s="9">
        <v>2020</v>
      </c>
      <c r="S14" s="158" t="s">
        <v>1287</v>
      </c>
      <c r="T14" s="158">
        <v>42692</v>
      </c>
      <c r="U14" s="9" t="s">
        <v>2435</v>
      </c>
      <c r="V14" s="9" t="s">
        <v>2579</v>
      </c>
      <c r="W14" s="159" t="s">
        <v>2900</v>
      </c>
      <c r="AE14" s="9" t="s">
        <v>2603</v>
      </c>
    </row>
    <row r="15" spans="1:31" ht="15" customHeight="1" x14ac:dyDescent="0.2">
      <c r="A15" s="9" t="s">
        <v>2475</v>
      </c>
      <c r="B15" s="9">
        <v>1</v>
      </c>
      <c r="F15" s="9" t="s">
        <v>1286</v>
      </c>
      <c r="G15" s="9" t="s">
        <v>1287</v>
      </c>
      <c r="H15" s="9" t="s">
        <v>1287</v>
      </c>
      <c r="I15" s="9" t="s">
        <v>1287</v>
      </c>
      <c r="J15" s="9" t="s">
        <v>1287</v>
      </c>
      <c r="K15" s="9" t="s">
        <v>1287</v>
      </c>
      <c r="L15" s="9" t="s">
        <v>2341</v>
      </c>
      <c r="M15" s="9" t="s">
        <v>1287</v>
      </c>
      <c r="N15" s="157" t="s">
        <v>2982</v>
      </c>
      <c r="O15" s="151" t="s">
        <v>1287</v>
      </c>
      <c r="P15" s="151" t="s">
        <v>1287</v>
      </c>
      <c r="Q15" s="158" t="s">
        <v>1287</v>
      </c>
      <c r="R15">
        <v>2020</v>
      </c>
      <c r="S15" s="151" t="s">
        <v>1287</v>
      </c>
      <c r="T15" s="158">
        <v>42698</v>
      </c>
      <c r="U15" s="9" t="s">
        <v>2435</v>
      </c>
      <c r="V15" s="151"/>
      <c r="W15" s="162" t="s">
        <v>2981</v>
      </c>
    </row>
    <row r="16" spans="1:31" customFormat="1" ht="15" customHeight="1" x14ac:dyDescent="0.2">
      <c r="A16" t="s">
        <v>387</v>
      </c>
      <c r="B16" s="9">
        <v>1</v>
      </c>
      <c r="C16" s="9"/>
      <c r="D16" s="9"/>
      <c r="E16" s="9"/>
      <c r="F16" s="9" t="s">
        <v>1286</v>
      </c>
      <c r="G16" s="161" t="s">
        <v>1287</v>
      </c>
      <c r="H16" s="161" t="s">
        <v>1287</v>
      </c>
      <c r="I16" s="161" t="s">
        <v>1287</v>
      </c>
      <c r="J16" s="161" t="s">
        <v>1287</v>
      </c>
      <c r="K16" s="9" t="s">
        <v>1287</v>
      </c>
      <c r="L16" s="9" t="s">
        <v>2951</v>
      </c>
      <c r="M16" s="158" t="s">
        <v>1287</v>
      </c>
      <c r="N16" s="158" t="s">
        <v>2953</v>
      </c>
      <c r="O16" s="9" t="s">
        <v>1287</v>
      </c>
      <c r="P16" s="9" t="s">
        <v>1287</v>
      </c>
      <c r="Q16" s="158" t="s">
        <v>1287</v>
      </c>
      <c r="R16" s="9">
        <v>2020</v>
      </c>
      <c r="S16" s="151" t="s">
        <v>1287</v>
      </c>
      <c r="T16" s="158">
        <v>42697</v>
      </c>
      <c r="U16" t="s">
        <v>2435</v>
      </c>
      <c r="V16" s="157" t="s">
        <v>2579</v>
      </c>
      <c r="W16" s="159" t="s">
        <v>2952</v>
      </c>
    </row>
    <row r="17" spans="1:31" ht="15" customHeight="1" x14ac:dyDescent="0.2">
      <c r="A17" s="9" t="s">
        <v>1258</v>
      </c>
      <c r="B17" s="9">
        <v>1</v>
      </c>
      <c r="F17" s="9" t="s">
        <v>1286</v>
      </c>
      <c r="G17" s="9" t="s">
        <v>1287</v>
      </c>
      <c r="H17" s="9" t="s">
        <v>1287</v>
      </c>
      <c r="I17" s="9" t="s">
        <v>1287</v>
      </c>
      <c r="J17" s="9" t="s">
        <v>1287</v>
      </c>
      <c r="K17" s="9" t="s">
        <v>1287</v>
      </c>
      <c r="L17" s="9" t="s">
        <v>1178</v>
      </c>
      <c r="M17" s="9" t="s">
        <v>1287</v>
      </c>
      <c r="N17" s="9" t="s">
        <v>2959</v>
      </c>
      <c r="O17" s="9" t="s">
        <v>1287</v>
      </c>
      <c r="P17" s="9" t="s">
        <v>1287</v>
      </c>
      <c r="Q17" s="158">
        <v>42697</v>
      </c>
      <c r="R17" s="9">
        <v>2020</v>
      </c>
      <c r="S17" s="158" t="s">
        <v>1287</v>
      </c>
      <c r="T17" s="158">
        <v>42716</v>
      </c>
      <c r="U17" s="9" t="s">
        <v>2435</v>
      </c>
      <c r="V17" s="157" t="s">
        <v>2579</v>
      </c>
      <c r="W17" s="159" t="s">
        <v>2912</v>
      </c>
    </row>
    <row r="18" spans="1:31" customFormat="1" ht="15" customHeight="1" x14ac:dyDescent="0.2">
      <c r="A18" t="s">
        <v>1459</v>
      </c>
      <c r="B18">
        <v>1</v>
      </c>
      <c r="F18" s="9" t="s">
        <v>2926</v>
      </c>
      <c r="G18" t="s">
        <v>1287</v>
      </c>
      <c r="H18" t="s">
        <v>1287</v>
      </c>
      <c r="I18" t="s">
        <v>1287</v>
      </c>
      <c r="J18" t="s">
        <v>1287</v>
      </c>
      <c r="K18" s="151" t="s">
        <v>1287</v>
      </c>
      <c r="L18" s="9" t="s">
        <v>2969</v>
      </c>
      <c r="M18" s="151" t="s">
        <v>1287</v>
      </c>
      <c r="N18" s="158" t="s">
        <v>2972</v>
      </c>
      <c r="O18" s="151" t="s">
        <v>1287</v>
      </c>
      <c r="P18" s="151" t="s">
        <v>1287</v>
      </c>
      <c r="Q18" s="158">
        <v>42696</v>
      </c>
      <c r="R18">
        <v>2020</v>
      </c>
      <c r="S18" s="157" t="s">
        <v>2973</v>
      </c>
      <c r="T18" s="158">
        <v>42700</v>
      </c>
      <c r="U18" s="9" t="s">
        <v>2435</v>
      </c>
      <c r="V18" s="157" t="s">
        <v>2579</v>
      </c>
      <c r="W18" s="162" t="s">
        <v>2970</v>
      </c>
      <c r="X18" s="162" t="s">
        <v>2971</v>
      </c>
    </row>
    <row r="19" spans="1:31" customFormat="1" ht="15" x14ac:dyDescent="0.2">
      <c r="A19" t="s">
        <v>899</v>
      </c>
      <c r="B19">
        <v>1</v>
      </c>
      <c r="F19" s="9" t="s">
        <v>2926</v>
      </c>
      <c r="G19" s="9" t="s">
        <v>3018</v>
      </c>
      <c r="H19" s="9" t="s">
        <v>2939</v>
      </c>
      <c r="I19" t="s">
        <v>1287</v>
      </c>
      <c r="J19" t="s">
        <v>1287</v>
      </c>
      <c r="K19" s="151" t="s">
        <v>1287</v>
      </c>
      <c r="L19" s="9" t="s">
        <v>3019</v>
      </c>
      <c r="M19" s="151" t="s">
        <v>1287</v>
      </c>
      <c r="N19" s="157" t="s">
        <v>3020</v>
      </c>
      <c r="O19" s="151" t="s">
        <v>1287</v>
      </c>
      <c r="P19" s="151" t="s">
        <v>1287</v>
      </c>
      <c r="Q19" s="158">
        <v>42706</v>
      </c>
      <c r="R19">
        <v>2020</v>
      </c>
      <c r="S19" s="151" t="s">
        <v>1287</v>
      </c>
      <c r="T19" s="158">
        <v>42706</v>
      </c>
      <c r="U19" s="9" t="s">
        <v>2435</v>
      </c>
      <c r="V19" s="157" t="s">
        <v>2579</v>
      </c>
      <c r="W19" s="162" t="s">
        <v>3021</v>
      </c>
    </row>
    <row r="20" spans="1:31" customFormat="1" ht="15" customHeight="1" x14ac:dyDescent="0.2">
      <c r="A20" t="s">
        <v>1094</v>
      </c>
      <c r="B20">
        <v>1</v>
      </c>
      <c r="F20" s="9" t="s">
        <v>2926</v>
      </c>
      <c r="G20" s="9" t="s">
        <v>2983</v>
      </c>
      <c r="H20" s="9" t="s">
        <v>2939</v>
      </c>
      <c r="I20" t="s">
        <v>1287</v>
      </c>
      <c r="J20" t="s">
        <v>1287</v>
      </c>
      <c r="K20" s="151" t="s">
        <v>1287</v>
      </c>
      <c r="L20" s="9" t="s">
        <v>2984</v>
      </c>
      <c r="M20" s="151" t="s">
        <v>1287</v>
      </c>
      <c r="N20" s="157" t="s">
        <v>2987</v>
      </c>
      <c r="O20" s="151" t="s">
        <v>1287</v>
      </c>
      <c r="P20" s="151" t="s">
        <v>1287</v>
      </c>
      <c r="Q20" s="158" t="s">
        <v>1287</v>
      </c>
      <c r="R20">
        <v>2020</v>
      </c>
      <c r="S20" s="157" t="s">
        <v>2988</v>
      </c>
      <c r="T20" s="158">
        <v>42703</v>
      </c>
      <c r="U20" s="9" t="s">
        <v>2435</v>
      </c>
      <c r="V20" s="157" t="s">
        <v>2579</v>
      </c>
      <c r="W20" s="162" t="s">
        <v>2985</v>
      </c>
      <c r="X20" s="162" t="s">
        <v>2986</v>
      </c>
    </row>
    <row r="21" spans="1:31" customFormat="1" ht="15" customHeight="1" x14ac:dyDescent="0.2">
      <c r="A21" s="9" t="s">
        <v>1926</v>
      </c>
      <c r="B21" s="9">
        <v>1</v>
      </c>
      <c r="C21" s="9"/>
      <c r="D21" s="9"/>
      <c r="E21" s="9"/>
      <c r="F21" s="9" t="s">
        <v>2926</v>
      </c>
      <c r="G21" s="9" t="s">
        <v>3036</v>
      </c>
      <c r="H21" s="9" t="s">
        <v>2939</v>
      </c>
      <c r="I21" s="9" t="s">
        <v>1287</v>
      </c>
      <c r="J21" s="9" t="s">
        <v>1287</v>
      </c>
      <c r="K21" s="9" t="s">
        <v>3037</v>
      </c>
      <c r="L21" s="9" t="s">
        <v>2511</v>
      </c>
      <c r="M21" s="9" t="s">
        <v>1287</v>
      </c>
      <c r="N21" s="9" t="s">
        <v>3038</v>
      </c>
      <c r="O21" s="9" t="s">
        <v>1287</v>
      </c>
      <c r="P21" s="9" t="s">
        <v>1287</v>
      </c>
      <c r="Q21" s="158" t="s">
        <v>1287</v>
      </c>
      <c r="R21" s="9">
        <v>2020</v>
      </c>
      <c r="S21" s="158" t="s">
        <v>3040</v>
      </c>
      <c r="T21" s="158">
        <v>42708</v>
      </c>
      <c r="U21" s="9" t="s">
        <v>2435</v>
      </c>
      <c r="V21" s="157" t="s">
        <v>2579</v>
      </c>
      <c r="W21" s="159" t="s">
        <v>3035</v>
      </c>
    </row>
    <row r="22" spans="1:31" ht="15" customHeight="1" x14ac:dyDescent="0.2">
      <c r="A22" s="9" t="s">
        <v>941</v>
      </c>
      <c r="B22" s="9">
        <v>1</v>
      </c>
      <c r="F22" s="9" t="s">
        <v>3009</v>
      </c>
      <c r="G22" s="9" t="s">
        <v>1287</v>
      </c>
      <c r="H22" s="9" t="s">
        <v>1287</v>
      </c>
      <c r="I22" s="9" t="s">
        <v>1287</v>
      </c>
      <c r="J22" s="9" t="s">
        <v>1287</v>
      </c>
      <c r="K22" s="9" t="s">
        <v>1287</v>
      </c>
      <c r="L22" s="9" t="s">
        <v>2478</v>
      </c>
      <c r="M22" s="9" t="s">
        <v>1287</v>
      </c>
      <c r="N22" s="9" t="s">
        <v>3007</v>
      </c>
      <c r="O22" s="9" t="s">
        <v>1287</v>
      </c>
      <c r="P22" s="9" t="s">
        <v>1287</v>
      </c>
      <c r="Q22" s="158" t="s">
        <v>1287</v>
      </c>
      <c r="R22" s="9">
        <v>2020</v>
      </c>
      <c r="S22" s="158" t="s">
        <v>1287</v>
      </c>
      <c r="T22" s="158">
        <v>42705</v>
      </c>
      <c r="U22" s="9" t="s">
        <v>2435</v>
      </c>
      <c r="V22" s="157" t="s">
        <v>2579</v>
      </c>
      <c r="W22" s="159" t="s">
        <v>3008</v>
      </c>
    </row>
    <row r="23" spans="1:31" ht="15" customHeight="1" x14ac:dyDescent="0.2">
      <c r="A23" s="9" t="s">
        <v>2165</v>
      </c>
      <c r="B23" s="9">
        <v>1</v>
      </c>
      <c r="F23" s="9" t="s">
        <v>1286</v>
      </c>
      <c r="G23" s="9" t="s">
        <v>1287</v>
      </c>
      <c r="H23" s="9" t="s">
        <v>1287</v>
      </c>
      <c r="I23" s="9" t="s">
        <v>1287</v>
      </c>
      <c r="J23" s="9" t="s">
        <v>1287</v>
      </c>
      <c r="K23" s="9" t="s">
        <v>1287</v>
      </c>
      <c r="L23" s="9" t="s">
        <v>2261</v>
      </c>
      <c r="M23" s="9" t="s">
        <v>1287</v>
      </c>
      <c r="N23" s="9" t="s">
        <v>3042</v>
      </c>
      <c r="O23" s="9" t="s">
        <v>1287</v>
      </c>
      <c r="P23" s="9" t="s">
        <v>1287</v>
      </c>
      <c r="Q23" s="158">
        <v>42710</v>
      </c>
      <c r="R23" s="9">
        <v>2020</v>
      </c>
      <c r="S23" s="158" t="s">
        <v>1287</v>
      </c>
      <c r="T23" s="158">
        <v>42710</v>
      </c>
      <c r="U23" s="9" t="s">
        <v>2435</v>
      </c>
      <c r="V23" s="157" t="s">
        <v>2579</v>
      </c>
      <c r="W23" s="159" t="s">
        <v>3041</v>
      </c>
    </row>
    <row r="24" spans="1:31" ht="15" customHeight="1" x14ac:dyDescent="0.2">
      <c r="A24" s="9" t="s">
        <v>703</v>
      </c>
      <c r="B24" s="9">
        <v>1</v>
      </c>
      <c r="F24" s="9" t="s">
        <v>1286</v>
      </c>
      <c r="G24" s="9" t="s">
        <v>1287</v>
      </c>
      <c r="H24" s="9" t="s">
        <v>1287</v>
      </c>
      <c r="I24" s="9" t="s">
        <v>1287</v>
      </c>
      <c r="J24" s="9" t="s">
        <v>1287</v>
      </c>
      <c r="K24" s="9" t="s">
        <v>1287</v>
      </c>
      <c r="L24" s="9" t="s">
        <v>1305</v>
      </c>
      <c r="M24" s="9" t="s">
        <v>1287</v>
      </c>
      <c r="N24" s="157" t="s">
        <v>2954</v>
      </c>
      <c r="O24" s="9" t="s">
        <v>1287</v>
      </c>
      <c r="P24" s="9" t="s">
        <v>1287</v>
      </c>
      <c r="Q24" s="158">
        <v>42697</v>
      </c>
      <c r="R24" s="9">
        <v>2020</v>
      </c>
      <c r="S24" s="158" t="s">
        <v>1287</v>
      </c>
      <c r="T24" s="158">
        <v>42697</v>
      </c>
      <c r="U24" s="9" t="s">
        <v>2435</v>
      </c>
      <c r="V24" s="9" t="s">
        <v>2579</v>
      </c>
      <c r="W24" s="159" t="s">
        <v>2913</v>
      </c>
    </row>
    <row r="25" spans="1:31" ht="15" customHeight="1" x14ac:dyDescent="0.2">
      <c r="A25" s="9" t="s">
        <v>518</v>
      </c>
      <c r="B25" s="9">
        <v>1</v>
      </c>
      <c r="F25" s="9" t="s">
        <v>1286</v>
      </c>
      <c r="G25" s="9" t="s">
        <v>1287</v>
      </c>
      <c r="H25" s="9" t="s">
        <v>1287</v>
      </c>
      <c r="I25" s="9" t="s">
        <v>1287</v>
      </c>
      <c r="J25" s="9" t="s">
        <v>1287</v>
      </c>
      <c r="K25" s="9" t="s">
        <v>1287</v>
      </c>
      <c r="L25" s="9" t="s">
        <v>865</v>
      </c>
      <c r="M25" s="9" t="s">
        <v>1287</v>
      </c>
      <c r="N25" s="9" t="s">
        <v>3074</v>
      </c>
      <c r="O25" s="9" t="s">
        <v>1287</v>
      </c>
      <c r="P25" s="9" t="s">
        <v>1287</v>
      </c>
      <c r="Q25" s="158">
        <v>42705</v>
      </c>
      <c r="R25" s="9">
        <v>2020</v>
      </c>
      <c r="S25" s="158" t="s">
        <v>1287</v>
      </c>
      <c r="T25" s="158">
        <v>42740</v>
      </c>
      <c r="U25" s="9" t="s">
        <v>2435</v>
      </c>
      <c r="V25" s="157" t="s">
        <v>2579</v>
      </c>
      <c r="W25" s="159" t="s">
        <v>2914</v>
      </c>
    </row>
    <row r="26" spans="1:31" customFormat="1" ht="15" customHeight="1" x14ac:dyDescent="0.2">
      <c r="A26" s="9" t="s">
        <v>716</v>
      </c>
      <c r="B26" s="9">
        <v>1</v>
      </c>
      <c r="C26" s="9"/>
      <c r="D26" s="9"/>
      <c r="E26" s="9"/>
      <c r="F26" s="9" t="s">
        <v>1286</v>
      </c>
      <c r="G26" s="9" t="s">
        <v>1287</v>
      </c>
      <c r="H26" s="9" t="s">
        <v>1287</v>
      </c>
      <c r="I26" s="9" t="s">
        <v>1287</v>
      </c>
      <c r="J26" s="9" t="s">
        <v>1287</v>
      </c>
      <c r="K26" s="9" t="s">
        <v>1287</v>
      </c>
      <c r="L26" s="9" t="s">
        <v>1486</v>
      </c>
      <c r="M26" s="9" t="s">
        <v>1287</v>
      </c>
      <c r="N26" s="9" t="s">
        <v>2932</v>
      </c>
      <c r="O26" s="9" t="s">
        <v>1287</v>
      </c>
      <c r="P26" s="9" t="s">
        <v>1287</v>
      </c>
      <c r="Q26" s="158">
        <v>42679</v>
      </c>
      <c r="R26" s="9">
        <v>2020</v>
      </c>
      <c r="S26" s="158" t="s">
        <v>1287</v>
      </c>
      <c r="T26" s="158">
        <v>42684</v>
      </c>
      <c r="U26" s="9" t="s">
        <v>2435</v>
      </c>
      <c r="V26" s="9" t="s">
        <v>2579</v>
      </c>
      <c r="W26" s="159" t="s">
        <v>2931</v>
      </c>
    </row>
    <row r="27" spans="1:31" customFormat="1" ht="15" customHeight="1" x14ac:dyDescent="0.2">
      <c r="A27" t="s">
        <v>510</v>
      </c>
      <c r="B27">
        <v>1</v>
      </c>
      <c r="F27" s="9" t="s">
        <v>3032</v>
      </c>
      <c r="G27" t="s">
        <v>1287</v>
      </c>
      <c r="H27" t="s">
        <v>1287</v>
      </c>
      <c r="I27" t="s">
        <v>1287</v>
      </c>
      <c r="J27" t="s">
        <v>1287</v>
      </c>
      <c r="K27" s="151" t="s">
        <v>1287</v>
      </c>
      <c r="L27" s="9" t="s">
        <v>3033</v>
      </c>
      <c r="M27" s="151" t="s">
        <v>1287</v>
      </c>
      <c r="N27" s="157" t="s">
        <v>3034</v>
      </c>
      <c r="O27" s="9" t="s">
        <v>1287</v>
      </c>
      <c r="P27" s="9" t="s">
        <v>1287</v>
      </c>
      <c r="Q27" s="158" t="s">
        <v>1287</v>
      </c>
      <c r="R27" s="9">
        <v>2020</v>
      </c>
      <c r="S27" s="158" t="s">
        <v>1287</v>
      </c>
      <c r="T27" s="158">
        <v>42708</v>
      </c>
      <c r="U27" s="9" t="s">
        <v>2435</v>
      </c>
      <c r="V27" s="158" t="s">
        <v>2579</v>
      </c>
      <c r="W27" s="159" t="s">
        <v>3031</v>
      </c>
      <c r="AE27" s="159" t="s">
        <v>2915</v>
      </c>
    </row>
    <row r="28" spans="1:31" ht="15" customHeight="1" x14ac:dyDescent="0.2">
      <c r="A28" s="9" t="s">
        <v>1449</v>
      </c>
      <c r="B28" s="9">
        <v>1</v>
      </c>
      <c r="F28" s="9" t="s">
        <v>1286</v>
      </c>
      <c r="G28" s="9" t="s">
        <v>1287</v>
      </c>
      <c r="H28" s="9" t="s">
        <v>1287</v>
      </c>
      <c r="I28" s="9" t="s">
        <v>1287</v>
      </c>
      <c r="J28" s="9" t="s">
        <v>1287</v>
      </c>
      <c r="K28" s="9" t="s">
        <v>1287</v>
      </c>
      <c r="L28" s="9" t="s">
        <v>146</v>
      </c>
      <c r="M28" s="9" t="s">
        <v>1287</v>
      </c>
      <c r="N28" s="9" t="s">
        <v>3006</v>
      </c>
      <c r="O28" s="9" t="s">
        <v>1287</v>
      </c>
      <c r="P28" s="9" t="s">
        <v>1287</v>
      </c>
      <c r="Q28" s="158">
        <v>42703</v>
      </c>
      <c r="R28" s="9">
        <v>2020</v>
      </c>
      <c r="S28" s="158" t="s">
        <v>1287</v>
      </c>
      <c r="T28" s="158">
        <v>42705</v>
      </c>
      <c r="U28" s="9" t="s">
        <v>2435</v>
      </c>
      <c r="V28" s="9" t="s">
        <v>2579</v>
      </c>
      <c r="W28" s="159" t="s">
        <v>2916</v>
      </c>
    </row>
    <row r="29" spans="1:31" ht="15" customHeight="1" x14ac:dyDescent="0.2">
      <c r="A29" s="9" t="s">
        <v>686</v>
      </c>
      <c r="B29" s="9">
        <v>1</v>
      </c>
      <c r="F29" s="9" t="s">
        <v>1286</v>
      </c>
      <c r="G29" s="9" t="s">
        <v>1287</v>
      </c>
      <c r="H29" s="9" t="s">
        <v>1287</v>
      </c>
      <c r="I29" s="9" t="s">
        <v>1287</v>
      </c>
      <c r="J29" s="9" t="s">
        <v>1287</v>
      </c>
      <c r="K29" s="9" t="s">
        <v>1287</v>
      </c>
      <c r="L29" s="9" t="s">
        <v>450</v>
      </c>
      <c r="M29" s="9" t="s">
        <v>1287</v>
      </c>
      <c r="N29" s="9" t="s">
        <v>2934</v>
      </c>
      <c r="O29" s="9" t="s">
        <v>1287</v>
      </c>
      <c r="P29" s="9" t="s">
        <v>1287</v>
      </c>
      <c r="Q29" s="158">
        <v>42683</v>
      </c>
      <c r="R29" s="9">
        <v>2020</v>
      </c>
      <c r="S29" s="158" t="s">
        <v>1287</v>
      </c>
      <c r="T29" s="158">
        <v>42684</v>
      </c>
      <c r="U29" s="9" t="s">
        <v>2435</v>
      </c>
      <c r="V29" s="9" t="s">
        <v>2579</v>
      </c>
      <c r="W29" s="159" t="s">
        <v>2917</v>
      </c>
    </row>
    <row r="30" spans="1:31" customFormat="1" ht="15" customHeight="1" x14ac:dyDescent="0.2">
      <c r="A30" t="s">
        <v>517</v>
      </c>
      <c r="B30">
        <v>1</v>
      </c>
      <c r="F30" s="9" t="s">
        <v>2926</v>
      </c>
      <c r="G30" s="157" t="s">
        <v>2950</v>
      </c>
      <c r="H30" s="9" t="s">
        <v>2939</v>
      </c>
      <c r="I30" s="151" t="s">
        <v>1287</v>
      </c>
      <c r="J30" s="151" t="s">
        <v>1287</v>
      </c>
      <c r="K30" s="151" t="s">
        <v>1287</v>
      </c>
      <c r="L30" s="9" t="s">
        <v>95</v>
      </c>
      <c r="M30" s="151" t="s">
        <v>1287</v>
      </c>
      <c r="N30" s="157" t="s">
        <v>2949</v>
      </c>
      <c r="O30" s="151" t="s">
        <v>1287</v>
      </c>
      <c r="P30" s="151" t="s">
        <v>1287</v>
      </c>
      <c r="Q30" s="158">
        <v>42683</v>
      </c>
      <c r="R30" s="9">
        <v>2020</v>
      </c>
      <c r="S30" s="151" t="s">
        <v>1287</v>
      </c>
      <c r="T30" s="158">
        <v>42694</v>
      </c>
      <c r="U30" s="9" t="s">
        <v>2435</v>
      </c>
      <c r="V30" s="157" t="s">
        <v>2579</v>
      </c>
      <c r="W30" s="162" t="s">
        <v>2948</v>
      </c>
      <c r="X30" s="162" t="s">
        <v>2918</v>
      </c>
    </row>
    <row r="31" spans="1:31" customFormat="1" ht="15" x14ac:dyDescent="0.2">
      <c r="A31" t="s">
        <v>635</v>
      </c>
      <c r="B31">
        <v>1</v>
      </c>
      <c r="F31" s="9" t="s">
        <v>2926</v>
      </c>
      <c r="G31" t="s">
        <v>1287</v>
      </c>
      <c r="H31" t="s">
        <v>1287</v>
      </c>
      <c r="I31" t="s">
        <v>1287</v>
      </c>
      <c r="J31" t="s">
        <v>1287</v>
      </c>
      <c r="K31" s="151" t="s">
        <v>1287</v>
      </c>
      <c r="L31" s="9" t="s">
        <v>3010</v>
      </c>
      <c r="M31" s="151" t="s">
        <v>1287</v>
      </c>
      <c r="N31" s="157" t="s">
        <v>3013</v>
      </c>
      <c r="O31" s="151" t="s">
        <v>1287</v>
      </c>
      <c r="P31" s="151" t="s">
        <v>1287</v>
      </c>
      <c r="Q31" s="158">
        <v>42705</v>
      </c>
      <c r="R31">
        <v>2020</v>
      </c>
      <c r="S31" s="151" t="s">
        <v>1287</v>
      </c>
      <c r="T31" s="158">
        <v>42705</v>
      </c>
      <c r="U31" s="9" t="s">
        <v>2435</v>
      </c>
      <c r="V31" s="157" t="s">
        <v>2579</v>
      </c>
      <c r="W31" s="162" t="s">
        <v>3011</v>
      </c>
      <c r="X31" s="162" t="s">
        <v>3012</v>
      </c>
    </row>
    <row r="32" spans="1:31" ht="15" customHeight="1" x14ac:dyDescent="0.2">
      <c r="A32" s="9" t="s">
        <v>81</v>
      </c>
      <c r="B32" s="9">
        <v>1</v>
      </c>
      <c r="F32" s="9" t="s">
        <v>1286</v>
      </c>
      <c r="G32" s="9" t="s">
        <v>1287</v>
      </c>
      <c r="H32" s="9" t="s">
        <v>1287</v>
      </c>
      <c r="I32" s="9" t="s">
        <v>1287</v>
      </c>
      <c r="J32" s="9" t="s">
        <v>1287</v>
      </c>
      <c r="K32" s="9" t="s">
        <v>1287</v>
      </c>
      <c r="L32" s="9" t="s">
        <v>2185</v>
      </c>
      <c r="M32" s="9" t="s">
        <v>1287</v>
      </c>
      <c r="N32" s="157" t="s">
        <v>3005</v>
      </c>
      <c r="O32" s="9" t="s">
        <v>1287</v>
      </c>
      <c r="P32" s="9" t="s">
        <v>1287</v>
      </c>
      <c r="Q32" s="158">
        <v>42697</v>
      </c>
      <c r="R32">
        <v>2020</v>
      </c>
      <c r="S32" s="151" t="s">
        <v>1287</v>
      </c>
      <c r="T32" s="158">
        <v>42705</v>
      </c>
      <c r="U32" s="9" t="s">
        <v>2435</v>
      </c>
      <c r="V32" s="157" t="s">
        <v>2579</v>
      </c>
      <c r="W32" s="159" t="s">
        <v>2919</v>
      </c>
    </row>
    <row r="33" spans="1:29" ht="15" customHeight="1" x14ac:dyDescent="0.2">
      <c r="A33" s="9" t="s">
        <v>1339</v>
      </c>
      <c r="B33" s="9">
        <v>1</v>
      </c>
      <c r="F33" s="9" t="s">
        <v>1286</v>
      </c>
      <c r="G33" s="9" t="s">
        <v>1287</v>
      </c>
      <c r="H33" s="9" t="s">
        <v>1287</v>
      </c>
      <c r="I33" s="9" t="s">
        <v>1287</v>
      </c>
      <c r="J33" s="9" t="s">
        <v>1287</v>
      </c>
      <c r="K33" s="9" t="s">
        <v>1287</v>
      </c>
      <c r="L33" s="9" t="s">
        <v>1435</v>
      </c>
      <c r="M33" s="9" t="s">
        <v>1287</v>
      </c>
      <c r="N33" s="158" t="s">
        <v>2937</v>
      </c>
      <c r="O33" s="9" t="s">
        <v>1287</v>
      </c>
      <c r="P33" s="9" t="s">
        <v>1287</v>
      </c>
      <c r="Q33" s="158">
        <v>42694</v>
      </c>
      <c r="R33" s="9">
        <v>2020</v>
      </c>
      <c r="S33" s="158" t="s">
        <v>1287</v>
      </c>
      <c r="T33" s="158">
        <v>42694</v>
      </c>
      <c r="U33" s="9" t="s">
        <v>2435</v>
      </c>
      <c r="V33" s="9" t="s">
        <v>2579</v>
      </c>
      <c r="W33" s="159" t="s">
        <v>2920</v>
      </c>
    </row>
    <row r="34" spans="1:29" ht="15" customHeight="1" x14ac:dyDescent="0.2">
      <c r="A34" s="9" t="s">
        <v>934</v>
      </c>
      <c r="B34" s="9">
        <v>1</v>
      </c>
      <c r="F34" s="9" t="s">
        <v>1286</v>
      </c>
      <c r="G34" s="9" t="s">
        <v>1287</v>
      </c>
      <c r="H34" s="9" t="s">
        <v>1287</v>
      </c>
      <c r="I34" s="9" t="s">
        <v>1287</v>
      </c>
      <c r="J34" s="9" t="s">
        <v>1287</v>
      </c>
      <c r="K34" s="9" t="s">
        <v>1287</v>
      </c>
      <c r="L34" s="9" t="s">
        <v>1903</v>
      </c>
      <c r="M34" s="9" t="s">
        <v>1287</v>
      </c>
      <c r="N34" s="9" t="s">
        <v>3004</v>
      </c>
      <c r="O34" s="9" t="s">
        <v>1287</v>
      </c>
      <c r="P34" s="9" t="s">
        <v>1287</v>
      </c>
      <c r="Q34" s="158">
        <v>42703</v>
      </c>
      <c r="R34" s="9">
        <v>2020</v>
      </c>
      <c r="S34" s="158" t="s">
        <v>1287</v>
      </c>
      <c r="T34" s="158">
        <v>42705</v>
      </c>
      <c r="U34" s="9" t="s">
        <v>2435</v>
      </c>
      <c r="V34" s="157" t="s">
        <v>2579</v>
      </c>
      <c r="W34" s="159" t="s">
        <v>2921</v>
      </c>
      <c r="X34"/>
    </row>
    <row r="35" spans="1:29" customFormat="1" ht="15" customHeight="1" x14ac:dyDescent="0.2">
      <c r="A35" s="9" t="s">
        <v>2175</v>
      </c>
      <c r="B35">
        <v>1</v>
      </c>
      <c r="F35" s="9" t="s">
        <v>2926</v>
      </c>
      <c r="G35" s="151" t="s">
        <v>1287</v>
      </c>
      <c r="H35" s="151" t="s">
        <v>1287</v>
      </c>
      <c r="I35" s="151" t="s">
        <v>1287</v>
      </c>
      <c r="J35" s="151" t="s">
        <v>1287</v>
      </c>
      <c r="K35" s="151" t="s">
        <v>1287</v>
      </c>
      <c r="L35" s="9" t="s">
        <v>2927</v>
      </c>
      <c r="M35" s="157" t="s">
        <v>1287</v>
      </c>
      <c r="N35" s="9" t="s">
        <v>2930</v>
      </c>
      <c r="O35" s="151" t="s">
        <v>1287</v>
      </c>
      <c r="P35" s="151" t="s">
        <v>1287</v>
      </c>
      <c r="Q35" s="158" t="s">
        <v>1287</v>
      </c>
      <c r="R35" s="9">
        <v>2020</v>
      </c>
      <c r="S35" s="158" t="s">
        <v>2928</v>
      </c>
      <c r="T35" s="158">
        <v>42683</v>
      </c>
      <c r="U35" s="9" t="s">
        <v>2435</v>
      </c>
      <c r="V35" s="9" t="s">
        <v>2579</v>
      </c>
      <c r="W35" s="162" t="s">
        <v>2929</v>
      </c>
    </row>
    <row r="36" spans="1:29" x14ac:dyDescent="0.2">
      <c r="N36" s="9"/>
    </row>
    <row r="37" spans="1:29" x14ac:dyDescent="0.2">
      <c r="A37" s="52" t="s">
        <v>2580</v>
      </c>
      <c r="N37" s="9"/>
    </row>
    <row r="38" spans="1:29" x14ac:dyDescent="0.2">
      <c r="A38" s="9" t="s">
        <v>440</v>
      </c>
      <c r="B38" s="9">
        <v>1</v>
      </c>
      <c r="F38" s="9" t="s">
        <v>1286</v>
      </c>
      <c r="G38" s="9" t="s">
        <v>1287</v>
      </c>
      <c r="H38" s="9" t="s">
        <v>1287</v>
      </c>
      <c r="I38" s="9" t="s">
        <v>1287</v>
      </c>
      <c r="J38" s="9" t="s">
        <v>1287</v>
      </c>
      <c r="K38" s="9" t="s">
        <v>1287</v>
      </c>
      <c r="L38" s="9" t="s">
        <v>1386</v>
      </c>
      <c r="M38" s="9" t="s">
        <v>1287</v>
      </c>
      <c r="N38" s="9" t="s">
        <v>1287</v>
      </c>
      <c r="O38" t="s">
        <v>1287</v>
      </c>
      <c r="P38" t="s">
        <v>1287</v>
      </c>
      <c r="Q38" s="168" t="s">
        <v>1287</v>
      </c>
      <c r="R38" s="9">
        <v>2020</v>
      </c>
      <c r="S38" t="s">
        <v>1287</v>
      </c>
      <c r="T38" s="9" t="s">
        <v>1287</v>
      </c>
      <c r="U38" t="s">
        <v>2435</v>
      </c>
      <c r="V38"/>
      <c r="W38" s="9" t="s">
        <v>2573</v>
      </c>
    </row>
    <row r="39" spans="1:29" x14ac:dyDescent="0.2">
      <c r="N39" s="9"/>
    </row>
    <row r="40" spans="1:29" x14ac:dyDescent="0.2">
      <c r="A40" s="52" t="s">
        <v>3068</v>
      </c>
      <c r="N40" s="9"/>
    </row>
    <row r="41" spans="1:29" x14ac:dyDescent="0.2">
      <c r="A41" s="9" t="s">
        <v>1185</v>
      </c>
      <c r="B41" s="9">
        <v>1</v>
      </c>
      <c r="F41" s="9" t="s">
        <v>1286</v>
      </c>
      <c r="G41" s="9" t="s">
        <v>1287</v>
      </c>
      <c r="H41" s="9" t="s">
        <v>1287</v>
      </c>
      <c r="I41" s="9" t="s">
        <v>1287</v>
      </c>
      <c r="J41" s="9" t="s">
        <v>1287</v>
      </c>
      <c r="K41" s="9" t="s">
        <v>1287</v>
      </c>
      <c r="L41" s="9" t="s">
        <v>2110</v>
      </c>
      <c r="M41" s="9" t="s">
        <v>1287</v>
      </c>
      <c r="N41" s="9" t="s">
        <v>2936</v>
      </c>
      <c r="O41" s="9" t="s">
        <v>1287</v>
      </c>
      <c r="P41" s="9" t="s">
        <v>1287</v>
      </c>
      <c r="Q41" s="158">
        <v>42693</v>
      </c>
      <c r="R41" s="9">
        <v>2020</v>
      </c>
      <c r="S41" s="158" t="s">
        <v>1287</v>
      </c>
      <c r="T41" s="158">
        <v>42693</v>
      </c>
      <c r="U41" s="9" t="s">
        <v>2435</v>
      </c>
      <c r="V41" s="9" t="s">
        <v>2579</v>
      </c>
      <c r="W41" s="159" t="s">
        <v>2909</v>
      </c>
      <c r="AC41"/>
    </row>
    <row r="42" spans="1:29" x14ac:dyDescent="0.2">
      <c r="M42"/>
      <c r="N42"/>
    </row>
    <row r="43" spans="1:29" x14ac:dyDescent="0.2">
      <c r="N43" s="9"/>
    </row>
    <row r="44" spans="1:29" x14ac:dyDescent="0.2">
      <c r="N44" s="9"/>
    </row>
    <row r="45" spans="1:29" x14ac:dyDescent="0.2">
      <c r="N45" s="9"/>
    </row>
    <row r="46" spans="1:29" x14ac:dyDescent="0.2">
      <c r="N46" s="9"/>
    </row>
  </sheetData>
  <phoneticPr fontId="15"/>
  <hyperlinks>
    <hyperlink ref="AE5" r:id="rId1" location="/federal/18/0" xr:uid="{00B6CCD1-3ABC-F042-AB7E-DB05DC3B3320}"/>
    <hyperlink ref="AE27" r:id="rId2" xr:uid="{7CD3B65E-AA9B-934A-9F9C-EE645345DEF9}"/>
    <hyperlink ref="AE13" r:id="rId3" xr:uid="{9A27E476-D75E-3E45-859E-BFE375A9AA82}"/>
    <hyperlink ref="AE12" r:id="rId4" xr:uid="{61460E99-7738-444B-861F-8448DC52DE4C}"/>
    <hyperlink ref="W8" r:id="rId5" xr:uid="{9C56212F-3FC6-2B42-BA1E-3A27147985F5}"/>
    <hyperlink ref="W6" r:id="rId6" xr:uid="{0DCC1B85-6E84-9249-8098-7C8FD4B70DBF}"/>
    <hyperlink ref="W17" r:id="rId7" location="01000000" xr:uid="{1A62404E-7612-4E44-9DA8-8C89B86B61DB}"/>
    <hyperlink ref="W24" r:id="rId8" xr:uid="{29E19C39-04BD-6143-80E5-237A81D0BBD5}"/>
    <hyperlink ref="W25" r:id="rId9" xr:uid="{A1BFA28D-F7A4-B74C-A4FF-D018088E1CA0}"/>
    <hyperlink ref="W28" r:id="rId10" xr:uid="{39D069CE-5FF1-B340-9ADE-349089C09A46}"/>
    <hyperlink ref="W29" r:id="rId11" xr:uid="{F20C5E28-F107-574D-9E37-7A7A5461BE3A}"/>
    <hyperlink ref="W32" r:id="rId12" xr:uid="{89AE66B5-048D-B045-ADFF-3224E5D6C1D6}"/>
    <hyperlink ref="W33" r:id="rId13" xr:uid="{E791E7B0-E068-574E-AFC9-268FA6B8388A}"/>
    <hyperlink ref="W34" r:id="rId14" location="/summary" xr:uid="{0296CB10-1E10-6440-8136-C6D74388083B}"/>
    <hyperlink ref="W7" r:id="rId15" location="electionReport4" xr:uid="{24D3C5C2-B19E-5846-809C-89DC8748935A}"/>
    <hyperlink ref="W14" r:id="rId16" xr:uid="{1D0DDEC6-20FD-A149-8A5A-4AF035E9DD4B}"/>
    <hyperlink ref="W4" r:id="rId17" xr:uid="{FAE5939F-81B5-694E-888B-2753443E16F3}"/>
    <hyperlink ref="W35" r:id="rId18" xr:uid="{56E9887F-AB88-4844-A6FC-1AF59808C2F1}"/>
    <hyperlink ref="W26" r:id="rId19" xr:uid="{AA7B43E6-241D-AA47-989E-BB56A7847DBB}"/>
    <hyperlink ref="W13" r:id="rId20" xr:uid="{6DC7E436-211E-1A4C-B8F5-2C5063144ADB}"/>
    <hyperlink ref="X30" r:id="rId21" xr:uid="{B9B9EE60-070A-5A4F-B05E-C412FF7E3B36}"/>
    <hyperlink ref="W30" r:id="rId22" xr:uid="{63CBF281-5E6E-6945-87F9-0EA7AD851FC3}"/>
    <hyperlink ref="W16" r:id="rId23" xr:uid="{77219B32-DD5B-1743-9CA4-CD73FDCFCA68}"/>
    <hyperlink ref="X2" r:id="rId24" xr:uid="{3FE33539-8F3F-1749-B138-47A4346D5CCD}"/>
    <hyperlink ref="W2" r:id="rId25" xr:uid="{C2BA8AE9-D4B0-5F43-A24B-E101B21505C8}"/>
    <hyperlink ref="X18" r:id="rId26" xr:uid="{9C5B2912-95E1-9F43-9BE0-31B674A65277}"/>
    <hyperlink ref="W18" r:id="rId27" xr:uid="{22110BCD-4B2E-D545-B8E3-DD67562C3803}"/>
    <hyperlink ref="W15" r:id="rId28" location="novtab" xr:uid="{16F0AFC1-A041-C548-9A37-AADAEA42EEA7}"/>
    <hyperlink ref="X20" r:id="rId29" xr:uid="{7F685F6C-6134-1249-8F5D-16111C6B163D}"/>
    <hyperlink ref="W20" r:id="rId30" xr:uid="{D5E90D3B-A921-994C-90F8-7CAEDA21D650}"/>
    <hyperlink ref="W3" r:id="rId31" xr:uid="{E1AE2035-DF2D-264E-AD15-92F08F1BBDDB}"/>
    <hyperlink ref="W5" r:id="rId32" xr:uid="{61A6DD98-DBFA-2B4A-98F9-5492FE0D6AC6}"/>
    <hyperlink ref="X11" r:id="rId33" xr:uid="{DDAABB28-B7A7-2241-8BD9-00FF0EAB3855}"/>
    <hyperlink ref="W11" r:id="rId34" xr:uid="{F1ED97A1-2CFD-2344-9DCD-93B1A92A0EE3}"/>
    <hyperlink ref="W22" r:id="rId35" xr:uid="{1E40D6E0-0157-3649-8824-19C7F4EB34BE}"/>
    <hyperlink ref="X31" r:id="rId36" xr:uid="{BD3EDFBC-9B47-4A42-8793-2AE38A8DEBB7}"/>
    <hyperlink ref="W31" r:id="rId37" xr:uid="{D40D1FF4-14B2-CD44-AE96-9E84D8F7AFB8}"/>
    <hyperlink ref="W19" r:id="rId38" xr:uid="{02731C26-1D1E-B74F-BBFC-2D9207BDCDFE}"/>
    <hyperlink ref="W10" r:id="rId39" xr:uid="{CC49EA29-2023-AA45-97C9-502197EB605A}"/>
    <hyperlink ref="W27" r:id="rId40" xr:uid="{235A8027-F4E8-F149-9DD9-8F13B10DF19D}"/>
    <hyperlink ref="W21" r:id="rId41" xr:uid="{7C4E9F77-A8CD-FD4F-8317-737D29C502FB}"/>
    <hyperlink ref="W23" r:id="rId42" xr:uid="{330EF4F2-A725-A148-A01E-681EDA56C67B}"/>
    <hyperlink ref="W41" r:id="rId43" xr:uid="{BBDD110F-0DFF-7E41-920C-270FC71E7E3D}"/>
    <hyperlink ref="W9" r:id="rId44" xr:uid="{0BF3EE41-DC14-D44D-8390-4A0374E035A7}"/>
  </hyperlinks>
  <pageMargins left="0.75" right="0.75" top="1" bottom="1" header="0.5" footer="0.5"/>
  <pageSetup orientation="portrait" horizontalDpi="4294967292" verticalDpi="4294967292"/>
  <legacyDrawing r:id="rId4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37"/>
  <sheetViews>
    <sheetView workbookViewId="0">
      <selection activeCell="D25" sqref="D25"/>
    </sheetView>
  </sheetViews>
  <sheetFormatPr baseColWidth="10" defaultRowHeight="14" x14ac:dyDescent="0.2"/>
  <cols>
    <col min="2" max="2" width="6.7109375" customWidth="1"/>
    <col min="3" max="3" width="11.7109375" bestFit="1" customWidth="1"/>
    <col min="4" max="4" width="84.5703125" bestFit="1" customWidth="1"/>
  </cols>
  <sheetData>
    <row r="1" spans="1:4" x14ac:dyDescent="0.2">
      <c r="A1" s="84" t="s">
        <v>1867</v>
      </c>
      <c r="B1" s="84" t="s">
        <v>3062</v>
      </c>
      <c r="C1" s="84" t="s">
        <v>2154</v>
      </c>
      <c r="D1" s="84" t="s">
        <v>2576</v>
      </c>
    </row>
    <row r="2" spans="1:4" x14ac:dyDescent="0.2">
      <c r="A2" s="149">
        <v>42717</v>
      </c>
      <c r="B2">
        <v>0.9</v>
      </c>
      <c r="C2" t="s">
        <v>3061</v>
      </c>
      <c r="D2" t="s">
        <v>3063</v>
      </c>
    </row>
    <row r="3" spans="1:4" x14ac:dyDescent="0.2">
      <c r="A3" s="149">
        <v>42740</v>
      </c>
      <c r="B3">
        <v>0.92</v>
      </c>
      <c r="C3" s="9" t="s">
        <v>1185</v>
      </c>
      <c r="D3" s="9" t="s">
        <v>3069</v>
      </c>
    </row>
    <row r="4" spans="1:4" x14ac:dyDescent="0.2">
      <c r="A4" s="149">
        <v>42770</v>
      </c>
      <c r="B4" s="169">
        <v>1</v>
      </c>
      <c r="C4" s="9" t="s">
        <v>14</v>
      </c>
      <c r="D4" s="9" t="s">
        <v>3079</v>
      </c>
    </row>
    <row r="5" spans="1:4" x14ac:dyDescent="0.2">
      <c r="A5" s="149">
        <v>42770</v>
      </c>
      <c r="B5" s="169">
        <v>1</v>
      </c>
      <c r="C5" s="9" t="s">
        <v>1185</v>
      </c>
      <c r="D5" s="9" t="s">
        <v>3081</v>
      </c>
    </row>
    <row r="6" spans="1:4" x14ac:dyDescent="0.2">
      <c r="A6" s="149">
        <v>42780</v>
      </c>
      <c r="B6" s="169">
        <v>1.1000000000000001</v>
      </c>
      <c r="C6" s="9" t="s">
        <v>2165</v>
      </c>
      <c r="D6" s="9" t="s">
        <v>3088</v>
      </c>
    </row>
    <row r="7" spans="1:4" x14ac:dyDescent="0.2">
      <c r="A7" s="149">
        <v>42780</v>
      </c>
      <c r="B7" s="169">
        <v>1.1000000000000001</v>
      </c>
      <c r="C7" s="9" t="s">
        <v>3061</v>
      </c>
      <c r="D7" s="9" t="s">
        <v>3089</v>
      </c>
    </row>
    <row r="8" spans="1:4" x14ac:dyDescent="0.2">
      <c r="A8" s="149"/>
      <c r="B8" s="149"/>
    </row>
    <row r="9" spans="1:4" x14ac:dyDescent="0.2">
      <c r="A9" s="149"/>
      <c r="B9" s="149"/>
    </row>
    <row r="10" spans="1:4" x14ac:dyDescent="0.2">
      <c r="A10" s="149"/>
      <c r="B10" s="149"/>
    </row>
    <row r="11" spans="1:4" x14ac:dyDescent="0.2">
      <c r="A11" s="149"/>
      <c r="B11" s="149"/>
    </row>
    <row r="12" spans="1:4" x14ac:dyDescent="0.2">
      <c r="A12" s="149"/>
      <c r="B12" s="149"/>
    </row>
    <row r="13" spans="1:4" x14ac:dyDescent="0.2">
      <c r="A13" s="149"/>
      <c r="B13" s="149"/>
    </row>
    <row r="14" spans="1:4" x14ac:dyDescent="0.2">
      <c r="A14" s="149"/>
      <c r="B14" s="149"/>
    </row>
    <row r="15" spans="1:4" x14ac:dyDescent="0.2">
      <c r="A15" s="149"/>
      <c r="B15" s="149"/>
    </row>
    <row r="16" spans="1:4" x14ac:dyDescent="0.2">
      <c r="A16" s="149"/>
      <c r="B16" s="149"/>
    </row>
    <row r="17" spans="1:2" x14ac:dyDescent="0.2">
      <c r="A17" s="149"/>
      <c r="B17" s="149"/>
    </row>
    <row r="18" spans="1:2" x14ac:dyDescent="0.2">
      <c r="A18" s="149"/>
      <c r="B18" s="149"/>
    </row>
    <row r="19" spans="1:2" x14ac:dyDescent="0.2">
      <c r="A19" s="149"/>
      <c r="B19" s="149"/>
    </row>
    <row r="20" spans="1:2" x14ac:dyDescent="0.2">
      <c r="A20" s="149"/>
      <c r="B20" s="149"/>
    </row>
    <row r="21" spans="1:2" x14ac:dyDescent="0.2">
      <c r="A21" s="149"/>
      <c r="B21" s="149"/>
    </row>
    <row r="22" spans="1:2" x14ac:dyDescent="0.2">
      <c r="A22" s="149"/>
      <c r="B22" s="149"/>
    </row>
    <row r="23" spans="1:2" x14ac:dyDescent="0.2">
      <c r="A23" s="149"/>
      <c r="B23" s="149"/>
    </row>
    <row r="24" spans="1:2" x14ac:dyDescent="0.2">
      <c r="A24" s="149"/>
      <c r="B24" s="149"/>
    </row>
    <row r="25" spans="1:2" x14ac:dyDescent="0.2">
      <c r="A25" s="149"/>
      <c r="B25" s="149"/>
    </row>
    <row r="26" spans="1:2" x14ac:dyDescent="0.2">
      <c r="A26" s="149"/>
      <c r="B26" s="149"/>
    </row>
    <row r="27" spans="1:2" x14ac:dyDescent="0.2">
      <c r="A27" s="149"/>
      <c r="B27" s="149"/>
    </row>
    <row r="28" spans="1:2" x14ac:dyDescent="0.2">
      <c r="A28" s="149"/>
      <c r="B28" s="149"/>
    </row>
    <row r="29" spans="1:2" x14ac:dyDescent="0.2">
      <c r="A29" s="149"/>
      <c r="B29" s="149"/>
    </row>
    <row r="30" spans="1:2" x14ac:dyDescent="0.2">
      <c r="A30" s="149"/>
      <c r="B30" s="149"/>
    </row>
    <row r="31" spans="1:2" x14ac:dyDescent="0.2">
      <c r="A31" s="149"/>
      <c r="B31" s="149"/>
    </row>
    <row r="32" spans="1:2" x14ac:dyDescent="0.2">
      <c r="A32" s="149"/>
      <c r="B32" s="149"/>
    </row>
    <row r="33" spans="1:2" x14ac:dyDescent="0.2">
      <c r="A33" s="149"/>
      <c r="B33" s="149"/>
    </row>
    <row r="34" spans="1:2" x14ac:dyDescent="0.2">
      <c r="A34" s="149"/>
      <c r="B34" s="149"/>
    </row>
    <row r="35" spans="1:2" x14ac:dyDescent="0.2">
      <c r="A35" s="149"/>
      <c r="B35" s="149"/>
    </row>
    <row r="36" spans="1:2" x14ac:dyDescent="0.2">
      <c r="A36" s="149"/>
      <c r="B36" s="149"/>
    </row>
    <row r="37" spans="1:2" x14ac:dyDescent="0.2">
      <c r="A37" s="149"/>
      <c r="B37" s="149"/>
    </row>
  </sheetData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State</vt:lpstr>
      <vt:lpstr>County</vt:lpstr>
      <vt:lpstr>Town</vt:lpstr>
      <vt:lpstr>Party</vt:lpstr>
      <vt:lpstr>Graphs</vt:lpstr>
      <vt:lpstr>Statistics</vt:lpstr>
      <vt:lpstr>Candidates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Microsoft Office User</cp:lastModifiedBy>
  <dcterms:created xsi:type="dcterms:W3CDTF">1999-02-06T16:15:59Z</dcterms:created>
  <dcterms:modified xsi:type="dcterms:W3CDTF">2021-02-20T23:23:01Z</dcterms:modified>
</cp:coreProperties>
</file>